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namedSheetViews/namedSheetView1.xml" ContentType="application/vnd.ms-excel.namedsheetviews+xml"/>
  <Override PartName="/xl/tables/table9.xml" ContentType="application/vnd.openxmlformats-officedocument.spreadsheetml.table+xml"/>
  <Override PartName="/xl/namedSheetViews/namedSheetView2.xml" ContentType="application/vnd.ms-excel.namedsheetview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y Projects\SMT\"/>
    </mc:Choice>
  </mc:AlternateContent>
  <xr:revisionPtr revIDLastSave="0" documentId="8_{6DA21D03-0C5E-4081-B330-BE8A56542FF9}" xr6:coauthVersionLast="47" xr6:coauthVersionMax="47" xr10:uidLastSave="{00000000-0000-0000-0000-000000000000}"/>
  <bookViews>
    <workbookView xWindow="-120" yWindow="-120" windowWidth="29040" windowHeight="15840" tabRatio="635" firstSheet="3" activeTab="10" xr2:uid="{00000000-000D-0000-FFFF-FFFF00000000}"/>
  </bookViews>
  <sheets>
    <sheet name="Edit- DSM Catch" sheetId="1" r:id="rId1"/>
    <sheet name="Edit- Federal LFS (USFWS, USBR)" sheetId="2" r:id="rId2"/>
    <sheet name="Edit- CDFW LFS AdJ" sheetId="3" r:id="rId3"/>
    <sheet name="LFS AdultJuv All" sheetId="16" r:id="rId4"/>
    <sheet name="Edit- CDFW Lar-Juv" sheetId="11" r:id="rId5"/>
    <sheet name="Sheet8" sheetId="25" r:id="rId6"/>
    <sheet name="Larval Salvage" sheetId="21" r:id="rId7"/>
    <sheet name="Sheet5" sheetId="22" r:id="rId8"/>
    <sheet name="Sheet6" sheetId="23" r:id="rId9"/>
    <sheet name="Sheet7" sheetId="24" r:id="rId10"/>
    <sheet name="Sheet9" sheetId="26" r:id="rId11"/>
    <sheet name="LFS Count Totals" sheetId="15" r:id="rId12"/>
    <sheet name="Indices" sheetId="8" r:id="rId13"/>
    <sheet name="Triggers" sheetId="9" r:id="rId14"/>
    <sheet name="Map" sheetId="6" r:id="rId15"/>
    <sheet name="Station-Crosswalk" sheetId="13" r:id="rId16"/>
    <sheet name="Life stage" sheetId="5" r:id="rId17"/>
    <sheet name="Releases" sheetId="4" r:id="rId18"/>
    <sheet name="Calculations" sheetId="10" r:id="rId19"/>
    <sheet name="Sheet1" sheetId="17" r:id="rId20"/>
    <sheet name="Sheet2" sheetId="18" r:id="rId21"/>
    <sheet name="Sheet3" sheetId="19" r:id="rId22"/>
    <sheet name="Sheet4" sheetId="20" r:id="rId23"/>
  </sheets>
  <definedNames>
    <definedName name="_xlnm._FilterDatabase" localSheetId="0" hidden="1">'Edit- DSM Catch'!$A$1:$P$78</definedName>
  </definedNames>
  <calcPr calcId="191028"/>
  <pivotCaches>
    <pivotCache cacheId="0" r:id="rId24"/>
    <pivotCache cacheId="1" r:id="rId25"/>
    <pivotCache cacheId="2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09" i="11" l="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N9" i="1" l="1" a="1"/>
  <c r="N9" i="1" s="1"/>
  <c r="N11" i="1"/>
  <c r="J1149" i="2"/>
  <c r="J1148" i="2"/>
  <c r="J1147" i="2"/>
  <c r="J1146" i="2"/>
  <c r="F83" i="1"/>
  <c r="F84" i="1"/>
  <c r="N13" i="1"/>
  <c r="F82" i="1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2" i="11" l="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F27" i="1"/>
  <c r="J1123" i="2"/>
  <c r="J1124" i="2"/>
  <c r="J1122" i="2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A1705" i="16" a="1"/>
  <c r="A1705" i="16" s="1"/>
  <c r="B1705" i="16" a="1"/>
  <c r="B1705" i="16" s="1"/>
  <c r="C1705" i="16" a="1"/>
  <c r="C1705" i="16" s="1"/>
  <c r="D1705" i="16" a="1"/>
  <c r="D1705" i="16" s="1"/>
  <c r="E1705" i="16" a="1"/>
  <c r="E1705" i="16" s="1"/>
  <c r="F1705" i="16" a="1"/>
  <c r="F1705" i="16" s="1"/>
  <c r="G1705" i="16" a="1"/>
  <c r="G1705" i="16" s="1"/>
  <c r="H1705" i="16" a="1"/>
  <c r="H1705" i="16" s="1"/>
  <c r="I1705" i="16" a="1"/>
  <c r="I1705" i="16" s="1"/>
  <c r="J1705" i="16" a="1"/>
  <c r="J1705" i="16" s="1"/>
  <c r="K1705" i="16" a="1"/>
  <c r="K1705" i="16" s="1"/>
  <c r="L1705" i="16" a="1"/>
  <c r="L1705" i="16" s="1"/>
  <c r="M1705" i="16" a="1"/>
  <c r="M1705" i="16" s="1"/>
  <c r="N1705" i="16" a="1"/>
  <c r="N1705" i="16" s="1"/>
  <c r="O1705" i="16" a="1"/>
  <c r="O1705" i="16" s="1"/>
  <c r="A1706" i="16" a="1"/>
  <c r="A1706" i="16" s="1"/>
  <c r="B1706" i="16" a="1"/>
  <c r="B1706" i="16" s="1"/>
  <c r="C1706" i="16" a="1"/>
  <c r="C1706" i="16" s="1"/>
  <c r="D1706" i="16" a="1"/>
  <c r="D1706" i="16" s="1"/>
  <c r="E1706" i="16" a="1"/>
  <c r="E1706" i="16" s="1"/>
  <c r="F1706" i="16" a="1"/>
  <c r="F1706" i="16" s="1"/>
  <c r="G1706" i="16" a="1"/>
  <c r="G1706" i="16" s="1"/>
  <c r="H1706" i="16" a="1"/>
  <c r="H1706" i="16" s="1"/>
  <c r="I1706" i="16" a="1"/>
  <c r="I1706" i="16" s="1"/>
  <c r="J1706" i="16" a="1"/>
  <c r="J1706" i="16" s="1"/>
  <c r="K1706" i="16" a="1"/>
  <c r="K1706" i="16" s="1"/>
  <c r="L1706" i="16" a="1"/>
  <c r="L1706" i="16" s="1"/>
  <c r="M1706" i="16" a="1"/>
  <c r="M1706" i="16" s="1"/>
  <c r="N1706" i="16" a="1"/>
  <c r="N1706" i="16" s="1"/>
  <c r="O1706" i="16" a="1"/>
  <c r="O1706" i="16" s="1"/>
  <c r="A1707" i="16" a="1"/>
  <c r="A1707" i="16" s="1"/>
  <c r="B1707" i="16" a="1"/>
  <c r="B1707" i="16" s="1"/>
  <c r="C1707" i="16" a="1"/>
  <c r="C1707" i="16" s="1"/>
  <c r="D1707" i="16" a="1"/>
  <c r="D1707" i="16" s="1"/>
  <c r="E1707" i="16" a="1"/>
  <c r="E1707" i="16" s="1"/>
  <c r="F1707" i="16" a="1"/>
  <c r="F1707" i="16" s="1"/>
  <c r="G1707" i="16" a="1"/>
  <c r="G1707" i="16" s="1"/>
  <c r="H1707" i="16" a="1"/>
  <c r="H1707" i="16" s="1"/>
  <c r="I1707" i="16" a="1"/>
  <c r="I1707" i="16" s="1"/>
  <c r="J1707" i="16" a="1"/>
  <c r="J1707" i="16" s="1"/>
  <c r="K1707" i="16" a="1"/>
  <c r="K1707" i="16" s="1"/>
  <c r="L1707" i="16" a="1"/>
  <c r="L1707" i="16" s="1"/>
  <c r="M1707" i="16" a="1"/>
  <c r="M1707" i="16" s="1"/>
  <c r="N1707" i="16" a="1"/>
  <c r="N1707" i="16" s="1"/>
  <c r="O1707" i="16" a="1"/>
  <c r="O1707" i="16" s="1"/>
  <c r="A1708" i="16" a="1"/>
  <c r="A1708" i="16" s="1"/>
  <c r="B1708" i="16" a="1"/>
  <c r="B1708" i="16" s="1"/>
  <c r="C1708" i="16" a="1"/>
  <c r="C1708" i="16" s="1"/>
  <c r="D1708" i="16" a="1"/>
  <c r="D1708" i="16" s="1"/>
  <c r="E1708" i="16" a="1"/>
  <c r="E1708" i="16" s="1"/>
  <c r="F1708" i="16" a="1"/>
  <c r="F1708" i="16" s="1"/>
  <c r="G1708" i="16" a="1"/>
  <c r="G1708" i="16" s="1"/>
  <c r="H1708" i="16" a="1"/>
  <c r="H1708" i="16" s="1"/>
  <c r="I1708" i="16" a="1"/>
  <c r="I1708" i="16" s="1"/>
  <c r="J1708" i="16" a="1"/>
  <c r="J1708" i="16" s="1"/>
  <c r="K1708" i="16" a="1"/>
  <c r="K1708" i="16" s="1"/>
  <c r="L1708" i="16" a="1"/>
  <c r="L1708" i="16" s="1"/>
  <c r="M1708" i="16" a="1"/>
  <c r="M1708" i="16" s="1"/>
  <c r="N1708" i="16" a="1"/>
  <c r="N1708" i="16" s="1"/>
  <c r="O1708" i="16" a="1"/>
  <c r="O1708" i="16" s="1"/>
  <c r="A1709" i="16" a="1"/>
  <c r="A1709" i="16" s="1"/>
  <c r="B1709" i="16" a="1"/>
  <c r="B1709" i="16" s="1"/>
  <c r="C1709" i="16" a="1"/>
  <c r="C1709" i="16" s="1"/>
  <c r="D1709" i="16" a="1"/>
  <c r="D1709" i="16" s="1"/>
  <c r="E1709" i="16" a="1"/>
  <c r="E1709" i="16" s="1"/>
  <c r="F1709" i="16" a="1"/>
  <c r="F1709" i="16" s="1"/>
  <c r="G1709" i="16" a="1"/>
  <c r="G1709" i="16" s="1"/>
  <c r="H1709" i="16" a="1"/>
  <c r="H1709" i="16" s="1"/>
  <c r="I1709" i="16" a="1"/>
  <c r="I1709" i="16" s="1"/>
  <c r="J1709" i="16" a="1"/>
  <c r="J1709" i="16" s="1"/>
  <c r="K1709" i="16" a="1"/>
  <c r="K1709" i="16" s="1"/>
  <c r="L1709" i="16" a="1"/>
  <c r="L1709" i="16" s="1"/>
  <c r="M1709" i="16" a="1"/>
  <c r="M1709" i="16" s="1"/>
  <c r="N1709" i="16" a="1"/>
  <c r="N1709" i="16" s="1"/>
  <c r="O1709" i="16" a="1"/>
  <c r="O1709" i="16" s="1"/>
  <c r="A1710" i="16" a="1"/>
  <c r="A1710" i="16" s="1"/>
  <c r="B1710" i="16" a="1"/>
  <c r="B1710" i="16" s="1"/>
  <c r="C1710" i="16" a="1"/>
  <c r="C1710" i="16" s="1"/>
  <c r="D1710" i="16" a="1"/>
  <c r="D1710" i="16" s="1"/>
  <c r="E1710" i="16" a="1"/>
  <c r="E1710" i="16" s="1"/>
  <c r="F1710" i="16" a="1"/>
  <c r="F1710" i="16" s="1"/>
  <c r="G1710" i="16" a="1"/>
  <c r="G1710" i="16" s="1"/>
  <c r="H1710" i="16" a="1"/>
  <c r="H1710" i="16" s="1"/>
  <c r="I1710" i="16" a="1"/>
  <c r="I1710" i="16" s="1"/>
  <c r="J1710" i="16" a="1"/>
  <c r="J1710" i="16" s="1"/>
  <c r="K1710" i="16" a="1"/>
  <c r="K1710" i="16" s="1"/>
  <c r="L1710" i="16" a="1"/>
  <c r="L1710" i="16" s="1"/>
  <c r="M1710" i="16" a="1"/>
  <c r="M1710" i="16" s="1"/>
  <c r="N1710" i="16" a="1"/>
  <c r="N1710" i="16" s="1"/>
  <c r="O1710" i="16" a="1"/>
  <c r="O1710" i="16" s="1"/>
  <c r="A1711" i="16" a="1"/>
  <c r="A1711" i="16" s="1"/>
  <c r="B1711" i="16" a="1"/>
  <c r="B1711" i="16" s="1"/>
  <c r="C1711" i="16" a="1"/>
  <c r="C1711" i="16" s="1"/>
  <c r="D1711" i="16" a="1"/>
  <c r="D1711" i="16" s="1"/>
  <c r="E1711" i="16" a="1"/>
  <c r="E1711" i="16" s="1"/>
  <c r="F1711" i="16" a="1"/>
  <c r="F1711" i="16" s="1"/>
  <c r="G1711" i="16" a="1"/>
  <c r="G1711" i="16" s="1"/>
  <c r="H1711" i="16" a="1"/>
  <c r="H1711" i="16" s="1"/>
  <c r="I1711" i="16" a="1"/>
  <c r="I1711" i="16" s="1"/>
  <c r="J1711" i="16" a="1"/>
  <c r="J1711" i="16" s="1"/>
  <c r="K1711" i="16" a="1"/>
  <c r="K1711" i="16" s="1"/>
  <c r="L1711" i="16" a="1"/>
  <c r="L1711" i="16" s="1"/>
  <c r="M1711" i="16" a="1"/>
  <c r="M1711" i="16" s="1"/>
  <c r="N1711" i="16" a="1"/>
  <c r="N1711" i="16" s="1"/>
  <c r="O1711" i="16" a="1"/>
  <c r="O1711" i="16" s="1"/>
  <c r="A1712" i="16" a="1"/>
  <c r="A1712" i="16" s="1"/>
  <c r="B1712" i="16" a="1"/>
  <c r="B1712" i="16" s="1"/>
  <c r="C1712" i="16" a="1"/>
  <c r="C1712" i="16" s="1"/>
  <c r="D1712" i="16" a="1"/>
  <c r="D1712" i="16" s="1"/>
  <c r="E1712" i="16" a="1"/>
  <c r="E1712" i="16" s="1"/>
  <c r="F1712" i="16" a="1"/>
  <c r="F1712" i="16" s="1"/>
  <c r="G1712" i="16" a="1"/>
  <c r="G1712" i="16" s="1"/>
  <c r="H1712" i="16" a="1"/>
  <c r="H1712" i="16" s="1"/>
  <c r="I1712" i="16" a="1"/>
  <c r="I1712" i="16" s="1"/>
  <c r="J1712" i="16" a="1"/>
  <c r="J1712" i="16" s="1"/>
  <c r="K1712" i="16" a="1"/>
  <c r="K1712" i="16" s="1"/>
  <c r="L1712" i="16" a="1"/>
  <c r="L1712" i="16" s="1"/>
  <c r="M1712" i="16" a="1"/>
  <c r="M1712" i="16" s="1"/>
  <c r="N1712" i="16" a="1"/>
  <c r="N1712" i="16" s="1"/>
  <c r="O1712" i="16" a="1"/>
  <c r="O1712" i="16" s="1"/>
  <c r="A1713" i="16" a="1"/>
  <c r="A1713" i="16" s="1"/>
  <c r="B1713" i="16" a="1"/>
  <c r="B1713" i="16" s="1"/>
  <c r="C1713" i="16" a="1"/>
  <c r="C1713" i="16" s="1"/>
  <c r="D1713" i="16" a="1"/>
  <c r="D1713" i="16" s="1"/>
  <c r="E1713" i="16" a="1"/>
  <c r="E1713" i="16" s="1"/>
  <c r="F1713" i="16" a="1"/>
  <c r="F1713" i="16" s="1"/>
  <c r="G1713" i="16" a="1"/>
  <c r="G1713" i="16" s="1"/>
  <c r="H1713" i="16" a="1"/>
  <c r="H1713" i="16" s="1"/>
  <c r="I1713" i="16" a="1"/>
  <c r="I1713" i="16" s="1"/>
  <c r="J1713" i="16" a="1"/>
  <c r="J1713" i="16" s="1"/>
  <c r="K1713" i="16" a="1"/>
  <c r="K1713" i="16" s="1"/>
  <c r="L1713" i="16" a="1"/>
  <c r="L1713" i="16" s="1"/>
  <c r="M1713" i="16" a="1"/>
  <c r="M1713" i="16" s="1"/>
  <c r="N1713" i="16" a="1"/>
  <c r="N1713" i="16" s="1"/>
  <c r="O1713" i="16" a="1"/>
  <c r="O1713" i="16" s="1"/>
  <c r="A1714" i="16" a="1"/>
  <c r="A1714" i="16" s="1"/>
  <c r="B1714" i="16" a="1"/>
  <c r="B1714" i="16" s="1"/>
  <c r="C1714" i="16" a="1"/>
  <c r="C1714" i="16" s="1"/>
  <c r="D1714" i="16" a="1"/>
  <c r="D1714" i="16" s="1"/>
  <c r="E1714" i="16" a="1"/>
  <c r="E1714" i="16" s="1"/>
  <c r="F1714" i="16" a="1"/>
  <c r="F1714" i="16" s="1"/>
  <c r="G1714" i="16" a="1"/>
  <c r="G1714" i="16" s="1"/>
  <c r="H1714" i="16" a="1"/>
  <c r="H1714" i="16" s="1"/>
  <c r="I1714" i="16" a="1"/>
  <c r="I1714" i="16" s="1"/>
  <c r="J1714" i="16" a="1"/>
  <c r="J1714" i="16" s="1"/>
  <c r="K1714" i="16" a="1"/>
  <c r="K1714" i="16" s="1"/>
  <c r="L1714" i="16" a="1"/>
  <c r="L1714" i="16" s="1"/>
  <c r="M1714" i="16" a="1"/>
  <c r="M1714" i="16" s="1"/>
  <c r="N1714" i="16" a="1"/>
  <c r="N1714" i="16" s="1"/>
  <c r="O1714" i="16" a="1"/>
  <c r="O1714" i="16" s="1"/>
  <c r="A1715" i="16" a="1"/>
  <c r="A1715" i="16" s="1"/>
  <c r="B1715" i="16" a="1"/>
  <c r="B1715" i="16" s="1"/>
  <c r="C1715" i="16" a="1"/>
  <c r="C1715" i="16" s="1"/>
  <c r="D1715" i="16" a="1"/>
  <c r="D1715" i="16" s="1"/>
  <c r="E1715" i="16" a="1"/>
  <c r="E1715" i="16" s="1"/>
  <c r="F1715" i="16" a="1"/>
  <c r="F1715" i="16" s="1"/>
  <c r="G1715" i="16" a="1"/>
  <c r="G1715" i="16" s="1"/>
  <c r="H1715" i="16" a="1"/>
  <c r="H1715" i="16" s="1"/>
  <c r="I1715" i="16" a="1"/>
  <c r="I1715" i="16" s="1"/>
  <c r="J1715" i="16" a="1"/>
  <c r="J1715" i="16" s="1"/>
  <c r="K1715" i="16" a="1"/>
  <c r="K1715" i="16" s="1"/>
  <c r="L1715" i="16" a="1"/>
  <c r="L1715" i="16" s="1"/>
  <c r="M1715" i="16" a="1"/>
  <c r="M1715" i="16" s="1"/>
  <c r="N1715" i="16" a="1"/>
  <c r="N1715" i="16" s="1"/>
  <c r="O1715" i="16" a="1"/>
  <c r="O1715" i="16" s="1"/>
  <c r="A1716" i="16" a="1"/>
  <c r="A1716" i="16" s="1"/>
  <c r="B1716" i="16" a="1"/>
  <c r="B1716" i="16" s="1"/>
  <c r="C1716" i="16" a="1"/>
  <c r="C1716" i="16" s="1"/>
  <c r="D1716" i="16" a="1"/>
  <c r="D1716" i="16" s="1"/>
  <c r="E1716" i="16" a="1"/>
  <c r="E1716" i="16" s="1"/>
  <c r="F1716" i="16" a="1"/>
  <c r="F1716" i="16" s="1"/>
  <c r="G1716" i="16" a="1"/>
  <c r="G1716" i="16" s="1"/>
  <c r="H1716" i="16" a="1"/>
  <c r="H1716" i="16" s="1"/>
  <c r="I1716" i="16" a="1"/>
  <c r="I1716" i="16" s="1"/>
  <c r="J1716" i="16" a="1"/>
  <c r="J1716" i="16" s="1"/>
  <c r="K1716" i="16" a="1"/>
  <c r="K1716" i="16" s="1"/>
  <c r="L1716" i="16" a="1"/>
  <c r="L1716" i="16" s="1"/>
  <c r="M1716" i="16" a="1"/>
  <c r="M1716" i="16" s="1"/>
  <c r="N1716" i="16" a="1"/>
  <c r="N1716" i="16" s="1"/>
  <c r="O1716" i="16" a="1"/>
  <c r="O1716" i="16" s="1"/>
  <c r="A1717" i="16" a="1"/>
  <c r="A1717" i="16" s="1"/>
  <c r="B1717" i="16" a="1"/>
  <c r="B1717" i="16" s="1"/>
  <c r="C1717" i="16" a="1"/>
  <c r="C1717" i="16" s="1"/>
  <c r="D1717" i="16" a="1"/>
  <c r="D1717" i="16" s="1"/>
  <c r="E1717" i="16" a="1"/>
  <c r="E1717" i="16" s="1"/>
  <c r="F1717" i="16" a="1"/>
  <c r="F1717" i="16" s="1"/>
  <c r="G1717" i="16" a="1"/>
  <c r="G1717" i="16" s="1"/>
  <c r="H1717" i="16" a="1"/>
  <c r="H1717" i="16" s="1"/>
  <c r="I1717" i="16" a="1"/>
  <c r="I1717" i="16" s="1"/>
  <c r="J1717" i="16" a="1"/>
  <c r="J1717" i="16" s="1"/>
  <c r="K1717" i="16" a="1"/>
  <c r="K1717" i="16" s="1"/>
  <c r="L1717" i="16" a="1"/>
  <c r="L1717" i="16" s="1"/>
  <c r="M1717" i="16" a="1"/>
  <c r="M1717" i="16" s="1"/>
  <c r="N1717" i="16" a="1"/>
  <c r="N1717" i="16" s="1"/>
  <c r="O1717" i="16" a="1"/>
  <c r="O1717" i="16" s="1"/>
  <c r="A1718" i="16" a="1"/>
  <c r="A1718" i="16" s="1"/>
  <c r="B1718" i="16" a="1"/>
  <c r="B1718" i="16" s="1"/>
  <c r="C1718" i="16" a="1"/>
  <c r="C1718" i="16" s="1"/>
  <c r="D1718" i="16" a="1"/>
  <c r="D1718" i="16" s="1"/>
  <c r="E1718" i="16" a="1"/>
  <c r="E1718" i="16" s="1"/>
  <c r="F1718" i="16" a="1"/>
  <c r="F1718" i="16" s="1"/>
  <c r="G1718" i="16" a="1"/>
  <c r="G1718" i="16" s="1"/>
  <c r="H1718" i="16" a="1"/>
  <c r="H1718" i="16" s="1"/>
  <c r="I1718" i="16" a="1"/>
  <c r="I1718" i="16" s="1"/>
  <c r="J1718" i="16" a="1"/>
  <c r="J1718" i="16" s="1"/>
  <c r="K1718" i="16" a="1"/>
  <c r="K1718" i="16" s="1"/>
  <c r="L1718" i="16" a="1"/>
  <c r="L1718" i="16" s="1"/>
  <c r="M1718" i="16" a="1"/>
  <c r="M1718" i="16" s="1"/>
  <c r="N1718" i="16" a="1"/>
  <c r="N1718" i="16" s="1"/>
  <c r="O1718" i="16" a="1"/>
  <c r="O1718" i="16" s="1"/>
  <c r="A1719" i="16" a="1"/>
  <c r="A1719" i="16" s="1"/>
  <c r="B1719" i="16" a="1"/>
  <c r="B1719" i="16" s="1"/>
  <c r="C1719" i="16" a="1"/>
  <c r="C1719" i="16" s="1"/>
  <c r="D1719" i="16" a="1"/>
  <c r="D1719" i="16" s="1"/>
  <c r="E1719" i="16" a="1"/>
  <c r="E1719" i="16" s="1"/>
  <c r="F1719" i="16" a="1"/>
  <c r="F1719" i="16" s="1"/>
  <c r="G1719" i="16" a="1"/>
  <c r="G1719" i="16" s="1"/>
  <c r="H1719" i="16" a="1"/>
  <c r="H1719" i="16" s="1"/>
  <c r="I1719" i="16" a="1"/>
  <c r="I1719" i="16" s="1"/>
  <c r="J1719" i="16" a="1"/>
  <c r="J1719" i="16" s="1"/>
  <c r="K1719" i="16" a="1"/>
  <c r="K1719" i="16" s="1"/>
  <c r="L1719" i="16" a="1"/>
  <c r="L1719" i="16" s="1"/>
  <c r="M1719" i="16" a="1"/>
  <c r="M1719" i="16" s="1"/>
  <c r="N1719" i="16" a="1"/>
  <c r="N1719" i="16" s="1"/>
  <c r="O1719" i="16" a="1"/>
  <c r="O1719" i="16" s="1"/>
  <c r="A1720" i="16" a="1"/>
  <c r="A1720" i="16" s="1"/>
  <c r="B1720" i="16" a="1"/>
  <c r="B1720" i="16" s="1"/>
  <c r="C1720" i="16" a="1"/>
  <c r="C1720" i="16" s="1"/>
  <c r="D1720" i="16" a="1"/>
  <c r="D1720" i="16" s="1"/>
  <c r="E1720" i="16" a="1"/>
  <c r="E1720" i="16" s="1"/>
  <c r="F1720" i="16" a="1"/>
  <c r="F1720" i="16" s="1"/>
  <c r="G1720" i="16" a="1"/>
  <c r="G1720" i="16" s="1"/>
  <c r="H1720" i="16" a="1"/>
  <c r="H1720" i="16" s="1"/>
  <c r="I1720" i="16" a="1"/>
  <c r="I1720" i="16" s="1"/>
  <c r="J1720" i="16" a="1"/>
  <c r="J1720" i="16" s="1"/>
  <c r="K1720" i="16" a="1"/>
  <c r="K1720" i="16" s="1"/>
  <c r="L1720" i="16" a="1"/>
  <c r="L1720" i="16" s="1"/>
  <c r="M1720" i="16" a="1"/>
  <c r="M1720" i="16" s="1"/>
  <c r="N1720" i="16" a="1"/>
  <c r="N1720" i="16" s="1"/>
  <c r="O1720" i="16" a="1"/>
  <c r="O1720" i="16" s="1"/>
  <c r="A1721" i="16" a="1"/>
  <c r="A1721" i="16" s="1"/>
  <c r="B1721" i="16" a="1"/>
  <c r="B1721" i="16" s="1"/>
  <c r="C1721" i="16" a="1"/>
  <c r="C1721" i="16" s="1"/>
  <c r="D1721" i="16" a="1"/>
  <c r="D1721" i="16" s="1"/>
  <c r="E1721" i="16" a="1"/>
  <c r="E1721" i="16" s="1"/>
  <c r="F1721" i="16" a="1"/>
  <c r="F1721" i="16" s="1"/>
  <c r="G1721" i="16" a="1"/>
  <c r="G1721" i="16" s="1"/>
  <c r="H1721" i="16" a="1"/>
  <c r="H1721" i="16" s="1"/>
  <c r="I1721" i="16" a="1"/>
  <c r="I1721" i="16" s="1"/>
  <c r="J1721" i="16" a="1"/>
  <c r="J1721" i="16" s="1"/>
  <c r="K1721" i="16" a="1"/>
  <c r="K1721" i="16" s="1"/>
  <c r="L1721" i="16" a="1"/>
  <c r="L1721" i="16" s="1"/>
  <c r="M1721" i="16" a="1"/>
  <c r="M1721" i="16" s="1"/>
  <c r="N1721" i="16" a="1"/>
  <c r="N1721" i="16" s="1"/>
  <c r="O1721" i="16" a="1"/>
  <c r="O1721" i="16" s="1"/>
  <c r="A1722" i="16" a="1"/>
  <c r="A1722" i="16" s="1"/>
  <c r="B1722" i="16" a="1"/>
  <c r="B1722" i="16" s="1"/>
  <c r="C1722" i="16" a="1"/>
  <c r="C1722" i="16" s="1"/>
  <c r="D1722" i="16" a="1"/>
  <c r="D1722" i="16" s="1"/>
  <c r="E1722" i="16" a="1"/>
  <c r="E1722" i="16" s="1"/>
  <c r="F1722" i="16" a="1"/>
  <c r="F1722" i="16" s="1"/>
  <c r="G1722" i="16" a="1"/>
  <c r="G1722" i="16" s="1"/>
  <c r="H1722" i="16" a="1"/>
  <c r="H1722" i="16" s="1"/>
  <c r="I1722" i="16" a="1"/>
  <c r="I1722" i="16" s="1"/>
  <c r="J1722" i="16" a="1"/>
  <c r="J1722" i="16" s="1"/>
  <c r="K1722" i="16" a="1"/>
  <c r="K1722" i="16" s="1"/>
  <c r="L1722" i="16" a="1"/>
  <c r="L1722" i="16" s="1"/>
  <c r="M1722" i="16" a="1"/>
  <c r="M1722" i="16" s="1"/>
  <c r="N1722" i="16" a="1"/>
  <c r="N1722" i="16" s="1"/>
  <c r="O1722" i="16" a="1"/>
  <c r="O1722" i="16" s="1"/>
  <c r="A1723" i="16" a="1"/>
  <c r="A1723" i="16" s="1"/>
  <c r="B1723" i="16" a="1"/>
  <c r="B1723" i="16" s="1"/>
  <c r="C1723" i="16" a="1"/>
  <c r="C1723" i="16" s="1"/>
  <c r="D1723" i="16" a="1"/>
  <c r="D1723" i="16" s="1"/>
  <c r="E1723" i="16" a="1"/>
  <c r="E1723" i="16" s="1"/>
  <c r="F1723" i="16" a="1"/>
  <c r="F1723" i="16" s="1"/>
  <c r="G1723" i="16" a="1"/>
  <c r="G1723" i="16" s="1"/>
  <c r="H1723" i="16" a="1"/>
  <c r="H1723" i="16" s="1"/>
  <c r="I1723" i="16" a="1"/>
  <c r="I1723" i="16" s="1"/>
  <c r="J1723" i="16" a="1"/>
  <c r="J1723" i="16" s="1"/>
  <c r="K1723" i="16" a="1"/>
  <c r="K1723" i="16" s="1"/>
  <c r="L1723" i="16" a="1"/>
  <c r="L1723" i="16" s="1"/>
  <c r="M1723" i="16" a="1"/>
  <c r="M1723" i="16" s="1"/>
  <c r="N1723" i="16" a="1"/>
  <c r="N1723" i="16" s="1"/>
  <c r="O1723" i="16" a="1"/>
  <c r="O1723" i="16" s="1"/>
  <c r="A1724" i="16" a="1"/>
  <c r="A1724" i="16" s="1"/>
  <c r="B1724" i="16" a="1"/>
  <c r="B1724" i="16" s="1"/>
  <c r="C1724" i="16" a="1"/>
  <c r="C1724" i="16" s="1"/>
  <c r="D1724" i="16" a="1"/>
  <c r="D1724" i="16" s="1"/>
  <c r="E1724" i="16" a="1"/>
  <c r="E1724" i="16" s="1"/>
  <c r="F1724" i="16" a="1"/>
  <c r="F1724" i="16" s="1"/>
  <c r="G1724" i="16" a="1"/>
  <c r="G1724" i="16" s="1"/>
  <c r="H1724" i="16" a="1"/>
  <c r="H1724" i="16" s="1"/>
  <c r="I1724" i="16" a="1"/>
  <c r="I1724" i="16" s="1"/>
  <c r="J1724" i="16" a="1"/>
  <c r="J1724" i="16" s="1"/>
  <c r="K1724" i="16" a="1"/>
  <c r="K1724" i="16" s="1"/>
  <c r="L1724" i="16" a="1"/>
  <c r="L1724" i="16" s="1"/>
  <c r="M1724" i="16" a="1"/>
  <c r="M1724" i="16" s="1"/>
  <c r="N1724" i="16" a="1"/>
  <c r="N1724" i="16" s="1"/>
  <c r="O1724" i="16" a="1"/>
  <c r="O1724" i="16" s="1"/>
  <c r="A1725" i="16" a="1"/>
  <c r="A1725" i="16" s="1"/>
  <c r="B1725" i="16" a="1"/>
  <c r="B1725" i="16" s="1"/>
  <c r="C1725" i="16" a="1"/>
  <c r="C1725" i="16" s="1"/>
  <c r="D1725" i="16" a="1"/>
  <c r="D1725" i="16" s="1"/>
  <c r="E1725" i="16" a="1"/>
  <c r="E1725" i="16" s="1"/>
  <c r="F1725" i="16" a="1"/>
  <c r="F1725" i="16" s="1"/>
  <c r="G1725" i="16" a="1"/>
  <c r="G1725" i="16" s="1"/>
  <c r="H1725" i="16" a="1"/>
  <c r="H1725" i="16" s="1"/>
  <c r="I1725" i="16" a="1"/>
  <c r="I1725" i="16" s="1"/>
  <c r="J1725" i="16" a="1"/>
  <c r="J1725" i="16" s="1"/>
  <c r="K1725" i="16" a="1"/>
  <c r="K1725" i="16" s="1"/>
  <c r="L1725" i="16" a="1"/>
  <c r="L1725" i="16" s="1"/>
  <c r="M1725" i="16" a="1"/>
  <c r="M1725" i="16" s="1"/>
  <c r="N1725" i="16" a="1"/>
  <c r="N1725" i="16" s="1"/>
  <c r="O1725" i="16" a="1"/>
  <c r="O1725" i="16" s="1"/>
  <c r="A1726" i="16" a="1"/>
  <c r="A1726" i="16" s="1"/>
  <c r="B1726" i="16" a="1"/>
  <c r="B1726" i="16" s="1"/>
  <c r="C1726" i="16" a="1"/>
  <c r="C1726" i="16" s="1"/>
  <c r="D1726" i="16" a="1"/>
  <c r="D1726" i="16" s="1"/>
  <c r="E1726" i="16" a="1"/>
  <c r="E1726" i="16" s="1"/>
  <c r="F1726" i="16" a="1"/>
  <c r="F1726" i="16" s="1"/>
  <c r="G1726" i="16" a="1"/>
  <c r="G1726" i="16" s="1"/>
  <c r="H1726" i="16" a="1"/>
  <c r="H1726" i="16" s="1"/>
  <c r="I1726" i="16" a="1"/>
  <c r="I1726" i="16" s="1"/>
  <c r="J1726" i="16" a="1"/>
  <c r="J1726" i="16" s="1"/>
  <c r="K1726" i="16" a="1"/>
  <c r="K1726" i="16" s="1"/>
  <c r="L1726" i="16" a="1"/>
  <c r="L1726" i="16" s="1"/>
  <c r="M1726" i="16" a="1"/>
  <c r="M1726" i="16" s="1"/>
  <c r="N1726" i="16" a="1"/>
  <c r="N1726" i="16" s="1"/>
  <c r="O1726" i="16" a="1"/>
  <c r="O1726" i="16" s="1"/>
  <c r="A1727" i="16" a="1"/>
  <c r="A1727" i="16" s="1"/>
  <c r="B1727" i="16" a="1"/>
  <c r="B1727" i="16" s="1"/>
  <c r="C1727" i="16" a="1"/>
  <c r="C1727" i="16" s="1"/>
  <c r="D1727" i="16" a="1"/>
  <c r="D1727" i="16" s="1"/>
  <c r="E1727" i="16" a="1"/>
  <c r="E1727" i="16" s="1"/>
  <c r="F1727" i="16" a="1"/>
  <c r="F1727" i="16" s="1"/>
  <c r="G1727" i="16" a="1"/>
  <c r="G1727" i="16" s="1"/>
  <c r="H1727" i="16" a="1"/>
  <c r="H1727" i="16" s="1"/>
  <c r="I1727" i="16" a="1"/>
  <c r="I1727" i="16" s="1"/>
  <c r="J1727" i="16" a="1"/>
  <c r="J1727" i="16" s="1"/>
  <c r="K1727" i="16" a="1"/>
  <c r="K1727" i="16" s="1"/>
  <c r="L1727" i="16" a="1"/>
  <c r="L1727" i="16" s="1"/>
  <c r="M1727" i="16" a="1"/>
  <c r="M1727" i="16" s="1"/>
  <c r="N1727" i="16" a="1"/>
  <c r="N1727" i="16" s="1"/>
  <c r="O1727" i="16" a="1"/>
  <c r="O1727" i="16" s="1"/>
  <c r="A1728" i="16" a="1"/>
  <c r="A1728" i="16" s="1"/>
  <c r="B1728" i="16" a="1"/>
  <c r="B1728" i="16" s="1"/>
  <c r="C1728" i="16" a="1"/>
  <c r="C1728" i="16" s="1"/>
  <c r="D1728" i="16" a="1"/>
  <c r="D1728" i="16" s="1"/>
  <c r="E1728" i="16" a="1"/>
  <c r="E1728" i="16" s="1"/>
  <c r="F1728" i="16" a="1"/>
  <c r="F1728" i="16" s="1"/>
  <c r="G1728" i="16" a="1"/>
  <c r="G1728" i="16" s="1"/>
  <c r="H1728" i="16" a="1"/>
  <c r="H1728" i="16" s="1"/>
  <c r="I1728" i="16" a="1"/>
  <c r="I1728" i="16" s="1"/>
  <c r="J1728" i="16" a="1"/>
  <c r="J1728" i="16" s="1"/>
  <c r="K1728" i="16" a="1"/>
  <c r="K1728" i="16" s="1"/>
  <c r="L1728" i="16" a="1"/>
  <c r="L1728" i="16" s="1"/>
  <c r="M1728" i="16" a="1"/>
  <c r="M1728" i="16" s="1"/>
  <c r="N1728" i="16" a="1"/>
  <c r="N1728" i="16" s="1"/>
  <c r="O1728" i="16" a="1"/>
  <c r="O1728" i="16" s="1"/>
  <c r="A1729" i="16" a="1"/>
  <c r="A1729" i="16" s="1"/>
  <c r="B1729" i="16" a="1"/>
  <c r="B1729" i="16" s="1"/>
  <c r="C1729" i="16" a="1"/>
  <c r="C1729" i="16" s="1"/>
  <c r="D1729" i="16" a="1"/>
  <c r="D1729" i="16" s="1"/>
  <c r="E1729" i="16" a="1"/>
  <c r="E1729" i="16" s="1"/>
  <c r="F1729" i="16" a="1"/>
  <c r="F1729" i="16" s="1"/>
  <c r="G1729" i="16" a="1"/>
  <c r="G1729" i="16" s="1"/>
  <c r="H1729" i="16" a="1"/>
  <c r="H1729" i="16" s="1"/>
  <c r="I1729" i="16" a="1"/>
  <c r="I1729" i="16" s="1"/>
  <c r="J1729" i="16" a="1"/>
  <c r="J1729" i="16" s="1"/>
  <c r="K1729" i="16" a="1"/>
  <c r="K1729" i="16" s="1"/>
  <c r="L1729" i="16" a="1"/>
  <c r="L1729" i="16" s="1"/>
  <c r="M1729" i="16" a="1"/>
  <c r="M1729" i="16" s="1"/>
  <c r="N1729" i="16" a="1"/>
  <c r="N1729" i="16" s="1"/>
  <c r="O1729" i="16" a="1"/>
  <c r="O1729" i="16" s="1"/>
  <c r="A1730" i="16" a="1"/>
  <c r="A1730" i="16" s="1"/>
  <c r="B1730" i="16" a="1"/>
  <c r="B1730" i="16" s="1"/>
  <c r="C1730" i="16" a="1"/>
  <c r="C1730" i="16" s="1"/>
  <c r="D1730" i="16" a="1"/>
  <c r="D1730" i="16" s="1"/>
  <c r="E1730" i="16" a="1"/>
  <c r="E1730" i="16" s="1"/>
  <c r="F1730" i="16" a="1"/>
  <c r="F1730" i="16" s="1"/>
  <c r="G1730" i="16" a="1"/>
  <c r="G1730" i="16" s="1"/>
  <c r="H1730" i="16" a="1"/>
  <c r="H1730" i="16" s="1"/>
  <c r="I1730" i="16" a="1"/>
  <c r="I1730" i="16" s="1"/>
  <c r="J1730" i="16" a="1"/>
  <c r="J1730" i="16" s="1"/>
  <c r="K1730" i="16" a="1"/>
  <c r="K1730" i="16" s="1"/>
  <c r="L1730" i="16" a="1"/>
  <c r="L1730" i="16" s="1"/>
  <c r="M1730" i="16" a="1"/>
  <c r="M1730" i="16" s="1"/>
  <c r="N1730" i="16" a="1"/>
  <c r="N1730" i="16" s="1"/>
  <c r="O1730" i="16" a="1"/>
  <c r="O1730" i="16" s="1"/>
  <c r="A1731" i="16" a="1"/>
  <c r="A1731" i="16" s="1"/>
  <c r="B1731" i="16" a="1"/>
  <c r="B1731" i="16" s="1"/>
  <c r="C1731" i="16" a="1"/>
  <c r="C1731" i="16" s="1"/>
  <c r="D1731" i="16" a="1"/>
  <c r="D1731" i="16" s="1"/>
  <c r="E1731" i="16" a="1"/>
  <c r="E1731" i="16" s="1"/>
  <c r="F1731" i="16" a="1"/>
  <c r="F1731" i="16" s="1"/>
  <c r="G1731" i="16" a="1"/>
  <c r="G1731" i="16" s="1"/>
  <c r="H1731" i="16" a="1"/>
  <c r="H1731" i="16" s="1"/>
  <c r="I1731" i="16" a="1"/>
  <c r="I1731" i="16" s="1"/>
  <c r="J1731" i="16" a="1"/>
  <c r="J1731" i="16" s="1"/>
  <c r="K1731" i="16" a="1"/>
  <c r="K1731" i="16" s="1"/>
  <c r="L1731" i="16" a="1"/>
  <c r="L1731" i="16" s="1"/>
  <c r="M1731" i="16" a="1"/>
  <c r="M1731" i="16" s="1"/>
  <c r="N1731" i="16" a="1"/>
  <c r="N1731" i="16" s="1"/>
  <c r="O1731" i="16" a="1"/>
  <c r="O1731" i="16" s="1"/>
  <c r="A1732" i="16" a="1"/>
  <c r="A1732" i="16" s="1"/>
  <c r="B1732" i="16" a="1"/>
  <c r="B1732" i="16" s="1"/>
  <c r="C1732" i="16" a="1"/>
  <c r="C1732" i="16" s="1"/>
  <c r="D1732" i="16" a="1"/>
  <c r="D1732" i="16" s="1"/>
  <c r="E1732" i="16" a="1"/>
  <c r="E1732" i="16" s="1"/>
  <c r="F1732" i="16" a="1"/>
  <c r="F1732" i="16" s="1"/>
  <c r="G1732" i="16" a="1"/>
  <c r="G1732" i="16" s="1"/>
  <c r="H1732" i="16" a="1"/>
  <c r="H1732" i="16" s="1"/>
  <c r="I1732" i="16" a="1"/>
  <c r="I1732" i="16" s="1"/>
  <c r="J1732" i="16" a="1"/>
  <c r="J1732" i="16" s="1"/>
  <c r="K1732" i="16" a="1"/>
  <c r="K1732" i="16" s="1"/>
  <c r="L1732" i="16" a="1"/>
  <c r="L1732" i="16" s="1"/>
  <c r="M1732" i="16" a="1"/>
  <c r="M1732" i="16" s="1"/>
  <c r="N1732" i="16" a="1"/>
  <c r="N1732" i="16" s="1"/>
  <c r="O1732" i="16" a="1"/>
  <c r="O1732" i="16" s="1"/>
  <c r="A1733" i="16" a="1"/>
  <c r="A1733" i="16" s="1"/>
  <c r="B1733" i="16" a="1"/>
  <c r="B1733" i="16" s="1"/>
  <c r="C1733" i="16" a="1"/>
  <c r="C1733" i="16" s="1"/>
  <c r="D1733" i="16" a="1"/>
  <c r="D1733" i="16" s="1"/>
  <c r="E1733" i="16" a="1"/>
  <c r="E1733" i="16" s="1"/>
  <c r="F1733" i="16" a="1"/>
  <c r="F1733" i="16" s="1"/>
  <c r="G1733" i="16" a="1"/>
  <c r="G1733" i="16" s="1"/>
  <c r="H1733" i="16" a="1"/>
  <c r="H1733" i="16" s="1"/>
  <c r="I1733" i="16" a="1"/>
  <c r="I1733" i="16" s="1"/>
  <c r="J1733" i="16" a="1"/>
  <c r="J1733" i="16" s="1"/>
  <c r="K1733" i="16" a="1"/>
  <c r="K1733" i="16" s="1"/>
  <c r="L1733" i="16" a="1"/>
  <c r="L1733" i="16" s="1"/>
  <c r="M1733" i="16" a="1"/>
  <c r="M1733" i="16" s="1"/>
  <c r="N1733" i="16" a="1"/>
  <c r="N1733" i="16" s="1"/>
  <c r="O1733" i="16" a="1"/>
  <c r="O1733" i="16" s="1"/>
  <c r="A1734" i="16" a="1"/>
  <c r="A1734" i="16" s="1"/>
  <c r="B1734" i="16" a="1"/>
  <c r="B1734" i="16" s="1"/>
  <c r="C1734" i="16" a="1"/>
  <c r="C1734" i="16" s="1"/>
  <c r="D1734" i="16" a="1"/>
  <c r="D1734" i="16" s="1"/>
  <c r="E1734" i="16" a="1"/>
  <c r="E1734" i="16" s="1"/>
  <c r="F1734" i="16" a="1"/>
  <c r="F1734" i="16" s="1"/>
  <c r="G1734" i="16" a="1"/>
  <c r="G1734" i="16" s="1"/>
  <c r="H1734" i="16" a="1"/>
  <c r="H1734" i="16" s="1"/>
  <c r="I1734" i="16" a="1"/>
  <c r="I1734" i="16" s="1"/>
  <c r="J1734" i="16" a="1"/>
  <c r="J1734" i="16" s="1"/>
  <c r="K1734" i="16" a="1"/>
  <c r="K1734" i="16" s="1"/>
  <c r="L1734" i="16" a="1"/>
  <c r="L1734" i="16" s="1"/>
  <c r="M1734" i="16" a="1"/>
  <c r="M1734" i="16" s="1"/>
  <c r="N1734" i="16" a="1"/>
  <c r="N1734" i="16" s="1"/>
  <c r="O1734" i="16" a="1"/>
  <c r="O1734" i="16" s="1"/>
  <c r="A1735" i="16" a="1"/>
  <c r="A1735" i="16" s="1"/>
  <c r="B1735" i="16" a="1"/>
  <c r="B1735" i="16" s="1"/>
  <c r="C1735" i="16" a="1"/>
  <c r="C1735" i="16" s="1"/>
  <c r="D1735" i="16" a="1"/>
  <c r="D1735" i="16" s="1"/>
  <c r="E1735" i="16" a="1"/>
  <c r="E1735" i="16" s="1"/>
  <c r="F1735" i="16" a="1"/>
  <c r="F1735" i="16" s="1"/>
  <c r="G1735" i="16" a="1"/>
  <c r="G1735" i="16" s="1"/>
  <c r="H1735" i="16" a="1"/>
  <c r="H1735" i="16" s="1"/>
  <c r="I1735" i="16" a="1"/>
  <c r="I1735" i="16" s="1"/>
  <c r="J1735" i="16" a="1"/>
  <c r="J1735" i="16" s="1"/>
  <c r="K1735" i="16" a="1"/>
  <c r="K1735" i="16" s="1"/>
  <c r="L1735" i="16" a="1"/>
  <c r="L1735" i="16" s="1"/>
  <c r="M1735" i="16" a="1"/>
  <c r="M1735" i="16" s="1"/>
  <c r="N1735" i="16" a="1"/>
  <c r="N1735" i="16" s="1"/>
  <c r="O1735" i="16" a="1"/>
  <c r="O1735" i="16" s="1"/>
  <c r="A1736" i="16" a="1"/>
  <c r="A1736" i="16" s="1"/>
  <c r="B1736" i="16" a="1"/>
  <c r="B1736" i="16" s="1"/>
  <c r="C1736" i="16" a="1"/>
  <c r="C1736" i="16" s="1"/>
  <c r="D1736" i="16" a="1"/>
  <c r="D1736" i="16" s="1"/>
  <c r="E1736" i="16" a="1"/>
  <c r="E1736" i="16" s="1"/>
  <c r="F1736" i="16" a="1"/>
  <c r="F1736" i="16" s="1"/>
  <c r="G1736" i="16" a="1"/>
  <c r="G1736" i="16" s="1"/>
  <c r="H1736" i="16" a="1"/>
  <c r="H1736" i="16" s="1"/>
  <c r="I1736" i="16" a="1"/>
  <c r="I1736" i="16" s="1"/>
  <c r="J1736" i="16" a="1"/>
  <c r="J1736" i="16" s="1"/>
  <c r="K1736" i="16" a="1"/>
  <c r="K1736" i="16" s="1"/>
  <c r="L1736" i="16" a="1"/>
  <c r="L1736" i="16" s="1"/>
  <c r="M1736" i="16" a="1"/>
  <c r="M1736" i="16" s="1"/>
  <c r="N1736" i="16" a="1"/>
  <c r="N1736" i="16" s="1"/>
  <c r="O1736" i="16" a="1"/>
  <c r="O1736" i="16" s="1"/>
  <c r="A1737" i="16" a="1"/>
  <c r="A1737" i="16" s="1"/>
  <c r="B1737" i="16" a="1"/>
  <c r="B1737" i="16" s="1"/>
  <c r="C1737" i="16" a="1"/>
  <c r="C1737" i="16" s="1"/>
  <c r="D1737" i="16" a="1"/>
  <c r="D1737" i="16" s="1"/>
  <c r="E1737" i="16" a="1"/>
  <c r="E1737" i="16" s="1"/>
  <c r="F1737" i="16" a="1"/>
  <c r="F1737" i="16" s="1"/>
  <c r="G1737" i="16" a="1"/>
  <c r="G1737" i="16" s="1"/>
  <c r="H1737" i="16" a="1"/>
  <c r="H1737" i="16" s="1"/>
  <c r="I1737" i="16" a="1"/>
  <c r="I1737" i="16" s="1"/>
  <c r="J1737" i="16" a="1"/>
  <c r="J1737" i="16" s="1"/>
  <c r="K1737" i="16" a="1"/>
  <c r="K1737" i="16" s="1"/>
  <c r="L1737" i="16" a="1"/>
  <c r="L1737" i="16" s="1"/>
  <c r="M1737" i="16" a="1"/>
  <c r="M1737" i="16" s="1"/>
  <c r="N1737" i="16" a="1"/>
  <c r="N1737" i="16" s="1"/>
  <c r="O1737" i="16" a="1"/>
  <c r="O1737" i="16" s="1"/>
  <c r="A1738" i="16" a="1"/>
  <c r="A1738" i="16" s="1"/>
  <c r="B1738" i="16" a="1"/>
  <c r="B1738" i="16" s="1"/>
  <c r="C1738" i="16" a="1"/>
  <c r="C1738" i="16" s="1"/>
  <c r="D1738" i="16" a="1"/>
  <c r="D1738" i="16" s="1"/>
  <c r="E1738" i="16" a="1"/>
  <c r="E1738" i="16" s="1"/>
  <c r="F1738" i="16" a="1"/>
  <c r="F1738" i="16" s="1"/>
  <c r="G1738" i="16" a="1"/>
  <c r="G1738" i="16" s="1"/>
  <c r="H1738" i="16" a="1"/>
  <c r="H1738" i="16" s="1"/>
  <c r="I1738" i="16" a="1"/>
  <c r="I1738" i="16" s="1"/>
  <c r="J1738" i="16" a="1"/>
  <c r="J1738" i="16" s="1"/>
  <c r="K1738" i="16" a="1"/>
  <c r="K1738" i="16" s="1"/>
  <c r="L1738" i="16" a="1"/>
  <c r="L1738" i="16" s="1"/>
  <c r="M1738" i="16" a="1"/>
  <c r="M1738" i="16" s="1"/>
  <c r="N1738" i="16" a="1"/>
  <c r="N1738" i="16" s="1"/>
  <c r="O1738" i="16" a="1"/>
  <c r="O1738" i="16" s="1"/>
  <c r="A1739" i="16" a="1"/>
  <c r="A1739" i="16" s="1"/>
  <c r="B1739" i="16" a="1"/>
  <c r="B1739" i="16" s="1"/>
  <c r="C1739" i="16" a="1"/>
  <c r="C1739" i="16" s="1"/>
  <c r="D1739" i="16" a="1"/>
  <c r="D1739" i="16" s="1"/>
  <c r="E1739" i="16" a="1"/>
  <c r="E1739" i="16" s="1"/>
  <c r="F1739" i="16" a="1"/>
  <c r="F1739" i="16" s="1"/>
  <c r="G1739" i="16" a="1"/>
  <c r="G1739" i="16" s="1"/>
  <c r="H1739" i="16" a="1"/>
  <c r="H1739" i="16" s="1"/>
  <c r="I1739" i="16" a="1"/>
  <c r="I1739" i="16" s="1"/>
  <c r="J1739" i="16" a="1"/>
  <c r="J1739" i="16" s="1"/>
  <c r="K1739" i="16" a="1"/>
  <c r="K1739" i="16" s="1"/>
  <c r="L1739" i="16" a="1"/>
  <c r="L1739" i="16" s="1"/>
  <c r="M1739" i="16" a="1"/>
  <c r="M1739" i="16" s="1"/>
  <c r="N1739" i="16" a="1"/>
  <c r="N1739" i="16" s="1"/>
  <c r="O1739" i="16" a="1"/>
  <c r="O1739" i="16" s="1"/>
  <c r="A1740" i="16" a="1"/>
  <c r="A1740" i="16" s="1"/>
  <c r="B1740" i="16" a="1"/>
  <c r="B1740" i="16" s="1"/>
  <c r="C1740" i="16" a="1"/>
  <c r="C1740" i="16" s="1"/>
  <c r="D1740" i="16" a="1"/>
  <c r="D1740" i="16" s="1"/>
  <c r="E1740" i="16" a="1"/>
  <c r="E1740" i="16" s="1"/>
  <c r="F1740" i="16" a="1"/>
  <c r="F1740" i="16" s="1"/>
  <c r="G1740" i="16" a="1"/>
  <c r="G1740" i="16" s="1"/>
  <c r="H1740" i="16" a="1"/>
  <c r="H1740" i="16" s="1"/>
  <c r="I1740" i="16" a="1"/>
  <c r="I1740" i="16" s="1"/>
  <c r="J1740" i="16" a="1"/>
  <c r="J1740" i="16" s="1"/>
  <c r="K1740" i="16" a="1"/>
  <c r="K1740" i="16" s="1"/>
  <c r="L1740" i="16" a="1"/>
  <c r="L1740" i="16" s="1"/>
  <c r="M1740" i="16" a="1"/>
  <c r="M1740" i="16" s="1"/>
  <c r="N1740" i="16" a="1"/>
  <c r="N1740" i="16" s="1"/>
  <c r="O1740" i="16" a="1"/>
  <c r="O1740" i="16" s="1"/>
  <c r="A1741" i="16" a="1"/>
  <c r="A1741" i="16" s="1"/>
  <c r="B1741" i="16" a="1"/>
  <c r="B1741" i="16" s="1"/>
  <c r="C1741" i="16" a="1"/>
  <c r="C1741" i="16" s="1"/>
  <c r="D1741" i="16" a="1"/>
  <c r="D1741" i="16" s="1"/>
  <c r="E1741" i="16" a="1"/>
  <c r="E1741" i="16" s="1"/>
  <c r="F1741" i="16" a="1"/>
  <c r="F1741" i="16" s="1"/>
  <c r="G1741" i="16" a="1"/>
  <c r="G1741" i="16" s="1"/>
  <c r="H1741" i="16" a="1"/>
  <c r="H1741" i="16" s="1"/>
  <c r="I1741" i="16" a="1"/>
  <c r="I1741" i="16" s="1"/>
  <c r="J1741" i="16" a="1"/>
  <c r="J1741" i="16" s="1"/>
  <c r="K1741" i="16" a="1"/>
  <c r="K1741" i="16" s="1"/>
  <c r="L1741" i="16" a="1"/>
  <c r="L1741" i="16" s="1"/>
  <c r="M1741" i="16" a="1"/>
  <c r="M1741" i="16" s="1"/>
  <c r="N1741" i="16" a="1"/>
  <c r="N1741" i="16" s="1"/>
  <c r="O1741" i="16" a="1"/>
  <c r="O1741" i="16" s="1"/>
  <c r="A1742" i="16" a="1"/>
  <c r="A1742" i="16" s="1"/>
  <c r="B1742" i="16" a="1"/>
  <c r="B1742" i="16" s="1"/>
  <c r="C1742" i="16" a="1"/>
  <c r="C1742" i="16" s="1"/>
  <c r="D1742" i="16" a="1"/>
  <c r="D1742" i="16" s="1"/>
  <c r="E1742" i="16" a="1"/>
  <c r="E1742" i="16" s="1"/>
  <c r="F1742" i="16" a="1"/>
  <c r="F1742" i="16" s="1"/>
  <c r="G1742" i="16" a="1"/>
  <c r="G1742" i="16" s="1"/>
  <c r="H1742" i="16" a="1"/>
  <c r="H1742" i="16" s="1"/>
  <c r="I1742" i="16" a="1"/>
  <c r="I1742" i="16" s="1"/>
  <c r="J1742" i="16" a="1"/>
  <c r="J1742" i="16" s="1"/>
  <c r="K1742" i="16" a="1"/>
  <c r="K1742" i="16" s="1"/>
  <c r="L1742" i="16" a="1"/>
  <c r="L1742" i="16" s="1"/>
  <c r="M1742" i="16" a="1"/>
  <c r="M1742" i="16" s="1"/>
  <c r="N1742" i="16" a="1"/>
  <c r="N1742" i="16" s="1"/>
  <c r="O1742" i="16" a="1"/>
  <c r="O1742" i="16" s="1"/>
  <c r="A1743" i="16" a="1"/>
  <c r="A1743" i="16" s="1"/>
  <c r="B1743" i="16" a="1"/>
  <c r="B1743" i="16" s="1"/>
  <c r="C1743" i="16" a="1"/>
  <c r="C1743" i="16" s="1"/>
  <c r="D1743" i="16" a="1"/>
  <c r="D1743" i="16" s="1"/>
  <c r="E1743" i="16" a="1"/>
  <c r="E1743" i="16" s="1"/>
  <c r="F1743" i="16" a="1"/>
  <c r="F1743" i="16" s="1"/>
  <c r="G1743" i="16" a="1"/>
  <c r="G1743" i="16" s="1"/>
  <c r="H1743" i="16" a="1"/>
  <c r="H1743" i="16" s="1"/>
  <c r="I1743" i="16" a="1"/>
  <c r="I1743" i="16" s="1"/>
  <c r="J1743" i="16" a="1"/>
  <c r="J1743" i="16" s="1"/>
  <c r="K1743" i="16" a="1"/>
  <c r="K1743" i="16" s="1"/>
  <c r="L1743" i="16" a="1"/>
  <c r="L1743" i="16" s="1"/>
  <c r="M1743" i="16" a="1"/>
  <c r="M1743" i="16" s="1"/>
  <c r="N1743" i="16" a="1"/>
  <c r="N1743" i="16" s="1"/>
  <c r="O1743" i="16" a="1"/>
  <c r="O1743" i="16" s="1"/>
  <c r="A1744" i="16" a="1"/>
  <c r="A1744" i="16" s="1"/>
  <c r="B1744" i="16" a="1"/>
  <c r="B1744" i="16" s="1"/>
  <c r="C1744" i="16" a="1"/>
  <c r="C1744" i="16" s="1"/>
  <c r="D1744" i="16" a="1"/>
  <c r="D1744" i="16" s="1"/>
  <c r="E1744" i="16" a="1"/>
  <c r="E1744" i="16" s="1"/>
  <c r="F1744" i="16" a="1"/>
  <c r="F1744" i="16" s="1"/>
  <c r="G1744" i="16" a="1"/>
  <c r="G1744" i="16" s="1"/>
  <c r="H1744" i="16" a="1"/>
  <c r="H1744" i="16" s="1"/>
  <c r="I1744" i="16" a="1"/>
  <c r="I1744" i="16" s="1"/>
  <c r="J1744" i="16" a="1"/>
  <c r="J1744" i="16" s="1"/>
  <c r="K1744" i="16" a="1"/>
  <c r="K1744" i="16" s="1"/>
  <c r="L1744" i="16" a="1"/>
  <c r="L1744" i="16" s="1"/>
  <c r="M1744" i="16" a="1"/>
  <c r="M1744" i="16" s="1"/>
  <c r="N1744" i="16" a="1"/>
  <c r="N1744" i="16" s="1"/>
  <c r="O1744" i="16" a="1"/>
  <c r="O1744" i="16" s="1"/>
  <c r="A1745" i="16" a="1"/>
  <c r="A1745" i="16" s="1"/>
  <c r="B1745" i="16" a="1"/>
  <c r="B1745" i="16" s="1"/>
  <c r="C1745" i="16" a="1"/>
  <c r="C1745" i="16" s="1"/>
  <c r="D1745" i="16" a="1"/>
  <c r="D1745" i="16" s="1"/>
  <c r="E1745" i="16" a="1"/>
  <c r="E1745" i="16" s="1"/>
  <c r="F1745" i="16" a="1"/>
  <c r="F1745" i="16" s="1"/>
  <c r="G1745" i="16" a="1"/>
  <c r="G1745" i="16" s="1"/>
  <c r="H1745" i="16" a="1"/>
  <c r="H1745" i="16" s="1"/>
  <c r="I1745" i="16" a="1"/>
  <c r="I1745" i="16" s="1"/>
  <c r="J1745" i="16" a="1"/>
  <c r="J1745" i="16" s="1"/>
  <c r="K1745" i="16" a="1"/>
  <c r="K1745" i="16" s="1"/>
  <c r="L1745" i="16" a="1"/>
  <c r="L1745" i="16" s="1"/>
  <c r="M1745" i="16" a="1"/>
  <c r="M1745" i="16" s="1"/>
  <c r="N1745" i="16" a="1"/>
  <c r="N1745" i="16" s="1"/>
  <c r="O1745" i="16" a="1"/>
  <c r="O1745" i="16" s="1"/>
  <c r="A1746" i="16" a="1"/>
  <c r="A1746" i="16" s="1"/>
  <c r="B1746" i="16" a="1"/>
  <c r="B1746" i="16" s="1"/>
  <c r="C1746" i="16" a="1"/>
  <c r="C1746" i="16" s="1"/>
  <c r="D1746" i="16" a="1"/>
  <c r="D1746" i="16" s="1"/>
  <c r="E1746" i="16" a="1"/>
  <c r="E1746" i="16" s="1"/>
  <c r="F1746" i="16" a="1"/>
  <c r="F1746" i="16" s="1"/>
  <c r="G1746" i="16" a="1"/>
  <c r="G1746" i="16" s="1"/>
  <c r="H1746" i="16" a="1"/>
  <c r="H1746" i="16" s="1"/>
  <c r="I1746" i="16" a="1"/>
  <c r="I1746" i="16" s="1"/>
  <c r="J1746" i="16" a="1"/>
  <c r="J1746" i="16" s="1"/>
  <c r="K1746" i="16" a="1"/>
  <c r="K1746" i="16" s="1"/>
  <c r="L1746" i="16" a="1"/>
  <c r="L1746" i="16" s="1"/>
  <c r="M1746" i="16" a="1"/>
  <c r="M1746" i="16" s="1"/>
  <c r="N1746" i="16" a="1"/>
  <c r="N1746" i="16" s="1"/>
  <c r="O1746" i="16" a="1"/>
  <c r="O1746" i="16" s="1"/>
  <c r="A1747" i="16" a="1"/>
  <c r="A1747" i="16" s="1"/>
  <c r="B1747" i="16" a="1"/>
  <c r="B1747" i="16" s="1"/>
  <c r="C1747" i="16" a="1"/>
  <c r="C1747" i="16" s="1"/>
  <c r="D1747" i="16" a="1"/>
  <c r="D1747" i="16" s="1"/>
  <c r="E1747" i="16" a="1"/>
  <c r="E1747" i="16" s="1"/>
  <c r="F1747" i="16" a="1"/>
  <c r="F1747" i="16" s="1"/>
  <c r="G1747" i="16" a="1"/>
  <c r="G1747" i="16" s="1"/>
  <c r="H1747" i="16" a="1"/>
  <c r="H1747" i="16" s="1"/>
  <c r="I1747" i="16" a="1"/>
  <c r="I1747" i="16" s="1"/>
  <c r="J1747" i="16" a="1"/>
  <c r="J1747" i="16" s="1"/>
  <c r="K1747" i="16" a="1"/>
  <c r="K1747" i="16" s="1"/>
  <c r="L1747" i="16" a="1"/>
  <c r="L1747" i="16" s="1"/>
  <c r="M1747" i="16" a="1"/>
  <c r="M1747" i="16" s="1"/>
  <c r="N1747" i="16" a="1"/>
  <c r="N1747" i="16" s="1"/>
  <c r="O1747" i="16" a="1"/>
  <c r="O1747" i="16" s="1"/>
  <c r="A1748" i="16" a="1"/>
  <c r="A1748" i="16" s="1"/>
  <c r="B1748" i="16" a="1"/>
  <c r="B1748" i="16" s="1"/>
  <c r="C1748" i="16" a="1"/>
  <c r="C1748" i="16" s="1"/>
  <c r="D1748" i="16" a="1"/>
  <c r="D1748" i="16" s="1"/>
  <c r="E1748" i="16" a="1"/>
  <c r="E1748" i="16" s="1"/>
  <c r="F1748" i="16" a="1"/>
  <c r="F1748" i="16" s="1"/>
  <c r="G1748" i="16" a="1"/>
  <c r="G1748" i="16" s="1"/>
  <c r="H1748" i="16" a="1"/>
  <c r="H1748" i="16" s="1"/>
  <c r="I1748" i="16" a="1"/>
  <c r="I1748" i="16" s="1"/>
  <c r="J1748" i="16" a="1"/>
  <c r="J1748" i="16" s="1"/>
  <c r="K1748" i="16" a="1"/>
  <c r="K1748" i="16" s="1"/>
  <c r="L1748" i="16" a="1"/>
  <c r="L1748" i="16" s="1"/>
  <c r="M1748" i="16" a="1"/>
  <c r="M1748" i="16" s="1"/>
  <c r="N1748" i="16" a="1"/>
  <c r="N1748" i="16" s="1"/>
  <c r="O1748" i="16" a="1"/>
  <c r="O1748" i="16" s="1"/>
  <c r="A1749" i="16" a="1"/>
  <c r="A1749" i="16" s="1"/>
  <c r="B1749" i="16" a="1"/>
  <c r="B1749" i="16" s="1"/>
  <c r="C1749" i="16" a="1"/>
  <c r="C1749" i="16" s="1"/>
  <c r="D1749" i="16" a="1"/>
  <c r="D1749" i="16" s="1"/>
  <c r="E1749" i="16" a="1"/>
  <c r="E1749" i="16" s="1"/>
  <c r="F1749" i="16" a="1"/>
  <c r="F1749" i="16" s="1"/>
  <c r="G1749" i="16" a="1"/>
  <c r="G1749" i="16" s="1"/>
  <c r="H1749" i="16" a="1"/>
  <c r="H1749" i="16" s="1"/>
  <c r="I1749" i="16" a="1"/>
  <c r="I1749" i="16" s="1"/>
  <c r="J1749" i="16" a="1"/>
  <c r="J1749" i="16" s="1"/>
  <c r="K1749" i="16" a="1"/>
  <c r="K1749" i="16" s="1"/>
  <c r="L1749" i="16" a="1"/>
  <c r="L1749" i="16" s="1"/>
  <c r="M1749" i="16" a="1"/>
  <c r="M1749" i="16" s="1"/>
  <c r="N1749" i="16" a="1"/>
  <c r="N1749" i="16" s="1"/>
  <c r="O1749" i="16" a="1"/>
  <c r="O1749" i="16" s="1"/>
  <c r="A1750" i="16" a="1"/>
  <c r="A1750" i="16" s="1"/>
  <c r="B1750" i="16" a="1"/>
  <c r="B1750" i="16" s="1"/>
  <c r="C1750" i="16" a="1"/>
  <c r="C1750" i="16" s="1"/>
  <c r="D1750" i="16" a="1"/>
  <c r="D1750" i="16" s="1"/>
  <c r="E1750" i="16" a="1"/>
  <c r="E1750" i="16" s="1"/>
  <c r="F1750" i="16" a="1"/>
  <c r="F1750" i="16" s="1"/>
  <c r="G1750" i="16" a="1"/>
  <c r="G1750" i="16" s="1"/>
  <c r="H1750" i="16" a="1"/>
  <c r="H1750" i="16" s="1"/>
  <c r="I1750" i="16" a="1"/>
  <c r="I1750" i="16" s="1"/>
  <c r="J1750" i="16" a="1"/>
  <c r="J1750" i="16" s="1"/>
  <c r="K1750" i="16" a="1"/>
  <c r="K1750" i="16" s="1"/>
  <c r="L1750" i="16" a="1"/>
  <c r="L1750" i="16" s="1"/>
  <c r="M1750" i="16" a="1"/>
  <c r="M1750" i="16" s="1"/>
  <c r="N1750" i="16" a="1"/>
  <c r="N1750" i="16" s="1"/>
  <c r="O1750" i="16" a="1"/>
  <c r="O1750" i="16" s="1"/>
  <c r="A1751" i="16" a="1"/>
  <c r="A1751" i="16" s="1"/>
  <c r="B1751" i="16" a="1"/>
  <c r="B1751" i="16" s="1"/>
  <c r="C1751" i="16" a="1"/>
  <c r="C1751" i="16" s="1"/>
  <c r="D1751" i="16" a="1"/>
  <c r="D1751" i="16" s="1"/>
  <c r="E1751" i="16" a="1"/>
  <c r="E1751" i="16" s="1"/>
  <c r="F1751" i="16" a="1"/>
  <c r="F1751" i="16" s="1"/>
  <c r="G1751" i="16" a="1"/>
  <c r="G1751" i="16" s="1"/>
  <c r="H1751" i="16" a="1"/>
  <c r="H1751" i="16" s="1"/>
  <c r="I1751" i="16" a="1"/>
  <c r="I1751" i="16" s="1"/>
  <c r="J1751" i="16" a="1"/>
  <c r="J1751" i="16" s="1"/>
  <c r="K1751" i="16" a="1"/>
  <c r="K1751" i="16" s="1"/>
  <c r="L1751" i="16" a="1"/>
  <c r="L1751" i="16" s="1"/>
  <c r="M1751" i="16" a="1"/>
  <c r="M1751" i="16" s="1"/>
  <c r="N1751" i="16" a="1"/>
  <c r="N1751" i="16" s="1"/>
  <c r="O1751" i="16" a="1"/>
  <c r="O1751" i="16" s="1"/>
  <c r="A1752" i="16" a="1"/>
  <c r="A1752" i="16" s="1"/>
  <c r="B1752" i="16" a="1"/>
  <c r="B1752" i="16" s="1"/>
  <c r="C1752" i="16" a="1"/>
  <c r="C1752" i="16" s="1"/>
  <c r="D1752" i="16" a="1"/>
  <c r="D1752" i="16" s="1"/>
  <c r="E1752" i="16" a="1"/>
  <c r="E1752" i="16" s="1"/>
  <c r="F1752" i="16" a="1"/>
  <c r="F1752" i="16" s="1"/>
  <c r="G1752" i="16" a="1"/>
  <c r="G1752" i="16" s="1"/>
  <c r="H1752" i="16" a="1"/>
  <c r="H1752" i="16" s="1"/>
  <c r="I1752" i="16" a="1"/>
  <c r="I1752" i="16" s="1"/>
  <c r="J1752" i="16" a="1"/>
  <c r="J1752" i="16" s="1"/>
  <c r="K1752" i="16" a="1"/>
  <c r="K1752" i="16" s="1"/>
  <c r="L1752" i="16" a="1"/>
  <c r="L1752" i="16" s="1"/>
  <c r="M1752" i="16" a="1"/>
  <c r="M1752" i="16" s="1"/>
  <c r="N1752" i="16" a="1"/>
  <c r="N1752" i="16" s="1"/>
  <c r="O1752" i="16" a="1"/>
  <c r="O1752" i="16" s="1"/>
  <c r="A1753" i="16" a="1"/>
  <c r="A1753" i="16" s="1"/>
  <c r="B1753" i="16" a="1"/>
  <c r="B1753" i="16" s="1"/>
  <c r="C1753" i="16" a="1"/>
  <c r="C1753" i="16" s="1"/>
  <c r="D1753" i="16" a="1"/>
  <c r="D1753" i="16" s="1"/>
  <c r="E1753" i="16" a="1"/>
  <c r="E1753" i="16" s="1"/>
  <c r="F1753" i="16" a="1"/>
  <c r="F1753" i="16" s="1"/>
  <c r="G1753" i="16" a="1"/>
  <c r="G1753" i="16" s="1"/>
  <c r="H1753" i="16" a="1"/>
  <c r="H1753" i="16" s="1"/>
  <c r="I1753" i="16" a="1"/>
  <c r="I1753" i="16" s="1"/>
  <c r="J1753" i="16" a="1"/>
  <c r="J1753" i="16" s="1"/>
  <c r="K1753" i="16" a="1"/>
  <c r="K1753" i="16" s="1"/>
  <c r="L1753" i="16" a="1"/>
  <c r="L1753" i="16" s="1"/>
  <c r="M1753" i="16" a="1"/>
  <c r="M1753" i="16" s="1"/>
  <c r="N1753" i="16" a="1"/>
  <c r="N1753" i="16" s="1"/>
  <c r="O1753" i="16" a="1"/>
  <c r="O1753" i="16" s="1"/>
  <c r="A1754" i="16" a="1"/>
  <c r="A1754" i="16" s="1"/>
  <c r="B1754" i="16" a="1"/>
  <c r="B1754" i="16" s="1"/>
  <c r="C1754" i="16" a="1"/>
  <c r="C1754" i="16" s="1"/>
  <c r="D1754" i="16" a="1"/>
  <c r="D1754" i="16" s="1"/>
  <c r="E1754" i="16" a="1"/>
  <c r="E1754" i="16" s="1"/>
  <c r="F1754" i="16" a="1"/>
  <c r="F1754" i="16" s="1"/>
  <c r="G1754" i="16" a="1"/>
  <c r="G1754" i="16" s="1"/>
  <c r="H1754" i="16" a="1"/>
  <c r="H1754" i="16" s="1"/>
  <c r="I1754" i="16" a="1"/>
  <c r="I1754" i="16" s="1"/>
  <c r="J1754" i="16" a="1"/>
  <c r="J1754" i="16" s="1"/>
  <c r="K1754" i="16" a="1"/>
  <c r="K1754" i="16" s="1"/>
  <c r="L1754" i="16" a="1"/>
  <c r="L1754" i="16" s="1"/>
  <c r="M1754" i="16" a="1"/>
  <c r="M1754" i="16" s="1"/>
  <c r="N1754" i="16" a="1"/>
  <c r="N1754" i="16" s="1"/>
  <c r="O1754" i="16" a="1"/>
  <c r="O1754" i="16" s="1"/>
  <c r="A1755" i="16" a="1"/>
  <c r="A1755" i="16" s="1"/>
  <c r="B1755" i="16" a="1"/>
  <c r="B1755" i="16" s="1"/>
  <c r="C1755" i="16" a="1"/>
  <c r="C1755" i="16" s="1"/>
  <c r="D1755" i="16" a="1"/>
  <c r="D1755" i="16" s="1"/>
  <c r="E1755" i="16" a="1"/>
  <c r="E1755" i="16" s="1"/>
  <c r="F1755" i="16" a="1"/>
  <c r="F1755" i="16" s="1"/>
  <c r="G1755" i="16" a="1"/>
  <c r="G1755" i="16" s="1"/>
  <c r="H1755" i="16" a="1"/>
  <c r="H1755" i="16" s="1"/>
  <c r="I1755" i="16" a="1"/>
  <c r="I1755" i="16" s="1"/>
  <c r="J1755" i="16" a="1"/>
  <c r="J1755" i="16" s="1"/>
  <c r="K1755" i="16" a="1"/>
  <c r="K1755" i="16" s="1"/>
  <c r="L1755" i="16" a="1"/>
  <c r="L1755" i="16" s="1"/>
  <c r="M1755" i="16" a="1"/>
  <c r="M1755" i="16" s="1"/>
  <c r="N1755" i="16" a="1"/>
  <c r="N1755" i="16" s="1"/>
  <c r="O1755" i="16" a="1"/>
  <c r="O1755" i="16" s="1"/>
  <c r="A1756" i="16" a="1"/>
  <c r="A1756" i="16" s="1"/>
  <c r="B1756" i="16" a="1"/>
  <c r="B1756" i="16" s="1"/>
  <c r="C1756" i="16" a="1"/>
  <c r="C1756" i="16" s="1"/>
  <c r="D1756" i="16" a="1"/>
  <c r="D1756" i="16" s="1"/>
  <c r="E1756" i="16" a="1"/>
  <c r="E1756" i="16" s="1"/>
  <c r="F1756" i="16" a="1"/>
  <c r="F1756" i="16" s="1"/>
  <c r="G1756" i="16" a="1"/>
  <c r="G1756" i="16" s="1"/>
  <c r="H1756" i="16" a="1"/>
  <c r="H1756" i="16" s="1"/>
  <c r="I1756" i="16" a="1"/>
  <c r="I1756" i="16" s="1"/>
  <c r="J1756" i="16" a="1"/>
  <c r="J1756" i="16" s="1"/>
  <c r="K1756" i="16" a="1"/>
  <c r="K1756" i="16" s="1"/>
  <c r="L1756" i="16" a="1"/>
  <c r="L1756" i="16" s="1"/>
  <c r="M1756" i="16" a="1"/>
  <c r="M1756" i="16" s="1"/>
  <c r="N1756" i="16" a="1"/>
  <c r="N1756" i="16" s="1"/>
  <c r="O1756" i="16" a="1"/>
  <c r="O1756" i="16" s="1"/>
  <c r="A1757" i="16" a="1"/>
  <c r="A1757" i="16" s="1"/>
  <c r="B1757" i="16" a="1"/>
  <c r="B1757" i="16" s="1"/>
  <c r="C1757" i="16" a="1"/>
  <c r="C1757" i="16" s="1"/>
  <c r="D1757" i="16" a="1"/>
  <c r="D1757" i="16" s="1"/>
  <c r="E1757" i="16" a="1"/>
  <c r="E1757" i="16" s="1"/>
  <c r="F1757" i="16" a="1"/>
  <c r="F1757" i="16" s="1"/>
  <c r="G1757" i="16" a="1"/>
  <c r="G1757" i="16" s="1"/>
  <c r="H1757" i="16" a="1"/>
  <c r="H1757" i="16" s="1"/>
  <c r="I1757" i="16" a="1"/>
  <c r="I1757" i="16" s="1"/>
  <c r="J1757" i="16" a="1"/>
  <c r="J1757" i="16" s="1"/>
  <c r="K1757" i="16" a="1"/>
  <c r="K1757" i="16" s="1"/>
  <c r="L1757" i="16" a="1"/>
  <c r="L1757" i="16" s="1"/>
  <c r="M1757" i="16" a="1"/>
  <c r="M1757" i="16" s="1"/>
  <c r="N1757" i="16" a="1"/>
  <c r="N1757" i="16" s="1"/>
  <c r="O1757" i="16" a="1"/>
  <c r="O1757" i="16" s="1"/>
  <c r="A1758" i="16" a="1"/>
  <c r="A1758" i="16" s="1"/>
  <c r="B1758" i="16" a="1"/>
  <c r="B1758" i="16" s="1"/>
  <c r="C1758" i="16" a="1"/>
  <c r="C1758" i="16" s="1"/>
  <c r="D1758" i="16" a="1"/>
  <c r="D1758" i="16" s="1"/>
  <c r="E1758" i="16" a="1"/>
  <c r="E1758" i="16" s="1"/>
  <c r="F1758" i="16" a="1"/>
  <c r="F1758" i="16" s="1"/>
  <c r="G1758" i="16" a="1"/>
  <c r="G1758" i="16" s="1"/>
  <c r="H1758" i="16" a="1"/>
  <c r="H1758" i="16" s="1"/>
  <c r="I1758" i="16" a="1"/>
  <c r="I1758" i="16" s="1"/>
  <c r="J1758" i="16" a="1"/>
  <c r="J1758" i="16" s="1"/>
  <c r="K1758" i="16" a="1"/>
  <c r="K1758" i="16" s="1"/>
  <c r="L1758" i="16" a="1"/>
  <c r="L1758" i="16" s="1"/>
  <c r="M1758" i="16" a="1"/>
  <c r="M1758" i="16" s="1"/>
  <c r="N1758" i="16" a="1"/>
  <c r="N1758" i="16" s="1"/>
  <c r="O1758" i="16" a="1"/>
  <c r="O1758" i="16" s="1"/>
  <c r="A1759" i="16" a="1"/>
  <c r="A1759" i="16" s="1"/>
  <c r="B1759" i="16" a="1"/>
  <c r="B1759" i="16" s="1"/>
  <c r="C1759" i="16" a="1"/>
  <c r="C1759" i="16" s="1"/>
  <c r="D1759" i="16" a="1"/>
  <c r="D1759" i="16" s="1"/>
  <c r="E1759" i="16" a="1"/>
  <c r="E1759" i="16" s="1"/>
  <c r="F1759" i="16" a="1"/>
  <c r="F1759" i="16" s="1"/>
  <c r="G1759" i="16" a="1"/>
  <c r="G1759" i="16" s="1"/>
  <c r="H1759" i="16" a="1"/>
  <c r="H1759" i="16" s="1"/>
  <c r="I1759" i="16" a="1"/>
  <c r="I1759" i="16" s="1"/>
  <c r="J1759" i="16" a="1"/>
  <c r="J1759" i="16" s="1"/>
  <c r="K1759" i="16" a="1"/>
  <c r="K1759" i="16" s="1"/>
  <c r="L1759" i="16" a="1"/>
  <c r="L1759" i="16" s="1"/>
  <c r="M1759" i="16" a="1"/>
  <c r="M1759" i="16" s="1"/>
  <c r="N1759" i="16" a="1"/>
  <c r="N1759" i="16" s="1"/>
  <c r="O1759" i="16" a="1"/>
  <c r="O1759" i="16" s="1"/>
  <c r="A1760" i="16" a="1"/>
  <c r="A1760" i="16" s="1"/>
  <c r="B1760" i="16" a="1"/>
  <c r="B1760" i="16" s="1"/>
  <c r="C1760" i="16" a="1"/>
  <c r="C1760" i="16" s="1"/>
  <c r="D1760" i="16" a="1"/>
  <c r="D1760" i="16" s="1"/>
  <c r="E1760" i="16" a="1"/>
  <c r="E1760" i="16" s="1"/>
  <c r="F1760" i="16" a="1"/>
  <c r="F1760" i="16" s="1"/>
  <c r="G1760" i="16" a="1"/>
  <c r="G1760" i="16" s="1"/>
  <c r="H1760" i="16" a="1"/>
  <c r="H1760" i="16" s="1"/>
  <c r="I1760" i="16" a="1"/>
  <c r="I1760" i="16" s="1"/>
  <c r="J1760" i="16" a="1"/>
  <c r="J1760" i="16" s="1"/>
  <c r="K1760" i="16" a="1"/>
  <c r="K1760" i="16" s="1"/>
  <c r="L1760" i="16" a="1"/>
  <c r="L1760" i="16" s="1"/>
  <c r="M1760" i="16" a="1"/>
  <c r="M1760" i="16" s="1"/>
  <c r="N1760" i="16" a="1"/>
  <c r="N1760" i="16" s="1"/>
  <c r="O1760" i="16" a="1"/>
  <c r="O1760" i="16" s="1"/>
  <c r="A1761" i="16" a="1"/>
  <c r="A1761" i="16" s="1"/>
  <c r="B1761" i="16" a="1"/>
  <c r="B1761" i="16" s="1"/>
  <c r="C1761" i="16" a="1"/>
  <c r="C1761" i="16" s="1"/>
  <c r="D1761" i="16" a="1"/>
  <c r="D1761" i="16" s="1"/>
  <c r="E1761" i="16" a="1"/>
  <c r="E1761" i="16" s="1"/>
  <c r="F1761" i="16" a="1"/>
  <c r="F1761" i="16" s="1"/>
  <c r="G1761" i="16" a="1"/>
  <c r="G1761" i="16" s="1"/>
  <c r="H1761" i="16" a="1"/>
  <c r="H1761" i="16" s="1"/>
  <c r="I1761" i="16" a="1"/>
  <c r="I1761" i="16" s="1"/>
  <c r="J1761" i="16" a="1"/>
  <c r="J1761" i="16" s="1"/>
  <c r="K1761" i="16" a="1"/>
  <c r="K1761" i="16" s="1"/>
  <c r="L1761" i="16" a="1"/>
  <c r="L1761" i="16" s="1"/>
  <c r="M1761" i="16" a="1"/>
  <c r="M1761" i="16" s="1"/>
  <c r="N1761" i="16" a="1"/>
  <c r="N1761" i="16" s="1"/>
  <c r="O1761" i="16" a="1"/>
  <c r="O1761" i="16" s="1"/>
  <c r="A1762" i="16" a="1"/>
  <c r="A1762" i="16" s="1"/>
  <c r="B1762" i="16" a="1"/>
  <c r="B1762" i="16" s="1"/>
  <c r="C1762" i="16" a="1"/>
  <c r="C1762" i="16" s="1"/>
  <c r="D1762" i="16" a="1"/>
  <c r="D1762" i="16" s="1"/>
  <c r="E1762" i="16" a="1"/>
  <c r="E1762" i="16" s="1"/>
  <c r="F1762" i="16" a="1"/>
  <c r="F1762" i="16" s="1"/>
  <c r="G1762" i="16" a="1"/>
  <c r="G1762" i="16" s="1"/>
  <c r="H1762" i="16" a="1"/>
  <c r="H1762" i="16" s="1"/>
  <c r="I1762" i="16" a="1"/>
  <c r="I1762" i="16" s="1"/>
  <c r="J1762" i="16" a="1"/>
  <c r="J1762" i="16" s="1"/>
  <c r="K1762" i="16" a="1"/>
  <c r="K1762" i="16" s="1"/>
  <c r="L1762" i="16" a="1"/>
  <c r="L1762" i="16" s="1"/>
  <c r="M1762" i="16" a="1"/>
  <c r="M1762" i="16" s="1"/>
  <c r="N1762" i="16" a="1"/>
  <c r="N1762" i="16" s="1"/>
  <c r="O1762" i="16" a="1"/>
  <c r="O1762" i="16" s="1"/>
  <c r="A1763" i="16" a="1"/>
  <c r="A1763" i="16" s="1"/>
  <c r="B1763" i="16" a="1"/>
  <c r="B1763" i="16" s="1"/>
  <c r="C1763" i="16" a="1"/>
  <c r="C1763" i="16" s="1"/>
  <c r="D1763" i="16" a="1"/>
  <c r="D1763" i="16" s="1"/>
  <c r="E1763" i="16" a="1"/>
  <c r="E1763" i="16" s="1"/>
  <c r="F1763" i="16" a="1"/>
  <c r="F1763" i="16" s="1"/>
  <c r="G1763" i="16" a="1"/>
  <c r="G1763" i="16" s="1"/>
  <c r="H1763" i="16" a="1"/>
  <c r="H1763" i="16" s="1"/>
  <c r="I1763" i="16" a="1"/>
  <c r="I1763" i="16" s="1"/>
  <c r="J1763" i="16" a="1"/>
  <c r="J1763" i="16" s="1"/>
  <c r="K1763" i="16" a="1"/>
  <c r="K1763" i="16" s="1"/>
  <c r="L1763" i="16" a="1"/>
  <c r="L1763" i="16" s="1"/>
  <c r="M1763" i="16" a="1"/>
  <c r="M1763" i="16" s="1"/>
  <c r="N1763" i="16" a="1"/>
  <c r="N1763" i="16" s="1"/>
  <c r="O1763" i="16" a="1"/>
  <c r="O1763" i="16" s="1"/>
  <c r="A1764" i="16" a="1"/>
  <c r="A1764" i="16" s="1"/>
  <c r="B1764" i="16" a="1"/>
  <c r="B1764" i="16" s="1"/>
  <c r="C1764" i="16" a="1"/>
  <c r="C1764" i="16" s="1"/>
  <c r="D1764" i="16" a="1"/>
  <c r="D1764" i="16" s="1"/>
  <c r="E1764" i="16" a="1"/>
  <c r="E1764" i="16" s="1"/>
  <c r="F1764" i="16" a="1"/>
  <c r="F1764" i="16" s="1"/>
  <c r="G1764" i="16" a="1"/>
  <c r="G1764" i="16" s="1"/>
  <c r="H1764" i="16" a="1"/>
  <c r="H1764" i="16" s="1"/>
  <c r="I1764" i="16" a="1"/>
  <c r="I1764" i="16" s="1"/>
  <c r="J1764" i="16" a="1"/>
  <c r="J1764" i="16" s="1"/>
  <c r="K1764" i="16" a="1"/>
  <c r="K1764" i="16" s="1"/>
  <c r="L1764" i="16" a="1"/>
  <c r="L1764" i="16" s="1"/>
  <c r="M1764" i="16" a="1"/>
  <c r="M1764" i="16" s="1"/>
  <c r="N1764" i="16" a="1"/>
  <c r="N1764" i="16" s="1"/>
  <c r="O1764" i="16" a="1"/>
  <c r="O1764" i="16" s="1"/>
  <c r="A1765" i="16" a="1"/>
  <c r="A1765" i="16" s="1"/>
  <c r="B1765" i="16" a="1"/>
  <c r="B1765" i="16" s="1"/>
  <c r="C1765" i="16" a="1"/>
  <c r="C1765" i="16" s="1"/>
  <c r="D1765" i="16" a="1"/>
  <c r="D1765" i="16" s="1"/>
  <c r="E1765" i="16" a="1"/>
  <c r="E1765" i="16" s="1"/>
  <c r="F1765" i="16" a="1"/>
  <c r="F1765" i="16" s="1"/>
  <c r="G1765" i="16" a="1"/>
  <c r="G1765" i="16" s="1"/>
  <c r="H1765" i="16" a="1"/>
  <c r="H1765" i="16" s="1"/>
  <c r="I1765" i="16" a="1"/>
  <c r="I1765" i="16" s="1"/>
  <c r="J1765" i="16" a="1"/>
  <c r="J1765" i="16" s="1"/>
  <c r="K1765" i="16" a="1"/>
  <c r="K1765" i="16" s="1"/>
  <c r="L1765" i="16" a="1"/>
  <c r="L1765" i="16" s="1"/>
  <c r="M1765" i="16" a="1"/>
  <c r="M1765" i="16" s="1"/>
  <c r="N1765" i="16" a="1"/>
  <c r="N1765" i="16" s="1"/>
  <c r="O1765" i="16" a="1"/>
  <c r="O1765" i="16" s="1"/>
  <c r="A1766" i="16" a="1"/>
  <c r="A1766" i="16" s="1"/>
  <c r="B1766" i="16" a="1"/>
  <c r="B1766" i="16" s="1"/>
  <c r="C1766" i="16" a="1"/>
  <c r="C1766" i="16" s="1"/>
  <c r="D1766" i="16" a="1"/>
  <c r="D1766" i="16" s="1"/>
  <c r="E1766" i="16" a="1"/>
  <c r="E1766" i="16" s="1"/>
  <c r="F1766" i="16" a="1"/>
  <c r="F1766" i="16" s="1"/>
  <c r="G1766" i="16" a="1"/>
  <c r="G1766" i="16" s="1"/>
  <c r="H1766" i="16" a="1"/>
  <c r="H1766" i="16" s="1"/>
  <c r="I1766" i="16" a="1"/>
  <c r="I1766" i="16" s="1"/>
  <c r="J1766" i="16" a="1"/>
  <c r="J1766" i="16" s="1"/>
  <c r="K1766" i="16" a="1"/>
  <c r="K1766" i="16" s="1"/>
  <c r="L1766" i="16" a="1"/>
  <c r="L1766" i="16" s="1"/>
  <c r="M1766" i="16" a="1"/>
  <c r="M1766" i="16" s="1"/>
  <c r="N1766" i="16" a="1"/>
  <c r="N1766" i="16" s="1"/>
  <c r="O1766" i="16" a="1"/>
  <c r="O1766" i="16" s="1"/>
  <c r="A1767" i="16" a="1"/>
  <c r="A1767" i="16" s="1"/>
  <c r="B1767" i="16" a="1"/>
  <c r="B1767" i="16" s="1"/>
  <c r="C1767" i="16" a="1"/>
  <c r="C1767" i="16" s="1"/>
  <c r="D1767" i="16" a="1"/>
  <c r="D1767" i="16" s="1"/>
  <c r="E1767" i="16" a="1"/>
  <c r="E1767" i="16" s="1"/>
  <c r="F1767" i="16" a="1"/>
  <c r="F1767" i="16" s="1"/>
  <c r="G1767" i="16" a="1"/>
  <c r="G1767" i="16" s="1"/>
  <c r="H1767" i="16" a="1"/>
  <c r="H1767" i="16" s="1"/>
  <c r="I1767" i="16" a="1"/>
  <c r="I1767" i="16" s="1"/>
  <c r="J1767" i="16" a="1"/>
  <c r="J1767" i="16" s="1"/>
  <c r="K1767" i="16" a="1"/>
  <c r="K1767" i="16" s="1"/>
  <c r="L1767" i="16" a="1"/>
  <c r="L1767" i="16" s="1"/>
  <c r="M1767" i="16" a="1"/>
  <c r="M1767" i="16" s="1"/>
  <c r="N1767" i="16" a="1"/>
  <c r="N1767" i="16" s="1"/>
  <c r="O1767" i="16" a="1"/>
  <c r="O1767" i="16" s="1"/>
  <c r="A1768" i="16" a="1"/>
  <c r="A1768" i="16" s="1"/>
  <c r="B1768" i="16" a="1"/>
  <c r="B1768" i="16" s="1"/>
  <c r="C1768" i="16" a="1"/>
  <c r="C1768" i="16" s="1"/>
  <c r="D1768" i="16" a="1"/>
  <c r="D1768" i="16" s="1"/>
  <c r="E1768" i="16" a="1"/>
  <c r="E1768" i="16" s="1"/>
  <c r="F1768" i="16" a="1"/>
  <c r="F1768" i="16" s="1"/>
  <c r="G1768" i="16" a="1"/>
  <c r="G1768" i="16" s="1"/>
  <c r="H1768" i="16" a="1"/>
  <c r="H1768" i="16" s="1"/>
  <c r="I1768" i="16" a="1"/>
  <c r="I1768" i="16" s="1"/>
  <c r="J1768" i="16" a="1"/>
  <c r="J1768" i="16" s="1"/>
  <c r="K1768" i="16" a="1"/>
  <c r="K1768" i="16" s="1"/>
  <c r="L1768" i="16" a="1"/>
  <c r="L1768" i="16" s="1"/>
  <c r="M1768" i="16" a="1"/>
  <c r="M1768" i="16" s="1"/>
  <c r="N1768" i="16" a="1"/>
  <c r="N1768" i="16" s="1"/>
  <c r="O1768" i="16" a="1"/>
  <c r="O1768" i="16" s="1"/>
  <c r="A1769" i="16" a="1"/>
  <c r="A1769" i="16" s="1"/>
  <c r="B1769" i="16" a="1"/>
  <c r="B1769" i="16" s="1"/>
  <c r="C1769" i="16" a="1"/>
  <c r="C1769" i="16" s="1"/>
  <c r="D1769" i="16" a="1"/>
  <c r="D1769" i="16" s="1"/>
  <c r="E1769" i="16" a="1"/>
  <c r="E1769" i="16" s="1"/>
  <c r="F1769" i="16" a="1"/>
  <c r="F1769" i="16" s="1"/>
  <c r="G1769" i="16" a="1"/>
  <c r="G1769" i="16" s="1"/>
  <c r="H1769" i="16" a="1"/>
  <c r="H1769" i="16" s="1"/>
  <c r="I1769" i="16" a="1"/>
  <c r="I1769" i="16" s="1"/>
  <c r="J1769" i="16" a="1"/>
  <c r="J1769" i="16" s="1"/>
  <c r="K1769" i="16" a="1"/>
  <c r="K1769" i="16" s="1"/>
  <c r="L1769" i="16" a="1"/>
  <c r="L1769" i="16" s="1"/>
  <c r="M1769" i="16" a="1"/>
  <c r="M1769" i="16" s="1"/>
  <c r="N1769" i="16" a="1"/>
  <c r="N1769" i="16" s="1"/>
  <c r="O1769" i="16" a="1"/>
  <c r="O1769" i="16" s="1"/>
  <c r="A1770" i="16" a="1"/>
  <c r="A1770" i="16" s="1"/>
  <c r="B1770" i="16" a="1"/>
  <c r="B1770" i="16" s="1"/>
  <c r="C1770" i="16" a="1"/>
  <c r="C1770" i="16" s="1"/>
  <c r="D1770" i="16" a="1"/>
  <c r="D1770" i="16" s="1"/>
  <c r="E1770" i="16" a="1"/>
  <c r="E1770" i="16" s="1"/>
  <c r="F1770" i="16" a="1"/>
  <c r="F1770" i="16" s="1"/>
  <c r="G1770" i="16" a="1"/>
  <c r="G1770" i="16" s="1"/>
  <c r="H1770" i="16" a="1"/>
  <c r="H1770" i="16" s="1"/>
  <c r="I1770" i="16" a="1"/>
  <c r="I1770" i="16" s="1"/>
  <c r="J1770" i="16" a="1"/>
  <c r="J1770" i="16" s="1"/>
  <c r="K1770" i="16" a="1"/>
  <c r="K1770" i="16" s="1"/>
  <c r="L1770" i="16" a="1"/>
  <c r="L1770" i="16" s="1"/>
  <c r="M1770" i="16" a="1"/>
  <c r="M1770" i="16" s="1"/>
  <c r="N1770" i="16" a="1"/>
  <c r="N1770" i="16" s="1"/>
  <c r="O1770" i="16" a="1"/>
  <c r="O1770" i="16" s="1"/>
  <c r="A1771" i="16" a="1"/>
  <c r="A1771" i="16" s="1"/>
  <c r="B1771" i="16" a="1"/>
  <c r="B1771" i="16" s="1"/>
  <c r="C1771" i="16" a="1"/>
  <c r="C1771" i="16" s="1"/>
  <c r="D1771" i="16" a="1"/>
  <c r="D1771" i="16" s="1"/>
  <c r="E1771" i="16" a="1"/>
  <c r="E1771" i="16" s="1"/>
  <c r="F1771" i="16" a="1"/>
  <c r="F1771" i="16" s="1"/>
  <c r="G1771" i="16" a="1"/>
  <c r="G1771" i="16" s="1"/>
  <c r="H1771" i="16" a="1"/>
  <c r="H1771" i="16" s="1"/>
  <c r="I1771" i="16" a="1"/>
  <c r="I1771" i="16" s="1"/>
  <c r="J1771" i="16" a="1"/>
  <c r="J1771" i="16" s="1"/>
  <c r="K1771" i="16" a="1"/>
  <c r="K1771" i="16" s="1"/>
  <c r="L1771" i="16" a="1"/>
  <c r="L1771" i="16" s="1"/>
  <c r="M1771" i="16" a="1"/>
  <c r="M1771" i="16" s="1"/>
  <c r="N1771" i="16" a="1"/>
  <c r="N1771" i="16" s="1"/>
  <c r="O1771" i="16" a="1"/>
  <c r="O1771" i="16" s="1"/>
  <c r="A1772" i="16" a="1"/>
  <c r="A1772" i="16" s="1"/>
  <c r="B1772" i="16" a="1"/>
  <c r="B1772" i="16" s="1"/>
  <c r="C1772" i="16" a="1"/>
  <c r="C1772" i="16" s="1"/>
  <c r="D1772" i="16" a="1"/>
  <c r="D1772" i="16" s="1"/>
  <c r="E1772" i="16" a="1"/>
  <c r="E1772" i="16" s="1"/>
  <c r="F1772" i="16" a="1"/>
  <c r="F1772" i="16" s="1"/>
  <c r="G1772" i="16" a="1"/>
  <c r="G1772" i="16" s="1"/>
  <c r="H1772" i="16" a="1"/>
  <c r="H1772" i="16" s="1"/>
  <c r="I1772" i="16" a="1"/>
  <c r="I1772" i="16" s="1"/>
  <c r="J1772" i="16" a="1"/>
  <c r="J1772" i="16" s="1"/>
  <c r="K1772" i="16" a="1"/>
  <c r="K1772" i="16" s="1"/>
  <c r="L1772" i="16" a="1"/>
  <c r="L1772" i="16" s="1"/>
  <c r="M1772" i="16" a="1"/>
  <c r="M1772" i="16" s="1"/>
  <c r="N1772" i="16" a="1"/>
  <c r="N1772" i="16" s="1"/>
  <c r="O1772" i="16" a="1"/>
  <c r="O1772" i="16" s="1"/>
  <c r="A1773" i="16" a="1"/>
  <c r="A1773" i="16" s="1"/>
  <c r="B1773" i="16" a="1"/>
  <c r="B1773" i="16" s="1"/>
  <c r="C1773" i="16" a="1"/>
  <c r="C1773" i="16" s="1"/>
  <c r="D1773" i="16" a="1"/>
  <c r="D1773" i="16" s="1"/>
  <c r="E1773" i="16" a="1"/>
  <c r="E1773" i="16" s="1"/>
  <c r="F1773" i="16" a="1"/>
  <c r="F1773" i="16" s="1"/>
  <c r="G1773" i="16" a="1"/>
  <c r="G1773" i="16" s="1"/>
  <c r="H1773" i="16" a="1"/>
  <c r="H1773" i="16" s="1"/>
  <c r="I1773" i="16" a="1"/>
  <c r="I1773" i="16" s="1"/>
  <c r="J1773" i="16" a="1"/>
  <c r="J1773" i="16" s="1"/>
  <c r="K1773" i="16" a="1"/>
  <c r="K1773" i="16" s="1"/>
  <c r="L1773" i="16" a="1"/>
  <c r="L1773" i="16" s="1"/>
  <c r="M1773" i="16" a="1"/>
  <c r="M1773" i="16" s="1"/>
  <c r="N1773" i="16" a="1"/>
  <c r="N1773" i="16" s="1"/>
  <c r="O1773" i="16" a="1"/>
  <c r="O1773" i="16" s="1"/>
  <c r="A1774" i="16" a="1"/>
  <c r="A1774" i="16" s="1"/>
  <c r="B1774" i="16" a="1"/>
  <c r="B1774" i="16" s="1"/>
  <c r="C1774" i="16" a="1"/>
  <c r="C1774" i="16" s="1"/>
  <c r="D1774" i="16" a="1"/>
  <c r="D1774" i="16" s="1"/>
  <c r="E1774" i="16" a="1"/>
  <c r="E1774" i="16" s="1"/>
  <c r="F1774" i="16" a="1"/>
  <c r="F1774" i="16" s="1"/>
  <c r="G1774" i="16" a="1"/>
  <c r="G1774" i="16" s="1"/>
  <c r="H1774" i="16" a="1"/>
  <c r="H1774" i="16" s="1"/>
  <c r="I1774" i="16" a="1"/>
  <c r="I1774" i="16" s="1"/>
  <c r="J1774" i="16" a="1"/>
  <c r="J1774" i="16" s="1"/>
  <c r="K1774" i="16" a="1"/>
  <c r="K1774" i="16" s="1"/>
  <c r="L1774" i="16" a="1"/>
  <c r="L1774" i="16" s="1"/>
  <c r="M1774" i="16" a="1"/>
  <c r="M1774" i="16" s="1"/>
  <c r="N1774" i="16" a="1"/>
  <c r="N1774" i="16" s="1"/>
  <c r="O1774" i="16" a="1"/>
  <c r="O1774" i="16" s="1"/>
  <c r="A1775" i="16" a="1"/>
  <c r="A1775" i="16" s="1"/>
  <c r="B1775" i="16" a="1"/>
  <c r="B1775" i="16" s="1"/>
  <c r="C1775" i="16" a="1"/>
  <c r="C1775" i="16" s="1"/>
  <c r="D1775" i="16" a="1"/>
  <c r="D1775" i="16" s="1"/>
  <c r="E1775" i="16" a="1"/>
  <c r="E1775" i="16" s="1"/>
  <c r="F1775" i="16" a="1"/>
  <c r="F1775" i="16" s="1"/>
  <c r="G1775" i="16" a="1"/>
  <c r="G1775" i="16" s="1"/>
  <c r="H1775" i="16" a="1"/>
  <c r="H1775" i="16" s="1"/>
  <c r="I1775" i="16" a="1"/>
  <c r="I1775" i="16" s="1"/>
  <c r="J1775" i="16" a="1"/>
  <c r="J1775" i="16" s="1"/>
  <c r="K1775" i="16" a="1"/>
  <c r="K1775" i="16" s="1"/>
  <c r="L1775" i="16" a="1"/>
  <c r="L1775" i="16" s="1"/>
  <c r="M1775" i="16" a="1"/>
  <c r="M1775" i="16" s="1"/>
  <c r="N1775" i="16" a="1"/>
  <c r="N1775" i="16" s="1"/>
  <c r="O1775" i="16" a="1"/>
  <c r="O1775" i="16" s="1"/>
  <c r="A1776" i="16" a="1"/>
  <c r="A1776" i="16" s="1"/>
  <c r="B1776" i="16" a="1"/>
  <c r="B1776" i="16" s="1"/>
  <c r="C1776" i="16" a="1"/>
  <c r="C1776" i="16" s="1"/>
  <c r="D1776" i="16" a="1"/>
  <c r="D1776" i="16" s="1"/>
  <c r="E1776" i="16" a="1"/>
  <c r="E1776" i="16" s="1"/>
  <c r="F1776" i="16" a="1"/>
  <c r="F1776" i="16" s="1"/>
  <c r="G1776" i="16" a="1"/>
  <c r="G1776" i="16" s="1"/>
  <c r="H1776" i="16" a="1"/>
  <c r="H1776" i="16" s="1"/>
  <c r="I1776" i="16" a="1"/>
  <c r="I1776" i="16" s="1"/>
  <c r="J1776" i="16" a="1"/>
  <c r="J1776" i="16" s="1"/>
  <c r="K1776" i="16" a="1"/>
  <c r="K1776" i="16" s="1"/>
  <c r="L1776" i="16" a="1"/>
  <c r="L1776" i="16" s="1"/>
  <c r="M1776" i="16" a="1"/>
  <c r="M1776" i="16" s="1"/>
  <c r="N1776" i="16" a="1"/>
  <c r="N1776" i="16" s="1"/>
  <c r="O1776" i="16" a="1"/>
  <c r="O1776" i="16" s="1"/>
  <c r="A1777" i="16" a="1"/>
  <c r="A1777" i="16" s="1"/>
  <c r="B1777" i="16" a="1"/>
  <c r="B1777" i="16" s="1"/>
  <c r="C1777" i="16" a="1"/>
  <c r="C1777" i="16" s="1"/>
  <c r="D1777" i="16" a="1"/>
  <c r="D1777" i="16" s="1"/>
  <c r="E1777" i="16" a="1"/>
  <c r="E1777" i="16" s="1"/>
  <c r="F1777" i="16" a="1"/>
  <c r="F1777" i="16" s="1"/>
  <c r="G1777" i="16" a="1"/>
  <c r="G1777" i="16" s="1"/>
  <c r="H1777" i="16" a="1"/>
  <c r="H1777" i="16" s="1"/>
  <c r="I1777" i="16" a="1"/>
  <c r="I1777" i="16" s="1"/>
  <c r="J1777" i="16" a="1"/>
  <c r="J1777" i="16" s="1"/>
  <c r="K1777" i="16" a="1"/>
  <c r="K1777" i="16" s="1"/>
  <c r="L1777" i="16" a="1"/>
  <c r="L1777" i="16" s="1"/>
  <c r="M1777" i="16" a="1"/>
  <c r="M1777" i="16" s="1"/>
  <c r="N1777" i="16" a="1"/>
  <c r="N1777" i="16" s="1"/>
  <c r="O1777" i="16" a="1"/>
  <c r="O1777" i="16" s="1"/>
  <c r="A1778" i="16" a="1"/>
  <c r="A1778" i="16" s="1"/>
  <c r="B1778" i="16" a="1"/>
  <c r="B1778" i="16" s="1"/>
  <c r="C1778" i="16" a="1"/>
  <c r="C1778" i="16" s="1"/>
  <c r="D1778" i="16" a="1"/>
  <c r="D1778" i="16" s="1"/>
  <c r="E1778" i="16" a="1"/>
  <c r="E1778" i="16" s="1"/>
  <c r="F1778" i="16" a="1"/>
  <c r="F1778" i="16" s="1"/>
  <c r="G1778" i="16" a="1"/>
  <c r="G1778" i="16" s="1"/>
  <c r="H1778" i="16" a="1"/>
  <c r="H1778" i="16" s="1"/>
  <c r="I1778" i="16" a="1"/>
  <c r="I1778" i="16" s="1"/>
  <c r="J1778" i="16" a="1"/>
  <c r="J1778" i="16" s="1"/>
  <c r="K1778" i="16" a="1"/>
  <c r="K1778" i="16" s="1"/>
  <c r="L1778" i="16" a="1"/>
  <c r="L1778" i="16" s="1"/>
  <c r="M1778" i="16" a="1"/>
  <c r="M1778" i="16" s="1"/>
  <c r="N1778" i="16" a="1"/>
  <c r="N1778" i="16" s="1"/>
  <c r="O1778" i="16" a="1"/>
  <c r="O1778" i="16" s="1"/>
  <c r="A1779" i="16" a="1"/>
  <c r="A1779" i="16" s="1"/>
  <c r="B1779" i="16" a="1"/>
  <c r="B1779" i="16" s="1"/>
  <c r="C1779" i="16" a="1"/>
  <c r="C1779" i="16" s="1"/>
  <c r="D1779" i="16" a="1"/>
  <c r="D1779" i="16" s="1"/>
  <c r="E1779" i="16" a="1"/>
  <c r="E1779" i="16" s="1"/>
  <c r="F1779" i="16" a="1"/>
  <c r="F1779" i="16" s="1"/>
  <c r="G1779" i="16" a="1"/>
  <c r="G1779" i="16" s="1"/>
  <c r="H1779" i="16" a="1"/>
  <c r="H1779" i="16" s="1"/>
  <c r="I1779" i="16" a="1"/>
  <c r="I1779" i="16" s="1"/>
  <c r="J1779" i="16" a="1"/>
  <c r="J1779" i="16" s="1"/>
  <c r="K1779" i="16" a="1"/>
  <c r="K1779" i="16" s="1"/>
  <c r="L1779" i="16" a="1"/>
  <c r="L1779" i="16" s="1"/>
  <c r="M1779" i="16" a="1"/>
  <c r="M1779" i="16" s="1"/>
  <c r="N1779" i="16" a="1"/>
  <c r="N1779" i="16" s="1"/>
  <c r="O1779" i="16" a="1"/>
  <c r="O1779" i="16" s="1"/>
  <c r="A1780" i="16" a="1"/>
  <c r="A1780" i="16" s="1"/>
  <c r="B1780" i="16" a="1"/>
  <c r="B1780" i="16" s="1"/>
  <c r="C1780" i="16" a="1"/>
  <c r="C1780" i="16" s="1"/>
  <c r="D1780" i="16" a="1"/>
  <c r="D1780" i="16" s="1"/>
  <c r="E1780" i="16" a="1"/>
  <c r="E1780" i="16" s="1"/>
  <c r="F1780" i="16" a="1"/>
  <c r="F1780" i="16" s="1"/>
  <c r="G1780" i="16" a="1"/>
  <c r="G1780" i="16" s="1"/>
  <c r="H1780" i="16" a="1"/>
  <c r="H1780" i="16" s="1"/>
  <c r="I1780" i="16" a="1"/>
  <c r="I1780" i="16" s="1"/>
  <c r="J1780" i="16" a="1"/>
  <c r="J1780" i="16" s="1"/>
  <c r="K1780" i="16" a="1"/>
  <c r="K1780" i="16" s="1"/>
  <c r="L1780" i="16" a="1"/>
  <c r="L1780" i="16" s="1"/>
  <c r="M1780" i="16" a="1"/>
  <c r="M1780" i="16" s="1"/>
  <c r="N1780" i="16" a="1"/>
  <c r="N1780" i="16" s="1"/>
  <c r="O1780" i="16" a="1"/>
  <c r="O1780" i="16" s="1"/>
  <c r="A1781" i="16" a="1"/>
  <c r="A1781" i="16" s="1"/>
  <c r="B1781" i="16" a="1"/>
  <c r="B1781" i="16" s="1"/>
  <c r="C1781" i="16" a="1"/>
  <c r="C1781" i="16" s="1"/>
  <c r="D1781" i="16" a="1"/>
  <c r="D1781" i="16" s="1"/>
  <c r="E1781" i="16" a="1"/>
  <c r="E1781" i="16" s="1"/>
  <c r="F1781" i="16" a="1"/>
  <c r="F1781" i="16" s="1"/>
  <c r="G1781" i="16" a="1"/>
  <c r="G1781" i="16" s="1"/>
  <c r="H1781" i="16" a="1"/>
  <c r="H1781" i="16" s="1"/>
  <c r="I1781" i="16" a="1"/>
  <c r="I1781" i="16" s="1"/>
  <c r="J1781" i="16" a="1"/>
  <c r="J1781" i="16" s="1"/>
  <c r="K1781" i="16" a="1"/>
  <c r="K1781" i="16" s="1"/>
  <c r="L1781" i="16" a="1"/>
  <c r="L1781" i="16" s="1"/>
  <c r="M1781" i="16" a="1"/>
  <c r="M1781" i="16" s="1"/>
  <c r="N1781" i="16" a="1"/>
  <c r="N1781" i="16" s="1"/>
  <c r="O1781" i="16" a="1"/>
  <c r="O1781" i="16" s="1"/>
  <c r="A1782" i="16" a="1"/>
  <c r="A1782" i="16" s="1"/>
  <c r="B1782" i="16" a="1"/>
  <c r="B1782" i="16" s="1"/>
  <c r="C1782" i="16" a="1"/>
  <c r="C1782" i="16" s="1"/>
  <c r="D1782" i="16" a="1"/>
  <c r="D1782" i="16" s="1"/>
  <c r="E1782" i="16" a="1"/>
  <c r="E1782" i="16" s="1"/>
  <c r="F1782" i="16" a="1"/>
  <c r="F1782" i="16" s="1"/>
  <c r="G1782" i="16" a="1"/>
  <c r="G1782" i="16" s="1"/>
  <c r="H1782" i="16" a="1"/>
  <c r="H1782" i="16" s="1"/>
  <c r="I1782" i="16" a="1"/>
  <c r="I1782" i="16" s="1"/>
  <c r="J1782" i="16" a="1"/>
  <c r="J1782" i="16" s="1"/>
  <c r="K1782" i="16" a="1"/>
  <c r="K1782" i="16" s="1"/>
  <c r="L1782" i="16" a="1"/>
  <c r="L1782" i="16" s="1"/>
  <c r="M1782" i="16" a="1"/>
  <c r="M1782" i="16" s="1"/>
  <c r="N1782" i="16" a="1"/>
  <c r="N1782" i="16" s="1"/>
  <c r="O1782" i="16" a="1"/>
  <c r="O1782" i="16" s="1"/>
  <c r="A1783" i="16" a="1"/>
  <c r="A1783" i="16" s="1"/>
  <c r="B1783" i="16" a="1"/>
  <c r="B1783" i="16" s="1"/>
  <c r="C1783" i="16" a="1"/>
  <c r="C1783" i="16" s="1"/>
  <c r="D1783" i="16" a="1"/>
  <c r="D1783" i="16" s="1"/>
  <c r="E1783" i="16" a="1"/>
  <c r="E1783" i="16" s="1"/>
  <c r="F1783" i="16" a="1"/>
  <c r="F1783" i="16" s="1"/>
  <c r="G1783" i="16" a="1"/>
  <c r="G1783" i="16" s="1"/>
  <c r="H1783" i="16" a="1"/>
  <c r="H1783" i="16" s="1"/>
  <c r="I1783" i="16" a="1"/>
  <c r="I1783" i="16" s="1"/>
  <c r="J1783" i="16" a="1"/>
  <c r="J1783" i="16" s="1"/>
  <c r="K1783" i="16" a="1"/>
  <c r="K1783" i="16" s="1"/>
  <c r="L1783" i="16" a="1"/>
  <c r="L1783" i="16" s="1"/>
  <c r="M1783" i="16" a="1"/>
  <c r="M1783" i="16" s="1"/>
  <c r="N1783" i="16" a="1"/>
  <c r="N1783" i="16" s="1"/>
  <c r="O1783" i="16" a="1"/>
  <c r="O1783" i="16" s="1"/>
  <c r="A1784" i="16" a="1"/>
  <c r="A1784" i="16" s="1"/>
  <c r="B1784" i="16" a="1"/>
  <c r="B1784" i="16" s="1"/>
  <c r="C1784" i="16" a="1"/>
  <c r="C1784" i="16" s="1"/>
  <c r="D1784" i="16" a="1"/>
  <c r="D1784" i="16" s="1"/>
  <c r="E1784" i="16" a="1"/>
  <c r="E1784" i="16" s="1"/>
  <c r="F1784" i="16" a="1"/>
  <c r="F1784" i="16" s="1"/>
  <c r="G1784" i="16" a="1"/>
  <c r="G1784" i="16" s="1"/>
  <c r="H1784" i="16" a="1"/>
  <c r="H1784" i="16" s="1"/>
  <c r="I1784" i="16" a="1"/>
  <c r="I1784" i="16" s="1"/>
  <c r="J1784" i="16" a="1"/>
  <c r="J1784" i="16" s="1"/>
  <c r="K1784" i="16" a="1"/>
  <c r="K1784" i="16" s="1"/>
  <c r="L1784" i="16" a="1"/>
  <c r="L1784" i="16" s="1"/>
  <c r="M1784" i="16" a="1"/>
  <c r="M1784" i="16" s="1"/>
  <c r="N1784" i="16" a="1"/>
  <c r="N1784" i="16" s="1"/>
  <c r="O1784" i="16" a="1"/>
  <c r="O1784" i="16" s="1"/>
  <c r="A1785" i="16" a="1"/>
  <c r="A1785" i="16" s="1"/>
  <c r="B1785" i="16" a="1"/>
  <c r="B1785" i="16" s="1"/>
  <c r="C1785" i="16" a="1"/>
  <c r="C1785" i="16" s="1"/>
  <c r="D1785" i="16" a="1"/>
  <c r="D1785" i="16" s="1"/>
  <c r="E1785" i="16" a="1"/>
  <c r="E1785" i="16" s="1"/>
  <c r="F1785" i="16" a="1"/>
  <c r="F1785" i="16" s="1"/>
  <c r="G1785" i="16" a="1"/>
  <c r="G1785" i="16" s="1"/>
  <c r="H1785" i="16" a="1"/>
  <c r="H1785" i="16" s="1"/>
  <c r="I1785" i="16" a="1"/>
  <c r="I1785" i="16" s="1"/>
  <c r="J1785" i="16" a="1"/>
  <c r="J1785" i="16" s="1"/>
  <c r="K1785" i="16" a="1"/>
  <c r="K1785" i="16" s="1"/>
  <c r="L1785" i="16" a="1"/>
  <c r="L1785" i="16" s="1"/>
  <c r="M1785" i="16" a="1"/>
  <c r="M1785" i="16" s="1"/>
  <c r="N1785" i="16" a="1"/>
  <c r="N1785" i="16" s="1"/>
  <c r="O1785" i="16" a="1"/>
  <c r="O1785" i="16" s="1"/>
  <c r="A1786" i="16" a="1"/>
  <c r="A1786" i="16" s="1"/>
  <c r="B1786" i="16" a="1"/>
  <c r="B1786" i="16" s="1"/>
  <c r="C1786" i="16" a="1"/>
  <c r="C1786" i="16" s="1"/>
  <c r="D1786" i="16" a="1"/>
  <c r="D1786" i="16" s="1"/>
  <c r="E1786" i="16" a="1"/>
  <c r="E1786" i="16" s="1"/>
  <c r="F1786" i="16" a="1"/>
  <c r="F1786" i="16" s="1"/>
  <c r="G1786" i="16" a="1"/>
  <c r="G1786" i="16" s="1"/>
  <c r="H1786" i="16" a="1"/>
  <c r="H1786" i="16" s="1"/>
  <c r="I1786" i="16" a="1"/>
  <c r="I1786" i="16" s="1"/>
  <c r="J1786" i="16" a="1"/>
  <c r="J1786" i="16" s="1"/>
  <c r="K1786" i="16" a="1"/>
  <c r="K1786" i="16" s="1"/>
  <c r="L1786" i="16" a="1"/>
  <c r="L1786" i="16" s="1"/>
  <c r="M1786" i="16" a="1"/>
  <c r="M1786" i="16" s="1"/>
  <c r="N1786" i="16" a="1"/>
  <c r="N1786" i="16" s="1"/>
  <c r="O1786" i="16" a="1"/>
  <c r="O1786" i="16" s="1"/>
  <c r="A1787" i="16" a="1"/>
  <c r="A1787" i="16" s="1"/>
  <c r="B1787" i="16" a="1"/>
  <c r="B1787" i="16" s="1"/>
  <c r="C1787" i="16" a="1"/>
  <c r="C1787" i="16" s="1"/>
  <c r="D1787" i="16" a="1"/>
  <c r="D1787" i="16" s="1"/>
  <c r="E1787" i="16" a="1"/>
  <c r="E1787" i="16" s="1"/>
  <c r="F1787" i="16" a="1"/>
  <c r="F1787" i="16" s="1"/>
  <c r="G1787" i="16" a="1"/>
  <c r="G1787" i="16" s="1"/>
  <c r="H1787" i="16" a="1"/>
  <c r="H1787" i="16" s="1"/>
  <c r="I1787" i="16" a="1"/>
  <c r="I1787" i="16" s="1"/>
  <c r="J1787" i="16" a="1"/>
  <c r="J1787" i="16" s="1"/>
  <c r="K1787" i="16" a="1"/>
  <c r="K1787" i="16" s="1"/>
  <c r="L1787" i="16" a="1"/>
  <c r="L1787" i="16" s="1"/>
  <c r="M1787" i="16" a="1"/>
  <c r="M1787" i="16" s="1"/>
  <c r="N1787" i="16" a="1"/>
  <c r="N1787" i="16" s="1"/>
  <c r="O1787" i="16" a="1"/>
  <c r="O1787" i="16" s="1"/>
  <c r="A1788" i="16" a="1"/>
  <c r="A1788" i="16" s="1"/>
  <c r="B1788" i="16" a="1"/>
  <c r="B1788" i="16" s="1"/>
  <c r="C1788" i="16" a="1"/>
  <c r="C1788" i="16" s="1"/>
  <c r="D1788" i="16" a="1"/>
  <c r="D1788" i="16" s="1"/>
  <c r="E1788" i="16" a="1"/>
  <c r="E1788" i="16" s="1"/>
  <c r="F1788" i="16" a="1"/>
  <c r="F1788" i="16" s="1"/>
  <c r="G1788" i="16" a="1"/>
  <c r="G1788" i="16" s="1"/>
  <c r="H1788" i="16" a="1"/>
  <c r="H1788" i="16" s="1"/>
  <c r="I1788" i="16" a="1"/>
  <c r="I1788" i="16" s="1"/>
  <c r="J1788" i="16" a="1"/>
  <c r="J1788" i="16" s="1"/>
  <c r="K1788" i="16" a="1"/>
  <c r="K1788" i="16" s="1"/>
  <c r="L1788" i="16" a="1"/>
  <c r="L1788" i="16" s="1"/>
  <c r="M1788" i="16" a="1"/>
  <c r="M1788" i="16" s="1"/>
  <c r="N1788" i="16" a="1"/>
  <c r="N1788" i="16" s="1"/>
  <c r="O1788" i="16" a="1"/>
  <c r="O1788" i="16" s="1"/>
  <c r="A1789" i="16" a="1"/>
  <c r="A1789" i="16" s="1"/>
  <c r="B1789" i="16" a="1"/>
  <c r="B1789" i="16" s="1"/>
  <c r="C1789" i="16" a="1"/>
  <c r="C1789" i="16" s="1"/>
  <c r="D1789" i="16" a="1"/>
  <c r="D1789" i="16" s="1"/>
  <c r="E1789" i="16" a="1"/>
  <c r="E1789" i="16" s="1"/>
  <c r="F1789" i="16" a="1"/>
  <c r="F1789" i="16" s="1"/>
  <c r="G1789" i="16" a="1"/>
  <c r="G1789" i="16" s="1"/>
  <c r="H1789" i="16" a="1"/>
  <c r="H1789" i="16" s="1"/>
  <c r="I1789" i="16" a="1"/>
  <c r="I1789" i="16" s="1"/>
  <c r="J1789" i="16" a="1"/>
  <c r="J1789" i="16" s="1"/>
  <c r="K1789" i="16" a="1"/>
  <c r="K1789" i="16" s="1"/>
  <c r="L1789" i="16" a="1"/>
  <c r="L1789" i="16" s="1"/>
  <c r="M1789" i="16" a="1"/>
  <c r="M1789" i="16" s="1"/>
  <c r="N1789" i="16" a="1"/>
  <c r="N1789" i="16" s="1"/>
  <c r="O1789" i="16" a="1"/>
  <c r="O1789" i="16" s="1"/>
  <c r="A1790" i="16" a="1"/>
  <c r="A1790" i="16" s="1"/>
  <c r="B1790" i="16" a="1"/>
  <c r="B1790" i="16" s="1"/>
  <c r="C1790" i="16" a="1"/>
  <c r="C1790" i="16" s="1"/>
  <c r="D1790" i="16" a="1"/>
  <c r="D1790" i="16" s="1"/>
  <c r="E1790" i="16" a="1"/>
  <c r="E1790" i="16" s="1"/>
  <c r="F1790" i="16" a="1"/>
  <c r="F1790" i="16" s="1"/>
  <c r="G1790" i="16" a="1"/>
  <c r="G1790" i="16" s="1"/>
  <c r="H1790" i="16" a="1"/>
  <c r="H1790" i="16" s="1"/>
  <c r="I1790" i="16" a="1"/>
  <c r="I1790" i="16" s="1"/>
  <c r="J1790" i="16" a="1"/>
  <c r="J1790" i="16" s="1"/>
  <c r="K1790" i="16" a="1"/>
  <c r="K1790" i="16" s="1"/>
  <c r="L1790" i="16" a="1"/>
  <c r="L1790" i="16" s="1"/>
  <c r="M1790" i="16" a="1"/>
  <c r="M1790" i="16" s="1"/>
  <c r="N1790" i="16" a="1"/>
  <c r="N1790" i="16" s="1"/>
  <c r="O1790" i="16" a="1"/>
  <c r="O1790" i="16" s="1"/>
  <c r="A1791" i="16" a="1"/>
  <c r="A1791" i="16" s="1"/>
  <c r="B1791" i="16" a="1"/>
  <c r="B1791" i="16" s="1"/>
  <c r="C1791" i="16" a="1"/>
  <c r="C1791" i="16" s="1"/>
  <c r="D1791" i="16" a="1"/>
  <c r="D1791" i="16" s="1"/>
  <c r="E1791" i="16" a="1"/>
  <c r="E1791" i="16" s="1"/>
  <c r="F1791" i="16" a="1"/>
  <c r="F1791" i="16" s="1"/>
  <c r="G1791" i="16" a="1"/>
  <c r="G1791" i="16" s="1"/>
  <c r="H1791" i="16" a="1"/>
  <c r="H1791" i="16" s="1"/>
  <c r="I1791" i="16" a="1"/>
  <c r="I1791" i="16" s="1"/>
  <c r="J1791" i="16" a="1"/>
  <c r="J1791" i="16" s="1"/>
  <c r="K1791" i="16" a="1"/>
  <c r="K1791" i="16" s="1"/>
  <c r="L1791" i="16" a="1"/>
  <c r="L1791" i="16" s="1"/>
  <c r="M1791" i="16" a="1"/>
  <c r="M1791" i="16" s="1"/>
  <c r="N1791" i="16" a="1"/>
  <c r="N1791" i="16" s="1"/>
  <c r="O1791" i="16" a="1"/>
  <c r="O1791" i="16" s="1"/>
  <c r="A1792" i="16" a="1"/>
  <c r="A1792" i="16" s="1"/>
  <c r="B1792" i="16" a="1"/>
  <c r="B1792" i="16" s="1"/>
  <c r="C1792" i="16" a="1"/>
  <c r="C1792" i="16" s="1"/>
  <c r="D1792" i="16" a="1"/>
  <c r="D1792" i="16" s="1"/>
  <c r="E1792" i="16" a="1"/>
  <c r="E1792" i="16" s="1"/>
  <c r="F1792" i="16" a="1"/>
  <c r="F1792" i="16" s="1"/>
  <c r="G1792" i="16" a="1"/>
  <c r="G1792" i="16" s="1"/>
  <c r="H1792" i="16" a="1"/>
  <c r="H1792" i="16" s="1"/>
  <c r="I1792" i="16" a="1"/>
  <c r="I1792" i="16" s="1"/>
  <c r="J1792" i="16" a="1"/>
  <c r="J1792" i="16" s="1"/>
  <c r="K1792" i="16" a="1"/>
  <c r="K1792" i="16" s="1"/>
  <c r="L1792" i="16" a="1"/>
  <c r="L1792" i="16" s="1"/>
  <c r="M1792" i="16" a="1"/>
  <c r="M1792" i="16" s="1"/>
  <c r="N1792" i="16" a="1"/>
  <c r="N1792" i="16" s="1"/>
  <c r="O1792" i="16" a="1"/>
  <c r="O1792" i="16" s="1"/>
  <c r="A1793" i="16" a="1"/>
  <c r="A1793" i="16" s="1"/>
  <c r="B1793" i="16" a="1"/>
  <c r="B1793" i="16" s="1"/>
  <c r="C1793" i="16" a="1"/>
  <c r="C1793" i="16" s="1"/>
  <c r="D1793" i="16" a="1"/>
  <c r="D1793" i="16" s="1"/>
  <c r="E1793" i="16" a="1"/>
  <c r="E1793" i="16" s="1"/>
  <c r="F1793" i="16" a="1"/>
  <c r="F1793" i="16" s="1"/>
  <c r="G1793" i="16" a="1"/>
  <c r="G1793" i="16" s="1"/>
  <c r="H1793" i="16" a="1"/>
  <c r="H1793" i="16" s="1"/>
  <c r="I1793" i="16" a="1"/>
  <c r="I1793" i="16" s="1"/>
  <c r="J1793" i="16" a="1"/>
  <c r="J1793" i="16" s="1"/>
  <c r="K1793" i="16" a="1"/>
  <c r="K1793" i="16" s="1"/>
  <c r="L1793" i="16" a="1"/>
  <c r="L1793" i="16" s="1"/>
  <c r="M1793" i="16" a="1"/>
  <c r="M1793" i="16" s="1"/>
  <c r="N1793" i="16" a="1"/>
  <c r="N1793" i="16" s="1"/>
  <c r="O1793" i="16" a="1"/>
  <c r="O1793" i="16" s="1"/>
  <c r="A1794" i="16" a="1"/>
  <c r="A1794" i="16" s="1"/>
  <c r="B1794" i="16" a="1"/>
  <c r="B1794" i="16" s="1"/>
  <c r="C1794" i="16" a="1"/>
  <c r="C1794" i="16" s="1"/>
  <c r="D1794" i="16" a="1"/>
  <c r="D1794" i="16" s="1"/>
  <c r="E1794" i="16" a="1"/>
  <c r="E1794" i="16" s="1"/>
  <c r="F1794" i="16" a="1"/>
  <c r="F1794" i="16" s="1"/>
  <c r="G1794" i="16" a="1"/>
  <c r="G1794" i="16" s="1"/>
  <c r="H1794" i="16" a="1"/>
  <c r="H1794" i="16" s="1"/>
  <c r="I1794" i="16" a="1"/>
  <c r="I1794" i="16" s="1"/>
  <c r="J1794" i="16" a="1"/>
  <c r="J1794" i="16" s="1"/>
  <c r="K1794" i="16" a="1"/>
  <c r="K1794" i="16" s="1"/>
  <c r="L1794" i="16" a="1"/>
  <c r="L1794" i="16" s="1"/>
  <c r="M1794" i="16" a="1"/>
  <c r="M1794" i="16" s="1"/>
  <c r="N1794" i="16" a="1"/>
  <c r="N1794" i="16" s="1"/>
  <c r="O1794" i="16" a="1"/>
  <c r="O1794" i="16" s="1"/>
  <c r="A1795" i="16" a="1"/>
  <c r="A1795" i="16" s="1"/>
  <c r="B1795" i="16" a="1"/>
  <c r="B1795" i="16" s="1"/>
  <c r="C1795" i="16" a="1"/>
  <c r="C1795" i="16" s="1"/>
  <c r="D1795" i="16" a="1"/>
  <c r="D1795" i="16" s="1"/>
  <c r="E1795" i="16" a="1"/>
  <c r="E1795" i="16" s="1"/>
  <c r="F1795" i="16" a="1"/>
  <c r="F1795" i="16" s="1"/>
  <c r="G1795" i="16" a="1"/>
  <c r="G1795" i="16" s="1"/>
  <c r="H1795" i="16" a="1"/>
  <c r="H1795" i="16" s="1"/>
  <c r="I1795" i="16" a="1"/>
  <c r="I1795" i="16" s="1"/>
  <c r="J1795" i="16" a="1"/>
  <c r="J1795" i="16" s="1"/>
  <c r="K1795" i="16" a="1"/>
  <c r="K1795" i="16" s="1"/>
  <c r="L1795" i="16" a="1"/>
  <c r="L1795" i="16" s="1"/>
  <c r="M1795" i="16" a="1"/>
  <c r="M1795" i="16" s="1"/>
  <c r="N1795" i="16" a="1"/>
  <c r="N1795" i="16" s="1"/>
  <c r="O1795" i="16" a="1"/>
  <c r="O1795" i="16" s="1"/>
  <c r="A1704" i="16" a="1"/>
  <c r="A1704" i="16" s="1"/>
  <c r="B1704" i="16" a="1"/>
  <c r="B1704" i="16" s="1"/>
  <c r="C1704" i="16" a="1"/>
  <c r="C1704" i="16" s="1"/>
  <c r="D1704" i="16" a="1"/>
  <c r="D1704" i="16" s="1"/>
  <c r="E1704" i="16" a="1"/>
  <c r="E1704" i="16" s="1"/>
  <c r="F1704" i="16" a="1"/>
  <c r="F1704" i="16" s="1"/>
  <c r="G1704" i="16" a="1"/>
  <c r="G1704" i="16" s="1"/>
  <c r="H1704" i="16" a="1"/>
  <c r="H1704" i="16" s="1"/>
  <c r="I1704" i="16" a="1"/>
  <c r="I1704" i="16" s="1"/>
  <c r="J1704" i="16" a="1"/>
  <c r="J1704" i="16" s="1"/>
  <c r="K1704" i="16" a="1"/>
  <c r="K1704" i="16" s="1"/>
  <c r="L1704" i="16" a="1"/>
  <c r="L1704" i="16" s="1"/>
  <c r="N1704" i="16" a="1"/>
  <c r="N1704" i="16" s="1"/>
  <c r="O1704" i="16" a="1"/>
  <c r="O1704" i="16" s="1"/>
  <c r="M3" i="16" a="1"/>
  <c r="M3" i="16" s="1"/>
  <c r="M4" i="16" a="1"/>
  <c r="M4" i="16" s="1"/>
  <c r="M5" i="16" a="1"/>
  <c r="M5" i="16" s="1"/>
  <c r="M6" i="16" a="1"/>
  <c r="M6" i="16" s="1"/>
  <c r="M7" i="16" a="1"/>
  <c r="M7" i="16" s="1"/>
  <c r="M8" i="16" a="1"/>
  <c r="M8" i="16" s="1"/>
  <c r="M9" i="16" a="1"/>
  <c r="M9" i="16" s="1"/>
  <c r="M10" i="16" a="1"/>
  <c r="M10" i="16" s="1"/>
  <c r="M11" i="16" a="1"/>
  <c r="M11" i="16" s="1"/>
  <c r="M12" i="16" a="1"/>
  <c r="M12" i="16" s="1"/>
  <c r="M13" i="16" a="1"/>
  <c r="M13" i="16" s="1"/>
  <c r="M14" i="16" a="1"/>
  <c r="M14" i="16" s="1"/>
  <c r="M15" i="16" a="1"/>
  <c r="M15" i="16" s="1"/>
  <c r="M16" i="16" a="1"/>
  <c r="M16" i="16" s="1"/>
  <c r="M17" i="16" a="1"/>
  <c r="M17" i="16" s="1"/>
  <c r="M18" i="16" a="1"/>
  <c r="M18" i="16" s="1"/>
  <c r="M19" i="16" a="1"/>
  <c r="M19" i="16" s="1"/>
  <c r="M20" i="16" a="1"/>
  <c r="M20" i="16" s="1"/>
  <c r="M21" i="16" a="1"/>
  <c r="M21" i="16" s="1"/>
  <c r="M22" i="16" a="1"/>
  <c r="M22" i="16" s="1"/>
  <c r="M23" i="16" a="1"/>
  <c r="M23" i="16" s="1"/>
  <c r="M24" i="16" a="1"/>
  <c r="M24" i="16" s="1"/>
  <c r="M25" i="16" a="1"/>
  <c r="M25" i="16" s="1"/>
  <c r="M26" i="16" a="1"/>
  <c r="M26" i="16" s="1"/>
  <c r="M27" i="16" a="1"/>
  <c r="M27" i="16" s="1"/>
  <c r="M28" i="16" a="1"/>
  <c r="M28" i="16" s="1"/>
  <c r="M29" i="16" a="1"/>
  <c r="M29" i="16" s="1"/>
  <c r="M30" i="16" a="1"/>
  <c r="M30" i="16" s="1"/>
  <c r="M31" i="16" a="1"/>
  <c r="M31" i="16" s="1"/>
  <c r="M32" i="16" a="1"/>
  <c r="M32" i="16" s="1"/>
  <c r="M33" i="16" a="1"/>
  <c r="M33" i="16" s="1"/>
  <c r="M34" i="16" a="1"/>
  <c r="M34" i="16" s="1"/>
  <c r="M35" i="16" a="1"/>
  <c r="M35" i="16" s="1"/>
  <c r="M36" i="16" a="1"/>
  <c r="M36" i="16" s="1"/>
  <c r="M37" i="16" a="1"/>
  <c r="M37" i="16" s="1"/>
  <c r="M38" i="16" a="1"/>
  <c r="M38" i="16" s="1"/>
  <c r="M39" i="16" a="1"/>
  <c r="M39" i="16" s="1"/>
  <c r="M40" i="16" a="1"/>
  <c r="M40" i="16" s="1"/>
  <c r="M41" i="16" a="1"/>
  <c r="M41" i="16" s="1"/>
  <c r="M42" i="16" a="1"/>
  <c r="M42" i="16" s="1"/>
  <c r="M43" i="16" a="1"/>
  <c r="M43" i="16" s="1"/>
  <c r="M44" i="16" a="1"/>
  <c r="M44" i="16" s="1"/>
  <c r="M45" i="16" a="1"/>
  <c r="M45" i="16" s="1"/>
  <c r="M46" i="16" a="1"/>
  <c r="M46" i="16" s="1"/>
  <c r="M47" i="16" a="1"/>
  <c r="M47" i="16" s="1"/>
  <c r="M48" i="16" a="1"/>
  <c r="M48" i="16" s="1"/>
  <c r="M49" i="16" a="1"/>
  <c r="M49" i="16" s="1"/>
  <c r="M50" i="16" a="1"/>
  <c r="M50" i="16" s="1"/>
  <c r="M51" i="16" a="1"/>
  <c r="M51" i="16" s="1"/>
  <c r="M52" i="16" a="1"/>
  <c r="M52" i="16" s="1"/>
  <c r="M53" i="16" a="1"/>
  <c r="M53" i="16" s="1"/>
  <c r="M54" i="16" a="1"/>
  <c r="M54" i="16" s="1"/>
  <c r="M55" i="16" a="1"/>
  <c r="M55" i="16" s="1"/>
  <c r="M56" i="16" a="1"/>
  <c r="M56" i="16" s="1"/>
  <c r="M57" i="16" a="1"/>
  <c r="M57" i="16" s="1"/>
  <c r="M58" i="16" a="1"/>
  <c r="M58" i="16" s="1"/>
  <c r="M59" i="16" a="1"/>
  <c r="M59" i="16" s="1"/>
  <c r="M60" i="16" a="1"/>
  <c r="M60" i="16" s="1"/>
  <c r="M61" i="16" a="1"/>
  <c r="M61" i="16" s="1"/>
  <c r="M62" i="16" a="1"/>
  <c r="M62" i="16" s="1"/>
  <c r="M63" i="16" a="1"/>
  <c r="M63" i="16" s="1"/>
  <c r="M64" i="16" a="1"/>
  <c r="M64" i="16" s="1"/>
  <c r="M65" i="16" a="1"/>
  <c r="M65" i="16" s="1"/>
  <c r="M66" i="16" a="1"/>
  <c r="M66" i="16" s="1"/>
  <c r="M67" i="16" a="1"/>
  <c r="M67" i="16" s="1"/>
  <c r="M68" i="16" a="1"/>
  <c r="M68" i="16" s="1"/>
  <c r="M69" i="16" a="1"/>
  <c r="M69" i="16" s="1"/>
  <c r="M70" i="16" a="1"/>
  <c r="M70" i="16" s="1"/>
  <c r="M71" i="16" a="1"/>
  <c r="M71" i="16" s="1"/>
  <c r="M72" i="16" a="1"/>
  <c r="M72" i="16" s="1"/>
  <c r="M73" i="16" a="1"/>
  <c r="M73" i="16" s="1"/>
  <c r="M74" i="16" a="1"/>
  <c r="M74" i="16" s="1"/>
  <c r="M75" i="16" a="1"/>
  <c r="M75" i="16" s="1"/>
  <c r="M76" i="16" a="1"/>
  <c r="M76" i="16" s="1"/>
  <c r="M77" i="16" a="1"/>
  <c r="M77" i="16" s="1"/>
  <c r="M78" i="16" a="1"/>
  <c r="M78" i="16" s="1"/>
  <c r="M79" i="16" a="1"/>
  <c r="M79" i="16" s="1"/>
  <c r="M80" i="16" a="1"/>
  <c r="M80" i="16" s="1"/>
  <c r="M81" i="16" a="1"/>
  <c r="M81" i="16" s="1"/>
  <c r="M82" i="16" a="1"/>
  <c r="M82" i="16" s="1"/>
  <c r="M83" i="16" a="1"/>
  <c r="M83" i="16" s="1"/>
  <c r="M84" i="16" a="1"/>
  <c r="M84" i="16" s="1"/>
  <c r="M85" i="16" a="1"/>
  <c r="M85" i="16" s="1"/>
  <c r="M86" i="16" a="1"/>
  <c r="M86" i="16" s="1"/>
  <c r="M87" i="16" a="1"/>
  <c r="M87" i="16" s="1"/>
  <c r="M88" i="16" a="1"/>
  <c r="M88" i="16" s="1"/>
  <c r="M89" i="16" a="1"/>
  <c r="M89" i="16" s="1"/>
  <c r="M90" i="16" a="1"/>
  <c r="M90" i="16" s="1"/>
  <c r="M91" i="16" a="1"/>
  <c r="M91" i="16" s="1"/>
  <c r="M92" i="16" a="1"/>
  <c r="M92" i="16" s="1"/>
  <c r="M93" i="16" a="1"/>
  <c r="M93" i="16" s="1"/>
  <c r="M94" i="16" a="1"/>
  <c r="M94" i="16" s="1"/>
  <c r="M95" i="16" a="1"/>
  <c r="M95" i="16" s="1"/>
  <c r="M96" i="16" a="1"/>
  <c r="M96" i="16" s="1"/>
  <c r="M97" i="16" a="1"/>
  <c r="M97" i="16" s="1"/>
  <c r="M98" i="16" a="1"/>
  <c r="M98" i="16" s="1"/>
  <c r="M99" i="16" a="1"/>
  <c r="M99" i="16" s="1"/>
  <c r="M100" i="16" a="1"/>
  <c r="M100" i="16" s="1"/>
  <c r="M101" i="16" a="1"/>
  <c r="M101" i="16" s="1"/>
  <c r="M102" i="16" a="1"/>
  <c r="M102" i="16" s="1"/>
  <c r="M103" i="16" a="1"/>
  <c r="M103" i="16" s="1"/>
  <c r="M104" i="16" a="1"/>
  <c r="M104" i="16" s="1"/>
  <c r="M105" i="16" a="1"/>
  <c r="M105" i="16" s="1"/>
  <c r="M106" i="16" a="1"/>
  <c r="M106" i="16" s="1"/>
  <c r="M107" i="16" a="1"/>
  <c r="M107" i="16" s="1"/>
  <c r="M108" i="16" a="1"/>
  <c r="M108" i="16" s="1"/>
  <c r="M109" i="16" a="1"/>
  <c r="M109" i="16" s="1"/>
  <c r="M110" i="16" a="1"/>
  <c r="M110" i="16" s="1"/>
  <c r="M111" i="16" a="1"/>
  <c r="M111" i="16" s="1"/>
  <c r="M112" i="16" a="1"/>
  <c r="M112" i="16" s="1"/>
  <c r="M113" i="16" a="1"/>
  <c r="M113" i="16" s="1"/>
  <c r="M114" i="16" a="1"/>
  <c r="M114" i="16" s="1"/>
  <c r="M115" i="16" a="1"/>
  <c r="M115" i="16" s="1"/>
  <c r="M116" i="16" a="1"/>
  <c r="M116" i="16" s="1"/>
  <c r="M117" i="16" a="1"/>
  <c r="M117" i="16" s="1"/>
  <c r="M118" i="16" a="1"/>
  <c r="M118" i="16" s="1"/>
  <c r="M119" i="16" a="1"/>
  <c r="M119" i="16" s="1"/>
  <c r="M120" i="16" a="1"/>
  <c r="M120" i="16" s="1"/>
  <c r="M121" i="16" a="1"/>
  <c r="M121" i="16" s="1"/>
  <c r="M122" i="16" a="1"/>
  <c r="M122" i="16" s="1"/>
  <c r="M123" i="16" a="1"/>
  <c r="M123" i="16" s="1"/>
  <c r="M124" i="16" a="1"/>
  <c r="M124" i="16" s="1"/>
  <c r="M125" i="16" a="1"/>
  <c r="M125" i="16" s="1"/>
  <c r="M126" i="16" a="1"/>
  <c r="M126" i="16" s="1"/>
  <c r="M127" i="16" a="1"/>
  <c r="M127" i="16" s="1"/>
  <c r="M128" i="16" a="1"/>
  <c r="M128" i="16" s="1"/>
  <c r="M129" i="16" a="1"/>
  <c r="M129" i="16" s="1"/>
  <c r="M130" i="16" a="1"/>
  <c r="M130" i="16" s="1"/>
  <c r="M131" i="16" a="1"/>
  <c r="M131" i="16" s="1"/>
  <c r="M132" i="16" a="1"/>
  <c r="M132" i="16" s="1"/>
  <c r="M133" i="16" a="1"/>
  <c r="M133" i="16" s="1"/>
  <c r="M134" i="16" a="1"/>
  <c r="M134" i="16" s="1"/>
  <c r="M135" i="16" a="1"/>
  <c r="M135" i="16" s="1"/>
  <c r="M136" i="16" a="1"/>
  <c r="M136" i="16" s="1"/>
  <c r="M137" i="16" a="1"/>
  <c r="M137" i="16" s="1"/>
  <c r="M138" i="16" a="1"/>
  <c r="M138" i="16" s="1"/>
  <c r="M139" i="16" a="1"/>
  <c r="M139" i="16" s="1"/>
  <c r="M140" i="16" a="1"/>
  <c r="M140" i="16" s="1"/>
  <c r="M141" i="16" a="1"/>
  <c r="M141" i="16" s="1"/>
  <c r="M142" i="16" a="1"/>
  <c r="M142" i="16" s="1"/>
  <c r="M143" i="16" a="1"/>
  <c r="M143" i="16" s="1"/>
  <c r="M144" i="16" a="1"/>
  <c r="M144" i="16" s="1"/>
  <c r="M145" i="16" a="1"/>
  <c r="M145" i="16" s="1"/>
  <c r="M146" i="16" a="1"/>
  <c r="M146" i="16" s="1"/>
  <c r="M147" i="16" a="1"/>
  <c r="M147" i="16" s="1"/>
  <c r="M148" i="16" a="1"/>
  <c r="M148" i="16" s="1"/>
  <c r="M149" i="16" a="1"/>
  <c r="M149" i="16" s="1"/>
  <c r="M150" i="16" a="1"/>
  <c r="M150" i="16" s="1"/>
  <c r="M151" i="16" a="1"/>
  <c r="M151" i="16" s="1"/>
  <c r="M152" i="16" a="1"/>
  <c r="M152" i="16" s="1"/>
  <c r="M153" i="16" a="1"/>
  <c r="M153" i="16" s="1"/>
  <c r="M154" i="16" a="1"/>
  <c r="M154" i="16" s="1"/>
  <c r="M155" i="16" a="1"/>
  <c r="M155" i="16" s="1"/>
  <c r="M156" i="16" a="1"/>
  <c r="M156" i="16" s="1"/>
  <c r="M157" i="16" a="1"/>
  <c r="M157" i="16" s="1"/>
  <c r="M158" i="16" a="1"/>
  <c r="M158" i="16" s="1"/>
  <c r="M159" i="16" a="1"/>
  <c r="M159" i="16" s="1"/>
  <c r="M160" i="16" a="1"/>
  <c r="M160" i="16" s="1"/>
  <c r="M161" i="16" a="1"/>
  <c r="M161" i="16" s="1"/>
  <c r="M162" i="16" a="1"/>
  <c r="M162" i="16" s="1"/>
  <c r="M163" i="16" a="1"/>
  <c r="M163" i="16" s="1"/>
  <c r="M164" i="16" a="1"/>
  <c r="M164" i="16" s="1"/>
  <c r="M165" i="16" a="1"/>
  <c r="M165" i="16" s="1"/>
  <c r="M166" i="16" a="1"/>
  <c r="M166" i="16" s="1"/>
  <c r="M167" i="16" a="1"/>
  <c r="M167" i="16" s="1"/>
  <c r="M168" i="16" a="1"/>
  <c r="M168" i="16" s="1"/>
  <c r="M169" i="16" a="1"/>
  <c r="M169" i="16" s="1"/>
  <c r="M170" i="16" a="1"/>
  <c r="M170" i="16" s="1"/>
  <c r="M171" i="16" a="1"/>
  <c r="M171" i="16" s="1"/>
  <c r="M172" i="16" a="1"/>
  <c r="M172" i="16" s="1"/>
  <c r="M173" i="16" a="1"/>
  <c r="M173" i="16" s="1"/>
  <c r="M174" i="16" a="1"/>
  <c r="M174" i="16" s="1"/>
  <c r="M175" i="16" a="1"/>
  <c r="M175" i="16" s="1"/>
  <c r="M176" i="16" a="1"/>
  <c r="M176" i="16" s="1"/>
  <c r="M177" i="16" a="1"/>
  <c r="M177" i="16" s="1"/>
  <c r="M178" i="16" a="1"/>
  <c r="M178" i="16" s="1"/>
  <c r="M179" i="16" a="1"/>
  <c r="M179" i="16" s="1"/>
  <c r="M180" i="16" a="1"/>
  <c r="M180" i="16" s="1"/>
  <c r="M181" i="16" a="1"/>
  <c r="M181" i="16" s="1"/>
  <c r="M182" i="16" a="1"/>
  <c r="M182" i="16" s="1"/>
  <c r="M183" i="16" a="1"/>
  <c r="M183" i="16" s="1"/>
  <c r="M184" i="16" a="1"/>
  <c r="M184" i="16" s="1"/>
  <c r="M185" i="16" a="1"/>
  <c r="M185" i="16" s="1"/>
  <c r="M186" i="16" a="1"/>
  <c r="M186" i="16" s="1"/>
  <c r="M187" i="16" a="1"/>
  <c r="M187" i="16" s="1"/>
  <c r="M188" i="16" a="1"/>
  <c r="M188" i="16" s="1"/>
  <c r="M189" i="16" a="1"/>
  <c r="M189" i="16" s="1"/>
  <c r="M190" i="16" a="1"/>
  <c r="M190" i="16" s="1"/>
  <c r="M191" i="16" a="1"/>
  <c r="M191" i="16" s="1"/>
  <c r="M192" i="16" a="1"/>
  <c r="M192" i="16" s="1"/>
  <c r="M193" i="16" a="1"/>
  <c r="M193" i="16" s="1"/>
  <c r="M194" i="16" a="1"/>
  <c r="M194" i="16" s="1"/>
  <c r="M195" i="16" a="1"/>
  <c r="M195" i="16" s="1"/>
  <c r="M196" i="16" a="1"/>
  <c r="M196" i="16" s="1"/>
  <c r="M197" i="16" a="1"/>
  <c r="M197" i="16" s="1"/>
  <c r="M198" i="16" a="1"/>
  <c r="M198" i="16" s="1"/>
  <c r="M199" i="16" a="1"/>
  <c r="M199" i="16" s="1"/>
  <c r="M200" i="16" a="1"/>
  <c r="M200" i="16" s="1"/>
  <c r="M201" i="16" a="1"/>
  <c r="M201" i="16" s="1"/>
  <c r="M202" i="16" a="1"/>
  <c r="M202" i="16" s="1"/>
  <c r="M203" i="16" a="1"/>
  <c r="M203" i="16" s="1"/>
  <c r="M204" i="16" a="1"/>
  <c r="M204" i="16" s="1"/>
  <c r="M205" i="16" a="1"/>
  <c r="M205" i="16" s="1"/>
  <c r="M206" i="16" a="1"/>
  <c r="M206" i="16" s="1"/>
  <c r="M207" i="16" a="1"/>
  <c r="M207" i="16" s="1"/>
  <c r="M208" i="16" a="1"/>
  <c r="M208" i="16" s="1"/>
  <c r="M209" i="16" a="1"/>
  <c r="M209" i="16" s="1"/>
  <c r="M210" i="16" a="1"/>
  <c r="M210" i="16" s="1"/>
  <c r="M211" i="16" a="1"/>
  <c r="M211" i="16" s="1"/>
  <c r="M212" i="16" a="1"/>
  <c r="M212" i="16" s="1"/>
  <c r="M213" i="16" a="1"/>
  <c r="M213" i="16" s="1"/>
  <c r="M214" i="16" a="1"/>
  <c r="M214" i="16" s="1"/>
  <c r="M215" i="16" a="1"/>
  <c r="M215" i="16" s="1"/>
  <c r="M216" i="16" a="1"/>
  <c r="M216" i="16" s="1"/>
  <c r="M217" i="16" a="1"/>
  <c r="M217" i="16" s="1"/>
  <c r="M218" i="16" a="1"/>
  <c r="M218" i="16" s="1"/>
  <c r="M219" i="16" a="1"/>
  <c r="M219" i="16" s="1"/>
  <c r="M220" i="16" a="1"/>
  <c r="M220" i="16" s="1"/>
  <c r="M221" i="16" a="1"/>
  <c r="M221" i="16" s="1"/>
  <c r="M222" i="16" a="1"/>
  <c r="M222" i="16" s="1"/>
  <c r="M223" i="16" a="1"/>
  <c r="M223" i="16" s="1"/>
  <c r="M224" i="16" a="1"/>
  <c r="M224" i="16" s="1"/>
  <c r="M225" i="16" a="1"/>
  <c r="M225" i="16" s="1"/>
  <c r="M226" i="16" a="1"/>
  <c r="M226" i="16" s="1"/>
  <c r="M227" i="16" a="1"/>
  <c r="M227" i="16" s="1"/>
  <c r="M228" i="16" a="1"/>
  <c r="M228" i="16" s="1"/>
  <c r="M229" i="16" a="1"/>
  <c r="M229" i="16" s="1"/>
  <c r="M230" i="16" a="1"/>
  <c r="M230" i="16" s="1"/>
  <c r="M231" i="16" a="1"/>
  <c r="M231" i="16" s="1"/>
  <c r="M232" i="16" a="1"/>
  <c r="M232" i="16" s="1"/>
  <c r="M233" i="16" a="1"/>
  <c r="M233" i="16" s="1"/>
  <c r="M234" i="16" a="1"/>
  <c r="M234" i="16" s="1"/>
  <c r="M235" i="16" a="1"/>
  <c r="M235" i="16" s="1"/>
  <c r="M236" i="16" a="1"/>
  <c r="M236" i="16" s="1"/>
  <c r="M237" i="16" a="1"/>
  <c r="M237" i="16" s="1"/>
  <c r="M238" i="16" a="1"/>
  <c r="M238" i="16" s="1"/>
  <c r="M239" i="16" a="1"/>
  <c r="M239" i="16" s="1"/>
  <c r="M240" i="16" a="1"/>
  <c r="M240" i="16" s="1"/>
  <c r="M241" i="16" a="1"/>
  <c r="M241" i="16" s="1"/>
  <c r="M242" i="16" a="1"/>
  <c r="M242" i="16" s="1"/>
  <c r="M243" i="16" a="1"/>
  <c r="M243" i="16" s="1"/>
  <c r="M244" i="16" a="1"/>
  <c r="M244" i="16" s="1"/>
  <c r="M245" i="16" a="1"/>
  <c r="M245" i="16" s="1"/>
  <c r="M246" i="16" a="1"/>
  <c r="M246" i="16" s="1"/>
  <c r="M247" i="16" a="1"/>
  <c r="M247" i="16" s="1"/>
  <c r="M248" i="16" a="1"/>
  <c r="M248" i="16" s="1"/>
  <c r="M249" i="16" a="1"/>
  <c r="M249" i="16" s="1"/>
  <c r="M250" i="16" a="1"/>
  <c r="M250" i="16" s="1"/>
  <c r="M251" i="16" a="1"/>
  <c r="M251" i="16" s="1"/>
  <c r="M252" i="16" a="1"/>
  <c r="M252" i="16" s="1"/>
  <c r="M253" i="16" a="1"/>
  <c r="M253" i="16" s="1"/>
  <c r="M254" i="16" a="1"/>
  <c r="M254" i="16" s="1"/>
  <c r="M255" i="16" a="1"/>
  <c r="M255" i="16" s="1"/>
  <c r="M256" i="16" a="1"/>
  <c r="M256" i="16" s="1"/>
  <c r="M257" i="16" a="1"/>
  <c r="M257" i="16" s="1"/>
  <c r="M258" i="16" a="1"/>
  <c r="M258" i="16" s="1"/>
  <c r="M259" i="16" a="1"/>
  <c r="M259" i="16" s="1"/>
  <c r="M260" i="16" a="1"/>
  <c r="M260" i="16" s="1"/>
  <c r="M261" i="16" a="1"/>
  <c r="M261" i="16" s="1"/>
  <c r="M262" i="16" a="1"/>
  <c r="M262" i="16" s="1"/>
  <c r="M263" i="16" a="1"/>
  <c r="M263" i="16" s="1"/>
  <c r="M264" i="16" a="1"/>
  <c r="M264" i="16" s="1"/>
  <c r="M265" i="16" a="1"/>
  <c r="M265" i="16" s="1"/>
  <c r="M266" i="16" a="1"/>
  <c r="M266" i="16" s="1"/>
  <c r="M267" i="16" a="1"/>
  <c r="M267" i="16" s="1"/>
  <c r="M268" i="16" a="1"/>
  <c r="M268" i="16" s="1"/>
  <c r="M269" i="16" a="1"/>
  <c r="M269" i="16" s="1"/>
  <c r="M270" i="16" a="1"/>
  <c r="M270" i="16" s="1"/>
  <c r="M271" i="16" a="1"/>
  <c r="M271" i="16" s="1"/>
  <c r="M272" i="16" a="1"/>
  <c r="M272" i="16" s="1"/>
  <c r="M273" i="16" a="1"/>
  <c r="M273" i="16" s="1"/>
  <c r="M274" i="16" a="1"/>
  <c r="M274" i="16" s="1"/>
  <c r="M275" i="16" a="1"/>
  <c r="M275" i="16" s="1"/>
  <c r="M276" i="16" a="1"/>
  <c r="M276" i="16" s="1"/>
  <c r="M277" i="16" a="1"/>
  <c r="M277" i="16" s="1"/>
  <c r="M278" i="16" a="1"/>
  <c r="M278" i="16" s="1"/>
  <c r="M279" i="16" a="1"/>
  <c r="M279" i="16" s="1"/>
  <c r="M280" i="16" a="1"/>
  <c r="M280" i="16" s="1"/>
  <c r="M281" i="16" a="1"/>
  <c r="M281" i="16" s="1"/>
  <c r="M282" i="16" a="1"/>
  <c r="M282" i="16" s="1"/>
  <c r="M283" i="16" a="1"/>
  <c r="M283" i="16" s="1"/>
  <c r="M284" i="16" a="1"/>
  <c r="M284" i="16" s="1"/>
  <c r="M285" i="16" a="1"/>
  <c r="M285" i="16" s="1"/>
  <c r="M286" i="16" a="1"/>
  <c r="M286" i="16" s="1"/>
  <c r="M287" i="16" a="1"/>
  <c r="M287" i="16" s="1"/>
  <c r="M288" i="16" a="1"/>
  <c r="M288" i="16" s="1"/>
  <c r="M289" i="16" a="1"/>
  <c r="M289" i="16" s="1"/>
  <c r="M290" i="16" a="1"/>
  <c r="M290" i="16" s="1"/>
  <c r="M291" i="16" a="1"/>
  <c r="M291" i="16" s="1"/>
  <c r="M292" i="16" a="1"/>
  <c r="M292" i="16" s="1"/>
  <c r="M293" i="16" a="1"/>
  <c r="M293" i="16" s="1"/>
  <c r="M294" i="16" a="1"/>
  <c r="M294" i="16" s="1"/>
  <c r="M295" i="16" a="1"/>
  <c r="M295" i="16" s="1"/>
  <c r="M296" i="16" a="1"/>
  <c r="M296" i="16" s="1"/>
  <c r="M297" i="16" a="1"/>
  <c r="M297" i="16" s="1"/>
  <c r="M298" i="16" a="1"/>
  <c r="M298" i="16" s="1"/>
  <c r="M299" i="16" a="1"/>
  <c r="M299" i="16" s="1"/>
  <c r="M300" i="16" a="1"/>
  <c r="M300" i="16" s="1"/>
  <c r="M301" i="16" a="1"/>
  <c r="M301" i="16" s="1"/>
  <c r="M302" i="16" a="1"/>
  <c r="M302" i="16" s="1"/>
  <c r="M303" i="16" a="1"/>
  <c r="M303" i="16" s="1"/>
  <c r="M304" i="16" a="1"/>
  <c r="M304" i="16" s="1"/>
  <c r="M305" i="16" a="1"/>
  <c r="M305" i="16" s="1"/>
  <c r="M306" i="16" a="1"/>
  <c r="M306" i="16" s="1"/>
  <c r="M307" i="16" a="1"/>
  <c r="M307" i="16" s="1"/>
  <c r="M308" i="16" a="1"/>
  <c r="M308" i="16" s="1"/>
  <c r="M309" i="16" a="1"/>
  <c r="M309" i="16" s="1"/>
  <c r="M310" i="16" a="1"/>
  <c r="M310" i="16" s="1"/>
  <c r="M311" i="16" a="1"/>
  <c r="M311" i="16" s="1"/>
  <c r="M312" i="16" a="1"/>
  <c r="M312" i="16" s="1"/>
  <c r="M313" i="16" a="1"/>
  <c r="M313" i="16" s="1"/>
  <c r="M314" i="16" a="1"/>
  <c r="M314" i="16" s="1"/>
  <c r="M315" i="16" a="1"/>
  <c r="M315" i="16" s="1"/>
  <c r="M316" i="16" a="1"/>
  <c r="M316" i="16" s="1"/>
  <c r="M317" i="16" a="1"/>
  <c r="M317" i="16" s="1"/>
  <c r="M318" i="16" a="1"/>
  <c r="M318" i="16" s="1"/>
  <c r="M319" i="16" a="1"/>
  <c r="M319" i="16" s="1"/>
  <c r="M320" i="16" a="1"/>
  <c r="M320" i="16" s="1"/>
  <c r="M321" i="16" a="1"/>
  <c r="M321" i="16" s="1"/>
  <c r="M322" i="16" a="1"/>
  <c r="M322" i="16" s="1"/>
  <c r="M323" i="16" a="1"/>
  <c r="M323" i="16" s="1"/>
  <c r="M324" i="16" a="1"/>
  <c r="M324" i="16" s="1"/>
  <c r="M325" i="16" a="1"/>
  <c r="M325" i="16" s="1"/>
  <c r="M326" i="16" a="1"/>
  <c r="M326" i="16" s="1"/>
  <c r="M327" i="16" a="1"/>
  <c r="M327" i="16" s="1"/>
  <c r="M328" i="16" a="1"/>
  <c r="M328" i="16" s="1"/>
  <c r="M329" i="16" a="1"/>
  <c r="M329" i="16" s="1"/>
  <c r="M330" i="16" a="1"/>
  <c r="M330" i="16" s="1"/>
  <c r="M331" i="16" a="1"/>
  <c r="M331" i="16" s="1"/>
  <c r="M332" i="16" a="1"/>
  <c r="M332" i="16" s="1"/>
  <c r="M333" i="16" a="1"/>
  <c r="M333" i="16" s="1"/>
  <c r="M334" i="16" a="1"/>
  <c r="M334" i="16" s="1"/>
  <c r="M335" i="16" a="1"/>
  <c r="M335" i="16" s="1"/>
  <c r="M336" i="16" a="1"/>
  <c r="M336" i="16" s="1"/>
  <c r="M337" i="16" a="1"/>
  <c r="M337" i="16" s="1"/>
  <c r="M338" i="16" a="1"/>
  <c r="M338" i="16" s="1"/>
  <c r="M339" i="16" a="1"/>
  <c r="M339" i="16" s="1"/>
  <c r="M340" i="16" a="1"/>
  <c r="M340" i="16" s="1"/>
  <c r="M341" i="16" a="1"/>
  <c r="M341" i="16" s="1"/>
  <c r="M342" i="16" a="1"/>
  <c r="M342" i="16" s="1"/>
  <c r="M343" i="16" a="1"/>
  <c r="M343" i="16" s="1"/>
  <c r="M344" i="16" a="1"/>
  <c r="M344" i="16" s="1"/>
  <c r="M345" i="16" a="1"/>
  <c r="M345" i="16" s="1"/>
  <c r="M346" i="16" a="1"/>
  <c r="M346" i="16" s="1"/>
  <c r="M347" i="16" a="1"/>
  <c r="M347" i="16" s="1"/>
  <c r="M348" i="16" a="1"/>
  <c r="M348" i="16" s="1"/>
  <c r="M349" i="16" a="1"/>
  <c r="M349" i="16" s="1"/>
  <c r="M350" i="16" a="1"/>
  <c r="M350" i="16" s="1"/>
  <c r="M351" i="16" a="1"/>
  <c r="M351" i="16" s="1"/>
  <c r="M352" i="16" a="1"/>
  <c r="M352" i="16" s="1"/>
  <c r="M353" i="16" a="1"/>
  <c r="M353" i="16" s="1"/>
  <c r="M354" i="16" a="1"/>
  <c r="M354" i="16" s="1"/>
  <c r="M355" i="16" a="1"/>
  <c r="M355" i="16" s="1"/>
  <c r="M356" i="16" a="1"/>
  <c r="M356" i="16" s="1"/>
  <c r="M357" i="16" a="1"/>
  <c r="M357" i="16" s="1"/>
  <c r="M358" i="16" a="1"/>
  <c r="M358" i="16" s="1"/>
  <c r="M359" i="16" a="1"/>
  <c r="M359" i="16" s="1"/>
  <c r="M360" i="16" a="1"/>
  <c r="M360" i="16" s="1"/>
  <c r="M361" i="16" a="1"/>
  <c r="M361" i="16" s="1"/>
  <c r="M362" i="16" a="1"/>
  <c r="M362" i="16" s="1"/>
  <c r="M363" i="16" a="1"/>
  <c r="M363" i="16" s="1"/>
  <c r="M364" i="16" a="1"/>
  <c r="M364" i="16" s="1"/>
  <c r="M365" i="16" a="1"/>
  <c r="M365" i="16" s="1"/>
  <c r="M366" i="16" a="1"/>
  <c r="M366" i="16" s="1"/>
  <c r="M367" i="16" a="1"/>
  <c r="M367" i="16" s="1"/>
  <c r="M368" i="16" a="1"/>
  <c r="M368" i="16" s="1"/>
  <c r="M369" i="16" a="1"/>
  <c r="M369" i="16" s="1"/>
  <c r="M370" i="16" a="1"/>
  <c r="M370" i="16" s="1"/>
  <c r="M371" i="16" a="1"/>
  <c r="M371" i="16" s="1"/>
  <c r="M372" i="16" a="1"/>
  <c r="M372" i="16" s="1"/>
  <c r="M373" i="16" a="1"/>
  <c r="M373" i="16" s="1"/>
  <c r="M374" i="16" a="1"/>
  <c r="M374" i="16" s="1"/>
  <c r="M375" i="16" a="1"/>
  <c r="M375" i="16" s="1"/>
  <c r="M376" i="16" a="1"/>
  <c r="M376" i="16" s="1"/>
  <c r="M377" i="16" a="1"/>
  <c r="M377" i="16" s="1"/>
  <c r="M378" i="16" a="1"/>
  <c r="M378" i="16" s="1"/>
  <c r="M379" i="16" a="1"/>
  <c r="M379" i="16" s="1"/>
  <c r="M380" i="16" a="1"/>
  <c r="M380" i="16" s="1"/>
  <c r="M381" i="16" a="1"/>
  <c r="M381" i="16" s="1"/>
  <c r="M382" i="16" a="1"/>
  <c r="M382" i="16" s="1"/>
  <c r="M383" i="16" a="1"/>
  <c r="M383" i="16" s="1"/>
  <c r="M384" i="16" a="1"/>
  <c r="M384" i="16" s="1"/>
  <c r="M385" i="16" a="1"/>
  <c r="M385" i="16" s="1"/>
  <c r="M386" i="16" a="1"/>
  <c r="M386" i="16" s="1"/>
  <c r="M387" i="16" a="1"/>
  <c r="M387" i="16" s="1"/>
  <c r="M388" i="16" a="1"/>
  <c r="M388" i="16" s="1"/>
  <c r="M389" i="16" a="1"/>
  <c r="M389" i="16" s="1"/>
  <c r="M390" i="16" a="1"/>
  <c r="M390" i="16" s="1"/>
  <c r="M391" i="16" a="1"/>
  <c r="M391" i="16" s="1"/>
  <c r="M392" i="16" a="1"/>
  <c r="M392" i="16" s="1"/>
  <c r="M393" i="16" a="1"/>
  <c r="M393" i="16" s="1"/>
  <c r="M394" i="16" a="1"/>
  <c r="M394" i="16" s="1"/>
  <c r="M395" i="16" a="1"/>
  <c r="M395" i="16" s="1"/>
  <c r="M396" i="16" a="1"/>
  <c r="M396" i="16" s="1"/>
  <c r="M397" i="16" a="1"/>
  <c r="M397" i="16" s="1"/>
  <c r="M398" i="16" a="1"/>
  <c r="M398" i="16" s="1"/>
  <c r="M399" i="16" a="1"/>
  <c r="M399" i="16" s="1"/>
  <c r="M400" i="16" a="1"/>
  <c r="M400" i="16" s="1"/>
  <c r="M401" i="16" a="1"/>
  <c r="M401" i="16" s="1"/>
  <c r="M402" i="16" a="1"/>
  <c r="M402" i="16" s="1"/>
  <c r="M403" i="16" a="1"/>
  <c r="M403" i="16" s="1"/>
  <c r="M404" i="16" a="1"/>
  <c r="M404" i="16" s="1"/>
  <c r="M405" i="16" a="1"/>
  <c r="M405" i="16" s="1"/>
  <c r="M406" i="16" a="1"/>
  <c r="M406" i="16" s="1"/>
  <c r="M407" i="16" a="1"/>
  <c r="M407" i="16" s="1"/>
  <c r="M408" i="16" a="1"/>
  <c r="M408" i="16" s="1"/>
  <c r="M409" i="16" a="1"/>
  <c r="M409" i="16" s="1"/>
  <c r="M410" i="16" a="1"/>
  <c r="M410" i="16" s="1"/>
  <c r="M411" i="16" a="1"/>
  <c r="M411" i="16" s="1"/>
  <c r="M412" i="16" a="1"/>
  <c r="M412" i="16" s="1"/>
  <c r="M413" i="16" a="1"/>
  <c r="M413" i="16" s="1"/>
  <c r="M414" i="16" a="1"/>
  <c r="M414" i="16" s="1"/>
  <c r="M415" i="16" a="1"/>
  <c r="M415" i="16" s="1"/>
  <c r="M416" i="16" a="1"/>
  <c r="M416" i="16" s="1"/>
  <c r="M417" i="16" a="1"/>
  <c r="M417" i="16" s="1"/>
  <c r="M418" i="16" a="1"/>
  <c r="M418" i="16" s="1"/>
  <c r="M419" i="16" a="1"/>
  <c r="M419" i="16" s="1"/>
  <c r="M420" i="16" a="1"/>
  <c r="M420" i="16" s="1"/>
  <c r="M421" i="16" a="1"/>
  <c r="M421" i="16" s="1"/>
  <c r="M422" i="16" a="1"/>
  <c r="M422" i="16" s="1"/>
  <c r="M423" i="16" a="1"/>
  <c r="M423" i="16" s="1"/>
  <c r="M424" i="16" a="1"/>
  <c r="M424" i="16" s="1"/>
  <c r="M425" i="16" a="1"/>
  <c r="M425" i="16" s="1"/>
  <c r="M426" i="16" a="1"/>
  <c r="M426" i="16" s="1"/>
  <c r="M427" i="16" a="1"/>
  <c r="M427" i="16" s="1"/>
  <c r="M428" i="16" a="1"/>
  <c r="M428" i="16" s="1"/>
  <c r="M429" i="16" a="1"/>
  <c r="M429" i="16" s="1"/>
  <c r="M430" i="16" a="1"/>
  <c r="M430" i="16" s="1"/>
  <c r="M431" i="16" a="1"/>
  <c r="M431" i="16" s="1"/>
  <c r="M432" i="16" a="1"/>
  <c r="M432" i="16" s="1"/>
  <c r="M433" i="16" a="1"/>
  <c r="M433" i="16" s="1"/>
  <c r="M434" i="16" a="1"/>
  <c r="M434" i="16" s="1"/>
  <c r="M435" i="16" a="1"/>
  <c r="M435" i="16" s="1"/>
  <c r="M436" i="16" a="1"/>
  <c r="M436" i="16" s="1"/>
  <c r="M437" i="16" a="1"/>
  <c r="M437" i="16" s="1"/>
  <c r="M438" i="16" a="1"/>
  <c r="M438" i="16" s="1"/>
  <c r="M439" i="16" a="1"/>
  <c r="M439" i="16" s="1"/>
  <c r="M440" i="16" a="1"/>
  <c r="M440" i="16" s="1"/>
  <c r="M441" i="16" a="1"/>
  <c r="M441" i="16" s="1"/>
  <c r="M442" i="16" a="1"/>
  <c r="M442" i="16" s="1"/>
  <c r="M443" i="16" a="1"/>
  <c r="M443" i="16" s="1"/>
  <c r="M444" i="16" a="1"/>
  <c r="M444" i="16" s="1"/>
  <c r="M445" i="16" a="1"/>
  <c r="M445" i="16" s="1"/>
  <c r="M446" i="16" a="1"/>
  <c r="M446" i="16" s="1"/>
  <c r="M447" i="16" a="1"/>
  <c r="M447" i="16" s="1"/>
  <c r="M448" i="16" a="1"/>
  <c r="M448" i="16" s="1"/>
  <c r="M449" i="16" a="1"/>
  <c r="M449" i="16" s="1"/>
  <c r="M450" i="16" a="1"/>
  <c r="M450" i="16" s="1"/>
  <c r="M451" i="16" a="1"/>
  <c r="M451" i="16" s="1"/>
  <c r="M452" i="16" a="1"/>
  <c r="M452" i="16" s="1"/>
  <c r="M453" i="16" a="1"/>
  <c r="M453" i="16" s="1"/>
  <c r="M454" i="16" a="1"/>
  <c r="M454" i="16" s="1"/>
  <c r="M455" i="16" a="1"/>
  <c r="M455" i="16" s="1"/>
  <c r="M456" i="16" a="1"/>
  <c r="M456" i="16" s="1"/>
  <c r="M457" i="16" a="1"/>
  <c r="M457" i="16" s="1"/>
  <c r="M458" i="16" a="1"/>
  <c r="M458" i="16" s="1"/>
  <c r="M459" i="16" a="1"/>
  <c r="M459" i="16" s="1"/>
  <c r="M460" i="16" a="1"/>
  <c r="M460" i="16" s="1"/>
  <c r="M461" i="16" a="1"/>
  <c r="M461" i="16" s="1"/>
  <c r="M462" i="16" a="1"/>
  <c r="M462" i="16" s="1"/>
  <c r="M463" i="16" a="1"/>
  <c r="M463" i="16" s="1"/>
  <c r="M464" i="16" a="1"/>
  <c r="M464" i="16" s="1"/>
  <c r="M465" i="16" a="1"/>
  <c r="M465" i="16" s="1"/>
  <c r="M466" i="16" a="1"/>
  <c r="M466" i="16" s="1"/>
  <c r="M467" i="16" a="1"/>
  <c r="M467" i="16" s="1"/>
  <c r="M468" i="16" a="1"/>
  <c r="M468" i="16" s="1"/>
  <c r="M469" i="16" a="1"/>
  <c r="M469" i="16" s="1"/>
  <c r="M470" i="16" a="1"/>
  <c r="M470" i="16" s="1"/>
  <c r="M471" i="16" a="1"/>
  <c r="M471" i="16" s="1"/>
  <c r="M472" i="16" a="1"/>
  <c r="M472" i="16" s="1"/>
  <c r="M473" i="16" a="1"/>
  <c r="M473" i="16" s="1"/>
  <c r="M474" i="16" a="1"/>
  <c r="M474" i="16" s="1"/>
  <c r="M475" i="16" a="1"/>
  <c r="M475" i="16" s="1"/>
  <c r="M476" i="16" a="1"/>
  <c r="M476" i="16" s="1"/>
  <c r="M477" i="16" a="1"/>
  <c r="M477" i="16" s="1"/>
  <c r="M478" i="16" a="1"/>
  <c r="M478" i="16" s="1"/>
  <c r="M479" i="16" a="1"/>
  <c r="M479" i="16" s="1"/>
  <c r="M480" i="16" a="1"/>
  <c r="M480" i="16" s="1"/>
  <c r="M481" i="16" a="1"/>
  <c r="M481" i="16" s="1"/>
  <c r="M482" i="16" a="1"/>
  <c r="M482" i="16" s="1"/>
  <c r="M483" i="16" a="1"/>
  <c r="M483" i="16" s="1"/>
  <c r="M484" i="16" a="1"/>
  <c r="M484" i="16" s="1"/>
  <c r="M485" i="16" a="1"/>
  <c r="M485" i="16" s="1"/>
  <c r="M486" i="16" a="1"/>
  <c r="M486" i="16" s="1"/>
  <c r="M487" i="16" a="1"/>
  <c r="M487" i="16" s="1"/>
  <c r="M488" i="16" a="1"/>
  <c r="M488" i="16" s="1"/>
  <c r="M489" i="16" a="1"/>
  <c r="M489" i="16" s="1"/>
  <c r="M490" i="16" a="1"/>
  <c r="M490" i="16" s="1"/>
  <c r="M491" i="16" a="1"/>
  <c r="M491" i="16" s="1"/>
  <c r="M492" i="16" a="1"/>
  <c r="M492" i="16" s="1"/>
  <c r="M493" i="16" a="1"/>
  <c r="M493" i="16" s="1"/>
  <c r="M494" i="16" a="1"/>
  <c r="M494" i="16" s="1"/>
  <c r="M495" i="16" a="1"/>
  <c r="M495" i="16" s="1"/>
  <c r="M496" i="16" a="1"/>
  <c r="M496" i="16" s="1"/>
  <c r="M497" i="16" a="1"/>
  <c r="M497" i="16" s="1"/>
  <c r="M498" i="16" a="1"/>
  <c r="M498" i="16" s="1"/>
  <c r="M499" i="16" a="1"/>
  <c r="M499" i="16" s="1"/>
  <c r="M500" i="16" a="1"/>
  <c r="M500" i="16" s="1"/>
  <c r="M501" i="16" a="1"/>
  <c r="M501" i="16" s="1"/>
  <c r="M502" i="16" a="1"/>
  <c r="M502" i="16" s="1"/>
  <c r="M503" i="16" a="1"/>
  <c r="M503" i="16" s="1"/>
  <c r="M504" i="16" a="1"/>
  <c r="M504" i="16" s="1"/>
  <c r="M505" i="16" a="1"/>
  <c r="M505" i="16" s="1"/>
  <c r="M506" i="16" a="1"/>
  <c r="M506" i="16" s="1"/>
  <c r="M507" i="16" a="1"/>
  <c r="M507" i="16" s="1"/>
  <c r="M508" i="16" a="1"/>
  <c r="M508" i="16" s="1"/>
  <c r="M509" i="16" a="1"/>
  <c r="M509" i="16" s="1"/>
  <c r="M510" i="16" a="1"/>
  <c r="M510" i="16" s="1"/>
  <c r="M511" i="16" a="1"/>
  <c r="M511" i="16" s="1"/>
  <c r="M512" i="16" a="1"/>
  <c r="M512" i="16" s="1"/>
  <c r="M513" i="16" a="1"/>
  <c r="M513" i="16" s="1"/>
  <c r="M514" i="16" a="1"/>
  <c r="M514" i="16" s="1"/>
  <c r="M515" i="16" a="1"/>
  <c r="M515" i="16" s="1"/>
  <c r="M516" i="16" a="1"/>
  <c r="M516" i="16" s="1"/>
  <c r="M517" i="16" a="1"/>
  <c r="M517" i="16" s="1"/>
  <c r="M518" i="16" a="1"/>
  <c r="M518" i="16" s="1"/>
  <c r="M519" i="16" a="1"/>
  <c r="M519" i="16" s="1"/>
  <c r="M520" i="16" a="1"/>
  <c r="M520" i="16" s="1"/>
  <c r="M521" i="16" a="1"/>
  <c r="M521" i="16" s="1"/>
  <c r="M522" i="16" a="1"/>
  <c r="M522" i="16" s="1"/>
  <c r="M523" i="16" a="1"/>
  <c r="M523" i="16" s="1"/>
  <c r="M524" i="16" a="1"/>
  <c r="M524" i="16" s="1"/>
  <c r="M525" i="16" a="1"/>
  <c r="M525" i="16" s="1"/>
  <c r="M526" i="16" a="1"/>
  <c r="M526" i="16" s="1"/>
  <c r="M527" i="16" a="1"/>
  <c r="M527" i="16" s="1"/>
  <c r="M528" i="16" a="1"/>
  <c r="M528" i="16" s="1"/>
  <c r="M529" i="16" a="1"/>
  <c r="M529" i="16" s="1"/>
  <c r="M530" i="16" a="1"/>
  <c r="M530" i="16" s="1"/>
  <c r="M531" i="16" a="1"/>
  <c r="M531" i="16" s="1"/>
  <c r="M532" i="16" a="1"/>
  <c r="M532" i="16" s="1"/>
  <c r="M533" i="16" a="1"/>
  <c r="M533" i="16" s="1"/>
  <c r="M534" i="16" a="1"/>
  <c r="M534" i="16" s="1"/>
  <c r="M535" i="16" a="1"/>
  <c r="M535" i="16" s="1"/>
  <c r="M536" i="16" a="1"/>
  <c r="M536" i="16" s="1"/>
  <c r="M537" i="16" a="1"/>
  <c r="M537" i="16" s="1"/>
  <c r="M538" i="16" a="1"/>
  <c r="M538" i="16" s="1"/>
  <c r="M539" i="16" a="1"/>
  <c r="M539" i="16" s="1"/>
  <c r="M540" i="16" a="1"/>
  <c r="M540" i="16" s="1"/>
  <c r="M541" i="16" a="1"/>
  <c r="M541" i="16" s="1"/>
  <c r="M542" i="16" a="1"/>
  <c r="M542" i="16" s="1"/>
  <c r="M543" i="16" a="1"/>
  <c r="M543" i="16" s="1"/>
  <c r="M544" i="16" a="1"/>
  <c r="M544" i="16" s="1"/>
  <c r="M545" i="16" a="1"/>
  <c r="M545" i="16" s="1"/>
  <c r="M546" i="16" a="1"/>
  <c r="M546" i="16" s="1"/>
  <c r="M547" i="16" a="1"/>
  <c r="M547" i="16" s="1"/>
  <c r="M548" i="16" a="1"/>
  <c r="M548" i="16" s="1"/>
  <c r="M549" i="16" a="1"/>
  <c r="M549" i="16" s="1"/>
  <c r="M550" i="16" a="1"/>
  <c r="M550" i="16" s="1"/>
  <c r="M551" i="16" a="1"/>
  <c r="M551" i="16" s="1"/>
  <c r="M552" i="16" a="1"/>
  <c r="M552" i="16" s="1"/>
  <c r="M553" i="16" a="1"/>
  <c r="M553" i="16" s="1"/>
  <c r="M554" i="16" a="1"/>
  <c r="M554" i="16" s="1"/>
  <c r="M555" i="16" a="1"/>
  <c r="M555" i="16" s="1"/>
  <c r="M556" i="16" a="1"/>
  <c r="M556" i="16" s="1"/>
  <c r="M557" i="16" a="1"/>
  <c r="M557" i="16" s="1"/>
  <c r="M558" i="16" a="1"/>
  <c r="M558" i="16" s="1"/>
  <c r="M559" i="16" a="1"/>
  <c r="M559" i="16" s="1"/>
  <c r="M560" i="16" a="1"/>
  <c r="M560" i="16" s="1"/>
  <c r="M561" i="16" a="1"/>
  <c r="M561" i="16" s="1"/>
  <c r="M562" i="16" a="1"/>
  <c r="M562" i="16" s="1"/>
  <c r="M563" i="16" a="1"/>
  <c r="M563" i="16" s="1"/>
  <c r="M564" i="16" a="1"/>
  <c r="M564" i="16" s="1"/>
  <c r="M565" i="16" a="1"/>
  <c r="M565" i="16" s="1"/>
  <c r="M566" i="16" a="1"/>
  <c r="M566" i="16" s="1"/>
  <c r="M567" i="16" a="1"/>
  <c r="M567" i="16" s="1"/>
  <c r="M568" i="16" a="1"/>
  <c r="M568" i="16" s="1"/>
  <c r="M569" i="16" a="1"/>
  <c r="M569" i="16" s="1"/>
  <c r="M570" i="16" a="1"/>
  <c r="M570" i="16" s="1"/>
  <c r="M571" i="16" a="1"/>
  <c r="M571" i="16" s="1"/>
  <c r="M572" i="16" a="1"/>
  <c r="M572" i="16" s="1"/>
  <c r="M573" i="16" a="1"/>
  <c r="M573" i="16" s="1"/>
  <c r="M574" i="16" a="1"/>
  <c r="M574" i="16" s="1"/>
  <c r="M575" i="16" a="1"/>
  <c r="M575" i="16" s="1"/>
  <c r="M576" i="16" a="1"/>
  <c r="M576" i="16" s="1"/>
  <c r="M577" i="16" a="1"/>
  <c r="M577" i="16" s="1"/>
  <c r="M578" i="16" a="1"/>
  <c r="M578" i="16" s="1"/>
  <c r="M579" i="16" a="1"/>
  <c r="M579" i="16" s="1"/>
  <c r="M580" i="16" a="1"/>
  <c r="M580" i="16" s="1"/>
  <c r="M581" i="16" a="1"/>
  <c r="M581" i="16" s="1"/>
  <c r="M582" i="16" a="1"/>
  <c r="M582" i="16" s="1"/>
  <c r="M583" i="16" a="1"/>
  <c r="M583" i="16" s="1"/>
  <c r="M584" i="16" a="1"/>
  <c r="M584" i="16" s="1"/>
  <c r="M585" i="16" a="1"/>
  <c r="M585" i="16" s="1"/>
  <c r="M586" i="16" a="1"/>
  <c r="M586" i="16" s="1"/>
  <c r="M587" i="16" a="1"/>
  <c r="M587" i="16" s="1"/>
  <c r="M588" i="16" a="1"/>
  <c r="M588" i="16" s="1"/>
  <c r="M589" i="16" a="1"/>
  <c r="M589" i="16" s="1"/>
  <c r="M590" i="16" a="1"/>
  <c r="M590" i="16" s="1"/>
  <c r="M591" i="16" a="1"/>
  <c r="M591" i="16" s="1"/>
  <c r="M592" i="16" a="1"/>
  <c r="M592" i="16" s="1"/>
  <c r="M593" i="16" a="1"/>
  <c r="M593" i="16" s="1"/>
  <c r="M594" i="16" a="1"/>
  <c r="M594" i="16" s="1"/>
  <c r="M595" i="16" a="1"/>
  <c r="M595" i="16" s="1"/>
  <c r="M596" i="16" a="1"/>
  <c r="M596" i="16" s="1"/>
  <c r="M597" i="16" a="1"/>
  <c r="M597" i="16" s="1"/>
  <c r="M598" i="16" a="1"/>
  <c r="M598" i="16" s="1"/>
  <c r="M599" i="16" a="1"/>
  <c r="M599" i="16" s="1"/>
  <c r="M600" i="16" a="1"/>
  <c r="M600" i="16" s="1"/>
  <c r="M601" i="16" a="1"/>
  <c r="M601" i="16" s="1"/>
  <c r="M602" i="16" a="1"/>
  <c r="M602" i="16" s="1"/>
  <c r="M603" i="16" a="1"/>
  <c r="M603" i="16" s="1"/>
  <c r="M604" i="16" a="1"/>
  <c r="M604" i="16" s="1"/>
  <c r="M605" i="16" a="1"/>
  <c r="M605" i="16" s="1"/>
  <c r="M606" i="16" a="1"/>
  <c r="M606" i="16" s="1"/>
  <c r="M607" i="16" a="1"/>
  <c r="M607" i="16" s="1"/>
  <c r="M608" i="16" a="1"/>
  <c r="M608" i="16" s="1"/>
  <c r="M609" i="16" a="1"/>
  <c r="M609" i="16" s="1"/>
  <c r="M610" i="16" a="1"/>
  <c r="M610" i="16" s="1"/>
  <c r="M611" i="16" a="1"/>
  <c r="M611" i="16" s="1"/>
  <c r="M612" i="16" a="1"/>
  <c r="M612" i="16" s="1"/>
  <c r="M613" i="16" a="1"/>
  <c r="M613" i="16" s="1"/>
  <c r="M614" i="16" a="1"/>
  <c r="M614" i="16" s="1"/>
  <c r="M615" i="16" a="1"/>
  <c r="M615" i="16" s="1"/>
  <c r="M616" i="16" a="1"/>
  <c r="M616" i="16" s="1"/>
  <c r="M617" i="16" a="1"/>
  <c r="M617" i="16" s="1"/>
  <c r="M618" i="16" a="1"/>
  <c r="M618" i="16" s="1"/>
  <c r="M619" i="16" a="1"/>
  <c r="M619" i="16" s="1"/>
  <c r="M620" i="16" a="1"/>
  <c r="M620" i="16" s="1"/>
  <c r="M621" i="16" a="1"/>
  <c r="M621" i="16" s="1"/>
  <c r="M622" i="16" a="1"/>
  <c r="M622" i="16" s="1"/>
  <c r="M623" i="16" a="1"/>
  <c r="M623" i="16" s="1"/>
  <c r="M624" i="16" a="1"/>
  <c r="M624" i="16" s="1"/>
  <c r="M625" i="16" a="1"/>
  <c r="M625" i="16" s="1"/>
  <c r="M626" i="16" a="1"/>
  <c r="M626" i="16" s="1"/>
  <c r="M627" i="16" a="1"/>
  <c r="M627" i="16" s="1"/>
  <c r="M628" i="16" a="1"/>
  <c r="M628" i="16" s="1"/>
  <c r="M629" i="16" a="1"/>
  <c r="M629" i="16" s="1"/>
  <c r="M630" i="16" a="1"/>
  <c r="M630" i="16" s="1"/>
  <c r="M631" i="16" a="1"/>
  <c r="M631" i="16" s="1"/>
  <c r="M632" i="16" a="1"/>
  <c r="M632" i="16" s="1"/>
  <c r="M633" i="16" a="1"/>
  <c r="M633" i="16" s="1"/>
  <c r="M634" i="16" a="1"/>
  <c r="M634" i="16" s="1"/>
  <c r="M635" i="16" a="1"/>
  <c r="M635" i="16" s="1"/>
  <c r="M636" i="16" a="1"/>
  <c r="M636" i="16" s="1"/>
  <c r="M637" i="16" a="1"/>
  <c r="M637" i="16" s="1"/>
  <c r="M638" i="16" a="1"/>
  <c r="M638" i="16" s="1"/>
  <c r="M639" i="16" a="1"/>
  <c r="M639" i="16" s="1"/>
  <c r="M640" i="16" a="1"/>
  <c r="M640" i="16" s="1"/>
  <c r="M641" i="16" a="1"/>
  <c r="M641" i="16" s="1"/>
  <c r="M642" i="16" a="1"/>
  <c r="M642" i="16" s="1"/>
  <c r="M643" i="16" a="1"/>
  <c r="M643" i="16" s="1"/>
  <c r="M644" i="16" a="1"/>
  <c r="M644" i="16" s="1"/>
  <c r="M645" i="16" a="1"/>
  <c r="M645" i="16" s="1"/>
  <c r="M646" i="16" a="1"/>
  <c r="M646" i="16" s="1"/>
  <c r="M647" i="16" a="1"/>
  <c r="M647" i="16" s="1"/>
  <c r="M648" i="16" a="1"/>
  <c r="M648" i="16" s="1"/>
  <c r="M649" i="16" a="1"/>
  <c r="M649" i="16" s="1"/>
  <c r="M650" i="16" a="1"/>
  <c r="M650" i="16" s="1"/>
  <c r="M651" i="16" a="1"/>
  <c r="M651" i="16" s="1"/>
  <c r="M652" i="16" a="1"/>
  <c r="M652" i="16" s="1"/>
  <c r="M653" i="16" a="1"/>
  <c r="M653" i="16" s="1"/>
  <c r="M654" i="16" a="1"/>
  <c r="M654" i="16" s="1"/>
  <c r="M655" i="16" a="1"/>
  <c r="M655" i="16" s="1"/>
  <c r="M656" i="16" a="1"/>
  <c r="M656" i="16" s="1"/>
  <c r="M657" i="16" a="1"/>
  <c r="M657" i="16" s="1"/>
  <c r="M658" i="16" a="1"/>
  <c r="M658" i="16" s="1"/>
  <c r="M659" i="16" a="1"/>
  <c r="M659" i="16" s="1"/>
  <c r="M660" i="16" a="1"/>
  <c r="M660" i="16" s="1"/>
  <c r="M661" i="16" a="1"/>
  <c r="M661" i="16" s="1"/>
  <c r="M662" i="16" a="1"/>
  <c r="M662" i="16" s="1"/>
  <c r="M663" i="16" a="1"/>
  <c r="M663" i="16" s="1"/>
  <c r="M664" i="16" a="1"/>
  <c r="M664" i="16" s="1"/>
  <c r="M665" i="16" a="1"/>
  <c r="M665" i="16" s="1"/>
  <c r="M666" i="16" a="1"/>
  <c r="M666" i="16" s="1"/>
  <c r="M667" i="16" a="1"/>
  <c r="M667" i="16" s="1"/>
  <c r="M668" i="16" a="1"/>
  <c r="M668" i="16" s="1"/>
  <c r="M669" i="16" a="1"/>
  <c r="M669" i="16" s="1"/>
  <c r="M670" i="16" a="1"/>
  <c r="M670" i="16" s="1"/>
  <c r="M671" i="16" a="1"/>
  <c r="M671" i="16" s="1"/>
  <c r="M672" i="16" a="1"/>
  <c r="M672" i="16" s="1"/>
  <c r="M673" i="16" a="1"/>
  <c r="M673" i="16" s="1"/>
  <c r="M674" i="16" a="1"/>
  <c r="M674" i="16" s="1"/>
  <c r="M675" i="16" a="1"/>
  <c r="M675" i="16" s="1"/>
  <c r="M676" i="16" a="1"/>
  <c r="M676" i="16" s="1"/>
  <c r="M677" i="16" a="1"/>
  <c r="M677" i="16" s="1"/>
  <c r="M678" i="16" a="1"/>
  <c r="M678" i="16" s="1"/>
  <c r="M679" i="16" a="1"/>
  <c r="M679" i="16" s="1"/>
  <c r="M680" i="16" a="1"/>
  <c r="M680" i="16" s="1"/>
  <c r="M681" i="16" a="1"/>
  <c r="M681" i="16" s="1"/>
  <c r="M682" i="16" a="1"/>
  <c r="M682" i="16" s="1"/>
  <c r="M683" i="16" a="1"/>
  <c r="M683" i="16" s="1"/>
  <c r="M684" i="16" a="1"/>
  <c r="M684" i="16" s="1"/>
  <c r="M685" i="16" a="1"/>
  <c r="M685" i="16" s="1"/>
  <c r="M686" i="16" a="1"/>
  <c r="M686" i="16" s="1"/>
  <c r="M687" i="16" a="1"/>
  <c r="M687" i="16" s="1"/>
  <c r="M688" i="16" a="1"/>
  <c r="M688" i="16" s="1"/>
  <c r="M689" i="16" a="1"/>
  <c r="M689" i="16" s="1"/>
  <c r="M690" i="16" a="1"/>
  <c r="M690" i="16" s="1"/>
  <c r="M691" i="16" a="1"/>
  <c r="M691" i="16" s="1"/>
  <c r="M692" i="16" a="1"/>
  <c r="M692" i="16" s="1"/>
  <c r="M693" i="16" a="1"/>
  <c r="M693" i="16" s="1"/>
  <c r="M694" i="16" a="1"/>
  <c r="M694" i="16" s="1"/>
  <c r="M695" i="16" a="1"/>
  <c r="M695" i="16" s="1"/>
  <c r="M696" i="16" a="1"/>
  <c r="M696" i="16" s="1"/>
  <c r="M697" i="16" a="1"/>
  <c r="M697" i="16" s="1"/>
  <c r="M698" i="16" a="1"/>
  <c r="M698" i="16" s="1"/>
  <c r="M699" i="16" a="1"/>
  <c r="M699" i="16" s="1"/>
  <c r="M700" i="16" a="1"/>
  <c r="M700" i="16" s="1"/>
  <c r="M701" i="16" a="1"/>
  <c r="M701" i="16" s="1"/>
  <c r="M702" i="16" a="1"/>
  <c r="M702" i="16" s="1"/>
  <c r="M703" i="16" a="1"/>
  <c r="M703" i="16" s="1"/>
  <c r="M704" i="16" a="1"/>
  <c r="M704" i="16" s="1"/>
  <c r="M705" i="16" a="1"/>
  <c r="M705" i="16" s="1"/>
  <c r="M706" i="16" a="1"/>
  <c r="M706" i="16" s="1"/>
  <c r="M707" i="16" a="1"/>
  <c r="M707" i="16" s="1"/>
  <c r="M708" i="16" a="1"/>
  <c r="M708" i="16" s="1"/>
  <c r="M709" i="16" a="1"/>
  <c r="M709" i="16" s="1"/>
  <c r="M710" i="16" a="1"/>
  <c r="M710" i="16" s="1"/>
  <c r="M711" i="16" a="1"/>
  <c r="M711" i="16" s="1"/>
  <c r="M712" i="16" a="1"/>
  <c r="M712" i="16" s="1"/>
  <c r="M713" i="16" a="1"/>
  <c r="M713" i="16" s="1"/>
  <c r="M714" i="16" a="1"/>
  <c r="M714" i="16" s="1"/>
  <c r="M715" i="16" a="1"/>
  <c r="M715" i="16" s="1"/>
  <c r="M716" i="16" a="1"/>
  <c r="M716" i="16" s="1"/>
  <c r="M717" i="16" a="1"/>
  <c r="M717" i="16" s="1"/>
  <c r="M718" i="16" a="1"/>
  <c r="M718" i="16" s="1"/>
  <c r="M719" i="16" a="1"/>
  <c r="M719" i="16" s="1"/>
  <c r="M720" i="16" a="1"/>
  <c r="M720" i="16" s="1"/>
  <c r="M721" i="16" a="1"/>
  <c r="M721" i="16" s="1"/>
  <c r="M722" i="16" a="1"/>
  <c r="M722" i="16" s="1"/>
  <c r="M723" i="16" a="1"/>
  <c r="M723" i="16" s="1"/>
  <c r="M724" i="16" a="1"/>
  <c r="M724" i="16" s="1"/>
  <c r="M725" i="16" a="1"/>
  <c r="M725" i="16" s="1"/>
  <c r="M726" i="16" a="1"/>
  <c r="M726" i="16" s="1"/>
  <c r="M727" i="16" a="1"/>
  <c r="M727" i="16" s="1"/>
  <c r="M728" i="16" a="1"/>
  <c r="M728" i="16" s="1"/>
  <c r="M729" i="16" a="1"/>
  <c r="M729" i="16" s="1"/>
  <c r="M730" i="16" a="1"/>
  <c r="M730" i="16" s="1"/>
  <c r="M731" i="16" a="1"/>
  <c r="M731" i="16" s="1"/>
  <c r="M732" i="16" a="1"/>
  <c r="M732" i="16" s="1"/>
  <c r="M733" i="16" a="1"/>
  <c r="M733" i="16" s="1"/>
  <c r="M734" i="16" a="1"/>
  <c r="M734" i="16" s="1"/>
  <c r="M735" i="16" a="1"/>
  <c r="M735" i="16" s="1"/>
  <c r="M736" i="16" a="1"/>
  <c r="M736" i="16" s="1"/>
  <c r="M737" i="16" a="1"/>
  <c r="M737" i="16" s="1"/>
  <c r="M738" i="16" a="1"/>
  <c r="M738" i="16" s="1"/>
  <c r="M739" i="16" a="1"/>
  <c r="M739" i="16" s="1"/>
  <c r="M740" i="16" a="1"/>
  <c r="M740" i="16" s="1"/>
  <c r="M741" i="16" a="1"/>
  <c r="M741" i="16" s="1"/>
  <c r="M742" i="16" a="1"/>
  <c r="M742" i="16" s="1"/>
  <c r="M743" i="16" a="1"/>
  <c r="M743" i="16" s="1"/>
  <c r="M744" i="16" a="1"/>
  <c r="M744" i="16" s="1"/>
  <c r="M745" i="16" a="1"/>
  <c r="M745" i="16" s="1"/>
  <c r="M746" i="16" a="1"/>
  <c r="M746" i="16" s="1"/>
  <c r="M747" i="16" a="1"/>
  <c r="M747" i="16" s="1"/>
  <c r="M748" i="16" a="1"/>
  <c r="M748" i="16" s="1"/>
  <c r="M749" i="16" a="1"/>
  <c r="M749" i="16" s="1"/>
  <c r="M750" i="16" a="1"/>
  <c r="M750" i="16" s="1"/>
  <c r="M751" i="16" a="1"/>
  <c r="M751" i="16" s="1"/>
  <c r="M752" i="16" a="1"/>
  <c r="M752" i="16" s="1"/>
  <c r="M753" i="16" a="1"/>
  <c r="M753" i="16" s="1"/>
  <c r="M754" i="16" a="1"/>
  <c r="M754" i="16" s="1"/>
  <c r="M755" i="16" a="1"/>
  <c r="M755" i="16" s="1"/>
  <c r="M756" i="16" a="1"/>
  <c r="M756" i="16" s="1"/>
  <c r="M757" i="16" a="1"/>
  <c r="M757" i="16" s="1"/>
  <c r="M758" i="16" a="1"/>
  <c r="M758" i="16" s="1"/>
  <c r="M759" i="16" a="1"/>
  <c r="M759" i="16" s="1"/>
  <c r="M760" i="16" a="1"/>
  <c r="M760" i="16" s="1"/>
  <c r="M761" i="16" a="1"/>
  <c r="M761" i="16" s="1"/>
  <c r="M762" i="16" a="1"/>
  <c r="M762" i="16" s="1"/>
  <c r="M763" i="16" a="1"/>
  <c r="M763" i="16" s="1"/>
  <c r="M764" i="16" a="1"/>
  <c r="M764" i="16" s="1"/>
  <c r="M765" i="16" a="1"/>
  <c r="M765" i="16" s="1"/>
  <c r="M766" i="16" a="1"/>
  <c r="M766" i="16" s="1"/>
  <c r="M767" i="16" a="1"/>
  <c r="M767" i="16" s="1"/>
  <c r="M768" i="16" a="1"/>
  <c r="M768" i="16" s="1"/>
  <c r="M769" i="16" a="1"/>
  <c r="M769" i="16" s="1"/>
  <c r="M770" i="16" a="1"/>
  <c r="M770" i="16" s="1"/>
  <c r="M771" i="16" a="1"/>
  <c r="M771" i="16" s="1"/>
  <c r="M772" i="16" a="1"/>
  <c r="M772" i="16" s="1"/>
  <c r="M773" i="16" a="1"/>
  <c r="M773" i="16" s="1"/>
  <c r="M774" i="16" a="1"/>
  <c r="M774" i="16" s="1"/>
  <c r="M775" i="16" a="1"/>
  <c r="M775" i="16" s="1"/>
  <c r="M776" i="16" a="1"/>
  <c r="M776" i="16" s="1"/>
  <c r="M777" i="16" a="1"/>
  <c r="M777" i="16" s="1"/>
  <c r="M778" i="16" a="1"/>
  <c r="M778" i="16" s="1"/>
  <c r="M779" i="16" a="1"/>
  <c r="M779" i="16" s="1"/>
  <c r="M780" i="16" a="1"/>
  <c r="M780" i="16" s="1"/>
  <c r="M781" i="16" a="1"/>
  <c r="M781" i="16" s="1"/>
  <c r="M782" i="16" a="1"/>
  <c r="M782" i="16" s="1"/>
  <c r="M783" i="16" a="1"/>
  <c r="M783" i="16" s="1"/>
  <c r="M784" i="16" a="1"/>
  <c r="M784" i="16" s="1"/>
  <c r="M785" i="16" a="1"/>
  <c r="M785" i="16" s="1"/>
  <c r="M786" i="16" a="1"/>
  <c r="M786" i="16" s="1"/>
  <c r="M787" i="16" a="1"/>
  <c r="M787" i="16" s="1"/>
  <c r="M788" i="16" a="1"/>
  <c r="M788" i="16" s="1"/>
  <c r="M789" i="16" a="1"/>
  <c r="M789" i="16" s="1"/>
  <c r="M790" i="16" a="1"/>
  <c r="M790" i="16" s="1"/>
  <c r="M791" i="16" a="1"/>
  <c r="M791" i="16" s="1"/>
  <c r="M792" i="16" a="1"/>
  <c r="M792" i="16" s="1"/>
  <c r="M793" i="16" a="1"/>
  <c r="M793" i="16" s="1"/>
  <c r="M794" i="16" a="1"/>
  <c r="M794" i="16" s="1"/>
  <c r="M795" i="16" a="1"/>
  <c r="M795" i="16" s="1"/>
  <c r="M796" i="16" a="1"/>
  <c r="M796" i="16" s="1"/>
  <c r="M797" i="16" a="1"/>
  <c r="M797" i="16" s="1"/>
  <c r="M798" i="16" a="1"/>
  <c r="M798" i="16" s="1"/>
  <c r="M799" i="16" a="1"/>
  <c r="M799" i="16" s="1"/>
  <c r="M800" i="16" a="1"/>
  <c r="M800" i="16" s="1"/>
  <c r="M801" i="16" a="1"/>
  <c r="M801" i="16" s="1"/>
  <c r="M802" i="16" a="1"/>
  <c r="M802" i="16" s="1"/>
  <c r="M803" i="16" a="1"/>
  <c r="M803" i="16" s="1"/>
  <c r="M804" i="16" a="1"/>
  <c r="M804" i="16" s="1"/>
  <c r="M805" i="16" a="1"/>
  <c r="M805" i="16" s="1"/>
  <c r="M806" i="16" a="1"/>
  <c r="M806" i="16" s="1"/>
  <c r="M807" i="16" a="1"/>
  <c r="M807" i="16" s="1"/>
  <c r="M808" i="16" a="1"/>
  <c r="M808" i="16" s="1"/>
  <c r="M809" i="16" a="1"/>
  <c r="M809" i="16" s="1"/>
  <c r="M810" i="16" a="1"/>
  <c r="M810" i="16" s="1"/>
  <c r="M811" i="16" a="1"/>
  <c r="M811" i="16" s="1"/>
  <c r="M812" i="16" a="1"/>
  <c r="M812" i="16" s="1"/>
  <c r="M813" i="16" a="1"/>
  <c r="M813" i="16" s="1"/>
  <c r="M814" i="16" a="1"/>
  <c r="M814" i="16" s="1"/>
  <c r="M815" i="16" a="1"/>
  <c r="M815" i="16" s="1"/>
  <c r="M816" i="16" a="1"/>
  <c r="M816" i="16" s="1"/>
  <c r="M817" i="16" a="1"/>
  <c r="M817" i="16" s="1"/>
  <c r="M818" i="16" a="1"/>
  <c r="M818" i="16" s="1"/>
  <c r="M819" i="16" a="1"/>
  <c r="M819" i="16" s="1"/>
  <c r="M820" i="16" a="1"/>
  <c r="M820" i="16" s="1"/>
  <c r="M821" i="16" a="1"/>
  <c r="M821" i="16" s="1"/>
  <c r="M822" i="16" a="1"/>
  <c r="M822" i="16" s="1"/>
  <c r="M823" i="16" a="1"/>
  <c r="M823" i="16" s="1"/>
  <c r="M824" i="16" a="1"/>
  <c r="M824" i="16" s="1"/>
  <c r="M825" i="16" a="1"/>
  <c r="M825" i="16" s="1"/>
  <c r="M826" i="16" a="1"/>
  <c r="M826" i="16" s="1"/>
  <c r="M827" i="16" a="1"/>
  <c r="M827" i="16" s="1"/>
  <c r="M828" i="16" a="1"/>
  <c r="M828" i="16" s="1"/>
  <c r="M829" i="16" a="1"/>
  <c r="M829" i="16" s="1"/>
  <c r="M830" i="16" a="1"/>
  <c r="M830" i="16" s="1"/>
  <c r="M831" i="16" a="1"/>
  <c r="M831" i="16" s="1"/>
  <c r="M832" i="16" a="1"/>
  <c r="M832" i="16" s="1"/>
  <c r="M833" i="16" a="1"/>
  <c r="M833" i="16" s="1"/>
  <c r="M834" i="16" a="1"/>
  <c r="M834" i="16" s="1"/>
  <c r="M835" i="16" a="1"/>
  <c r="M835" i="16" s="1"/>
  <c r="M836" i="16" a="1"/>
  <c r="M836" i="16" s="1"/>
  <c r="M837" i="16" a="1"/>
  <c r="M837" i="16" s="1"/>
  <c r="M838" i="16" a="1"/>
  <c r="M838" i="16" s="1"/>
  <c r="M839" i="16" a="1"/>
  <c r="M839" i="16" s="1"/>
  <c r="M840" i="16" a="1"/>
  <c r="M840" i="16" s="1"/>
  <c r="M841" i="16" a="1"/>
  <c r="M841" i="16" s="1"/>
  <c r="M842" i="16" a="1"/>
  <c r="M842" i="16" s="1"/>
  <c r="M843" i="16" a="1"/>
  <c r="M843" i="16" s="1"/>
  <c r="M844" i="16" a="1"/>
  <c r="M844" i="16" s="1"/>
  <c r="M845" i="16" a="1"/>
  <c r="M845" i="16" s="1"/>
  <c r="M846" i="16" a="1"/>
  <c r="M846" i="16" s="1"/>
  <c r="M847" i="16" a="1"/>
  <c r="M847" i="16" s="1"/>
  <c r="M848" i="16" a="1"/>
  <c r="M848" i="16" s="1"/>
  <c r="M849" i="16" a="1"/>
  <c r="M849" i="16" s="1"/>
  <c r="M850" i="16" a="1"/>
  <c r="M850" i="16" s="1"/>
  <c r="M851" i="16" a="1"/>
  <c r="M851" i="16" s="1"/>
  <c r="M852" i="16" a="1"/>
  <c r="M852" i="16" s="1"/>
  <c r="M853" i="16" a="1"/>
  <c r="M853" i="16" s="1"/>
  <c r="M854" i="16" a="1"/>
  <c r="M854" i="16" s="1"/>
  <c r="M855" i="16" a="1"/>
  <c r="M855" i="16" s="1"/>
  <c r="M856" i="16" a="1"/>
  <c r="M856" i="16" s="1"/>
  <c r="M857" i="16" a="1"/>
  <c r="M857" i="16" s="1"/>
  <c r="M858" i="16" a="1"/>
  <c r="M858" i="16" s="1"/>
  <c r="M859" i="16" a="1"/>
  <c r="M859" i="16" s="1"/>
  <c r="M860" i="16" a="1"/>
  <c r="M860" i="16" s="1"/>
  <c r="M861" i="16" a="1"/>
  <c r="M861" i="16" s="1"/>
  <c r="M862" i="16" a="1"/>
  <c r="M862" i="16" s="1"/>
  <c r="M863" i="16" a="1"/>
  <c r="M863" i="16" s="1"/>
  <c r="M864" i="16" a="1"/>
  <c r="M864" i="16" s="1"/>
  <c r="M865" i="16" a="1"/>
  <c r="M865" i="16" s="1"/>
  <c r="M866" i="16" a="1"/>
  <c r="M866" i="16" s="1"/>
  <c r="M867" i="16" a="1"/>
  <c r="M867" i="16" s="1"/>
  <c r="M868" i="16" a="1"/>
  <c r="M868" i="16" s="1"/>
  <c r="M869" i="16" a="1"/>
  <c r="M869" i="16" s="1"/>
  <c r="M870" i="16" a="1"/>
  <c r="M870" i="16" s="1"/>
  <c r="M871" i="16" a="1"/>
  <c r="M871" i="16" s="1"/>
  <c r="M872" i="16" a="1"/>
  <c r="M872" i="16" s="1"/>
  <c r="M873" i="16" a="1"/>
  <c r="M873" i="16" s="1"/>
  <c r="M874" i="16" a="1"/>
  <c r="M874" i="16" s="1"/>
  <c r="M875" i="16" a="1"/>
  <c r="M875" i="16" s="1"/>
  <c r="M876" i="16" a="1"/>
  <c r="M876" i="16" s="1"/>
  <c r="M877" i="16" a="1"/>
  <c r="M877" i="16" s="1"/>
  <c r="M878" i="16" a="1"/>
  <c r="M878" i="16" s="1"/>
  <c r="M879" i="16" a="1"/>
  <c r="M879" i="16" s="1"/>
  <c r="M880" i="16" a="1"/>
  <c r="M880" i="16" s="1"/>
  <c r="M881" i="16" a="1"/>
  <c r="M881" i="16" s="1"/>
  <c r="M882" i="16" a="1"/>
  <c r="M882" i="16" s="1"/>
  <c r="M883" i="16" a="1"/>
  <c r="M883" i="16" s="1"/>
  <c r="M884" i="16" a="1"/>
  <c r="M884" i="16" s="1"/>
  <c r="M885" i="16" a="1"/>
  <c r="M885" i="16" s="1"/>
  <c r="M886" i="16" a="1"/>
  <c r="M886" i="16" s="1"/>
  <c r="M887" i="16" a="1"/>
  <c r="M887" i="16" s="1"/>
  <c r="M888" i="16" a="1"/>
  <c r="M888" i="16" s="1"/>
  <c r="M889" i="16" a="1"/>
  <c r="M889" i="16" s="1"/>
  <c r="M890" i="16" a="1"/>
  <c r="M890" i="16" s="1"/>
  <c r="M891" i="16" a="1"/>
  <c r="M891" i="16" s="1"/>
  <c r="M892" i="16" a="1"/>
  <c r="M892" i="16" s="1"/>
  <c r="M893" i="16" a="1"/>
  <c r="M893" i="16" s="1"/>
  <c r="M894" i="16" a="1"/>
  <c r="M894" i="16" s="1"/>
  <c r="M895" i="16" a="1"/>
  <c r="M895" i="16" s="1"/>
  <c r="M896" i="16" a="1"/>
  <c r="M896" i="16" s="1"/>
  <c r="M897" i="16" a="1"/>
  <c r="M897" i="16" s="1"/>
  <c r="M898" i="16" a="1"/>
  <c r="M898" i="16" s="1"/>
  <c r="M899" i="16" a="1"/>
  <c r="M899" i="16" s="1"/>
  <c r="M900" i="16" a="1"/>
  <c r="M900" i="16" s="1"/>
  <c r="M901" i="16" a="1"/>
  <c r="M901" i="16" s="1"/>
  <c r="M902" i="16" a="1"/>
  <c r="M902" i="16" s="1"/>
  <c r="M903" i="16" a="1"/>
  <c r="M903" i="16" s="1"/>
  <c r="M904" i="16" a="1"/>
  <c r="M904" i="16" s="1"/>
  <c r="M905" i="16" a="1"/>
  <c r="M905" i="16" s="1"/>
  <c r="M906" i="16" a="1"/>
  <c r="M906" i="16" s="1"/>
  <c r="M907" i="16" a="1"/>
  <c r="M907" i="16" s="1"/>
  <c r="M908" i="16" a="1"/>
  <c r="M908" i="16" s="1"/>
  <c r="M909" i="16" a="1"/>
  <c r="M909" i="16" s="1"/>
  <c r="M910" i="16" a="1"/>
  <c r="M910" i="16" s="1"/>
  <c r="M911" i="16" a="1"/>
  <c r="M911" i="16" s="1"/>
  <c r="M912" i="16" a="1"/>
  <c r="M912" i="16" s="1"/>
  <c r="M913" i="16" a="1"/>
  <c r="M913" i="16" s="1"/>
  <c r="M914" i="16" a="1"/>
  <c r="M914" i="16" s="1"/>
  <c r="M915" i="16" a="1"/>
  <c r="M915" i="16" s="1"/>
  <c r="M916" i="16" a="1"/>
  <c r="M916" i="16" s="1"/>
  <c r="M917" i="16" a="1"/>
  <c r="M917" i="16" s="1"/>
  <c r="M918" i="16" a="1"/>
  <c r="M918" i="16" s="1"/>
  <c r="M919" i="16" a="1"/>
  <c r="M919" i="16" s="1"/>
  <c r="M920" i="16" a="1"/>
  <c r="M920" i="16" s="1"/>
  <c r="M921" i="16" a="1"/>
  <c r="M921" i="16" s="1"/>
  <c r="M922" i="16" a="1"/>
  <c r="M922" i="16" s="1"/>
  <c r="M923" i="16" a="1"/>
  <c r="M923" i="16" s="1"/>
  <c r="M924" i="16" a="1"/>
  <c r="M924" i="16" s="1"/>
  <c r="M925" i="16" a="1"/>
  <c r="M925" i="16" s="1"/>
  <c r="M926" i="16" a="1"/>
  <c r="M926" i="16" s="1"/>
  <c r="M927" i="16" a="1"/>
  <c r="M927" i="16" s="1"/>
  <c r="M928" i="16" a="1"/>
  <c r="M928" i="16" s="1"/>
  <c r="M929" i="16" a="1"/>
  <c r="M929" i="16" s="1"/>
  <c r="M930" i="16" a="1"/>
  <c r="M930" i="16" s="1"/>
  <c r="M931" i="16" a="1"/>
  <c r="M931" i="16" s="1"/>
  <c r="M932" i="16" a="1"/>
  <c r="M932" i="16" s="1"/>
  <c r="M933" i="16" a="1"/>
  <c r="M933" i="16" s="1"/>
  <c r="M934" i="16" a="1"/>
  <c r="M934" i="16" s="1"/>
  <c r="M935" i="16" a="1"/>
  <c r="M935" i="16" s="1"/>
  <c r="M936" i="16" a="1"/>
  <c r="M936" i="16" s="1"/>
  <c r="M937" i="16" a="1"/>
  <c r="M937" i="16" s="1"/>
  <c r="M938" i="16" a="1"/>
  <c r="M938" i="16" s="1"/>
  <c r="M939" i="16" a="1"/>
  <c r="M939" i="16" s="1"/>
  <c r="M940" i="16" a="1"/>
  <c r="M940" i="16" s="1"/>
  <c r="M941" i="16" a="1"/>
  <c r="M941" i="16" s="1"/>
  <c r="M942" i="16" a="1"/>
  <c r="M942" i="16" s="1"/>
  <c r="M943" i="16" a="1"/>
  <c r="M943" i="16" s="1"/>
  <c r="M944" i="16" a="1"/>
  <c r="M944" i="16" s="1"/>
  <c r="M945" i="16" a="1"/>
  <c r="M945" i="16" s="1"/>
  <c r="M946" i="16" a="1"/>
  <c r="M946" i="16" s="1"/>
  <c r="M947" i="16" a="1"/>
  <c r="M947" i="16" s="1"/>
  <c r="M948" i="16" a="1"/>
  <c r="M948" i="16" s="1"/>
  <c r="M949" i="16" a="1"/>
  <c r="M949" i="16" s="1"/>
  <c r="M950" i="16" a="1"/>
  <c r="M950" i="16" s="1"/>
  <c r="M951" i="16" a="1"/>
  <c r="M951" i="16" s="1"/>
  <c r="M952" i="16" a="1"/>
  <c r="M952" i="16" s="1"/>
  <c r="M953" i="16" a="1"/>
  <c r="M953" i="16" s="1"/>
  <c r="M954" i="16" a="1"/>
  <c r="M954" i="16" s="1"/>
  <c r="M955" i="16" a="1"/>
  <c r="M955" i="16" s="1"/>
  <c r="M956" i="16" a="1"/>
  <c r="M956" i="16" s="1"/>
  <c r="M957" i="16" a="1"/>
  <c r="M957" i="16" s="1"/>
  <c r="M958" i="16" a="1"/>
  <c r="M958" i="16" s="1"/>
  <c r="M959" i="16" a="1"/>
  <c r="M959" i="16" s="1"/>
  <c r="M960" i="16" a="1"/>
  <c r="M960" i="16" s="1"/>
  <c r="M961" i="16" a="1"/>
  <c r="M961" i="16" s="1"/>
  <c r="M962" i="16" a="1"/>
  <c r="M962" i="16" s="1"/>
  <c r="M963" i="16" a="1"/>
  <c r="M963" i="16" s="1"/>
  <c r="M964" i="16" a="1"/>
  <c r="M964" i="16" s="1"/>
  <c r="M965" i="16" a="1"/>
  <c r="M965" i="16" s="1"/>
  <c r="M966" i="16" a="1"/>
  <c r="M966" i="16" s="1"/>
  <c r="M967" i="16" a="1"/>
  <c r="M967" i="16" s="1"/>
  <c r="M968" i="16" a="1"/>
  <c r="M968" i="16" s="1"/>
  <c r="M969" i="16" a="1"/>
  <c r="M969" i="16" s="1"/>
  <c r="M970" i="16" a="1"/>
  <c r="M970" i="16" s="1"/>
  <c r="M971" i="16" a="1"/>
  <c r="M971" i="16" s="1"/>
  <c r="M972" i="16" a="1"/>
  <c r="M972" i="16" s="1"/>
  <c r="M973" i="16" a="1"/>
  <c r="M973" i="16" s="1"/>
  <c r="M974" i="16" a="1"/>
  <c r="M974" i="16" s="1"/>
  <c r="M975" i="16" a="1"/>
  <c r="M975" i="16" s="1"/>
  <c r="M976" i="16" a="1"/>
  <c r="M976" i="16" s="1"/>
  <c r="M977" i="16" a="1"/>
  <c r="M977" i="16" s="1"/>
  <c r="M978" i="16" a="1"/>
  <c r="M978" i="16" s="1"/>
  <c r="M979" i="16" a="1"/>
  <c r="M979" i="16" s="1"/>
  <c r="M980" i="16" a="1"/>
  <c r="M980" i="16" s="1"/>
  <c r="M981" i="16" a="1"/>
  <c r="M981" i="16" s="1"/>
  <c r="M982" i="16" a="1"/>
  <c r="M982" i="16" s="1"/>
  <c r="M983" i="16" a="1"/>
  <c r="M983" i="16" s="1"/>
  <c r="M984" i="16" a="1"/>
  <c r="M984" i="16" s="1"/>
  <c r="M985" i="16" a="1"/>
  <c r="M985" i="16" s="1"/>
  <c r="M986" i="16" a="1"/>
  <c r="M986" i="16" s="1"/>
  <c r="M987" i="16" a="1"/>
  <c r="M987" i="16" s="1"/>
  <c r="M988" i="16" a="1"/>
  <c r="M988" i="16" s="1"/>
  <c r="M989" i="16" a="1"/>
  <c r="M989" i="16" s="1"/>
  <c r="M990" i="16" a="1"/>
  <c r="M990" i="16" s="1"/>
  <c r="M991" i="16" a="1"/>
  <c r="M991" i="16" s="1"/>
  <c r="M992" i="16" a="1"/>
  <c r="M992" i="16" s="1"/>
  <c r="M993" i="16" a="1"/>
  <c r="M993" i="16" s="1"/>
  <c r="M994" i="16" a="1"/>
  <c r="M994" i="16" s="1"/>
  <c r="M995" i="16" a="1"/>
  <c r="M995" i="16" s="1"/>
  <c r="M996" i="16" a="1"/>
  <c r="M996" i="16" s="1"/>
  <c r="M997" i="16" a="1"/>
  <c r="M997" i="16" s="1"/>
  <c r="M998" i="16" a="1"/>
  <c r="M998" i="16" s="1"/>
  <c r="M999" i="16" a="1"/>
  <c r="M999" i="16" s="1"/>
  <c r="M1000" i="16" a="1"/>
  <c r="M1000" i="16" s="1"/>
  <c r="M1001" i="16" a="1"/>
  <c r="M1001" i="16" s="1"/>
  <c r="M1002" i="16" a="1"/>
  <c r="M1002" i="16" s="1"/>
  <c r="M1003" i="16" a="1"/>
  <c r="M1003" i="16" s="1"/>
  <c r="M1004" i="16" a="1"/>
  <c r="M1004" i="16" s="1"/>
  <c r="M1005" i="16" a="1"/>
  <c r="M1005" i="16" s="1"/>
  <c r="M1006" i="16" a="1"/>
  <c r="M1006" i="16" s="1"/>
  <c r="M1007" i="16" a="1"/>
  <c r="M1007" i="16" s="1"/>
  <c r="M1008" i="16" a="1"/>
  <c r="M1008" i="16" s="1"/>
  <c r="M1009" i="16" a="1"/>
  <c r="M1009" i="16" s="1"/>
  <c r="M1010" i="16" a="1"/>
  <c r="M1010" i="16" s="1"/>
  <c r="M1011" i="16" a="1"/>
  <c r="M1011" i="16" s="1"/>
  <c r="M1012" i="16" a="1"/>
  <c r="M1012" i="16" s="1"/>
  <c r="M1013" i="16" a="1"/>
  <c r="M1013" i="16" s="1"/>
  <c r="M1014" i="16" a="1"/>
  <c r="M1014" i="16" s="1"/>
  <c r="M1015" i="16" a="1"/>
  <c r="M1015" i="16" s="1"/>
  <c r="M1016" i="16" a="1"/>
  <c r="M1016" i="16" s="1"/>
  <c r="M1017" i="16" a="1"/>
  <c r="M1017" i="16" s="1"/>
  <c r="M1018" i="16" a="1"/>
  <c r="M1018" i="16" s="1"/>
  <c r="M1019" i="16" a="1"/>
  <c r="M1019" i="16" s="1"/>
  <c r="M1020" i="16" a="1"/>
  <c r="M1020" i="16" s="1"/>
  <c r="M1021" i="16" a="1"/>
  <c r="M1021" i="16" s="1"/>
  <c r="M1022" i="16" a="1"/>
  <c r="M1022" i="16" s="1"/>
  <c r="M1023" i="16" a="1"/>
  <c r="M1023" i="16" s="1"/>
  <c r="M1024" i="16" a="1"/>
  <c r="M1024" i="16" s="1"/>
  <c r="M1025" i="16" a="1"/>
  <c r="M1025" i="16" s="1"/>
  <c r="M1026" i="16" a="1"/>
  <c r="M1026" i="16" s="1"/>
  <c r="M1027" i="16" a="1"/>
  <c r="M1027" i="16" s="1"/>
  <c r="M1028" i="16" a="1"/>
  <c r="M1028" i="16" s="1"/>
  <c r="M1029" i="16" a="1"/>
  <c r="M1029" i="16" s="1"/>
  <c r="M1030" i="16" a="1"/>
  <c r="M1030" i="16" s="1"/>
  <c r="M1031" i="16" a="1"/>
  <c r="M1031" i="16" s="1"/>
  <c r="M1032" i="16" a="1"/>
  <c r="M1032" i="16" s="1"/>
  <c r="M1033" i="16" a="1"/>
  <c r="M1033" i="16" s="1"/>
  <c r="M1034" i="16" a="1"/>
  <c r="M1034" i="16" s="1"/>
  <c r="M1035" i="16" a="1"/>
  <c r="M1035" i="16" s="1"/>
  <c r="M1036" i="16" a="1"/>
  <c r="M1036" i="16" s="1"/>
  <c r="M1037" i="16" a="1"/>
  <c r="M1037" i="16" s="1"/>
  <c r="M1038" i="16" a="1"/>
  <c r="M1038" i="16" s="1"/>
  <c r="M1039" i="16" a="1"/>
  <c r="M1039" i="16" s="1"/>
  <c r="M1040" i="16" a="1"/>
  <c r="M1040" i="16" s="1"/>
  <c r="M1041" i="16" a="1"/>
  <c r="M1041" i="16" s="1"/>
  <c r="M1042" i="16" a="1"/>
  <c r="M1042" i="16" s="1"/>
  <c r="M1043" i="16" a="1"/>
  <c r="M1043" i="16" s="1"/>
  <c r="M1044" i="16" a="1"/>
  <c r="M1044" i="16" s="1"/>
  <c r="M1045" i="16" a="1"/>
  <c r="M1045" i="16" s="1"/>
  <c r="M1046" i="16" a="1"/>
  <c r="M1046" i="16" s="1"/>
  <c r="M1047" i="16" a="1"/>
  <c r="M1047" i="16" s="1"/>
  <c r="M1048" i="16" a="1"/>
  <c r="M1048" i="16" s="1"/>
  <c r="M1049" i="16" a="1"/>
  <c r="M1049" i="16" s="1"/>
  <c r="M1050" i="16" a="1"/>
  <c r="M1050" i="16" s="1"/>
  <c r="M1051" i="16" a="1"/>
  <c r="M1051" i="16" s="1"/>
  <c r="M1052" i="16" a="1"/>
  <c r="M1052" i="16" s="1"/>
  <c r="M1053" i="16" a="1"/>
  <c r="M1053" i="16" s="1"/>
  <c r="M1054" i="16" a="1"/>
  <c r="M1054" i="16" s="1"/>
  <c r="M1055" i="16" a="1"/>
  <c r="M1055" i="16" s="1"/>
  <c r="M1056" i="16" a="1"/>
  <c r="M1056" i="16" s="1"/>
  <c r="M1057" i="16" a="1"/>
  <c r="M1057" i="16" s="1"/>
  <c r="M1058" i="16" a="1"/>
  <c r="M1058" i="16" s="1"/>
  <c r="M1059" i="16" a="1"/>
  <c r="M1059" i="16" s="1"/>
  <c r="M1060" i="16" a="1"/>
  <c r="M1060" i="16" s="1"/>
  <c r="M1061" i="16" a="1"/>
  <c r="M1061" i="16" s="1"/>
  <c r="M1062" i="16" a="1"/>
  <c r="M1062" i="16" s="1"/>
  <c r="M1063" i="16" a="1"/>
  <c r="M1063" i="16" s="1"/>
  <c r="M1064" i="16" a="1"/>
  <c r="M1064" i="16" s="1"/>
  <c r="M1065" i="16" a="1"/>
  <c r="M1065" i="16" s="1"/>
  <c r="M1066" i="16" a="1"/>
  <c r="M1066" i="16" s="1"/>
  <c r="M1067" i="16" a="1"/>
  <c r="M1067" i="16" s="1"/>
  <c r="M1068" i="16" a="1"/>
  <c r="M1068" i="16" s="1"/>
  <c r="M1069" i="16" a="1"/>
  <c r="M1069" i="16" s="1"/>
  <c r="M1070" i="16" a="1"/>
  <c r="M1070" i="16" s="1"/>
  <c r="M1071" i="16" a="1"/>
  <c r="M1071" i="16" s="1"/>
  <c r="M1072" i="16" a="1"/>
  <c r="M1072" i="16" s="1"/>
  <c r="M1073" i="16" a="1"/>
  <c r="M1073" i="16" s="1"/>
  <c r="M1074" i="16" a="1"/>
  <c r="M1074" i="16" s="1"/>
  <c r="M1075" i="16" a="1"/>
  <c r="M1075" i="16" s="1"/>
  <c r="M1076" i="16" a="1"/>
  <c r="M1076" i="16" s="1"/>
  <c r="M1077" i="16" a="1"/>
  <c r="M1077" i="16" s="1"/>
  <c r="M1078" i="16" a="1"/>
  <c r="M1078" i="16" s="1"/>
  <c r="M1079" i="16" a="1"/>
  <c r="M1079" i="16" s="1"/>
  <c r="M1080" i="16" a="1"/>
  <c r="M1080" i="16" s="1"/>
  <c r="M1081" i="16" a="1"/>
  <c r="M1081" i="16" s="1"/>
  <c r="M1082" i="16" a="1"/>
  <c r="M1082" i="16" s="1"/>
  <c r="M1083" i="16" a="1"/>
  <c r="M1083" i="16" s="1"/>
  <c r="M1084" i="16" a="1"/>
  <c r="M1084" i="16" s="1"/>
  <c r="M1085" i="16" a="1"/>
  <c r="M1085" i="16" s="1"/>
  <c r="M1086" i="16" a="1"/>
  <c r="M1086" i="16" s="1"/>
  <c r="M1087" i="16" a="1"/>
  <c r="M1087" i="16" s="1"/>
  <c r="M1088" i="16" a="1"/>
  <c r="M1088" i="16" s="1"/>
  <c r="M1089" i="16" a="1"/>
  <c r="M1089" i="16" s="1"/>
  <c r="M1090" i="16" a="1"/>
  <c r="M1090" i="16" s="1"/>
  <c r="M1091" i="16" a="1"/>
  <c r="M1091" i="16" s="1"/>
  <c r="M1092" i="16" a="1"/>
  <c r="M1092" i="16" s="1"/>
  <c r="M1093" i="16" a="1"/>
  <c r="M1093" i="16" s="1"/>
  <c r="M1094" i="16" a="1"/>
  <c r="M1094" i="16" s="1"/>
  <c r="M1095" i="16" a="1"/>
  <c r="M1095" i="16" s="1"/>
  <c r="M1096" i="16" a="1"/>
  <c r="M1096" i="16" s="1"/>
  <c r="M1097" i="16" a="1"/>
  <c r="M1097" i="16" s="1"/>
  <c r="M1098" i="16" a="1"/>
  <c r="M1098" i="16" s="1"/>
  <c r="M1099" i="16" a="1"/>
  <c r="M1099" i="16" s="1"/>
  <c r="M1100" i="16" a="1"/>
  <c r="M1100" i="16" s="1"/>
  <c r="M1101" i="16" a="1"/>
  <c r="M1101" i="16" s="1"/>
  <c r="M1102" i="16" a="1"/>
  <c r="M1102" i="16" s="1"/>
  <c r="M1103" i="16" a="1"/>
  <c r="M1103" i="16" s="1"/>
  <c r="M1104" i="16" a="1"/>
  <c r="M1104" i="16" s="1"/>
  <c r="M1105" i="16" a="1"/>
  <c r="M1105" i="16" s="1"/>
  <c r="M1106" i="16" a="1"/>
  <c r="M1106" i="16" s="1"/>
  <c r="M1107" i="16" a="1"/>
  <c r="M1107" i="16" s="1"/>
  <c r="M1108" i="16" a="1"/>
  <c r="M1108" i="16" s="1"/>
  <c r="M1109" i="16" a="1"/>
  <c r="M1109" i="16" s="1"/>
  <c r="M1110" i="16" a="1"/>
  <c r="M1110" i="16" s="1"/>
  <c r="M1111" i="16" a="1"/>
  <c r="M1111" i="16" s="1"/>
  <c r="M1112" i="16" a="1"/>
  <c r="M1112" i="16" s="1"/>
  <c r="M1113" i="16" a="1"/>
  <c r="M1113" i="16" s="1"/>
  <c r="M1114" i="16" a="1"/>
  <c r="M1114" i="16" s="1"/>
  <c r="M1115" i="16" a="1"/>
  <c r="M1115" i="16" s="1"/>
  <c r="M1116" i="16" a="1"/>
  <c r="M1116" i="16" s="1"/>
  <c r="M1117" i="16" a="1"/>
  <c r="M1117" i="16" s="1"/>
  <c r="M1118" i="16" a="1"/>
  <c r="M1118" i="16" s="1"/>
  <c r="M1119" i="16" a="1"/>
  <c r="M1119" i="16" s="1"/>
  <c r="M1120" i="16" a="1"/>
  <c r="M1120" i="16" s="1"/>
  <c r="M1121" i="16" a="1"/>
  <c r="M1121" i="16" s="1"/>
  <c r="M1122" i="16" a="1"/>
  <c r="M1122" i="16" s="1"/>
  <c r="M1123" i="16" a="1"/>
  <c r="M1123" i="16" s="1"/>
  <c r="M1124" i="16" a="1"/>
  <c r="M1124" i="16" s="1"/>
  <c r="M1125" i="16" a="1"/>
  <c r="M1125" i="16" s="1"/>
  <c r="M1126" i="16" a="1"/>
  <c r="M1126" i="16" s="1"/>
  <c r="M1127" i="16" a="1"/>
  <c r="M1127" i="16" s="1"/>
  <c r="M1128" i="16" a="1"/>
  <c r="M1128" i="16" s="1"/>
  <c r="M1129" i="16" a="1"/>
  <c r="M1129" i="16" s="1"/>
  <c r="M1130" i="16" a="1"/>
  <c r="M1130" i="16" s="1"/>
  <c r="M1131" i="16" a="1"/>
  <c r="M1131" i="16" s="1"/>
  <c r="M1132" i="16" a="1"/>
  <c r="M1132" i="16" s="1"/>
  <c r="M1133" i="16" a="1"/>
  <c r="M1133" i="16" s="1"/>
  <c r="M1134" i="16" a="1"/>
  <c r="M1134" i="16" s="1"/>
  <c r="M1135" i="16" a="1"/>
  <c r="M1135" i="16" s="1"/>
  <c r="M1136" i="16" a="1"/>
  <c r="M1136" i="16" s="1"/>
  <c r="M1137" i="16" a="1"/>
  <c r="M1137" i="16" s="1"/>
  <c r="M1138" i="16" a="1"/>
  <c r="M1138" i="16" s="1"/>
  <c r="M1139" i="16" a="1"/>
  <c r="M1139" i="16" s="1"/>
  <c r="M1140" i="16" a="1"/>
  <c r="M1140" i="16" s="1"/>
  <c r="M1141" i="16" a="1"/>
  <c r="M1141" i="16" s="1"/>
  <c r="M1142" i="16" a="1"/>
  <c r="M1142" i="16" s="1"/>
  <c r="M1143" i="16" a="1"/>
  <c r="M1143" i="16" s="1"/>
  <c r="M1144" i="16" a="1"/>
  <c r="M1144" i="16" s="1"/>
  <c r="M1145" i="16" a="1"/>
  <c r="M1145" i="16" s="1"/>
  <c r="M1146" i="16" a="1"/>
  <c r="M1146" i="16" s="1"/>
  <c r="M1147" i="16" a="1"/>
  <c r="M1147" i="16" s="1"/>
  <c r="M1148" i="16" a="1"/>
  <c r="M1148" i="16" s="1"/>
  <c r="M1149" i="16" a="1"/>
  <c r="M1149" i="16" s="1"/>
  <c r="M1150" i="16" a="1"/>
  <c r="M1150" i="16" s="1"/>
  <c r="M1151" i="16" a="1"/>
  <c r="M1151" i="16" s="1"/>
  <c r="M1152" i="16" a="1"/>
  <c r="M1152" i="16" s="1"/>
  <c r="M1153" i="16" a="1"/>
  <c r="M1153" i="16" s="1"/>
  <c r="M1154" i="16" a="1"/>
  <c r="M1154" i="16" s="1"/>
  <c r="M1155" i="16" a="1"/>
  <c r="M1155" i="16" s="1"/>
  <c r="M1156" i="16" a="1"/>
  <c r="M1156" i="16" s="1"/>
  <c r="M1157" i="16" a="1"/>
  <c r="M1157" i="16" s="1"/>
  <c r="M1158" i="16" a="1"/>
  <c r="M1158" i="16" s="1"/>
  <c r="M1159" i="16" a="1"/>
  <c r="M1159" i="16" s="1"/>
  <c r="M1160" i="16" a="1"/>
  <c r="M1160" i="16" s="1"/>
  <c r="M1161" i="16" a="1"/>
  <c r="M1161" i="16" s="1"/>
  <c r="M1162" i="16" a="1"/>
  <c r="M1162" i="16" s="1"/>
  <c r="M1163" i="16" a="1"/>
  <c r="M1163" i="16" s="1"/>
  <c r="M1164" i="16" a="1"/>
  <c r="M1164" i="16" s="1"/>
  <c r="M1165" i="16" a="1"/>
  <c r="M1165" i="16" s="1"/>
  <c r="M1166" i="16" a="1"/>
  <c r="M1166" i="16" s="1"/>
  <c r="M1167" i="16" a="1"/>
  <c r="M1167" i="16" s="1"/>
  <c r="M1168" i="16" a="1"/>
  <c r="M1168" i="16" s="1"/>
  <c r="M1169" i="16" a="1"/>
  <c r="M1169" i="16" s="1"/>
  <c r="M1170" i="16" a="1"/>
  <c r="M1170" i="16" s="1"/>
  <c r="M1171" i="16" a="1"/>
  <c r="M1171" i="16" s="1"/>
  <c r="M1172" i="16" a="1"/>
  <c r="M1172" i="16" s="1"/>
  <c r="M1173" i="16" a="1"/>
  <c r="M1173" i="16" s="1"/>
  <c r="M1174" i="16" a="1"/>
  <c r="M1174" i="16" s="1"/>
  <c r="M1175" i="16" a="1"/>
  <c r="M1175" i="16" s="1"/>
  <c r="M1176" i="16" a="1"/>
  <c r="M1176" i="16" s="1"/>
  <c r="M1177" i="16" a="1"/>
  <c r="M1177" i="16" s="1"/>
  <c r="M1178" i="16" a="1"/>
  <c r="M1178" i="16" s="1"/>
  <c r="M1179" i="16" a="1"/>
  <c r="M1179" i="16" s="1"/>
  <c r="M1180" i="16" a="1"/>
  <c r="M1180" i="16" s="1"/>
  <c r="M1181" i="16" a="1"/>
  <c r="M1181" i="16" s="1"/>
  <c r="M1182" i="16" a="1"/>
  <c r="M1182" i="16" s="1"/>
  <c r="M1183" i="16" a="1"/>
  <c r="M1183" i="16" s="1"/>
  <c r="M1184" i="16" a="1"/>
  <c r="M1184" i="16" s="1"/>
  <c r="M1185" i="16" a="1"/>
  <c r="M1185" i="16" s="1"/>
  <c r="M1186" i="16" a="1"/>
  <c r="M1186" i="16" s="1"/>
  <c r="M1187" i="16" a="1"/>
  <c r="M1187" i="16" s="1"/>
  <c r="M1188" i="16" a="1"/>
  <c r="M1188" i="16" s="1"/>
  <c r="M1189" i="16" a="1"/>
  <c r="M1189" i="16" s="1"/>
  <c r="M1190" i="16" a="1"/>
  <c r="M1190" i="16" s="1"/>
  <c r="M1191" i="16" a="1"/>
  <c r="M1191" i="16" s="1"/>
  <c r="M1192" i="16" a="1"/>
  <c r="M1192" i="16" s="1"/>
  <c r="M1193" i="16" a="1"/>
  <c r="M1193" i="16" s="1"/>
  <c r="M1194" i="16" a="1"/>
  <c r="M1194" i="16" s="1"/>
  <c r="M1195" i="16" a="1"/>
  <c r="M1195" i="16" s="1"/>
  <c r="M1196" i="16" a="1"/>
  <c r="M1196" i="16" s="1"/>
  <c r="M1197" i="16" a="1"/>
  <c r="M1197" i="16" s="1"/>
  <c r="M1198" i="16" a="1"/>
  <c r="M1198" i="16" s="1"/>
  <c r="M1199" i="16" a="1"/>
  <c r="M1199" i="16" s="1"/>
  <c r="M1200" i="16" a="1"/>
  <c r="M1200" i="16" s="1"/>
  <c r="M1201" i="16" a="1"/>
  <c r="M1201" i="16" s="1"/>
  <c r="M1202" i="16" a="1"/>
  <c r="M1202" i="16" s="1"/>
  <c r="M1203" i="16" a="1"/>
  <c r="M1203" i="16" s="1"/>
  <c r="M1204" i="16" a="1"/>
  <c r="M1204" i="16" s="1"/>
  <c r="M1205" i="16" a="1"/>
  <c r="M1205" i="16" s="1"/>
  <c r="M1206" i="16" a="1"/>
  <c r="M1206" i="16" s="1"/>
  <c r="M1207" i="16" a="1"/>
  <c r="M1207" i="16" s="1"/>
  <c r="M1208" i="16" a="1"/>
  <c r="M1208" i="16" s="1"/>
  <c r="M1209" i="16" a="1"/>
  <c r="M1209" i="16" s="1"/>
  <c r="M1210" i="16" a="1"/>
  <c r="M1210" i="16" s="1"/>
  <c r="M1211" i="16" a="1"/>
  <c r="M1211" i="16" s="1"/>
  <c r="M1212" i="16" a="1"/>
  <c r="M1212" i="16" s="1"/>
  <c r="M1213" i="16" a="1"/>
  <c r="M1213" i="16" s="1"/>
  <c r="M1214" i="16" a="1"/>
  <c r="M1214" i="16" s="1"/>
  <c r="M1215" i="16" a="1"/>
  <c r="M1215" i="16" s="1"/>
  <c r="M1216" i="16" a="1"/>
  <c r="M1216" i="16" s="1"/>
  <c r="M1217" i="16" a="1"/>
  <c r="M1217" i="16" s="1"/>
  <c r="M1218" i="16" a="1"/>
  <c r="M1218" i="16" s="1"/>
  <c r="M1219" i="16" a="1"/>
  <c r="M1219" i="16" s="1"/>
  <c r="M1220" i="16" a="1"/>
  <c r="M1220" i="16" s="1"/>
  <c r="M1221" i="16" a="1"/>
  <c r="M1221" i="16" s="1"/>
  <c r="M1222" i="16" a="1"/>
  <c r="M1222" i="16" s="1"/>
  <c r="M1223" i="16" a="1"/>
  <c r="M1223" i="16" s="1"/>
  <c r="M1224" i="16" a="1"/>
  <c r="M1224" i="16" s="1"/>
  <c r="M1225" i="16" a="1"/>
  <c r="M1225" i="16" s="1"/>
  <c r="M1226" i="16" a="1"/>
  <c r="M1226" i="16" s="1"/>
  <c r="M1227" i="16" a="1"/>
  <c r="M1227" i="16" s="1"/>
  <c r="M1228" i="16" a="1"/>
  <c r="M1228" i="16" s="1"/>
  <c r="M1229" i="16" a="1"/>
  <c r="M1229" i="16" s="1"/>
  <c r="M1230" i="16" a="1"/>
  <c r="M1230" i="16" s="1"/>
  <c r="M1231" i="16" a="1"/>
  <c r="M1231" i="16" s="1"/>
  <c r="M1232" i="16" a="1"/>
  <c r="M1232" i="16" s="1"/>
  <c r="M1233" i="16" a="1"/>
  <c r="M1233" i="16" s="1"/>
  <c r="M1234" i="16" a="1"/>
  <c r="M1234" i="16" s="1"/>
  <c r="M1235" i="16" a="1"/>
  <c r="M1235" i="16" s="1"/>
  <c r="M1236" i="16" a="1"/>
  <c r="M1236" i="16" s="1"/>
  <c r="M1237" i="16" a="1"/>
  <c r="M1237" i="16" s="1"/>
  <c r="M1238" i="16" a="1"/>
  <c r="M1238" i="16" s="1"/>
  <c r="M1239" i="16" a="1"/>
  <c r="M1239" i="16" s="1"/>
  <c r="M1240" i="16" a="1"/>
  <c r="M1240" i="16" s="1"/>
  <c r="M1241" i="16" a="1"/>
  <c r="M1241" i="16" s="1"/>
  <c r="M1242" i="16" a="1"/>
  <c r="M1242" i="16" s="1"/>
  <c r="M1243" i="16" a="1"/>
  <c r="M1243" i="16" s="1"/>
  <c r="M1244" i="16" a="1"/>
  <c r="M1244" i="16" s="1"/>
  <c r="M1245" i="16" a="1"/>
  <c r="M1245" i="16" s="1"/>
  <c r="M1246" i="16" a="1"/>
  <c r="M1246" i="16" s="1"/>
  <c r="M1247" i="16" a="1"/>
  <c r="M1247" i="16" s="1"/>
  <c r="M1248" i="16" a="1"/>
  <c r="M1248" i="16" s="1"/>
  <c r="M1249" i="16" a="1"/>
  <c r="M1249" i="16" s="1"/>
  <c r="M1250" i="16" a="1"/>
  <c r="M1250" i="16" s="1"/>
  <c r="M1251" i="16" a="1"/>
  <c r="M1251" i="16" s="1"/>
  <c r="M1252" i="16" a="1"/>
  <c r="M1252" i="16" s="1"/>
  <c r="M1253" i="16" a="1"/>
  <c r="M1253" i="16" s="1"/>
  <c r="M1254" i="16" a="1"/>
  <c r="M1254" i="16" s="1"/>
  <c r="M1255" i="16" a="1"/>
  <c r="M1255" i="16" s="1"/>
  <c r="M1256" i="16" a="1"/>
  <c r="M1256" i="16" s="1"/>
  <c r="M1257" i="16" a="1"/>
  <c r="M1257" i="16" s="1"/>
  <c r="M1258" i="16" a="1"/>
  <c r="M1258" i="16" s="1"/>
  <c r="M1259" i="16" a="1"/>
  <c r="M1259" i="16" s="1"/>
  <c r="M1260" i="16" a="1"/>
  <c r="M1260" i="16" s="1"/>
  <c r="M1261" i="16" a="1"/>
  <c r="M1261" i="16" s="1"/>
  <c r="M1262" i="16" a="1"/>
  <c r="M1262" i="16" s="1"/>
  <c r="M1263" i="16" a="1"/>
  <c r="M1263" i="16" s="1"/>
  <c r="M1264" i="16" a="1"/>
  <c r="M1264" i="16" s="1"/>
  <c r="M1265" i="16" a="1"/>
  <c r="M1265" i="16" s="1"/>
  <c r="M1266" i="16" a="1"/>
  <c r="M1266" i="16" s="1"/>
  <c r="M1267" i="16" a="1"/>
  <c r="M1267" i="16" s="1"/>
  <c r="M1268" i="16" a="1"/>
  <c r="M1268" i="16" s="1"/>
  <c r="M1269" i="16" a="1"/>
  <c r="M1269" i="16" s="1"/>
  <c r="M1270" i="16" a="1"/>
  <c r="M1270" i="16" s="1"/>
  <c r="M1271" i="16" a="1"/>
  <c r="M1271" i="16" s="1"/>
  <c r="M1272" i="16" a="1"/>
  <c r="M1272" i="16" s="1"/>
  <c r="M1273" i="16" a="1"/>
  <c r="M1273" i="16" s="1"/>
  <c r="M1274" i="16" a="1"/>
  <c r="M1274" i="16" s="1"/>
  <c r="M1275" i="16" a="1"/>
  <c r="M1275" i="16" s="1"/>
  <c r="M1276" i="16" a="1"/>
  <c r="M1276" i="16" s="1"/>
  <c r="M1277" i="16" a="1"/>
  <c r="M1277" i="16" s="1"/>
  <c r="M1278" i="16" a="1"/>
  <c r="M1278" i="16" s="1"/>
  <c r="M1279" i="16" a="1"/>
  <c r="M1279" i="16" s="1"/>
  <c r="M1280" i="16" a="1"/>
  <c r="M1280" i="16" s="1"/>
  <c r="M1281" i="16" a="1"/>
  <c r="M1281" i="16" s="1"/>
  <c r="M1282" i="16" a="1"/>
  <c r="M1282" i="16" s="1"/>
  <c r="M1283" i="16" a="1"/>
  <c r="M1283" i="16" s="1"/>
  <c r="M1284" i="16" a="1"/>
  <c r="M1284" i="16" s="1"/>
  <c r="M1285" i="16" a="1"/>
  <c r="M1285" i="16" s="1"/>
  <c r="M1286" i="16" a="1"/>
  <c r="M1286" i="16" s="1"/>
  <c r="M1287" i="16" a="1"/>
  <c r="M1287" i="16" s="1"/>
  <c r="M1288" i="16" a="1"/>
  <c r="M1288" i="16" s="1"/>
  <c r="M1289" i="16" a="1"/>
  <c r="M1289" i="16" s="1"/>
  <c r="M1290" i="16" a="1"/>
  <c r="M1290" i="16" s="1"/>
  <c r="M1291" i="16" a="1"/>
  <c r="M1291" i="16" s="1"/>
  <c r="M1292" i="16" a="1"/>
  <c r="M1292" i="16" s="1"/>
  <c r="M1293" i="16" a="1"/>
  <c r="M1293" i="16" s="1"/>
  <c r="M1294" i="16" a="1"/>
  <c r="M1294" i="16" s="1"/>
  <c r="M1295" i="16" a="1"/>
  <c r="M1295" i="16" s="1"/>
  <c r="M1296" i="16" a="1"/>
  <c r="M1296" i="16" s="1"/>
  <c r="M1297" i="16" a="1"/>
  <c r="M1297" i="16" s="1"/>
  <c r="M1298" i="16" a="1"/>
  <c r="M1298" i="16" s="1"/>
  <c r="M1299" i="16" a="1"/>
  <c r="M1299" i="16" s="1"/>
  <c r="M1300" i="16" a="1"/>
  <c r="M1300" i="16" s="1"/>
  <c r="M1301" i="16" a="1"/>
  <c r="M1301" i="16" s="1"/>
  <c r="M1302" i="16" a="1"/>
  <c r="M1302" i="16" s="1"/>
  <c r="M1303" i="16" a="1"/>
  <c r="M1303" i="16" s="1"/>
  <c r="M1304" i="16" a="1"/>
  <c r="M1304" i="16" s="1"/>
  <c r="M1305" i="16" a="1"/>
  <c r="M1305" i="16" s="1"/>
  <c r="M1306" i="16" a="1"/>
  <c r="M1306" i="16" s="1"/>
  <c r="M1307" i="16" a="1"/>
  <c r="M1307" i="16" s="1"/>
  <c r="M1308" i="16" a="1"/>
  <c r="M1308" i="16" s="1"/>
  <c r="M1309" i="16" a="1"/>
  <c r="M1309" i="16" s="1"/>
  <c r="M1310" i="16" a="1"/>
  <c r="M1310" i="16" s="1"/>
  <c r="M1311" i="16" a="1"/>
  <c r="M1311" i="16" s="1"/>
  <c r="M1312" i="16" a="1"/>
  <c r="M1312" i="16" s="1"/>
  <c r="M1313" i="16" a="1"/>
  <c r="M1313" i="16" s="1"/>
  <c r="M1314" i="16" a="1"/>
  <c r="M1314" i="16" s="1"/>
  <c r="M1315" i="16" a="1"/>
  <c r="M1315" i="16" s="1"/>
  <c r="M1316" i="16" a="1"/>
  <c r="M1316" i="16" s="1"/>
  <c r="M1317" i="16" a="1"/>
  <c r="M1317" i="16" s="1"/>
  <c r="M1318" i="16" a="1"/>
  <c r="M1318" i="16" s="1"/>
  <c r="M1319" i="16" a="1"/>
  <c r="M1319" i="16" s="1"/>
  <c r="M1320" i="16" a="1"/>
  <c r="M1320" i="16" s="1"/>
  <c r="M1321" i="16" a="1"/>
  <c r="M1321" i="16" s="1"/>
  <c r="M1322" i="16" a="1"/>
  <c r="M1322" i="16" s="1"/>
  <c r="M1323" i="16" a="1"/>
  <c r="M1323" i="16" s="1"/>
  <c r="M1324" i="16" a="1"/>
  <c r="M1324" i="16" s="1"/>
  <c r="M1325" i="16" a="1"/>
  <c r="M1325" i="16" s="1"/>
  <c r="M1326" i="16" a="1"/>
  <c r="M1326" i="16" s="1"/>
  <c r="M1327" i="16" a="1"/>
  <c r="M1327" i="16" s="1"/>
  <c r="M1328" i="16" a="1"/>
  <c r="M1328" i="16" s="1"/>
  <c r="M1329" i="16" a="1"/>
  <c r="M1329" i="16" s="1"/>
  <c r="M1330" i="16" a="1"/>
  <c r="M1330" i="16" s="1"/>
  <c r="M1331" i="16" a="1"/>
  <c r="M1331" i="16" s="1"/>
  <c r="M1332" i="16" a="1"/>
  <c r="M1332" i="16" s="1"/>
  <c r="M1333" i="16" a="1"/>
  <c r="M1333" i="16" s="1"/>
  <c r="M1334" i="16" a="1"/>
  <c r="M1334" i="16" s="1"/>
  <c r="M1335" i="16" a="1"/>
  <c r="M1335" i="16" s="1"/>
  <c r="M1336" i="16" a="1"/>
  <c r="M1336" i="16" s="1"/>
  <c r="M1337" i="16" a="1"/>
  <c r="M1337" i="16" s="1"/>
  <c r="M1338" i="16" a="1"/>
  <c r="M1338" i="16" s="1"/>
  <c r="M1339" i="16" a="1"/>
  <c r="M1339" i="16" s="1"/>
  <c r="M1340" i="16" a="1"/>
  <c r="M1340" i="16" s="1"/>
  <c r="M1341" i="16" a="1"/>
  <c r="M1341" i="16" s="1"/>
  <c r="M1342" i="16" a="1"/>
  <c r="M1342" i="16" s="1"/>
  <c r="M1343" i="16" a="1"/>
  <c r="M1343" i="16" s="1"/>
  <c r="M1344" i="16" a="1"/>
  <c r="M1344" i="16" s="1"/>
  <c r="M1345" i="16" a="1"/>
  <c r="M1345" i="16" s="1"/>
  <c r="M1346" i="16" a="1"/>
  <c r="M1346" i="16" s="1"/>
  <c r="M1347" i="16" a="1"/>
  <c r="M1347" i="16" s="1"/>
  <c r="M1348" i="16" a="1"/>
  <c r="M1348" i="16" s="1"/>
  <c r="M1349" i="16" a="1"/>
  <c r="M1349" i="16" s="1"/>
  <c r="M1350" i="16" a="1"/>
  <c r="M1350" i="16" s="1"/>
  <c r="M1351" i="16" a="1"/>
  <c r="M1351" i="16" s="1"/>
  <c r="M1352" i="16" a="1"/>
  <c r="M1352" i="16" s="1"/>
  <c r="M1353" i="16" a="1"/>
  <c r="M1353" i="16" s="1"/>
  <c r="M1354" i="16" a="1"/>
  <c r="M1354" i="16" s="1"/>
  <c r="M1355" i="16" a="1"/>
  <c r="M1355" i="16" s="1"/>
  <c r="M1356" i="16" a="1"/>
  <c r="M1356" i="16" s="1"/>
  <c r="M1357" i="16" a="1"/>
  <c r="M1357" i="16" s="1"/>
  <c r="M1358" i="16" a="1"/>
  <c r="M1358" i="16" s="1"/>
  <c r="M1359" i="16" a="1"/>
  <c r="M1359" i="16" s="1"/>
  <c r="M1360" i="16" a="1"/>
  <c r="M1360" i="16" s="1"/>
  <c r="M1361" i="16" a="1"/>
  <c r="M1361" i="16" s="1"/>
  <c r="M1362" i="16" a="1"/>
  <c r="M1362" i="16" s="1"/>
  <c r="M1363" i="16" a="1"/>
  <c r="M1363" i="16" s="1"/>
  <c r="M1364" i="16" a="1"/>
  <c r="M1364" i="16" s="1"/>
  <c r="M1365" i="16" a="1"/>
  <c r="M1365" i="16" s="1"/>
  <c r="M1366" i="16" a="1"/>
  <c r="M1366" i="16" s="1"/>
  <c r="M1367" i="16" a="1"/>
  <c r="M1367" i="16" s="1"/>
  <c r="M1368" i="16" a="1"/>
  <c r="M1368" i="16" s="1"/>
  <c r="M1369" i="16" a="1"/>
  <c r="M1369" i="16" s="1"/>
  <c r="M1370" i="16" a="1"/>
  <c r="M1370" i="16" s="1"/>
  <c r="M1371" i="16" a="1"/>
  <c r="M1371" i="16" s="1"/>
  <c r="M1372" i="16" a="1"/>
  <c r="M1372" i="16" s="1"/>
  <c r="M1373" i="16" a="1"/>
  <c r="M1373" i="16" s="1"/>
  <c r="M1374" i="16" a="1"/>
  <c r="M1374" i="16" s="1"/>
  <c r="M1375" i="16" a="1"/>
  <c r="M1375" i="16" s="1"/>
  <c r="M1376" i="16" a="1"/>
  <c r="M1376" i="16" s="1"/>
  <c r="M1377" i="16" a="1"/>
  <c r="M1377" i="16" s="1"/>
  <c r="M1378" i="16" a="1"/>
  <c r="M1378" i="16" s="1"/>
  <c r="M1379" i="16" a="1"/>
  <c r="M1379" i="16" s="1"/>
  <c r="M1380" i="16" a="1"/>
  <c r="M1380" i="16" s="1"/>
  <c r="M1381" i="16" a="1"/>
  <c r="M1381" i="16" s="1"/>
  <c r="M1382" i="16" a="1"/>
  <c r="M1382" i="16" s="1"/>
  <c r="M1383" i="16" a="1"/>
  <c r="M1383" i="16" s="1"/>
  <c r="M1384" i="16" a="1"/>
  <c r="M1384" i="16" s="1"/>
  <c r="M1385" i="16" a="1"/>
  <c r="M1385" i="16" s="1"/>
  <c r="M1386" i="16" a="1"/>
  <c r="M1386" i="16" s="1"/>
  <c r="M1387" i="16" a="1"/>
  <c r="M1387" i="16" s="1"/>
  <c r="M1388" i="16" a="1"/>
  <c r="M1388" i="16" s="1"/>
  <c r="M1389" i="16" a="1"/>
  <c r="M1389" i="16" s="1"/>
  <c r="M1390" i="16" a="1"/>
  <c r="M1390" i="16" s="1"/>
  <c r="M1391" i="16" a="1"/>
  <c r="M1391" i="16" s="1"/>
  <c r="M1392" i="16" a="1"/>
  <c r="M1392" i="16" s="1"/>
  <c r="M1393" i="16" a="1"/>
  <c r="M1393" i="16" s="1"/>
  <c r="M1394" i="16" a="1"/>
  <c r="M1394" i="16" s="1"/>
  <c r="M1395" i="16" a="1"/>
  <c r="M1395" i="16" s="1"/>
  <c r="M1396" i="16" a="1"/>
  <c r="M1396" i="16" s="1"/>
  <c r="M1397" i="16" a="1"/>
  <c r="M1397" i="16" s="1"/>
  <c r="M1398" i="16" a="1"/>
  <c r="M1398" i="16" s="1"/>
  <c r="M1399" i="16" a="1"/>
  <c r="M1399" i="16" s="1"/>
  <c r="M1400" i="16" a="1"/>
  <c r="M1400" i="16" s="1"/>
  <c r="M1401" i="16" a="1"/>
  <c r="M1401" i="16" s="1"/>
  <c r="M1402" i="16" a="1"/>
  <c r="M1402" i="16" s="1"/>
  <c r="M1403" i="16" a="1"/>
  <c r="M1403" i="16" s="1"/>
  <c r="M1404" i="16" a="1"/>
  <c r="M1404" i="16" s="1"/>
  <c r="M1405" i="16" a="1"/>
  <c r="M1405" i="16" s="1"/>
  <c r="M1406" i="16" a="1"/>
  <c r="M1406" i="16" s="1"/>
  <c r="M1407" i="16" a="1"/>
  <c r="M1407" i="16" s="1"/>
  <c r="M1408" i="16" a="1"/>
  <c r="M1408" i="16" s="1"/>
  <c r="M1409" i="16" a="1"/>
  <c r="M1409" i="16" s="1"/>
  <c r="M1410" i="16" a="1"/>
  <c r="M1410" i="16" s="1"/>
  <c r="M1411" i="16" a="1"/>
  <c r="M1411" i="16" s="1"/>
  <c r="M1412" i="16" a="1"/>
  <c r="M1412" i="16" s="1"/>
  <c r="M1413" i="16" a="1"/>
  <c r="M1413" i="16" s="1"/>
  <c r="M1414" i="16" a="1"/>
  <c r="M1414" i="16" s="1"/>
  <c r="M1415" i="16" a="1"/>
  <c r="M1415" i="16" s="1"/>
  <c r="M1416" i="16" a="1"/>
  <c r="M1416" i="16" s="1"/>
  <c r="M1417" i="16" a="1"/>
  <c r="M1417" i="16" s="1"/>
  <c r="M1418" i="16" a="1"/>
  <c r="M1418" i="16" s="1"/>
  <c r="M1419" i="16" a="1"/>
  <c r="M1419" i="16" s="1"/>
  <c r="M1420" i="16" a="1"/>
  <c r="M1420" i="16" s="1"/>
  <c r="M1421" i="16" a="1"/>
  <c r="M1421" i="16" s="1"/>
  <c r="M1422" i="16" a="1"/>
  <c r="M1422" i="16" s="1"/>
  <c r="M1423" i="16" a="1"/>
  <c r="M1423" i="16" s="1"/>
  <c r="M1424" i="16" a="1"/>
  <c r="M1424" i="16" s="1"/>
  <c r="M1425" i="16" a="1"/>
  <c r="M1425" i="16" s="1"/>
  <c r="M1426" i="16" a="1"/>
  <c r="M1426" i="16" s="1"/>
  <c r="M1427" i="16" a="1"/>
  <c r="M1427" i="16" s="1"/>
  <c r="M1428" i="16" a="1"/>
  <c r="M1428" i="16" s="1"/>
  <c r="M1429" i="16" a="1"/>
  <c r="M1429" i="16" s="1"/>
  <c r="M1430" i="16" a="1"/>
  <c r="M1430" i="16" s="1"/>
  <c r="M1431" i="16" a="1"/>
  <c r="M1431" i="16" s="1"/>
  <c r="M1432" i="16" a="1"/>
  <c r="M1432" i="16" s="1"/>
  <c r="M1433" i="16" a="1"/>
  <c r="M1433" i="16" s="1"/>
  <c r="M1434" i="16" a="1"/>
  <c r="M1434" i="16" s="1"/>
  <c r="M1435" i="16" a="1"/>
  <c r="M1435" i="16" s="1"/>
  <c r="M1436" i="16" a="1"/>
  <c r="M1436" i="16" s="1"/>
  <c r="M1437" i="16" a="1"/>
  <c r="M1437" i="16" s="1"/>
  <c r="M1438" i="16" a="1"/>
  <c r="M1438" i="16" s="1"/>
  <c r="M1439" i="16" a="1"/>
  <c r="M1439" i="16" s="1"/>
  <c r="M1440" i="16" a="1"/>
  <c r="M1440" i="16" s="1"/>
  <c r="M1441" i="16" a="1"/>
  <c r="M1441" i="16" s="1"/>
  <c r="M1442" i="16" a="1"/>
  <c r="M1442" i="16" s="1"/>
  <c r="M1443" i="16" a="1"/>
  <c r="M1443" i="16" s="1"/>
  <c r="M1444" i="16" a="1"/>
  <c r="M1444" i="16" s="1"/>
  <c r="M1445" i="16" a="1"/>
  <c r="M1445" i="16" s="1"/>
  <c r="M1446" i="16" a="1"/>
  <c r="M1446" i="16" s="1"/>
  <c r="M1447" i="16" a="1"/>
  <c r="M1447" i="16" s="1"/>
  <c r="M1448" i="16" a="1"/>
  <c r="M1448" i="16" s="1"/>
  <c r="M1449" i="16" a="1"/>
  <c r="M1449" i="16" s="1"/>
  <c r="M1450" i="16" a="1"/>
  <c r="M1450" i="16" s="1"/>
  <c r="M1451" i="16" a="1"/>
  <c r="M1451" i="16" s="1"/>
  <c r="M1452" i="16" a="1"/>
  <c r="M1452" i="16" s="1"/>
  <c r="M1453" i="16" a="1"/>
  <c r="M1453" i="16" s="1"/>
  <c r="M1454" i="16" a="1"/>
  <c r="M1454" i="16" s="1"/>
  <c r="M1455" i="16" a="1"/>
  <c r="M1455" i="16" s="1"/>
  <c r="M1456" i="16" a="1"/>
  <c r="M1456" i="16" s="1"/>
  <c r="M1457" i="16" a="1"/>
  <c r="M1457" i="16" s="1"/>
  <c r="M1458" i="16" a="1"/>
  <c r="M1458" i="16" s="1"/>
  <c r="M1459" i="16" a="1"/>
  <c r="M1459" i="16" s="1"/>
  <c r="M1460" i="16" a="1"/>
  <c r="M1460" i="16" s="1"/>
  <c r="M1461" i="16" a="1"/>
  <c r="M1461" i="16" s="1"/>
  <c r="M1462" i="16" a="1"/>
  <c r="M1462" i="16" s="1"/>
  <c r="M1463" i="16" a="1"/>
  <c r="M1463" i="16" s="1"/>
  <c r="M1464" i="16" a="1"/>
  <c r="M1464" i="16" s="1"/>
  <c r="M1465" i="16" a="1"/>
  <c r="M1465" i="16" s="1"/>
  <c r="M1466" i="16" a="1"/>
  <c r="M1466" i="16" s="1"/>
  <c r="M1467" i="16" a="1"/>
  <c r="M1467" i="16" s="1"/>
  <c r="M1468" i="16" a="1"/>
  <c r="M1468" i="16" s="1"/>
  <c r="M1469" i="16" a="1"/>
  <c r="M1469" i="16" s="1"/>
  <c r="M1470" i="16" a="1"/>
  <c r="M1470" i="16" s="1"/>
  <c r="M1471" i="16" a="1"/>
  <c r="M1471" i="16" s="1"/>
  <c r="M1472" i="16" a="1"/>
  <c r="M1472" i="16" s="1"/>
  <c r="M1473" i="16" a="1"/>
  <c r="M1473" i="16" s="1"/>
  <c r="M1474" i="16" a="1"/>
  <c r="M1474" i="16" s="1"/>
  <c r="M1475" i="16" a="1"/>
  <c r="M1475" i="16" s="1"/>
  <c r="M1476" i="16" a="1"/>
  <c r="M1476" i="16" s="1"/>
  <c r="M1477" i="16" a="1"/>
  <c r="M1477" i="16" s="1"/>
  <c r="M1478" i="16" a="1"/>
  <c r="M1478" i="16" s="1"/>
  <c r="M1479" i="16" a="1"/>
  <c r="M1479" i="16" s="1"/>
  <c r="M1480" i="16" a="1"/>
  <c r="M1480" i="16" s="1"/>
  <c r="M1481" i="16" a="1"/>
  <c r="M1481" i="16" s="1"/>
  <c r="M1482" i="16" a="1"/>
  <c r="M1482" i="16" s="1"/>
  <c r="M1483" i="16" a="1"/>
  <c r="M1483" i="16" s="1"/>
  <c r="M1484" i="16" a="1"/>
  <c r="M1484" i="16" s="1"/>
  <c r="M1485" i="16" a="1"/>
  <c r="M1485" i="16" s="1"/>
  <c r="M1486" i="16" a="1"/>
  <c r="M1486" i="16" s="1"/>
  <c r="M1487" i="16" a="1"/>
  <c r="M1487" i="16" s="1"/>
  <c r="M1488" i="16" a="1"/>
  <c r="M1488" i="16" s="1"/>
  <c r="M1489" i="16" a="1"/>
  <c r="M1489" i="16" s="1"/>
  <c r="M1490" i="16" a="1"/>
  <c r="M1490" i="16" s="1"/>
  <c r="M1491" i="16" a="1"/>
  <c r="M1491" i="16" s="1"/>
  <c r="M1492" i="16" a="1"/>
  <c r="M1492" i="16" s="1"/>
  <c r="M1493" i="16" a="1"/>
  <c r="M1493" i="16" s="1"/>
  <c r="M1494" i="16" a="1"/>
  <c r="M1494" i="16" s="1"/>
  <c r="M1495" i="16" a="1"/>
  <c r="M1495" i="16" s="1"/>
  <c r="M1496" i="16" a="1"/>
  <c r="M1496" i="16" s="1"/>
  <c r="M1497" i="16" a="1"/>
  <c r="M1497" i="16" s="1"/>
  <c r="M1498" i="16" a="1"/>
  <c r="M1498" i="16" s="1"/>
  <c r="M1499" i="16" a="1"/>
  <c r="M1499" i="16" s="1"/>
  <c r="M1500" i="16" a="1"/>
  <c r="M1500" i="16" s="1"/>
  <c r="M1501" i="16" a="1"/>
  <c r="M1501" i="16" s="1"/>
  <c r="M1502" i="16" a="1"/>
  <c r="M1502" i="16" s="1"/>
  <c r="M1503" i="16" a="1"/>
  <c r="M1503" i="16" s="1"/>
  <c r="M1504" i="16" a="1"/>
  <c r="M1504" i="16" s="1"/>
  <c r="M1505" i="16" a="1"/>
  <c r="M1505" i="16" s="1"/>
  <c r="M1506" i="16" a="1"/>
  <c r="M1506" i="16" s="1"/>
  <c r="M1507" i="16" a="1"/>
  <c r="M1507" i="16" s="1"/>
  <c r="M1508" i="16" a="1"/>
  <c r="M1508" i="16" s="1"/>
  <c r="M1509" i="16" a="1"/>
  <c r="M1509" i="16" s="1"/>
  <c r="M1510" i="16" a="1"/>
  <c r="M1510" i="16" s="1"/>
  <c r="M1511" i="16" a="1"/>
  <c r="M1511" i="16" s="1"/>
  <c r="M1512" i="16" a="1"/>
  <c r="M1512" i="16" s="1"/>
  <c r="M1513" i="16" a="1"/>
  <c r="M1513" i="16" s="1"/>
  <c r="M1514" i="16" a="1"/>
  <c r="M1514" i="16" s="1"/>
  <c r="M1515" i="16" a="1"/>
  <c r="M1515" i="16" s="1"/>
  <c r="M1516" i="16" a="1"/>
  <c r="M1516" i="16" s="1"/>
  <c r="M1517" i="16" a="1"/>
  <c r="M1517" i="16" s="1"/>
  <c r="M1518" i="16" a="1"/>
  <c r="M1518" i="16" s="1"/>
  <c r="M1519" i="16" a="1"/>
  <c r="M1519" i="16" s="1"/>
  <c r="M1520" i="16" a="1"/>
  <c r="M1520" i="16" s="1"/>
  <c r="M1521" i="16" a="1"/>
  <c r="M1521" i="16" s="1"/>
  <c r="M1522" i="16" a="1"/>
  <c r="M1522" i="16" s="1"/>
  <c r="M1523" i="16" a="1"/>
  <c r="M1523" i="16" s="1"/>
  <c r="M1524" i="16" a="1"/>
  <c r="M1524" i="16" s="1"/>
  <c r="M1525" i="16" a="1"/>
  <c r="M1525" i="16" s="1"/>
  <c r="M1526" i="16" a="1"/>
  <c r="M1526" i="16" s="1"/>
  <c r="M1527" i="16" a="1"/>
  <c r="M1527" i="16" s="1"/>
  <c r="M1528" i="16" a="1"/>
  <c r="M1528" i="16" s="1"/>
  <c r="M1529" i="16" a="1"/>
  <c r="M1529" i="16" s="1"/>
  <c r="M1530" i="16" a="1"/>
  <c r="M1530" i="16" s="1"/>
  <c r="M1531" i="16" a="1"/>
  <c r="M1531" i="16" s="1"/>
  <c r="M1532" i="16" a="1"/>
  <c r="M1532" i="16" s="1"/>
  <c r="M1533" i="16" a="1"/>
  <c r="M1533" i="16" s="1"/>
  <c r="M1534" i="16" a="1"/>
  <c r="M1534" i="16" s="1"/>
  <c r="M1535" i="16" a="1"/>
  <c r="M1535" i="16" s="1"/>
  <c r="M1536" i="16" a="1"/>
  <c r="M1536" i="16" s="1"/>
  <c r="M1537" i="16" a="1"/>
  <c r="M1537" i="16" s="1"/>
  <c r="M1538" i="16" a="1"/>
  <c r="M1538" i="16" s="1"/>
  <c r="M1539" i="16" a="1"/>
  <c r="M1539" i="16" s="1"/>
  <c r="M1540" i="16" a="1"/>
  <c r="M1540" i="16" s="1"/>
  <c r="M1541" i="16" a="1"/>
  <c r="M1541" i="16" s="1"/>
  <c r="M1542" i="16" a="1"/>
  <c r="M1542" i="16" s="1"/>
  <c r="M1543" i="16" a="1"/>
  <c r="M1543" i="16" s="1"/>
  <c r="M1544" i="16" a="1"/>
  <c r="M1544" i="16" s="1"/>
  <c r="M1545" i="16" a="1"/>
  <c r="M1545" i="16" s="1"/>
  <c r="M1546" i="16" a="1"/>
  <c r="M1546" i="16" s="1"/>
  <c r="M1547" i="16" a="1"/>
  <c r="M1547" i="16" s="1"/>
  <c r="M1548" i="16" a="1"/>
  <c r="M1548" i="16" s="1"/>
  <c r="M1549" i="16" a="1"/>
  <c r="M1549" i="16" s="1"/>
  <c r="M1550" i="16" a="1"/>
  <c r="M1550" i="16" s="1"/>
  <c r="M1551" i="16" a="1"/>
  <c r="M1551" i="16" s="1"/>
  <c r="M1552" i="16" a="1"/>
  <c r="M1552" i="16" s="1"/>
  <c r="M1553" i="16" a="1"/>
  <c r="M1553" i="16" s="1"/>
  <c r="M1554" i="16" a="1"/>
  <c r="M1554" i="16" s="1"/>
  <c r="M1555" i="16" a="1"/>
  <c r="M1555" i="16" s="1"/>
  <c r="M1556" i="16" a="1"/>
  <c r="M1556" i="16" s="1"/>
  <c r="M1557" i="16" a="1"/>
  <c r="M1557" i="16" s="1"/>
  <c r="M1558" i="16" a="1"/>
  <c r="M1558" i="16" s="1"/>
  <c r="M1559" i="16" a="1"/>
  <c r="M1559" i="16" s="1"/>
  <c r="M1560" i="16" a="1"/>
  <c r="M1560" i="16" s="1"/>
  <c r="M1561" i="16" a="1"/>
  <c r="M1561" i="16" s="1"/>
  <c r="M1562" i="16" a="1"/>
  <c r="M1562" i="16" s="1"/>
  <c r="M1563" i="16" a="1"/>
  <c r="M1563" i="16" s="1"/>
  <c r="M1564" i="16" a="1"/>
  <c r="M1564" i="16" s="1"/>
  <c r="M1565" i="16" a="1"/>
  <c r="M1565" i="16" s="1"/>
  <c r="M1566" i="16" a="1"/>
  <c r="M1566" i="16" s="1"/>
  <c r="M1567" i="16" a="1"/>
  <c r="M1567" i="16" s="1"/>
  <c r="M1568" i="16" a="1"/>
  <c r="M1568" i="16" s="1"/>
  <c r="M1569" i="16" a="1"/>
  <c r="M1569" i="16" s="1"/>
  <c r="M1570" i="16" a="1"/>
  <c r="M1570" i="16" s="1"/>
  <c r="M1571" i="16" a="1"/>
  <c r="M1571" i="16" s="1"/>
  <c r="M1572" i="16" a="1"/>
  <c r="M1572" i="16" s="1"/>
  <c r="M1573" i="16" a="1"/>
  <c r="M1573" i="16" s="1"/>
  <c r="M1574" i="16" a="1"/>
  <c r="M1574" i="16" s="1"/>
  <c r="M1575" i="16" a="1"/>
  <c r="M1575" i="16" s="1"/>
  <c r="M1576" i="16" a="1"/>
  <c r="M1576" i="16" s="1"/>
  <c r="M1577" i="16" a="1"/>
  <c r="M1577" i="16" s="1"/>
  <c r="M1578" i="16" a="1"/>
  <c r="M1578" i="16" s="1"/>
  <c r="M1579" i="16" a="1"/>
  <c r="M1579" i="16" s="1"/>
  <c r="M1580" i="16" a="1"/>
  <c r="M1580" i="16" s="1"/>
  <c r="M1581" i="16" a="1"/>
  <c r="M1581" i="16" s="1"/>
  <c r="M1582" i="16" a="1"/>
  <c r="M1582" i="16" s="1"/>
  <c r="M1583" i="16" a="1"/>
  <c r="M1583" i="16" s="1"/>
  <c r="M1584" i="16" a="1"/>
  <c r="M1584" i="16" s="1"/>
  <c r="M1585" i="16" a="1"/>
  <c r="M1585" i="16" s="1"/>
  <c r="M1586" i="16" a="1"/>
  <c r="M1586" i="16" s="1"/>
  <c r="M1587" i="16" a="1"/>
  <c r="M1587" i="16" s="1"/>
  <c r="M1588" i="16" a="1"/>
  <c r="M1588" i="16" s="1"/>
  <c r="M1589" i="16" a="1"/>
  <c r="M1589" i="16" s="1"/>
  <c r="M1590" i="16" a="1"/>
  <c r="M1590" i="16" s="1"/>
  <c r="M1591" i="16" a="1"/>
  <c r="M1591" i="16" s="1"/>
  <c r="M1592" i="16" a="1"/>
  <c r="M1592" i="16" s="1"/>
  <c r="M1593" i="16" a="1"/>
  <c r="M1593" i="16" s="1"/>
  <c r="M1594" i="16" a="1"/>
  <c r="M1594" i="16" s="1"/>
  <c r="M1595" i="16" a="1"/>
  <c r="M1595" i="16" s="1"/>
  <c r="M1596" i="16" a="1"/>
  <c r="M1596" i="16" s="1"/>
  <c r="M1597" i="16" a="1"/>
  <c r="M1597" i="16" s="1"/>
  <c r="M1598" i="16" a="1"/>
  <c r="M1598" i="16" s="1"/>
  <c r="M1599" i="16" a="1"/>
  <c r="M1599" i="16" s="1"/>
  <c r="M1600" i="16" a="1"/>
  <c r="M1600" i="16" s="1"/>
  <c r="M1601" i="16" a="1"/>
  <c r="M1601" i="16" s="1"/>
  <c r="M1602" i="16" a="1"/>
  <c r="M1602" i="16" s="1"/>
  <c r="M1603" i="16" a="1"/>
  <c r="M1603" i="16" s="1"/>
  <c r="M1604" i="16" a="1"/>
  <c r="M1604" i="16" s="1"/>
  <c r="M1605" i="16" a="1"/>
  <c r="M1605" i="16" s="1"/>
  <c r="M1606" i="16" a="1"/>
  <c r="M1606" i="16" s="1"/>
  <c r="M1607" i="16" a="1"/>
  <c r="M1607" i="16" s="1"/>
  <c r="M1608" i="16" a="1"/>
  <c r="M1608" i="16" s="1"/>
  <c r="M1609" i="16" a="1"/>
  <c r="M1609" i="16" s="1"/>
  <c r="M1610" i="16" a="1"/>
  <c r="M1610" i="16" s="1"/>
  <c r="M1611" i="16" a="1"/>
  <c r="M1611" i="16" s="1"/>
  <c r="M1612" i="16" a="1"/>
  <c r="M1612" i="16" s="1"/>
  <c r="M1613" i="16" a="1"/>
  <c r="M1613" i="16" s="1"/>
  <c r="M1614" i="16" a="1"/>
  <c r="M1614" i="16" s="1"/>
  <c r="M1615" i="16" a="1"/>
  <c r="M1615" i="16" s="1"/>
  <c r="M1616" i="16" a="1"/>
  <c r="M1616" i="16" s="1"/>
  <c r="M1617" i="16" a="1"/>
  <c r="M1617" i="16" s="1"/>
  <c r="M1618" i="16" a="1"/>
  <c r="M1618" i="16" s="1"/>
  <c r="M1619" i="16" a="1"/>
  <c r="M1619" i="16" s="1"/>
  <c r="M1620" i="16" a="1"/>
  <c r="M1620" i="16" s="1"/>
  <c r="M1621" i="16" a="1"/>
  <c r="M1621" i="16" s="1"/>
  <c r="M1622" i="16" a="1"/>
  <c r="M1622" i="16" s="1"/>
  <c r="M1623" i="16" a="1"/>
  <c r="M1623" i="16" s="1"/>
  <c r="M1624" i="16" a="1"/>
  <c r="M1624" i="16" s="1"/>
  <c r="M1625" i="16" a="1"/>
  <c r="M1625" i="16" s="1"/>
  <c r="M1626" i="16" a="1"/>
  <c r="M1626" i="16" s="1"/>
  <c r="M1627" i="16" a="1"/>
  <c r="M1627" i="16" s="1"/>
  <c r="M1628" i="16" a="1"/>
  <c r="M1628" i="16" s="1"/>
  <c r="M1629" i="16" a="1"/>
  <c r="M1629" i="16" s="1"/>
  <c r="M1630" i="16" a="1"/>
  <c r="M1630" i="16" s="1"/>
  <c r="M1631" i="16" a="1"/>
  <c r="M1631" i="16" s="1"/>
  <c r="M1632" i="16" a="1"/>
  <c r="M1632" i="16" s="1"/>
  <c r="M1633" i="16" a="1"/>
  <c r="M1633" i="16" s="1"/>
  <c r="M1634" i="16" a="1"/>
  <c r="M1634" i="16" s="1"/>
  <c r="M1635" i="16" a="1"/>
  <c r="M1635" i="16" s="1"/>
  <c r="M1636" i="16" a="1"/>
  <c r="M1636" i="16" s="1"/>
  <c r="M1637" i="16" a="1"/>
  <c r="M1637" i="16" s="1"/>
  <c r="M1638" i="16" a="1"/>
  <c r="M1638" i="16" s="1"/>
  <c r="M1639" i="16" a="1"/>
  <c r="M1639" i="16" s="1"/>
  <c r="M1640" i="16" a="1"/>
  <c r="M1640" i="16" s="1"/>
  <c r="M1641" i="16" a="1"/>
  <c r="M1641" i="16" s="1"/>
  <c r="M1642" i="16" a="1"/>
  <c r="M1642" i="16" s="1"/>
  <c r="M1643" i="16" a="1"/>
  <c r="M1643" i="16" s="1"/>
  <c r="M1644" i="16" a="1"/>
  <c r="M1644" i="16" s="1"/>
  <c r="M1645" i="16" a="1"/>
  <c r="M1645" i="16" s="1"/>
  <c r="M1646" i="16" a="1"/>
  <c r="M1646" i="16" s="1"/>
  <c r="M1647" i="16" a="1"/>
  <c r="M1647" i="16" s="1"/>
  <c r="M1648" i="16" a="1"/>
  <c r="M1648" i="16" s="1"/>
  <c r="M1649" i="16" a="1"/>
  <c r="M1649" i="16" s="1"/>
  <c r="M1650" i="16" a="1"/>
  <c r="M1650" i="16" s="1"/>
  <c r="M1651" i="16" a="1"/>
  <c r="M1651" i="16" s="1"/>
  <c r="M1652" i="16" a="1"/>
  <c r="M1652" i="16" s="1"/>
  <c r="M1653" i="16" a="1"/>
  <c r="M1653" i="16" s="1"/>
  <c r="M1654" i="16" a="1"/>
  <c r="M1654" i="16" s="1"/>
  <c r="M1655" i="16" a="1"/>
  <c r="M1655" i="16" s="1"/>
  <c r="M1656" i="16" a="1"/>
  <c r="M1656" i="16" s="1"/>
  <c r="M1657" i="16" a="1"/>
  <c r="M1657" i="16" s="1"/>
  <c r="M1658" i="16" a="1"/>
  <c r="M1658" i="16" s="1"/>
  <c r="M1659" i="16" a="1"/>
  <c r="M1659" i="16" s="1"/>
  <c r="M1660" i="16" a="1"/>
  <c r="M1660" i="16" s="1"/>
  <c r="M1661" i="16" a="1"/>
  <c r="M1661" i="16" s="1"/>
  <c r="M1662" i="16" a="1"/>
  <c r="M1662" i="16" s="1"/>
  <c r="M1663" i="16" a="1"/>
  <c r="M1663" i="16" s="1"/>
  <c r="M1664" i="16" a="1"/>
  <c r="M1664" i="16" s="1"/>
  <c r="M1665" i="16" a="1"/>
  <c r="M1665" i="16" s="1"/>
  <c r="M1666" i="16" a="1"/>
  <c r="M1666" i="16" s="1"/>
  <c r="M1667" i="16" a="1"/>
  <c r="M1667" i="16" s="1"/>
  <c r="M1668" i="16" a="1"/>
  <c r="M1668" i="16" s="1"/>
  <c r="M1669" i="16" a="1"/>
  <c r="M1669" i="16" s="1"/>
  <c r="M1670" i="16" a="1"/>
  <c r="M1670" i="16" s="1"/>
  <c r="M1671" i="16" a="1"/>
  <c r="M1671" i="16" s="1"/>
  <c r="M1672" i="16" a="1"/>
  <c r="M1672" i="16" s="1"/>
  <c r="M1673" i="16" a="1"/>
  <c r="M1673" i="16" s="1"/>
  <c r="M1674" i="16" a="1"/>
  <c r="M1674" i="16" s="1"/>
  <c r="M1675" i="16" a="1"/>
  <c r="M1675" i="16" s="1"/>
  <c r="M1676" i="16" a="1"/>
  <c r="M1676" i="16" s="1"/>
  <c r="M1677" i="16" a="1"/>
  <c r="M1677" i="16" s="1"/>
  <c r="M1678" i="16" a="1"/>
  <c r="M1678" i="16" s="1"/>
  <c r="M1679" i="16" a="1"/>
  <c r="M1679" i="16" s="1"/>
  <c r="M1680" i="16" a="1"/>
  <c r="M1680" i="16" s="1"/>
  <c r="M1681" i="16" a="1"/>
  <c r="M1681" i="16" s="1"/>
  <c r="M1682" i="16" a="1"/>
  <c r="M1682" i="16" s="1"/>
  <c r="M1683" i="16" a="1"/>
  <c r="M1683" i="16" s="1"/>
  <c r="M1684" i="16" a="1"/>
  <c r="M1684" i="16" s="1"/>
  <c r="M1685" i="16" a="1"/>
  <c r="M1685" i="16" s="1"/>
  <c r="M1686" i="16" a="1"/>
  <c r="M1686" i="16" s="1"/>
  <c r="M1687" i="16" a="1"/>
  <c r="M1687" i="16" s="1"/>
  <c r="M1688" i="16" a="1"/>
  <c r="M1688" i="16" s="1"/>
  <c r="M1689" i="16" a="1"/>
  <c r="M1689" i="16" s="1"/>
  <c r="M1690" i="16" a="1"/>
  <c r="M1690" i="16" s="1"/>
  <c r="M1691" i="16" a="1"/>
  <c r="M1691" i="16" s="1"/>
  <c r="M1692" i="16" a="1"/>
  <c r="M1692" i="16" s="1"/>
  <c r="M1693" i="16" a="1"/>
  <c r="M1693" i="16" s="1"/>
  <c r="M1694" i="16" a="1"/>
  <c r="M1694" i="16" s="1"/>
  <c r="M1695" i="16" a="1"/>
  <c r="M1695" i="16" s="1"/>
  <c r="M1696" i="16" a="1"/>
  <c r="M1696" i="16" s="1"/>
  <c r="M1697" i="16" a="1"/>
  <c r="M1697" i="16" s="1"/>
  <c r="M1698" i="16" a="1"/>
  <c r="M1698" i="16" s="1"/>
  <c r="M1699" i="16" a="1"/>
  <c r="M1699" i="16" s="1"/>
  <c r="M1700" i="16" a="1"/>
  <c r="M1700" i="16" s="1"/>
  <c r="M1701" i="16" a="1"/>
  <c r="M1701" i="16" s="1"/>
  <c r="M1702" i="16" a="1"/>
  <c r="M1702" i="16" s="1"/>
  <c r="M1703" i="16" a="1"/>
  <c r="M1703" i="16" s="1"/>
  <c r="M1704" i="16" a="1"/>
  <c r="M1704" i="16" s="1"/>
  <c r="M2" i="16" a="1"/>
  <c r="M2" i="16" s="1"/>
  <c r="J1121" i="2"/>
  <c r="J1120" i="2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J1119" i="2"/>
  <c r="J1118" i="2"/>
  <c r="J1117" i="2"/>
  <c r="J508" i="2"/>
  <c r="J507" i="2"/>
  <c r="J1110" i="2"/>
  <c r="J1116" i="2"/>
  <c r="J1115" i="2"/>
  <c r="J1114" i="2"/>
  <c r="J1113" i="2"/>
  <c r="J1111" i="2"/>
  <c r="J1112" i="2"/>
  <c r="F81" i="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J1109" i="2" l="1"/>
  <c r="J1108" i="2"/>
  <c r="J1107" i="2"/>
  <c r="J1106" i="2"/>
  <c r="J1105" i="2"/>
  <c r="J1104" i="2"/>
  <c r="P329" i="11"/>
  <c r="J1103" i="2"/>
  <c r="J1102" i="2"/>
  <c r="F79" i="1"/>
  <c r="F80" i="1"/>
  <c r="A1655" i="16" a="1"/>
  <c r="A1655" i="16" s="1"/>
  <c r="B1655" i="16" a="1"/>
  <c r="B1655" i="16" s="1"/>
  <c r="C1655" i="16" a="1"/>
  <c r="C1655" i="16" s="1"/>
  <c r="D1655" i="16" a="1"/>
  <c r="D1655" i="16" s="1"/>
  <c r="E1655" i="16" a="1"/>
  <c r="E1655" i="16" s="1"/>
  <c r="G1655" i="16" a="1"/>
  <c r="G1655" i="16" s="1"/>
  <c r="I1655" i="16" a="1"/>
  <c r="I1655" i="16" s="1"/>
  <c r="J1655" i="16" a="1"/>
  <c r="J1655" i="16" s="1"/>
  <c r="L1655" i="16" a="1"/>
  <c r="L1655" i="16" s="1"/>
  <c r="N1655" i="16" a="1"/>
  <c r="N1655" i="16" s="1"/>
  <c r="O1655" i="16" a="1"/>
  <c r="O1655" i="16" s="1"/>
  <c r="A1656" i="16" a="1"/>
  <c r="A1656" i="16" s="1"/>
  <c r="B1656" i="16" a="1"/>
  <c r="B1656" i="16" s="1"/>
  <c r="C1656" i="16" a="1"/>
  <c r="C1656" i="16" s="1"/>
  <c r="D1656" i="16" a="1"/>
  <c r="D1656" i="16" s="1"/>
  <c r="E1656" i="16" a="1"/>
  <c r="E1656" i="16" s="1"/>
  <c r="G1656" i="16" a="1"/>
  <c r="G1656" i="16" s="1"/>
  <c r="I1656" i="16" a="1"/>
  <c r="I1656" i="16" s="1"/>
  <c r="J1656" i="16" a="1"/>
  <c r="J1656" i="16" s="1"/>
  <c r="L1656" i="16" a="1"/>
  <c r="L1656" i="16" s="1"/>
  <c r="N1656" i="16" a="1"/>
  <c r="N1656" i="16" s="1"/>
  <c r="O1656" i="16" a="1"/>
  <c r="O1656" i="16" s="1"/>
  <c r="A1657" i="16" a="1"/>
  <c r="A1657" i="16" s="1"/>
  <c r="B1657" i="16" a="1"/>
  <c r="B1657" i="16" s="1"/>
  <c r="C1657" i="16" a="1"/>
  <c r="C1657" i="16" s="1"/>
  <c r="D1657" i="16" a="1"/>
  <c r="D1657" i="16" s="1"/>
  <c r="E1657" i="16" a="1"/>
  <c r="E1657" i="16" s="1"/>
  <c r="G1657" i="16" a="1"/>
  <c r="G1657" i="16" s="1"/>
  <c r="I1657" i="16" a="1"/>
  <c r="I1657" i="16" s="1"/>
  <c r="J1657" i="16" a="1"/>
  <c r="J1657" i="16" s="1"/>
  <c r="L1657" i="16" a="1"/>
  <c r="L1657" i="16" s="1"/>
  <c r="N1657" i="16" a="1"/>
  <c r="N1657" i="16" s="1"/>
  <c r="O1657" i="16" a="1"/>
  <c r="O1657" i="16" s="1"/>
  <c r="A1658" i="16" a="1"/>
  <c r="A1658" i="16" s="1"/>
  <c r="B1658" i="16" a="1"/>
  <c r="B1658" i="16" s="1"/>
  <c r="C1658" i="16" a="1"/>
  <c r="C1658" i="16" s="1"/>
  <c r="D1658" i="16" a="1"/>
  <c r="D1658" i="16" s="1"/>
  <c r="E1658" i="16" a="1"/>
  <c r="E1658" i="16" s="1"/>
  <c r="G1658" i="16" a="1"/>
  <c r="G1658" i="16" s="1"/>
  <c r="I1658" i="16" a="1"/>
  <c r="I1658" i="16" s="1"/>
  <c r="J1658" i="16" a="1"/>
  <c r="J1658" i="16" s="1"/>
  <c r="L1658" i="16" a="1"/>
  <c r="L1658" i="16" s="1"/>
  <c r="N1658" i="16" a="1"/>
  <c r="N1658" i="16" s="1"/>
  <c r="O1658" i="16" a="1"/>
  <c r="O1658" i="16" s="1"/>
  <c r="A1659" i="16" a="1"/>
  <c r="A1659" i="16" s="1"/>
  <c r="B1659" i="16" a="1"/>
  <c r="B1659" i="16" s="1"/>
  <c r="C1659" i="16" a="1"/>
  <c r="C1659" i="16" s="1"/>
  <c r="D1659" i="16" a="1"/>
  <c r="D1659" i="16" s="1"/>
  <c r="E1659" i="16" a="1"/>
  <c r="E1659" i="16" s="1"/>
  <c r="G1659" i="16" a="1"/>
  <c r="G1659" i="16" s="1"/>
  <c r="I1659" i="16" a="1"/>
  <c r="I1659" i="16" s="1"/>
  <c r="J1659" i="16" a="1"/>
  <c r="J1659" i="16" s="1"/>
  <c r="L1659" i="16" a="1"/>
  <c r="L1659" i="16" s="1"/>
  <c r="N1659" i="16" a="1"/>
  <c r="N1659" i="16" s="1"/>
  <c r="O1659" i="16" a="1"/>
  <c r="O1659" i="16" s="1"/>
  <c r="A1660" i="16" a="1"/>
  <c r="A1660" i="16" s="1"/>
  <c r="B1660" i="16" a="1"/>
  <c r="B1660" i="16" s="1"/>
  <c r="C1660" i="16" a="1"/>
  <c r="C1660" i="16" s="1"/>
  <c r="D1660" i="16" a="1"/>
  <c r="D1660" i="16" s="1"/>
  <c r="E1660" i="16" a="1"/>
  <c r="E1660" i="16" s="1"/>
  <c r="G1660" i="16" a="1"/>
  <c r="G1660" i="16" s="1"/>
  <c r="I1660" i="16" a="1"/>
  <c r="I1660" i="16" s="1"/>
  <c r="J1660" i="16" a="1"/>
  <c r="J1660" i="16" s="1"/>
  <c r="L1660" i="16" a="1"/>
  <c r="L1660" i="16" s="1"/>
  <c r="N1660" i="16" a="1"/>
  <c r="N1660" i="16" s="1"/>
  <c r="O1660" i="16" a="1"/>
  <c r="O1660" i="16" s="1"/>
  <c r="A1661" i="16" a="1"/>
  <c r="A1661" i="16" s="1"/>
  <c r="B1661" i="16" a="1"/>
  <c r="B1661" i="16" s="1"/>
  <c r="C1661" i="16" a="1"/>
  <c r="C1661" i="16" s="1"/>
  <c r="D1661" i="16" a="1"/>
  <c r="D1661" i="16" s="1"/>
  <c r="E1661" i="16" a="1"/>
  <c r="E1661" i="16" s="1"/>
  <c r="G1661" i="16" a="1"/>
  <c r="G1661" i="16" s="1"/>
  <c r="I1661" i="16" a="1"/>
  <c r="I1661" i="16" s="1"/>
  <c r="J1661" i="16" a="1"/>
  <c r="J1661" i="16" s="1"/>
  <c r="L1661" i="16" a="1"/>
  <c r="L1661" i="16" s="1"/>
  <c r="N1661" i="16" a="1"/>
  <c r="N1661" i="16" s="1"/>
  <c r="O1661" i="16" a="1"/>
  <c r="O1661" i="16" s="1"/>
  <c r="A1662" i="16" a="1"/>
  <c r="A1662" i="16" s="1"/>
  <c r="B1662" i="16" a="1"/>
  <c r="B1662" i="16" s="1"/>
  <c r="C1662" i="16" a="1"/>
  <c r="C1662" i="16" s="1"/>
  <c r="D1662" i="16" a="1"/>
  <c r="D1662" i="16" s="1"/>
  <c r="E1662" i="16" a="1"/>
  <c r="E1662" i="16" s="1"/>
  <c r="G1662" i="16" a="1"/>
  <c r="G1662" i="16" s="1"/>
  <c r="I1662" i="16" a="1"/>
  <c r="I1662" i="16" s="1"/>
  <c r="J1662" i="16" a="1"/>
  <c r="J1662" i="16" s="1"/>
  <c r="L1662" i="16" a="1"/>
  <c r="L1662" i="16" s="1"/>
  <c r="N1662" i="16" a="1"/>
  <c r="N1662" i="16" s="1"/>
  <c r="O1662" i="16" a="1"/>
  <c r="O1662" i="16" s="1"/>
  <c r="A1663" i="16" a="1"/>
  <c r="A1663" i="16" s="1"/>
  <c r="B1663" i="16" a="1"/>
  <c r="B1663" i="16" s="1"/>
  <c r="C1663" i="16" a="1"/>
  <c r="C1663" i="16" s="1"/>
  <c r="D1663" i="16" a="1"/>
  <c r="D1663" i="16" s="1"/>
  <c r="E1663" i="16" a="1"/>
  <c r="E1663" i="16" s="1"/>
  <c r="G1663" i="16" a="1"/>
  <c r="G1663" i="16" s="1"/>
  <c r="I1663" i="16" a="1"/>
  <c r="I1663" i="16" s="1"/>
  <c r="J1663" i="16" a="1"/>
  <c r="J1663" i="16" s="1"/>
  <c r="L1663" i="16" a="1"/>
  <c r="L1663" i="16" s="1"/>
  <c r="N1663" i="16" a="1"/>
  <c r="N1663" i="16" s="1"/>
  <c r="O1663" i="16" a="1"/>
  <c r="O1663" i="16" s="1"/>
  <c r="A1664" i="16" a="1"/>
  <c r="A1664" i="16" s="1"/>
  <c r="B1664" i="16" a="1"/>
  <c r="B1664" i="16" s="1"/>
  <c r="C1664" i="16" a="1"/>
  <c r="C1664" i="16" s="1"/>
  <c r="D1664" i="16" a="1"/>
  <c r="D1664" i="16" s="1"/>
  <c r="E1664" i="16" a="1"/>
  <c r="E1664" i="16" s="1"/>
  <c r="G1664" i="16" a="1"/>
  <c r="G1664" i="16" s="1"/>
  <c r="I1664" i="16" a="1"/>
  <c r="I1664" i="16" s="1"/>
  <c r="J1664" i="16" a="1"/>
  <c r="J1664" i="16" s="1"/>
  <c r="L1664" i="16" a="1"/>
  <c r="L1664" i="16" s="1"/>
  <c r="N1664" i="16" a="1"/>
  <c r="N1664" i="16" s="1"/>
  <c r="O1664" i="16" a="1"/>
  <c r="O1664" i="16" s="1"/>
  <c r="A1665" i="16" a="1"/>
  <c r="A1665" i="16" s="1"/>
  <c r="B1665" i="16" a="1"/>
  <c r="B1665" i="16" s="1"/>
  <c r="C1665" i="16" a="1"/>
  <c r="C1665" i="16" s="1"/>
  <c r="D1665" i="16" a="1"/>
  <c r="D1665" i="16" s="1"/>
  <c r="E1665" i="16" a="1"/>
  <c r="E1665" i="16" s="1"/>
  <c r="G1665" i="16" a="1"/>
  <c r="G1665" i="16" s="1"/>
  <c r="I1665" i="16" a="1"/>
  <c r="I1665" i="16" s="1"/>
  <c r="J1665" i="16" a="1"/>
  <c r="J1665" i="16" s="1"/>
  <c r="L1665" i="16" a="1"/>
  <c r="L1665" i="16" s="1"/>
  <c r="N1665" i="16" a="1"/>
  <c r="N1665" i="16" s="1"/>
  <c r="O1665" i="16" a="1"/>
  <c r="O1665" i="16" s="1"/>
  <c r="A1666" i="16" a="1"/>
  <c r="A1666" i="16" s="1"/>
  <c r="B1666" i="16" a="1"/>
  <c r="B1666" i="16" s="1"/>
  <c r="C1666" i="16" a="1"/>
  <c r="C1666" i="16" s="1"/>
  <c r="D1666" i="16" a="1"/>
  <c r="D1666" i="16" s="1"/>
  <c r="E1666" i="16" a="1"/>
  <c r="E1666" i="16" s="1"/>
  <c r="G1666" i="16" a="1"/>
  <c r="G1666" i="16" s="1"/>
  <c r="I1666" i="16" a="1"/>
  <c r="I1666" i="16" s="1"/>
  <c r="J1666" i="16" a="1"/>
  <c r="J1666" i="16" s="1"/>
  <c r="L1666" i="16" a="1"/>
  <c r="L1666" i="16" s="1"/>
  <c r="N1666" i="16" a="1"/>
  <c r="N1666" i="16" s="1"/>
  <c r="O1666" i="16" a="1"/>
  <c r="O1666" i="16" s="1"/>
  <c r="A1667" i="16" a="1"/>
  <c r="A1667" i="16" s="1"/>
  <c r="B1667" i="16" a="1"/>
  <c r="B1667" i="16" s="1"/>
  <c r="C1667" i="16" a="1"/>
  <c r="C1667" i="16" s="1"/>
  <c r="D1667" i="16" a="1"/>
  <c r="D1667" i="16" s="1"/>
  <c r="E1667" i="16" a="1"/>
  <c r="E1667" i="16" s="1"/>
  <c r="G1667" i="16" a="1"/>
  <c r="G1667" i="16" s="1"/>
  <c r="I1667" i="16" a="1"/>
  <c r="I1667" i="16" s="1"/>
  <c r="J1667" i="16" a="1"/>
  <c r="J1667" i="16" s="1"/>
  <c r="L1667" i="16" a="1"/>
  <c r="L1667" i="16" s="1"/>
  <c r="N1667" i="16" a="1"/>
  <c r="N1667" i="16" s="1"/>
  <c r="O1667" i="16" a="1"/>
  <c r="O1667" i="16" s="1"/>
  <c r="A1668" i="16" a="1"/>
  <c r="A1668" i="16" s="1"/>
  <c r="B1668" i="16" a="1"/>
  <c r="B1668" i="16" s="1"/>
  <c r="C1668" i="16" a="1"/>
  <c r="C1668" i="16" s="1"/>
  <c r="D1668" i="16" a="1"/>
  <c r="D1668" i="16" s="1"/>
  <c r="E1668" i="16" a="1"/>
  <c r="E1668" i="16" s="1"/>
  <c r="G1668" i="16" a="1"/>
  <c r="G1668" i="16" s="1"/>
  <c r="I1668" i="16" a="1"/>
  <c r="I1668" i="16" s="1"/>
  <c r="J1668" i="16" a="1"/>
  <c r="J1668" i="16" s="1"/>
  <c r="L1668" i="16" a="1"/>
  <c r="L1668" i="16" s="1"/>
  <c r="N1668" i="16" a="1"/>
  <c r="N1668" i="16" s="1"/>
  <c r="O1668" i="16" a="1"/>
  <c r="O1668" i="16" s="1"/>
  <c r="A1669" i="16" a="1"/>
  <c r="A1669" i="16" s="1"/>
  <c r="B1669" i="16" a="1"/>
  <c r="B1669" i="16" s="1"/>
  <c r="C1669" i="16" a="1"/>
  <c r="C1669" i="16" s="1"/>
  <c r="D1669" i="16" a="1"/>
  <c r="D1669" i="16" s="1"/>
  <c r="E1669" i="16" a="1"/>
  <c r="E1669" i="16" s="1"/>
  <c r="G1669" i="16" a="1"/>
  <c r="G1669" i="16" s="1"/>
  <c r="I1669" i="16" a="1"/>
  <c r="I1669" i="16" s="1"/>
  <c r="J1669" i="16" a="1"/>
  <c r="J1669" i="16" s="1"/>
  <c r="L1669" i="16" a="1"/>
  <c r="L1669" i="16" s="1"/>
  <c r="N1669" i="16" a="1"/>
  <c r="N1669" i="16" s="1"/>
  <c r="O1669" i="16" a="1"/>
  <c r="O1669" i="16" s="1"/>
  <c r="A1670" i="16" a="1"/>
  <c r="A1670" i="16" s="1"/>
  <c r="B1670" i="16" a="1"/>
  <c r="B1670" i="16" s="1"/>
  <c r="C1670" i="16" a="1"/>
  <c r="C1670" i="16" s="1"/>
  <c r="D1670" i="16" a="1"/>
  <c r="D1670" i="16" s="1"/>
  <c r="E1670" i="16" a="1"/>
  <c r="E1670" i="16" s="1"/>
  <c r="G1670" i="16" a="1"/>
  <c r="G1670" i="16" s="1"/>
  <c r="I1670" i="16" a="1"/>
  <c r="I1670" i="16" s="1"/>
  <c r="J1670" i="16" a="1"/>
  <c r="J1670" i="16" s="1"/>
  <c r="L1670" i="16" a="1"/>
  <c r="L1670" i="16" s="1"/>
  <c r="N1670" i="16" a="1"/>
  <c r="N1670" i="16" s="1"/>
  <c r="O1670" i="16" a="1"/>
  <c r="O1670" i="16" s="1"/>
  <c r="A1671" i="16" a="1"/>
  <c r="A1671" i="16" s="1"/>
  <c r="B1671" i="16" a="1"/>
  <c r="B1671" i="16" s="1"/>
  <c r="C1671" i="16" a="1"/>
  <c r="C1671" i="16" s="1"/>
  <c r="D1671" i="16" a="1"/>
  <c r="D1671" i="16" s="1"/>
  <c r="E1671" i="16" a="1"/>
  <c r="E1671" i="16" s="1"/>
  <c r="G1671" i="16" a="1"/>
  <c r="G1671" i="16" s="1"/>
  <c r="I1671" i="16" a="1"/>
  <c r="I1671" i="16" s="1"/>
  <c r="J1671" i="16" a="1"/>
  <c r="J1671" i="16" s="1"/>
  <c r="L1671" i="16" a="1"/>
  <c r="L1671" i="16" s="1"/>
  <c r="N1671" i="16" a="1"/>
  <c r="N1671" i="16" s="1"/>
  <c r="O1671" i="16" a="1"/>
  <c r="O1671" i="16" s="1"/>
  <c r="A1672" i="16" a="1"/>
  <c r="A1672" i="16" s="1"/>
  <c r="B1672" i="16" a="1"/>
  <c r="B1672" i="16" s="1"/>
  <c r="C1672" i="16" a="1"/>
  <c r="C1672" i="16" s="1"/>
  <c r="D1672" i="16" a="1"/>
  <c r="D1672" i="16" s="1"/>
  <c r="E1672" i="16" a="1"/>
  <c r="E1672" i="16" s="1"/>
  <c r="G1672" i="16" a="1"/>
  <c r="G1672" i="16" s="1"/>
  <c r="I1672" i="16" a="1"/>
  <c r="I1672" i="16" s="1"/>
  <c r="J1672" i="16" a="1"/>
  <c r="J1672" i="16" s="1"/>
  <c r="L1672" i="16" a="1"/>
  <c r="L1672" i="16" s="1"/>
  <c r="N1672" i="16" a="1"/>
  <c r="N1672" i="16" s="1"/>
  <c r="O1672" i="16" a="1"/>
  <c r="O1672" i="16" s="1"/>
  <c r="A1673" i="16" a="1"/>
  <c r="A1673" i="16" s="1"/>
  <c r="B1673" i="16" a="1"/>
  <c r="B1673" i="16" s="1"/>
  <c r="C1673" i="16" a="1"/>
  <c r="C1673" i="16" s="1"/>
  <c r="D1673" i="16" a="1"/>
  <c r="D1673" i="16" s="1"/>
  <c r="E1673" i="16" a="1"/>
  <c r="E1673" i="16" s="1"/>
  <c r="G1673" i="16" a="1"/>
  <c r="G1673" i="16" s="1"/>
  <c r="I1673" i="16" a="1"/>
  <c r="I1673" i="16" s="1"/>
  <c r="J1673" i="16" a="1"/>
  <c r="J1673" i="16" s="1"/>
  <c r="L1673" i="16" a="1"/>
  <c r="L1673" i="16" s="1"/>
  <c r="N1673" i="16" a="1"/>
  <c r="N1673" i="16" s="1"/>
  <c r="O1673" i="16" a="1"/>
  <c r="O1673" i="16" s="1"/>
  <c r="A1674" i="16" a="1"/>
  <c r="A1674" i="16" s="1"/>
  <c r="B1674" i="16" a="1"/>
  <c r="B1674" i="16" s="1"/>
  <c r="C1674" i="16" a="1"/>
  <c r="C1674" i="16" s="1"/>
  <c r="D1674" i="16" a="1"/>
  <c r="D1674" i="16" s="1"/>
  <c r="E1674" i="16" a="1"/>
  <c r="E1674" i="16" s="1"/>
  <c r="G1674" i="16" a="1"/>
  <c r="G1674" i="16" s="1"/>
  <c r="I1674" i="16" a="1"/>
  <c r="I1674" i="16" s="1"/>
  <c r="J1674" i="16" a="1"/>
  <c r="J1674" i="16" s="1"/>
  <c r="L1674" i="16" a="1"/>
  <c r="L1674" i="16" s="1"/>
  <c r="N1674" i="16" a="1"/>
  <c r="N1674" i="16" s="1"/>
  <c r="O1674" i="16" a="1"/>
  <c r="O1674" i="16" s="1"/>
  <c r="A1675" i="16" a="1"/>
  <c r="A1675" i="16" s="1"/>
  <c r="B1675" i="16" a="1"/>
  <c r="B1675" i="16" s="1"/>
  <c r="C1675" i="16" a="1"/>
  <c r="C1675" i="16" s="1"/>
  <c r="D1675" i="16" a="1"/>
  <c r="D1675" i="16" s="1"/>
  <c r="E1675" i="16" a="1"/>
  <c r="E1675" i="16" s="1"/>
  <c r="G1675" i="16" a="1"/>
  <c r="G1675" i="16" s="1"/>
  <c r="I1675" i="16" a="1"/>
  <c r="I1675" i="16" s="1"/>
  <c r="J1675" i="16" a="1"/>
  <c r="J1675" i="16" s="1"/>
  <c r="L1675" i="16" a="1"/>
  <c r="L1675" i="16" s="1"/>
  <c r="N1675" i="16" a="1"/>
  <c r="N1675" i="16" s="1"/>
  <c r="O1675" i="16" a="1"/>
  <c r="O1675" i="16" s="1"/>
  <c r="A1676" i="16" a="1"/>
  <c r="A1676" i="16" s="1"/>
  <c r="B1676" i="16" a="1"/>
  <c r="B1676" i="16" s="1"/>
  <c r="C1676" i="16" a="1"/>
  <c r="C1676" i="16" s="1"/>
  <c r="D1676" i="16" a="1"/>
  <c r="D1676" i="16" s="1"/>
  <c r="E1676" i="16" a="1"/>
  <c r="E1676" i="16" s="1"/>
  <c r="G1676" i="16" a="1"/>
  <c r="G1676" i="16" s="1"/>
  <c r="I1676" i="16" a="1"/>
  <c r="I1676" i="16" s="1"/>
  <c r="J1676" i="16" a="1"/>
  <c r="J1676" i="16" s="1"/>
  <c r="L1676" i="16" a="1"/>
  <c r="L1676" i="16" s="1"/>
  <c r="N1676" i="16" a="1"/>
  <c r="N1676" i="16" s="1"/>
  <c r="O1676" i="16" a="1"/>
  <c r="O1676" i="16" s="1"/>
  <c r="A1677" i="16" a="1"/>
  <c r="A1677" i="16" s="1"/>
  <c r="B1677" i="16" a="1"/>
  <c r="B1677" i="16" s="1"/>
  <c r="C1677" i="16" a="1"/>
  <c r="C1677" i="16" s="1"/>
  <c r="D1677" i="16" a="1"/>
  <c r="D1677" i="16" s="1"/>
  <c r="E1677" i="16" a="1"/>
  <c r="E1677" i="16" s="1"/>
  <c r="G1677" i="16" a="1"/>
  <c r="G1677" i="16" s="1"/>
  <c r="I1677" i="16" a="1"/>
  <c r="I1677" i="16" s="1"/>
  <c r="J1677" i="16" a="1"/>
  <c r="J1677" i="16" s="1"/>
  <c r="L1677" i="16" a="1"/>
  <c r="L1677" i="16" s="1"/>
  <c r="N1677" i="16" a="1"/>
  <c r="N1677" i="16" s="1"/>
  <c r="O1677" i="16" a="1"/>
  <c r="O1677" i="16" s="1"/>
  <c r="A1678" i="16" a="1"/>
  <c r="A1678" i="16" s="1"/>
  <c r="B1678" i="16" a="1"/>
  <c r="B1678" i="16" s="1"/>
  <c r="C1678" i="16" a="1"/>
  <c r="C1678" i="16" s="1"/>
  <c r="D1678" i="16" a="1"/>
  <c r="D1678" i="16" s="1"/>
  <c r="E1678" i="16" a="1"/>
  <c r="E1678" i="16" s="1"/>
  <c r="F1678" i="16" a="1"/>
  <c r="F1678" i="16" s="1"/>
  <c r="G1678" i="16" a="1"/>
  <c r="G1678" i="16" s="1"/>
  <c r="H1678" i="16" a="1"/>
  <c r="H1678" i="16" s="1"/>
  <c r="I1678" i="16" a="1"/>
  <c r="I1678" i="16" s="1"/>
  <c r="J1678" i="16" a="1"/>
  <c r="J1678" i="16" s="1"/>
  <c r="K1678" i="16" a="1"/>
  <c r="K1678" i="16" s="1"/>
  <c r="L1678" i="16" a="1"/>
  <c r="L1678" i="16" s="1"/>
  <c r="N1678" i="16" a="1"/>
  <c r="N1678" i="16" s="1"/>
  <c r="O1678" i="16" a="1"/>
  <c r="O1678" i="16" s="1"/>
  <c r="A1679" i="16" a="1"/>
  <c r="A1679" i="16" s="1"/>
  <c r="B1679" i="16" a="1"/>
  <c r="B1679" i="16" s="1"/>
  <c r="C1679" i="16" a="1"/>
  <c r="C1679" i="16" s="1"/>
  <c r="D1679" i="16" a="1"/>
  <c r="D1679" i="16" s="1"/>
  <c r="E1679" i="16" a="1"/>
  <c r="E1679" i="16" s="1"/>
  <c r="F1679" i="16" a="1"/>
  <c r="F1679" i="16" s="1"/>
  <c r="G1679" i="16" a="1"/>
  <c r="G1679" i="16" s="1"/>
  <c r="H1679" i="16" a="1"/>
  <c r="H1679" i="16" s="1"/>
  <c r="I1679" i="16" a="1"/>
  <c r="I1679" i="16" s="1"/>
  <c r="J1679" i="16" a="1"/>
  <c r="J1679" i="16" s="1"/>
  <c r="K1679" i="16" a="1"/>
  <c r="K1679" i="16" s="1"/>
  <c r="L1679" i="16" a="1"/>
  <c r="L1679" i="16" s="1"/>
  <c r="N1679" i="16" a="1"/>
  <c r="N1679" i="16" s="1"/>
  <c r="O1679" i="16" a="1"/>
  <c r="O1679" i="16" s="1"/>
  <c r="A1680" i="16" a="1"/>
  <c r="A1680" i="16" s="1"/>
  <c r="B1680" i="16" a="1"/>
  <c r="B1680" i="16" s="1"/>
  <c r="C1680" i="16" a="1"/>
  <c r="C1680" i="16" s="1"/>
  <c r="D1680" i="16" a="1"/>
  <c r="D1680" i="16" s="1"/>
  <c r="E1680" i="16" a="1"/>
  <c r="E1680" i="16" s="1"/>
  <c r="F1680" i="16" a="1"/>
  <c r="F1680" i="16" s="1"/>
  <c r="G1680" i="16" a="1"/>
  <c r="G1680" i="16" s="1"/>
  <c r="H1680" i="16" a="1"/>
  <c r="H1680" i="16" s="1"/>
  <c r="I1680" i="16" a="1"/>
  <c r="I1680" i="16" s="1"/>
  <c r="J1680" i="16" a="1"/>
  <c r="J1680" i="16" s="1"/>
  <c r="K1680" i="16" a="1"/>
  <c r="K1680" i="16" s="1"/>
  <c r="L1680" i="16" a="1"/>
  <c r="L1680" i="16" s="1"/>
  <c r="N1680" i="16" a="1"/>
  <c r="N1680" i="16" s="1"/>
  <c r="O1680" i="16" a="1"/>
  <c r="O1680" i="16" s="1"/>
  <c r="A1681" i="16" a="1"/>
  <c r="A1681" i="16" s="1"/>
  <c r="B1681" i="16" a="1"/>
  <c r="B1681" i="16" s="1"/>
  <c r="C1681" i="16" a="1"/>
  <c r="C1681" i="16" s="1"/>
  <c r="D1681" i="16" a="1"/>
  <c r="D1681" i="16" s="1"/>
  <c r="E1681" i="16" a="1"/>
  <c r="E1681" i="16" s="1"/>
  <c r="F1681" i="16" a="1"/>
  <c r="F1681" i="16" s="1"/>
  <c r="G1681" i="16" a="1"/>
  <c r="G1681" i="16" s="1"/>
  <c r="H1681" i="16" a="1"/>
  <c r="H1681" i="16" s="1"/>
  <c r="I1681" i="16" a="1"/>
  <c r="I1681" i="16" s="1"/>
  <c r="J1681" i="16" a="1"/>
  <c r="J1681" i="16" s="1"/>
  <c r="K1681" i="16" a="1"/>
  <c r="K1681" i="16" s="1"/>
  <c r="L1681" i="16" a="1"/>
  <c r="L1681" i="16" s="1"/>
  <c r="N1681" i="16" a="1"/>
  <c r="N1681" i="16" s="1"/>
  <c r="O1681" i="16" a="1"/>
  <c r="O1681" i="16" s="1"/>
  <c r="A1682" i="16" a="1"/>
  <c r="A1682" i="16" s="1"/>
  <c r="B1682" i="16" a="1"/>
  <c r="B1682" i="16" s="1"/>
  <c r="C1682" i="16" a="1"/>
  <c r="C1682" i="16" s="1"/>
  <c r="D1682" i="16" a="1"/>
  <c r="D1682" i="16" s="1"/>
  <c r="E1682" i="16" a="1"/>
  <c r="E1682" i="16" s="1"/>
  <c r="F1682" i="16" a="1"/>
  <c r="F1682" i="16" s="1"/>
  <c r="G1682" i="16" a="1"/>
  <c r="G1682" i="16" s="1"/>
  <c r="H1682" i="16" a="1"/>
  <c r="H1682" i="16" s="1"/>
  <c r="I1682" i="16" a="1"/>
  <c r="I1682" i="16" s="1"/>
  <c r="J1682" i="16" a="1"/>
  <c r="J1682" i="16" s="1"/>
  <c r="K1682" i="16" a="1"/>
  <c r="K1682" i="16" s="1"/>
  <c r="L1682" i="16" a="1"/>
  <c r="L1682" i="16" s="1"/>
  <c r="N1682" i="16" a="1"/>
  <c r="N1682" i="16" s="1"/>
  <c r="O1682" i="16" a="1"/>
  <c r="O1682" i="16" s="1"/>
  <c r="A1683" i="16" a="1"/>
  <c r="A1683" i="16" s="1"/>
  <c r="B1683" i="16" a="1"/>
  <c r="B1683" i="16" s="1"/>
  <c r="C1683" i="16" a="1"/>
  <c r="C1683" i="16" s="1"/>
  <c r="D1683" i="16" a="1"/>
  <c r="D1683" i="16" s="1"/>
  <c r="E1683" i="16" a="1"/>
  <c r="E1683" i="16" s="1"/>
  <c r="F1683" i="16" a="1"/>
  <c r="F1683" i="16" s="1"/>
  <c r="G1683" i="16" a="1"/>
  <c r="G1683" i="16" s="1"/>
  <c r="H1683" i="16" a="1"/>
  <c r="H1683" i="16" s="1"/>
  <c r="I1683" i="16" a="1"/>
  <c r="I1683" i="16" s="1"/>
  <c r="J1683" i="16" a="1"/>
  <c r="J1683" i="16" s="1"/>
  <c r="K1683" i="16" a="1"/>
  <c r="K1683" i="16" s="1"/>
  <c r="L1683" i="16" a="1"/>
  <c r="L1683" i="16" s="1"/>
  <c r="N1683" i="16" a="1"/>
  <c r="N1683" i="16" s="1"/>
  <c r="O1683" i="16" a="1"/>
  <c r="O1683" i="16" s="1"/>
  <c r="A1684" i="16" a="1"/>
  <c r="A1684" i="16" s="1"/>
  <c r="B1684" i="16" a="1"/>
  <c r="B1684" i="16" s="1"/>
  <c r="C1684" i="16" a="1"/>
  <c r="C1684" i="16" s="1"/>
  <c r="D1684" i="16" a="1"/>
  <c r="D1684" i="16" s="1"/>
  <c r="E1684" i="16" a="1"/>
  <c r="E1684" i="16" s="1"/>
  <c r="F1684" i="16" a="1"/>
  <c r="F1684" i="16" s="1"/>
  <c r="G1684" i="16" a="1"/>
  <c r="G1684" i="16" s="1"/>
  <c r="H1684" i="16" a="1"/>
  <c r="H1684" i="16" s="1"/>
  <c r="I1684" i="16" a="1"/>
  <c r="I1684" i="16" s="1"/>
  <c r="J1684" i="16" a="1"/>
  <c r="J1684" i="16" s="1"/>
  <c r="K1684" i="16" a="1"/>
  <c r="K1684" i="16" s="1"/>
  <c r="L1684" i="16" a="1"/>
  <c r="L1684" i="16" s="1"/>
  <c r="N1684" i="16" a="1"/>
  <c r="N1684" i="16" s="1"/>
  <c r="O1684" i="16" a="1"/>
  <c r="O1684" i="16" s="1"/>
  <c r="A1685" i="16" a="1"/>
  <c r="A1685" i="16" s="1"/>
  <c r="B1685" i="16" a="1"/>
  <c r="B1685" i="16" s="1"/>
  <c r="C1685" i="16" a="1"/>
  <c r="C1685" i="16" s="1"/>
  <c r="D1685" i="16" a="1"/>
  <c r="D1685" i="16" s="1"/>
  <c r="E1685" i="16" a="1"/>
  <c r="E1685" i="16" s="1"/>
  <c r="F1685" i="16" a="1"/>
  <c r="F1685" i="16" s="1"/>
  <c r="G1685" i="16" a="1"/>
  <c r="G1685" i="16" s="1"/>
  <c r="H1685" i="16" a="1"/>
  <c r="H1685" i="16" s="1"/>
  <c r="I1685" i="16" a="1"/>
  <c r="I1685" i="16" s="1"/>
  <c r="J1685" i="16" a="1"/>
  <c r="J1685" i="16" s="1"/>
  <c r="K1685" i="16" a="1"/>
  <c r="K1685" i="16" s="1"/>
  <c r="L1685" i="16" a="1"/>
  <c r="L1685" i="16" s="1"/>
  <c r="N1685" i="16" a="1"/>
  <c r="N1685" i="16" s="1"/>
  <c r="O1685" i="16" a="1"/>
  <c r="O1685" i="16" s="1"/>
  <c r="A1686" i="16" a="1"/>
  <c r="A1686" i="16" s="1"/>
  <c r="B1686" i="16" a="1"/>
  <c r="B1686" i="16" s="1"/>
  <c r="C1686" i="16" a="1"/>
  <c r="C1686" i="16" s="1"/>
  <c r="D1686" i="16" a="1"/>
  <c r="D1686" i="16" s="1"/>
  <c r="E1686" i="16" a="1"/>
  <c r="E1686" i="16" s="1"/>
  <c r="F1686" i="16" a="1"/>
  <c r="F1686" i="16" s="1"/>
  <c r="G1686" i="16" a="1"/>
  <c r="G1686" i="16" s="1"/>
  <c r="H1686" i="16" a="1"/>
  <c r="H1686" i="16" s="1"/>
  <c r="I1686" i="16" a="1"/>
  <c r="I1686" i="16" s="1"/>
  <c r="J1686" i="16" a="1"/>
  <c r="J1686" i="16" s="1"/>
  <c r="K1686" i="16" a="1"/>
  <c r="K1686" i="16" s="1"/>
  <c r="L1686" i="16" a="1"/>
  <c r="L1686" i="16" s="1"/>
  <c r="N1686" i="16" a="1"/>
  <c r="N1686" i="16" s="1"/>
  <c r="O1686" i="16" a="1"/>
  <c r="O1686" i="16" s="1"/>
  <c r="A1687" i="16" a="1"/>
  <c r="A1687" i="16" s="1"/>
  <c r="B1687" i="16" a="1"/>
  <c r="B1687" i="16" s="1"/>
  <c r="C1687" i="16" a="1"/>
  <c r="C1687" i="16" s="1"/>
  <c r="D1687" i="16" a="1"/>
  <c r="D1687" i="16" s="1"/>
  <c r="E1687" i="16" a="1"/>
  <c r="E1687" i="16" s="1"/>
  <c r="F1687" i="16" a="1"/>
  <c r="F1687" i="16" s="1"/>
  <c r="G1687" i="16" a="1"/>
  <c r="G1687" i="16" s="1"/>
  <c r="H1687" i="16" a="1"/>
  <c r="H1687" i="16" s="1"/>
  <c r="I1687" i="16" a="1"/>
  <c r="I1687" i="16" s="1"/>
  <c r="J1687" i="16" a="1"/>
  <c r="J1687" i="16" s="1"/>
  <c r="K1687" i="16" a="1"/>
  <c r="K1687" i="16" s="1"/>
  <c r="L1687" i="16" a="1"/>
  <c r="L1687" i="16" s="1"/>
  <c r="N1687" i="16" a="1"/>
  <c r="N1687" i="16" s="1"/>
  <c r="O1687" i="16" a="1"/>
  <c r="O1687" i="16" s="1"/>
  <c r="A1688" i="16" a="1"/>
  <c r="A1688" i="16" s="1"/>
  <c r="B1688" i="16" a="1"/>
  <c r="B1688" i="16" s="1"/>
  <c r="C1688" i="16" a="1"/>
  <c r="C1688" i="16" s="1"/>
  <c r="D1688" i="16" a="1"/>
  <c r="D1688" i="16" s="1"/>
  <c r="E1688" i="16" a="1"/>
  <c r="E1688" i="16" s="1"/>
  <c r="F1688" i="16" a="1"/>
  <c r="F1688" i="16" s="1"/>
  <c r="G1688" i="16" a="1"/>
  <c r="G1688" i="16" s="1"/>
  <c r="H1688" i="16" a="1"/>
  <c r="H1688" i="16" s="1"/>
  <c r="I1688" i="16" a="1"/>
  <c r="I1688" i="16" s="1"/>
  <c r="J1688" i="16" a="1"/>
  <c r="J1688" i="16" s="1"/>
  <c r="K1688" i="16" a="1"/>
  <c r="K1688" i="16" s="1"/>
  <c r="L1688" i="16" a="1"/>
  <c r="L1688" i="16" s="1"/>
  <c r="N1688" i="16" a="1"/>
  <c r="N1688" i="16" s="1"/>
  <c r="O1688" i="16" a="1"/>
  <c r="O1688" i="16" s="1"/>
  <c r="A1689" i="16" a="1"/>
  <c r="A1689" i="16" s="1"/>
  <c r="B1689" i="16" a="1"/>
  <c r="B1689" i="16" s="1"/>
  <c r="C1689" i="16" a="1"/>
  <c r="C1689" i="16" s="1"/>
  <c r="D1689" i="16" a="1"/>
  <c r="D1689" i="16" s="1"/>
  <c r="E1689" i="16" a="1"/>
  <c r="E1689" i="16" s="1"/>
  <c r="F1689" i="16" a="1"/>
  <c r="F1689" i="16" s="1"/>
  <c r="G1689" i="16" a="1"/>
  <c r="G1689" i="16" s="1"/>
  <c r="H1689" i="16" a="1"/>
  <c r="H1689" i="16" s="1"/>
  <c r="I1689" i="16" a="1"/>
  <c r="I1689" i="16" s="1"/>
  <c r="J1689" i="16" a="1"/>
  <c r="J1689" i="16" s="1"/>
  <c r="K1689" i="16" a="1"/>
  <c r="K1689" i="16" s="1"/>
  <c r="L1689" i="16" a="1"/>
  <c r="L1689" i="16" s="1"/>
  <c r="N1689" i="16" a="1"/>
  <c r="N1689" i="16" s="1"/>
  <c r="O1689" i="16" a="1"/>
  <c r="O1689" i="16" s="1"/>
  <c r="A1690" i="16" a="1"/>
  <c r="A1690" i="16" s="1"/>
  <c r="B1690" i="16" a="1"/>
  <c r="B1690" i="16" s="1"/>
  <c r="C1690" i="16" a="1"/>
  <c r="C1690" i="16" s="1"/>
  <c r="D1690" i="16" a="1"/>
  <c r="D1690" i="16" s="1"/>
  <c r="E1690" i="16" a="1"/>
  <c r="E1690" i="16" s="1"/>
  <c r="F1690" i="16" a="1"/>
  <c r="F1690" i="16" s="1"/>
  <c r="G1690" i="16" a="1"/>
  <c r="G1690" i="16" s="1"/>
  <c r="H1690" i="16" a="1"/>
  <c r="H1690" i="16" s="1"/>
  <c r="I1690" i="16" a="1"/>
  <c r="I1690" i="16" s="1"/>
  <c r="J1690" i="16" a="1"/>
  <c r="J1690" i="16" s="1"/>
  <c r="K1690" i="16" a="1"/>
  <c r="K1690" i="16" s="1"/>
  <c r="L1690" i="16" a="1"/>
  <c r="L1690" i="16" s="1"/>
  <c r="N1690" i="16" a="1"/>
  <c r="N1690" i="16" s="1"/>
  <c r="O1690" i="16" a="1"/>
  <c r="O1690" i="16" s="1"/>
  <c r="A1691" i="16" a="1"/>
  <c r="A1691" i="16" s="1"/>
  <c r="B1691" i="16" a="1"/>
  <c r="B1691" i="16" s="1"/>
  <c r="C1691" i="16" a="1"/>
  <c r="C1691" i="16" s="1"/>
  <c r="D1691" i="16" a="1"/>
  <c r="D1691" i="16" s="1"/>
  <c r="E1691" i="16" a="1"/>
  <c r="E1691" i="16" s="1"/>
  <c r="F1691" i="16" a="1"/>
  <c r="F1691" i="16" s="1"/>
  <c r="G1691" i="16" a="1"/>
  <c r="G1691" i="16" s="1"/>
  <c r="H1691" i="16" a="1"/>
  <c r="H1691" i="16" s="1"/>
  <c r="I1691" i="16" a="1"/>
  <c r="I1691" i="16" s="1"/>
  <c r="J1691" i="16" a="1"/>
  <c r="J1691" i="16" s="1"/>
  <c r="K1691" i="16" a="1"/>
  <c r="K1691" i="16" s="1"/>
  <c r="L1691" i="16" a="1"/>
  <c r="L1691" i="16" s="1"/>
  <c r="N1691" i="16" a="1"/>
  <c r="N1691" i="16" s="1"/>
  <c r="O1691" i="16" a="1"/>
  <c r="O1691" i="16" s="1"/>
  <c r="A1692" i="16" a="1"/>
  <c r="A1692" i="16" s="1"/>
  <c r="B1692" i="16" a="1"/>
  <c r="B1692" i="16" s="1"/>
  <c r="C1692" i="16" a="1"/>
  <c r="C1692" i="16" s="1"/>
  <c r="D1692" i="16" a="1"/>
  <c r="D1692" i="16" s="1"/>
  <c r="E1692" i="16" a="1"/>
  <c r="E1692" i="16" s="1"/>
  <c r="F1692" i="16" a="1"/>
  <c r="F1692" i="16" s="1"/>
  <c r="G1692" i="16" a="1"/>
  <c r="G1692" i="16" s="1"/>
  <c r="H1692" i="16" a="1"/>
  <c r="H1692" i="16" s="1"/>
  <c r="I1692" i="16" a="1"/>
  <c r="I1692" i="16" s="1"/>
  <c r="J1692" i="16" a="1"/>
  <c r="J1692" i="16" s="1"/>
  <c r="K1692" i="16" a="1"/>
  <c r="K1692" i="16" s="1"/>
  <c r="L1692" i="16" a="1"/>
  <c r="L1692" i="16" s="1"/>
  <c r="N1692" i="16" a="1"/>
  <c r="N1692" i="16" s="1"/>
  <c r="O1692" i="16" a="1"/>
  <c r="O1692" i="16" s="1"/>
  <c r="A1693" i="16" a="1"/>
  <c r="A1693" i="16" s="1"/>
  <c r="B1693" i="16" a="1"/>
  <c r="B1693" i="16" s="1"/>
  <c r="C1693" i="16" a="1"/>
  <c r="C1693" i="16" s="1"/>
  <c r="D1693" i="16" a="1"/>
  <c r="D1693" i="16" s="1"/>
  <c r="E1693" i="16" a="1"/>
  <c r="E1693" i="16" s="1"/>
  <c r="F1693" i="16" a="1"/>
  <c r="F1693" i="16" s="1"/>
  <c r="G1693" i="16" a="1"/>
  <c r="G1693" i="16" s="1"/>
  <c r="H1693" i="16" a="1"/>
  <c r="H1693" i="16" s="1"/>
  <c r="I1693" i="16" a="1"/>
  <c r="I1693" i="16" s="1"/>
  <c r="J1693" i="16" a="1"/>
  <c r="J1693" i="16" s="1"/>
  <c r="K1693" i="16" a="1"/>
  <c r="K1693" i="16" s="1"/>
  <c r="L1693" i="16" a="1"/>
  <c r="L1693" i="16" s="1"/>
  <c r="N1693" i="16" a="1"/>
  <c r="N1693" i="16" s="1"/>
  <c r="O1693" i="16" a="1"/>
  <c r="O1693" i="16" s="1"/>
  <c r="A1694" i="16" a="1"/>
  <c r="A1694" i="16" s="1"/>
  <c r="B1694" i="16" a="1"/>
  <c r="B1694" i="16" s="1"/>
  <c r="C1694" i="16" a="1"/>
  <c r="C1694" i="16" s="1"/>
  <c r="D1694" i="16" a="1"/>
  <c r="D1694" i="16" s="1"/>
  <c r="E1694" i="16" a="1"/>
  <c r="E1694" i="16" s="1"/>
  <c r="F1694" i="16" a="1"/>
  <c r="F1694" i="16" s="1"/>
  <c r="G1694" i="16" a="1"/>
  <c r="G1694" i="16" s="1"/>
  <c r="H1694" i="16" a="1"/>
  <c r="H1694" i="16" s="1"/>
  <c r="I1694" i="16" a="1"/>
  <c r="I1694" i="16" s="1"/>
  <c r="J1694" i="16" a="1"/>
  <c r="J1694" i="16" s="1"/>
  <c r="K1694" i="16" a="1"/>
  <c r="K1694" i="16" s="1"/>
  <c r="L1694" i="16" a="1"/>
  <c r="L1694" i="16" s="1"/>
  <c r="N1694" i="16" a="1"/>
  <c r="N1694" i="16" s="1"/>
  <c r="O1694" i="16" a="1"/>
  <c r="O1694" i="16" s="1"/>
  <c r="A1695" i="16" a="1"/>
  <c r="A1695" i="16" s="1"/>
  <c r="B1695" i="16" a="1"/>
  <c r="B1695" i="16" s="1"/>
  <c r="C1695" i="16" a="1"/>
  <c r="C1695" i="16" s="1"/>
  <c r="D1695" i="16" a="1"/>
  <c r="D1695" i="16" s="1"/>
  <c r="E1695" i="16" a="1"/>
  <c r="E1695" i="16" s="1"/>
  <c r="F1695" i="16" a="1"/>
  <c r="F1695" i="16" s="1"/>
  <c r="G1695" i="16" a="1"/>
  <c r="G1695" i="16" s="1"/>
  <c r="H1695" i="16" a="1"/>
  <c r="H1695" i="16" s="1"/>
  <c r="I1695" i="16" a="1"/>
  <c r="I1695" i="16" s="1"/>
  <c r="J1695" i="16" a="1"/>
  <c r="J1695" i="16" s="1"/>
  <c r="K1695" i="16" a="1"/>
  <c r="K1695" i="16" s="1"/>
  <c r="L1695" i="16" a="1"/>
  <c r="L1695" i="16" s="1"/>
  <c r="N1695" i="16" a="1"/>
  <c r="N1695" i="16" s="1"/>
  <c r="O1695" i="16" a="1"/>
  <c r="O1695" i="16" s="1"/>
  <c r="A1696" i="16" a="1"/>
  <c r="A1696" i="16" s="1"/>
  <c r="B1696" i="16" a="1"/>
  <c r="B1696" i="16" s="1"/>
  <c r="C1696" i="16" a="1"/>
  <c r="C1696" i="16" s="1"/>
  <c r="D1696" i="16" a="1"/>
  <c r="D1696" i="16" s="1"/>
  <c r="E1696" i="16" a="1"/>
  <c r="E1696" i="16" s="1"/>
  <c r="F1696" i="16" a="1"/>
  <c r="F1696" i="16" s="1"/>
  <c r="G1696" i="16" a="1"/>
  <c r="G1696" i="16" s="1"/>
  <c r="H1696" i="16" a="1"/>
  <c r="H1696" i="16" s="1"/>
  <c r="I1696" i="16" a="1"/>
  <c r="I1696" i="16" s="1"/>
  <c r="J1696" i="16" a="1"/>
  <c r="J1696" i="16" s="1"/>
  <c r="K1696" i="16" a="1"/>
  <c r="K1696" i="16" s="1"/>
  <c r="L1696" i="16" a="1"/>
  <c r="L1696" i="16" s="1"/>
  <c r="N1696" i="16" a="1"/>
  <c r="N1696" i="16" s="1"/>
  <c r="O1696" i="16" a="1"/>
  <c r="O1696" i="16" s="1"/>
  <c r="A1697" i="16" a="1"/>
  <c r="A1697" i="16" s="1"/>
  <c r="B1697" i="16" a="1"/>
  <c r="B1697" i="16" s="1"/>
  <c r="C1697" i="16" a="1"/>
  <c r="C1697" i="16" s="1"/>
  <c r="D1697" i="16" a="1"/>
  <c r="D1697" i="16" s="1"/>
  <c r="E1697" i="16" a="1"/>
  <c r="E1697" i="16" s="1"/>
  <c r="F1697" i="16" a="1"/>
  <c r="F1697" i="16" s="1"/>
  <c r="G1697" i="16" a="1"/>
  <c r="G1697" i="16" s="1"/>
  <c r="H1697" i="16" a="1"/>
  <c r="H1697" i="16" s="1"/>
  <c r="I1697" i="16" a="1"/>
  <c r="I1697" i="16" s="1"/>
  <c r="J1697" i="16" a="1"/>
  <c r="J1697" i="16" s="1"/>
  <c r="K1697" i="16" a="1"/>
  <c r="K1697" i="16" s="1"/>
  <c r="L1697" i="16" a="1"/>
  <c r="L1697" i="16" s="1"/>
  <c r="N1697" i="16" a="1"/>
  <c r="N1697" i="16" s="1"/>
  <c r="O1697" i="16" a="1"/>
  <c r="O1697" i="16" s="1"/>
  <c r="A1698" i="16" a="1"/>
  <c r="A1698" i="16" s="1"/>
  <c r="B1698" i="16" a="1"/>
  <c r="B1698" i="16" s="1"/>
  <c r="C1698" i="16" a="1"/>
  <c r="C1698" i="16" s="1"/>
  <c r="D1698" i="16" a="1"/>
  <c r="D1698" i="16" s="1"/>
  <c r="E1698" i="16" a="1"/>
  <c r="E1698" i="16" s="1"/>
  <c r="F1698" i="16" a="1"/>
  <c r="F1698" i="16" s="1"/>
  <c r="G1698" i="16" a="1"/>
  <c r="G1698" i="16" s="1"/>
  <c r="H1698" i="16" a="1"/>
  <c r="H1698" i="16" s="1"/>
  <c r="I1698" i="16" a="1"/>
  <c r="I1698" i="16" s="1"/>
  <c r="J1698" i="16" a="1"/>
  <c r="J1698" i="16" s="1"/>
  <c r="K1698" i="16" a="1"/>
  <c r="K1698" i="16" s="1"/>
  <c r="L1698" i="16" a="1"/>
  <c r="L1698" i="16" s="1"/>
  <c r="N1698" i="16" a="1"/>
  <c r="N1698" i="16" s="1"/>
  <c r="O1698" i="16" a="1"/>
  <c r="O1698" i="16" s="1"/>
  <c r="A1699" i="16" a="1"/>
  <c r="A1699" i="16" s="1"/>
  <c r="B1699" i="16" a="1"/>
  <c r="B1699" i="16" s="1"/>
  <c r="C1699" i="16" a="1"/>
  <c r="C1699" i="16" s="1"/>
  <c r="D1699" i="16" a="1"/>
  <c r="D1699" i="16" s="1"/>
  <c r="E1699" i="16" a="1"/>
  <c r="E1699" i="16" s="1"/>
  <c r="F1699" i="16" a="1"/>
  <c r="F1699" i="16" s="1"/>
  <c r="G1699" i="16" a="1"/>
  <c r="G1699" i="16" s="1"/>
  <c r="H1699" i="16" a="1"/>
  <c r="H1699" i="16" s="1"/>
  <c r="I1699" i="16" a="1"/>
  <c r="I1699" i="16" s="1"/>
  <c r="J1699" i="16" a="1"/>
  <c r="J1699" i="16" s="1"/>
  <c r="K1699" i="16" a="1"/>
  <c r="K1699" i="16" s="1"/>
  <c r="L1699" i="16" a="1"/>
  <c r="L1699" i="16" s="1"/>
  <c r="N1699" i="16" a="1"/>
  <c r="N1699" i="16" s="1"/>
  <c r="O1699" i="16" a="1"/>
  <c r="O1699" i="16" s="1"/>
  <c r="A1700" i="16" a="1"/>
  <c r="A1700" i="16" s="1"/>
  <c r="B1700" i="16" a="1"/>
  <c r="B1700" i="16" s="1"/>
  <c r="C1700" i="16" a="1"/>
  <c r="C1700" i="16" s="1"/>
  <c r="D1700" i="16" a="1"/>
  <c r="D1700" i="16" s="1"/>
  <c r="E1700" i="16" a="1"/>
  <c r="E1700" i="16" s="1"/>
  <c r="F1700" i="16" a="1"/>
  <c r="F1700" i="16" s="1"/>
  <c r="G1700" i="16" a="1"/>
  <c r="G1700" i="16" s="1"/>
  <c r="H1700" i="16" a="1"/>
  <c r="H1700" i="16" s="1"/>
  <c r="I1700" i="16" a="1"/>
  <c r="I1700" i="16" s="1"/>
  <c r="J1700" i="16" a="1"/>
  <c r="J1700" i="16" s="1"/>
  <c r="K1700" i="16" a="1"/>
  <c r="K1700" i="16" s="1"/>
  <c r="L1700" i="16" a="1"/>
  <c r="L1700" i="16" s="1"/>
  <c r="N1700" i="16" a="1"/>
  <c r="N1700" i="16" s="1"/>
  <c r="O1700" i="16" a="1"/>
  <c r="O1700" i="16" s="1"/>
  <c r="A1701" i="16" a="1"/>
  <c r="A1701" i="16" s="1"/>
  <c r="B1701" i="16" a="1"/>
  <c r="B1701" i="16" s="1"/>
  <c r="C1701" i="16" a="1"/>
  <c r="C1701" i="16" s="1"/>
  <c r="D1701" i="16" a="1"/>
  <c r="D1701" i="16" s="1"/>
  <c r="E1701" i="16" a="1"/>
  <c r="E1701" i="16" s="1"/>
  <c r="F1701" i="16" a="1"/>
  <c r="F1701" i="16" s="1"/>
  <c r="G1701" i="16" a="1"/>
  <c r="G1701" i="16" s="1"/>
  <c r="H1701" i="16" a="1"/>
  <c r="H1701" i="16" s="1"/>
  <c r="I1701" i="16" a="1"/>
  <c r="I1701" i="16" s="1"/>
  <c r="J1701" i="16" a="1"/>
  <c r="J1701" i="16" s="1"/>
  <c r="K1701" i="16" a="1"/>
  <c r="K1701" i="16" s="1"/>
  <c r="L1701" i="16" a="1"/>
  <c r="L1701" i="16" s="1"/>
  <c r="N1701" i="16" a="1"/>
  <c r="N1701" i="16" s="1"/>
  <c r="O1701" i="16" a="1"/>
  <c r="O1701" i="16" s="1"/>
  <c r="A1702" i="16" a="1"/>
  <c r="A1702" i="16" s="1"/>
  <c r="B1702" i="16" a="1"/>
  <c r="B1702" i="16" s="1"/>
  <c r="C1702" i="16" a="1"/>
  <c r="C1702" i="16" s="1"/>
  <c r="D1702" i="16" a="1"/>
  <c r="D1702" i="16" s="1"/>
  <c r="E1702" i="16" a="1"/>
  <c r="E1702" i="16" s="1"/>
  <c r="F1702" i="16" a="1"/>
  <c r="F1702" i="16" s="1"/>
  <c r="G1702" i="16" a="1"/>
  <c r="G1702" i="16" s="1"/>
  <c r="H1702" i="16" a="1"/>
  <c r="H1702" i="16" s="1"/>
  <c r="I1702" i="16" a="1"/>
  <c r="I1702" i="16" s="1"/>
  <c r="J1702" i="16" a="1"/>
  <c r="J1702" i="16" s="1"/>
  <c r="K1702" i="16" a="1"/>
  <c r="K1702" i="16" s="1"/>
  <c r="L1702" i="16" a="1"/>
  <c r="L1702" i="16" s="1"/>
  <c r="N1702" i="16" a="1"/>
  <c r="N1702" i="16" s="1"/>
  <c r="O1702" i="16" a="1"/>
  <c r="O1702" i="16" s="1"/>
  <c r="A1703" i="16" a="1"/>
  <c r="A1703" i="16" s="1"/>
  <c r="B1703" i="16" a="1"/>
  <c r="B1703" i="16" s="1"/>
  <c r="C1703" i="16" a="1"/>
  <c r="C1703" i="16" s="1"/>
  <c r="D1703" i="16" a="1"/>
  <c r="D1703" i="16" s="1"/>
  <c r="E1703" i="16" a="1"/>
  <c r="E1703" i="16" s="1"/>
  <c r="F1703" i="16" a="1"/>
  <c r="F1703" i="16" s="1"/>
  <c r="G1703" i="16" a="1"/>
  <c r="G1703" i="16" s="1"/>
  <c r="H1703" i="16" a="1"/>
  <c r="H1703" i="16" s="1"/>
  <c r="I1703" i="16" a="1"/>
  <c r="I1703" i="16" s="1"/>
  <c r="J1703" i="16" a="1"/>
  <c r="J1703" i="16" s="1"/>
  <c r="K1703" i="16" a="1"/>
  <c r="K1703" i="16" s="1"/>
  <c r="L1703" i="16" a="1"/>
  <c r="L1703" i="16" s="1"/>
  <c r="N1703" i="16" a="1"/>
  <c r="N1703" i="16" s="1"/>
  <c r="O1703" i="16" a="1"/>
  <c r="O1703" i="16" s="1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R473" i="3"/>
  <c r="R474" i="3"/>
  <c r="R475" i="3"/>
  <c r="R476" i="3"/>
  <c r="R477" i="3"/>
  <c r="A1575" i="16" a="1"/>
  <c r="A1575" i="16" s="1"/>
  <c r="B1575" i="16" a="1"/>
  <c r="B1575" i="16" s="1"/>
  <c r="C1575" i="16" a="1"/>
  <c r="C1575" i="16" s="1"/>
  <c r="D1575" i="16" a="1"/>
  <c r="D1575" i="16" s="1"/>
  <c r="E1575" i="16" a="1"/>
  <c r="E1575" i="16" s="1"/>
  <c r="G1575" i="16" a="1"/>
  <c r="G1575" i="16" s="1"/>
  <c r="I1575" i="16" a="1"/>
  <c r="I1575" i="16" s="1"/>
  <c r="J1575" i="16" a="1"/>
  <c r="J1575" i="16" s="1"/>
  <c r="L1575" i="16" a="1"/>
  <c r="L1575" i="16" s="1"/>
  <c r="N1575" i="16" a="1"/>
  <c r="N1575" i="16" s="1"/>
  <c r="O1575" i="16" a="1"/>
  <c r="O1575" i="16" s="1"/>
  <c r="A1576" i="16" a="1"/>
  <c r="A1576" i="16" s="1"/>
  <c r="B1576" i="16" a="1"/>
  <c r="B1576" i="16" s="1"/>
  <c r="C1576" i="16" a="1"/>
  <c r="C1576" i="16" s="1"/>
  <c r="D1576" i="16" a="1"/>
  <c r="D1576" i="16" s="1"/>
  <c r="E1576" i="16" a="1"/>
  <c r="E1576" i="16" s="1"/>
  <c r="G1576" i="16" a="1"/>
  <c r="G1576" i="16" s="1"/>
  <c r="I1576" i="16" a="1"/>
  <c r="I1576" i="16" s="1"/>
  <c r="J1576" i="16" a="1"/>
  <c r="J1576" i="16" s="1"/>
  <c r="L1576" i="16" a="1"/>
  <c r="L1576" i="16" s="1"/>
  <c r="N1576" i="16" a="1"/>
  <c r="N1576" i="16" s="1"/>
  <c r="O1576" i="16" a="1"/>
  <c r="O1576" i="16" s="1"/>
  <c r="A1577" i="16" a="1"/>
  <c r="A1577" i="16" s="1"/>
  <c r="B1577" i="16" a="1"/>
  <c r="B1577" i="16" s="1"/>
  <c r="C1577" i="16" a="1"/>
  <c r="C1577" i="16" s="1"/>
  <c r="D1577" i="16" a="1"/>
  <c r="D1577" i="16" s="1"/>
  <c r="E1577" i="16" a="1"/>
  <c r="E1577" i="16" s="1"/>
  <c r="G1577" i="16" a="1"/>
  <c r="G1577" i="16" s="1"/>
  <c r="I1577" i="16" a="1"/>
  <c r="I1577" i="16" s="1"/>
  <c r="J1577" i="16" a="1"/>
  <c r="J1577" i="16" s="1"/>
  <c r="L1577" i="16" a="1"/>
  <c r="L1577" i="16" s="1"/>
  <c r="N1577" i="16" a="1"/>
  <c r="N1577" i="16" s="1"/>
  <c r="O1577" i="16" a="1"/>
  <c r="O1577" i="16" s="1"/>
  <c r="A1578" i="16" a="1"/>
  <c r="A1578" i="16" s="1"/>
  <c r="B1578" i="16" a="1"/>
  <c r="B1578" i="16" s="1"/>
  <c r="C1578" i="16" a="1"/>
  <c r="C1578" i="16" s="1"/>
  <c r="D1578" i="16" a="1"/>
  <c r="D1578" i="16" s="1"/>
  <c r="E1578" i="16" a="1"/>
  <c r="E1578" i="16" s="1"/>
  <c r="G1578" i="16" a="1"/>
  <c r="G1578" i="16" s="1"/>
  <c r="I1578" i="16" a="1"/>
  <c r="I1578" i="16" s="1"/>
  <c r="J1578" i="16" a="1"/>
  <c r="J1578" i="16" s="1"/>
  <c r="L1578" i="16" a="1"/>
  <c r="L1578" i="16" s="1"/>
  <c r="N1578" i="16" a="1"/>
  <c r="N1578" i="16" s="1"/>
  <c r="O1578" i="16" a="1"/>
  <c r="O1578" i="16" s="1"/>
  <c r="A1579" i="16" a="1"/>
  <c r="A1579" i="16" s="1"/>
  <c r="B1579" i="16" a="1"/>
  <c r="B1579" i="16" s="1"/>
  <c r="C1579" i="16" a="1"/>
  <c r="C1579" i="16" s="1"/>
  <c r="D1579" i="16" a="1"/>
  <c r="D1579" i="16" s="1"/>
  <c r="E1579" i="16" a="1"/>
  <c r="E1579" i="16" s="1"/>
  <c r="G1579" i="16" a="1"/>
  <c r="G1579" i="16" s="1"/>
  <c r="I1579" i="16" a="1"/>
  <c r="I1579" i="16" s="1"/>
  <c r="J1579" i="16" a="1"/>
  <c r="J1579" i="16" s="1"/>
  <c r="L1579" i="16" a="1"/>
  <c r="L1579" i="16" s="1"/>
  <c r="N1579" i="16" a="1"/>
  <c r="N1579" i="16" s="1"/>
  <c r="O1579" i="16" a="1"/>
  <c r="O1579" i="16" s="1"/>
  <c r="A1580" i="16" a="1"/>
  <c r="A1580" i="16" s="1"/>
  <c r="B1580" i="16" a="1"/>
  <c r="B1580" i="16" s="1"/>
  <c r="C1580" i="16" a="1"/>
  <c r="C1580" i="16" s="1"/>
  <c r="D1580" i="16" a="1"/>
  <c r="D1580" i="16" s="1"/>
  <c r="E1580" i="16" a="1"/>
  <c r="E1580" i="16" s="1"/>
  <c r="G1580" i="16" a="1"/>
  <c r="G1580" i="16" s="1"/>
  <c r="I1580" i="16" a="1"/>
  <c r="I1580" i="16" s="1"/>
  <c r="J1580" i="16" a="1"/>
  <c r="J1580" i="16" s="1"/>
  <c r="L1580" i="16" a="1"/>
  <c r="L1580" i="16" s="1"/>
  <c r="N1580" i="16" a="1"/>
  <c r="N1580" i="16" s="1"/>
  <c r="O1580" i="16" a="1"/>
  <c r="O1580" i="16" s="1"/>
  <c r="A1581" i="16" a="1"/>
  <c r="A1581" i="16" s="1"/>
  <c r="B1581" i="16" a="1"/>
  <c r="B1581" i="16" s="1"/>
  <c r="C1581" i="16" a="1"/>
  <c r="C1581" i="16" s="1"/>
  <c r="D1581" i="16" a="1"/>
  <c r="D1581" i="16" s="1"/>
  <c r="E1581" i="16" a="1"/>
  <c r="E1581" i="16" s="1"/>
  <c r="G1581" i="16" a="1"/>
  <c r="G1581" i="16" s="1"/>
  <c r="I1581" i="16" a="1"/>
  <c r="I1581" i="16" s="1"/>
  <c r="J1581" i="16" a="1"/>
  <c r="J1581" i="16" s="1"/>
  <c r="L1581" i="16" a="1"/>
  <c r="L1581" i="16" s="1"/>
  <c r="N1581" i="16" a="1"/>
  <c r="N1581" i="16" s="1"/>
  <c r="O1581" i="16" a="1"/>
  <c r="O1581" i="16" s="1"/>
  <c r="A1582" i="16" a="1"/>
  <c r="A1582" i="16" s="1"/>
  <c r="B1582" i="16" a="1"/>
  <c r="B1582" i="16" s="1"/>
  <c r="C1582" i="16" a="1"/>
  <c r="C1582" i="16" s="1"/>
  <c r="D1582" i="16" a="1"/>
  <c r="D1582" i="16" s="1"/>
  <c r="E1582" i="16" a="1"/>
  <c r="E1582" i="16" s="1"/>
  <c r="G1582" i="16" a="1"/>
  <c r="G1582" i="16" s="1"/>
  <c r="I1582" i="16" a="1"/>
  <c r="I1582" i="16" s="1"/>
  <c r="J1582" i="16" a="1"/>
  <c r="J1582" i="16" s="1"/>
  <c r="L1582" i="16" a="1"/>
  <c r="L1582" i="16" s="1"/>
  <c r="N1582" i="16" a="1"/>
  <c r="N1582" i="16" s="1"/>
  <c r="O1582" i="16" a="1"/>
  <c r="O1582" i="16" s="1"/>
  <c r="A1583" i="16" a="1"/>
  <c r="A1583" i="16" s="1"/>
  <c r="B1583" i="16" a="1"/>
  <c r="B1583" i="16" s="1"/>
  <c r="C1583" i="16" a="1"/>
  <c r="C1583" i="16" s="1"/>
  <c r="D1583" i="16" a="1"/>
  <c r="D1583" i="16" s="1"/>
  <c r="E1583" i="16" a="1"/>
  <c r="E1583" i="16" s="1"/>
  <c r="G1583" i="16" a="1"/>
  <c r="G1583" i="16" s="1"/>
  <c r="I1583" i="16" a="1"/>
  <c r="I1583" i="16" s="1"/>
  <c r="J1583" i="16" a="1"/>
  <c r="J1583" i="16" s="1"/>
  <c r="L1583" i="16" a="1"/>
  <c r="L1583" i="16" s="1"/>
  <c r="N1583" i="16" a="1"/>
  <c r="N1583" i="16" s="1"/>
  <c r="O1583" i="16" a="1"/>
  <c r="O1583" i="16" s="1"/>
  <c r="A1584" i="16" a="1"/>
  <c r="A1584" i="16" s="1"/>
  <c r="B1584" i="16" a="1"/>
  <c r="B1584" i="16" s="1"/>
  <c r="C1584" i="16" a="1"/>
  <c r="C1584" i="16" s="1"/>
  <c r="D1584" i="16" a="1"/>
  <c r="D1584" i="16" s="1"/>
  <c r="E1584" i="16" a="1"/>
  <c r="E1584" i="16" s="1"/>
  <c r="G1584" i="16" a="1"/>
  <c r="G1584" i="16" s="1"/>
  <c r="I1584" i="16" a="1"/>
  <c r="I1584" i="16" s="1"/>
  <c r="J1584" i="16" a="1"/>
  <c r="J1584" i="16" s="1"/>
  <c r="L1584" i="16" a="1"/>
  <c r="L1584" i="16" s="1"/>
  <c r="N1584" i="16" a="1"/>
  <c r="N1584" i="16" s="1"/>
  <c r="O1584" i="16" a="1"/>
  <c r="O1584" i="16" s="1"/>
  <c r="A1585" i="16" a="1"/>
  <c r="A1585" i="16" s="1"/>
  <c r="B1585" i="16" a="1"/>
  <c r="B1585" i="16" s="1"/>
  <c r="C1585" i="16" a="1"/>
  <c r="C1585" i="16" s="1"/>
  <c r="D1585" i="16" a="1"/>
  <c r="D1585" i="16" s="1"/>
  <c r="E1585" i="16" a="1"/>
  <c r="E1585" i="16" s="1"/>
  <c r="G1585" i="16" a="1"/>
  <c r="G1585" i="16" s="1"/>
  <c r="I1585" i="16" a="1"/>
  <c r="I1585" i="16" s="1"/>
  <c r="J1585" i="16" a="1"/>
  <c r="J1585" i="16" s="1"/>
  <c r="L1585" i="16" a="1"/>
  <c r="L1585" i="16" s="1"/>
  <c r="N1585" i="16" a="1"/>
  <c r="N1585" i="16" s="1"/>
  <c r="O1585" i="16" a="1"/>
  <c r="O1585" i="16" s="1"/>
  <c r="A1586" i="16" a="1"/>
  <c r="A1586" i="16" s="1"/>
  <c r="B1586" i="16" a="1"/>
  <c r="B1586" i="16" s="1"/>
  <c r="C1586" i="16" a="1"/>
  <c r="C1586" i="16" s="1"/>
  <c r="D1586" i="16" a="1"/>
  <c r="D1586" i="16" s="1"/>
  <c r="E1586" i="16" a="1"/>
  <c r="E1586" i="16" s="1"/>
  <c r="G1586" i="16" a="1"/>
  <c r="G1586" i="16" s="1"/>
  <c r="I1586" i="16" a="1"/>
  <c r="I1586" i="16" s="1"/>
  <c r="J1586" i="16" a="1"/>
  <c r="J1586" i="16" s="1"/>
  <c r="L1586" i="16" a="1"/>
  <c r="L1586" i="16" s="1"/>
  <c r="N1586" i="16" a="1"/>
  <c r="N1586" i="16" s="1"/>
  <c r="O1586" i="16" a="1"/>
  <c r="O1586" i="16" s="1"/>
  <c r="A1587" i="16" a="1"/>
  <c r="A1587" i="16" s="1"/>
  <c r="B1587" i="16" a="1"/>
  <c r="B1587" i="16" s="1"/>
  <c r="C1587" i="16" a="1"/>
  <c r="C1587" i="16" s="1"/>
  <c r="D1587" i="16" a="1"/>
  <c r="D1587" i="16" s="1"/>
  <c r="E1587" i="16" a="1"/>
  <c r="E1587" i="16" s="1"/>
  <c r="G1587" i="16" a="1"/>
  <c r="G1587" i="16" s="1"/>
  <c r="I1587" i="16" a="1"/>
  <c r="I1587" i="16" s="1"/>
  <c r="J1587" i="16" a="1"/>
  <c r="J1587" i="16" s="1"/>
  <c r="L1587" i="16" a="1"/>
  <c r="L1587" i="16" s="1"/>
  <c r="N1587" i="16" a="1"/>
  <c r="N1587" i="16" s="1"/>
  <c r="O1587" i="16" a="1"/>
  <c r="O1587" i="16" s="1"/>
  <c r="A1588" i="16" a="1"/>
  <c r="A1588" i="16" s="1"/>
  <c r="B1588" i="16" a="1"/>
  <c r="B1588" i="16" s="1"/>
  <c r="C1588" i="16" a="1"/>
  <c r="C1588" i="16" s="1"/>
  <c r="D1588" i="16" a="1"/>
  <c r="D1588" i="16" s="1"/>
  <c r="E1588" i="16" a="1"/>
  <c r="E1588" i="16" s="1"/>
  <c r="G1588" i="16" a="1"/>
  <c r="G1588" i="16" s="1"/>
  <c r="I1588" i="16" a="1"/>
  <c r="I1588" i="16" s="1"/>
  <c r="J1588" i="16" a="1"/>
  <c r="J1588" i="16" s="1"/>
  <c r="L1588" i="16" a="1"/>
  <c r="L1588" i="16" s="1"/>
  <c r="N1588" i="16" a="1"/>
  <c r="N1588" i="16" s="1"/>
  <c r="O1588" i="16" a="1"/>
  <c r="O1588" i="16" s="1"/>
  <c r="A1589" i="16" a="1"/>
  <c r="A1589" i="16" s="1"/>
  <c r="B1589" i="16" a="1"/>
  <c r="B1589" i="16" s="1"/>
  <c r="C1589" i="16" a="1"/>
  <c r="C1589" i="16" s="1"/>
  <c r="D1589" i="16" a="1"/>
  <c r="D1589" i="16" s="1"/>
  <c r="E1589" i="16" a="1"/>
  <c r="E1589" i="16" s="1"/>
  <c r="G1589" i="16" a="1"/>
  <c r="G1589" i="16" s="1"/>
  <c r="I1589" i="16" a="1"/>
  <c r="I1589" i="16" s="1"/>
  <c r="J1589" i="16" a="1"/>
  <c r="J1589" i="16" s="1"/>
  <c r="L1589" i="16" a="1"/>
  <c r="L1589" i="16" s="1"/>
  <c r="N1589" i="16" a="1"/>
  <c r="N1589" i="16" s="1"/>
  <c r="O1589" i="16" a="1"/>
  <c r="O1589" i="16" s="1"/>
  <c r="A1590" i="16" a="1"/>
  <c r="A1590" i="16" s="1"/>
  <c r="B1590" i="16" a="1"/>
  <c r="B1590" i="16" s="1"/>
  <c r="C1590" i="16" a="1"/>
  <c r="C1590" i="16" s="1"/>
  <c r="D1590" i="16" a="1"/>
  <c r="D1590" i="16" s="1"/>
  <c r="E1590" i="16" a="1"/>
  <c r="E1590" i="16" s="1"/>
  <c r="G1590" i="16" a="1"/>
  <c r="G1590" i="16" s="1"/>
  <c r="I1590" i="16" a="1"/>
  <c r="I1590" i="16" s="1"/>
  <c r="J1590" i="16" a="1"/>
  <c r="J1590" i="16" s="1"/>
  <c r="L1590" i="16" a="1"/>
  <c r="L1590" i="16" s="1"/>
  <c r="N1590" i="16" a="1"/>
  <c r="N1590" i="16" s="1"/>
  <c r="O1590" i="16" a="1"/>
  <c r="O1590" i="16" s="1"/>
  <c r="A1591" i="16" a="1"/>
  <c r="A1591" i="16" s="1"/>
  <c r="B1591" i="16" a="1"/>
  <c r="B1591" i="16" s="1"/>
  <c r="C1591" i="16" a="1"/>
  <c r="C1591" i="16" s="1"/>
  <c r="D1591" i="16" a="1"/>
  <c r="D1591" i="16" s="1"/>
  <c r="E1591" i="16" a="1"/>
  <c r="E1591" i="16" s="1"/>
  <c r="G1591" i="16" a="1"/>
  <c r="G1591" i="16" s="1"/>
  <c r="I1591" i="16" a="1"/>
  <c r="I1591" i="16" s="1"/>
  <c r="J1591" i="16" a="1"/>
  <c r="J1591" i="16" s="1"/>
  <c r="L1591" i="16" a="1"/>
  <c r="L1591" i="16" s="1"/>
  <c r="N1591" i="16" a="1"/>
  <c r="N1591" i="16" s="1"/>
  <c r="O1591" i="16" a="1"/>
  <c r="O1591" i="16" s="1"/>
  <c r="A1592" i="16" a="1"/>
  <c r="A1592" i="16" s="1"/>
  <c r="B1592" i="16" a="1"/>
  <c r="B1592" i="16" s="1"/>
  <c r="C1592" i="16" a="1"/>
  <c r="C1592" i="16" s="1"/>
  <c r="D1592" i="16" a="1"/>
  <c r="D1592" i="16" s="1"/>
  <c r="E1592" i="16" a="1"/>
  <c r="E1592" i="16" s="1"/>
  <c r="G1592" i="16" a="1"/>
  <c r="G1592" i="16" s="1"/>
  <c r="I1592" i="16" a="1"/>
  <c r="I1592" i="16" s="1"/>
  <c r="J1592" i="16" a="1"/>
  <c r="J1592" i="16" s="1"/>
  <c r="L1592" i="16" a="1"/>
  <c r="L1592" i="16" s="1"/>
  <c r="N1592" i="16" a="1"/>
  <c r="N1592" i="16" s="1"/>
  <c r="O1592" i="16" a="1"/>
  <c r="O1592" i="16" s="1"/>
  <c r="A1593" i="16" a="1"/>
  <c r="A1593" i="16" s="1"/>
  <c r="B1593" i="16" a="1"/>
  <c r="B1593" i="16" s="1"/>
  <c r="C1593" i="16" a="1"/>
  <c r="C1593" i="16" s="1"/>
  <c r="D1593" i="16" a="1"/>
  <c r="D1593" i="16" s="1"/>
  <c r="E1593" i="16" a="1"/>
  <c r="E1593" i="16" s="1"/>
  <c r="G1593" i="16" a="1"/>
  <c r="G1593" i="16" s="1"/>
  <c r="I1593" i="16" a="1"/>
  <c r="I1593" i="16" s="1"/>
  <c r="J1593" i="16" a="1"/>
  <c r="J1593" i="16" s="1"/>
  <c r="L1593" i="16" a="1"/>
  <c r="L1593" i="16" s="1"/>
  <c r="N1593" i="16" a="1"/>
  <c r="N1593" i="16" s="1"/>
  <c r="O1593" i="16" a="1"/>
  <c r="O1593" i="16" s="1"/>
  <c r="A1594" i="16" a="1"/>
  <c r="A1594" i="16" s="1"/>
  <c r="B1594" i="16" a="1"/>
  <c r="B1594" i="16" s="1"/>
  <c r="C1594" i="16" a="1"/>
  <c r="C1594" i="16" s="1"/>
  <c r="D1594" i="16" a="1"/>
  <c r="D1594" i="16" s="1"/>
  <c r="E1594" i="16" a="1"/>
  <c r="E1594" i="16" s="1"/>
  <c r="G1594" i="16" a="1"/>
  <c r="G1594" i="16" s="1"/>
  <c r="I1594" i="16" a="1"/>
  <c r="I1594" i="16" s="1"/>
  <c r="J1594" i="16" a="1"/>
  <c r="J1594" i="16" s="1"/>
  <c r="L1594" i="16" a="1"/>
  <c r="L1594" i="16" s="1"/>
  <c r="N1594" i="16" a="1"/>
  <c r="N1594" i="16" s="1"/>
  <c r="O1594" i="16" a="1"/>
  <c r="O1594" i="16" s="1"/>
  <c r="A1595" i="16" a="1"/>
  <c r="A1595" i="16" s="1"/>
  <c r="B1595" i="16" a="1"/>
  <c r="B1595" i="16" s="1"/>
  <c r="C1595" i="16" a="1"/>
  <c r="C1595" i="16" s="1"/>
  <c r="D1595" i="16" a="1"/>
  <c r="D1595" i="16" s="1"/>
  <c r="E1595" i="16" a="1"/>
  <c r="E1595" i="16" s="1"/>
  <c r="G1595" i="16" a="1"/>
  <c r="G1595" i="16" s="1"/>
  <c r="I1595" i="16" a="1"/>
  <c r="I1595" i="16" s="1"/>
  <c r="J1595" i="16" a="1"/>
  <c r="J1595" i="16" s="1"/>
  <c r="L1595" i="16" a="1"/>
  <c r="L1595" i="16" s="1"/>
  <c r="N1595" i="16" a="1"/>
  <c r="N1595" i="16" s="1"/>
  <c r="O1595" i="16" a="1"/>
  <c r="O1595" i="16" s="1"/>
  <c r="A1596" i="16" a="1"/>
  <c r="A1596" i="16" s="1"/>
  <c r="B1596" i="16" a="1"/>
  <c r="B1596" i="16" s="1"/>
  <c r="C1596" i="16" a="1"/>
  <c r="C1596" i="16" s="1"/>
  <c r="D1596" i="16" a="1"/>
  <c r="D1596" i="16" s="1"/>
  <c r="E1596" i="16" a="1"/>
  <c r="E1596" i="16" s="1"/>
  <c r="G1596" i="16" a="1"/>
  <c r="G1596" i="16" s="1"/>
  <c r="I1596" i="16" a="1"/>
  <c r="I1596" i="16" s="1"/>
  <c r="J1596" i="16" a="1"/>
  <c r="J1596" i="16" s="1"/>
  <c r="L1596" i="16" a="1"/>
  <c r="L1596" i="16" s="1"/>
  <c r="N1596" i="16" a="1"/>
  <c r="N1596" i="16" s="1"/>
  <c r="O1596" i="16" a="1"/>
  <c r="O1596" i="16" s="1"/>
  <c r="A1597" i="16" a="1"/>
  <c r="A1597" i="16" s="1"/>
  <c r="B1597" i="16" a="1"/>
  <c r="B1597" i="16" s="1"/>
  <c r="C1597" i="16" a="1"/>
  <c r="C1597" i="16" s="1"/>
  <c r="D1597" i="16" a="1"/>
  <c r="D1597" i="16" s="1"/>
  <c r="E1597" i="16" a="1"/>
  <c r="E1597" i="16" s="1"/>
  <c r="G1597" i="16" a="1"/>
  <c r="G1597" i="16" s="1"/>
  <c r="I1597" i="16" a="1"/>
  <c r="I1597" i="16" s="1"/>
  <c r="J1597" i="16" a="1"/>
  <c r="J1597" i="16" s="1"/>
  <c r="L1597" i="16" a="1"/>
  <c r="L1597" i="16" s="1"/>
  <c r="N1597" i="16" a="1"/>
  <c r="N1597" i="16" s="1"/>
  <c r="O1597" i="16" a="1"/>
  <c r="O1597" i="16" s="1"/>
  <c r="A1598" i="16" a="1"/>
  <c r="A1598" i="16" s="1"/>
  <c r="B1598" i="16" a="1"/>
  <c r="B1598" i="16" s="1"/>
  <c r="C1598" i="16" a="1"/>
  <c r="C1598" i="16" s="1"/>
  <c r="D1598" i="16" a="1"/>
  <c r="D1598" i="16" s="1"/>
  <c r="E1598" i="16" a="1"/>
  <c r="E1598" i="16" s="1"/>
  <c r="G1598" i="16" a="1"/>
  <c r="G1598" i="16" s="1"/>
  <c r="I1598" i="16" a="1"/>
  <c r="I1598" i="16" s="1"/>
  <c r="J1598" i="16" a="1"/>
  <c r="J1598" i="16" s="1"/>
  <c r="L1598" i="16" a="1"/>
  <c r="L1598" i="16" s="1"/>
  <c r="N1598" i="16" a="1"/>
  <c r="N1598" i="16" s="1"/>
  <c r="O1598" i="16" a="1"/>
  <c r="O1598" i="16" s="1"/>
  <c r="A1599" i="16" a="1"/>
  <c r="A1599" i="16" s="1"/>
  <c r="B1599" i="16" a="1"/>
  <c r="B1599" i="16" s="1"/>
  <c r="C1599" i="16" a="1"/>
  <c r="C1599" i="16" s="1"/>
  <c r="D1599" i="16" a="1"/>
  <c r="D1599" i="16" s="1"/>
  <c r="E1599" i="16" a="1"/>
  <c r="E1599" i="16" s="1"/>
  <c r="G1599" i="16" a="1"/>
  <c r="G1599" i="16" s="1"/>
  <c r="I1599" i="16" a="1"/>
  <c r="I1599" i="16" s="1"/>
  <c r="J1599" i="16" a="1"/>
  <c r="J1599" i="16" s="1"/>
  <c r="L1599" i="16" a="1"/>
  <c r="L1599" i="16" s="1"/>
  <c r="N1599" i="16" a="1"/>
  <c r="N1599" i="16" s="1"/>
  <c r="O1599" i="16" a="1"/>
  <c r="O1599" i="16" s="1"/>
  <c r="A1600" i="16" a="1"/>
  <c r="A1600" i="16" s="1"/>
  <c r="B1600" i="16" a="1"/>
  <c r="B1600" i="16" s="1"/>
  <c r="C1600" i="16" a="1"/>
  <c r="C1600" i="16" s="1"/>
  <c r="D1600" i="16" a="1"/>
  <c r="D1600" i="16" s="1"/>
  <c r="E1600" i="16" a="1"/>
  <c r="E1600" i="16" s="1"/>
  <c r="G1600" i="16" a="1"/>
  <c r="G1600" i="16" s="1"/>
  <c r="I1600" i="16" a="1"/>
  <c r="I1600" i="16" s="1"/>
  <c r="J1600" i="16" a="1"/>
  <c r="J1600" i="16" s="1"/>
  <c r="L1600" i="16" a="1"/>
  <c r="L1600" i="16" s="1"/>
  <c r="N1600" i="16" a="1"/>
  <c r="N1600" i="16" s="1"/>
  <c r="O1600" i="16" a="1"/>
  <c r="O1600" i="16" s="1"/>
  <c r="A1601" i="16" a="1"/>
  <c r="A1601" i="16" s="1"/>
  <c r="B1601" i="16" a="1"/>
  <c r="B1601" i="16" s="1"/>
  <c r="C1601" i="16" a="1"/>
  <c r="C1601" i="16" s="1"/>
  <c r="D1601" i="16" a="1"/>
  <c r="D1601" i="16" s="1"/>
  <c r="E1601" i="16" a="1"/>
  <c r="E1601" i="16" s="1"/>
  <c r="G1601" i="16" a="1"/>
  <c r="G1601" i="16" s="1"/>
  <c r="I1601" i="16" a="1"/>
  <c r="I1601" i="16" s="1"/>
  <c r="J1601" i="16" a="1"/>
  <c r="J1601" i="16" s="1"/>
  <c r="L1601" i="16" a="1"/>
  <c r="L1601" i="16" s="1"/>
  <c r="N1601" i="16" a="1"/>
  <c r="N1601" i="16" s="1"/>
  <c r="O1601" i="16" a="1"/>
  <c r="O1601" i="16" s="1"/>
  <c r="A1602" i="16" a="1"/>
  <c r="A1602" i="16" s="1"/>
  <c r="B1602" i="16" a="1"/>
  <c r="B1602" i="16" s="1"/>
  <c r="C1602" i="16" a="1"/>
  <c r="C1602" i="16" s="1"/>
  <c r="D1602" i="16" a="1"/>
  <c r="D1602" i="16" s="1"/>
  <c r="E1602" i="16" a="1"/>
  <c r="E1602" i="16" s="1"/>
  <c r="G1602" i="16" a="1"/>
  <c r="G1602" i="16" s="1"/>
  <c r="I1602" i="16" a="1"/>
  <c r="I1602" i="16" s="1"/>
  <c r="J1602" i="16" a="1"/>
  <c r="J1602" i="16" s="1"/>
  <c r="L1602" i="16" a="1"/>
  <c r="L1602" i="16" s="1"/>
  <c r="N1602" i="16" a="1"/>
  <c r="N1602" i="16" s="1"/>
  <c r="O1602" i="16" a="1"/>
  <c r="O1602" i="16" s="1"/>
  <c r="A1603" i="16" a="1"/>
  <c r="A1603" i="16" s="1"/>
  <c r="B1603" i="16" a="1"/>
  <c r="B1603" i="16" s="1"/>
  <c r="C1603" i="16" a="1"/>
  <c r="C1603" i="16" s="1"/>
  <c r="D1603" i="16" a="1"/>
  <c r="D1603" i="16" s="1"/>
  <c r="E1603" i="16" a="1"/>
  <c r="E1603" i="16" s="1"/>
  <c r="G1603" i="16" a="1"/>
  <c r="G1603" i="16" s="1"/>
  <c r="I1603" i="16" a="1"/>
  <c r="I1603" i="16" s="1"/>
  <c r="J1603" i="16" a="1"/>
  <c r="J1603" i="16" s="1"/>
  <c r="L1603" i="16" a="1"/>
  <c r="L1603" i="16" s="1"/>
  <c r="N1603" i="16" a="1"/>
  <c r="N1603" i="16" s="1"/>
  <c r="O1603" i="16" a="1"/>
  <c r="O1603" i="16" s="1"/>
  <c r="A1604" i="16" a="1"/>
  <c r="A1604" i="16" s="1"/>
  <c r="B1604" i="16" a="1"/>
  <c r="B1604" i="16" s="1"/>
  <c r="C1604" i="16" a="1"/>
  <c r="C1604" i="16" s="1"/>
  <c r="D1604" i="16" a="1"/>
  <c r="D1604" i="16" s="1"/>
  <c r="E1604" i="16" a="1"/>
  <c r="E1604" i="16" s="1"/>
  <c r="G1604" i="16" a="1"/>
  <c r="G1604" i="16" s="1"/>
  <c r="I1604" i="16" a="1"/>
  <c r="I1604" i="16" s="1"/>
  <c r="J1604" i="16" a="1"/>
  <c r="J1604" i="16" s="1"/>
  <c r="L1604" i="16" a="1"/>
  <c r="L1604" i="16" s="1"/>
  <c r="N1604" i="16" a="1"/>
  <c r="N1604" i="16" s="1"/>
  <c r="O1604" i="16" a="1"/>
  <c r="O1604" i="16" s="1"/>
  <c r="A1605" i="16" a="1"/>
  <c r="A1605" i="16" s="1"/>
  <c r="B1605" i="16" a="1"/>
  <c r="B1605" i="16" s="1"/>
  <c r="C1605" i="16" a="1"/>
  <c r="C1605" i="16" s="1"/>
  <c r="D1605" i="16" a="1"/>
  <c r="D1605" i="16" s="1"/>
  <c r="E1605" i="16" a="1"/>
  <c r="E1605" i="16" s="1"/>
  <c r="G1605" i="16" a="1"/>
  <c r="G1605" i="16" s="1"/>
  <c r="I1605" i="16" a="1"/>
  <c r="I1605" i="16" s="1"/>
  <c r="J1605" i="16" a="1"/>
  <c r="J1605" i="16" s="1"/>
  <c r="L1605" i="16" a="1"/>
  <c r="L1605" i="16" s="1"/>
  <c r="N1605" i="16" a="1"/>
  <c r="N1605" i="16" s="1"/>
  <c r="O1605" i="16" a="1"/>
  <c r="O1605" i="16" s="1"/>
  <c r="A1606" i="16" a="1"/>
  <c r="A1606" i="16" s="1"/>
  <c r="B1606" i="16" a="1"/>
  <c r="B1606" i="16" s="1"/>
  <c r="C1606" i="16" a="1"/>
  <c r="C1606" i="16" s="1"/>
  <c r="D1606" i="16" a="1"/>
  <c r="D1606" i="16" s="1"/>
  <c r="E1606" i="16" a="1"/>
  <c r="E1606" i="16" s="1"/>
  <c r="G1606" i="16" a="1"/>
  <c r="G1606" i="16" s="1"/>
  <c r="I1606" i="16" a="1"/>
  <c r="I1606" i="16" s="1"/>
  <c r="J1606" i="16" a="1"/>
  <c r="J1606" i="16" s="1"/>
  <c r="L1606" i="16" a="1"/>
  <c r="L1606" i="16" s="1"/>
  <c r="N1606" i="16" a="1"/>
  <c r="N1606" i="16" s="1"/>
  <c r="O1606" i="16" a="1"/>
  <c r="O1606" i="16" s="1"/>
  <c r="A1607" i="16" a="1"/>
  <c r="A1607" i="16" s="1"/>
  <c r="B1607" i="16" a="1"/>
  <c r="B1607" i="16" s="1"/>
  <c r="C1607" i="16" a="1"/>
  <c r="C1607" i="16" s="1"/>
  <c r="D1607" i="16" a="1"/>
  <c r="D1607" i="16" s="1"/>
  <c r="E1607" i="16" a="1"/>
  <c r="E1607" i="16" s="1"/>
  <c r="G1607" i="16" a="1"/>
  <c r="G1607" i="16" s="1"/>
  <c r="I1607" i="16" a="1"/>
  <c r="I1607" i="16" s="1"/>
  <c r="J1607" i="16" a="1"/>
  <c r="J1607" i="16" s="1"/>
  <c r="L1607" i="16" a="1"/>
  <c r="L1607" i="16" s="1"/>
  <c r="N1607" i="16" a="1"/>
  <c r="N1607" i="16" s="1"/>
  <c r="O1607" i="16" a="1"/>
  <c r="O1607" i="16" s="1"/>
  <c r="A1608" i="16" a="1"/>
  <c r="A1608" i="16" s="1"/>
  <c r="B1608" i="16" a="1"/>
  <c r="B1608" i="16" s="1"/>
  <c r="C1608" i="16" a="1"/>
  <c r="C1608" i="16" s="1"/>
  <c r="D1608" i="16" a="1"/>
  <c r="D1608" i="16" s="1"/>
  <c r="E1608" i="16" a="1"/>
  <c r="E1608" i="16" s="1"/>
  <c r="G1608" i="16" a="1"/>
  <c r="G1608" i="16" s="1"/>
  <c r="I1608" i="16" a="1"/>
  <c r="I1608" i="16" s="1"/>
  <c r="J1608" i="16" a="1"/>
  <c r="J1608" i="16" s="1"/>
  <c r="L1608" i="16" a="1"/>
  <c r="L1608" i="16" s="1"/>
  <c r="N1608" i="16" a="1"/>
  <c r="N1608" i="16" s="1"/>
  <c r="O1608" i="16" a="1"/>
  <c r="O1608" i="16" s="1"/>
  <c r="A1609" i="16" a="1"/>
  <c r="A1609" i="16" s="1"/>
  <c r="B1609" i="16" a="1"/>
  <c r="B1609" i="16" s="1"/>
  <c r="C1609" i="16" a="1"/>
  <c r="C1609" i="16" s="1"/>
  <c r="D1609" i="16" a="1"/>
  <c r="D1609" i="16" s="1"/>
  <c r="E1609" i="16" a="1"/>
  <c r="E1609" i="16" s="1"/>
  <c r="G1609" i="16" a="1"/>
  <c r="G1609" i="16" s="1"/>
  <c r="I1609" i="16" a="1"/>
  <c r="I1609" i="16" s="1"/>
  <c r="J1609" i="16" a="1"/>
  <c r="J1609" i="16" s="1"/>
  <c r="L1609" i="16" a="1"/>
  <c r="L1609" i="16" s="1"/>
  <c r="N1609" i="16" a="1"/>
  <c r="N1609" i="16" s="1"/>
  <c r="O1609" i="16" a="1"/>
  <c r="O1609" i="16" s="1"/>
  <c r="A1610" i="16" a="1"/>
  <c r="A1610" i="16" s="1"/>
  <c r="B1610" i="16" a="1"/>
  <c r="B1610" i="16" s="1"/>
  <c r="C1610" i="16" a="1"/>
  <c r="C1610" i="16" s="1"/>
  <c r="D1610" i="16" a="1"/>
  <c r="D1610" i="16" s="1"/>
  <c r="E1610" i="16" a="1"/>
  <c r="E1610" i="16" s="1"/>
  <c r="G1610" i="16" a="1"/>
  <c r="G1610" i="16" s="1"/>
  <c r="I1610" i="16" a="1"/>
  <c r="I1610" i="16" s="1"/>
  <c r="J1610" i="16" a="1"/>
  <c r="J1610" i="16" s="1"/>
  <c r="L1610" i="16" a="1"/>
  <c r="L1610" i="16" s="1"/>
  <c r="N1610" i="16" a="1"/>
  <c r="N1610" i="16" s="1"/>
  <c r="O1610" i="16" a="1"/>
  <c r="O1610" i="16" s="1"/>
  <c r="A1611" i="16" a="1"/>
  <c r="A1611" i="16" s="1"/>
  <c r="B1611" i="16" a="1"/>
  <c r="B1611" i="16" s="1"/>
  <c r="C1611" i="16" a="1"/>
  <c r="C1611" i="16" s="1"/>
  <c r="D1611" i="16" a="1"/>
  <c r="D1611" i="16" s="1"/>
  <c r="E1611" i="16" a="1"/>
  <c r="E1611" i="16" s="1"/>
  <c r="G1611" i="16" a="1"/>
  <c r="G1611" i="16" s="1"/>
  <c r="I1611" i="16" a="1"/>
  <c r="I1611" i="16" s="1"/>
  <c r="J1611" i="16" a="1"/>
  <c r="J1611" i="16" s="1"/>
  <c r="L1611" i="16" a="1"/>
  <c r="L1611" i="16" s="1"/>
  <c r="N1611" i="16" a="1"/>
  <c r="N1611" i="16" s="1"/>
  <c r="O1611" i="16" a="1"/>
  <c r="O1611" i="16" s="1"/>
  <c r="A1612" i="16" a="1"/>
  <c r="A1612" i="16" s="1"/>
  <c r="B1612" i="16" a="1"/>
  <c r="B1612" i="16" s="1"/>
  <c r="C1612" i="16" a="1"/>
  <c r="C1612" i="16" s="1"/>
  <c r="D1612" i="16" a="1"/>
  <c r="D1612" i="16" s="1"/>
  <c r="E1612" i="16" a="1"/>
  <c r="E1612" i="16" s="1"/>
  <c r="G1612" i="16" a="1"/>
  <c r="G1612" i="16" s="1"/>
  <c r="I1612" i="16" a="1"/>
  <c r="I1612" i="16" s="1"/>
  <c r="J1612" i="16" a="1"/>
  <c r="J1612" i="16" s="1"/>
  <c r="L1612" i="16" a="1"/>
  <c r="L1612" i="16" s="1"/>
  <c r="N1612" i="16" a="1"/>
  <c r="N1612" i="16" s="1"/>
  <c r="O1612" i="16" a="1"/>
  <c r="O1612" i="16" s="1"/>
  <c r="A1613" i="16" a="1"/>
  <c r="A1613" i="16" s="1"/>
  <c r="B1613" i="16" a="1"/>
  <c r="B1613" i="16" s="1"/>
  <c r="C1613" i="16" a="1"/>
  <c r="C1613" i="16" s="1"/>
  <c r="D1613" i="16" a="1"/>
  <c r="D1613" i="16" s="1"/>
  <c r="E1613" i="16" a="1"/>
  <c r="E1613" i="16" s="1"/>
  <c r="G1613" i="16" a="1"/>
  <c r="G1613" i="16" s="1"/>
  <c r="I1613" i="16" a="1"/>
  <c r="I1613" i="16" s="1"/>
  <c r="J1613" i="16" a="1"/>
  <c r="J1613" i="16" s="1"/>
  <c r="L1613" i="16" a="1"/>
  <c r="L1613" i="16" s="1"/>
  <c r="N1613" i="16" a="1"/>
  <c r="N1613" i="16" s="1"/>
  <c r="O1613" i="16" a="1"/>
  <c r="O1613" i="16" s="1"/>
  <c r="A1614" i="16" a="1"/>
  <c r="A1614" i="16" s="1"/>
  <c r="B1614" i="16" a="1"/>
  <c r="B1614" i="16" s="1"/>
  <c r="C1614" i="16" a="1"/>
  <c r="C1614" i="16" s="1"/>
  <c r="D1614" i="16" a="1"/>
  <c r="D1614" i="16" s="1"/>
  <c r="E1614" i="16" a="1"/>
  <c r="E1614" i="16" s="1"/>
  <c r="G1614" i="16" a="1"/>
  <c r="G1614" i="16" s="1"/>
  <c r="I1614" i="16" a="1"/>
  <c r="I1614" i="16" s="1"/>
  <c r="J1614" i="16" a="1"/>
  <c r="J1614" i="16" s="1"/>
  <c r="L1614" i="16" a="1"/>
  <c r="L1614" i="16" s="1"/>
  <c r="N1614" i="16" a="1"/>
  <c r="N1614" i="16" s="1"/>
  <c r="O1614" i="16" a="1"/>
  <c r="O1614" i="16" s="1"/>
  <c r="A1615" i="16" a="1"/>
  <c r="A1615" i="16" s="1"/>
  <c r="B1615" i="16" a="1"/>
  <c r="B1615" i="16" s="1"/>
  <c r="C1615" i="16" a="1"/>
  <c r="C1615" i="16" s="1"/>
  <c r="D1615" i="16" a="1"/>
  <c r="D1615" i="16" s="1"/>
  <c r="E1615" i="16" a="1"/>
  <c r="E1615" i="16" s="1"/>
  <c r="G1615" i="16" a="1"/>
  <c r="G1615" i="16" s="1"/>
  <c r="I1615" i="16" a="1"/>
  <c r="I1615" i="16" s="1"/>
  <c r="J1615" i="16" a="1"/>
  <c r="J1615" i="16" s="1"/>
  <c r="L1615" i="16" a="1"/>
  <c r="L1615" i="16" s="1"/>
  <c r="N1615" i="16" a="1"/>
  <c r="N1615" i="16" s="1"/>
  <c r="O1615" i="16" a="1"/>
  <c r="O1615" i="16" s="1"/>
  <c r="A1616" i="16" a="1"/>
  <c r="A1616" i="16" s="1"/>
  <c r="B1616" i="16" a="1"/>
  <c r="B1616" i="16" s="1"/>
  <c r="C1616" i="16" a="1"/>
  <c r="C1616" i="16" s="1"/>
  <c r="D1616" i="16" a="1"/>
  <c r="D1616" i="16" s="1"/>
  <c r="E1616" i="16" a="1"/>
  <c r="E1616" i="16" s="1"/>
  <c r="G1616" i="16" a="1"/>
  <c r="G1616" i="16" s="1"/>
  <c r="I1616" i="16" a="1"/>
  <c r="I1616" i="16" s="1"/>
  <c r="J1616" i="16" a="1"/>
  <c r="J1616" i="16" s="1"/>
  <c r="L1616" i="16" a="1"/>
  <c r="L1616" i="16" s="1"/>
  <c r="N1616" i="16" a="1"/>
  <c r="N1616" i="16" s="1"/>
  <c r="O1616" i="16" a="1"/>
  <c r="O1616" i="16" s="1"/>
  <c r="A1617" i="16" a="1"/>
  <c r="A1617" i="16" s="1"/>
  <c r="B1617" i="16" a="1"/>
  <c r="B1617" i="16" s="1"/>
  <c r="C1617" i="16" a="1"/>
  <c r="C1617" i="16" s="1"/>
  <c r="D1617" i="16" a="1"/>
  <c r="D1617" i="16" s="1"/>
  <c r="E1617" i="16" a="1"/>
  <c r="E1617" i="16" s="1"/>
  <c r="G1617" i="16" a="1"/>
  <c r="G1617" i="16" s="1"/>
  <c r="I1617" i="16" a="1"/>
  <c r="I1617" i="16" s="1"/>
  <c r="J1617" i="16" a="1"/>
  <c r="J1617" i="16" s="1"/>
  <c r="L1617" i="16" a="1"/>
  <c r="L1617" i="16" s="1"/>
  <c r="N1617" i="16" a="1"/>
  <c r="N1617" i="16" s="1"/>
  <c r="O1617" i="16" a="1"/>
  <c r="O1617" i="16" s="1"/>
  <c r="A1618" i="16" a="1"/>
  <c r="A1618" i="16" s="1"/>
  <c r="B1618" i="16" a="1"/>
  <c r="B1618" i="16" s="1"/>
  <c r="C1618" i="16" a="1"/>
  <c r="C1618" i="16" s="1"/>
  <c r="D1618" i="16" a="1"/>
  <c r="D1618" i="16" s="1"/>
  <c r="E1618" i="16" a="1"/>
  <c r="E1618" i="16" s="1"/>
  <c r="G1618" i="16" a="1"/>
  <c r="G1618" i="16" s="1"/>
  <c r="I1618" i="16" a="1"/>
  <c r="I1618" i="16" s="1"/>
  <c r="J1618" i="16" a="1"/>
  <c r="J1618" i="16" s="1"/>
  <c r="L1618" i="16" a="1"/>
  <c r="L1618" i="16" s="1"/>
  <c r="N1618" i="16" a="1"/>
  <c r="N1618" i="16" s="1"/>
  <c r="O1618" i="16" a="1"/>
  <c r="O1618" i="16" s="1"/>
  <c r="A1619" i="16" a="1"/>
  <c r="A1619" i="16" s="1"/>
  <c r="B1619" i="16" a="1"/>
  <c r="B1619" i="16" s="1"/>
  <c r="C1619" i="16" a="1"/>
  <c r="C1619" i="16" s="1"/>
  <c r="D1619" i="16" a="1"/>
  <c r="D1619" i="16" s="1"/>
  <c r="E1619" i="16" a="1"/>
  <c r="E1619" i="16" s="1"/>
  <c r="G1619" i="16" a="1"/>
  <c r="G1619" i="16" s="1"/>
  <c r="I1619" i="16" a="1"/>
  <c r="I1619" i="16" s="1"/>
  <c r="J1619" i="16" a="1"/>
  <c r="J1619" i="16" s="1"/>
  <c r="L1619" i="16" a="1"/>
  <c r="L1619" i="16" s="1"/>
  <c r="N1619" i="16" a="1"/>
  <c r="N1619" i="16" s="1"/>
  <c r="O1619" i="16" a="1"/>
  <c r="O1619" i="16" s="1"/>
  <c r="A1620" i="16" a="1"/>
  <c r="A1620" i="16" s="1"/>
  <c r="B1620" i="16" a="1"/>
  <c r="B1620" i="16" s="1"/>
  <c r="C1620" i="16" a="1"/>
  <c r="C1620" i="16" s="1"/>
  <c r="D1620" i="16" a="1"/>
  <c r="D1620" i="16" s="1"/>
  <c r="E1620" i="16" a="1"/>
  <c r="E1620" i="16" s="1"/>
  <c r="G1620" i="16" a="1"/>
  <c r="G1620" i="16" s="1"/>
  <c r="I1620" i="16" a="1"/>
  <c r="I1620" i="16" s="1"/>
  <c r="J1620" i="16" a="1"/>
  <c r="J1620" i="16" s="1"/>
  <c r="L1620" i="16" a="1"/>
  <c r="L1620" i="16" s="1"/>
  <c r="N1620" i="16" a="1"/>
  <c r="N1620" i="16" s="1"/>
  <c r="O1620" i="16" a="1"/>
  <c r="O1620" i="16" s="1"/>
  <c r="A1621" i="16" a="1"/>
  <c r="A1621" i="16" s="1"/>
  <c r="B1621" i="16" a="1"/>
  <c r="B1621" i="16" s="1"/>
  <c r="C1621" i="16" a="1"/>
  <c r="C1621" i="16" s="1"/>
  <c r="D1621" i="16" a="1"/>
  <c r="D1621" i="16" s="1"/>
  <c r="E1621" i="16" a="1"/>
  <c r="E1621" i="16" s="1"/>
  <c r="G1621" i="16" a="1"/>
  <c r="G1621" i="16" s="1"/>
  <c r="I1621" i="16" a="1"/>
  <c r="I1621" i="16" s="1"/>
  <c r="J1621" i="16" a="1"/>
  <c r="J1621" i="16" s="1"/>
  <c r="L1621" i="16" a="1"/>
  <c r="L1621" i="16" s="1"/>
  <c r="N1621" i="16" a="1"/>
  <c r="N1621" i="16" s="1"/>
  <c r="O1621" i="16" a="1"/>
  <c r="O1621" i="16" s="1"/>
  <c r="A1622" i="16" a="1"/>
  <c r="A1622" i="16" s="1"/>
  <c r="B1622" i="16" a="1"/>
  <c r="B1622" i="16" s="1"/>
  <c r="C1622" i="16" a="1"/>
  <c r="C1622" i="16" s="1"/>
  <c r="D1622" i="16" a="1"/>
  <c r="D1622" i="16" s="1"/>
  <c r="E1622" i="16" a="1"/>
  <c r="E1622" i="16" s="1"/>
  <c r="G1622" i="16" a="1"/>
  <c r="G1622" i="16" s="1"/>
  <c r="I1622" i="16" a="1"/>
  <c r="I1622" i="16" s="1"/>
  <c r="J1622" i="16" a="1"/>
  <c r="J1622" i="16" s="1"/>
  <c r="L1622" i="16" a="1"/>
  <c r="L1622" i="16" s="1"/>
  <c r="N1622" i="16" a="1"/>
  <c r="N1622" i="16" s="1"/>
  <c r="O1622" i="16" a="1"/>
  <c r="O1622" i="16" s="1"/>
  <c r="A1623" i="16" a="1"/>
  <c r="A1623" i="16" s="1"/>
  <c r="B1623" i="16" a="1"/>
  <c r="B1623" i="16" s="1"/>
  <c r="C1623" i="16" a="1"/>
  <c r="C1623" i="16" s="1"/>
  <c r="D1623" i="16" a="1"/>
  <c r="D1623" i="16" s="1"/>
  <c r="E1623" i="16" a="1"/>
  <c r="E1623" i="16" s="1"/>
  <c r="G1623" i="16" a="1"/>
  <c r="G1623" i="16" s="1"/>
  <c r="I1623" i="16" a="1"/>
  <c r="I1623" i="16" s="1"/>
  <c r="J1623" i="16" a="1"/>
  <c r="J1623" i="16" s="1"/>
  <c r="L1623" i="16" a="1"/>
  <c r="L1623" i="16" s="1"/>
  <c r="N1623" i="16" a="1"/>
  <c r="N1623" i="16" s="1"/>
  <c r="O1623" i="16" a="1"/>
  <c r="O1623" i="16" s="1"/>
  <c r="A1624" i="16" a="1"/>
  <c r="A1624" i="16" s="1"/>
  <c r="B1624" i="16" a="1"/>
  <c r="B1624" i="16" s="1"/>
  <c r="C1624" i="16" a="1"/>
  <c r="C1624" i="16" s="1"/>
  <c r="D1624" i="16" a="1"/>
  <c r="D1624" i="16" s="1"/>
  <c r="E1624" i="16" a="1"/>
  <c r="E1624" i="16" s="1"/>
  <c r="G1624" i="16" a="1"/>
  <c r="G1624" i="16" s="1"/>
  <c r="I1624" i="16" a="1"/>
  <c r="I1624" i="16" s="1"/>
  <c r="J1624" i="16" a="1"/>
  <c r="J1624" i="16" s="1"/>
  <c r="L1624" i="16" a="1"/>
  <c r="L1624" i="16" s="1"/>
  <c r="N1624" i="16" a="1"/>
  <c r="N1624" i="16" s="1"/>
  <c r="O1624" i="16" a="1"/>
  <c r="O1624" i="16" s="1"/>
  <c r="A1625" i="16" a="1"/>
  <c r="A1625" i="16" s="1"/>
  <c r="B1625" i="16" a="1"/>
  <c r="B1625" i="16" s="1"/>
  <c r="C1625" i="16" a="1"/>
  <c r="C1625" i="16" s="1"/>
  <c r="D1625" i="16" a="1"/>
  <c r="D1625" i="16" s="1"/>
  <c r="E1625" i="16" a="1"/>
  <c r="E1625" i="16" s="1"/>
  <c r="G1625" i="16" a="1"/>
  <c r="G1625" i="16" s="1"/>
  <c r="I1625" i="16" a="1"/>
  <c r="I1625" i="16" s="1"/>
  <c r="J1625" i="16" a="1"/>
  <c r="J1625" i="16" s="1"/>
  <c r="L1625" i="16" a="1"/>
  <c r="L1625" i="16" s="1"/>
  <c r="N1625" i="16" a="1"/>
  <c r="N1625" i="16" s="1"/>
  <c r="O1625" i="16" a="1"/>
  <c r="O1625" i="16" s="1"/>
  <c r="A1626" i="16" a="1"/>
  <c r="A1626" i="16" s="1"/>
  <c r="B1626" i="16" a="1"/>
  <c r="B1626" i="16" s="1"/>
  <c r="C1626" i="16" a="1"/>
  <c r="C1626" i="16" s="1"/>
  <c r="D1626" i="16" a="1"/>
  <c r="D1626" i="16" s="1"/>
  <c r="E1626" i="16" a="1"/>
  <c r="E1626" i="16" s="1"/>
  <c r="G1626" i="16" a="1"/>
  <c r="G1626" i="16" s="1"/>
  <c r="I1626" i="16" a="1"/>
  <c r="I1626" i="16" s="1"/>
  <c r="J1626" i="16" a="1"/>
  <c r="J1626" i="16" s="1"/>
  <c r="L1626" i="16" a="1"/>
  <c r="L1626" i="16" s="1"/>
  <c r="N1626" i="16" a="1"/>
  <c r="N1626" i="16" s="1"/>
  <c r="O1626" i="16" a="1"/>
  <c r="O1626" i="16" s="1"/>
  <c r="A1627" i="16" a="1"/>
  <c r="A1627" i="16" s="1"/>
  <c r="B1627" i="16" a="1"/>
  <c r="B1627" i="16" s="1"/>
  <c r="C1627" i="16" a="1"/>
  <c r="C1627" i="16" s="1"/>
  <c r="D1627" i="16" a="1"/>
  <c r="D1627" i="16" s="1"/>
  <c r="E1627" i="16" a="1"/>
  <c r="E1627" i="16" s="1"/>
  <c r="G1627" i="16" a="1"/>
  <c r="G1627" i="16" s="1"/>
  <c r="I1627" i="16" a="1"/>
  <c r="I1627" i="16" s="1"/>
  <c r="J1627" i="16" a="1"/>
  <c r="J1627" i="16" s="1"/>
  <c r="L1627" i="16" a="1"/>
  <c r="L1627" i="16" s="1"/>
  <c r="N1627" i="16" a="1"/>
  <c r="N1627" i="16" s="1"/>
  <c r="O1627" i="16" a="1"/>
  <c r="O1627" i="16" s="1"/>
  <c r="A1628" i="16" a="1"/>
  <c r="A1628" i="16" s="1"/>
  <c r="B1628" i="16" a="1"/>
  <c r="B1628" i="16" s="1"/>
  <c r="C1628" i="16" a="1"/>
  <c r="C1628" i="16" s="1"/>
  <c r="D1628" i="16" a="1"/>
  <c r="D1628" i="16" s="1"/>
  <c r="E1628" i="16" a="1"/>
  <c r="E1628" i="16" s="1"/>
  <c r="G1628" i="16" a="1"/>
  <c r="G1628" i="16" s="1"/>
  <c r="I1628" i="16" a="1"/>
  <c r="I1628" i="16" s="1"/>
  <c r="J1628" i="16" a="1"/>
  <c r="J1628" i="16" s="1"/>
  <c r="L1628" i="16" a="1"/>
  <c r="L1628" i="16" s="1"/>
  <c r="N1628" i="16" a="1"/>
  <c r="N1628" i="16" s="1"/>
  <c r="O1628" i="16" a="1"/>
  <c r="O1628" i="16" s="1"/>
  <c r="A1629" i="16" a="1"/>
  <c r="A1629" i="16" s="1"/>
  <c r="B1629" i="16" a="1"/>
  <c r="B1629" i="16" s="1"/>
  <c r="C1629" i="16" a="1"/>
  <c r="C1629" i="16" s="1"/>
  <c r="D1629" i="16" a="1"/>
  <c r="D1629" i="16" s="1"/>
  <c r="E1629" i="16" a="1"/>
  <c r="E1629" i="16" s="1"/>
  <c r="G1629" i="16" a="1"/>
  <c r="G1629" i="16" s="1"/>
  <c r="I1629" i="16" a="1"/>
  <c r="I1629" i="16" s="1"/>
  <c r="J1629" i="16" a="1"/>
  <c r="J1629" i="16" s="1"/>
  <c r="L1629" i="16" a="1"/>
  <c r="L1629" i="16" s="1"/>
  <c r="N1629" i="16" a="1"/>
  <c r="N1629" i="16" s="1"/>
  <c r="O1629" i="16" a="1"/>
  <c r="O1629" i="16" s="1"/>
  <c r="A1630" i="16" a="1"/>
  <c r="A1630" i="16" s="1"/>
  <c r="B1630" i="16" a="1"/>
  <c r="B1630" i="16" s="1"/>
  <c r="C1630" i="16" a="1"/>
  <c r="C1630" i="16" s="1"/>
  <c r="D1630" i="16" a="1"/>
  <c r="D1630" i="16" s="1"/>
  <c r="E1630" i="16" a="1"/>
  <c r="E1630" i="16" s="1"/>
  <c r="G1630" i="16" a="1"/>
  <c r="G1630" i="16" s="1"/>
  <c r="I1630" i="16" a="1"/>
  <c r="I1630" i="16" s="1"/>
  <c r="J1630" i="16" a="1"/>
  <c r="J1630" i="16" s="1"/>
  <c r="L1630" i="16" a="1"/>
  <c r="L1630" i="16" s="1"/>
  <c r="N1630" i="16" a="1"/>
  <c r="N1630" i="16" s="1"/>
  <c r="O1630" i="16" a="1"/>
  <c r="O1630" i="16" s="1"/>
  <c r="A1631" i="16" a="1"/>
  <c r="A1631" i="16" s="1"/>
  <c r="B1631" i="16" a="1"/>
  <c r="B1631" i="16" s="1"/>
  <c r="C1631" i="16" a="1"/>
  <c r="C1631" i="16" s="1"/>
  <c r="D1631" i="16" a="1"/>
  <c r="D1631" i="16" s="1"/>
  <c r="E1631" i="16" a="1"/>
  <c r="E1631" i="16" s="1"/>
  <c r="G1631" i="16" a="1"/>
  <c r="G1631" i="16" s="1"/>
  <c r="I1631" i="16" a="1"/>
  <c r="I1631" i="16" s="1"/>
  <c r="J1631" i="16" a="1"/>
  <c r="J1631" i="16" s="1"/>
  <c r="L1631" i="16" a="1"/>
  <c r="L1631" i="16" s="1"/>
  <c r="N1631" i="16" a="1"/>
  <c r="N1631" i="16" s="1"/>
  <c r="O1631" i="16" a="1"/>
  <c r="O1631" i="16" s="1"/>
  <c r="A1632" i="16" a="1"/>
  <c r="A1632" i="16" s="1"/>
  <c r="B1632" i="16" a="1"/>
  <c r="B1632" i="16" s="1"/>
  <c r="C1632" i="16" a="1"/>
  <c r="C1632" i="16" s="1"/>
  <c r="D1632" i="16" a="1"/>
  <c r="D1632" i="16" s="1"/>
  <c r="E1632" i="16" a="1"/>
  <c r="E1632" i="16" s="1"/>
  <c r="G1632" i="16" a="1"/>
  <c r="G1632" i="16" s="1"/>
  <c r="I1632" i="16" a="1"/>
  <c r="I1632" i="16" s="1"/>
  <c r="J1632" i="16" a="1"/>
  <c r="J1632" i="16" s="1"/>
  <c r="L1632" i="16" a="1"/>
  <c r="L1632" i="16" s="1"/>
  <c r="N1632" i="16" a="1"/>
  <c r="N1632" i="16" s="1"/>
  <c r="O1632" i="16" a="1"/>
  <c r="O1632" i="16" s="1"/>
  <c r="A1633" i="16" a="1"/>
  <c r="A1633" i="16" s="1"/>
  <c r="B1633" i="16" a="1"/>
  <c r="B1633" i="16" s="1"/>
  <c r="C1633" i="16" a="1"/>
  <c r="C1633" i="16" s="1"/>
  <c r="D1633" i="16" a="1"/>
  <c r="D1633" i="16" s="1"/>
  <c r="E1633" i="16" a="1"/>
  <c r="E1633" i="16" s="1"/>
  <c r="G1633" i="16" a="1"/>
  <c r="G1633" i="16" s="1"/>
  <c r="I1633" i="16" a="1"/>
  <c r="I1633" i="16" s="1"/>
  <c r="J1633" i="16" a="1"/>
  <c r="J1633" i="16" s="1"/>
  <c r="L1633" i="16" a="1"/>
  <c r="L1633" i="16" s="1"/>
  <c r="N1633" i="16" a="1"/>
  <c r="N1633" i="16" s="1"/>
  <c r="O1633" i="16" a="1"/>
  <c r="O1633" i="16" s="1"/>
  <c r="A1634" i="16" a="1"/>
  <c r="A1634" i="16" s="1"/>
  <c r="B1634" i="16" a="1"/>
  <c r="B1634" i="16" s="1"/>
  <c r="C1634" i="16" a="1"/>
  <c r="C1634" i="16" s="1"/>
  <c r="D1634" i="16" a="1"/>
  <c r="D1634" i="16" s="1"/>
  <c r="E1634" i="16" a="1"/>
  <c r="E1634" i="16" s="1"/>
  <c r="G1634" i="16" a="1"/>
  <c r="G1634" i="16" s="1"/>
  <c r="I1634" i="16" a="1"/>
  <c r="I1634" i="16" s="1"/>
  <c r="J1634" i="16" a="1"/>
  <c r="J1634" i="16" s="1"/>
  <c r="L1634" i="16" a="1"/>
  <c r="L1634" i="16" s="1"/>
  <c r="N1634" i="16" a="1"/>
  <c r="N1634" i="16" s="1"/>
  <c r="O1634" i="16" a="1"/>
  <c r="O1634" i="16" s="1"/>
  <c r="A1635" i="16" a="1"/>
  <c r="A1635" i="16" s="1"/>
  <c r="B1635" i="16" a="1"/>
  <c r="B1635" i="16" s="1"/>
  <c r="C1635" i="16" a="1"/>
  <c r="C1635" i="16" s="1"/>
  <c r="D1635" i="16" a="1"/>
  <c r="D1635" i="16" s="1"/>
  <c r="E1635" i="16" a="1"/>
  <c r="E1635" i="16" s="1"/>
  <c r="G1635" i="16" a="1"/>
  <c r="G1635" i="16" s="1"/>
  <c r="I1635" i="16" a="1"/>
  <c r="I1635" i="16" s="1"/>
  <c r="J1635" i="16" a="1"/>
  <c r="J1635" i="16" s="1"/>
  <c r="L1635" i="16" a="1"/>
  <c r="L1635" i="16" s="1"/>
  <c r="N1635" i="16" a="1"/>
  <c r="N1635" i="16" s="1"/>
  <c r="O1635" i="16" a="1"/>
  <c r="O1635" i="16" s="1"/>
  <c r="A1636" i="16" a="1"/>
  <c r="A1636" i="16" s="1"/>
  <c r="B1636" i="16" a="1"/>
  <c r="B1636" i="16" s="1"/>
  <c r="C1636" i="16" a="1"/>
  <c r="C1636" i="16" s="1"/>
  <c r="D1636" i="16" a="1"/>
  <c r="D1636" i="16" s="1"/>
  <c r="E1636" i="16" a="1"/>
  <c r="E1636" i="16" s="1"/>
  <c r="G1636" i="16" a="1"/>
  <c r="G1636" i="16" s="1"/>
  <c r="I1636" i="16" a="1"/>
  <c r="I1636" i="16" s="1"/>
  <c r="J1636" i="16" a="1"/>
  <c r="J1636" i="16" s="1"/>
  <c r="L1636" i="16" a="1"/>
  <c r="L1636" i="16" s="1"/>
  <c r="N1636" i="16" a="1"/>
  <c r="N1636" i="16" s="1"/>
  <c r="O1636" i="16" a="1"/>
  <c r="O1636" i="16" s="1"/>
  <c r="A1637" i="16" a="1"/>
  <c r="A1637" i="16" s="1"/>
  <c r="B1637" i="16" a="1"/>
  <c r="B1637" i="16" s="1"/>
  <c r="C1637" i="16" a="1"/>
  <c r="C1637" i="16" s="1"/>
  <c r="D1637" i="16" a="1"/>
  <c r="D1637" i="16" s="1"/>
  <c r="E1637" i="16" a="1"/>
  <c r="E1637" i="16" s="1"/>
  <c r="G1637" i="16" a="1"/>
  <c r="G1637" i="16" s="1"/>
  <c r="I1637" i="16" a="1"/>
  <c r="I1637" i="16" s="1"/>
  <c r="J1637" i="16" a="1"/>
  <c r="J1637" i="16" s="1"/>
  <c r="L1637" i="16" a="1"/>
  <c r="L1637" i="16" s="1"/>
  <c r="N1637" i="16" a="1"/>
  <c r="N1637" i="16" s="1"/>
  <c r="O1637" i="16" a="1"/>
  <c r="O1637" i="16" s="1"/>
  <c r="A1638" i="16" a="1"/>
  <c r="A1638" i="16" s="1"/>
  <c r="B1638" i="16" a="1"/>
  <c r="B1638" i="16" s="1"/>
  <c r="C1638" i="16" a="1"/>
  <c r="C1638" i="16" s="1"/>
  <c r="D1638" i="16" a="1"/>
  <c r="D1638" i="16" s="1"/>
  <c r="E1638" i="16" a="1"/>
  <c r="E1638" i="16" s="1"/>
  <c r="G1638" i="16" a="1"/>
  <c r="G1638" i="16" s="1"/>
  <c r="I1638" i="16" a="1"/>
  <c r="I1638" i="16" s="1"/>
  <c r="J1638" i="16" a="1"/>
  <c r="J1638" i="16" s="1"/>
  <c r="L1638" i="16" a="1"/>
  <c r="L1638" i="16" s="1"/>
  <c r="N1638" i="16" a="1"/>
  <c r="N1638" i="16" s="1"/>
  <c r="O1638" i="16" a="1"/>
  <c r="O1638" i="16" s="1"/>
  <c r="A1639" i="16" a="1"/>
  <c r="A1639" i="16" s="1"/>
  <c r="B1639" i="16" a="1"/>
  <c r="B1639" i="16" s="1"/>
  <c r="C1639" i="16" a="1"/>
  <c r="C1639" i="16" s="1"/>
  <c r="D1639" i="16" a="1"/>
  <c r="D1639" i="16" s="1"/>
  <c r="E1639" i="16" a="1"/>
  <c r="E1639" i="16" s="1"/>
  <c r="G1639" i="16" a="1"/>
  <c r="G1639" i="16" s="1"/>
  <c r="I1639" i="16" a="1"/>
  <c r="I1639" i="16" s="1"/>
  <c r="J1639" i="16" a="1"/>
  <c r="J1639" i="16" s="1"/>
  <c r="L1639" i="16" a="1"/>
  <c r="L1639" i="16" s="1"/>
  <c r="N1639" i="16" a="1"/>
  <c r="N1639" i="16" s="1"/>
  <c r="O1639" i="16" a="1"/>
  <c r="O1639" i="16" s="1"/>
  <c r="A1640" i="16" a="1"/>
  <c r="A1640" i="16" s="1"/>
  <c r="B1640" i="16" a="1"/>
  <c r="B1640" i="16" s="1"/>
  <c r="C1640" i="16" a="1"/>
  <c r="C1640" i="16" s="1"/>
  <c r="D1640" i="16" a="1"/>
  <c r="D1640" i="16" s="1"/>
  <c r="E1640" i="16" a="1"/>
  <c r="E1640" i="16" s="1"/>
  <c r="G1640" i="16" a="1"/>
  <c r="G1640" i="16" s="1"/>
  <c r="I1640" i="16" a="1"/>
  <c r="I1640" i="16" s="1"/>
  <c r="J1640" i="16" a="1"/>
  <c r="J1640" i="16" s="1"/>
  <c r="L1640" i="16" a="1"/>
  <c r="L1640" i="16" s="1"/>
  <c r="N1640" i="16" a="1"/>
  <c r="N1640" i="16" s="1"/>
  <c r="O1640" i="16" a="1"/>
  <c r="O1640" i="16" s="1"/>
  <c r="A1641" i="16" a="1"/>
  <c r="A1641" i="16" s="1"/>
  <c r="B1641" i="16" a="1"/>
  <c r="B1641" i="16" s="1"/>
  <c r="C1641" i="16" a="1"/>
  <c r="C1641" i="16" s="1"/>
  <c r="D1641" i="16" a="1"/>
  <c r="D1641" i="16" s="1"/>
  <c r="E1641" i="16" a="1"/>
  <c r="E1641" i="16" s="1"/>
  <c r="G1641" i="16" a="1"/>
  <c r="G1641" i="16" s="1"/>
  <c r="I1641" i="16" a="1"/>
  <c r="I1641" i="16" s="1"/>
  <c r="J1641" i="16" a="1"/>
  <c r="J1641" i="16" s="1"/>
  <c r="L1641" i="16" a="1"/>
  <c r="L1641" i="16" s="1"/>
  <c r="N1641" i="16" a="1"/>
  <c r="N1641" i="16" s="1"/>
  <c r="O1641" i="16" a="1"/>
  <c r="O1641" i="16" s="1"/>
  <c r="A1642" i="16" a="1"/>
  <c r="A1642" i="16" s="1"/>
  <c r="B1642" i="16" a="1"/>
  <c r="B1642" i="16" s="1"/>
  <c r="C1642" i="16" a="1"/>
  <c r="C1642" i="16" s="1"/>
  <c r="D1642" i="16" a="1"/>
  <c r="D1642" i="16" s="1"/>
  <c r="E1642" i="16" a="1"/>
  <c r="E1642" i="16" s="1"/>
  <c r="G1642" i="16" a="1"/>
  <c r="G1642" i="16" s="1"/>
  <c r="I1642" i="16" a="1"/>
  <c r="I1642" i="16" s="1"/>
  <c r="J1642" i="16" a="1"/>
  <c r="J1642" i="16" s="1"/>
  <c r="L1642" i="16" a="1"/>
  <c r="L1642" i="16" s="1"/>
  <c r="N1642" i="16" a="1"/>
  <c r="N1642" i="16" s="1"/>
  <c r="O1642" i="16" a="1"/>
  <c r="O1642" i="16" s="1"/>
  <c r="A1643" i="16" a="1"/>
  <c r="A1643" i="16" s="1"/>
  <c r="B1643" i="16" a="1"/>
  <c r="B1643" i="16" s="1"/>
  <c r="C1643" i="16" a="1"/>
  <c r="C1643" i="16" s="1"/>
  <c r="D1643" i="16" a="1"/>
  <c r="D1643" i="16" s="1"/>
  <c r="E1643" i="16" a="1"/>
  <c r="E1643" i="16" s="1"/>
  <c r="G1643" i="16" a="1"/>
  <c r="G1643" i="16" s="1"/>
  <c r="I1643" i="16" a="1"/>
  <c r="I1643" i="16" s="1"/>
  <c r="J1643" i="16" a="1"/>
  <c r="J1643" i="16" s="1"/>
  <c r="L1643" i="16" a="1"/>
  <c r="L1643" i="16" s="1"/>
  <c r="N1643" i="16" a="1"/>
  <c r="N1643" i="16" s="1"/>
  <c r="O1643" i="16" a="1"/>
  <c r="O1643" i="16" s="1"/>
  <c r="A1644" i="16" a="1"/>
  <c r="A1644" i="16" s="1"/>
  <c r="B1644" i="16" a="1"/>
  <c r="B1644" i="16" s="1"/>
  <c r="C1644" i="16" a="1"/>
  <c r="C1644" i="16" s="1"/>
  <c r="D1644" i="16" a="1"/>
  <c r="D1644" i="16" s="1"/>
  <c r="E1644" i="16" a="1"/>
  <c r="E1644" i="16" s="1"/>
  <c r="G1644" i="16" a="1"/>
  <c r="G1644" i="16" s="1"/>
  <c r="I1644" i="16" a="1"/>
  <c r="I1644" i="16" s="1"/>
  <c r="J1644" i="16" a="1"/>
  <c r="J1644" i="16" s="1"/>
  <c r="L1644" i="16" a="1"/>
  <c r="L1644" i="16" s="1"/>
  <c r="N1644" i="16" a="1"/>
  <c r="N1644" i="16" s="1"/>
  <c r="O1644" i="16" a="1"/>
  <c r="O1644" i="16" s="1"/>
  <c r="A1645" i="16" a="1"/>
  <c r="A1645" i="16" s="1"/>
  <c r="B1645" i="16" a="1"/>
  <c r="B1645" i="16" s="1"/>
  <c r="C1645" i="16" a="1"/>
  <c r="C1645" i="16" s="1"/>
  <c r="D1645" i="16" a="1"/>
  <c r="D1645" i="16" s="1"/>
  <c r="E1645" i="16" a="1"/>
  <c r="E1645" i="16" s="1"/>
  <c r="G1645" i="16" a="1"/>
  <c r="G1645" i="16" s="1"/>
  <c r="I1645" i="16" a="1"/>
  <c r="I1645" i="16" s="1"/>
  <c r="J1645" i="16" a="1"/>
  <c r="J1645" i="16" s="1"/>
  <c r="L1645" i="16" a="1"/>
  <c r="L1645" i="16" s="1"/>
  <c r="N1645" i="16" a="1"/>
  <c r="N1645" i="16" s="1"/>
  <c r="O1645" i="16" a="1"/>
  <c r="O1645" i="16" s="1"/>
  <c r="A1646" i="16" a="1"/>
  <c r="A1646" i="16" s="1"/>
  <c r="B1646" i="16" a="1"/>
  <c r="B1646" i="16" s="1"/>
  <c r="C1646" i="16" a="1"/>
  <c r="C1646" i="16" s="1"/>
  <c r="D1646" i="16" a="1"/>
  <c r="D1646" i="16" s="1"/>
  <c r="E1646" i="16" a="1"/>
  <c r="E1646" i="16" s="1"/>
  <c r="G1646" i="16" a="1"/>
  <c r="G1646" i="16" s="1"/>
  <c r="I1646" i="16" a="1"/>
  <c r="I1646" i="16" s="1"/>
  <c r="J1646" i="16" a="1"/>
  <c r="J1646" i="16" s="1"/>
  <c r="L1646" i="16" a="1"/>
  <c r="L1646" i="16" s="1"/>
  <c r="N1646" i="16" a="1"/>
  <c r="N1646" i="16" s="1"/>
  <c r="O1646" i="16" a="1"/>
  <c r="O1646" i="16" s="1"/>
  <c r="A1647" i="16" a="1"/>
  <c r="A1647" i="16" s="1"/>
  <c r="B1647" i="16" a="1"/>
  <c r="B1647" i="16" s="1"/>
  <c r="C1647" i="16" a="1"/>
  <c r="C1647" i="16" s="1"/>
  <c r="D1647" i="16" a="1"/>
  <c r="D1647" i="16" s="1"/>
  <c r="E1647" i="16" a="1"/>
  <c r="E1647" i="16" s="1"/>
  <c r="G1647" i="16" a="1"/>
  <c r="G1647" i="16" s="1"/>
  <c r="I1647" i="16" a="1"/>
  <c r="I1647" i="16" s="1"/>
  <c r="J1647" i="16" a="1"/>
  <c r="J1647" i="16" s="1"/>
  <c r="L1647" i="16" a="1"/>
  <c r="L1647" i="16" s="1"/>
  <c r="N1647" i="16" a="1"/>
  <c r="N1647" i="16" s="1"/>
  <c r="O1647" i="16" a="1"/>
  <c r="O1647" i="16" s="1"/>
  <c r="A1648" i="16" a="1"/>
  <c r="A1648" i="16" s="1"/>
  <c r="B1648" i="16" a="1"/>
  <c r="B1648" i="16" s="1"/>
  <c r="C1648" i="16" a="1"/>
  <c r="C1648" i="16" s="1"/>
  <c r="D1648" i="16" a="1"/>
  <c r="D1648" i="16" s="1"/>
  <c r="E1648" i="16" a="1"/>
  <c r="E1648" i="16" s="1"/>
  <c r="G1648" i="16" a="1"/>
  <c r="G1648" i="16" s="1"/>
  <c r="I1648" i="16" a="1"/>
  <c r="I1648" i="16" s="1"/>
  <c r="J1648" i="16" a="1"/>
  <c r="J1648" i="16" s="1"/>
  <c r="L1648" i="16" a="1"/>
  <c r="L1648" i="16" s="1"/>
  <c r="N1648" i="16" a="1"/>
  <c r="N1648" i="16" s="1"/>
  <c r="O1648" i="16" a="1"/>
  <c r="O1648" i="16" s="1"/>
  <c r="A1649" i="16" a="1"/>
  <c r="A1649" i="16" s="1"/>
  <c r="B1649" i="16" a="1"/>
  <c r="B1649" i="16" s="1"/>
  <c r="C1649" i="16" a="1"/>
  <c r="C1649" i="16" s="1"/>
  <c r="D1649" i="16" a="1"/>
  <c r="D1649" i="16" s="1"/>
  <c r="E1649" i="16" a="1"/>
  <c r="E1649" i="16" s="1"/>
  <c r="G1649" i="16" a="1"/>
  <c r="G1649" i="16" s="1"/>
  <c r="I1649" i="16" a="1"/>
  <c r="I1649" i="16" s="1"/>
  <c r="J1649" i="16" a="1"/>
  <c r="J1649" i="16" s="1"/>
  <c r="L1649" i="16" a="1"/>
  <c r="L1649" i="16" s="1"/>
  <c r="N1649" i="16" a="1"/>
  <c r="N1649" i="16" s="1"/>
  <c r="O1649" i="16" a="1"/>
  <c r="O1649" i="16" s="1"/>
  <c r="A1650" i="16" a="1"/>
  <c r="A1650" i="16" s="1"/>
  <c r="B1650" i="16" a="1"/>
  <c r="B1650" i="16" s="1"/>
  <c r="C1650" i="16" a="1"/>
  <c r="C1650" i="16" s="1"/>
  <c r="D1650" i="16" a="1"/>
  <c r="D1650" i="16" s="1"/>
  <c r="E1650" i="16" a="1"/>
  <c r="E1650" i="16" s="1"/>
  <c r="G1650" i="16" a="1"/>
  <c r="G1650" i="16" s="1"/>
  <c r="I1650" i="16" a="1"/>
  <c r="I1650" i="16" s="1"/>
  <c r="J1650" i="16" a="1"/>
  <c r="J1650" i="16" s="1"/>
  <c r="L1650" i="16" a="1"/>
  <c r="L1650" i="16" s="1"/>
  <c r="N1650" i="16" a="1"/>
  <c r="N1650" i="16" s="1"/>
  <c r="O1650" i="16" a="1"/>
  <c r="O1650" i="16" s="1"/>
  <c r="A1651" i="16" a="1"/>
  <c r="A1651" i="16" s="1"/>
  <c r="B1651" i="16" a="1"/>
  <c r="B1651" i="16" s="1"/>
  <c r="C1651" i="16" a="1"/>
  <c r="C1651" i="16" s="1"/>
  <c r="D1651" i="16" a="1"/>
  <c r="D1651" i="16" s="1"/>
  <c r="E1651" i="16" a="1"/>
  <c r="E1651" i="16" s="1"/>
  <c r="G1651" i="16" a="1"/>
  <c r="G1651" i="16" s="1"/>
  <c r="I1651" i="16" a="1"/>
  <c r="I1651" i="16" s="1"/>
  <c r="J1651" i="16" a="1"/>
  <c r="J1651" i="16" s="1"/>
  <c r="L1651" i="16" a="1"/>
  <c r="L1651" i="16" s="1"/>
  <c r="N1651" i="16" a="1"/>
  <c r="N1651" i="16" s="1"/>
  <c r="O1651" i="16" a="1"/>
  <c r="O1651" i="16" s="1"/>
  <c r="A1652" i="16" a="1"/>
  <c r="A1652" i="16" s="1"/>
  <c r="B1652" i="16" a="1"/>
  <c r="B1652" i="16" s="1"/>
  <c r="C1652" i="16" a="1"/>
  <c r="C1652" i="16" s="1"/>
  <c r="D1652" i="16" a="1"/>
  <c r="D1652" i="16" s="1"/>
  <c r="E1652" i="16" a="1"/>
  <c r="E1652" i="16" s="1"/>
  <c r="G1652" i="16" a="1"/>
  <c r="G1652" i="16" s="1"/>
  <c r="I1652" i="16" a="1"/>
  <c r="I1652" i="16" s="1"/>
  <c r="J1652" i="16" a="1"/>
  <c r="J1652" i="16" s="1"/>
  <c r="L1652" i="16" a="1"/>
  <c r="L1652" i="16" s="1"/>
  <c r="N1652" i="16" a="1"/>
  <c r="N1652" i="16" s="1"/>
  <c r="O1652" i="16" a="1"/>
  <c r="O1652" i="16" s="1"/>
  <c r="A1653" i="16" a="1"/>
  <c r="A1653" i="16" s="1"/>
  <c r="B1653" i="16" a="1"/>
  <c r="B1653" i="16" s="1"/>
  <c r="C1653" i="16" a="1"/>
  <c r="C1653" i="16" s="1"/>
  <c r="D1653" i="16" a="1"/>
  <c r="D1653" i="16" s="1"/>
  <c r="E1653" i="16" a="1"/>
  <c r="E1653" i="16" s="1"/>
  <c r="G1653" i="16" a="1"/>
  <c r="G1653" i="16" s="1"/>
  <c r="I1653" i="16" a="1"/>
  <c r="I1653" i="16" s="1"/>
  <c r="J1653" i="16" a="1"/>
  <c r="J1653" i="16" s="1"/>
  <c r="L1653" i="16" a="1"/>
  <c r="L1653" i="16" s="1"/>
  <c r="N1653" i="16" a="1"/>
  <c r="N1653" i="16" s="1"/>
  <c r="O1653" i="16" a="1"/>
  <c r="O1653" i="16" s="1"/>
  <c r="A1654" i="16" a="1"/>
  <c r="A1654" i="16" s="1"/>
  <c r="B1654" i="16" a="1"/>
  <c r="B1654" i="16" s="1"/>
  <c r="C1654" i="16" a="1"/>
  <c r="C1654" i="16" s="1"/>
  <c r="D1654" i="16" a="1"/>
  <c r="D1654" i="16" s="1"/>
  <c r="E1654" i="16" a="1"/>
  <c r="E1654" i="16" s="1"/>
  <c r="G1654" i="16" a="1"/>
  <c r="G1654" i="16" s="1"/>
  <c r="I1654" i="16" a="1"/>
  <c r="I1654" i="16" s="1"/>
  <c r="J1654" i="16" a="1"/>
  <c r="J1654" i="16" s="1"/>
  <c r="L1654" i="16" a="1"/>
  <c r="L1654" i="16" s="1"/>
  <c r="N1654" i="16" a="1"/>
  <c r="N1654" i="16" s="1"/>
  <c r="O1654" i="16" a="1"/>
  <c r="O1654" i="16" s="1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 l="1"/>
  <c r="A1493" i="16" a="1"/>
  <c r="A1493" i="16" s="1"/>
  <c r="B1493" i="16" a="1"/>
  <c r="B1493" i="16" s="1"/>
  <c r="C1493" i="16" a="1"/>
  <c r="C1493" i="16" s="1"/>
  <c r="D1493" i="16" a="1"/>
  <c r="D1493" i="16" s="1"/>
  <c r="E1493" i="16" a="1"/>
  <c r="E1493" i="16" s="1"/>
  <c r="G1493" i="16" a="1"/>
  <c r="G1493" i="16" s="1"/>
  <c r="I1493" i="16" a="1"/>
  <c r="I1493" i="16" s="1"/>
  <c r="J1493" i="16" a="1"/>
  <c r="J1493" i="16" s="1"/>
  <c r="L1493" i="16" a="1"/>
  <c r="L1493" i="16" s="1"/>
  <c r="N1493" i="16" a="1"/>
  <c r="N1493" i="16" s="1"/>
  <c r="O1493" i="16" a="1"/>
  <c r="O1493" i="16" s="1"/>
  <c r="A1494" i="16" a="1"/>
  <c r="A1494" i="16" s="1"/>
  <c r="B1494" i="16" a="1"/>
  <c r="B1494" i="16" s="1"/>
  <c r="C1494" i="16" a="1"/>
  <c r="C1494" i="16" s="1"/>
  <c r="D1494" i="16" a="1"/>
  <c r="D1494" i="16" s="1"/>
  <c r="E1494" i="16" a="1"/>
  <c r="E1494" i="16" s="1"/>
  <c r="G1494" i="16" a="1"/>
  <c r="G1494" i="16" s="1"/>
  <c r="I1494" i="16" a="1"/>
  <c r="I1494" i="16" s="1"/>
  <c r="J1494" i="16" a="1"/>
  <c r="J1494" i="16" s="1"/>
  <c r="L1494" i="16" a="1"/>
  <c r="L1494" i="16" s="1"/>
  <c r="N1494" i="16" a="1"/>
  <c r="N1494" i="16" s="1"/>
  <c r="O1494" i="16" a="1"/>
  <c r="O1494" i="16" s="1"/>
  <c r="A1495" i="16" a="1"/>
  <c r="A1495" i="16" s="1"/>
  <c r="B1495" i="16" a="1"/>
  <c r="B1495" i="16" s="1"/>
  <c r="C1495" i="16" a="1"/>
  <c r="C1495" i="16" s="1"/>
  <c r="D1495" i="16" a="1"/>
  <c r="D1495" i="16" s="1"/>
  <c r="E1495" i="16" a="1"/>
  <c r="E1495" i="16" s="1"/>
  <c r="G1495" i="16" a="1"/>
  <c r="G1495" i="16" s="1"/>
  <c r="I1495" i="16" a="1"/>
  <c r="I1495" i="16" s="1"/>
  <c r="J1495" i="16" a="1"/>
  <c r="J1495" i="16" s="1"/>
  <c r="L1495" i="16" a="1"/>
  <c r="L1495" i="16" s="1"/>
  <c r="N1495" i="16" a="1"/>
  <c r="N1495" i="16" s="1"/>
  <c r="O1495" i="16" a="1"/>
  <c r="O1495" i="16" s="1"/>
  <c r="A1496" i="16" a="1"/>
  <c r="A1496" i="16" s="1"/>
  <c r="B1496" i="16" a="1"/>
  <c r="B1496" i="16" s="1"/>
  <c r="C1496" i="16" a="1"/>
  <c r="C1496" i="16" s="1"/>
  <c r="D1496" i="16" a="1"/>
  <c r="D1496" i="16" s="1"/>
  <c r="E1496" i="16" a="1"/>
  <c r="E1496" i="16" s="1"/>
  <c r="G1496" i="16" a="1"/>
  <c r="G1496" i="16" s="1"/>
  <c r="I1496" i="16" a="1"/>
  <c r="I1496" i="16" s="1"/>
  <c r="J1496" i="16" a="1"/>
  <c r="J1496" i="16" s="1"/>
  <c r="L1496" i="16" a="1"/>
  <c r="L1496" i="16" s="1"/>
  <c r="N1496" i="16" a="1"/>
  <c r="N1496" i="16" s="1"/>
  <c r="O1496" i="16" a="1"/>
  <c r="O1496" i="16" s="1"/>
  <c r="A1497" i="16" a="1"/>
  <c r="A1497" i="16" s="1"/>
  <c r="B1497" i="16" a="1"/>
  <c r="B1497" i="16" s="1"/>
  <c r="C1497" i="16" a="1"/>
  <c r="C1497" i="16" s="1"/>
  <c r="D1497" i="16" a="1"/>
  <c r="D1497" i="16" s="1"/>
  <c r="E1497" i="16" a="1"/>
  <c r="E1497" i="16" s="1"/>
  <c r="G1497" i="16" a="1"/>
  <c r="G1497" i="16" s="1"/>
  <c r="I1497" i="16" a="1"/>
  <c r="I1497" i="16" s="1"/>
  <c r="J1497" i="16" a="1"/>
  <c r="J1497" i="16" s="1"/>
  <c r="L1497" i="16" a="1"/>
  <c r="L1497" i="16" s="1"/>
  <c r="N1497" i="16" a="1"/>
  <c r="N1497" i="16" s="1"/>
  <c r="O1497" i="16" a="1"/>
  <c r="O1497" i="16" s="1"/>
  <c r="A1498" i="16" a="1"/>
  <c r="A1498" i="16" s="1"/>
  <c r="B1498" i="16" a="1"/>
  <c r="B1498" i="16" s="1"/>
  <c r="C1498" i="16" a="1"/>
  <c r="C1498" i="16" s="1"/>
  <c r="D1498" i="16" a="1"/>
  <c r="D1498" i="16" s="1"/>
  <c r="E1498" i="16" a="1"/>
  <c r="E1498" i="16" s="1"/>
  <c r="G1498" i="16" a="1"/>
  <c r="G1498" i="16" s="1"/>
  <c r="I1498" i="16" a="1"/>
  <c r="I1498" i="16" s="1"/>
  <c r="J1498" i="16" a="1"/>
  <c r="J1498" i="16" s="1"/>
  <c r="L1498" i="16" a="1"/>
  <c r="L1498" i="16" s="1"/>
  <c r="N1498" i="16" a="1"/>
  <c r="N1498" i="16" s="1"/>
  <c r="O1498" i="16" a="1"/>
  <c r="O1498" i="16" s="1"/>
  <c r="A1499" i="16" a="1"/>
  <c r="A1499" i="16" s="1"/>
  <c r="B1499" i="16" a="1"/>
  <c r="B1499" i="16" s="1"/>
  <c r="C1499" i="16" a="1"/>
  <c r="C1499" i="16" s="1"/>
  <c r="D1499" i="16" a="1"/>
  <c r="D1499" i="16" s="1"/>
  <c r="E1499" i="16" a="1"/>
  <c r="E1499" i="16" s="1"/>
  <c r="G1499" i="16" a="1"/>
  <c r="G1499" i="16" s="1"/>
  <c r="I1499" i="16" a="1"/>
  <c r="I1499" i="16" s="1"/>
  <c r="J1499" i="16" a="1"/>
  <c r="J1499" i="16" s="1"/>
  <c r="L1499" i="16" a="1"/>
  <c r="L1499" i="16" s="1"/>
  <c r="N1499" i="16" a="1"/>
  <c r="N1499" i="16" s="1"/>
  <c r="O1499" i="16" a="1"/>
  <c r="O1499" i="16" s="1"/>
  <c r="A1500" i="16" a="1"/>
  <c r="A1500" i="16" s="1"/>
  <c r="B1500" i="16" a="1"/>
  <c r="B1500" i="16" s="1"/>
  <c r="C1500" i="16" a="1"/>
  <c r="C1500" i="16" s="1"/>
  <c r="D1500" i="16" a="1"/>
  <c r="D1500" i="16" s="1"/>
  <c r="E1500" i="16" a="1"/>
  <c r="E1500" i="16" s="1"/>
  <c r="G1500" i="16" a="1"/>
  <c r="G1500" i="16" s="1"/>
  <c r="I1500" i="16" a="1"/>
  <c r="I1500" i="16" s="1"/>
  <c r="J1500" i="16" a="1"/>
  <c r="J1500" i="16" s="1"/>
  <c r="L1500" i="16" a="1"/>
  <c r="L1500" i="16" s="1"/>
  <c r="N1500" i="16" a="1"/>
  <c r="N1500" i="16" s="1"/>
  <c r="O1500" i="16" a="1"/>
  <c r="O1500" i="16" s="1"/>
  <c r="A1501" i="16" a="1"/>
  <c r="A1501" i="16" s="1"/>
  <c r="B1501" i="16" a="1"/>
  <c r="B1501" i="16" s="1"/>
  <c r="C1501" i="16" a="1"/>
  <c r="C1501" i="16" s="1"/>
  <c r="D1501" i="16" a="1"/>
  <c r="D1501" i="16" s="1"/>
  <c r="E1501" i="16" a="1"/>
  <c r="E1501" i="16" s="1"/>
  <c r="G1501" i="16" a="1"/>
  <c r="G1501" i="16" s="1"/>
  <c r="I1501" i="16" a="1"/>
  <c r="I1501" i="16" s="1"/>
  <c r="J1501" i="16" a="1"/>
  <c r="J1501" i="16" s="1"/>
  <c r="L1501" i="16" a="1"/>
  <c r="L1501" i="16" s="1"/>
  <c r="N1501" i="16" a="1"/>
  <c r="N1501" i="16" s="1"/>
  <c r="O1501" i="16" a="1"/>
  <c r="O1501" i="16" s="1"/>
  <c r="A1502" i="16" a="1"/>
  <c r="A1502" i="16" s="1"/>
  <c r="B1502" i="16" a="1"/>
  <c r="B1502" i="16" s="1"/>
  <c r="C1502" i="16" a="1"/>
  <c r="C1502" i="16" s="1"/>
  <c r="D1502" i="16" a="1"/>
  <c r="D1502" i="16" s="1"/>
  <c r="E1502" i="16" a="1"/>
  <c r="E1502" i="16" s="1"/>
  <c r="G1502" i="16" a="1"/>
  <c r="G1502" i="16" s="1"/>
  <c r="I1502" i="16" a="1"/>
  <c r="I1502" i="16" s="1"/>
  <c r="J1502" i="16" a="1"/>
  <c r="J1502" i="16" s="1"/>
  <c r="L1502" i="16" a="1"/>
  <c r="L1502" i="16" s="1"/>
  <c r="N1502" i="16" a="1"/>
  <c r="N1502" i="16" s="1"/>
  <c r="O1502" i="16" a="1"/>
  <c r="O1502" i="16" s="1"/>
  <c r="A1503" i="16" a="1"/>
  <c r="A1503" i="16" s="1"/>
  <c r="B1503" i="16" a="1"/>
  <c r="B1503" i="16" s="1"/>
  <c r="C1503" i="16" a="1"/>
  <c r="C1503" i="16" s="1"/>
  <c r="D1503" i="16" a="1"/>
  <c r="D1503" i="16" s="1"/>
  <c r="E1503" i="16" a="1"/>
  <c r="E1503" i="16" s="1"/>
  <c r="G1503" i="16" a="1"/>
  <c r="G1503" i="16" s="1"/>
  <c r="I1503" i="16" a="1"/>
  <c r="I1503" i="16" s="1"/>
  <c r="J1503" i="16" a="1"/>
  <c r="J1503" i="16" s="1"/>
  <c r="L1503" i="16" a="1"/>
  <c r="L1503" i="16" s="1"/>
  <c r="N1503" i="16" a="1"/>
  <c r="N1503" i="16" s="1"/>
  <c r="O1503" i="16" a="1"/>
  <c r="O1503" i="16" s="1"/>
  <c r="A1504" i="16" a="1"/>
  <c r="A1504" i="16" s="1"/>
  <c r="B1504" i="16" a="1"/>
  <c r="B1504" i="16" s="1"/>
  <c r="C1504" i="16" a="1"/>
  <c r="C1504" i="16" s="1"/>
  <c r="D1504" i="16" a="1"/>
  <c r="D1504" i="16" s="1"/>
  <c r="E1504" i="16" a="1"/>
  <c r="E1504" i="16" s="1"/>
  <c r="G1504" i="16" a="1"/>
  <c r="G1504" i="16" s="1"/>
  <c r="I1504" i="16" a="1"/>
  <c r="I1504" i="16" s="1"/>
  <c r="J1504" i="16" a="1"/>
  <c r="J1504" i="16" s="1"/>
  <c r="L1504" i="16" a="1"/>
  <c r="L1504" i="16" s="1"/>
  <c r="N1504" i="16" a="1"/>
  <c r="N1504" i="16" s="1"/>
  <c r="O1504" i="16" a="1"/>
  <c r="O1504" i="16" s="1"/>
  <c r="A1505" i="16" a="1"/>
  <c r="A1505" i="16" s="1"/>
  <c r="B1505" i="16" a="1"/>
  <c r="B1505" i="16" s="1"/>
  <c r="C1505" i="16" a="1"/>
  <c r="C1505" i="16" s="1"/>
  <c r="D1505" i="16" a="1"/>
  <c r="D1505" i="16" s="1"/>
  <c r="E1505" i="16" a="1"/>
  <c r="E1505" i="16" s="1"/>
  <c r="G1505" i="16" a="1"/>
  <c r="G1505" i="16" s="1"/>
  <c r="I1505" i="16" a="1"/>
  <c r="I1505" i="16" s="1"/>
  <c r="J1505" i="16" a="1"/>
  <c r="J1505" i="16" s="1"/>
  <c r="L1505" i="16" a="1"/>
  <c r="L1505" i="16" s="1"/>
  <c r="N1505" i="16" a="1"/>
  <c r="N1505" i="16" s="1"/>
  <c r="O1505" i="16" a="1"/>
  <c r="O1505" i="16" s="1"/>
  <c r="A1506" i="16" a="1"/>
  <c r="A1506" i="16" s="1"/>
  <c r="B1506" i="16" a="1"/>
  <c r="B1506" i="16" s="1"/>
  <c r="C1506" i="16" a="1"/>
  <c r="C1506" i="16" s="1"/>
  <c r="D1506" i="16" a="1"/>
  <c r="D1506" i="16" s="1"/>
  <c r="E1506" i="16" a="1"/>
  <c r="E1506" i="16" s="1"/>
  <c r="G1506" i="16" a="1"/>
  <c r="G1506" i="16" s="1"/>
  <c r="I1506" i="16" a="1"/>
  <c r="I1506" i="16" s="1"/>
  <c r="J1506" i="16" a="1"/>
  <c r="J1506" i="16" s="1"/>
  <c r="L1506" i="16" a="1"/>
  <c r="L1506" i="16" s="1"/>
  <c r="N1506" i="16" a="1"/>
  <c r="N1506" i="16" s="1"/>
  <c r="O1506" i="16" a="1"/>
  <c r="O1506" i="16" s="1"/>
  <c r="A1507" i="16" a="1"/>
  <c r="A1507" i="16" s="1"/>
  <c r="B1507" i="16" a="1"/>
  <c r="B1507" i="16" s="1"/>
  <c r="C1507" i="16" a="1"/>
  <c r="C1507" i="16" s="1"/>
  <c r="D1507" i="16" a="1"/>
  <c r="D1507" i="16" s="1"/>
  <c r="E1507" i="16" a="1"/>
  <c r="E1507" i="16" s="1"/>
  <c r="G1507" i="16" a="1"/>
  <c r="G1507" i="16" s="1"/>
  <c r="I1507" i="16" a="1"/>
  <c r="I1507" i="16" s="1"/>
  <c r="J1507" i="16" a="1"/>
  <c r="J1507" i="16" s="1"/>
  <c r="L1507" i="16" a="1"/>
  <c r="L1507" i="16" s="1"/>
  <c r="N1507" i="16" a="1"/>
  <c r="N1507" i="16" s="1"/>
  <c r="O1507" i="16" a="1"/>
  <c r="O1507" i="16" s="1"/>
  <c r="A1508" i="16" a="1"/>
  <c r="A1508" i="16" s="1"/>
  <c r="B1508" i="16" a="1"/>
  <c r="B1508" i="16" s="1"/>
  <c r="C1508" i="16" a="1"/>
  <c r="C1508" i="16" s="1"/>
  <c r="D1508" i="16" a="1"/>
  <c r="D1508" i="16" s="1"/>
  <c r="E1508" i="16" a="1"/>
  <c r="E1508" i="16" s="1"/>
  <c r="G1508" i="16" a="1"/>
  <c r="G1508" i="16" s="1"/>
  <c r="I1508" i="16" a="1"/>
  <c r="I1508" i="16" s="1"/>
  <c r="J1508" i="16" a="1"/>
  <c r="J1508" i="16" s="1"/>
  <c r="L1508" i="16" a="1"/>
  <c r="L1508" i="16" s="1"/>
  <c r="N1508" i="16" a="1"/>
  <c r="N1508" i="16" s="1"/>
  <c r="O1508" i="16" a="1"/>
  <c r="O1508" i="16" s="1"/>
  <c r="A1509" i="16" a="1"/>
  <c r="A1509" i="16" s="1"/>
  <c r="B1509" i="16" a="1"/>
  <c r="B1509" i="16" s="1"/>
  <c r="C1509" i="16" a="1"/>
  <c r="C1509" i="16" s="1"/>
  <c r="D1509" i="16" a="1"/>
  <c r="D1509" i="16" s="1"/>
  <c r="E1509" i="16" a="1"/>
  <c r="E1509" i="16" s="1"/>
  <c r="G1509" i="16" a="1"/>
  <c r="G1509" i="16" s="1"/>
  <c r="I1509" i="16" a="1"/>
  <c r="I1509" i="16" s="1"/>
  <c r="J1509" i="16" a="1"/>
  <c r="J1509" i="16" s="1"/>
  <c r="L1509" i="16" a="1"/>
  <c r="L1509" i="16" s="1"/>
  <c r="N1509" i="16" a="1"/>
  <c r="N1509" i="16" s="1"/>
  <c r="O1509" i="16" a="1"/>
  <c r="O1509" i="16" s="1"/>
  <c r="A1510" i="16" a="1"/>
  <c r="A1510" i="16" s="1"/>
  <c r="B1510" i="16" a="1"/>
  <c r="B1510" i="16" s="1"/>
  <c r="C1510" i="16" a="1"/>
  <c r="C1510" i="16" s="1"/>
  <c r="D1510" i="16" a="1"/>
  <c r="D1510" i="16" s="1"/>
  <c r="E1510" i="16" a="1"/>
  <c r="E1510" i="16" s="1"/>
  <c r="G1510" i="16" a="1"/>
  <c r="G1510" i="16" s="1"/>
  <c r="I1510" i="16" a="1"/>
  <c r="I1510" i="16" s="1"/>
  <c r="J1510" i="16" a="1"/>
  <c r="J1510" i="16" s="1"/>
  <c r="L1510" i="16" a="1"/>
  <c r="L1510" i="16" s="1"/>
  <c r="N1510" i="16" a="1"/>
  <c r="N1510" i="16" s="1"/>
  <c r="O1510" i="16" a="1"/>
  <c r="O1510" i="16" s="1"/>
  <c r="A1511" i="16" a="1"/>
  <c r="A1511" i="16" s="1"/>
  <c r="B1511" i="16" a="1"/>
  <c r="B1511" i="16" s="1"/>
  <c r="C1511" i="16" a="1"/>
  <c r="C1511" i="16" s="1"/>
  <c r="D1511" i="16" a="1"/>
  <c r="D1511" i="16" s="1"/>
  <c r="E1511" i="16" a="1"/>
  <c r="E1511" i="16" s="1"/>
  <c r="G1511" i="16" a="1"/>
  <c r="G1511" i="16" s="1"/>
  <c r="I1511" i="16" a="1"/>
  <c r="I1511" i="16" s="1"/>
  <c r="J1511" i="16" a="1"/>
  <c r="J1511" i="16" s="1"/>
  <c r="L1511" i="16" a="1"/>
  <c r="L1511" i="16" s="1"/>
  <c r="N1511" i="16" a="1"/>
  <c r="N1511" i="16" s="1"/>
  <c r="O1511" i="16" a="1"/>
  <c r="O1511" i="16" s="1"/>
  <c r="A1512" i="16" a="1"/>
  <c r="A1512" i="16" s="1"/>
  <c r="B1512" i="16" a="1"/>
  <c r="B1512" i="16" s="1"/>
  <c r="C1512" i="16" a="1"/>
  <c r="C1512" i="16" s="1"/>
  <c r="D1512" i="16" a="1"/>
  <c r="D1512" i="16" s="1"/>
  <c r="E1512" i="16" a="1"/>
  <c r="E1512" i="16" s="1"/>
  <c r="G1512" i="16" a="1"/>
  <c r="G1512" i="16" s="1"/>
  <c r="I1512" i="16" a="1"/>
  <c r="I1512" i="16" s="1"/>
  <c r="J1512" i="16" a="1"/>
  <c r="J1512" i="16" s="1"/>
  <c r="L1512" i="16" a="1"/>
  <c r="L1512" i="16" s="1"/>
  <c r="N1512" i="16" a="1"/>
  <c r="N1512" i="16" s="1"/>
  <c r="O1512" i="16" a="1"/>
  <c r="O1512" i="16" s="1"/>
  <c r="A1513" i="16" a="1"/>
  <c r="A1513" i="16" s="1"/>
  <c r="B1513" i="16" a="1"/>
  <c r="B1513" i="16" s="1"/>
  <c r="C1513" i="16" a="1"/>
  <c r="C1513" i="16" s="1"/>
  <c r="D1513" i="16" a="1"/>
  <c r="D1513" i="16" s="1"/>
  <c r="E1513" i="16" a="1"/>
  <c r="E1513" i="16" s="1"/>
  <c r="G1513" i="16" a="1"/>
  <c r="G1513" i="16" s="1"/>
  <c r="I1513" i="16" a="1"/>
  <c r="I1513" i="16" s="1"/>
  <c r="J1513" i="16" a="1"/>
  <c r="J1513" i="16" s="1"/>
  <c r="L1513" i="16" a="1"/>
  <c r="L1513" i="16" s="1"/>
  <c r="N1513" i="16" a="1"/>
  <c r="N1513" i="16" s="1"/>
  <c r="O1513" i="16" a="1"/>
  <c r="O1513" i="16" s="1"/>
  <c r="A1514" i="16" a="1"/>
  <c r="A1514" i="16" s="1"/>
  <c r="B1514" i="16" a="1"/>
  <c r="B1514" i="16" s="1"/>
  <c r="C1514" i="16" a="1"/>
  <c r="C1514" i="16" s="1"/>
  <c r="D1514" i="16" a="1"/>
  <c r="D1514" i="16" s="1"/>
  <c r="E1514" i="16" a="1"/>
  <c r="E1514" i="16" s="1"/>
  <c r="G1514" i="16" a="1"/>
  <c r="G1514" i="16" s="1"/>
  <c r="I1514" i="16" a="1"/>
  <c r="I1514" i="16" s="1"/>
  <c r="J1514" i="16" a="1"/>
  <c r="J1514" i="16" s="1"/>
  <c r="L1514" i="16" a="1"/>
  <c r="L1514" i="16" s="1"/>
  <c r="N1514" i="16" a="1"/>
  <c r="N1514" i="16" s="1"/>
  <c r="O1514" i="16" a="1"/>
  <c r="O1514" i="16" s="1"/>
  <c r="A1515" i="16" a="1"/>
  <c r="A1515" i="16" s="1"/>
  <c r="B1515" i="16" a="1"/>
  <c r="B1515" i="16" s="1"/>
  <c r="C1515" i="16" a="1"/>
  <c r="C1515" i="16" s="1"/>
  <c r="D1515" i="16" a="1"/>
  <c r="D1515" i="16" s="1"/>
  <c r="E1515" i="16" a="1"/>
  <c r="E1515" i="16" s="1"/>
  <c r="G1515" i="16" a="1"/>
  <c r="G1515" i="16" s="1"/>
  <c r="I1515" i="16" a="1"/>
  <c r="I1515" i="16" s="1"/>
  <c r="J1515" i="16" a="1"/>
  <c r="J1515" i="16" s="1"/>
  <c r="L1515" i="16" a="1"/>
  <c r="L1515" i="16" s="1"/>
  <c r="N1515" i="16" a="1"/>
  <c r="N1515" i="16" s="1"/>
  <c r="O1515" i="16" a="1"/>
  <c r="O1515" i="16" s="1"/>
  <c r="A1516" i="16" a="1"/>
  <c r="A1516" i="16" s="1"/>
  <c r="B1516" i="16" a="1"/>
  <c r="B1516" i="16" s="1"/>
  <c r="C1516" i="16" a="1"/>
  <c r="C1516" i="16" s="1"/>
  <c r="D1516" i="16" a="1"/>
  <c r="D1516" i="16" s="1"/>
  <c r="E1516" i="16" a="1"/>
  <c r="E1516" i="16" s="1"/>
  <c r="G1516" i="16" a="1"/>
  <c r="G1516" i="16" s="1"/>
  <c r="I1516" i="16" a="1"/>
  <c r="I1516" i="16" s="1"/>
  <c r="J1516" i="16" a="1"/>
  <c r="J1516" i="16" s="1"/>
  <c r="L1516" i="16" a="1"/>
  <c r="L1516" i="16" s="1"/>
  <c r="N1516" i="16" a="1"/>
  <c r="N1516" i="16" s="1"/>
  <c r="O1516" i="16" a="1"/>
  <c r="O1516" i="16" s="1"/>
  <c r="A1517" i="16" a="1"/>
  <c r="A1517" i="16" s="1"/>
  <c r="B1517" i="16" a="1"/>
  <c r="B1517" i="16" s="1"/>
  <c r="C1517" i="16" a="1"/>
  <c r="C1517" i="16" s="1"/>
  <c r="D1517" i="16" a="1"/>
  <c r="D1517" i="16" s="1"/>
  <c r="E1517" i="16" a="1"/>
  <c r="E1517" i="16" s="1"/>
  <c r="G1517" i="16" a="1"/>
  <c r="G1517" i="16" s="1"/>
  <c r="I1517" i="16" a="1"/>
  <c r="I1517" i="16" s="1"/>
  <c r="J1517" i="16" a="1"/>
  <c r="J1517" i="16" s="1"/>
  <c r="L1517" i="16" a="1"/>
  <c r="L1517" i="16" s="1"/>
  <c r="N1517" i="16" a="1"/>
  <c r="N1517" i="16" s="1"/>
  <c r="O1517" i="16" a="1"/>
  <c r="O1517" i="16" s="1"/>
  <c r="A1518" i="16" a="1"/>
  <c r="A1518" i="16" s="1"/>
  <c r="B1518" i="16" a="1"/>
  <c r="B1518" i="16" s="1"/>
  <c r="C1518" i="16" a="1"/>
  <c r="C1518" i="16" s="1"/>
  <c r="D1518" i="16" a="1"/>
  <c r="D1518" i="16" s="1"/>
  <c r="E1518" i="16" a="1"/>
  <c r="E1518" i="16" s="1"/>
  <c r="G1518" i="16" a="1"/>
  <c r="G1518" i="16" s="1"/>
  <c r="I1518" i="16" a="1"/>
  <c r="I1518" i="16" s="1"/>
  <c r="J1518" i="16" a="1"/>
  <c r="J1518" i="16" s="1"/>
  <c r="L1518" i="16" a="1"/>
  <c r="L1518" i="16" s="1"/>
  <c r="N1518" i="16" a="1"/>
  <c r="N1518" i="16" s="1"/>
  <c r="O1518" i="16" a="1"/>
  <c r="O1518" i="16" s="1"/>
  <c r="A1519" i="16" a="1"/>
  <c r="A1519" i="16" s="1"/>
  <c r="B1519" i="16" a="1"/>
  <c r="B1519" i="16" s="1"/>
  <c r="C1519" i="16" a="1"/>
  <c r="C1519" i="16" s="1"/>
  <c r="D1519" i="16" a="1"/>
  <c r="D1519" i="16" s="1"/>
  <c r="E1519" i="16" a="1"/>
  <c r="E1519" i="16" s="1"/>
  <c r="G1519" i="16" a="1"/>
  <c r="G1519" i="16" s="1"/>
  <c r="I1519" i="16" a="1"/>
  <c r="I1519" i="16" s="1"/>
  <c r="J1519" i="16" a="1"/>
  <c r="J1519" i="16" s="1"/>
  <c r="L1519" i="16" a="1"/>
  <c r="L1519" i="16" s="1"/>
  <c r="N1519" i="16" a="1"/>
  <c r="N1519" i="16" s="1"/>
  <c r="O1519" i="16" a="1"/>
  <c r="O1519" i="16" s="1"/>
  <c r="A1520" i="16" a="1"/>
  <c r="A1520" i="16" s="1"/>
  <c r="B1520" i="16" a="1"/>
  <c r="B1520" i="16" s="1"/>
  <c r="C1520" i="16" a="1"/>
  <c r="C1520" i="16" s="1"/>
  <c r="D1520" i="16" a="1"/>
  <c r="D1520" i="16" s="1"/>
  <c r="E1520" i="16" a="1"/>
  <c r="E1520" i="16" s="1"/>
  <c r="G1520" i="16" a="1"/>
  <c r="G1520" i="16" s="1"/>
  <c r="I1520" i="16" a="1"/>
  <c r="I1520" i="16" s="1"/>
  <c r="J1520" i="16" a="1"/>
  <c r="J1520" i="16" s="1"/>
  <c r="L1520" i="16" a="1"/>
  <c r="L1520" i="16" s="1"/>
  <c r="N1520" i="16" a="1"/>
  <c r="N1520" i="16" s="1"/>
  <c r="O1520" i="16" a="1"/>
  <c r="O1520" i="16" s="1"/>
  <c r="A1521" i="16" a="1"/>
  <c r="A1521" i="16" s="1"/>
  <c r="B1521" i="16" a="1"/>
  <c r="B1521" i="16" s="1"/>
  <c r="C1521" i="16" a="1"/>
  <c r="C1521" i="16" s="1"/>
  <c r="D1521" i="16" a="1"/>
  <c r="D1521" i="16" s="1"/>
  <c r="E1521" i="16" a="1"/>
  <c r="E1521" i="16" s="1"/>
  <c r="G1521" i="16" a="1"/>
  <c r="G1521" i="16" s="1"/>
  <c r="I1521" i="16" a="1"/>
  <c r="I1521" i="16" s="1"/>
  <c r="J1521" i="16" a="1"/>
  <c r="J1521" i="16" s="1"/>
  <c r="L1521" i="16" a="1"/>
  <c r="L1521" i="16" s="1"/>
  <c r="N1521" i="16" a="1"/>
  <c r="N1521" i="16" s="1"/>
  <c r="O1521" i="16" a="1"/>
  <c r="O1521" i="16" s="1"/>
  <c r="A1522" i="16" a="1"/>
  <c r="A1522" i="16" s="1"/>
  <c r="B1522" i="16" a="1"/>
  <c r="B1522" i="16" s="1"/>
  <c r="C1522" i="16" a="1"/>
  <c r="C1522" i="16" s="1"/>
  <c r="D1522" i="16" a="1"/>
  <c r="D1522" i="16" s="1"/>
  <c r="E1522" i="16" a="1"/>
  <c r="E1522" i="16" s="1"/>
  <c r="G1522" i="16" a="1"/>
  <c r="G1522" i="16" s="1"/>
  <c r="I1522" i="16" a="1"/>
  <c r="I1522" i="16" s="1"/>
  <c r="J1522" i="16" a="1"/>
  <c r="J1522" i="16" s="1"/>
  <c r="L1522" i="16" a="1"/>
  <c r="L1522" i="16" s="1"/>
  <c r="N1522" i="16" a="1"/>
  <c r="N1522" i="16" s="1"/>
  <c r="O1522" i="16" a="1"/>
  <c r="O1522" i="16" s="1"/>
  <c r="A1523" i="16" a="1"/>
  <c r="A1523" i="16" s="1"/>
  <c r="B1523" i="16" a="1"/>
  <c r="B1523" i="16" s="1"/>
  <c r="C1523" i="16" a="1"/>
  <c r="C1523" i="16" s="1"/>
  <c r="D1523" i="16" a="1"/>
  <c r="D1523" i="16" s="1"/>
  <c r="E1523" i="16" a="1"/>
  <c r="E1523" i="16" s="1"/>
  <c r="G1523" i="16" a="1"/>
  <c r="G1523" i="16" s="1"/>
  <c r="I1523" i="16" a="1"/>
  <c r="I1523" i="16" s="1"/>
  <c r="J1523" i="16" a="1"/>
  <c r="J1523" i="16" s="1"/>
  <c r="L1523" i="16" a="1"/>
  <c r="L1523" i="16" s="1"/>
  <c r="N1523" i="16" a="1"/>
  <c r="N1523" i="16" s="1"/>
  <c r="O1523" i="16" a="1"/>
  <c r="O1523" i="16" s="1"/>
  <c r="A1524" i="16" a="1"/>
  <c r="A1524" i="16" s="1"/>
  <c r="B1524" i="16" a="1"/>
  <c r="B1524" i="16" s="1"/>
  <c r="C1524" i="16" a="1"/>
  <c r="C1524" i="16" s="1"/>
  <c r="D1524" i="16" a="1"/>
  <c r="D1524" i="16" s="1"/>
  <c r="E1524" i="16" a="1"/>
  <c r="E1524" i="16" s="1"/>
  <c r="G1524" i="16" a="1"/>
  <c r="G1524" i="16" s="1"/>
  <c r="I1524" i="16" a="1"/>
  <c r="I1524" i="16" s="1"/>
  <c r="J1524" i="16" a="1"/>
  <c r="J1524" i="16" s="1"/>
  <c r="L1524" i="16" a="1"/>
  <c r="L1524" i="16" s="1"/>
  <c r="N1524" i="16" a="1"/>
  <c r="N1524" i="16" s="1"/>
  <c r="O1524" i="16" a="1"/>
  <c r="O1524" i="16" s="1"/>
  <c r="A1525" i="16" a="1"/>
  <c r="A1525" i="16" s="1"/>
  <c r="B1525" i="16" a="1"/>
  <c r="B1525" i="16" s="1"/>
  <c r="C1525" i="16" a="1"/>
  <c r="C1525" i="16" s="1"/>
  <c r="D1525" i="16" a="1"/>
  <c r="D1525" i="16" s="1"/>
  <c r="E1525" i="16" a="1"/>
  <c r="E1525" i="16" s="1"/>
  <c r="G1525" i="16" a="1"/>
  <c r="G1525" i="16" s="1"/>
  <c r="I1525" i="16" a="1"/>
  <c r="I1525" i="16" s="1"/>
  <c r="J1525" i="16" a="1"/>
  <c r="J1525" i="16" s="1"/>
  <c r="L1525" i="16" a="1"/>
  <c r="L1525" i="16" s="1"/>
  <c r="N1525" i="16" a="1"/>
  <c r="N1525" i="16" s="1"/>
  <c r="O1525" i="16" a="1"/>
  <c r="O1525" i="16" s="1"/>
  <c r="A1526" i="16" a="1"/>
  <c r="A1526" i="16" s="1"/>
  <c r="B1526" i="16" a="1"/>
  <c r="B1526" i="16" s="1"/>
  <c r="C1526" i="16" a="1"/>
  <c r="C1526" i="16" s="1"/>
  <c r="D1526" i="16" a="1"/>
  <c r="D1526" i="16" s="1"/>
  <c r="E1526" i="16" a="1"/>
  <c r="E1526" i="16" s="1"/>
  <c r="G1526" i="16" a="1"/>
  <c r="G1526" i="16" s="1"/>
  <c r="I1526" i="16" a="1"/>
  <c r="I1526" i="16" s="1"/>
  <c r="J1526" i="16" a="1"/>
  <c r="J1526" i="16" s="1"/>
  <c r="L1526" i="16" a="1"/>
  <c r="L1526" i="16" s="1"/>
  <c r="N1526" i="16" a="1"/>
  <c r="N1526" i="16" s="1"/>
  <c r="O1526" i="16" a="1"/>
  <c r="O1526" i="16" s="1"/>
  <c r="A1527" i="16" a="1"/>
  <c r="A1527" i="16" s="1"/>
  <c r="B1527" i="16" a="1"/>
  <c r="B1527" i="16" s="1"/>
  <c r="C1527" i="16" a="1"/>
  <c r="C1527" i="16" s="1"/>
  <c r="D1527" i="16" a="1"/>
  <c r="D1527" i="16" s="1"/>
  <c r="E1527" i="16" a="1"/>
  <c r="E1527" i="16" s="1"/>
  <c r="G1527" i="16" a="1"/>
  <c r="G1527" i="16" s="1"/>
  <c r="I1527" i="16" a="1"/>
  <c r="I1527" i="16" s="1"/>
  <c r="J1527" i="16" a="1"/>
  <c r="J1527" i="16" s="1"/>
  <c r="L1527" i="16" a="1"/>
  <c r="L1527" i="16" s="1"/>
  <c r="N1527" i="16" a="1"/>
  <c r="N1527" i="16" s="1"/>
  <c r="O1527" i="16" a="1"/>
  <c r="O1527" i="16" s="1"/>
  <c r="A1528" i="16" a="1"/>
  <c r="A1528" i="16" s="1"/>
  <c r="B1528" i="16" a="1"/>
  <c r="B1528" i="16" s="1"/>
  <c r="C1528" i="16" a="1"/>
  <c r="C1528" i="16" s="1"/>
  <c r="D1528" i="16" a="1"/>
  <c r="D1528" i="16" s="1"/>
  <c r="E1528" i="16" a="1"/>
  <c r="E1528" i="16" s="1"/>
  <c r="G1528" i="16" a="1"/>
  <c r="G1528" i="16" s="1"/>
  <c r="I1528" i="16" a="1"/>
  <c r="I1528" i="16" s="1"/>
  <c r="J1528" i="16" a="1"/>
  <c r="J1528" i="16" s="1"/>
  <c r="L1528" i="16" a="1"/>
  <c r="L1528" i="16" s="1"/>
  <c r="N1528" i="16" a="1"/>
  <c r="N1528" i="16" s="1"/>
  <c r="O1528" i="16" a="1"/>
  <c r="O1528" i="16" s="1"/>
  <c r="A1529" i="16" a="1"/>
  <c r="A1529" i="16" s="1"/>
  <c r="B1529" i="16" a="1"/>
  <c r="B1529" i="16" s="1"/>
  <c r="C1529" i="16" a="1"/>
  <c r="C1529" i="16" s="1"/>
  <c r="D1529" i="16" a="1"/>
  <c r="D1529" i="16" s="1"/>
  <c r="E1529" i="16" a="1"/>
  <c r="E1529" i="16" s="1"/>
  <c r="G1529" i="16" a="1"/>
  <c r="G1529" i="16" s="1"/>
  <c r="I1529" i="16" a="1"/>
  <c r="I1529" i="16" s="1"/>
  <c r="J1529" i="16" a="1"/>
  <c r="J1529" i="16" s="1"/>
  <c r="L1529" i="16" a="1"/>
  <c r="L1529" i="16" s="1"/>
  <c r="N1529" i="16" a="1"/>
  <c r="N1529" i="16" s="1"/>
  <c r="O1529" i="16" a="1"/>
  <c r="O1529" i="16" s="1"/>
  <c r="A1530" i="16" a="1"/>
  <c r="A1530" i="16" s="1"/>
  <c r="B1530" i="16" a="1"/>
  <c r="B1530" i="16" s="1"/>
  <c r="C1530" i="16" a="1"/>
  <c r="C1530" i="16" s="1"/>
  <c r="D1530" i="16" a="1"/>
  <c r="D1530" i="16" s="1"/>
  <c r="E1530" i="16" a="1"/>
  <c r="E1530" i="16" s="1"/>
  <c r="G1530" i="16" a="1"/>
  <c r="G1530" i="16" s="1"/>
  <c r="I1530" i="16" a="1"/>
  <c r="I1530" i="16" s="1"/>
  <c r="J1530" i="16" a="1"/>
  <c r="J1530" i="16" s="1"/>
  <c r="L1530" i="16" a="1"/>
  <c r="L1530" i="16" s="1"/>
  <c r="N1530" i="16" a="1"/>
  <c r="N1530" i="16" s="1"/>
  <c r="O1530" i="16" a="1"/>
  <c r="O1530" i="16" s="1"/>
  <c r="A1531" i="16" a="1"/>
  <c r="A1531" i="16" s="1"/>
  <c r="B1531" i="16" a="1"/>
  <c r="B1531" i="16" s="1"/>
  <c r="C1531" i="16" a="1"/>
  <c r="C1531" i="16" s="1"/>
  <c r="D1531" i="16" a="1"/>
  <c r="D1531" i="16" s="1"/>
  <c r="E1531" i="16" a="1"/>
  <c r="E1531" i="16" s="1"/>
  <c r="G1531" i="16" a="1"/>
  <c r="G1531" i="16" s="1"/>
  <c r="I1531" i="16" a="1"/>
  <c r="I1531" i="16" s="1"/>
  <c r="J1531" i="16" a="1"/>
  <c r="J1531" i="16" s="1"/>
  <c r="L1531" i="16" a="1"/>
  <c r="L1531" i="16" s="1"/>
  <c r="N1531" i="16" a="1"/>
  <c r="N1531" i="16" s="1"/>
  <c r="O1531" i="16" a="1"/>
  <c r="O1531" i="16" s="1"/>
  <c r="A1532" i="16" a="1"/>
  <c r="A1532" i="16" s="1"/>
  <c r="B1532" i="16" a="1"/>
  <c r="B1532" i="16" s="1"/>
  <c r="C1532" i="16" a="1"/>
  <c r="C1532" i="16" s="1"/>
  <c r="D1532" i="16" a="1"/>
  <c r="D1532" i="16" s="1"/>
  <c r="E1532" i="16" a="1"/>
  <c r="E1532" i="16" s="1"/>
  <c r="G1532" i="16" a="1"/>
  <c r="G1532" i="16" s="1"/>
  <c r="I1532" i="16" a="1"/>
  <c r="I1532" i="16" s="1"/>
  <c r="J1532" i="16" a="1"/>
  <c r="J1532" i="16" s="1"/>
  <c r="L1532" i="16" a="1"/>
  <c r="L1532" i="16" s="1"/>
  <c r="N1532" i="16" a="1"/>
  <c r="N1532" i="16" s="1"/>
  <c r="O1532" i="16" a="1"/>
  <c r="O1532" i="16" s="1"/>
  <c r="A1533" i="16" a="1"/>
  <c r="A1533" i="16" s="1"/>
  <c r="B1533" i="16" a="1"/>
  <c r="B1533" i="16" s="1"/>
  <c r="C1533" i="16" a="1"/>
  <c r="C1533" i="16" s="1"/>
  <c r="D1533" i="16" a="1"/>
  <c r="D1533" i="16" s="1"/>
  <c r="E1533" i="16" a="1"/>
  <c r="E1533" i="16" s="1"/>
  <c r="G1533" i="16" a="1"/>
  <c r="G1533" i="16" s="1"/>
  <c r="I1533" i="16" a="1"/>
  <c r="I1533" i="16" s="1"/>
  <c r="J1533" i="16" a="1"/>
  <c r="J1533" i="16" s="1"/>
  <c r="L1533" i="16" a="1"/>
  <c r="L1533" i="16" s="1"/>
  <c r="N1533" i="16" a="1"/>
  <c r="N1533" i="16" s="1"/>
  <c r="O1533" i="16" a="1"/>
  <c r="O1533" i="16" s="1"/>
  <c r="A1534" i="16" a="1"/>
  <c r="A1534" i="16" s="1"/>
  <c r="B1534" i="16" a="1"/>
  <c r="B1534" i="16" s="1"/>
  <c r="C1534" i="16" a="1"/>
  <c r="C1534" i="16" s="1"/>
  <c r="D1534" i="16" a="1"/>
  <c r="D1534" i="16" s="1"/>
  <c r="E1534" i="16" a="1"/>
  <c r="E1534" i="16" s="1"/>
  <c r="G1534" i="16" a="1"/>
  <c r="G1534" i="16" s="1"/>
  <c r="I1534" i="16" a="1"/>
  <c r="I1534" i="16" s="1"/>
  <c r="J1534" i="16" a="1"/>
  <c r="J1534" i="16" s="1"/>
  <c r="L1534" i="16" a="1"/>
  <c r="L1534" i="16" s="1"/>
  <c r="N1534" i="16" a="1"/>
  <c r="N1534" i="16" s="1"/>
  <c r="O1534" i="16" a="1"/>
  <c r="O1534" i="16" s="1"/>
  <c r="A1535" i="16" a="1"/>
  <c r="A1535" i="16" s="1"/>
  <c r="B1535" i="16" a="1"/>
  <c r="B1535" i="16" s="1"/>
  <c r="C1535" i="16" a="1"/>
  <c r="C1535" i="16" s="1"/>
  <c r="D1535" i="16" a="1"/>
  <c r="D1535" i="16" s="1"/>
  <c r="E1535" i="16" a="1"/>
  <c r="E1535" i="16" s="1"/>
  <c r="G1535" i="16" a="1"/>
  <c r="G1535" i="16" s="1"/>
  <c r="I1535" i="16" a="1"/>
  <c r="I1535" i="16" s="1"/>
  <c r="J1535" i="16" a="1"/>
  <c r="J1535" i="16" s="1"/>
  <c r="L1535" i="16" a="1"/>
  <c r="L1535" i="16" s="1"/>
  <c r="N1535" i="16" a="1"/>
  <c r="N1535" i="16" s="1"/>
  <c r="O1535" i="16" a="1"/>
  <c r="O1535" i="16" s="1"/>
  <c r="A1536" i="16" a="1"/>
  <c r="A1536" i="16" s="1"/>
  <c r="B1536" i="16" a="1"/>
  <c r="B1536" i="16" s="1"/>
  <c r="C1536" i="16" a="1"/>
  <c r="C1536" i="16" s="1"/>
  <c r="D1536" i="16" a="1"/>
  <c r="D1536" i="16" s="1"/>
  <c r="E1536" i="16" a="1"/>
  <c r="E1536" i="16" s="1"/>
  <c r="G1536" i="16" a="1"/>
  <c r="G1536" i="16" s="1"/>
  <c r="I1536" i="16" a="1"/>
  <c r="I1536" i="16" s="1"/>
  <c r="J1536" i="16" a="1"/>
  <c r="J1536" i="16" s="1"/>
  <c r="L1536" i="16" a="1"/>
  <c r="L1536" i="16" s="1"/>
  <c r="N1536" i="16" a="1"/>
  <c r="N1536" i="16" s="1"/>
  <c r="O1536" i="16" a="1"/>
  <c r="O1536" i="16" s="1"/>
  <c r="A1537" i="16" a="1"/>
  <c r="A1537" i="16" s="1"/>
  <c r="B1537" i="16" a="1"/>
  <c r="B1537" i="16" s="1"/>
  <c r="C1537" i="16" a="1"/>
  <c r="C1537" i="16" s="1"/>
  <c r="D1537" i="16" a="1"/>
  <c r="D1537" i="16" s="1"/>
  <c r="E1537" i="16" a="1"/>
  <c r="E1537" i="16" s="1"/>
  <c r="G1537" i="16" a="1"/>
  <c r="G1537" i="16" s="1"/>
  <c r="I1537" i="16" a="1"/>
  <c r="I1537" i="16" s="1"/>
  <c r="J1537" i="16" a="1"/>
  <c r="J1537" i="16" s="1"/>
  <c r="L1537" i="16" a="1"/>
  <c r="L1537" i="16" s="1"/>
  <c r="N1537" i="16" a="1"/>
  <c r="N1537" i="16" s="1"/>
  <c r="O1537" i="16" a="1"/>
  <c r="O1537" i="16" s="1"/>
  <c r="A1538" i="16" a="1"/>
  <c r="A1538" i="16" s="1"/>
  <c r="B1538" i="16" a="1"/>
  <c r="B1538" i="16" s="1"/>
  <c r="C1538" i="16" a="1"/>
  <c r="C1538" i="16" s="1"/>
  <c r="D1538" i="16" a="1"/>
  <c r="D1538" i="16" s="1"/>
  <c r="E1538" i="16" a="1"/>
  <c r="E1538" i="16" s="1"/>
  <c r="G1538" i="16" a="1"/>
  <c r="G1538" i="16" s="1"/>
  <c r="I1538" i="16" a="1"/>
  <c r="I1538" i="16" s="1"/>
  <c r="J1538" i="16" a="1"/>
  <c r="J1538" i="16" s="1"/>
  <c r="L1538" i="16" a="1"/>
  <c r="L1538" i="16" s="1"/>
  <c r="N1538" i="16" a="1"/>
  <c r="N1538" i="16" s="1"/>
  <c r="O1538" i="16" a="1"/>
  <c r="O1538" i="16" s="1"/>
  <c r="A1539" i="16" a="1"/>
  <c r="A1539" i="16" s="1"/>
  <c r="B1539" i="16" a="1"/>
  <c r="B1539" i="16" s="1"/>
  <c r="C1539" i="16" a="1"/>
  <c r="C1539" i="16" s="1"/>
  <c r="D1539" i="16" a="1"/>
  <c r="D1539" i="16" s="1"/>
  <c r="E1539" i="16" a="1"/>
  <c r="E1539" i="16" s="1"/>
  <c r="G1539" i="16" a="1"/>
  <c r="G1539" i="16" s="1"/>
  <c r="I1539" i="16" a="1"/>
  <c r="I1539" i="16" s="1"/>
  <c r="J1539" i="16" a="1"/>
  <c r="J1539" i="16" s="1"/>
  <c r="L1539" i="16" a="1"/>
  <c r="L1539" i="16" s="1"/>
  <c r="N1539" i="16" a="1"/>
  <c r="N1539" i="16" s="1"/>
  <c r="O1539" i="16" a="1"/>
  <c r="O1539" i="16" s="1"/>
  <c r="A1540" i="16" a="1"/>
  <c r="A1540" i="16" s="1"/>
  <c r="B1540" i="16" a="1"/>
  <c r="B1540" i="16" s="1"/>
  <c r="C1540" i="16" a="1"/>
  <c r="C1540" i="16" s="1"/>
  <c r="D1540" i="16" a="1"/>
  <c r="D1540" i="16" s="1"/>
  <c r="E1540" i="16" a="1"/>
  <c r="E1540" i="16" s="1"/>
  <c r="G1540" i="16" a="1"/>
  <c r="G1540" i="16" s="1"/>
  <c r="I1540" i="16" a="1"/>
  <c r="I1540" i="16" s="1"/>
  <c r="J1540" i="16" a="1"/>
  <c r="J1540" i="16" s="1"/>
  <c r="L1540" i="16" a="1"/>
  <c r="L1540" i="16" s="1"/>
  <c r="N1540" i="16" a="1"/>
  <c r="N1540" i="16" s="1"/>
  <c r="O1540" i="16" a="1"/>
  <c r="O1540" i="16" s="1"/>
  <c r="A1541" i="16" a="1"/>
  <c r="A1541" i="16" s="1"/>
  <c r="B1541" i="16" a="1"/>
  <c r="B1541" i="16" s="1"/>
  <c r="C1541" i="16" a="1"/>
  <c r="C1541" i="16" s="1"/>
  <c r="D1541" i="16" a="1"/>
  <c r="D1541" i="16" s="1"/>
  <c r="E1541" i="16" a="1"/>
  <c r="E1541" i="16" s="1"/>
  <c r="G1541" i="16" a="1"/>
  <c r="G1541" i="16" s="1"/>
  <c r="I1541" i="16" a="1"/>
  <c r="I1541" i="16" s="1"/>
  <c r="J1541" i="16" a="1"/>
  <c r="J1541" i="16" s="1"/>
  <c r="L1541" i="16" a="1"/>
  <c r="L1541" i="16" s="1"/>
  <c r="N1541" i="16" a="1"/>
  <c r="N1541" i="16" s="1"/>
  <c r="O1541" i="16" a="1"/>
  <c r="O1541" i="16" s="1"/>
  <c r="A1542" i="16" a="1"/>
  <c r="A1542" i="16" s="1"/>
  <c r="B1542" i="16" a="1"/>
  <c r="B1542" i="16" s="1"/>
  <c r="C1542" i="16" a="1"/>
  <c r="C1542" i="16" s="1"/>
  <c r="D1542" i="16" a="1"/>
  <c r="D1542" i="16" s="1"/>
  <c r="E1542" i="16" a="1"/>
  <c r="E1542" i="16" s="1"/>
  <c r="G1542" i="16" a="1"/>
  <c r="G1542" i="16" s="1"/>
  <c r="I1542" i="16" a="1"/>
  <c r="I1542" i="16" s="1"/>
  <c r="J1542" i="16" a="1"/>
  <c r="J1542" i="16" s="1"/>
  <c r="L1542" i="16" a="1"/>
  <c r="L1542" i="16" s="1"/>
  <c r="N1542" i="16" a="1"/>
  <c r="N1542" i="16" s="1"/>
  <c r="O1542" i="16" a="1"/>
  <c r="O1542" i="16" s="1"/>
  <c r="A1543" i="16" a="1"/>
  <c r="A1543" i="16" s="1"/>
  <c r="B1543" i="16" a="1"/>
  <c r="B1543" i="16" s="1"/>
  <c r="C1543" i="16" a="1"/>
  <c r="C1543" i="16" s="1"/>
  <c r="D1543" i="16" a="1"/>
  <c r="D1543" i="16" s="1"/>
  <c r="E1543" i="16" a="1"/>
  <c r="E1543" i="16" s="1"/>
  <c r="G1543" i="16" a="1"/>
  <c r="G1543" i="16" s="1"/>
  <c r="I1543" i="16" a="1"/>
  <c r="I1543" i="16" s="1"/>
  <c r="J1543" i="16" a="1"/>
  <c r="J1543" i="16" s="1"/>
  <c r="L1543" i="16" a="1"/>
  <c r="L1543" i="16" s="1"/>
  <c r="N1543" i="16" a="1"/>
  <c r="N1543" i="16" s="1"/>
  <c r="O1543" i="16" a="1"/>
  <c r="O1543" i="16" s="1"/>
  <c r="A1544" i="16" a="1"/>
  <c r="A1544" i="16" s="1"/>
  <c r="B1544" i="16" a="1"/>
  <c r="B1544" i="16" s="1"/>
  <c r="C1544" i="16" a="1"/>
  <c r="C1544" i="16" s="1"/>
  <c r="D1544" i="16" a="1"/>
  <c r="D1544" i="16" s="1"/>
  <c r="E1544" i="16" a="1"/>
  <c r="E1544" i="16" s="1"/>
  <c r="G1544" i="16" a="1"/>
  <c r="G1544" i="16" s="1"/>
  <c r="I1544" i="16" a="1"/>
  <c r="I1544" i="16" s="1"/>
  <c r="J1544" i="16" a="1"/>
  <c r="J1544" i="16" s="1"/>
  <c r="L1544" i="16" a="1"/>
  <c r="L1544" i="16" s="1"/>
  <c r="N1544" i="16" a="1"/>
  <c r="N1544" i="16" s="1"/>
  <c r="O1544" i="16" a="1"/>
  <c r="O1544" i="16" s="1"/>
  <c r="A1545" i="16" a="1"/>
  <c r="A1545" i="16" s="1"/>
  <c r="B1545" i="16" a="1"/>
  <c r="B1545" i="16" s="1"/>
  <c r="C1545" i="16" a="1"/>
  <c r="C1545" i="16" s="1"/>
  <c r="D1545" i="16" a="1"/>
  <c r="D1545" i="16" s="1"/>
  <c r="E1545" i="16" a="1"/>
  <c r="E1545" i="16" s="1"/>
  <c r="G1545" i="16" a="1"/>
  <c r="G1545" i="16" s="1"/>
  <c r="I1545" i="16" a="1"/>
  <c r="I1545" i="16" s="1"/>
  <c r="J1545" i="16" a="1"/>
  <c r="J1545" i="16" s="1"/>
  <c r="L1545" i="16" a="1"/>
  <c r="L1545" i="16" s="1"/>
  <c r="N1545" i="16" a="1"/>
  <c r="N1545" i="16" s="1"/>
  <c r="O1545" i="16" a="1"/>
  <c r="O1545" i="16" s="1"/>
  <c r="A1546" i="16" a="1"/>
  <c r="A1546" i="16" s="1"/>
  <c r="B1546" i="16" a="1"/>
  <c r="B1546" i="16" s="1"/>
  <c r="C1546" i="16" a="1"/>
  <c r="C1546" i="16" s="1"/>
  <c r="D1546" i="16" a="1"/>
  <c r="D1546" i="16" s="1"/>
  <c r="E1546" i="16" a="1"/>
  <c r="E1546" i="16" s="1"/>
  <c r="G1546" i="16" a="1"/>
  <c r="G1546" i="16" s="1"/>
  <c r="I1546" i="16" a="1"/>
  <c r="I1546" i="16" s="1"/>
  <c r="J1546" i="16" a="1"/>
  <c r="J1546" i="16" s="1"/>
  <c r="L1546" i="16" a="1"/>
  <c r="L1546" i="16" s="1"/>
  <c r="N1546" i="16" a="1"/>
  <c r="N1546" i="16" s="1"/>
  <c r="O1546" i="16" a="1"/>
  <c r="O1546" i="16" s="1"/>
  <c r="A1547" i="16" a="1"/>
  <c r="A1547" i="16" s="1"/>
  <c r="B1547" i="16" a="1"/>
  <c r="B1547" i="16" s="1"/>
  <c r="C1547" i="16" a="1"/>
  <c r="C1547" i="16" s="1"/>
  <c r="D1547" i="16" a="1"/>
  <c r="D1547" i="16" s="1"/>
  <c r="E1547" i="16" a="1"/>
  <c r="E1547" i="16" s="1"/>
  <c r="G1547" i="16" a="1"/>
  <c r="G1547" i="16" s="1"/>
  <c r="I1547" i="16" a="1"/>
  <c r="I1547" i="16" s="1"/>
  <c r="J1547" i="16" a="1"/>
  <c r="J1547" i="16" s="1"/>
  <c r="L1547" i="16" a="1"/>
  <c r="L1547" i="16" s="1"/>
  <c r="N1547" i="16" a="1"/>
  <c r="N1547" i="16" s="1"/>
  <c r="O1547" i="16" a="1"/>
  <c r="O1547" i="16" s="1"/>
  <c r="A1548" i="16" a="1"/>
  <c r="A1548" i="16" s="1"/>
  <c r="B1548" i="16" a="1"/>
  <c r="B1548" i="16" s="1"/>
  <c r="C1548" i="16" a="1"/>
  <c r="C1548" i="16" s="1"/>
  <c r="D1548" i="16" a="1"/>
  <c r="D1548" i="16" s="1"/>
  <c r="E1548" i="16" a="1"/>
  <c r="E1548" i="16" s="1"/>
  <c r="G1548" i="16" a="1"/>
  <c r="G1548" i="16" s="1"/>
  <c r="I1548" i="16" a="1"/>
  <c r="I1548" i="16" s="1"/>
  <c r="J1548" i="16" a="1"/>
  <c r="J1548" i="16" s="1"/>
  <c r="L1548" i="16" a="1"/>
  <c r="L1548" i="16" s="1"/>
  <c r="N1548" i="16" a="1"/>
  <c r="N1548" i="16" s="1"/>
  <c r="O1548" i="16" a="1"/>
  <c r="O1548" i="16" s="1"/>
  <c r="A1549" i="16" a="1"/>
  <c r="A1549" i="16" s="1"/>
  <c r="B1549" i="16" a="1"/>
  <c r="B1549" i="16" s="1"/>
  <c r="C1549" i="16" a="1"/>
  <c r="C1549" i="16" s="1"/>
  <c r="D1549" i="16" a="1"/>
  <c r="D1549" i="16" s="1"/>
  <c r="E1549" i="16" a="1"/>
  <c r="E1549" i="16" s="1"/>
  <c r="G1549" i="16" a="1"/>
  <c r="G1549" i="16" s="1"/>
  <c r="I1549" i="16" a="1"/>
  <c r="I1549" i="16" s="1"/>
  <c r="J1549" i="16" a="1"/>
  <c r="J1549" i="16" s="1"/>
  <c r="L1549" i="16" a="1"/>
  <c r="L1549" i="16" s="1"/>
  <c r="N1549" i="16" a="1"/>
  <c r="N1549" i="16" s="1"/>
  <c r="O1549" i="16" a="1"/>
  <c r="O1549" i="16" s="1"/>
  <c r="A1550" i="16" a="1"/>
  <c r="A1550" i="16" s="1"/>
  <c r="B1550" i="16" a="1"/>
  <c r="B1550" i="16" s="1"/>
  <c r="C1550" i="16" a="1"/>
  <c r="C1550" i="16" s="1"/>
  <c r="D1550" i="16" a="1"/>
  <c r="D1550" i="16" s="1"/>
  <c r="E1550" i="16" a="1"/>
  <c r="E1550" i="16" s="1"/>
  <c r="G1550" i="16" a="1"/>
  <c r="G1550" i="16" s="1"/>
  <c r="I1550" i="16" a="1"/>
  <c r="I1550" i="16" s="1"/>
  <c r="J1550" i="16" a="1"/>
  <c r="J1550" i="16" s="1"/>
  <c r="L1550" i="16" a="1"/>
  <c r="L1550" i="16" s="1"/>
  <c r="N1550" i="16" a="1"/>
  <c r="N1550" i="16" s="1"/>
  <c r="O1550" i="16" a="1"/>
  <c r="O1550" i="16" s="1"/>
  <c r="A1551" i="16" a="1"/>
  <c r="A1551" i="16" s="1"/>
  <c r="B1551" i="16" a="1"/>
  <c r="B1551" i="16" s="1"/>
  <c r="C1551" i="16" a="1"/>
  <c r="C1551" i="16" s="1"/>
  <c r="D1551" i="16" a="1"/>
  <c r="D1551" i="16" s="1"/>
  <c r="E1551" i="16" a="1"/>
  <c r="E1551" i="16" s="1"/>
  <c r="G1551" i="16" a="1"/>
  <c r="G1551" i="16" s="1"/>
  <c r="I1551" i="16" a="1"/>
  <c r="I1551" i="16" s="1"/>
  <c r="J1551" i="16" a="1"/>
  <c r="J1551" i="16" s="1"/>
  <c r="L1551" i="16" a="1"/>
  <c r="L1551" i="16" s="1"/>
  <c r="N1551" i="16" a="1"/>
  <c r="N1551" i="16" s="1"/>
  <c r="O1551" i="16" a="1"/>
  <c r="O1551" i="16" s="1"/>
  <c r="A1552" i="16" a="1"/>
  <c r="A1552" i="16" s="1"/>
  <c r="B1552" i="16" a="1"/>
  <c r="B1552" i="16" s="1"/>
  <c r="C1552" i="16" a="1"/>
  <c r="C1552" i="16" s="1"/>
  <c r="D1552" i="16" a="1"/>
  <c r="D1552" i="16" s="1"/>
  <c r="E1552" i="16" a="1"/>
  <c r="E1552" i="16" s="1"/>
  <c r="G1552" i="16" a="1"/>
  <c r="G1552" i="16" s="1"/>
  <c r="I1552" i="16" a="1"/>
  <c r="I1552" i="16" s="1"/>
  <c r="J1552" i="16" a="1"/>
  <c r="J1552" i="16" s="1"/>
  <c r="L1552" i="16" a="1"/>
  <c r="L1552" i="16" s="1"/>
  <c r="N1552" i="16" a="1"/>
  <c r="N1552" i="16" s="1"/>
  <c r="O1552" i="16" a="1"/>
  <c r="O1552" i="16" s="1"/>
  <c r="A1553" i="16" a="1"/>
  <c r="A1553" i="16" s="1"/>
  <c r="B1553" i="16" a="1"/>
  <c r="B1553" i="16" s="1"/>
  <c r="C1553" i="16" a="1"/>
  <c r="C1553" i="16" s="1"/>
  <c r="D1553" i="16" a="1"/>
  <c r="D1553" i="16" s="1"/>
  <c r="E1553" i="16" a="1"/>
  <c r="E1553" i="16" s="1"/>
  <c r="G1553" i="16" a="1"/>
  <c r="G1553" i="16" s="1"/>
  <c r="I1553" i="16" a="1"/>
  <c r="I1553" i="16" s="1"/>
  <c r="J1553" i="16" a="1"/>
  <c r="J1553" i="16" s="1"/>
  <c r="L1553" i="16" a="1"/>
  <c r="L1553" i="16" s="1"/>
  <c r="N1553" i="16" a="1"/>
  <c r="N1553" i="16" s="1"/>
  <c r="O1553" i="16" a="1"/>
  <c r="O1553" i="16" s="1"/>
  <c r="A1554" i="16" a="1"/>
  <c r="A1554" i="16" s="1"/>
  <c r="B1554" i="16" a="1"/>
  <c r="B1554" i="16" s="1"/>
  <c r="C1554" i="16" a="1"/>
  <c r="C1554" i="16" s="1"/>
  <c r="D1554" i="16" a="1"/>
  <c r="D1554" i="16" s="1"/>
  <c r="E1554" i="16" a="1"/>
  <c r="E1554" i="16" s="1"/>
  <c r="G1554" i="16" a="1"/>
  <c r="G1554" i="16" s="1"/>
  <c r="I1554" i="16" a="1"/>
  <c r="I1554" i="16" s="1"/>
  <c r="J1554" i="16" a="1"/>
  <c r="J1554" i="16" s="1"/>
  <c r="L1554" i="16" a="1"/>
  <c r="L1554" i="16" s="1"/>
  <c r="N1554" i="16" a="1"/>
  <c r="N1554" i="16" s="1"/>
  <c r="O1554" i="16" a="1"/>
  <c r="O1554" i="16" s="1"/>
  <c r="A1555" i="16" a="1"/>
  <c r="A1555" i="16" s="1"/>
  <c r="B1555" i="16" a="1"/>
  <c r="B1555" i="16" s="1"/>
  <c r="C1555" i="16" a="1"/>
  <c r="C1555" i="16" s="1"/>
  <c r="D1555" i="16" a="1"/>
  <c r="D1555" i="16" s="1"/>
  <c r="E1555" i="16" a="1"/>
  <c r="E1555" i="16" s="1"/>
  <c r="G1555" i="16" a="1"/>
  <c r="G1555" i="16" s="1"/>
  <c r="I1555" i="16" a="1"/>
  <c r="I1555" i="16" s="1"/>
  <c r="J1555" i="16" a="1"/>
  <c r="J1555" i="16" s="1"/>
  <c r="L1555" i="16" a="1"/>
  <c r="L1555" i="16" s="1"/>
  <c r="N1555" i="16" a="1"/>
  <c r="N1555" i="16" s="1"/>
  <c r="O1555" i="16" a="1"/>
  <c r="O1555" i="16" s="1"/>
  <c r="A1556" i="16" a="1"/>
  <c r="A1556" i="16" s="1"/>
  <c r="B1556" i="16" a="1"/>
  <c r="B1556" i="16" s="1"/>
  <c r="C1556" i="16" a="1"/>
  <c r="C1556" i="16" s="1"/>
  <c r="D1556" i="16" a="1"/>
  <c r="D1556" i="16" s="1"/>
  <c r="E1556" i="16" a="1"/>
  <c r="E1556" i="16" s="1"/>
  <c r="G1556" i="16" a="1"/>
  <c r="G1556" i="16" s="1"/>
  <c r="I1556" i="16" a="1"/>
  <c r="I1556" i="16" s="1"/>
  <c r="J1556" i="16" a="1"/>
  <c r="J1556" i="16" s="1"/>
  <c r="L1556" i="16" a="1"/>
  <c r="L1556" i="16" s="1"/>
  <c r="N1556" i="16" a="1"/>
  <c r="N1556" i="16" s="1"/>
  <c r="O1556" i="16" a="1"/>
  <c r="O1556" i="16" s="1"/>
  <c r="A1557" i="16" a="1"/>
  <c r="A1557" i="16" s="1"/>
  <c r="B1557" i="16" a="1"/>
  <c r="B1557" i="16" s="1"/>
  <c r="C1557" i="16" a="1"/>
  <c r="C1557" i="16" s="1"/>
  <c r="D1557" i="16" a="1"/>
  <c r="D1557" i="16" s="1"/>
  <c r="E1557" i="16" a="1"/>
  <c r="E1557" i="16" s="1"/>
  <c r="G1557" i="16" a="1"/>
  <c r="G1557" i="16" s="1"/>
  <c r="I1557" i="16" a="1"/>
  <c r="I1557" i="16" s="1"/>
  <c r="J1557" i="16" a="1"/>
  <c r="J1557" i="16" s="1"/>
  <c r="L1557" i="16" a="1"/>
  <c r="L1557" i="16" s="1"/>
  <c r="N1557" i="16" a="1"/>
  <c r="N1557" i="16" s="1"/>
  <c r="O1557" i="16" a="1"/>
  <c r="O1557" i="16" s="1"/>
  <c r="A1558" i="16" a="1"/>
  <c r="A1558" i="16" s="1"/>
  <c r="B1558" i="16" a="1"/>
  <c r="B1558" i="16" s="1"/>
  <c r="C1558" i="16" a="1"/>
  <c r="C1558" i="16" s="1"/>
  <c r="D1558" i="16" a="1"/>
  <c r="D1558" i="16" s="1"/>
  <c r="E1558" i="16" a="1"/>
  <c r="E1558" i="16" s="1"/>
  <c r="G1558" i="16" a="1"/>
  <c r="G1558" i="16" s="1"/>
  <c r="I1558" i="16" a="1"/>
  <c r="I1558" i="16" s="1"/>
  <c r="J1558" i="16" a="1"/>
  <c r="J1558" i="16" s="1"/>
  <c r="L1558" i="16" a="1"/>
  <c r="L1558" i="16" s="1"/>
  <c r="N1558" i="16" a="1"/>
  <c r="N1558" i="16" s="1"/>
  <c r="O1558" i="16" a="1"/>
  <c r="O1558" i="16" s="1"/>
  <c r="A1559" i="16" a="1"/>
  <c r="A1559" i="16" s="1"/>
  <c r="B1559" i="16" a="1"/>
  <c r="B1559" i="16" s="1"/>
  <c r="C1559" i="16" a="1"/>
  <c r="C1559" i="16" s="1"/>
  <c r="D1559" i="16" a="1"/>
  <c r="D1559" i="16" s="1"/>
  <c r="E1559" i="16" a="1"/>
  <c r="E1559" i="16" s="1"/>
  <c r="G1559" i="16" a="1"/>
  <c r="G1559" i="16" s="1"/>
  <c r="I1559" i="16" a="1"/>
  <c r="I1559" i="16" s="1"/>
  <c r="J1559" i="16" a="1"/>
  <c r="J1559" i="16" s="1"/>
  <c r="L1559" i="16" a="1"/>
  <c r="L1559" i="16" s="1"/>
  <c r="N1559" i="16" a="1"/>
  <c r="N1559" i="16" s="1"/>
  <c r="O1559" i="16" a="1"/>
  <c r="O1559" i="16" s="1"/>
  <c r="A1560" i="16" a="1"/>
  <c r="A1560" i="16" s="1"/>
  <c r="B1560" i="16" a="1"/>
  <c r="B1560" i="16" s="1"/>
  <c r="C1560" i="16" a="1"/>
  <c r="C1560" i="16" s="1"/>
  <c r="D1560" i="16" a="1"/>
  <c r="D1560" i="16" s="1"/>
  <c r="E1560" i="16" a="1"/>
  <c r="E1560" i="16" s="1"/>
  <c r="G1560" i="16" a="1"/>
  <c r="G1560" i="16" s="1"/>
  <c r="I1560" i="16" a="1"/>
  <c r="I1560" i="16" s="1"/>
  <c r="J1560" i="16" a="1"/>
  <c r="J1560" i="16" s="1"/>
  <c r="L1560" i="16" a="1"/>
  <c r="L1560" i="16" s="1"/>
  <c r="N1560" i="16" a="1"/>
  <c r="N1560" i="16" s="1"/>
  <c r="O1560" i="16" a="1"/>
  <c r="O1560" i="16" s="1"/>
  <c r="A1561" i="16" a="1"/>
  <c r="A1561" i="16" s="1"/>
  <c r="B1561" i="16" a="1"/>
  <c r="B1561" i="16" s="1"/>
  <c r="C1561" i="16" a="1"/>
  <c r="C1561" i="16" s="1"/>
  <c r="D1561" i="16" a="1"/>
  <c r="D1561" i="16" s="1"/>
  <c r="E1561" i="16" a="1"/>
  <c r="E1561" i="16" s="1"/>
  <c r="G1561" i="16" a="1"/>
  <c r="G1561" i="16" s="1"/>
  <c r="I1561" i="16" a="1"/>
  <c r="I1561" i="16" s="1"/>
  <c r="J1561" i="16" a="1"/>
  <c r="J1561" i="16" s="1"/>
  <c r="L1561" i="16" a="1"/>
  <c r="L1561" i="16" s="1"/>
  <c r="N1561" i="16" a="1"/>
  <c r="N1561" i="16" s="1"/>
  <c r="O1561" i="16" a="1"/>
  <c r="O1561" i="16" s="1"/>
  <c r="A1562" i="16" a="1"/>
  <c r="A1562" i="16" s="1"/>
  <c r="B1562" i="16" a="1"/>
  <c r="B1562" i="16" s="1"/>
  <c r="C1562" i="16" a="1"/>
  <c r="C1562" i="16" s="1"/>
  <c r="D1562" i="16" a="1"/>
  <c r="D1562" i="16" s="1"/>
  <c r="E1562" i="16" a="1"/>
  <c r="E1562" i="16" s="1"/>
  <c r="G1562" i="16" a="1"/>
  <c r="G1562" i="16" s="1"/>
  <c r="I1562" i="16" a="1"/>
  <c r="I1562" i="16" s="1"/>
  <c r="J1562" i="16" a="1"/>
  <c r="J1562" i="16" s="1"/>
  <c r="L1562" i="16" a="1"/>
  <c r="L1562" i="16" s="1"/>
  <c r="N1562" i="16" a="1"/>
  <c r="N1562" i="16" s="1"/>
  <c r="O1562" i="16" a="1"/>
  <c r="O1562" i="16" s="1"/>
  <c r="A1563" i="16" a="1"/>
  <c r="A1563" i="16" s="1"/>
  <c r="B1563" i="16" a="1"/>
  <c r="B1563" i="16" s="1"/>
  <c r="C1563" i="16" a="1"/>
  <c r="C1563" i="16" s="1"/>
  <c r="D1563" i="16" a="1"/>
  <c r="D1563" i="16" s="1"/>
  <c r="E1563" i="16" a="1"/>
  <c r="E1563" i="16" s="1"/>
  <c r="G1563" i="16" a="1"/>
  <c r="G1563" i="16" s="1"/>
  <c r="I1563" i="16" a="1"/>
  <c r="I1563" i="16" s="1"/>
  <c r="J1563" i="16" a="1"/>
  <c r="J1563" i="16" s="1"/>
  <c r="L1563" i="16" a="1"/>
  <c r="L1563" i="16" s="1"/>
  <c r="N1563" i="16" a="1"/>
  <c r="N1563" i="16" s="1"/>
  <c r="O1563" i="16" a="1"/>
  <c r="O1563" i="16" s="1"/>
  <c r="A1564" i="16" a="1"/>
  <c r="A1564" i="16" s="1"/>
  <c r="B1564" i="16" a="1"/>
  <c r="B1564" i="16" s="1"/>
  <c r="C1564" i="16" a="1"/>
  <c r="C1564" i="16" s="1"/>
  <c r="D1564" i="16" a="1"/>
  <c r="D1564" i="16" s="1"/>
  <c r="E1564" i="16" a="1"/>
  <c r="E1564" i="16" s="1"/>
  <c r="G1564" i="16" a="1"/>
  <c r="G1564" i="16" s="1"/>
  <c r="I1564" i="16" a="1"/>
  <c r="I1564" i="16" s="1"/>
  <c r="J1564" i="16" a="1"/>
  <c r="J1564" i="16" s="1"/>
  <c r="L1564" i="16" a="1"/>
  <c r="L1564" i="16" s="1"/>
  <c r="N1564" i="16" a="1"/>
  <c r="N1564" i="16" s="1"/>
  <c r="O1564" i="16" a="1"/>
  <c r="O1564" i="16" s="1"/>
  <c r="A1565" i="16" a="1"/>
  <c r="A1565" i="16" s="1"/>
  <c r="B1565" i="16" a="1"/>
  <c r="B1565" i="16" s="1"/>
  <c r="C1565" i="16" a="1"/>
  <c r="C1565" i="16" s="1"/>
  <c r="D1565" i="16" a="1"/>
  <c r="D1565" i="16" s="1"/>
  <c r="E1565" i="16" a="1"/>
  <c r="E1565" i="16" s="1"/>
  <c r="G1565" i="16" a="1"/>
  <c r="G1565" i="16" s="1"/>
  <c r="I1565" i="16" a="1"/>
  <c r="I1565" i="16" s="1"/>
  <c r="J1565" i="16" a="1"/>
  <c r="J1565" i="16" s="1"/>
  <c r="L1565" i="16" a="1"/>
  <c r="L1565" i="16" s="1"/>
  <c r="N1565" i="16" a="1"/>
  <c r="N1565" i="16" s="1"/>
  <c r="O1565" i="16" a="1"/>
  <c r="O1565" i="16" s="1"/>
  <c r="A1566" i="16" a="1"/>
  <c r="A1566" i="16" s="1"/>
  <c r="B1566" i="16" a="1"/>
  <c r="B1566" i="16" s="1"/>
  <c r="C1566" i="16" a="1"/>
  <c r="C1566" i="16" s="1"/>
  <c r="D1566" i="16" a="1"/>
  <c r="D1566" i="16" s="1"/>
  <c r="E1566" i="16" a="1"/>
  <c r="E1566" i="16" s="1"/>
  <c r="G1566" i="16" a="1"/>
  <c r="G1566" i="16" s="1"/>
  <c r="I1566" i="16" a="1"/>
  <c r="I1566" i="16" s="1"/>
  <c r="J1566" i="16" a="1"/>
  <c r="J1566" i="16" s="1"/>
  <c r="L1566" i="16" a="1"/>
  <c r="L1566" i="16" s="1"/>
  <c r="N1566" i="16" a="1"/>
  <c r="N1566" i="16" s="1"/>
  <c r="O1566" i="16" a="1"/>
  <c r="O1566" i="16" s="1"/>
  <c r="A1567" i="16" a="1"/>
  <c r="A1567" i="16" s="1"/>
  <c r="B1567" i="16" a="1"/>
  <c r="B1567" i="16" s="1"/>
  <c r="C1567" i="16" a="1"/>
  <c r="C1567" i="16" s="1"/>
  <c r="D1567" i="16" a="1"/>
  <c r="D1567" i="16" s="1"/>
  <c r="E1567" i="16" a="1"/>
  <c r="E1567" i="16" s="1"/>
  <c r="G1567" i="16" a="1"/>
  <c r="G1567" i="16" s="1"/>
  <c r="I1567" i="16" a="1"/>
  <c r="I1567" i="16" s="1"/>
  <c r="J1567" i="16" a="1"/>
  <c r="J1567" i="16" s="1"/>
  <c r="L1567" i="16" a="1"/>
  <c r="L1567" i="16" s="1"/>
  <c r="N1567" i="16" a="1"/>
  <c r="N1567" i="16" s="1"/>
  <c r="O1567" i="16" a="1"/>
  <c r="O1567" i="16" s="1"/>
  <c r="A1568" i="16" a="1"/>
  <c r="A1568" i="16" s="1"/>
  <c r="B1568" i="16" a="1"/>
  <c r="B1568" i="16" s="1"/>
  <c r="C1568" i="16" a="1"/>
  <c r="C1568" i="16" s="1"/>
  <c r="D1568" i="16" a="1"/>
  <c r="D1568" i="16" s="1"/>
  <c r="E1568" i="16" a="1"/>
  <c r="E1568" i="16" s="1"/>
  <c r="G1568" i="16" a="1"/>
  <c r="G1568" i="16" s="1"/>
  <c r="I1568" i="16" a="1"/>
  <c r="I1568" i="16" s="1"/>
  <c r="J1568" i="16" a="1"/>
  <c r="J1568" i="16" s="1"/>
  <c r="L1568" i="16" a="1"/>
  <c r="L1568" i="16" s="1"/>
  <c r="N1568" i="16" a="1"/>
  <c r="N1568" i="16" s="1"/>
  <c r="O1568" i="16" a="1"/>
  <c r="O1568" i="16" s="1"/>
  <c r="A1569" i="16" a="1"/>
  <c r="A1569" i="16" s="1"/>
  <c r="B1569" i="16" a="1"/>
  <c r="B1569" i="16" s="1"/>
  <c r="C1569" i="16" a="1"/>
  <c r="C1569" i="16" s="1"/>
  <c r="D1569" i="16" a="1"/>
  <c r="D1569" i="16" s="1"/>
  <c r="E1569" i="16" a="1"/>
  <c r="E1569" i="16" s="1"/>
  <c r="G1569" i="16" a="1"/>
  <c r="G1569" i="16" s="1"/>
  <c r="I1569" i="16" a="1"/>
  <c r="I1569" i="16" s="1"/>
  <c r="J1569" i="16" a="1"/>
  <c r="J1569" i="16" s="1"/>
  <c r="L1569" i="16" a="1"/>
  <c r="L1569" i="16" s="1"/>
  <c r="N1569" i="16" a="1"/>
  <c r="N1569" i="16" s="1"/>
  <c r="O1569" i="16" a="1"/>
  <c r="O1569" i="16" s="1"/>
  <c r="A1570" i="16" a="1"/>
  <c r="A1570" i="16" s="1"/>
  <c r="B1570" i="16" a="1"/>
  <c r="B1570" i="16" s="1"/>
  <c r="C1570" i="16" a="1"/>
  <c r="C1570" i="16" s="1"/>
  <c r="D1570" i="16" a="1"/>
  <c r="D1570" i="16" s="1"/>
  <c r="E1570" i="16" a="1"/>
  <c r="E1570" i="16" s="1"/>
  <c r="G1570" i="16" a="1"/>
  <c r="G1570" i="16" s="1"/>
  <c r="I1570" i="16" a="1"/>
  <c r="I1570" i="16" s="1"/>
  <c r="J1570" i="16" a="1"/>
  <c r="J1570" i="16" s="1"/>
  <c r="L1570" i="16" a="1"/>
  <c r="L1570" i="16" s="1"/>
  <c r="N1570" i="16" a="1"/>
  <c r="N1570" i="16" s="1"/>
  <c r="O1570" i="16" a="1"/>
  <c r="O1570" i="16" s="1"/>
  <c r="A1571" i="16" a="1"/>
  <c r="A1571" i="16" s="1"/>
  <c r="B1571" i="16" a="1"/>
  <c r="B1571" i="16" s="1"/>
  <c r="C1571" i="16" a="1"/>
  <c r="C1571" i="16" s="1"/>
  <c r="D1571" i="16" a="1"/>
  <c r="D1571" i="16" s="1"/>
  <c r="E1571" i="16" a="1"/>
  <c r="E1571" i="16" s="1"/>
  <c r="G1571" i="16" a="1"/>
  <c r="G1571" i="16" s="1"/>
  <c r="I1571" i="16" a="1"/>
  <c r="I1571" i="16" s="1"/>
  <c r="J1571" i="16" a="1"/>
  <c r="J1571" i="16" s="1"/>
  <c r="L1571" i="16" a="1"/>
  <c r="L1571" i="16" s="1"/>
  <c r="N1571" i="16" a="1"/>
  <c r="N1571" i="16" s="1"/>
  <c r="O1571" i="16" a="1"/>
  <c r="O1571" i="16" s="1"/>
  <c r="A1572" i="16" a="1"/>
  <c r="A1572" i="16" s="1"/>
  <c r="B1572" i="16" a="1"/>
  <c r="B1572" i="16" s="1"/>
  <c r="C1572" i="16" a="1"/>
  <c r="C1572" i="16" s="1"/>
  <c r="D1572" i="16" a="1"/>
  <c r="D1572" i="16" s="1"/>
  <c r="E1572" i="16" a="1"/>
  <c r="E1572" i="16" s="1"/>
  <c r="G1572" i="16" a="1"/>
  <c r="G1572" i="16" s="1"/>
  <c r="I1572" i="16" a="1"/>
  <c r="I1572" i="16" s="1"/>
  <c r="J1572" i="16" a="1"/>
  <c r="J1572" i="16" s="1"/>
  <c r="L1572" i="16" a="1"/>
  <c r="L1572" i="16" s="1"/>
  <c r="N1572" i="16" a="1"/>
  <c r="N1572" i="16" s="1"/>
  <c r="O1572" i="16" a="1"/>
  <c r="O1572" i="16" s="1"/>
  <c r="A1573" i="16" a="1"/>
  <c r="A1573" i="16" s="1"/>
  <c r="B1573" i="16" a="1"/>
  <c r="B1573" i="16" s="1"/>
  <c r="C1573" i="16" a="1"/>
  <c r="C1573" i="16" s="1"/>
  <c r="D1573" i="16" a="1"/>
  <c r="D1573" i="16" s="1"/>
  <c r="E1573" i="16" a="1"/>
  <c r="E1573" i="16" s="1"/>
  <c r="G1573" i="16" a="1"/>
  <c r="G1573" i="16" s="1"/>
  <c r="I1573" i="16" a="1"/>
  <c r="I1573" i="16" s="1"/>
  <c r="J1573" i="16" a="1"/>
  <c r="J1573" i="16" s="1"/>
  <c r="L1573" i="16" a="1"/>
  <c r="L1573" i="16" s="1"/>
  <c r="N1573" i="16" a="1"/>
  <c r="N1573" i="16" s="1"/>
  <c r="O1573" i="16" a="1"/>
  <c r="O1573" i="16" s="1"/>
  <c r="A1574" i="16" a="1"/>
  <c r="A1574" i="16" s="1"/>
  <c r="B1574" i="16" a="1"/>
  <c r="B1574" i="16" s="1"/>
  <c r="C1574" i="16" a="1"/>
  <c r="C1574" i="16" s="1"/>
  <c r="D1574" i="16" a="1"/>
  <c r="D1574" i="16" s="1"/>
  <c r="E1574" i="16" a="1"/>
  <c r="E1574" i="16" s="1"/>
  <c r="G1574" i="16" a="1"/>
  <c r="G1574" i="16" s="1"/>
  <c r="I1574" i="16" a="1"/>
  <c r="I1574" i="16" s="1"/>
  <c r="J1574" i="16" a="1"/>
  <c r="J1574" i="16" s="1"/>
  <c r="L1574" i="16" a="1"/>
  <c r="L1574" i="16" s="1"/>
  <c r="N1574" i="16" a="1"/>
  <c r="N1574" i="16" s="1"/>
  <c r="O1574" i="16" a="1"/>
  <c r="O1574" i="16" s="1"/>
  <c r="F78" i="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F76" i="1"/>
  <c r="F77" i="1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N473" i="3"/>
  <c r="K1592" i="16" s="1" a="1"/>
  <c r="K1592" i="16" s="1"/>
  <c r="N474" i="3"/>
  <c r="K1593" i="16" s="1" a="1"/>
  <c r="K1593" i="16" s="1"/>
  <c r="N475" i="3"/>
  <c r="K1594" i="16" s="1" a="1"/>
  <c r="K1594" i="16" s="1"/>
  <c r="N476" i="3"/>
  <c r="K1595" i="16" s="1" a="1"/>
  <c r="K1595" i="16" s="1"/>
  <c r="N477" i="3"/>
  <c r="K1596" i="16" s="1" a="1"/>
  <c r="K1596" i="16" s="1"/>
  <c r="N478" i="3"/>
  <c r="K1597" i="16" s="1" a="1"/>
  <c r="K1597" i="16" s="1"/>
  <c r="N479" i="3"/>
  <c r="K1598" i="16" s="1" a="1"/>
  <c r="K1598" i="16" s="1"/>
  <c r="N480" i="3"/>
  <c r="K1599" i="16" s="1" a="1"/>
  <c r="K1599" i="16" s="1"/>
  <c r="N481" i="3"/>
  <c r="K1600" i="16" s="1" a="1"/>
  <c r="K1600" i="16" s="1"/>
  <c r="N482" i="3"/>
  <c r="K1601" i="16" s="1" a="1"/>
  <c r="K1601" i="16" s="1"/>
  <c r="N483" i="3"/>
  <c r="K1602" i="16" s="1" a="1"/>
  <c r="K1602" i="16" s="1"/>
  <c r="N484" i="3"/>
  <c r="K1603" i="16" s="1" a="1"/>
  <c r="K1603" i="16" s="1"/>
  <c r="N485" i="3"/>
  <c r="K1604" i="16" s="1" a="1"/>
  <c r="K1604" i="16" s="1"/>
  <c r="N486" i="3"/>
  <c r="K1605" i="16" s="1" a="1"/>
  <c r="K1605" i="16" s="1"/>
  <c r="N487" i="3"/>
  <c r="K1606" i="16" s="1" a="1"/>
  <c r="K1606" i="16" s="1"/>
  <c r="N488" i="3"/>
  <c r="K1607" i="16" s="1" a="1"/>
  <c r="K1607" i="16" s="1"/>
  <c r="N489" i="3"/>
  <c r="K1608" i="16" s="1" a="1"/>
  <c r="K1608" i="16" s="1"/>
  <c r="N490" i="3"/>
  <c r="K1609" i="16" s="1" a="1"/>
  <c r="K1609" i="16" s="1"/>
  <c r="N491" i="3"/>
  <c r="K1610" i="16" s="1" a="1"/>
  <c r="K1610" i="16" s="1"/>
  <c r="N492" i="3"/>
  <c r="K1611" i="16" s="1" a="1"/>
  <c r="K1611" i="16" s="1"/>
  <c r="N493" i="3"/>
  <c r="K1612" i="16" s="1" a="1"/>
  <c r="K1612" i="16" s="1"/>
  <c r="N494" i="3"/>
  <c r="K1613" i="16" s="1" a="1"/>
  <c r="K1613" i="16" s="1"/>
  <c r="N495" i="3"/>
  <c r="K1614" i="16" s="1" a="1"/>
  <c r="K1614" i="16" s="1"/>
  <c r="N496" i="3"/>
  <c r="K1615" i="16" s="1" a="1"/>
  <c r="K1615" i="16" s="1"/>
  <c r="N497" i="3"/>
  <c r="K1616" i="16" s="1" a="1"/>
  <c r="K1616" i="16" s="1"/>
  <c r="N498" i="3"/>
  <c r="K1617" i="16" s="1" a="1"/>
  <c r="K1617" i="16" s="1"/>
  <c r="N499" i="3"/>
  <c r="K1618" i="16" s="1" a="1"/>
  <c r="K1618" i="16" s="1"/>
  <c r="N500" i="3"/>
  <c r="K1619" i="16" s="1" a="1"/>
  <c r="K1619" i="16" s="1"/>
  <c r="N501" i="3"/>
  <c r="K1620" i="16" s="1" a="1"/>
  <c r="K1620" i="16" s="1"/>
  <c r="N502" i="3"/>
  <c r="K1621" i="16" s="1" a="1"/>
  <c r="K1621" i="16" s="1"/>
  <c r="N503" i="3"/>
  <c r="K1622" i="16" s="1" a="1"/>
  <c r="K1622" i="16" s="1"/>
  <c r="N504" i="3"/>
  <c r="K1623" i="16" s="1" a="1"/>
  <c r="K1623" i="16" s="1"/>
  <c r="N505" i="3"/>
  <c r="K1624" i="16" s="1" a="1"/>
  <c r="K1624" i="16" s="1"/>
  <c r="N506" i="3"/>
  <c r="K1625" i="16" s="1" a="1"/>
  <c r="K1625" i="16" s="1"/>
  <c r="N507" i="3"/>
  <c r="K1626" i="16" s="1" a="1"/>
  <c r="K1626" i="16" s="1"/>
  <c r="N508" i="3"/>
  <c r="K1627" i="16" s="1" a="1"/>
  <c r="K1627" i="16" s="1"/>
  <c r="N509" i="3"/>
  <c r="K1628" i="16" s="1" a="1"/>
  <c r="K1628" i="16" s="1"/>
  <c r="N510" i="3"/>
  <c r="K1629" i="16" s="1" a="1"/>
  <c r="K1629" i="16" s="1"/>
  <c r="N511" i="3"/>
  <c r="K1630" i="16" s="1" a="1"/>
  <c r="K1630" i="16" s="1"/>
  <c r="N512" i="3"/>
  <c r="K1631" i="16" s="1" a="1"/>
  <c r="K1631" i="16" s="1"/>
  <c r="N513" i="3"/>
  <c r="K1632" i="16" s="1" a="1"/>
  <c r="K1632" i="16" s="1"/>
  <c r="N514" i="3"/>
  <c r="K1633" i="16" s="1" a="1"/>
  <c r="K1633" i="16" s="1"/>
  <c r="N515" i="3"/>
  <c r="K1634" i="16" s="1" a="1"/>
  <c r="K1634" i="16" s="1"/>
  <c r="N516" i="3"/>
  <c r="K1635" i="16" s="1" a="1"/>
  <c r="K1635" i="16" s="1"/>
  <c r="N517" i="3"/>
  <c r="K1636" i="16" s="1" a="1"/>
  <c r="K1636" i="16" s="1"/>
  <c r="N518" i="3"/>
  <c r="K1637" i="16" s="1" a="1"/>
  <c r="K1637" i="16" s="1"/>
  <c r="N519" i="3"/>
  <c r="K1638" i="16" s="1" a="1"/>
  <c r="K1638" i="16" s="1"/>
  <c r="N520" i="3"/>
  <c r="K1639" i="16" s="1" a="1"/>
  <c r="K1639" i="16" s="1"/>
  <c r="N521" i="3"/>
  <c r="K1640" i="16" s="1" a="1"/>
  <c r="K1640" i="16" s="1"/>
  <c r="N522" i="3"/>
  <c r="K1641" i="16" s="1" a="1"/>
  <c r="K1641" i="16" s="1"/>
  <c r="N523" i="3"/>
  <c r="K1642" i="16" s="1" a="1"/>
  <c r="K1642" i="16" s="1"/>
  <c r="N524" i="3"/>
  <c r="K1643" i="16" s="1" a="1"/>
  <c r="K1643" i="16" s="1"/>
  <c r="N525" i="3"/>
  <c r="K1644" i="16" s="1" a="1"/>
  <c r="K1644" i="16" s="1"/>
  <c r="N526" i="3"/>
  <c r="K1645" i="16" s="1" a="1"/>
  <c r="K1645" i="16" s="1"/>
  <c r="N527" i="3"/>
  <c r="K1646" i="16" s="1" a="1"/>
  <c r="K1646" i="16" s="1"/>
  <c r="N528" i="3"/>
  <c r="K1647" i="16" s="1" a="1"/>
  <c r="K1647" i="16" s="1"/>
  <c r="N529" i="3"/>
  <c r="K1648" i="16" s="1" a="1"/>
  <c r="K1648" i="16" s="1"/>
  <c r="N530" i="3"/>
  <c r="K1649" i="16" s="1" a="1"/>
  <c r="K1649" i="16" s="1"/>
  <c r="N531" i="3"/>
  <c r="K1650" i="16" s="1" a="1"/>
  <c r="K1650" i="16" s="1"/>
  <c r="N532" i="3"/>
  <c r="K1651" i="16" s="1" a="1"/>
  <c r="K1651" i="16" s="1"/>
  <c r="N533" i="3"/>
  <c r="K1652" i="16" s="1" a="1"/>
  <c r="K1652" i="16" s="1"/>
  <c r="N534" i="3"/>
  <c r="K1653" i="16" s="1" a="1"/>
  <c r="K1653" i="16" s="1"/>
  <c r="N535" i="3"/>
  <c r="K1654" i="16" s="1" a="1"/>
  <c r="K1654" i="16" s="1"/>
  <c r="N536" i="3"/>
  <c r="K1655" i="16" s="1" a="1"/>
  <c r="K1655" i="16" s="1"/>
  <c r="N537" i="3"/>
  <c r="K1656" i="16" s="1" a="1"/>
  <c r="K1656" i="16" s="1"/>
  <c r="N538" i="3"/>
  <c r="K1657" i="16" s="1" a="1"/>
  <c r="K1657" i="16" s="1"/>
  <c r="N539" i="3"/>
  <c r="K1658" i="16" s="1" a="1"/>
  <c r="K1658" i="16" s="1"/>
  <c r="N540" i="3"/>
  <c r="K1659" i="16" s="1" a="1"/>
  <c r="K1659" i="16" s="1"/>
  <c r="N541" i="3"/>
  <c r="K1660" i="16" s="1" a="1"/>
  <c r="K1660" i="16" s="1"/>
  <c r="N542" i="3"/>
  <c r="K1661" i="16" s="1" a="1"/>
  <c r="K1661" i="16" s="1"/>
  <c r="N543" i="3"/>
  <c r="K1662" i="16" s="1" a="1"/>
  <c r="K1662" i="16" s="1"/>
  <c r="N544" i="3"/>
  <c r="K1663" i="16" s="1" a="1"/>
  <c r="K1663" i="16" s="1"/>
  <c r="N545" i="3"/>
  <c r="K1664" i="16" s="1" a="1"/>
  <c r="K1664" i="16" s="1"/>
  <c r="N546" i="3"/>
  <c r="K1665" i="16" s="1" a="1"/>
  <c r="K1665" i="16" s="1"/>
  <c r="N547" i="3"/>
  <c r="K1666" i="16" s="1" a="1"/>
  <c r="K1666" i="16" s="1"/>
  <c r="N548" i="3"/>
  <c r="K1667" i="16" s="1" a="1"/>
  <c r="K1667" i="16" s="1"/>
  <c r="N549" i="3"/>
  <c r="K1668" i="16" s="1" a="1"/>
  <c r="K1668" i="16" s="1"/>
  <c r="N550" i="3"/>
  <c r="K1669" i="16" s="1" a="1"/>
  <c r="K1669" i="16" s="1"/>
  <c r="N551" i="3"/>
  <c r="K1670" i="16" s="1" a="1"/>
  <c r="K1670" i="16" s="1"/>
  <c r="N552" i="3"/>
  <c r="K1671" i="16" s="1" a="1"/>
  <c r="K1671" i="16" s="1"/>
  <c r="N553" i="3"/>
  <c r="K1672" i="16" s="1" a="1"/>
  <c r="K1672" i="16" s="1"/>
  <c r="N554" i="3"/>
  <c r="K1673" i="16" s="1" a="1"/>
  <c r="K1673" i="16" s="1"/>
  <c r="N555" i="3"/>
  <c r="K1674" i="16" s="1" a="1"/>
  <c r="K1674" i="16" s="1"/>
  <c r="N556" i="3"/>
  <c r="K1675" i="16" s="1" a="1"/>
  <c r="K1675" i="16" s="1"/>
  <c r="N557" i="3"/>
  <c r="K1676" i="16" s="1" a="1"/>
  <c r="K1676" i="16" s="1"/>
  <c r="N558" i="3"/>
  <c r="K1677" i="16" s="1" a="1"/>
  <c r="K1677" i="16" s="1"/>
  <c r="F75" i="1"/>
  <c r="J985" i="2"/>
  <c r="J986" i="2"/>
  <c r="J987" i="2"/>
  <c r="J988" i="2"/>
  <c r="J989" i="2"/>
  <c r="J990" i="2"/>
  <c r="J991" i="2"/>
  <c r="J992" i="2"/>
  <c r="J993" i="2"/>
  <c r="J994" i="2"/>
  <c r="J995" i="2"/>
  <c r="J982" i="2"/>
  <c r="J983" i="2"/>
  <c r="J984" i="2"/>
  <c r="J972" i="2"/>
  <c r="J973" i="2"/>
  <c r="J974" i="2"/>
  <c r="J975" i="2"/>
  <c r="J976" i="2"/>
  <c r="J977" i="2"/>
  <c r="J978" i="2"/>
  <c r="J979" i="2"/>
  <c r="J980" i="2"/>
  <c r="J981" i="2"/>
  <c r="J971" i="2"/>
  <c r="J964" i="2"/>
  <c r="J965" i="2"/>
  <c r="J966" i="2"/>
  <c r="J967" i="2"/>
  <c r="J968" i="2"/>
  <c r="J969" i="2"/>
  <c r="J970" i="2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10" i="11"/>
  <c r="P211" i="11"/>
  <c r="P212" i="11"/>
  <c r="P213" i="11"/>
  <c r="P214" i="11"/>
  <c r="P215" i="11"/>
  <c r="P216" i="11"/>
  <c r="P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F68" i="1"/>
  <c r="F69" i="1"/>
  <c r="F70" i="1"/>
  <c r="F71" i="1"/>
  <c r="F72" i="1"/>
  <c r="F73" i="1"/>
  <c r="F74" i="1"/>
  <c r="Q213" i="11"/>
  <c r="Q214" i="11"/>
  <c r="Q215" i="11"/>
  <c r="Q216" i="11"/>
  <c r="Q217" i="11"/>
  <c r="A1447" i="16" a="1"/>
  <c r="A1447" i="16" s="1"/>
  <c r="B1447" i="16" a="1"/>
  <c r="B1447" i="16" s="1"/>
  <c r="C1447" i="16" a="1"/>
  <c r="C1447" i="16" s="1"/>
  <c r="D1447" i="16" a="1"/>
  <c r="D1447" i="16" s="1"/>
  <c r="E1447" i="16" a="1"/>
  <c r="E1447" i="16" s="1"/>
  <c r="G1447" i="16" a="1"/>
  <c r="G1447" i="16" s="1"/>
  <c r="I1447" i="16" a="1"/>
  <c r="I1447" i="16" s="1"/>
  <c r="J1447" i="16" a="1"/>
  <c r="J1447" i="16" s="1"/>
  <c r="L1447" i="16" a="1"/>
  <c r="L1447" i="16" s="1"/>
  <c r="N1447" i="16" a="1"/>
  <c r="N1447" i="16" s="1"/>
  <c r="O1447" i="16" a="1"/>
  <c r="O1447" i="16" s="1"/>
  <c r="A1448" i="16" a="1"/>
  <c r="A1448" i="16" s="1"/>
  <c r="B1448" i="16" a="1"/>
  <c r="B1448" i="16" s="1"/>
  <c r="C1448" i="16" a="1"/>
  <c r="C1448" i="16" s="1"/>
  <c r="D1448" i="16" a="1"/>
  <c r="D1448" i="16" s="1"/>
  <c r="E1448" i="16" a="1"/>
  <c r="E1448" i="16" s="1"/>
  <c r="G1448" i="16" a="1"/>
  <c r="G1448" i="16" s="1"/>
  <c r="I1448" i="16" a="1"/>
  <c r="I1448" i="16" s="1"/>
  <c r="J1448" i="16" a="1"/>
  <c r="J1448" i="16" s="1"/>
  <c r="L1448" i="16" a="1"/>
  <c r="L1448" i="16" s="1"/>
  <c r="N1448" i="16" a="1"/>
  <c r="N1448" i="16" s="1"/>
  <c r="O1448" i="16" a="1"/>
  <c r="O1448" i="16" s="1"/>
  <c r="A1449" i="16" a="1"/>
  <c r="A1449" i="16" s="1"/>
  <c r="B1449" i="16" a="1"/>
  <c r="B1449" i="16" s="1"/>
  <c r="C1449" i="16" a="1"/>
  <c r="C1449" i="16" s="1"/>
  <c r="D1449" i="16" a="1"/>
  <c r="D1449" i="16" s="1"/>
  <c r="E1449" i="16" a="1"/>
  <c r="E1449" i="16" s="1"/>
  <c r="G1449" i="16" a="1"/>
  <c r="G1449" i="16" s="1"/>
  <c r="I1449" i="16" a="1"/>
  <c r="I1449" i="16" s="1"/>
  <c r="J1449" i="16" a="1"/>
  <c r="J1449" i="16" s="1"/>
  <c r="L1449" i="16" a="1"/>
  <c r="L1449" i="16" s="1"/>
  <c r="N1449" i="16" a="1"/>
  <c r="N1449" i="16" s="1"/>
  <c r="O1449" i="16" a="1"/>
  <c r="O1449" i="16" s="1"/>
  <c r="A1450" i="16" a="1"/>
  <c r="A1450" i="16" s="1"/>
  <c r="B1450" i="16" a="1"/>
  <c r="B1450" i="16" s="1"/>
  <c r="C1450" i="16" a="1"/>
  <c r="C1450" i="16" s="1"/>
  <c r="D1450" i="16" a="1"/>
  <c r="D1450" i="16" s="1"/>
  <c r="E1450" i="16" a="1"/>
  <c r="E1450" i="16" s="1"/>
  <c r="G1450" i="16" a="1"/>
  <c r="G1450" i="16" s="1"/>
  <c r="I1450" i="16" a="1"/>
  <c r="I1450" i="16" s="1"/>
  <c r="J1450" i="16" a="1"/>
  <c r="J1450" i="16" s="1"/>
  <c r="L1450" i="16" a="1"/>
  <c r="L1450" i="16" s="1"/>
  <c r="N1450" i="16" a="1"/>
  <c r="N1450" i="16" s="1"/>
  <c r="O1450" i="16" a="1"/>
  <c r="O1450" i="16" s="1"/>
  <c r="A1451" i="16" a="1"/>
  <c r="A1451" i="16" s="1"/>
  <c r="B1451" i="16" a="1"/>
  <c r="B1451" i="16" s="1"/>
  <c r="C1451" i="16" a="1"/>
  <c r="C1451" i="16" s="1"/>
  <c r="D1451" i="16" a="1"/>
  <c r="D1451" i="16" s="1"/>
  <c r="E1451" i="16" a="1"/>
  <c r="E1451" i="16" s="1"/>
  <c r="G1451" i="16" a="1"/>
  <c r="G1451" i="16" s="1"/>
  <c r="I1451" i="16" a="1"/>
  <c r="I1451" i="16" s="1"/>
  <c r="J1451" i="16" a="1"/>
  <c r="J1451" i="16" s="1"/>
  <c r="L1451" i="16" a="1"/>
  <c r="L1451" i="16" s="1"/>
  <c r="N1451" i="16" a="1"/>
  <c r="N1451" i="16" s="1"/>
  <c r="O1451" i="16" a="1"/>
  <c r="O1451" i="16" s="1"/>
  <c r="A1452" i="16" a="1"/>
  <c r="A1452" i="16" s="1"/>
  <c r="B1452" i="16" a="1"/>
  <c r="B1452" i="16" s="1"/>
  <c r="C1452" i="16" a="1"/>
  <c r="C1452" i="16" s="1"/>
  <c r="D1452" i="16" a="1"/>
  <c r="D1452" i="16" s="1"/>
  <c r="E1452" i="16" a="1"/>
  <c r="E1452" i="16" s="1"/>
  <c r="G1452" i="16" a="1"/>
  <c r="G1452" i="16" s="1"/>
  <c r="I1452" i="16" a="1"/>
  <c r="I1452" i="16" s="1"/>
  <c r="J1452" i="16" a="1"/>
  <c r="J1452" i="16" s="1"/>
  <c r="L1452" i="16" a="1"/>
  <c r="L1452" i="16" s="1"/>
  <c r="N1452" i="16" a="1"/>
  <c r="N1452" i="16" s="1"/>
  <c r="O1452" i="16" a="1"/>
  <c r="O1452" i="16" s="1"/>
  <c r="A1453" i="16" a="1"/>
  <c r="A1453" i="16" s="1"/>
  <c r="B1453" i="16" a="1"/>
  <c r="B1453" i="16" s="1"/>
  <c r="C1453" i="16" a="1"/>
  <c r="C1453" i="16" s="1"/>
  <c r="D1453" i="16" a="1"/>
  <c r="D1453" i="16" s="1"/>
  <c r="E1453" i="16" a="1"/>
  <c r="E1453" i="16" s="1"/>
  <c r="G1453" i="16" a="1"/>
  <c r="G1453" i="16" s="1"/>
  <c r="I1453" i="16" a="1"/>
  <c r="I1453" i="16" s="1"/>
  <c r="J1453" i="16" a="1"/>
  <c r="J1453" i="16" s="1"/>
  <c r="L1453" i="16" a="1"/>
  <c r="L1453" i="16" s="1"/>
  <c r="N1453" i="16" a="1"/>
  <c r="N1453" i="16" s="1"/>
  <c r="O1453" i="16" a="1"/>
  <c r="O1453" i="16" s="1"/>
  <c r="A1454" i="16" a="1"/>
  <c r="A1454" i="16" s="1"/>
  <c r="B1454" i="16" a="1"/>
  <c r="B1454" i="16" s="1"/>
  <c r="C1454" i="16" a="1"/>
  <c r="C1454" i="16" s="1"/>
  <c r="D1454" i="16" a="1"/>
  <c r="D1454" i="16" s="1"/>
  <c r="E1454" i="16" a="1"/>
  <c r="E1454" i="16" s="1"/>
  <c r="G1454" i="16" a="1"/>
  <c r="G1454" i="16" s="1"/>
  <c r="I1454" i="16" a="1"/>
  <c r="I1454" i="16" s="1"/>
  <c r="J1454" i="16" a="1"/>
  <c r="J1454" i="16" s="1"/>
  <c r="L1454" i="16" a="1"/>
  <c r="L1454" i="16" s="1"/>
  <c r="N1454" i="16" a="1"/>
  <c r="N1454" i="16" s="1"/>
  <c r="O1454" i="16" a="1"/>
  <c r="O1454" i="16" s="1"/>
  <c r="A1455" i="16" a="1"/>
  <c r="A1455" i="16" s="1"/>
  <c r="B1455" i="16" a="1"/>
  <c r="B1455" i="16" s="1"/>
  <c r="C1455" i="16" a="1"/>
  <c r="C1455" i="16" s="1"/>
  <c r="D1455" i="16" a="1"/>
  <c r="D1455" i="16" s="1"/>
  <c r="E1455" i="16" a="1"/>
  <c r="E1455" i="16" s="1"/>
  <c r="G1455" i="16" a="1"/>
  <c r="G1455" i="16" s="1"/>
  <c r="I1455" i="16" a="1"/>
  <c r="I1455" i="16" s="1"/>
  <c r="J1455" i="16" a="1"/>
  <c r="J1455" i="16" s="1"/>
  <c r="L1455" i="16" a="1"/>
  <c r="L1455" i="16" s="1"/>
  <c r="N1455" i="16" a="1"/>
  <c r="N1455" i="16" s="1"/>
  <c r="O1455" i="16" a="1"/>
  <c r="O1455" i="16" s="1"/>
  <c r="A1456" i="16" a="1"/>
  <c r="A1456" i="16" s="1"/>
  <c r="B1456" i="16" a="1"/>
  <c r="B1456" i="16" s="1"/>
  <c r="C1456" i="16" a="1"/>
  <c r="C1456" i="16" s="1"/>
  <c r="D1456" i="16" a="1"/>
  <c r="D1456" i="16" s="1"/>
  <c r="E1456" i="16" a="1"/>
  <c r="E1456" i="16" s="1"/>
  <c r="G1456" i="16" a="1"/>
  <c r="G1456" i="16" s="1"/>
  <c r="I1456" i="16" a="1"/>
  <c r="I1456" i="16" s="1"/>
  <c r="J1456" i="16" a="1"/>
  <c r="J1456" i="16" s="1"/>
  <c r="L1456" i="16" a="1"/>
  <c r="L1456" i="16" s="1"/>
  <c r="N1456" i="16" a="1"/>
  <c r="N1456" i="16" s="1"/>
  <c r="O1456" i="16" a="1"/>
  <c r="O1456" i="16" s="1"/>
  <c r="A1457" i="16" a="1"/>
  <c r="A1457" i="16" s="1"/>
  <c r="B1457" i="16" a="1"/>
  <c r="B1457" i="16" s="1"/>
  <c r="C1457" i="16" a="1"/>
  <c r="C1457" i="16" s="1"/>
  <c r="D1457" i="16" a="1"/>
  <c r="D1457" i="16" s="1"/>
  <c r="E1457" i="16" a="1"/>
  <c r="E1457" i="16" s="1"/>
  <c r="G1457" i="16" a="1"/>
  <c r="G1457" i="16" s="1"/>
  <c r="I1457" i="16" a="1"/>
  <c r="I1457" i="16" s="1"/>
  <c r="J1457" i="16" a="1"/>
  <c r="J1457" i="16" s="1"/>
  <c r="L1457" i="16" a="1"/>
  <c r="L1457" i="16" s="1"/>
  <c r="N1457" i="16" a="1"/>
  <c r="N1457" i="16" s="1"/>
  <c r="O1457" i="16" a="1"/>
  <c r="O1457" i="16" s="1"/>
  <c r="A1458" i="16" a="1"/>
  <c r="A1458" i="16" s="1"/>
  <c r="B1458" i="16" a="1"/>
  <c r="B1458" i="16" s="1"/>
  <c r="C1458" i="16" a="1"/>
  <c r="C1458" i="16" s="1"/>
  <c r="D1458" i="16" a="1"/>
  <c r="D1458" i="16" s="1"/>
  <c r="E1458" i="16" a="1"/>
  <c r="E1458" i="16" s="1"/>
  <c r="G1458" i="16" a="1"/>
  <c r="G1458" i="16" s="1"/>
  <c r="I1458" i="16" a="1"/>
  <c r="I1458" i="16" s="1"/>
  <c r="J1458" i="16" a="1"/>
  <c r="J1458" i="16" s="1"/>
  <c r="L1458" i="16" a="1"/>
  <c r="L1458" i="16" s="1"/>
  <c r="N1458" i="16" a="1"/>
  <c r="N1458" i="16" s="1"/>
  <c r="O1458" i="16" a="1"/>
  <c r="O1458" i="16" s="1"/>
  <c r="A1459" i="16" a="1"/>
  <c r="A1459" i="16" s="1"/>
  <c r="B1459" i="16" a="1"/>
  <c r="B1459" i="16" s="1"/>
  <c r="C1459" i="16" a="1"/>
  <c r="C1459" i="16" s="1"/>
  <c r="D1459" i="16" a="1"/>
  <c r="D1459" i="16" s="1"/>
  <c r="E1459" i="16" a="1"/>
  <c r="E1459" i="16" s="1"/>
  <c r="G1459" i="16" a="1"/>
  <c r="G1459" i="16" s="1"/>
  <c r="I1459" i="16" a="1"/>
  <c r="I1459" i="16" s="1"/>
  <c r="J1459" i="16" a="1"/>
  <c r="J1459" i="16" s="1"/>
  <c r="L1459" i="16" a="1"/>
  <c r="L1459" i="16" s="1"/>
  <c r="N1459" i="16" a="1"/>
  <c r="N1459" i="16" s="1"/>
  <c r="O1459" i="16" a="1"/>
  <c r="O1459" i="16" s="1"/>
  <c r="A1460" i="16" a="1"/>
  <c r="A1460" i="16" s="1"/>
  <c r="B1460" i="16" a="1"/>
  <c r="B1460" i="16" s="1"/>
  <c r="C1460" i="16" a="1"/>
  <c r="C1460" i="16" s="1"/>
  <c r="D1460" i="16" a="1"/>
  <c r="D1460" i="16" s="1"/>
  <c r="E1460" i="16" a="1"/>
  <c r="E1460" i="16" s="1"/>
  <c r="G1460" i="16" a="1"/>
  <c r="G1460" i="16" s="1"/>
  <c r="I1460" i="16" a="1"/>
  <c r="I1460" i="16" s="1"/>
  <c r="J1460" i="16" a="1"/>
  <c r="J1460" i="16" s="1"/>
  <c r="L1460" i="16" a="1"/>
  <c r="L1460" i="16" s="1"/>
  <c r="N1460" i="16" a="1"/>
  <c r="N1460" i="16" s="1"/>
  <c r="O1460" i="16" a="1"/>
  <c r="O1460" i="16" s="1"/>
  <c r="A1461" i="16" a="1"/>
  <c r="A1461" i="16" s="1"/>
  <c r="B1461" i="16" a="1"/>
  <c r="B1461" i="16" s="1"/>
  <c r="C1461" i="16" a="1"/>
  <c r="C1461" i="16" s="1"/>
  <c r="D1461" i="16" a="1"/>
  <c r="D1461" i="16" s="1"/>
  <c r="E1461" i="16" a="1"/>
  <c r="E1461" i="16" s="1"/>
  <c r="G1461" i="16" a="1"/>
  <c r="G1461" i="16" s="1"/>
  <c r="I1461" i="16" a="1"/>
  <c r="I1461" i="16" s="1"/>
  <c r="J1461" i="16" a="1"/>
  <c r="J1461" i="16" s="1"/>
  <c r="L1461" i="16" a="1"/>
  <c r="L1461" i="16" s="1"/>
  <c r="N1461" i="16" a="1"/>
  <c r="N1461" i="16" s="1"/>
  <c r="O1461" i="16" a="1"/>
  <c r="O1461" i="16" s="1"/>
  <c r="A1462" i="16" a="1"/>
  <c r="A1462" i="16" s="1"/>
  <c r="B1462" i="16" a="1"/>
  <c r="B1462" i="16" s="1"/>
  <c r="C1462" i="16" a="1"/>
  <c r="C1462" i="16" s="1"/>
  <c r="D1462" i="16" a="1"/>
  <c r="D1462" i="16" s="1"/>
  <c r="E1462" i="16" a="1"/>
  <c r="E1462" i="16" s="1"/>
  <c r="G1462" i="16" a="1"/>
  <c r="G1462" i="16" s="1"/>
  <c r="I1462" i="16" a="1"/>
  <c r="I1462" i="16" s="1"/>
  <c r="J1462" i="16" a="1"/>
  <c r="J1462" i="16" s="1"/>
  <c r="L1462" i="16" a="1"/>
  <c r="L1462" i="16" s="1"/>
  <c r="N1462" i="16" a="1"/>
  <c r="N1462" i="16" s="1"/>
  <c r="O1462" i="16" a="1"/>
  <c r="O1462" i="16" s="1"/>
  <c r="A1463" i="16" a="1"/>
  <c r="A1463" i="16" s="1"/>
  <c r="B1463" i="16" a="1"/>
  <c r="B1463" i="16" s="1"/>
  <c r="C1463" i="16" a="1"/>
  <c r="C1463" i="16" s="1"/>
  <c r="D1463" i="16" a="1"/>
  <c r="D1463" i="16" s="1"/>
  <c r="E1463" i="16" a="1"/>
  <c r="E1463" i="16" s="1"/>
  <c r="G1463" i="16" a="1"/>
  <c r="G1463" i="16" s="1"/>
  <c r="I1463" i="16" a="1"/>
  <c r="I1463" i="16" s="1"/>
  <c r="J1463" i="16" a="1"/>
  <c r="J1463" i="16" s="1"/>
  <c r="L1463" i="16" a="1"/>
  <c r="L1463" i="16" s="1"/>
  <c r="N1463" i="16" a="1"/>
  <c r="N1463" i="16" s="1"/>
  <c r="O1463" i="16" a="1"/>
  <c r="O1463" i="16" s="1"/>
  <c r="A1464" i="16" a="1"/>
  <c r="A1464" i="16" s="1"/>
  <c r="B1464" i="16" a="1"/>
  <c r="B1464" i="16" s="1"/>
  <c r="C1464" i="16" a="1"/>
  <c r="C1464" i="16" s="1"/>
  <c r="D1464" i="16" a="1"/>
  <c r="D1464" i="16" s="1"/>
  <c r="E1464" i="16" a="1"/>
  <c r="E1464" i="16" s="1"/>
  <c r="G1464" i="16" a="1"/>
  <c r="G1464" i="16" s="1"/>
  <c r="I1464" i="16" a="1"/>
  <c r="I1464" i="16" s="1"/>
  <c r="J1464" i="16" a="1"/>
  <c r="J1464" i="16" s="1"/>
  <c r="L1464" i="16" a="1"/>
  <c r="L1464" i="16" s="1"/>
  <c r="N1464" i="16" a="1"/>
  <c r="N1464" i="16" s="1"/>
  <c r="O1464" i="16" a="1"/>
  <c r="O1464" i="16" s="1"/>
  <c r="A1465" i="16" a="1"/>
  <c r="A1465" i="16" s="1"/>
  <c r="B1465" i="16" a="1"/>
  <c r="B1465" i="16" s="1"/>
  <c r="C1465" i="16" a="1"/>
  <c r="C1465" i="16" s="1"/>
  <c r="D1465" i="16" a="1"/>
  <c r="D1465" i="16" s="1"/>
  <c r="E1465" i="16" a="1"/>
  <c r="E1465" i="16" s="1"/>
  <c r="G1465" i="16" a="1"/>
  <c r="G1465" i="16" s="1"/>
  <c r="I1465" i="16" a="1"/>
  <c r="I1465" i="16" s="1"/>
  <c r="J1465" i="16" a="1"/>
  <c r="J1465" i="16" s="1"/>
  <c r="L1465" i="16" a="1"/>
  <c r="L1465" i="16" s="1"/>
  <c r="N1465" i="16" a="1"/>
  <c r="N1465" i="16" s="1"/>
  <c r="O1465" i="16" a="1"/>
  <c r="O1465" i="16" s="1"/>
  <c r="A1466" i="16" a="1"/>
  <c r="A1466" i="16" s="1"/>
  <c r="B1466" i="16" a="1"/>
  <c r="B1466" i="16" s="1"/>
  <c r="C1466" i="16" a="1"/>
  <c r="C1466" i="16" s="1"/>
  <c r="D1466" i="16" a="1"/>
  <c r="D1466" i="16" s="1"/>
  <c r="E1466" i="16" a="1"/>
  <c r="E1466" i="16" s="1"/>
  <c r="G1466" i="16" a="1"/>
  <c r="G1466" i="16" s="1"/>
  <c r="I1466" i="16" a="1"/>
  <c r="I1466" i="16" s="1"/>
  <c r="J1466" i="16" a="1"/>
  <c r="J1466" i="16" s="1"/>
  <c r="L1466" i="16" a="1"/>
  <c r="L1466" i="16" s="1"/>
  <c r="N1466" i="16" a="1"/>
  <c r="N1466" i="16" s="1"/>
  <c r="O1466" i="16" a="1"/>
  <c r="O1466" i="16" s="1"/>
  <c r="A1467" i="16" a="1"/>
  <c r="A1467" i="16" s="1"/>
  <c r="B1467" i="16" a="1"/>
  <c r="B1467" i="16" s="1"/>
  <c r="C1467" i="16" a="1"/>
  <c r="C1467" i="16" s="1"/>
  <c r="D1467" i="16" a="1"/>
  <c r="D1467" i="16" s="1"/>
  <c r="E1467" i="16" a="1"/>
  <c r="E1467" i="16" s="1"/>
  <c r="G1467" i="16" a="1"/>
  <c r="G1467" i="16" s="1"/>
  <c r="I1467" i="16" a="1"/>
  <c r="I1467" i="16" s="1"/>
  <c r="J1467" i="16" a="1"/>
  <c r="J1467" i="16" s="1"/>
  <c r="L1467" i="16" a="1"/>
  <c r="L1467" i="16" s="1"/>
  <c r="N1467" i="16" a="1"/>
  <c r="N1467" i="16" s="1"/>
  <c r="O1467" i="16" a="1"/>
  <c r="O1467" i="16" s="1"/>
  <c r="A1468" i="16" a="1"/>
  <c r="A1468" i="16" s="1"/>
  <c r="B1468" i="16" a="1"/>
  <c r="B1468" i="16" s="1"/>
  <c r="C1468" i="16" a="1"/>
  <c r="C1468" i="16" s="1"/>
  <c r="D1468" i="16" a="1"/>
  <c r="D1468" i="16" s="1"/>
  <c r="E1468" i="16" a="1"/>
  <c r="E1468" i="16" s="1"/>
  <c r="G1468" i="16" a="1"/>
  <c r="G1468" i="16" s="1"/>
  <c r="I1468" i="16" a="1"/>
  <c r="I1468" i="16" s="1"/>
  <c r="J1468" i="16" a="1"/>
  <c r="J1468" i="16" s="1"/>
  <c r="L1468" i="16" a="1"/>
  <c r="L1468" i="16" s="1"/>
  <c r="N1468" i="16" a="1"/>
  <c r="N1468" i="16" s="1"/>
  <c r="O1468" i="16" a="1"/>
  <c r="O1468" i="16" s="1"/>
  <c r="A1469" i="16" a="1"/>
  <c r="A1469" i="16" s="1"/>
  <c r="B1469" i="16" a="1"/>
  <c r="B1469" i="16" s="1"/>
  <c r="C1469" i="16" a="1"/>
  <c r="C1469" i="16" s="1"/>
  <c r="D1469" i="16" a="1"/>
  <c r="D1469" i="16" s="1"/>
  <c r="E1469" i="16" a="1"/>
  <c r="E1469" i="16" s="1"/>
  <c r="G1469" i="16" a="1"/>
  <c r="G1469" i="16" s="1"/>
  <c r="I1469" i="16" a="1"/>
  <c r="I1469" i="16" s="1"/>
  <c r="J1469" i="16" a="1"/>
  <c r="J1469" i="16" s="1"/>
  <c r="L1469" i="16" a="1"/>
  <c r="L1469" i="16" s="1"/>
  <c r="N1469" i="16" a="1"/>
  <c r="N1469" i="16" s="1"/>
  <c r="O1469" i="16" a="1"/>
  <c r="O1469" i="16" s="1"/>
  <c r="A1470" i="16" a="1"/>
  <c r="A1470" i="16" s="1"/>
  <c r="B1470" i="16" a="1"/>
  <c r="B1470" i="16" s="1"/>
  <c r="C1470" i="16" a="1"/>
  <c r="C1470" i="16" s="1"/>
  <c r="D1470" i="16" a="1"/>
  <c r="D1470" i="16" s="1"/>
  <c r="E1470" i="16" a="1"/>
  <c r="E1470" i="16" s="1"/>
  <c r="G1470" i="16" a="1"/>
  <c r="G1470" i="16" s="1"/>
  <c r="I1470" i="16" a="1"/>
  <c r="I1470" i="16" s="1"/>
  <c r="J1470" i="16" a="1"/>
  <c r="J1470" i="16" s="1"/>
  <c r="L1470" i="16" a="1"/>
  <c r="L1470" i="16" s="1"/>
  <c r="N1470" i="16" a="1"/>
  <c r="N1470" i="16" s="1"/>
  <c r="O1470" i="16" a="1"/>
  <c r="O1470" i="16" s="1"/>
  <c r="A1471" i="16" a="1"/>
  <c r="A1471" i="16" s="1"/>
  <c r="B1471" i="16" a="1"/>
  <c r="B1471" i="16" s="1"/>
  <c r="C1471" i="16" a="1"/>
  <c r="C1471" i="16" s="1"/>
  <c r="D1471" i="16" a="1"/>
  <c r="D1471" i="16" s="1"/>
  <c r="E1471" i="16" a="1"/>
  <c r="E1471" i="16" s="1"/>
  <c r="G1471" i="16" a="1"/>
  <c r="G1471" i="16" s="1"/>
  <c r="I1471" i="16" a="1"/>
  <c r="I1471" i="16" s="1"/>
  <c r="J1471" i="16" a="1"/>
  <c r="J1471" i="16" s="1"/>
  <c r="L1471" i="16" a="1"/>
  <c r="L1471" i="16" s="1"/>
  <c r="N1471" i="16" a="1"/>
  <c r="N1471" i="16" s="1"/>
  <c r="O1471" i="16" a="1"/>
  <c r="O1471" i="16" s="1"/>
  <c r="A1472" i="16" a="1"/>
  <c r="A1472" i="16" s="1"/>
  <c r="B1472" i="16" a="1"/>
  <c r="B1472" i="16" s="1"/>
  <c r="C1472" i="16" a="1"/>
  <c r="C1472" i="16" s="1"/>
  <c r="D1472" i="16" a="1"/>
  <c r="D1472" i="16" s="1"/>
  <c r="E1472" i="16" a="1"/>
  <c r="E1472" i="16" s="1"/>
  <c r="G1472" i="16" a="1"/>
  <c r="G1472" i="16" s="1"/>
  <c r="I1472" i="16" a="1"/>
  <c r="I1472" i="16" s="1"/>
  <c r="J1472" i="16" a="1"/>
  <c r="J1472" i="16" s="1"/>
  <c r="L1472" i="16" a="1"/>
  <c r="L1472" i="16" s="1"/>
  <c r="N1472" i="16" a="1"/>
  <c r="N1472" i="16" s="1"/>
  <c r="O1472" i="16" a="1"/>
  <c r="O1472" i="16" s="1"/>
  <c r="A1473" i="16" a="1"/>
  <c r="A1473" i="16" s="1"/>
  <c r="B1473" i="16" a="1"/>
  <c r="B1473" i="16" s="1"/>
  <c r="C1473" i="16" a="1"/>
  <c r="C1473" i="16" s="1"/>
  <c r="D1473" i="16" a="1"/>
  <c r="D1473" i="16" s="1"/>
  <c r="E1473" i="16" a="1"/>
  <c r="E1473" i="16" s="1"/>
  <c r="G1473" i="16" a="1"/>
  <c r="G1473" i="16" s="1"/>
  <c r="I1473" i="16" a="1"/>
  <c r="I1473" i="16" s="1"/>
  <c r="J1473" i="16" a="1"/>
  <c r="J1473" i="16" s="1"/>
  <c r="L1473" i="16" a="1"/>
  <c r="L1473" i="16" s="1"/>
  <c r="N1473" i="16" a="1"/>
  <c r="N1473" i="16" s="1"/>
  <c r="O1473" i="16" a="1"/>
  <c r="O1473" i="16" s="1"/>
  <c r="A1474" i="16" a="1"/>
  <c r="A1474" i="16" s="1"/>
  <c r="B1474" i="16" a="1"/>
  <c r="B1474" i="16" s="1"/>
  <c r="C1474" i="16" a="1"/>
  <c r="C1474" i="16" s="1"/>
  <c r="D1474" i="16" a="1"/>
  <c r="D1474" i="16" s="1"/>
  <c r="E1474" i="16" a="1"/>
  <c r="E1474" i="16" s="1"/>
  <c r="G1474" i="16" a="1"/>
  <c r="G1474" i="16" s="1"/>
  <c r="I1474" i="16" a="1"/>
  <c r="I1474" i="16" s="1"/>
  <c r="J1474" i="16" a="1"/>
  <c r="J1474" i="16" s="1"/>
  <c r="L1474" i="16" a="1"/>
  <c r="L1474" i="16" s="1"/>
  <c r="N1474" i="16" a="1"/>
  <c r="N1474" i="16" s="1"/>
  <c r="O1474" i="16" a="1"/>
  <c r="O1474" i="16" s="1"/>
  <c r="A1475" i="16" a="1"/>
  <c r="A1475" i="16" s="1"/>
  <c r="B1475" i="16" a="1"/>
  <c r="B1475" i="16" s="1"/>
  <c r="C1475" i="16" a="1"/>
  <c r="C1475" i="16" s="1"/>
  <c r="D1475" i="16" a="1"/>
  <c r="D1475" i="16" s="1"/>
  <c r="E1475" i="16" a="1"/>
  <c r="E1475" i="16" s="1"/>
  <c r="G1475" i="16" a="1"/>
  <c r="G1475" i="16" s="1"/>
  <c r="I1475" i="16" a="1"/>
  <c r="I1475" i="16" s="1"/>
  <c r="J1475" i="16" a="1"/>
  <c r="J1475" i="16" s="1"/>
  <c r="L1475" i="16" a="1"/>
  <c r="L1475" i="16" s="1"/>
  <c r="N1475" i="16" a="1"/>
  <c r="N1475" i="16" s="1"/>
  <c r="O1475" i="16" a="1"/>
  <c r="O1475" i="16" s="1"/>
  <c r="A1476" i="16" a="1"/>
  <c r="A1476" i="16" s="1"/>
  <c r="B1476" i="16" a="1"/>
  <c r="B1476" i="16" s="1"/>
  <c r="C1476" i="16" a="1"/>
  <c r="C1476" i="16" s="1"/>
  <c r="D1476" i="16" a="1"/>
  <c r="D1476" i="16" s="1"/>
  <c r="E1476" i="16" a="1"/>
  <c r="E1476" i="16" s="1"/>
  <c r="G1476" i="16" a="1"/>
  <c r="G1476" i="16" s="1"/>
  <c r="I1476" i="16" a="1"/>
  <c r="I1476" i="16" s="1"/>
  <c r="J1476" i="16" a="1"/>
  <c r="J1476" i="16" s="1"/>
  <c r="L1476" i="16" a="1"/>
  <c r="L1476" i="16" s="1"/>
  <c r="N1476" i="16" a="1"/>
  <c r="N1476" i="16" s="1"/>
  <c r="O1476" i="16" a="1"/>
  <c r="O1476" i="16" s="1"/>
  <c r="A1477" i="16" a="1"/>
  <c r="A1477" i="16" s="1"/>
  <c r="B1477" i="16" a="1"/>
  <c r="B1477" i="16" s="1"/>
  <c r="C1477" i="16" a="1"/>
  <c r="C1477" i="16" s="1"/>
  <c r="D1477" i="16" a="1"/>
  <c r="D1477" i="16" s="1"/>
  <c r="E1477" i="16" a="1"/>
  <c r="E1477" i="16" s="1"/>
  <c r="G1477" i="16" a="1"/>
  <c r="G1477" i="16" s="1"/>
  <c r="I1477" i="16" a="1"/>
  <c r="I1477" i="16" s="1"/>
  <c r="J1477" i="16" a="1"/>
  <c r="J1477" i="16" s="1"/>
  <c r="L1477" i="16" a="1"/>
  <c r="L1477" i="16" s="1"/>
  <c r="N1477" i="16" a="1"/>
  <c r="N1477" i="16" s="1"/>
  <c r="O1477" i="16" a="1"/>
  <c r="O1477" i="16" s="1"/>
  <c r="A1478" i="16" a="1"/>
  <c r="A1478" i="16" s="1"/>
  <c r="B1478" i="16" a="1"/>
  <c r="B1478" i="16" s="1"/>
  <c r="C1478" i="16" a="1"/>
  <c r="C1478" i="16" s="1"/>
  <c r="D1478" i="16" a="1"/>
  <c r="D1478" i="16" s="1"/>
  <c r="E1478" i="16" a="1"/>
  <c r="E1478" i="16" s="1"/>
  <c r="G1478" i="16" a="1"/>
  <c r="G1478" i="16" s="1"/>
  <c r="I1478" i="16" a="1"/>
  <c r="I1478" i="16" s="1"/>
  <c r="J1478" i="16" a="1"/>
  <c r="J1478" i="16" s="1"/>
  <c r="L1478" i="16" a="1"/>
  <c r="L1478" i="16" s="1"/>
  <c r="N1478" i="16" a="1"/>
  <c r="N1478" i="16" s="1"/>
  <c r="O1478" i="16" a="1"/>
  <c r="O1478" i="16" s="1"/>
  <c r="A1479" i="16" a="1"/>
  <c r="A1479" i="16" s="1"/>
  <c r="B1479" i="16" a="1"/>
  <c r="B1479" i="16" s="1"/>
  <c r="C1479" i="16" a="1"/>
  <c r="C1479" i="16" s="1"/>
  <c r="D1479" i="16" a="1"/>
  <c r="D1479" i="16" s="1"/>
  <c r="E1479" i="16" a="1"/>
  <c r="E1479" i="16" s="1"/>
  <c r="G1479" i="16" a="1"/>
  <c r="G1479" i="16" s="1"/>
  <c r="I1479" i="16" a="1"/>
  <c r="I1479" i="16" s="1"/>
  <c r="J1479" i="16" a="1"/>
  <c r="J1479" i="16" s="1"/>
  <c r="L1479" i="16" a="1"/>
  <c r="L1479" i="16" s="1"/>
  <c r="N1479" i="16" a="1"/>
  <c r="N1479" i="16" s="1"/>
  <c r="O1479" i="16" a="1"/>
  <c r="O1479" i="16" s="1"/>
  <c r="A1480" i="16" a="1"/>
  <c r="A1480" i="16" s="1"/>
  <c r="B1480" i="16" a="1"/>
  <c r="B1480" i="16" s="1"/>
  <c r="C1480" i="16" a="1"/>
  <c r="C1480" i="16" s="1"/>
  <c r="D1480" i="16" a="1"/>
  <c r="D1480" i="16" s="1"/>
  <c r="E1480" i="16" a="1"/>
  <c r="E1480" i="16" s="1"/>
  <c r="G1480" i="16" a="1"/>
  <c r="G1480" i="16" s="1"/>
  <c r="I1480" i="16" a="1"/>
  <c r="I1480" i="16" s="1"/>
  <c r="J1480" i="16" a="1"/>
  <c r="J1480" i="16" s="1"/>
  <c r="L1480" i="16" a="1"/>
  <c r="L1480" i="16" s="1"/>
  <c r="N1480" i="16" a="1"/>
  <c r="N1480" i="16" s="1"/>
  <c r="O1480" i="16" a="1"/>
  <c r="O1480" i="16" s="1"/>
  <c r="A1481" i="16" a="1"/>
  <c r="A1481" i="16" s="1"/>
  <c r="B1481" i="16" a="1"/>
  <c r="B1481" i="16" s="1"/>
  <c r="C1481" i="16" a="1"/>
  <c r="C1481" i="16" s="1"/>
  <c r="D1481" i="16" a="1"/>
  <c r="D1481" i="16" s="1"/>
  <c r="E1481" i="16" a="1"/>
  <c r="E1481" i="16" s="1"/>
  <c r="G1481" i="16" a="1"/>
  <c r="G1481" i="16" s="1"/>
  <c r="I1481" i="16" a="1"/>
  <c r="I1481" i="16" s="1"/>
  <c r="J1481" i="16" a="1"/>
  <c r="J1481" i="16" s="1"/>
  <c r="L1481" i="16" a="1"/>
  <c r="L1481" i="16" s="1"/>
  <c r="N1481" i="16" a="1"/>
  <c r="N1481" i="16" s="1"/>
  <c r="O1481" i="16" a="1"/>
  <c r="O1481" i="16" s="1"/>
  <c r="A1482" i="16" a="1"/>
  <c r="A1482" i="16" s="1"/>
  <c r="B1482" i="16" a="1"/>
  <c r="B1482" i="16" s="1"/>
  <c r="C1482" i="16" a="1"/>
  <c r="C1482" i="16" s="1"/>
  <c r="D1482" i="16" a="1"/>
  <c r="D1482" i="16" s="1"/>
  <c r="E1482" i="16" a="1"/>
  <c r="E1482" i="16" s="1"/>
  <c r="G1482" i="16" a="1"/>
  <c r="G1482" i="16" s="1"/>
  <c r="I1482" i="16" a="1"/>
  <c r="I1482" i="16" s="1"/>
  <c r="J1482" i="16" a="1"/>
  <c r="J1482" i="16" s="1"/>
  <c r="L1482" i="16" a="1"/>
  <c r="L1482" i="16" s="1"/>
  <c r="N1482" i="16" a="1"/>
  <c r="N1482" i="16" s="1"/>
  <c r="O1482" i="16" a="1"/>
  <c r="O1482" i="16" s="1"/>
  <c r="A1483" i="16" a="1"/>
  <c r="A1483" i="16" s="1"/>
  <c r="B1483" i="16" a="1"/>
  <c r="B1483" i="16" s="1"/>
  <c r="C1483" i="16" a="1"/>
  <c r="C1483" i="16" s="1"/>
  <c r="D1483" i="16" a="1"/>
  <c r="D1483" i="16" s="1"/>
  <c r="E1483" i="16" a="1"/>
  <c r="E1483" i="16" s="1"/>
  <c r="G1483" i="16" a="1"/>
  <c r="G1483" i="16" s="1"/>
  <c r="I1483" i="16" a="1"/>
  <c r="I1483" i="16" s="1"/>
  <c r="J1483" i="16" a="1"/>
  <c r="J1483" i="16" s="1"/>
  <c r="L1483" i="16" a="1"/>
  <c r="L1483" i="16" s="1"/>
  <c r="N1483" i="16" a="1"/>
  <c r="N1483" i="16" s="1"/>
  <c r="O1483" i="16" a="1"/>
  <c r="O1483" i="16" s="1"/>
  <c r="A1484" i="16" a="1"/>
  <c r="A1484" i="16" s="1"/>
  <c r="B1484" i="16" a="1"/>
  <c r="B1484" i="16" s="1"/>
  <c r="C1484" i="16" a="1"/>
  <c r="C1484" i="16" s="1"/>
  <c r="D1484" i="16" a="1"/>
  <c r="D1484" i="16" s="1"/>
  <c r="E1484" i="16" a="1"/>
  <c r="E1484" i="16" s="1"/>
  <c r="G1484" i="16" a="1"/>
  <c r="G1484" i="16" s="1"/>
  <c r="I1484" i="16" a="1"/>
  <c r="I1484" i="16" s="1"/>
  <c r="J1484" i="16" a="1"/>
  <c r="J1484" i="16" s="1"/>
  <c r="L1484" i="16" a="1"/>
  <c r="L1484" i="16" s="1"/>
  <c r="N1484" i="16" a="1"/>
  <c r="N1484" i="16" s="1"/>
  <c r="O1484" i="16" a="1"/>
  <c r="O1484" i="16" s="1"/>
  <c r="A1485" i="16" a="1"/>
  <c r="A1485" i="16" s="1"/>
  <c r="B1485" i="16" a="1"/>
  <c r="B1485" i="16" s="1"/>
  <c r="C1485" i="16" a="1"/>
  <c r="C1485" i="16" s="1"/>
  <c r="D1485" i="16" a="1"/>
  <c r="D1485" i="16" s="1"/>
  <c r="E1485" i="16" a="1"/>
  <c r="E1485" i="16" s="1"/>
  <c r="G1485" i="16" a="1"/>
  <c r="G1485" i="16" s="1"/>
  <c r="I1485" i="16" a="1"/>
  <c r="I1485" i="16" s="1"/>
  <c r="J1485" i="16" a="1"/>
  <c r="J1485" i="16" s="1"/>
  <c r="L1485" i="16" a="1"/>
  <c r="L1485" i="16" s="1"/>
  <c r="N1485" i="16" a="1"/>
  <c r="N1485" i="16" s="1"/>
  <c r="O1485" i="16" a="1"/>
  <c r="O1485" i="16" s="1"/>
  <c r="A1486" i="16" a="1"/>
  <c r="A1486" i="16" s="1"/>
  <c r="B1486" i="16" a="1"/>
  <c r="B1486" i="16" s="1"/>
  <c r="C1486" i="16" a="1"/>
  <c r="C1486" i="16" s="1"/>
  <c r="D1486" i="16" a="1"/>
  <c r="D1486" i="16" s="1"/>
  <c r="E1486" i="16" a="1"/>
  <c r="E1486" i="16" s="1"/>
  <c r="G1486" i="16" a="1"/>
  <c r="G1486" i="16" s="1"/>
  <c r="I1486" i="16" a="1"/>
  <c r="I1486" i="16" s="1"/>
  <c r="J1486" i="16" a="1"/>
  <c r="J1486" i="16" s="1"/>
  <c r="L1486" i="16" a="1"/>
  <c r="L1486" i="16" s="1"/>
  <c r="N1486" i="16" a="1"/>
  <c r="N1486" i="16" s="1"/>
  <c r="O1486" i="16" a="1"/>
  <c r="O1486" i="16" s="1"/>
  <c r="A1487" i="16" a="1"/>
  <c r="A1487" i="16" s="1"/>
  <c r="B1487" i="16" a="1"/>
  <c r="B1487" i="16" s="1"/>
  <c r="C1487" i="16" a="1"/>
  <c r="C1487" i="16" s="1"/>
  <c r="D1487" i="16" a="1"/>
  <c r="D1487" i="16" s="1"/>
  <c r="E1487" i="16" a="1"/>
  <c r="E1487" i="16" s="1"/>
  <c r="G1487" i="16" a="1"/>
  <c r="G1487" i="16" s="1"/>
  <c r="I1487" i="16" a="1"/>
  <c r="I1487" i="16" s="1"/>
  <c r="J1487" i="16" a="1"/>
  <c r="J1487" i="16" s="1"/>
  <c r="L1487" i="16" a="1"/>
  <c r="L1487" i="16" s="1"/>
  <c r="N1487" i="16" a="1"/>
  <c r="N1487" i="16" s="1"/>
  <c r="O1487" i="16" a="1"/>
  <c r="O1487" i="16" s="1"/>
  <c r="A1488" i="16" a="1"/>
  <c r="A1488" i="16" s="1"/>
  <c r="B1488" i="16" a="1"/>
  <c r="B1488" i="16" s="1"/>
  <c r="C1488" i="16" a="1"/>
  <c r="C1488" i="16" s="1"/>
  <c r="D1488" i="16" a="1"/>
  <c r="D1488" i="16" s="1"/>
  <c r="E1488" i="16" a="1"/>
  <c r="E1488" i="16" s="1"/>
  <c r="G1488" i="16" a="1"/>
  <c r="G1488" i="16" s="1"/>
  <c r="I1488" i="16" a="1"/>
  <c r="I1488" i="16" s="1"/>
  <c r="J1488" i="16" a="1"/>
  <c r="J1488" i="16" s="1"/>
  <c r="L1488" i="16" a="1"/>
  <c r="L1488" i="16" s="1"/>
  <c r="N1488" i="16" a="1"/>
  <c r="N1488" i="16" s="1"/>
  <c r="O1488" i="16" a="1"/>
  <c r="O1488" i="16" s="1"/>
  <c r="A1489" i="16" a="1"/>
  <c r="A1489" i="16" s="1"/>
  <c r="B1489" i="16" a="1"/>
  <c r="B1489" i="16" s="1"/>
  <c r="C1489" i="16" a="1"/>
  <c r="C1489" i="16" s="1"/>
  <c r="D1489" i="16" a="1"/>
  <c r="D1489" i="16" s="1"/>
  <c r="E1489" i="16" a="1"/>
  <c r="E1489" i="16" s="1"/>
  <c r="G1489" i="16" a="1"/>
  <c r="G1489" i="16" s="1"/>
  <c r="I1489" i="16" a="1"/>
  <c r="I1489" i="16" s="1"/>
  <c r="J1489" i="16" a="1"/>
  <c r="J1489" i="16" s="1"/>
  <c r="L1489" i="16" a="1"/>
  <c r="L1489" i="16" s="1"/>
  <c r="N1489" i="16" a="1"/>
  <c r="N1489" i="16" s="1"/>
  <c r="O1489" i="16" a="1"/>
  <c r="O1489" i="16" s="1"/>
  <c r="A1490" i="16" a="1"/>
  <c r="A1490" i="16" s="1"/>
  <c r="B1490" i="16" a="1"/>
  <c r="B1490" i="16" s="1"/>
  <c r="C1490" i="16" a="1"/>
  <c r="C1490" i="16" s="1"/>
  <c r="D1490" i="16" a="1"/>
  <c r="D1490" i="16" s="1"/>
  <c r="E1490" i="16" a="1"/>
  <c r="E1490" i="16" s="1"/>
  <c r="G1490" i="16" a="1"/>
  <c r="G1490" i="16" s="1"/>
  <c r="I1490" i="16" a="1"/>
  <c r="I1490" i="16" s="1"/>
  <c r="J1490" i="16" a="1"/>
  <c r="J1490" i="16" s="1"/>
  <c r="L1490" i="16" a="1"/>
  <c r="L1490" i="16" s="1"/>
  <c r="N1490" i="16" a="1"/>
  <c r="N1490" i="16" s="1"/>
  <c r="O1490" i="16" a="1"/>
  <c r="O1490" i="16" s="1"/>
  <c r="A1491" i="16" a="1"/>
  <c r="A1491" i="16" s="1"/>
  <c r="B1491" i="16" a="1"/>
  <c r="B1491" i="16" s="1"/>
  <c r="C1491" i="16" a="1"/>
  <c r="C1491" i="16" s="1"/>
  <c r="D1491" i="16" a="1"/>
  <c r="D1491" i="16" s="1"/>
  <c r="E1491" i="16" a="1"/>
  <c r="E1491" i="16" s="1"/>
  <c r="G1491" i="16" a="1"/>
  <c r="G1491" i="16" s="1"/>
  <c r="I1491" i="16" a="1"/>
  <c r="I1491" i="16" s="1"/>
  <c r="J1491" i="16" a="1"/>
  <c r="J1491" i="16" s="1"/>
  <c r="L1491" i="16" a="1"/>
  <c r="L1491" i="16" s="1"/>
  <c r="N1491" i="16" a="1"/>
  <c r="N1491" i="16" s="1"/>
  <c r="O1491" i="16" a="1"/>
  <c r="O1491" i="16" s="1"/>
  <c r="A1492" i="16" a="1"/>
  <c r="A1492" i="16" s="1"/>
  <c r="B1492" i="16" a="1"/>
  <c r="B1492" i="16" s="1"/>
  <c r="C1492" i="16" a="1"/>
  <c r="C1492" i="16" s="1"/>
  <c r="D1492" i="16" a="1"/>
  <c r="D1492" i="16" s="1"/>
  <c r="E1492" i="16" a="1"/>
  <c r="E1492" i="16" s="1"/>
  <c r="G1492" i="16" a="1"/>
  <c r="G1492" i="16" s="1"/>
  <c r="I1492" i="16" a="1"/>
  <c r="I1492" i="16" s="1"/>
  <c r="J1492" i="16" a="1"/>
  <c r="J1492" i="16" s="1"/>
  <c r="L1492" i="16" a="1"/>
  <c r="L1492" i="16" s="1"/>
  <c r="N1492" i="16" a="1"/>
  <c r="N1492" i="16" s="1"/>
  <c r="O1492" i="16" a="1"/>
  <c r="O1492" i="16" s="1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F66" i="1"/>
  <c r="F67" i="1"/>
  <c r="F54" i="1"/>
  <c r="F55" i="1"/>
  <c r="F56" i="1"/>
  <c r="F57" i="1"/>
  <c r="F58" i="1"/>
  <c r="F59" i="1"/>
  <c r="F60" i="1"/>
  <c r="F61" i="1"/>
  <c r="F62" i="1"/>
  <c r="F63" i="1"/>
  <c r="F64" i="1"/>
  <c r="F65" i="1"/>
  <c r="J949" i="2"/>
  <c r="J948" i="2"/>
  <c r="J947" i="2"/>
  <c r="J946" i="2"/>
  <c r="J945" i="2"/>
  <c r="J944" i="2"/>
  <c r="J943" i="2"/>
  <c r="J942" i="2"/>
  <c r="J941" i="2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Q211" i="11"/>
  <c r="Q212" i="11"/>
  <c r="N868" i="16" a="1"/>
  <c r="N868" i="16" s="1"/>
  <c r="N958" i="16" a="1"/>
  <c r="N958" i="16" s="1"/>
  <c r="A1398" i="16" a="1"/>
  <c r="A1398" i="16" s="1"/>
  <c r="B1398" i="16" a="1"/>
  <c r="B1398" i="16" s="1"/>
  <c r="C1398" i="16" a="1"/>
  <c r="C1398" i="16" s="1"/>
  <c r="D1398" i="16" a="1"/>
  <c r="D1398" i="16" s="1"/>
  <c r="E1398" i="16" a="1"/>
  <c r="E1398" i="16" s="1"/>
  <c r="G1398" i="16" a="1"/>
  <c r="G1398" i="16" s="1"/>
  <c r="I1398" i="16" a="1"/>
  <c r="I1398" i="16" s="1"/>
  <c r="J1398" i="16" a="1"/>
  <c r="J1398" i="16" s="1"/>
  <c r="L1398" i="16" a="1"/>
  <c r="L1398" i="16" s="1"/>
  <c r="N1398" i="16" a="1"/>
  <c r="N1398" i="16" s="1"/>
  <c r="O1398" i="16" a="1"/>
  <c r="O1398" i="16" s="1"/>
  <c r="A1399" i="16" a="1"/>
  <c r="A1399" i="16" s="1"/>
  <c r="B1399" i="16" a="1"/>
  <c r="B1399" i="16" s="1"/>
  <c r="C1399" i="16" a="1"/>
  <c r="C1399" i="16" s="1"/>
  <c r="D1399" i="16" a="1"/>
  <c r="D1399" i="16" s="1"/>
  <c r="E1399" i="16" a="1"/>
  <c r="E1399" i="16" s="1"/>
  <c r="G1399" i="16" a="1"/>
  <c r="G1399" i="16" s="1"/>
  <c r="I1399" i="16" a="1"/>
  <c r="I1399" i="16" s="1"/>
  <c r="J1399" i="16" a="1"/>
  <c r="J1399" i="16" s="1"/>
  <c r="L1399" i="16" a="1"/>
  <c r="L1399" i="16" s="1"/>
  <c r="N1399" i="16" a="1"/>
  <c r="N1399" i="16" s="1"/>
  <c r="O1399" i="16" a="1"/>
  <c r="O1399" i="16" s="1"/>
  <c r="A1400" i="16" a="1"/>
  <c r="A1400" i="16" s="1"/>
  <c r="B1400" i="16" a="1"/>
  <c r="B1400" i="16" s="1"/>
  <c r="C1400" i="16" a="1"/>
  <c r="C1400" i="16" s="1"/>
  <c r="D1400" i="16" a="1"/>
  <c r="D1400" i="16" s="1"/>
  <c r="E1400" i="16" a="1"/>
  <c r="E1400" i="16" s="1"/>
  <c r="G1400" i="16" a="1"/>
  <c r="G1400" i="16" s="1"/>
  <c r="I1400" i="16" a="1"/>
  <c r="I1400" i="16" s="1"/>
  <c r="J1400" i="16" a="1"/>
  <c r="J1400" i="16" s="1"/>
  <c r="L1400" i="16" a="1"/>
  <c r="L1400" i="16" s="1"/>
  <c r="N1400" i="16" a="1"/>
  <c r="N1400" i="16" s="1"/>
  <c r="O1400" i="16" a="1"/>
  <c r="O1400" i="16" s="1"/>
  <c r="A1401" i="16" a="1"/>
  <c r="A1401" i="16" s="1"/>
  <c r="B1401" i="16" a="1"/>
  <c r="B1401" i="16" s="1"/>
  <c r="C1401" i="16" a="1"/>
  <c r="C1401" i="16" s="1"/>
  <c r="D1401" i="16" a="1"/>
  <c r="D1401" i="16" s="1"/>
  <c r="E1401" i="16" a="1"/>
  <c r="E1401" i="16" s="1"/>
  <c r="G1401" i="16" a="1"/>
  <c r="G1401" i="16" s="1"/>
  <c r="I1401" i="16" a="1"/>
  <c r="I1401" i="16" s="1"/>
  <c r="J1401" i="16" a="1"/>
  <c r="J1401" i="16" s="1"/>
  <c r="L1401" i="16" a="1"/>
  <c r="L1401" i="16" s="1"/>
  <c r="N1401" i="16" a="1"/>
  <c r="N1401" i="16" s="1"/>
  <c r="O1401" i="16" a="1"/>
  <c r="O1401" i="16" s="1"/>
  <c r="A1402" i="16" a="1"/>
  <c r="A1402" i="16" s="1"/>
  <c r="B1402" i="16" a="1"/>
  <c r="B1402" i="16" s="1"/>
  <c r="C1402" i="16" a="1"/>
  <c r="C1402" i="16" s="1"/>
  <c r="D1402" i="16" a="1"/>
  <c r="D1402" i="16" s="1"/>
  <c r="E1402" i="16" a="1"/>
  <c r="E1402" i="16" s="1"/>
  <c r="G1402" i="16" a="1"/>
  <c r="G1402" i="16" s="1"/>
  <c r="I1402" i="16" a="1"/>
  <c r="I1402" i="16" s="1"/>
  <c r="J1402" i="16" a="1"/>
  <c r="J1402" i="16" s="1"/>
  <c r="L1402" i="16" a="1"/>
  <c r="L1402" i="16" s="1"/>
  <c r="N1402" i="16" a="1"/>
  <c r="N1402" i="16" s="1"/>
  <c r="O1402" i="16" a="1"/>
  <c r="O1402" i="16" s="1"/>
  <c r="A1403" i="16" a="1"/>
  <c r="A1403" i="16" s="1"/>
  <c r="B1403" i="16" a="1"/>
  <c r="B1403" i="16" s="1"/>
  <c r="C1403" i="16" a="1"/>
  <c r="C1403" i="16" s="1"/>
  <c r="D1403" i="16" a="1"/>
  <c r="D1403" i="16" s="1"/>
  <c r="E1403" i="16" a="1"/>
  <c r="E1403" i="16" s="1"/>
  <c r="G1403" i="16" a="1"/>
  <c r="G1403" i="16" s="1"/>
  <c r="I1403" i="16" a="1"/>
  <c r="I1403" i="16" s="1"/>
  <c r="J1403" i="16" a="1"/>
  <c r="J1403" i="16" s="1"/>
  <c r="L1403" i="16" a="1"/>
  <c r="L1403" i="16" s="1"/>
  <c r="N1403" i="16" a="1"/>
  <c r="N1403" i="16" s="1"/>
  <c r="O1403" i="16" a="1"/>
  <c r="O1403" i="16" s="1"/>
  <c r="A1404" i="16" a="1"/>
  <c r="A1404" i="16" s="1"/>
  <c r="B1404" i="16" a="1"/>
  <c r="B1404" i="16" s="1"/>
  <c r="C1404" i="16" a="1"/>
  <c r="C1404" i="16" s="1"/>
  <c r="D1404" i="16" a="1"/>
  <c r="D1404" i="16" s="1"/>
  <c r="E1404" i="16" a="1"/>
  <c r="E1404" i="16" s="1"/>
  <c r="G1404" i="16" a="1"/>
  <c r="G1404" i="16" s="1"/>
  <c r="I1404" i="16" a="1"/>
  <c r="I1404" i="16" s="1"/>
  <c r="J1404" i="16" a="1"/>
  <c r="J1404" i="16" s="1"/>
  <c r="L1404" i="16" a="1"/>
  <c r="L1404" i="16" s="1"/>
  <c r="N1404" i="16" a="1"/>
  <c r="N1404" i="16" s="1"/>
  <c r="O1404" i="16" a="1"/>
  <c r="O1404" i="16" s="1"/>
  <c r="A1405" i="16" a="1"/>
  <c r="A1405" i="16" s="1"/>
  <c r="B1405" i="16" a="1"/>
  <c r="B1405" i="16" s="1"/>
  <c r="C1405" i="16" a="1"/>
  <c r="C1405" i="16" s="1"/>
  <c r="D1405" i="16" a="1"/>
  <c r="D1405" i="16" s="1"/>
  <c r="E1405" i="16" a="1"/>
  <c r="E1405" i="16" s="1"/>
  <c r="G1405" i="16" a="1"/>
  <c r="G1405" i="16" s="1"/>
  <c r="I1405" i="16" a="1"/>
  <c r="I1405" i="16" s="1"/>
  <c r="J1405" i="16" a="1"/>
  <c r="J1405" i="16" s="1"/>
  <c r="L1405" i="16" a="1"/>
  <c r="L1405" i="16" s="1"/>
  <c r="N1405" i="16" a="1"/>
  <c r="N1405" i="16" s="1"/>
  <c r="O1405" i="16" a="1"/>
  <c r="O1405" i="16" s="1"/>
  <c r="A1406" i="16" a="1"/>
  <c r="A1406" i="16" s="1"/>
  <c r="B1406" i="16" a="1"/>
  <c r="B1406" i="16" s="1"/>
  <c r="C1406" i="16" a="1"/>
  <c r="C1406" i="16" s="1"/>
  <c r="D1406" i="16" a="1"/>
  <c r="D1406" i="16" s="1"/>
  <c r="E1406" i="16" a="1"/>
  <c r="E1406" i="16" s="1"/>
  <c r="G1406" i="16" a="1"/>
  <c r="G1406" i="16" s="1"/>
  <c r="I1406" i="16" a="1"/>
  <c r="I1406" i="16" s="1"/>
  <c r="J1406" i="16" a="1"/>
  <c r="J1406" i="16" s="1"/>
  <c r="L1406" i="16" a="1"/>
  <c r="L1406" i="16" s="1"/>
  <c r="N1406" i="16" a="1"/>
  <c r="N1406" i="16" s="1"/>
  <c r="O1406" i="16" a="1"/>
  <c r="O1406" i="16" s="1"/>
  <c r="A1407" i="16" a="1"/>
  <c r="A1407" i="16" s="1"/>
  <c r="B1407" i="16" a="1"/>
  <c r="B1407" i="16" s="1"/>
  <c r="C1407" i="16" a="1"/>
  <c r="C1407" i="16" s="1"/>
  <c r="D1407" i="16" a="1"/>
  <c r="D1407" i="16" s="1"/>
  <c r="E1407" i="16" a="1"/>
  <c r="E1407" i="16" s="1"/>
  <c r="G1407" i="16" a="1"/>
  <c r="G1407" i="16" s="1"/>
  <c r="I1407" i="16" a="1"/>
  <c r="I1407" i="16" s="1"/>
  <c r="J1407" i="16" a="1"/>
  <c r="J1407" i="16" s="1"/>
  <c r="L1407" i="16" a="1"/>
  <c r="L1407" i="16" s="1"/>
  <c r="N1407" i="16" a="1"/>
  <c r="N1407" i="16" s="1"/>
  <c r="O1407" i="16" a="1"/>
  <c r="O1407" i="16" s="1"/>
  <c r="A1408" i="16" a="1"/>
  <c r="A1408" i="16" s="1"/>
  <c r="B1408" i="16" a="1"/>
  <c r="B1408" i="16" s="1"/>
  <c r="C1408" i="16" a="1"/>
  <c r="C1408" i="16" s="1"/>
  <c r="D1408" i="16" a="1"/>
  <c r="D1408" i="16" s="1"/>
  <c r="E1408" i="16" a="1"/>
  <c r="E1408" i="16" s="1"/>
  <c r="G1408" i="16" a="1"/>
  <c r="G1408" i="16" s="1"/>
  <c r="I1408" i="16" a="1"/>
  <c r="I1408" i="16" s="1"/>
  <c r="J1408" i="16" a="1"/>
  <c r="J1408" i="16" s="1"/>
  <c r="L1408" i="16" a="1"/>
  <c r="L1408" i="16" s="1"/>
  <c r="N1408" i="16" a="1"/>
  <c r="N1408" i="16" s="1"/>
  <c r="O1408" i="16" a="1"/>
  <c r="O1408" i="16" s="1"/>
  <c r="A1409" i="16" a="1"/>
  <c r="A1409" i="16" s="1"/>
  <c r="B1409" i="16" a="1"/>
  <c r="B1409" i="16" s="1"/>
  <c r="C1409" i="16" a="1"/>
  <c r="C1409" i="16" s="1"/>
  <c r="D1409" i="16" a="1"/>
  <c r="D1409" i="16" s="1"/>
  <c r="E1409" i="16" a="1"/>
  <c r="E1409" i="16" s="1"/>
  <c r="G1409" i="16" a="1"/>
  <c r="G1409" i="16" s="1"/>
  <c r="I1409" i="16" a="1"/>
  <c r="I1409" i="16" s="1"/>
  <c r="J1409" i="16" a="1"/>
  <c r="J1409" i="16" s="1"/>
  <c r="L1409" i="16" a="1"/>
  <c r="L1409" i="16" s="1"/>
  <c r="N1409" i="16" a="1"/>
  <c r="N1409" i="16" s="1"/>
  <c r="O1409" i="16" a="1"/>
  <c r="O1409" i="16" s="1"/>
  <c r="A1410" i="16" a="1"/>
  <c r="A1410" i="16" s="1"/>
  <c r="B1410" i="16" a="1"/>
  <c r="B1410" i="16" s="1"/>
  <c r="C1410" i="16" a="1"/>
  <c r="C1410" i="16" s="1"/>
  <c r="D1410" i="16" a="1"/>
  <c r="D1410" i="16" s="1"/>
  <c r="E1410" i="16" a="1"/>
  <c r="E1410" i="16" s="1"/>
  <c r="G1410" i="16" a="1"/>
  <c r="G1410" i="16" s="1"/>
  <c r="I1410" i="16" a="1"/>
  <c r="I1410" i="16" s="1"/>
  <c r="J1410" i="16" a="1"/>
  <c r="J1410" i="16" s="1"/>
  <c r="L1410" i="16" a="1"/>
  <c r="L1410" i="16" s="1"/>
  <c r="N1410" i="16" a="1"/>
  <c r="N1410" i="16" s="1"/>
  <c r="O1410" i="16" a="1"/>
  <c r="O1410" i="16" s="1"/>
  <c r="A1411" i="16" a="1"/>
  <c r="A1411" i="16" s="1"/>
  <c r="B1411" i="16" a="1"/>
  <c r="B1411" i="16" s="1"/>
  <c r="C1411" i="16" a="1"/>
  <c r="C1411" i="16" s="1"/>
  <c r="D1411" i="16" a="1"/>
  <c r="D1411" i="16" s="1"/>
  <c r="E1411" i="16" a="1"/>
  <c r="E1411" i="16" s="1"/>
  <c r="G1411" i="16" a="1"/>
  <c r="G1411" i="16" s="1"/>
  <c r="I1411" i="16" a="1"/>
  <c r="I1411" i="16" s="1"/>
  <c r="J1411" i="16" a="1"/>
  <c r="J1411" i="16" s="1"/>
  <c r="L1411" i="16" a="1"/>
  <c r="L1411" i="16" s="1"/>
  <c r="N1411" i="16" a="1"/>
  <c r="N1411" i="16" s="1"/>
  <c r="O1411" i="16" a="1"/>
  <c r="O1411" i="16" s="1"/>
  <c r="A1412" i="16" a="1"/>
  <c r="A1412" i="16" s="1"/>
  <c r="B1412" i="16" a="1"/>
  <c r="B1412" i="16" s="1"/>
  <c r="C1412" i="16" a="1"/>
  <c r="C1412" i="16" s="1"/>
  <c r="D1412" i="16" a="1"/>
  <c r="D1412" i="16" s="1"/>
  <c r="E1412" i="16" a="1"/>
  <c r="E1412" i="16" s="1"/>
  <c r="G1412" i="16" a="1"/>
  <c r="G1412" i="16" s="1"/>
  <c r="I1412" i="16" a="1"/>
  <c r="I1412" i="16" s="1"/>
  <c r="J1412" i="16" a="1"/>
  <c r="J1412" i="16" s="1"/>
  <c r="L1412" i="16" a="1"/>
  <c r="L1412" i="16" s="1"/>
  <c r="N1412" i="16" a="1"/>
  <c r="N1412" i="16" s="1"/>
  <c r="O1412" i="16" a="1"/>
  <c r="O1412" i="16" s="1"/>
  <c r="A1413" i="16" a="1"/>
  <c r="A1413" i="16" s="1"/>
  <c r="B1413" i="16" a="1"/>
  <c r="B1413" i="16" s="1"/>
  <c r="C1413" i="16" a="1"/>
  <c r="C1413" i="16" s="1"/>
  <c r="D1413" i="16" a="1"/>
  <c r="D1413" i="16" s="1"/>
  <c r="E1413" i="16" a="1"/>
  <c r="E1413" i="16" s="1"/>
  <c r="G1413" i="16" a="1"/>
  <c r="G1413" i="16" s="1"/>
  <c r="I1413" i="16" a="1"/>
  <c r="I1413" i="16" s="1"/>
  <c r="J1413" i="16" a="1"/>
  <c r="J1413" i="16" s="1"/>
  <c r="L1413" i="16" a="1"/>
  <c r="L1413" i="16" s="1"/>
  <c r="N1413" i="16" a="1"/>
  <c r="N1413" i="16" s="1"/>
  <c r="O1413" i="16" a="1"/>
  <c r="O1413" i="16" s="1"/>
  <c r="A1414" i="16" a="1"/>
  <c r="A1414" i="16" s="1"/>
  <c r="B1414" i="16" a="1"/>
  <c r="B1414" i="16" s="1"/>
  <c r="C1414" i="16" a="1"/>
  <c r="C1414" i="16" s="1"/>
  <c r="D1414" i="16" a="1"/>
  <c r="D1414" i="16" s="1"/>
  <c r="E1414" i="16" a="1"/>
  <c r="E1414" i="16" s="1"/>
  <c r="G1414" i="16" a="1"/>
  <c r="G1414" i="16" s="1"/>
  <c r="I1414" i="16" a="1"/>
  <c r="I1414" i="16" s="1"/>
  <c r="J1414" i="16" a="1"/>
  <c r="J1414" i="16" s="1"/>
  <c r="L1414" i="16" a="1"/>
  <c r="L1414" i="16" s="1"/>
  <c r="N1414" i="16" a="1"/>
  <c r="N1414" i="16" s="1"/>
  <c r="O1414" i="16" a="1"/>
  <c r="O1414" i="16" s="1"/>
  <c r="A1415" i="16" a="1"/>
  <c r="A1415" i="16" s="1"/>
  <c r="B1415" i="16" a="1"/>
  <c r="B1415" i="16" s="1"/>
  <c r="C1415" i="16" a="1"/>
  <c r="C1415" i="16" s="1"/>
  <c r="D1415" i="16" a="1"/>
  <c r="D1415" i="16" s="1"/>
  <c r="E1415" i="16" a="1"/>
  <c r="E1415" i="16" s="1"/>
  <c r="G1415" i="16" a="1"/>
  <c r="G1415" i="16" s="1"/>
  <c r="I1415" i="16" a="1"/>
  <c r="I1415" i="16" s="1"/>
  <c r="J1415" i="16" a="1"/>
  <c r="J1415" i="16" s="1"/>
  <c r="L1415" i="16" a="1"/>
  <c r="L1415" i="16" s="1"/>
  <c r="N1415" i="16" a="1"/>
  <c r="N1415" i="16" s="1"/>
  <c r="O1415" i="16" a="1"/>
  <c r="O1415" i="16" s="1"/>
  <c r="A1416" i="16" a="1"/>
  <c r="A1416" i="16" s="1"/>
  <c r="B1416" i="16" a="1"/>
  <c r="B1416" i="16" s="1"/>
  <c r="C1416" i="16" a="1"/>
  <c r="C1416" i="16" s="1"/>
  <c r="D1416" i="16" a="1"/>
  <c r="D1416" i="16" s="1"/>
  <c r="E1416" i="16" a="1"/>
  <c r="E1416" i="16" s="1"/>
  <c r="G1416" i="16" a="1"/>
  <c r="G1416" i="16" s="1"/>
  <c r="I1416" i="16" a="1"/>
  <c r="I1416" i="16" s="1"/>
  <c r="J1416" i="16" a="1"/>
  <c r="J1416" i="16" s="1"/>
  <c r="L1416" i="16" a="1"/>
  <c r="L1416" i="16" s="1"/>
  <c r="N1416" i="16" a="1"/>
  <c r="N1416" i="16" s="1"/>
  <c r="O1416" i="16" a="1"/>
  <c r="O1416" i="16" s="1"/>
  <c r="A1417" i="16" a="1"/>
  <c r="A1417" i="16" s="1"/>
  <c r="B1417" i="16" a="1"/>
  <c r="B1417" i="16" s="1"/>
  <c r="C1417" i="16" a="1"/>
  <c r="C1417" i="16" s="1"/>
  <c r="D1417" i="16" a="1"/>
  <c r="D1417" i="16" s="1"/>
  <c r="E1417" i="16" a="1"/>
  <c r="E1417" i="16" s="1"/>
  <c r="G1417" i="16" a="1"/>
  <c r="G1417" i="16" s="1"/>
  <c r="I1417" i="16" a="1"/>
  <c r="I1417" i="16" s="1"/>
  <c r="J1417" i="16" a="1"/>
  <c r="J1417" i="16" s="1"/>
  <c r="L1417" i="16" a="1"/>
  <c r="L1417" i="16" s="1"/>
  <c r="N1417" i="16" a="1"/>
  <c r="N1417" i="16" s="1"/>
  <c r="O1417" i="16" a="1"/>
  <c r="O1417" i="16" s="1"/>
  <c r="A1418" i="16" a="1"/>
  <c r="A1418" i="16" s="1"/>
  <c r="B1418" i="16" a="1"/>
  <c r="B1418" i="16" s="1"/>
  <c r="C1418" i="16" a="1"/>
  <c r="C1418" i="16" s="1"/>
  <c r="D1418" i="16" a="1"/>
  <c r="D1418" i="16" s="1"/>
  <c r="E1418" i="16" a="1"/>
  <c r="E1418" i="16" s="1"/>
  <c r="G1418" i="16" a="1"/>
  <c r="G1418" i="16" s="1"/>
  <c r="I1418" i="16" a="1"/>
  <c r="I1418" i="16" s="1"/>
  <c r="J1418" i="16" a="1"/>
  <c r="J1418" i="16" s="1"/>
  <c r="L1418" i="16" a="1"/>
  <c r="L1418" i="16" s="1"/>
  <c r="N1418" i="16" a="1"/>
  <c r="N1418" i="16" s="1"/>
  <c r="O1418" i="16" a="1"/>
  <c r="O1418" i="16" s="1"/>
  <c r="A1419" i="16" a="1"/>
  <c r="A1419" i="16" s="1"/>
  <c r="B1419" i="16" a="1"/>
  <c r="B1419" i="16" s="1"/>
  <c r="C1419" i="16" a="1"/>
  <c r="C1419" i="16" s="1"/>
  <c r="D1419" i="16" a="1"/>
  <c r="D1419" i="16" s="1"/>
  <c r="E1419" i="16" a="1"/>
  <c r="E1419" i="16" s="1"/>
  <c r="G1419" i="16" a="1"/>
  <c r="G1419" i="16" s="1"/>
  <c r="I1419" i="16" a="1"/>
  <c r="I1419" i="16" s="1"/>
  <c r="J1419" i="16" a="1"/>
  <c r="J1419" i="16" s="1"/>
  <c r="L1419" i="16" a="1"/>
  <c r="L1419" i="16" s="1"/>
  <c r="N1419" i="16" a="1"/>
  <c r="N1419" i="16" s="1"/>
  <c r="O1419" i="16" a="1"/>
  <c r="O1419" i="16" s="1"/>
  <c r="A1420" i="16" a="1"/>
  <c r="A1420" i="16" s="1"/>
  <c r="B1420" i="16" a="1"/>
  <c r="B1420" i="16" s="1"/>
  <c r="C1420" i="16" a="1"/>
  <c r="C1420" i="16" s="1"/>
  <c r="D1420" i="16" a="1"/>
  <c r="D1420" i="16" s="1"/>
  <c r="E1420" i="16" a="1"/>
  <c r="E1420" i="16" s="1"/>
  <c r="G1420" i="16" a="1"/>
  <c r="G1420" i="16" s="1"/>
  <c r="I1420" i="16" a="1"/>
  <c r="I1420" i="16" s="1"/>
  <c r="J1420" i="16" a="1"/>
  <c r="J1420" i="16" s="1"/>
  <c r="L1420" i="16" a="1"/>
  <c r="L1420" i="16" s="1"/>
  <c r="N1420" i="16" a="1"/>
  <c r="N1420" i="16" s="1"/>
  <c r="O1420" i="16" a="1"/>
  <c r="O1420" i="16" s="1"/>
  <c r="A1421" i="16" a="1"/>
  <c r="A1421" i="16" s="1"/>
  <c r="B1421" i="16" a="1"/>
  <c r="B1421" i="16" s="1"/>
  <c r="C1421" i="16" a="1"/>
  <c r="C1421" i="16" s="1"/>
  <c r="D1421" i="16" a="1"/>
  <c r="D1421" i="16" s="1"/>
  <c r="E1421" i="16" a="1"/>
  <c r="E1421" i="16" s="1"/>
  <c r="G1421" i="16" a="1"/>
  <c r="G1421" i="16" s="1"/>
  <c r="I1421" i="16" a="1"/>
  <c r="I1421" i="16" s="1"/>
  <c r="J1421" i="16" a="1"/>
  <c r="J1421" i="16" s="1"/>
  <c r="L1421" i="16" a="1"/>
  <c r="L1421" i="16" s="1"/>
  <c r="N1421" i="16" a="1"/>
  <c r="N1421" i="16" s="1"/>
  <c r="O1421" i="16" a="1"/>
  <c r="O1421" i="16" s="1"/>
  <c r="A1422" i="16" a="1"/>
  <c r="A1422" i="16" s="1"/>
  <c r="B1422" i="16" a="1"/>
  <c r="B1422" i="16" s="1"/>
  <c r="C1422" i="16" a="1"/>
  <c r="C1422" i="16" s="1"/>
  <c r="D1422" i="16" a="1"/>
  <c r="D1422" i="16" s="1"/>
  <c r="E1422" i="16" a="1"/>
  <c r="E1422" i="16" s="1"/>
  <c r="G1422" i="16" a="1"/>
  <c r="G1422" i="16" s="1"/>
  <c r="I1422" i="16" a="1"/>
  <c r="I1422" i="16" s="1"/>
  <c r="J1422" i="16" a="1"/>
  <c r="J1422" i="16" s="1"/>
  <c r="L1422" i="16" a="1"/>
  <c r="L1422" i="16" s="1"/>
  <c r="N1422" i="16" a="1"/>
  <c r="N1422" i="16" s="1"/>
  <c r="O1422" i="16" a="1"/>
  <c r="O1422" i="16" s="1"/>
  <c r="A1423" i="16" a="1"/>
  <c r="A1423" i="16" s="1"/>
  <c r="B1423" i="16" a="1"/>
  <c r="B1423" i="16" s="1"/>
  <c r="C1423" i="16" a="1"/>
  <c r="C1423" i="16" s="1"/>
  <c r="D1423" i="16" a="1"/>
  <c r="D1423" i="16" s="1"/>
  <c r="E1423" i="16" a="1"/>
  <c r="E1423" i="16" s="1"/>
  <c r="G1423" i="16" a="1"/>
  <c r="G1423" i="16" s="1"/>
  <c r="I1423" i="16" a="1"/>
  <c r="I1423" i="16" s="1"/>
  <c r="J1423" i="16" a="1"/>
  <c r="J1423" i="16" s="1"/>
  <c r="L1423" i="16" a="1"/>
  <c r="L1423" i="16" s="1"/>
  <c r="N1423" i="16" a="1"/>
  <c r="N1423" i="16" s="1"/>
  <c r="O1423" i="16" a="1"/>
  <c r="O1423" i="16" s="1"/>
  <c r="A1424" i="16" a="1"/>
  <c r="A1424" i="16" s="1"/>
  <c r="B1424" i="16" a="1"/>
  <c r="B1424" i="16" s="1"/>
  <c r="C1424" i="16" a="1"/>
  <c r="C1424" i="16" s="1"/>
  <c r="D1424" i="16" a="1"/>
  <c r="D1424" i="16" s="1"/>
  <c r="E1424" i="16" a="1"/>
  <c r="E1424" i="16" s="1"/>
  <c r="G1424" i="16" a="1"/>
  <c r="G1424" i="16" s="1"/>
  <c r="I1424" i="16" a="1"/>
  <c r="I1424" i="16" s="1"/>
  <c r="J1424" i="16" a="1"/>
  <c r="J1424" i="16" s="1"/>
  <c r="L1424" i="16" a="1"/>
  <c r="L1424" i="16" s="1"/>
  <c r="N1424" i="16" a="1"/>
  <c r="N1424" i="16" s="1"/>
  <c r="O1424" i="16" a="1"/>
  <c r="O1424" i="16" s="1"/>
  <c r="A1425" i="16" a="1"/>
  <c r="A1425" i="16" s="1"/>
  <c r="B1425" i="16" a="1"/>
  <c r="B1425" i="16" s="1"/>
  <c r="C1425" i="16" a="1"/>
  <c r="C1425" i="16" s="1"/>
  <c r="D1425" i="16" a="1"/>
  <c r="D1425" i="16" s="1"/>
  <c r="E1425" i="16" a="1"/>
  <c r="E1425" i="16" s="1"/>
  <c r="G1425" i="16" a="1"/>
  <c r="G1425" i="16" s="1"/>
  <c r="I1425" i="16" a="1"/>
  <c r="I1425" i="16" s="1"/>
  <c r="J1425" i="16" a="1"/>
  <c r="J1425" i="16" s="1"/>
  <c r="L1425" i="16" a="1"/>
  <c r="L1425" i="16" s="1"/>
  <c r="N1425" i="16" a="1"/>
  <c r="N1425" i="16" s="1"/>
  <c r="O1425" i="16" a="1"/>
  <c r="O1425" i="16" s="1"/>
  <c r="A1426" i="16" a="1"/>
  <c r="A1426" i="16" s="1"/>
  <c r="B1426" i="16" a="1"/>
  <c r="B1426" i="16" s="1"/>
  <c r="C1426" i="16" a="1"/>
  <c r="C1426" i="16" s="1"/>
  <c r="D1426" i="16" a="1"/>
  <c r="D1426" i="16" s="1"/>
  <c r="E1426" i="16" a="1"/>
  <c r="E1426" i="16" s="1"/>
  <c r="G1426" i="16" a="1"/>
  <c r="G1426" i="16" s="1"/>
  <c r="I1426" i="16" a="1"/>
  <c r="I1426" i="16" s="1"/>
  <c r="J1426" i="16" a="1"/>
  <c r="J1426" i="16" s="1"/>
  <c r="L1426" i="16" a="1"/>
  <c r="L1426" i="16" s="1"/>
  <c r="N1426" i="16" a="1"/>
  <c r="N1426" i="16" s="1"/>
  <c r="O1426" i="16" a="1"/>
  <c r="O1426" i="16" s="1"/>
  <c r="A1427" i="16" a="1"/>
  <c r="A1427" i="16" s="1"/>
  <c r="B1427" i="16" a="1"/>
  <c r="B1427" i="16" s="1"/>
  <c r="C1427" i="16" a="1"/>
  <c r="C1427" i="16" s="1"/>
  <c r="D1427" i="16" a="1"/>
  <c r="D1427" i="16" s="1"/>
  <c r="E1427" i="16" a="1"/>
  <c r="E1427" i="16" s="1"/>
  <c r="G1427" i="16" a="1"/>
  <c r="G1427" i="16" s="1"/>
  <c r="I1427" i="16" a="1"/>
  <c r="I1427" i="16" s="1"/>
  <c r="J1427" i="16" a="1"/>
  <c r="J1427" i="16" s="1"/>
  <c r="L1427" i="16" a="1"/>
  <c r="L1427" i="16" s="1"/>
  <c r="N1427" i="16" a="1"/>
  <c r="N1427" i="16" s="1"/>
  <c r="O1427" i="16" a="1"/>
  <c r="O1427" i="16" s="1"/>
  <c r="A1428" i="16" a="1"/>
  <c r="A1428" i="16" s="1"/>
  <c r="B1428" i="16" a="1"/>
  <c r="B1428" i="16" s="1"/>
  <c r="C1428" i="16" a="1"/>
  <c r="C1428" i="16" s="1"/>
  <c r="D1428" i="16" a="1"/>
  <c r="D1428" i="16" s="1"/>
  <c r="E1428" i="16" a="1"/>
  <c r="E1428" i="16" s="1"/>
  <c r="G1428" i="16" a="1"/>
  <c r="G1428" i="16" s="1"/>
  <c r="I1428" i="16" a="1"/>
  <c r="I1428" i="16" s="1"/>
  <c r="J1428" i="16" a="1"/>
  <c r="J1428" i="16" s="1"/>
  <c r="L1428" i="16" a="1"/>
  <c r="L1428" i="16" s="1"/>
  <c r="N1428" i="16" a="1"/>
  <c r="N1428" i="16" s="1"/>
  <c r="O1428" i="16" a="1"/>
  <c r="O1428" i="16" s="1"/>
  <c r="A1429" i="16" a="1"/>
  <c r="A1429" i="16" s="1"/>
  <c r="B1429" i="16" a="1"/>
  <c r="B1429" i="16" s="1"/>
  <c r="C1429" i="16" a="1"/>
  <c r="C1429" i="16" s="1"/>
  <c r="D1429" i="16" a="1"/>
  <c r="D1429" i="16" s="1"/>
  <c r="E1429" i="16" a="1"/>
  <c r="E1429" i="16" s="1"/>
  <c r="G1429" i="16" a="1"/>
  <c r="G1429" i="16" s="1"/>
  <c r="I1429" i="16" a="1"/>
  <c r="I1429" i="16" s="1"/>
  <c r="J1429" i="16" a="1"/>
  <c r="J1429" i="16" s="1"/>
  <c r="L1429" i="16" a="1"/>
  <c r="L1429" i="16" s="1"/>
  <c r="N1429" i="16" a="1"/>
  <c r="N1429" i="16" s="1"/>
  <c r="O1429" i="16" a="1"/>
  <c r="O1429" i="16" s="1"/>
  <c r="A1430" i="16" a="1"/>
  <c r="A1430" i="16" s="1"/>
  <c r="B1430" i="16" a="1"/>
  <c r="B1430" i="16" s="1"/>
  <c r="C1430" i="16" a="1"/>
  <c r="C1430" i="16" s="1"/>
  <c r="D1430" i="16" a="1"/>
  <c r="D1430" i="16" s="1"/>
  <c r="E1430" i="16" a="1"/>
  <c r="E1430" i="16" s="1"/>
  <c r="G1430" i="16" a="1"/>
  <c r="G1430" i="16" s="1"/>
  <c r="I1430" i="16" a="1"/>
  <c r="I1430" i="16" s="1"/>
  <c r="J1430" i="16" a="1"/>
  <c r="J1430" i="16" s="1"/>
  <c r="L1430" i="16" a="1"/>
  <c r="L1430" i="16" s="1"/>
  <c r="N1430" i="16" a="1"/>
  <c r="N1430" i="16" s="1"/>
  <c r="O1430" i="16" a="1"/>
  <c r="O1430" i="16" s="1"/>
  <c r="A1431" i="16" a="1"/>
  <c r="A1431" i="16" s="1"/>
  <c r="B1431" i="16" a="1"/>
  <c r="B1431" i="16" s="1"/>
  <c r="C1431" i="16" a="1"/>
  <c r="C1431" i="16" s="1"/>
  <c r="D1431" i="16" a="1"/>
  <c r="D1431" i="16" s="1"/>
  <c r="E1431" i="16" a="1"/>
  <c r="E1431" i="16" s="1"/>
  <c r="G1431" i="16" a="1"/>
  <c r="G1431" i="16" s="1"/>
  <c r="I1431" i="16" a="1"/>
  <c r="I1431" i="16" s="1"/>
  <c r="J1431" i="16" a="1"/>
  <c r="J1431" i="16" s="1"/>
  <c r="L1431" i="16" a="1"/>
  <c r="L1431" i="16" s="1"/>
  <c r="N1431" i="16" a="1"/>
  <c r="N1431" i="16" s="1"/>
  <c r="O1431" i="16" a="1"/>
  <c r="O1431" i="16" s="1"/>
  <c r="A1432" i="16" a="1"/>
  <c r="A1432" i="16" s="1"/>
  <c r="B1432" i="16" a="1"/>
  <c r="B1432" i="16" s="1"/>
  <c r="C1432" i="16" a="1"/>
  <c r="C1432" i="16" s="1"/>
  <c r="D1432" i="16" a="1"/>
  <c r="D1432" i="16" s="1"/>
  <c r="E1432" i="16" a="1"/>
  <c r="E1432" i="16" s="1"/>
  <c r="G1432" i="16" a="1"/>
  <c r="G1432" i="16" s="1"/>
  <c r="I1432" i="16" a="1"/>
  <c r="I1432" i="16" s="1"/>
  <c r="J1432" i="16" a="1"/>
  <c r="J1432" i="16" s="1"/>
  <c r="L1432" i="16" a="1"/>
  <c r="L1432" i="16" s="1"/>
  <c r="N1432" i="16" a="1"/>
  <c r="N1432" i="16" s="1"/>
  <c r="O1432" i="16" a="1"/>
  <c r="O1432" i="16" s="1"/>
  <c r="A1433" i="16" a="1"/>
  <c r="A1433" i="16" s="1"/>
  <c r="B1433" i="16" a="1"/>
  <c r="B1433" i="16" s="1"/>
  <c r="C1433" i="16" a="1"/>
  <c r="C1433" i="16" s="1"/>
  <c r="D1433" i="16" a="1"/>
  <c r="D1433" i="16" s="1"/>
  <c r="E1433" i="16" a="1"/>
  <c r="E1433" i="16" s="1"/>
  <c r="G1433" i="16" a="1"/>
  <c r="G1433" i="16" s="1"/>
  <c r="I1433" i="16" a="1"/>
  <c r="I1433" i="16" s="1"/>
  <c r="J1433" i="16" a="1"/>
  <c r="J1433" i="16" s="1"/>
  <c r="L1433" i="16" a="1"/>
  <c r="L1433" i="16" s="1"/>
  <c r="N1433" i="16" a="1"/>
  <c r="N1433" i="16" s="1"/>
  <c r="O1433" i="16" a="1"/>
  <c r="O1433" i="16" s="1"/>
  <c r="A1434" i="16" a="1"/>
  <c r="A1434" i="16" s="1"/>
  <c r="B1434" i="16" a="1"/>
  <c r="B1434" i="16" s="1"/>
  <c r="C1434" i="16" a="1"/>
  <c r="C1434" i="16" s="1"/>
  <c r="D1434" i="16" a="1"/>
  <c r="D1434" i="16" s="1"/>
  <c r="E1434" i="16" a="1"/>
  <c r="E1434" i="16" s="1"/>
  <c r="G1434" i="16" a="1"/>
  <c r="G1434" i="16" s="1"/>
  <c r="I1434" i="16" a="1"/>
  <c r="I1434" i="16" s="1"/>
  <c r="J1434" i="16" a="1"/>
  <c r="J1434" i="16" s="1"/>
  <c r="L1434" i="16" a="1"/>
  <c r="L1434" i="16" s="1"/>
  <c r="N1434" i="16" a="1"/>
  <c r="N1434" i="16" s="1"/>
  <c r="O1434" i="16" a="1"/>
  <c r="O1434" i="16" s="1"/>
  <c r="A1435" i="16" a="1"/>
  <c r="A1435" i="16" s="1"/>
  <c r="B1435" i="16" a="1"/>
  <c r="B1435" i="16" s="1"/>
  <c r="C1435" i="16" a="1"/>
  <c r="C1435" i="16" s="1"/>
  <c r="D1435" i="16" a="1"/>
  <c r="D1435" i="16" s="1"/>
  <c r="E1435" i="16" a="1"/>
  <c r="E1435" i="16" s="1"/>
  <c r="G1435" i="16" a="1"/>
  <c r="G1435" i="16" s="1"/>
  <c r="I1435" i="16" a="1"/>
  <c r="I1435" i="16" s="1"/>
  <c r="J1435" i="16" a="1"/>
  <c r="J1435" i="16" s="1"/>
  <c r="L1435" i="16" a="1"/>
  <c r="L1435" i="16" s="1"/>
  <c r="N1435" i="16" a="1"/>
  <c r="N1435" i="16" s="1"/>
  <c r="O1435" i="16" a="1"/>
  <c r="O1435" i="16" s="1"/>
  <c r="A1436" i="16" a="1"/>
  <c r="A1436" i="16" s="1"/>
  <c r="B1436" i="16" a="1"/>
  <c r="B1436" i="16" s="1"/>
  <c r="C1436" i="16" a="1"/>
  <c r="C1436" i="16" s="1"/>
  <c r="D1436" i="16" a="1"/>
  <c r="D1436" i="16" s="1"/>
  <c r="E1436" i="16" a="1"/>
  <c r="E1436" i="16" s="1"/>
  <c r="G1436" i="16" a="1"/>
  <c r="G1436" i="16" s="1"/>
  <c r="I1436" i="16" a="1"/>
  <c r="I1436" i="16" s="1"/>
  <c r="J1436" i="16" a="1"/>
  <c r="J1436" i="16" s="1"/>
  <c r="L1436" i="16" a="1"/>
  <c r="L1436" i="16" s="1"/>
  <c r="N1436" i="16" a="1"/>
  <c r="N1436" i="16" s="1"/>
  <c r="O1436" i="16" a="1"/>
  <c r="O1436" i="16" s="1"/>
  <c r="A1437" i="16" a="1"/>
  <c r="A1437" i="16" s="1"/>
  <c r="B1437" i="16" a="1"/>
  <c r="B1437" i="16" s="1"/>
  <c r="C1437" i="16" a="1"/>
  <c r="C1437" i="16" s="1"/>
  <c r="D1437" i="16" a="1"/>
  <c r="D1437" i="16" s="1"/>
  <c r="E1437" i="16" a="1"/>
  <c r="E1437" i="16" s="1"/>
  <c r="G1437" i="16" a="1"/>
  <c r="G1437" i="16" s="1"/>
  <c r="I1437" i="16" a="1"/>
  <c r="I1437" i="16" s="1"/>
  <c r="J1437" i="16" a="1"/>
  <c r="J1437" i="16" s="1"/>
  <c r="L1437" i="16" a="1"/>
  <c r="L1437" i="16" s="1"/>
  <c r="N1437" i="16" a="1"/>
  <c r="N1437" i="16" s="1"/>
  <c r="O1437" i="16" a="1"/>
  <c r="O1437" i="16" s="1"/>
  <c r="A1438" i="16" a="1"/>
  <c r="A1438" i="16" s="1"/>
  <c r="B1438" i="16" a="1"/>
  <c r="B1438" i="16" s="1"/>
  <c r="C1438" i="16" a="1"/>
  <c r="C1438" i="16" s="1"/>
  <c r="D1438" i="16" a="1"/>
  <c r="D1438" i="16" s="1"/>
  <c r="E1438" i="16" a="1"/>
  <c r="E1438" i="16" s="1"/>
  <c r="G1438" i="16" a="1"/>
  <c r="G1438" i="16" s="1"/>
  <c r="I1438" i="16" a="1"/>
  <c r="I1438" i="16" s="1"/>
  <c r="J1438" i="16" a="1"/>
  <c r="J1438" i="16" s="1"/>
  <c r="L1438" i="16" a="1"/>
  <c r="L1438" i="16" s="1"/>
  <c r="N1438" i="16" a="1"/>
  <c r="N1438" i="16" s="1"/>
  <c r="O1438" i="16" a="1"/>
  <c r="O1438" i="16" s="1"/>
  <c r="A1439" i="16" a="1"/>
  <c r="A1439" i="16" s="1"/>
  <c r="B1439" i="16" a="1"/>
  <c r="B1439" i="16" s="1"/>
  <c r="C1439" i="16" a="1"/>
  <c r="C1439" i="16" s="1"/>
  <c r="D1439" i="16" a="1"/>
  <c r="D1439" i="16" s="1"/>
  <c r="E1439" i="16" a="1"/>
  <c r="E1439" i="16" s="1"/>
  <c r="G1439" i="16" a="1"/>
  <c r="G1439" i="16" s="1"/>
  <c r="I1439" i="16" a="1"/>
  <c r="I1439" i="16" s="1"/>
  <c r="J1439" i="16" a="1"/>
  <c r="J1439" i="16" s="1"/>
  <c r="L1439" i="16" a="1"/>
  <c r="L1439" i="16" s="1"/>
  <c r="N1439" i="16" a="1"/>
  <c r="N1439" i="16" s="1"/>
  <c r="O1439" i="16" a="1"/>
  <c r="O1439" i="16" s="1"/>
  <c r="A1440" i="16" a="1"/>
  <c r="A1440" i="16" s="1"/>
  <c r="B1440" i="16" a="1"/>
  <c r="B1440" i="16" s="1"/>
  <c r="C1440" i="16" a="1"/>
  <c r="C1440" i="16" s="1"/>
  <c r="D1440" i="16" a="1"/>
  <c r="D1440" i="16" s="1"/>
  <c r="E1440" i="16" a="1"/>
  <c r="E1440" i="16" s="1"/>
  <c r="G1440" i="16" a="1"/>
  <c r="G1440" i="16" s="1"/>
  <c r="I1440" i="16" a="1"/>
  <c r="I1440" i="16" s="1"/>
  <c r="J1440" i="16" a="1"/>
  <c r="J1440" i="16" s="1"/>
  <c r="L1440" i="16" a="1"/>
  <c r="L1440" i="16" s="1"/>
  <c r="N1440" i="16" a="1"/>
  <c r="N1440" i="16" s="1"/>
  <c r="O1440" i="16" a="1"/>
  <c r="O1440" i="16" s="1"/>
  <c r="A1441" i="16" a="1"/>
  <c r="A1441" i="16" s="1"/>
  <c r="B1441" i="16" a="1"/>
  <c r="B1441" i="16" s="1"/>
  <c r="C1441" i="16" a="1"/>
  <c r="C1441" i="16" s="1"/>
  <c r="D1441" i="16" a="1"/>
  <c r="D1441" i="16" s="1"/>
  <c r="E1441" i="16" a="1"/>
  <c r="E1441" i="16" s="1"/>
  <c r="G1441" i="16" a="1"/>
  <c r="G1441" i="16" s="1"/>
  <c r="I1441" i="16" a="1"/>
  <c r="I1441" i="16" s="1"/>
  <c r="J1441" i="16" a="1"/>
  <c r="J1441" i="16" s="1"/>
  <c r="L1441" i="16" a="1"/>
  <c r="L1441" i="16" s="1"/>
  <c r="N1441" i="16" a="1"/>
  <c r="N1441" i="16" s="1"/>
  <c r="O1441" i="16" a="1"/>
  <c r="O1441" i="16" s="1"/>
  <c r="A1442" i="16" a="1"/>
  <c r="A1442" i="16" s="1"/>
  <c r="B1442" i="16" a="1"/>
  <c r="B1442" i="16" s="1"/>
  <c r="C1442" i="16" a="1"/>
  <c r="C1442" i="16" s="1"/>
  <c r="D1442" i="16" a="1"/>
  <c r="D1442" i="16" s="1"/>
  <c r="E1442" i="16" a="1"/>
  <c r="E1442" i="16" s="1"/>
  <c r="G1442" i="16" a="1"/>
  <c r="G1442" i="16" s="1"/>
  <c r="I1442" i="16" a="1"/>
  <c r="I1442" i="16" s="1"/>
  <c r="J1442" i="16" a="1"/>
  <c r="J1442" i="16" s="1"/>
  <c r="L1442" i="16" a="1"/>
  <c r="L1442" i="16" s="1"/>
  <c r="N1442" i="16" a="1"/>
  <c r="N1442" i="16" s="1"/>
  <c r="O1442" i="16" a="1"/>
  <c r="O1442" i="16" s="1"/>
  <c r="A1443" i="16" a="1"/>
  <c r="A1443" i="16" s="1"/>
  <c r="B1443" i="16" a="1"/>
  <c r="B1443" i="16" s="1"/>
  <c r="C1443" i="16" a="1"/>
  <c r="C1443" i="16" s="1"/>
  <c r="D1443" i="16" a="1"/>
  <c r="D1443" i="16" s="1"/>
  <c r="E1443" i="16" a="1"/>
  <c r="E1443" i="16" s="1"/>
  <c r="G1443" i="16" a="1"/>
  <c r="G1443" i="16" s="1"/>
  <c r="I1443" i="16" a="1"/>
  <c r="I1443" i="16" s="1"/>
  <c r="J1443" i="16" a="1"/>
  <c r="J1443" i="16" s="1"/>
  <c r="L1443" i="16" a="1"/>
  <c r="L1443" i="16" s="1"/>
  <c r="N1443" i="16" a="1"/>
  <c r="N1443" i="16" s="1"/>
  <c r="O1443" i="16" a="1"/>
  <c r="O1443" i="16" s="1"/>
  <c r="A1444" i="16" a="1"/>
  <c r="A1444" i="16" s="1"/>
  <c r="B1444" i="16" a="1"/>
  <c r="B1444" i="16" s="1"/>
  <c r="C1444" i="16" a="1"/>
  <c r="C1444" i="16" s="1"/>
  <c r="D1444" i="16" a="1"/>
  <c r="D1444" i="16" s="1"/>
  <c r="E1444" i="16" a="1"/>
  <c r="E1444" i="16" s="1"/>
  <c r="G1444" i="16" a="1"/>
  <c r="G1444" i="16" s="1"/>
  <c r="I1444" i="16" a="1"/>
  <c r="I1444" i="16" s="1"/>
  <c r="J1444" i="16" a="1"/>
  <c r="J1444" i="16" s="1"/>
  <c r="L1444" i="16" a="1"/>
  <c r="L1444" i="16" s="1"/>
  <c r="N1444" i="16" a="1"/>
  <c r="N1444" i="16" s="1"/>
  <c r="O1444" i="16" a="1"/>
  <c r="O1444" i="16" s="1"/>
  <c r="A1445" i="16" a="1"/>
  <c r="A1445" i="16" s="1"/>
  <c r="B1445" i="16" a="1"/>
  <c r="B1445" i="16" s="1"/>
  <c r="C1445" i="16" a="1"/>
  <c r="C1445" i="16" s="1"/>
  <c r="D1445" i="16" a="1"/>
  <c r="D1445" i="16" s="1"/>
  <c r="E1445" i="16" a="1"/>
  <c r="E1445" i="16" s="1"/>
  <c r="G1445" i="16" a="1"/>
  <c r="G1445" i="16" s="1"/>
  <c r="I1445" i="16" a="1"/>
  <c r="I1445" i="16" s="1"/>
  <c r="J1445" i="16" a="1"/>
  <c r="J1445" i="16" s="1"/>
  <c r="L1445" i="16" a="1"/>
  <c r="L1445" i="16" s="1"/>
  <c r="N1445" i="16" a="1"/>
  <c r="N1445" i="16" s="1"/>
  <c r="O1445" i="16" a="1"/>
  <c r="O1445" i="16" s="1"/>
  <c r="A1446" i="16" a="1"/>
  <c r="A1446" i="16" s="1"/>
  <c r="B1446" i="16" a="1"/>
  <c r="B1446" i="16" s="1"/>
  <c r="C1446" i="16" a="1"/>
  <c r="C1446" i="16" s="1"/>
  <c r="D1446" i="16" a="1"/>
  <c r="D1446" i="16" s="1"/>
  <c r="E1446" i="16" a="1"/>
  <c r="E1446" i="16" s="1"/>
  <c r="G1446" i="16" a="1"/>
  <c r="G1446" i="16" s="1"/>
  <c r="I1446" i="16" a="1"/>
  <c r="I1446" i="16" s="1"/>
  <c r="J1446" i="16" a="1"/>
  <c r="J1446" i="16" s="1"/>
  <c r="L1446" i="16" a="1"/>
  <c r="L1446" i="16" s="1"/>
  <c r="N1446" i="16" a="1"/>
  <c r="N1446" i="16" s="1"/>
  <c r="O1446" i="16" a="1"/>
  <c r="O1446" i="16" s="1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H1168" i="16" s="1" a="1"/>
  <c r="H1168" i="16" s="1"/>
  <c r="R176" i="3"/>
  <c r="R177" i="3"/>
  <c r="R178" i="3"/>
  <c r="R179" i="3"/>
  <c r="R180" i="3"/>
  <c r="R181" i="3"/>
  <c r="R182" i="3"/>
  <c r="R183" i="3"/>
  <c r="R184" i="3"/>
  <c r="R185" i="3"/>
  <c r="R186" i="3"/>
  <c r="H1179" i="16" s="1" a="1"/>
  <c r="H1179" i="16" s="1"/>
  <c r="R187" i="3"/>
  <c r="H1180" i="16" s="1" a="1"/>
  <c r="H1180" i="16" s="1"/>
  <c r="R188" i="3"/>
  <c r="R189" i="3"/>
  <c r="R190" i="3"/>
  <c r="R191" i="3"/>
  <c r="R192" i="3"/>
  <c r="R193" i="3"/>
  <c r="R194" i="3"/>
  <c r="R195" i="3"/>
  <c r="R196" i="3"/>
  <c r="R197" i="3"/>
  <c r="R198" i="3"/>
  <c r="H1191" i="16" s="1" a="1"/>
  <c r="H1191" i="16" s="1"/>
  <c r="R199" i="3"/>
  <c r="H1192" i="16" s="1" a="1"/>
  <c r="H1192" i="16" s="1"/>
  <c r="R200" i="3"/>
  <c r="R201" i="3"/>
  <c r="R202" i="3"/>
  <c r="R203" i="3"/>
  <c r="R204" i="3"/>
  <c r="R205" i="3"/>
  <c r="R206" i="3"/>
  <c r="R207" i="3"/>
  <c r="R208" i="3"/>
  <c r="R209" i="3"/>
  <c r="R210" i="3"/>
  <c r="H1203" i="16" s="1" a="1"/>
  <c r="H1203" i="16" s="1"/>
  <c r="R211" i="3"/>
  <c r="H1204" i="16" s="1" a="1"/>
  <c r="H1204" i="16" s="1"/>
  <c r="R212" i="3"/>
  <c r="R213" i="3"/>
  <c r="R214" i="3"/>
  <c r="R215" i="3"/>
  <c r="R216" i="3"/>
  <c r="R217" i="3"/>
  <c r="R218" i="3"/>
  <c r="R219" i="3"/>
  <c r="R220" i="3"/>
  <c r="R221" i="3"/>
  <c r="R222" i="3"/>
  <c r="H1215" i="16" s="1" a="1"/>
  <c r="H1215" i="16" s="1"/>
  <c r="R223" i="3"/>
  <c r="H1216" i="16" s="1" a="1"/>
  <c r="H1216" i="16" s="1"/>
  <c r="R224" i="3"/>
  <c r="R225" i="3"/>
  <c r="R226" i="3"/>
  <c r="R227" i="3"/>
  <c r="R228" i="3"/>
  <c r="R229" i="3"/>
  <c r="R230" i="3"/>
  <c r="R231" i="3"/>
  <c r="R232" i="3"/>
  <c r="R233" i="3"/>
  <c r="R234" i="3"/>
  <c r="H1227" i="16" s="1" a="1"/>
  <c r="H1227" i="16" s="1"/>
  <c r="R235" i="3"/>
  <c r="H1228" i="16" s="1" a="1"/>
  <c r="H1228" i="16" s="1"/>
  <c r="R236" i="3"/>
  <c r="R237" i="3"/>
  <c r="R238" i="3"/>
  <c r="R239" i="3"/>
  <c r="R240" i="3"/>
  <c r="R241" i="3"/>
  <c r="R242" i="3"/>
  <c r="R243" i="3"/>
  <c r="R244" i="3"/>
  <c r="R245" i="3"/>
  <c r="R246" i="3"/>
  <c r="H1239" i="16" s="1" a="1"/>
  <c r="H1239" i="16" s="1"/>
  <c r="R247" i="3"/>
  <c r="H1240" i="16" s="1" a="1"/>
  <c r="H1240" i="16" s="1"/>
  <c r="R248" i="3"/>
  <c r="R249" i="3"/>
  <c r="R250" i="3"/>
  <c r="R251" i="3"/>
  <c r="R252" i="3"/>
  <c r="R253" i="3"/>
  <c r="R254" i="3"/>
  <c r="R255" i="3"/>
  <c r="R256" i="3"/>
  <c r="R257" i="3"/>
  <c r="R258" i="3"/>
  <c r="H1251" i="16" s="1" a="1"/>
  <c r="H1251" i="16" s="1"/>
  <c r="R259" i="3"/>
  <c r="H1252" i="16" s="1" a="1"/>
  <c r="H1252" i="16" s="1"/>
  <c r="R260" i="3"/>
  <c r="R261" i="3"/>
  <c r="R262" i="3"/>
  <c r="R263" i="3"/>
  <c r="R264" i="3"/>
  <c r="R265" i="3"/>
  <c r="R266" i="3"/>
  <c r="R267" i="3"/>
  <c r="R268" i="3"/>
  <c r="R269" i="3"/>
  <c r="R270" i="3"/>
  <c r="H1263" i="16" s="1" a="1"/>
  <c r="H1263" i="16" s="1"/>
  <c r="R271" i="3"/>
  <c r="H1264" i="16" s="1" a="1"/>
  <c r="H1264" i="16" s="1"/>
  <c r="R272" i="3"/>
  <c r="R273" i="3"/>
  <c r="R274" i="3"/>
  <c r="R275" i="3"/>
  <c r="R276" i="3"/>
  <c r="R277" i="3"/>
  <c r="R278" i="3"/>
  <c r="R279" i="3"/>
  <c r="R280" i="3"/>
  <c r="R281" i="3"/>
  <c r="R282" i="3"/>
  <c r="H1275" i="16" s="1" a="1"/>
  <c r="H1275" i="16" s="1"/>
  <c r="R283" i="3"/>
  <c r="H1276" i="16" s="1" a="1"/>
  <c r="H1276" i="16" s="1"/>
  <c r="R284" i="3"/>
  <c r="R285" i="3"/>
  <c r="R286" i="3"/>
  <c r="R287" i="3"/>
  <c r="R288" i="3"/>
  <c r="R289" i="3"/>
  <c r="R290" i="3"/>
  <c r="R291" i="3"/>
  <c r="R292" i="3"/>
  <c r="R293" i="3"/>
  <c r="R294" i="3"/>
  <c r="H1287" i="16" s="1" a="1"/>
  <c r="H1287" i="16" s="1"/>
  <c r="R295" i="3"/>
  <c r="R296" i="3"/>
  <c r="R297" i="3"/>
  <c r="H1416" i="16" s="1" a="1"/>
  <c r="H1416" i="16" s="1"/>
  <c r="R298" i="3"/>
  <c r="R299" i="3"/>
  <c r="R300" i="3"/>
  <c r="R301" i="3"/>
  <c r="R302" i="3"/>
  <c r="R303" i="3"/>
  <c r="H1422" i="16" s="1" a="1"/>
  <c r="H1422" i="16" s="1"/>
  <c r="R304" i="3"/>
  <c r="R305" i="3"/>
  <c r="R306" i="3"/>
  <c r="H1299" i="16" s="1" a="1"/>
  <c r="H1299" i="16" s="1"/>
  <c r="R307" i="3"/>
  <c r="R308" i="3"/>
  <c r="R309" i="3"/>
  <c r="H1428" i="16" s="1" a="1"/>
  <c r="H1428" i="16" s="1"/>
  <c r="R310" i="3"/>
  <c r="R311" i="3"/>
  <c r="R312" i="3"/>
  <c r="R313" i="3"/>
  <c r="R314" i="3"/>
  <c r="R315" i="3"/>
  <c r="H1434" i="16" s="1" a="1"/>
  <c r="H1434" i="16" s="1"/>
  <c r="R316" i="3"/>
  <c r="H1309" i="16" s="1" a="1"/>
  <c r="H1309" i="16" s="1"/>
  <c r="R317" i="3"/>
  <c r="R318" i="3"/>
  <c r="H1311" i="16" s="1" a="1"/>
  <c r="H1311" i="16" s="1"/>
  <c r="R319" i="3"/>
  <c r="R320" i="3"/>
  <c r="R321" i="3"/>
  <c r="H1440" i="16" s="1" a="1"/>
  <c r="H1440" i="16" s="1"/>
  <c r="R322" i="3"/>
  <c r="R323" i="3"/>
  <c r="R324" i="3"/>
  <c r="R325" i="3"/>
  <c r="R326" i="3"/>
  <c r="R327" i="3"/>
  <c r="H1446" i="16" s="1" a="1"/>
  <c r="H1446" i="16" s="1"/>
  <c r="R328" i="3"/>
  <c r="H1321" i="16" s="1" a="1"/>
  <c r="H1321" i="16" s="1"/>
  <c r="R329" i="3"/>
  <c r="R330" i="3"/>
  <c r="R331" i="3"/>
  <c r="H1450" i="16" s="1" a="1"/>
  <c r="H1450" i="16" s="1"/>
  <c r="R332" i="3"/>
  <c r="R333" i="3"/>
  <c r="R334" i="3"/>
  <c r="R335" i="3"/>
  <c r="R336" i="3"/>
  <c r="R337" i="3"/>
  <c r="R338" i="3"/>
  <c r="R339" i="3"/>
  <c r="R340" i="3"/>
  <c r="H1333" i="16" s="1" a="1"/>
  <c r="H1333" i="16" s="1"/>
  <c r="R341" i="3"/>
  <c r="R342" i="3"/>
  <c r="H1335" i="16" s="1" a="1"/>
  <c r="H1335" i="16" s="1"/>
  <c r="R343" i="3"/>
  <c r="R344" i="3"/>
  <c r="R345" i="3"/>
  <c r="R346" i="3"/>
  <c r="R347" i="3"/>
  <c r="H1466" i="16" s="1" a="1"/>
  <c r="H1466" i="16" s="1"/>
  <c r="R348" i="3"/>
  <c r="H1467" i="16" s="1" a="1"/>
  <c r="H1467" i="16" s="1"/>
  <c r="R349" i="3"/>
  <c r="H1468" i="16" s="1" a="1"/>
  <c r="H1468" i="16" s="1"/>
  <c r="R350" i="3"/>
  <c r="H1469" i="16" s="1" a="1"/>
  <c r="H1469" i="16" s="1"/>
  <c r="R351" i="3"/>
  <c r="H1470" i="16" s="1" a="1"/>
  <c r="H1470" i="16" s="1"/>
  <c r="R352" i="3"/>
  <c r="R353" i="3"/>
  <c r="H1472" i="16" s="1" a="1"/>
  <c r="H1472" i="16" s="1"/>
  <c r="R354" i="3"/>
  <c r="R355" i="3"/>
  <c r="R356" i="3"/>
  <c r="H1475" i="16" s="1" a="1"/>
  <c r="H1475" i="16" s="1"/>
  <c r="R357" i="3"/>
  <c r="H1476" i="16" s="1" a="1"/>
  <c r="H1476" i="16" s="1"/>
  <c r="R358" i="3"/>
  <c r="H1477" i="16" s="1" a="1"/>
  <c r="H1477" i="16" s="1"/>
  <c r="R359" i="3"/>
  <c r="H1478" i="16" s="1" a="1"/>
  <c r="H1478" i="16" s="1"/>
  <c r="R360" i="3"/>
  <c r="H1479" i="16" s="1" a="1"/>
  <c r="H1479" i="16" s="1"/>
  <c r="R361" i="3"/>
  <c r="H1480" i="16" s="1" a="1"/>
  <c r="H1480" i="16" s="1"/>
  <c r="R362" i="3"/>
  <c r="H1481" i="16" s="1" a="1"/>
  <c r="H1481" i="16" s="1"/>
  <c r="R363" i="3"/>
  <c r="H1482" i="16" s="1" a="1"/>
  <c r="H1482" i="16" s="1"/>
  <c r="R364" i="3"/>
  <c r="R365" i="3"/>
  <c r="H1484" i="16" s="1" a="1"/>
  <c r="H1484" i="16" s="1"/>
  <c r="R366" i="3"/>
  <c r="R367" i="3"/>
  <c r="R368" i="3"/>
  <c r="H1487" i="16" s="1" a="1"/>
  <c r="H1487" i="16" s="1"/>
  <c r="R369" i="3"/>
  <c r="H1488" i="16" s="1" a="1"/>
  <c r="H1488" i="16" s="1"/>
  <c r="R370" i="3"/>
  <c r="H1489" i="16" s="1" a="1"/>
  <c r="H1489" i="16" s="1"/>
  <c r="R371" i="3"/>
  <c r="H1490" i="16" s="1" a="1"/>
  <c r="H1490" i="16" s="1"/>
  <c r="R372" i="3"/>
  <c r="H1491" i="16" s="1" a="1"/>
  <c r="H1491" i="16" s="1"/>
  <c r="R373" i="3"/>
  <c r="H1492" i="16" s="1" a="1"/>
  <c r="H1492" i="16" s="1"/>
  <c r="R374" i="3"/>
  <c r="H1493" i="16" s="1" a="1"/>
  <c r="H1493" i="16" s="1"/>
  <c r="R375" i="3"/>
  <c r="H1494" i="16" s="1" a="1"/>
  <c r="H1494" i="16" s="1"/>
  <c r="R376" i="3"/>
  <c r="R377" i="3"/>
  <c r="H1496" i="16" s="1" a="1"/>
  <c r="H1496" i="16" s="1"/>
  <c r="R378" i="3"/>
  <c r="R379" i="3"/>
  <c r="R380" i="3"/>
  <c r="H1499" i="16" s="1" a="1"/>
  <c r="H1499" i="16" s="1"/>
  <c r="R381" i="3"/>
  <c r="H1500" i="16" s="1" a="1"/>
  <c r="H1500" i="16" s="1"/>
  <c r="R382" i="3"/>
  <c r="H1501" i="16" s="1" a="1"/>
  <c r="H1501" i="16" s="1"/>
  <c r="R383" i="3"/>
  <c r="H1502" i="16" s="1" a="1"/>
  <c r="H1502" i="16" s="1"/>
  <c r="R384" i="3"/>
  <c r="H1503" i="16" s="1" a="1"/>
  <c r="H1503" i="16" s="1"/>
  <c r="R385" i="3"/>
  <c r="H1504" i="16" s="1" a="1"/>
  <c r="H1504" i="16" s="1"/>
  <c r="R386" i="3"/>
  <c r="H1505" i="16" s="1" a="1"/>
  <c r="H1505" i="16" s="1"/>
  <c r="R387" i="3"/>
  <c r="H1506" i="16" s="1" a="1"/>
  <c r="H1506" i="16" s="1"/>
  <c r="R388" i="3"/>
  <c r="R389" i="3"/>
  <c r="H1508" i="16" s="1" a="1"/>
  <c r="H1508" i="16" s="1"/>
  <c r="R390" i="3"/>
  <c r="R391" i="3"/>
  <c r="R392" i="3"/>
  <c r="H1511" i="16" s="1" a="1"/>
  <c r="H1511" i="16" s="1"/>
  <c r="R393" i="3"/>
  <c r="H1512" i="16" s="1" a="1"/>
  <c r="H1512" i="16" s="1"/>
  <c r="R394" i="3"/>
  <c r="H1513" i="16" s="1" a="1"/>
  <c r="H1513" i="16" s="1"/>
  <c r="R395" i="3"/>
  <c r="H1514" i="16" s="1" a="1"/>
  <c r="H1514" i="16" s="1"/>
  <c r="R396" i="3"/>
  <c r="H1515" i="16" s="1" a="1"/>
  <c r="H1515" i="16" s="1"/>
  <c r="R397" i="3"/>
  <c r="H1516" i="16" s="1" a="1"/>
  <c r="H1516" i="16" s="1"/>
  <c r="R398" i="3"/>
  <c r="H1517" i="16" s="1" a="1"/>
  <c r="H1517" i="16" s="1"/>
  <c r="R399" i="3"/>
  <c r="H1518" i="16" s="1" a="1"/>
  <c r="H1518" i="16" s="1"/>
  <c r="R400" i="3"/>
  <c r="R401" i="3"/>
  <c r="H1520" i="16" s="1" a="1"/>
  <c r="H1520" i="16" s="1"/>
  <c r="R402" i="3"/>
  <c r="R403" i="3"/>
  <c r="R404" i="3"/>
  <c r="H1523" i="16" s="1" a="1"/>
  <c r="H1523" i="16" s="1"/>
  <c r="R405" i="3"/>
  <c r="H1524" i="16" s="1" a="1"/>
  <c r="H1524" i="16" s="1"/>
  <c r="R406" i="3"/>
  <c r="H1525" i="16" s="1" a="1"/>
  <c r="H1525" i="16" s="1"/>
  <c r="R407" i="3"/>
  <c r="H1526" i="16" s="1" a="1"/>
  <c r="H1526" i="16" s="1"/>
  <c r="R408" i="3"/>
  <c r="H1527" i="16" s="1" a="1"/>
  <c r="H1527" i="16" s="1"/>
  <c r="R409" i="3"/>
  <c r="H1528" i="16" s="1" a="1"/>
  <c r="H1528" i="16" s="1"/>
  <c r="R410" i="3"/>
  <c r="H1529" i="16" s="1" a="1"/>
  <c r="H1529" i="16" s="1"/>
  <c r="R411" i="3"/>
  <c r="H1530" i="16" s="1" a="1"/>
  <c r="H1530" i="16" s="1"/>
  <c r="R412" i="3"/>
  <c r="H1531" i="16" s="1" a="1"/>
  <c r="H1531" i="16" s="1"/>
  <c r="R413" i="3"/>
  <c r="H1532" i="16" s="1" a="1"/>
  <c r="H1532" i="16" s="1"/>
  <c r="R414" i="3"/>
  <c r="H1533" i="16" s="1" a="1"/>
  <c r="H1533" i="16" s="1"/>
  <c r="R415" i="3"/>
  <c r="H1534" i="16" s="1" a="1"/>
  <c r="H1534" i="16" s="1"/>
  <c r="R416" i="3"/>
  <c r="H1535" i="16" s="1" a="1"/>
  <c r="H1535" i="16" s="1"/>
  <c r="R417" i="3"/>
  <c r="H1536" i="16" s="1" a="1"/>
  <c r="H1536" i="16" s="1"/>
  <c r="R418" i="3"/>
  <c r="R419" i="3"/>
  <c r="R420" i="3"/>
  <c r="R421" i="3"/>
  <c r="H1540" i="16" s="1" a="1"/>
  <c r="H1540" i="16" s="1"/>
  <c r="R422" i="3"/>
  <c r="R423" i="3"/>
  <c r="H1542" i="16" s="1" a="1"/>
  <c r="H1542" i="16" s="1"/>
  <c r="R424" i="3"/>
  <c r="R425" i="3"/>
  <c r="R426" i="3"/>
  <c r="R427" i="3"/>
  <c r="R428" i="3"/>
  <c r="R429" i="3"/>
  <c r="H1548" i="16" s="1" a="1"/>
  <c r="H1548" i="16" s="1"/>
  <c r="R430" i="3"/>
  <c r="H1423" i="16" s="1" a="1"/>
  <c r="H1423" i="16" s="1"/>
  <c r="R431" i="3"/>
  <c r="H1424" i="16" s="1" a="1"/>
  <c r="H1424" i="16" s="1"/>
  <c r="R432" i="3"/>
  <c r="H1425" i="16" s="1" a="1"/>
  <c r="H1425" i="16" s="1"/>
  <c r="R433" i="3"/>
  <c r="R434" i="3"/>
  <c r="H1427" i="16" s="1" a="1"/>
  <c r="H1427" i="16" s="1"/>
  <c r="R435" i="3"/>
  <c r="R436" i="3"/>
  <c r="H1429" i="16" s="1" a="1"/>
  <c r="H1429" i="16" s="1"/>
  <c r="R437" i="3"/>
  <c r="H1430" i="16" s="1" a="1"/>
  <c r="H1430" i="16" s="1"/>
  <c r="R438" i="3"/>
  <c r="H1431" i="16" s="1" a="1"/>
  <c r="H1431" i="16" s="1"/>
  <c r="R439" i="3"/>
  <c r="H1432" i="16" s="1" a="1"/>
  <c r="H1432" i="16" s="1"/>
  <c r="R440" i="3"/>
  <c r="H1433" i="16" s="1" a="1"/>
  <c r="H1433" i="16" s="1"/>
  <c r="R441" i="3"/>
  <c r="R442" i="3"/>
  <c r="H1435" i="16" s="1" a="1"/>
  <c r="H1435" i="16" s="1"/>
  <c r="R443" i="3"/>
  <c r="H1436" i="16" s="1" a="1"/>
  <c r="H1436" i="16" s="1"/>
  <c r="R444" i="3"/>
  <c r="H1437" i="16" s="1" a="1"/>
  <c r="H1437" i="16" s="1"/>
  <c r="R445" i="3"/>
  <c r="R446" i="3"/>
  <c r="H1439" i="16" s="1" a="1"/>
  <c r="H1439" i="16" s="1"/>
  <c r="R447" i="3"/>
  <c r="R448" i="3"/>
  <c r="H1441" i="16" s="1" a="1"/>
  <c r="H1441" i="16" s="1"/>
  <c r="R449" i="3"/>
  <c r="H1442" i="16" s="1" a="1"/>
  <c r="H1442" i="16" s="1"/>
  <c r="R450" i="3"/>
  <c r="H1443" i="16" s="1" a="1"/>
  <c r="H1443" i="16" s="1"/>
  <c r="R451" i="3"/>
  <c r="H1444" i="16" s="1" a="1"/>
  <c r="H1444" i="16" s="1"/>
  <c r="R452" i="3"/>
  <c r="H1445" i="16" s="1" a="1"/>
  <c r="H1445" i="16" s="1"/>
  <c r="R453" i="3"/>
  <c r="R454" i="3"/>
  <c r="H1447" i="16" s="1" a="1"/>
  <c r="H1447" i="16" s="1"/>
  <c r="R455" i="3"/>
  <c r="H1448" i="16" s="1" a="1"/>
  <c r="H1448" i="16" s="1"/>
  <c r="R456" i="3"/>
  <c r="H1449" i="16" s="1" a="1"/>
  <c r="H1449" i="16" s="1"/>
  <c r="R457" i="3"/>
  <c r="R458" i="3"/>
  <c r="H1451" i="16" s="1" a="1"/>
  <c r="H1451" i="16" s="1"/>
  <c r="R459" i="3"/>
  <c r="H1452" i="16" s="1" a="1"/>
  <c r="H1452" i="16" s="1"/>
  <c r="R460" i="3"/>
  <c r="H1398" i="16" s="1" a="1"/>
  <c r="H1398" i="16" s="1"/>
  <c r="R461" i="3"/>
  <c r="R462" i="3"/>
  <c r="H1400" i="16" s="1" a="1"/>
  <c r="H1400" i="16" s="1"/>
  <c r="R463" i="3"/>
  <c r="H1401" i="16" s="1" a="1"/>
  <c r="H1401" i="16" s="1"/>
  <c r="R464" i="3"/>
  <c r="H1402" i="16" s="1" a="1"/>
  <c r="H1402" i="16" s="1"/>
  <c r="R465" i="3"/>
  <c r="H1403" i="16" s="1" a="1"/>
  <c r="H1403" i="16" s="1"/>
  <c r="R466" i="3"/>
  <c r="H1404" i="16" s="1" a="1"/>
  <c r="H1404" i="16" s="1"/>
  <c r="R467" i="3"/>
  <c r="H1460" i="16" s="1" a="1"/>
  <c r="H1460" i="16" s="1"/>
  <c r="R468" i="3"/>
  <c r="H1406" i="16" s="1" a="1"/>
  <c r="H1406" i="16" s="1"/>
  <c r="R469" i="3"/>
  <c r="R470" i="3"/>
  <c r="R471" i="3"/>
  <c r="H1409" i="16" s="1" a="1"/>
  <c r="H1409" i="16" s="1"/>
  <c r="R472" i="3"/>
  <c r="H1410" i="16" s="1" a="1"/>
  <c r="H1410" i="16" s="1"/>
  <c r="Q367" i="3"/>
  <c r="F1486" i="16" s="1" a="1"/>
  <c r="F1486" i="16" s="1"/>
  <c r="Q2" i="3"/>
  <c r="F995" i="16" s="1" a="1"/>
  <c r="F995" i="16" s="1"/>
  <c r="Q3" i="3"/>
  <c r="F996" i="16" s="1" a="1"/>
  <c r="F996" i="16" s="1"/>
  <c r="Q4" i="3"/>
  <c r="Q5" i="3"/>
  <c r="Q6" i="3"/>
  <c r="Q7" i="3"/>
  <c r="Q8" i="3"/>
  <c r="Q9" i="3"/>
  <c r="Q10" i="3"/>
  <c r="Q11" i="3"/>
  <c r="Q12" i="3"/>
  <c r="Q13" i="3"/>
  <c r="Q14" i="3"/>
  <c r="F1007" i="16" s="1" a="1"/>
  <c r="F1007" i="16" s="1"/>
  <c r="Q15" i="3"/>
  <c r="F1008" i="16" s="1" a="1"/>
  <c r="F1008" i="16" s="1"/>
  <c r="Q16" i="3"/>
  <c r="Q17" i="3"/>
  <c r="Q18" i="3"/>
  <c r="Q19" i="3"/>
  <c r="Q20" i="3"/>
  <c r="Q21" i="3"/>
  <c r="Q22" i="3"/>
  <c r="Q23" i="3"/>
  <c r="Q24" i="3"/>
  <c r="Q25" i="3"/>
  <c r="Q26" i="3"/>
  <c r="F1019" i="16" s="1" a="1"/>
  <c r="F1019" i="16" s="1"/>
  <c r="Q27" i="3"/>
  <c r="F1020" i="16" s="1" a="1"/>
  <c r="F1020" i="16" s="1"/>
  <c r="Q28" i="3"/>
  <c r="Q29" i="3"/>
  <c r="Q30" i="3"/>
  <c r="Q31" i="3"/>
  <c r="Q32" i="3"/>
  <c r="Q33" i="3"/>
  <c r="Q34" i="3"/>
  <c r="Q35" i="3"/>
  <c r="Q36" i="3"/>
  <c r="Q37" i="3"/>
  <c r="Q38" i="3"/>
  <c r="F1031" i="16" s="1" a="1"/>
  <c r="F1031" i="16" s="1"/>
  <c r="Q39" i="3"/>
  <c r="F1032" i="16" s="1" a="1"/>
  <c r="F1032" i="16" s="1"/>
  <c r="Q40" i="3"/>
  <c r="Q41" i="3"/>
  <c r="Q42" i="3"/>
  <c r="Q43" i="3"/>
  <c r="Q44" i="3"/>
  <c r="Q45" i="3"/>
  <c r="Q46" i="3"/>
  <c r="Q47" i="3"/>
  <c r="Q48" i="3"/>
  <c r="Q49" i="3"/>
  <c r="Q50" i="3"/>
  <c r="F1043" i="16" s="1" a="1"/>
  <c r="F1043" i="16" s="1"/>
  <c r="Q51" i="3"/>
  <c r="F1044" i="16" s="1" a="1"/>
  <c r="F1044" i="16" s="1"/>
  <c r="Q52" i="3"/>
  <c r="Q53" i="3"/>
  <c r="Q54" i="3"/>
  <c r="Q55" i="3"/>
  <c r="Q56" i="3"/>
  <c r="Q57" i="3"/>
  <c r="Q58" i="3"/>
  <c r="Q59" i="3"/>
  <c r="Q60" i="3"/>
  <c r="Q61" i="3"/>
  <c r="Q62" i="3"/>
  <c r="F1055" i="16" s="1" a="1"/>
  <c r="F1055" i="16" s="1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F1091" i="16" s="1" a="1"/>
  <c r="F1091" i="16" s="1"/>
  <c r="Q99" i="3"/>
  <c r="F1092" i="16" s="1" a="1"/>
  <c r="F1092" i="16" s="1"/>
  <c r="Q100" i="3"/>
  <c r="Q101" i="3"/>
  <c r="Q102" i="3"/>
  <c r="Q103" i="3"/>
  <c r="Q104" i="3"/>
  <c r="Q105" i="3"/>
  <c r="Q106" i="3"/>
  <c r="Q107" i="3"/>
  <c r="Q108" i="3"/>
  <c r="Q109" i="3"/>
  <c r="Q110" i="3"/>
  <c r="F1103" i="16" s="1" a="1"/>
  <c r="F1103" i="16" s="1"/>
  <c r="Q111" i="3"/>
  <c r="F1104" i="16" s="1" a="1"/>
  <c r="F1104" i="16" s="1"/>
  <c r="Q112" i="3"/>
  <c r="Q113" i="3"/>
  <c r="Q114" i="3"/>
  <c r="Q115" i="3"/>
  <c r="Q116" i="3"/>
  <c r="Q117" i="3"/>
  <c r="Q118" i="3"/>
  <c r="Q119" i="3"/>
  <c r="Q120" i="3"/>
  <c r="Q121" i="3"/>
  <c r="Q122" i="3"/>
  <c r="F1115" i="16" s="1" a="1"/>
  <c r="F1115" i="16" s="1"/>
  <c r="Q123" i="3"/>
  <c r="F1116" i="16" s="1" a="1"/>
  <c r="F1116" i="16" s="1"/>
  <c r="Q124" i="3"/>
  <c r="Q125" i="3"/>
  <c r="Q126" i="3"/>
  <c r="Q127" i="3"/>
  <c r="Q128" i="3"/>
  <c r="Q129" i="3"/>
  <c r="Q130" i="3"/>
  <c r="Q131" i="3"/>
  <c r="Q132" i="3"/>
  <c r="Q133" i="3"/>
  <c r="Q134" i="3"/>
  <c r="F1127" i="16" s="1" a="1"/>
  <c r="F1127" i="16" s="1"/>
  <c r="Q135" i="3"/>
  <c r="F1128" i="16" s="1" a="1"/>
  <c r="F1128" i="16" s="1"/>
  <c r="Q136" i="3"/>
  <c r="Q137" i="3"/>
  <c r="Q138" i="3"/>
  <c r="Q139" i="3"/>
  <c r="Q140" i="3"/>
  <c r="Q141" i="3"/>
  <c r="Q142" i="3"/>
  <c r="Q143" i="3"/>
  <c r="Q144" i="3"/>
  <c r="Q145" i="3"/>
  <c r="Q146" i="3"/>
  <c r="F1139" i="16" s="1" a="1"/>
  <c r="F1139" i="16" s="1"/>
  <c r="Q147" i="3"/>
  <c r="F1140" i="16" s="1" a="1"/>
  <c r="F1140" i="16" s="1"/>
  <c r="Q148" i="3"/>
  <c r="Q149" i="3"/>
  <c r="Q150" i="3"/>
  <c r="Q151" i="3"/>
  <c r="Q152" i="3"/>
  <c r="Q153" i="3"/>
  <c r="Q154" i="3"/>
  <c r="Q155" i="3"/>
  <c r="Q156" i="3"/>
  <c r="Q157" i="3"/>
  <c r="Q158" i="3"/>
  <c r="F1151" i="16" s="1" a="1"/>
  <c r="F1151" i="16" s="1"/>
  <c r="Q159" i="3"/>
  <c r="F1152" i="16" s="1" a="1"/>
  <c r="F1152" i="16" s="1"/>
  <c r="Q160" i="3"/>
  <c r="Q161" i="3"/>
  <c r="Q162" i="3"/>
  <c r="Q163" i="3"/>
  <c r="Q164" i="3"/>
  <c r="Q165" i="3"/>
  <c r="Q166" i="3"/>
  <c r="Q167" i="3"/>
  <c r="Q168" i="3"/>
  <c r="Q169" i="3"/>
  <c r="Q170" i="3"/>
  <c r="F1163" i="16" s="1" a="1"/>
  <c r="F1163" i="16" s="1"/>
  <c r="Q171" i="3"/>
  <c r="F1164" i="16" s="1" a="1"/>
  <c r="F1164" i="16" s="1"/>
  <c r="Q172" i="3"/>
  <c r="Q173" i="3"/>
  <c r="Q174" i="3"/>
  <c r="Q175" i="3"/>
  <c r="Q176" i="3"/>
  <c r="Q177" i="3"/>
  <c r="Q178" i="3"/>
  <c r="Q179" i="3"/>
  <c r="Q180" i="3"/>
  <c r="Q181" i="3"/>
  <c r="Q182" i="3"/>
  <c r="F1175" i="16" s="1" a="1"/>
  <c r="F1175" i="16" s="1"/>
  <c r="Q183" i="3"/>
  <c r="F1176" i="16" s="1" a="1"/>
  <c r="F1176" i="16" s="1"/>
  <c r="Q184" i="3"/>
  <c r="Q185" i="3"/>
  <c r="Q186" i="3"/>
  <c r="Q187" i="3"/>
  <c r="Q188" i="3"/>
  <c r="Q189" i="3"/>
  <c r="Q190" i="3"/>
  <c r="Q191" i="3"/>
  <c r="Q192" i="3"/>
  <c r="Q193" i="3"/>
  <c r="Q194" i="3"/>
  <c r="F1187" i="16" s="1" a="1"/>
  <c r="F1187" i="16" s="1"/>
  <c r="Q195" i="3"/>
  <c r="F1188" i="16" s="1" a="1"/>
  <c r="F1188" i="16" s="1"/>
  <c r="Q196" i="3"/>
  <c r="Q197" i="3"/>
  <c r="Q198" i="3"/>
  <c r="Q199" i="3"/>
  <c r="Q200" i="3"/>
  <c r="Q201" i="3"/>
  <c r="Q202" i="3"/>
  <c r="Q203" i="3"/>
  <c r="Q204" i="3"/>
  <c r="Q205" i="3"/>
  <c r="Q206" i="3"/>
  <c r="F1199" i="16" s="1" a="1"/>
  <c r="F1199" i="16" s="1"/>
  <c r="Q207" i="3"/>
  <c r="F1200" i="16" s="1" a="1"/>
  <c r="F1200" i="16" s="1"/>
  <c r="Q208" i="3"/>
  <c r="Q209" i="3"/>
  <c r="Q210" i="3"/>
  <c r="Q211" i="3"/>
  <c r="Q212" i="3"/>
  <c r="Q213" i="3"/>
  <c r="Q214" i="3"/>
  <c r="Q215" i="3"/>
  <c r="Q216" i="3"/>
  <c r="Q217" i="3"/>
  <c r="Q218" i="3"/>
  <c r="F1211" i="16" s="1" a="1"/>
  <c r="F1211" i="16" s="1"/>
  <c r="Q219" i="3"/>
  <c r="F1212" i="16" s="1" a="1"/>
  <c r="F1212" i="16" s="1"/>
  <c r="Q220" i="3"/>
  <c r="Q221" i="3"/>
  <c r="Q222" i="3"/>
  <c r="Q223" i="3"/>
  <c r="Q224" i="3"/>
  <c r="Q225" i="3"/>
  <c r="Q226" i="3"/>
  <c r="Q227" i="3"/>
  <c r="Q228" i="3"/>
  <c r="F1221" i="16" s="1" a="1"/>
  <c r="F1221" i="16" s="1"/>
  <c r="Q229" i="3"/>
  <c r="Q230" i="3"/>
  <c r="F1223" i="16" s="1" a="1"/>
  <c r="F1223" i="16" s="1"/>
  <c r="Q231" i="3"/>
  <c r="F1224" i="16" s="1" a="1"/>
  <c r="F1224" i="16" s="1"/>
  <c r="Q232" i="3"/>
  <c r="Q233" i="3"/>
  <c r="Q234" i="3"/>
  <c r="F1227" i="16" s="1" a="1"/>
  <c r="F1227" i="16" s="1"/>
  <c r="Q235" i="3"/>
  <c r="Q236" i="3"/>
  <c r="Q237" i="3"/>
  <c r="Q238" i="3"/>
  <c r="Q239" i="3"/>
  <c r="Q240" i="3"/>
  <c r="F1233" i="16" s="1" a="1"/>
  <c r="F1233" i="16" s="1"/>
  <c r="Q241" i="3"/>
  <c r="Q242" i="3"/>
  <c r="F1235" i="16" s="1" a="1"/>
  <c r="F1235" i="16" s="1"/>
  <c r="Q243" i="3"/>
  <c r="F1236" i="16" s="1" a="1"/>
  <c r="F1236" i="16" s="1"/>
  <c r="Q244" i="3"/>
  <c r="Q245" i="3"/>
  <c r="Q246" i="3"/>
  <c r="F1239" i="16" s="1" a="1"/>
  <c r="F1239" i="16" s="1"/>
  <c r="Q247" i="3"/>
  <c r="Q248" i="3"/>
  <c r="Q249" i="3"/>
  <c r="Q250" i="3"/>
  <c r="Q251" i="3"/>
  <c r="Q252" i="3"/>
  <c r="F1245" i="16" s="1" a="1"/>
  <c r="F1245" i="16" s="1"/>
  <c r="Q253" i="3"/>
  <c r="Q254" i="3"/>
  <c r="F1247" i="16" s="1" a="1"/>
  <c r="F1247" i="16" s="1"/>
  <c r="Q255" i="3"/>
  <c r="F1248" i="16" s="1" a="1"/>
  <c r="F1248" i="16" s="1"/>
  <c r="Q256" i="3"/>
  <c r="Q257" i="3"/>
  <c r="Q258" i="3"/>
  <c r="F1251" i="16" s="1" a="1"/>
  <c r="F1251" i="16" s="1"/>
  <c r="Q259" i="3"/>
  <c r="Q260" i="3"/>
  <c r="Q261" i="3"/>
  <c r="Q262" i="3"/>
  <c r="Q263" i="3"/>
  <c r="Q264" i="3"/>
  <c r="F1257" i="16" s="1" a="1"/>
  <c r="F1257" i="16" s="1"/>
  <c r="Q265" i="3"/>
  <c r="Q266" i="3"/>
  <c r="F1259" i="16" s="1" a="1"/>
  <c r="F1259" i="16" s="1"/>
  <c r="Q267" i="3"/>
  <c r="F1260" i="16" s="1" a="1"/>
  <c r="F1260" i="16" s="1"/>
  <c r="Q268" i="3"/>
  <c r="Q269" i="3"/>
  <c r="Q270" i="3"/>
  <c r="F1263" i="16" s="1" a="1"/>
  <c r="F1263" i="16" s="1"/>
  <c r="Q271" i="3"/>
  <c r="Q272" i="3"/>
  <c r="Q273" i="3"/>
  <c r="Q274" i="3"/>
  <c r="Q275" i="3"/>
  <c r="Q276" i="3"/>
  <c r="F1269" i="16" s="1" a="1"/>
  <c r="F1269" i="16" s="1"/>
  <c r="Q277" i="3"/>
  <c r="Q278" i="3"/>
  <c r="F1271" i="16" s="1" a="1"/>
  <c r="F1271" i="16" s="1"/>
  <c r="Q279" i="3"/>
  <c r="F1272" i="16" s="1" a="1"/>
  <c r="F1272" i="16" s="1"/>
  <c r="Q280" i="3"/>
  <c r="Q281" i="3"/>
  <c r="Q282" i="3"/>
  <c r="F1275" i="16" s="1" a="1"/>
  <c r="F1275" i="16" s="1"/>
  <c r="Q283" i="3"/>
  <c r="Q284" i="3"/>
  <c r="Q285" i="3"/>
  <c r="Q286" i="3"/>
  <c r="Q287" i="3"/>
  <c r="Q288" i="3"/>
  <c r="F1281" i="16" s="1" a="1"/>
  <c r="F1281" i="16" s="1"/>
  <c r="Q289" i="3"/>
  <c r="Q290" i="3"/>
  <c r="F1283" i="16" s="1" a="1"/>
  <c r="F1283" i="16" s="1"/>
  <c r="Q291" i="3"/>
  <c r="F1284" i="16" s="1" a="1"/>
  <c r="F1284" i="16" s="1"/>
  <c r="Q292" i="3"/>
  <c r="F1411" i="16" s="1" a="1"/>
  <c r="F1411" i="16" s="1"/>
  <c r="Q293" i="3"/>
  <c r="Q294" i="3"/>
  <c r="Q295" i="3"/>
  <c r="Q296" i="3"/>
  <c r="Q297" i="3"/>
  <c r="Q298" i="3"/>
  <c r="Q299" i="3"/>
  <c r="Q300" i="3"/>
  <c r="F1293" i="16" s="1" a="1"/>
  <c r="F1293" i="16" s="1"/>
  <c r="Q301" i="3"/>
  <c r="Q302" i="3"/>
  <c r="F1295" i="16" s="1" a="1"/>
  <c r="F1295" i="16" s="1"/>
  <c r="Q303" i="3"/>
  <c r="Q304" i="3"/>
  <c r="F1423" i="16" s="1" a="1"/>
  <c r="F1423" i="16" s="1"/>
  <c r="Q305" i="3"/>
  <c r="Q306" i="3"/>
  <c r="F1299" i="16" s="1" a="1"/>
  <c r="F1299" i="16" s="1"/>
  <c r="Q307" i="3"/>
  <c r="Q308" i="3"/>
  <c r="Q309" i="3"/>
  <c r="Q310" i="3"/>
  <c r="Q311" i="3"/>
  <c r="Q312" i="3"/>
  <c r="F1305" i="16" s="1" a="1"/>
  <c r="F1305" i="16" s="1"/>
  <c r="Q313" i="3"/>
  <c r="Q314" i="3"/>
  <c r="F1307" i="16" s="1" a="1"/>
  <c r="F1307" i="16" s="1"/>
  <c r="Q315" i="3"/>
  <c r="F1308" i="16" s="1" a="1"/>
  <c r="F1308" i="16" s="1"/>
  <c r="Q316" i="3"/>
  <c r="F1435" i="16" s="1" a="1"/>
  <c r="F1435" i="16" s="1"/>
  <c r="Q317" i="3"/>
  <c r="Q318" i="3"/>
  <c r="F1311" i="16" s="1" a="1"/>
  <c r="F1311" i="16" s="1"/>
  <c r="Q319" i="3"/>
  <c r="Q320" i="3"/>
  <c r="Q321" i="3"/>
  <c r="Q322" i="3"/>
  <c r="Q323" i="3"/>
  <c r="F1316" i="16" s="1" a="1"/>
  <c r="F1316" i="16" s="1"/>
  <c r="Q324" i="3"/>
  <c r="F1317" i="16" s="1" a="1"/>
  <c r="F1317" i="16" s="1"/>
  <c r="Q325" i="3"/>
  <c r="Q326" i="3"/>
  <c r="F1319" i="16" s="1" a="1"/>
  <c r="F1319" i="16" s="1"/>
  <c r="Q327" i="3"/>
  <c r="F1320" i="16" s="1" a="1"/>
  <c r="F1320" i="16" s="1"/>
  <c r="Q328" i="3"/>
  <c r="Q329" i="3"/>
  <c r="Q330" i="3"/>
  <c r="F1323" i="16" s="1" a="1"/>
  <c r="F1323" i="16" s="1"/>
  <c r="Q331" i="3"/>
  <c r="Q332" i="3"/>
  <c r="F1451" i="16" s="1" a="1"/>
  <c r="F1451" i="16" s="1"/>
  <c r="Q333" i="3"/>
  <c r="Q334" i="3"/>
  <c r="Q335" i="3"/>
  <c r="F1328" i="16" s="1" a="1"/>
  <c r="F1328" i="16" s="1"/>
  <c r="Q336" i="3"/>
  <c r="F1329" i="16" s="1" a="1"/>
  <c r="F1329" i="16" s="1"/>
  <c r="Q337" i="3"/>
  <c r="Q338" i="3"/>
  <c r="Q339" i="3"/>
  <c r="F1332" i="16" s="1" a="1"/>
  <c r="F1332" i="16" s="1"/>
  <c r="Q340" i="3"/>
  <c r="Q341" i="3"/>
  <c r="Q342" i="3"/>
  <c r="F1335" i="16" s="1" a="1"/>
  <c r="F1335" i="16" s="1"/>
  <c r="Q343" i="3"/>
  <c r="Q344" i="3"/>
  <c r="F1463" i="16" s="1" a="1"/>
  <c r="F1463" i="16" s="1"/>
  <c r="Q345" i="3"/>
  <c r="Q346" i="3"/>
  <c r="Q347" i="3"/>
  <c r="Q348" i="3"/>
  <c r="Q349" i="3"/>
  <c r="F1468" i="16" s="1" a="1"/>
  <c r="F1468" i="16" s="1"/>
  <c r="Q350" i="3"/>
  <c r="Q351" i="3"/>
  <c r="Q352" i="3"/>
  <c r="F1471" i="16" s="1" a="1"/>
  <c r="F1471" i="16" s="1"/>
  <c r="Q353" i="3"/>
  <c r="F1472" i="16" s="1" a="1"/>
  <c r="F1472" i="16" s="1"/>
  <c r="Q354" i="3"/>
  <c r="Q355" i="3"/>
  <c r="F1474" i="16" s="1" a="1"/>
  <c r="F1474" i="16" s="1"/>
  <c r="Q356" i="3"/>
  <c r="F1475" i="16" s="1" a="1"/>
  <c r="F1475" i="16" s="1"/>
  <c r="Q357" i="3"/>
  <c r="F1476" i="16" s="1" a="1"/>
  <c r="F1476" i="16" s="1"/>
  <c r="Q358" i="3"/>
  <c r="F1477" i="16" s="1" a="1"/>
  <c r="F1477" i="16" s="1"/>
  <c r="Q359" i="3"/>
  <c r="Q360" i="3"/>
  <c r="Q361" i="3"/>
  <c r="F1480" i="16" s="1" a="1"/>
  <c r="F1480" i="16" s="1"/>
  <c r="Q362" i="3"/>
  <c r="Q363" i="3"/>
  <c r="Q364" i="3"/>
  <c r="F1483" i="16" s="1" a="1"/>
  <c r="F1483" i="16" s="1"/>
  <c r="Q365" i="3"/>
  <c r="F1484" i="16" s="1" a="1"/>
  <c r="F1484" i="16" s="1"/>
  <c r="Q366" i="3"/>
  <c r="Q368" i="3"/>
  <c r="F1487" i="16" s="1" a="1"/>
  <c r="F1487" i="16" s="1"/>
  <c r="Q369" i="3"/>
  <c r="F1488" i="16" s="1" a="1"/>
  <c r="F1488" i="16" s="1"/>
  <c r="Q370" i="3"/>
  <c r="F1489" i="16" s="1" a="1"/>
  <c r="F1489" i="16" s="1"/>
  <c r="Q371" i="3"/>
  <c r="F1490" i="16" s="1" a="1"/>
  <c r="F1490" i="16" s="1"/>
  <c r="Q372" i="3"/>
  <c r="Q373" i="3"/>
  <c r="Q374" i="3"/>
  <c r="F1493" i="16" s="1" a="1"/>
  <c r="F1493" i="16" s="1"/>
  <c r="Q375" i="3"/>
  <c r="Q376" i="3"/>
  <c r="Q377" i="3"/>
  <c r="F1496" i="16" s="1" a="1"/>
  <c r="F1496" i="16" s="1"/>
  <c r="Q378" i="3"/>
  <c r="F1497" i="16" s="1" a="1"/>
  <c r="F1497" i="16" s="1"/>
  <c r="Q379" i="3"/>
  <c r="Q380" i="3"/>
  <c r="F1499" i="16" s="1" a="1"/>
  <c r="F1499" i="16" s="1"/>
  <c r="Q381" i="3"/>
  <c r="F1500" i="16" s="1" a="1"/>
  <c r="F1500" i="16" s="1"/>
  <c r="Q382" i="3"/>
  <c r="F1501" i="16" s="1" a="1"/>
  <c r="F1501" i="16" s="1"/>
  <c r="Q383" i="3"/>
  <c r="F1502" i="16" s="1" a="1"/>
  <c r="F1502" i="16" s="1"/>
  <c r="Q384" i="3"/>
  <c r="Q385" i="3"/>
  <c r="Q386" i="3"/>
  <c r="F1505" i="16" s="1" a="1"/>
  <c r="F1505" i="16" s="1"/>
  <c r="Q387" i="3"/>
  <c r="Q388" i="3"/>
  <c r="Q389" i="3"/>
  <c r="F1508" i="16" s="1" a="1"/>
  <c r="F1508" i="16" s="1"/>
  <c r="Q390" i="3"/>
  <c r="F1509" i="16" s="1" a="1"/>
  <c r="F1509" i="16" s="1"/>
  <c r="Q391" i="3"/>
  <c r="Q392" i="3"/>
  <c r="F1511" i="16" s="1" a="1"/>
  <c r="F1511" i="16" s="1"/>
  <c r="Q393" i="3"/>
  <c r="F1512" i="16" s="1" a="1"/>
  <c r="F1512" i="16" s="1"/>
  <c r="Q394" i="3"/>
  <c r="F1513" i="16" s="1" a="1"/>
  <c r="F1513" i="16" s="1"/>
  <c r="Q395" i="3"/>
  <c r="F1514" i="16" s="1" a="1"/>
  <c r="F1514" i="16" s="1"/>
  <c r="Q396" i="3"/>
  <c r="F1515" i="16" s="1" a="1"/>
  <c r="F1515" i="16" s="1"/>
  <c r="Q397" i="3"/>
  <c r="Q398" i="3"/>
  <c r="F1517" i="16" s="1" a="1"/>
  <c r="F1517" i="16" s="1"/>
  <c r="Q399" i="3"/>
  <c r="Q400" i="3"/>
  <c r="Q401" i="3"/>
  <c r="F1520" i="16" s="1" a="1"/>
  <c r="F1520" i="16" s="1"/>
  <c r="Q402" i="3"/>
  <c r="F1521" i="16" s="1" a="1"/>
  <c r="F1521" i="16" s="1"/>
  <c r="Q403" i="3"/>
  <c r="Q404" i="3"/>
  <c r="F1523" i="16" s="1" a="1"/>
  <c r="F1523" i="16" s="1"/>
  <c r="Q405" i="3"/>
  <c r="F1524" i="16" s="1" a="1"/>
  <c r="F1524" i="16" s="1"/>
  <c r="Q406" i="3"/>
  <c r="F1525" i="16" s="1" a="1"/>
  <c r="F1525" i="16" s="1"/>
  <c r="Q407" i="3"/>
  <c r="F1526" i="16" s="1" a="1"/>
  <c r="F1526" i="16" s="1"/>
  <c r="Q408" i="3"/>
  <c r="F1527" i="16" s="1" a="1"/>
  <c r="F1527" i="16" s="1"/>
  <c r="Q409" i="3"/>
  <c r="F1528" i="16" s="1" a="1"/>
  <c r="F1528" i="16" s="1"/>
  <c r="Q410" i="3"/>
  <c r="F1529" i="16" s="1" a="1"/>
  <c r="F1529" i="16" s="1"/>
  <c r="Q411" i="3"/>
  <c r="F1530" i="16" s="1" a="1"/>
  <c r="F1530" i="16" s="1"/>
  <c r="Q412" i="3"/>
  <c r="F1531" i="16" s="1" a="1"/>
  <c r="F1531" i="16" s="1"/>
  <c r="Q413" i="3"/>
  <c r="F1532" i="16" s="1" a="1"/>
  <c r="F1532" i="16" s="1"/>
  <c r="Q414" i="3"/>
  <c r="F1533" i="16" s="1" a="1"/>
  <c r="F1533" i="16" s="1"/>
  <c r="Q415" i="3"/>
  <c r="F1534" i="16" s="1" a="1"/>
  <c r="F1534" i="16" s="1"/>
  <c r="Q416" i="3"/>
  <c r="F1535" i="16" s="1" a="1"/>
  <c r="F1535" i="16" s="1"/>
  <c r="Q417" i="3"/>
  <c r="F1536" i="16" s="1" a="1"/>
  <c r="F1536" i="16" s="1"/>
  <c r="Q418" i="3"/>
  <c r="F1537" i="16" s="1" a="1"/>
  <c r="F1537" i="16" s="1"/>
  <c r="Q419" i="3"/>
  <c r="Q420" i="3"/>
  <c r="Q421" i="3"/>
  <c r="Q422" i="3"/>
  <c r="Q423" i="3"/>
  <c r="Q424" i="3"/>
  <c r="Q425" i="3"/>
  <c r="F1418" i="16" s="1" a="1"/>
  <c r="F1418" i="16" s="1"/>
  <c r="Q426" i="3"/>
  <c r="F1419" i="16" s="1" a="1"/>
  <c r="F1419" i="16" s="1"/>
  <c r="Q427" i="3"/>
  <c r="F1420" i="16" s="1" a="1"/>
  <c r="F1420" i="16" s="1"/>
  <c r="Q428" i="3"/>
  <c r="F1421" i="16" s="1" a="1"/>
  <c r="F1421" i="16" s="1"/>
  <c r="Q429" i="3"/>
  <c r="F1422" i="16" s="1" a="1"/>
  <c r="F1422" i="16" s="1"/>
  <c r="Q430" i="3"/>
  <c r="Q431" i="3"/>
  <c r="F1424" i="16" s="1" a="1"/>
  <c r="F1424" i="16" s="1"/>
  <c r="Q432" i="3"/>
  <c r="F1425" i="16" s="1" a="1"/>
  <c r="F1425" i="16" s="1"/>
  <c r="Q433" i="3"/>
  <c r="F1426" i="16" s="1" a="1"/>
  <c r="F1426" i="16" s="1"/>
  <c r="Q434" i="3"/>
  <c r="F1427" i="16" s="1" a="1"/>
  <c r="F1427" i="16" s="1"/>
  <c r="Q435" i="3"/>
  <c r="F1428" i="16" s="1" a="1"/>
  <c r="F1428" i="16" s="1"/>
  <c r="Q436" i="3"/>
  <c r="F1429" i="16" s="1" a="1"/>
  <c r="F1429" i="16" s="1"/>
  <c r="Q437" i="3"/>
  <c r="F1430" i="16" s="1" a="1"/>
  <c r="F1430" i="16" s="1"/>
  <c r="Q438" i="3"/>
  <c r="F1431" i="16" s="1" a="1"/>
  <c r="F1431" i="16" s="1"/>
  <c r="Q439" i="3"/>
  <c r="F1432" i="16" s="1" a="1"/>
  <c r="F1432" i="16" s="1"/>
  <c r="Q440" i="3"/>
  <c r="F1433" i="16" s="1" a="1"/>
  <c r="F1433" i="16" s="1"/>
  <c r="Q441" i="3"/>
  <c r="F1434" i="16" s="1" a="1"/>
  <c r="F1434" i="16" s="1"/>
  <c r="Q442" i="3"/>
  <c r="Q443" i="3"/>
  <c r="F1436" i="16" s="1" a="1"/>
  <c r="F1436" i="16" s="1"/>
  <c r="Q444" i="3"/>
  <c r="F1437" i="16" s="1" a="1"/>
  <c r="F1437" i="16" s="1"/>
  <c r="Q445" i="3"/>
  <c r="F1438" i="16" s="1" a="1"/>
  <c r="F1438" i="16" s="1"/>
  <c r="Q446" i="3"/>
  <c r="F1439" i="16" s="1" a="1"/>
  <c r="F1439" i="16" s="1"/>
  <c r="Q447" i="3"/>
  <c r="F1440" i="16" s="1" a="1"/>
  <c r="F1440" i="16" s="1"/>
  <c r="Q448" i="3"/>
  <c r="F1441" i="16" s="1" a="1"/>
  <c r="F1441" i="16" s="1"/>
  <c r="Q449" i="3"/>
  <c r="F1442" i="16" s="1" a="1"/>
  <c r="F1442" i="16" s="1"/>
  <c r="Q450" i="3"/>
  <c r="F1443" i="16" s="1" a="1"/>
  <c r="F1443" i="16" s="1"/>
  <c r="Q451" i="3"/>
  <c r="F1444" i="16" s="1" a="1"/>
  <c r="F1444" i="16" s="1"/>
  <c r="Q452" i="3"/>
  <c r="F1445" i="16" s="1" a="1"/>
  <c r="F1445" i="16" s="1"/>
  <c r="Q453" i="3"/>
  <c r="F1446" i="16" s="1" a="1"/>
  <c r="F1446" i="16" s="1"/>
  <c r="Q454" i="3"/>
  <c r="F1447" i="16" s="1" a="1"/>
  <c r="F1447" i="16" s="1"/>
  <c r="Q455" i="3"/>
  <c r="F1448" i="16" s="1" a="1"/>
  <c r="F1448" i="16" s="1"/>
  <c r="Q456" i="3"/>
  <c r="F1449" i="16" s="1" a="1"/>
  <c r="F1449" i="16" s="1"/>
  <c r="Q457" i="3"/>
  <c r="F1450" i="16" s="1" a="1"/>
  <c r="F1450" i="16" s="1"/>
  <c r="Q458" i="3"/>
  <c r="Q459" i="3"/>
  <c r="F1452" i="16" s="1" a="1"/>
  <c r="F1452" i="16" s="1"/>
  <c r="Q460" i="3"/>
  <c r="F1398" i="16" s="1" a="1"/>
  <c r="F1398" i="16" s="1"/>
  <c r="Q461" i="3"/>
  <c r="F1399" i="16" s="1" a="1"/>
  <c r="F1399" i="16" s="1"/>
  <c r="Q462" i="3"/>
  <c r="F1400" i="16" s="1" a="1"/>
  <c r="F1400" i="16" s="1"/>
  <c r="Q463" i="3"/>
  <c r="F1401" i="16" s="1" a="1"/>
  <c r="F1401" i="16" s="1"/>
  <c r="Q464" i="3"/>
  <c r="Q465" i="3"/>
  <c r="F1403" i="16" s="1" a="1"/>
  <c r="F1403" i="16" s="1"/>
  <c r="Q466" i="3"/>
  <c r="Q467" i="3"/>
  <c r="Q468" i="3"/>
  <c r="F1406" i="16" s="1" a="1"/>
  <c r="F1406" i="16" s="1"/>
  <c r="Q469" i="3"/>
  <c r="F1407" i="16" s="1" a="1"/>
  <c r="F1407" i="16" s="1"/>
  <c r="Q470" i="3"/>
  <c r="Q471" i="3"/>
  <c r="F1409" i="16" s="1" a="1"/>
  <c r="F1409" i="16" s="1"/>
  <c r="Q472" i="3"/>
  <c r="F1410" i="16" s="1" a="1"/>
  <c r="F1410" i="16" s="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B1305" i="16" a="1"/>
  <c r="B1305" i="16" s="1"/>
  <c r="A1305" i="16" a="1"/>
  <c r="A1305" i="16" s="1"/>
  <c r="C1305" i="16" a="1"/>
  <c r="C1305" i="16" s="1"/>
  <c r="D1305" i="16" a="1"/>
  <c r="D1305" i="16" s="1"/>
  <c r="E1305" i="16" a="1"/>
  <c r="E1305" i="16" s="1"/>
  <c r="G1305" i="16" a="1"/>
  <c r="G1305" i="16" s="1"/>
  <c r="I1305" i="16" a="1"/>
  <c r="I1305" i="16" s="1"/>
  <c r="J1305" i="16" a="1"/>
  <c r="J1305" i="16" s="1"/>
  <c r="L1305" i="16" a="1"/>
  <c r="L1305" i="16" s="1"/>
  <c r="N1305" i="16" a="1"/>
  <c r="N1305" i="16" s="1"/>
  <c r="O1305" i="16" a="1"/>
  <c r="O1305" i="16" s="1"/>
  <c r="A1306" i="16" a="1"/>
  <c r="A1306" i="16" s="1"/>
  <c r="B1306" i="16" a="1"/>
  <c r="B1306" i="16" s="1"/>
  <c r="C1306" i="16" a="1"/>
  <c r="C1306" i="16" s="1"/>
  <c r="D1306" i="16" a="1"/>
  <c r="D1306" i="16" s="1"/>
  <c r="E1306" i="16" a="1"/>
  <c r="E1306" i="16" s="1"/>
  <c r="F1306" i="16" a="1"/>
  <c r="F1306" i="16" s="1"/>
  <c r="G1306" i="16" a="1"/>
  <c r="G1306" i="16" s="1"/>
  <c r="I1306" i="16" a="1"/>
  <c r="I1306" i="16" s="1"/>
  <c r="J1306" i="16" a="1"/>
  <c r="J1306" i="16" s="1"/>
  <c r="L1306" i="16" a="1"/>
  <c r="L1306" i="16" s="1"/>
  <c r="N1306" i="16" a="1"/>
  <c r="N1306" i="16" s="1"/>
  <c r="O1306" i="16" a="1"/>
  <c r="O1306" i="16" s="1"/>
  <c r="A1307" i="16" a="1"/>
  <c r="A1307" i="16" s="1"/>
  <c r="B1307" i="16" a="1"/>
  <c r="B1307" i="16" s="1"/>
  <c r="C1307" i="16" a="1"/>
  <c r="C1307" i="16" s="1"/>
  <c r="D1307" i="16" a="1"/>
  <c r="D1307" i="16" s="1"/>
  <c r="E1307" i="16" a="1"/>
  <c r="E1307" i="16" s="1"/>
  <c r="G1307" i="16" a="1"/>
  <c r="G1307" i="16" s="1"/>
  <c r="I1307" i="16" a="1"/>
  <c r="I1307" i="16" s="1"/>
  <c r="J1307" i="16" a="1"/>
  <c r="J1307" i="16" s="1"/>
  <c r="L1307" i="16" a="1"/>
  <c r="L1307" i="16" s="1"/>
  <c r="N1307" i="16" a="1"/>
  <c r="N1307" i="16" s="1"/>
  <c r="O1307" i="16" a="1"/>
  <c r="O1307" i="16" s="1"/>
  <c r="A1308" i="16" a="1"/>
  <c r="A1308" i="16" s="1"/>
  <c r="B1308" i="16" a="1"/>
  <c r="B1308" i="16" s="1"/>
  <c r="C1308" i="16" a="1"/>
  <c r="C1308" i="16" s="1"/>
  <c r="D1308" i="16" a="1"/>
  <c r="D1308" i="16" s="1"/>
  <c r="E1308" i="16" a="1"/>
  <c r="E1308" i="16" s="1"/>
  <c r="G1308" i="16" a="1"/>
  <c r="G1308" i="16" s="1"/>
  <c r="I1308" i="16" a="1"/>
  <c r="I1308" i="16" s="1"/>
  <c r="J1308" i="16" a="1"/>
  <c r="J1308" i="16" s="1"/>
  <c r="L1308" i="16" a="1"/>
  <c r="L1308" i="16" s="1"/>
  <c r="N1308" i="16" a="1"/>
  <c r="N1308" i="16" s="1"/>
  <c r="O1308" i="16" a="1"/>
  <c r="O1308" i="16" s="1"/>
  <c r="A1309" i="16" a="1"/>
  <c r="A1309" i="16" s="1"/>
  <c r="B1309" i="16" a="1"/>
  <c r="B1309" i="16" s="1"/>
  <c r="C1309" i="16" a="1"/>
  <c r="C1309" i="16" s="1"/>
  <c r="D1309" i="16" a="1"/>
  <c r="D1309" i="16" s="1"/>
  <c r="E1309" i="16" a="1"/>
  <c r="E1309" i="16" s="1"/>
  <c r="F1309" i="16" a="1"/>
  <c r="F1309" i="16" s="1"/>
  <c r="G1309" i="16" a="1"/>
  <c r="G1309" i="16" s="1"/>
  <c r="I1309" i="16" a="1"/>
  <c r="I1309" i="16" s="1"/>
  <c r="J1309" i="16" a="1"/>
  <c r="J1309" i="16" s="1"/>
  <c r="L1309" i="16" a="1"/>
  <c r="L1309" i="16" s="1"/>
  <c r="N1309" i="16" a="1"/>
  <c r="N1309" i="16" s="1"/>
  <c r="O1309" i="16" a="1"/>
  <c r="O1309" i="16" s="1"/>
  <c r="A1310" i="16" a="1"/>
  <c r="A1310" i="16" s="1"/>
  <c r="B1310" i="16" a="1"/>
  <c r="B1310" i="16" s="1"/>
  <c r="C1310" i="16" a="1"/>
  <c r="C1310" i="16" s="1"/>
  <c r="D1310" i="16" a="1"/>
  <c r="D1310" i="16" s="1"/>
  <c r="E1310" i="16" a="1"/>
  <c r="E1310" i="16" s="1"/>
  <c r="F1310" i="16" a="1"/>
  <c r="F1310" i="16" s="1"/>
  <c r="G1310" i="16" a="1"/>
  <c r="G1310" i="16" s="1"/>
  <c r="I1310" i="16" a="1"/>
  <c r="I1310" i="16" s="1"/>
  <c r="J1310" i="16" a="1"/>
  <c r="J1310" i="16" s="1"/>
  <c r="L1310" i="16" a="1"/>
  <c r="L1310" i="16" s="1"/>
  <c r="N1310" i="16" a="1"/>
  <c r="N1310" i="16" s="1"/>
  <c r="O1310" i="16" a="1"/>
  <c r="O1310" i="16" s="1"/>
  <c r="A1311" i="16" a="1"/>
  <c r="A1311" i="16" s="1"/>
  <c r="B1311" i="16" a="1"/>
  <c r="B1311" i="16" s="1"/>
  <c r="C1311" i="16" a="1"/>
  <c r="C1311" i="16" s="1"/>
  <c r="D1311" i="16" a="1"/>
  <c r="D1311" i="16" s="1"/>
  <c r="E1311" i="16" a="1"/>
  <c r="E1311" i="16" s="1"/>
  <c r="G1311" i="16" a="1"/>
  <c r="G1311" i="16" s="1"/>
  <c r="I1311" i="16" a="1"/>
  <c r="I1311" i="16" s="1"/>
  <c r="J1311" i="16" a="1"/>
  <c r="J1311" i="16" s="1"/>
  <c r="L1311" i="16" a="1"/>
  <c r="L1311" i="16" s="1"/>
  <c r="N1311" i="16" a="1"/>
  <c r="N1311" i="16" s="1"/>
  <c r="O1311" i="16" a="1"/>
  <c r="O1311" i="16" s="1"/>
  <c r="A1312" i="16" a="1"/>
  <c r="A1312" i="16" s="1"/>
  <c r="B1312" i="16" a="1"/>
  <c r="B1312" i="16" s="1"/>
  <c r="C1312" i="16" a="1"/>
  <c r="C1312" i="16" s="1"/>
  <c r="D1312" i="16" a="1"/>
  <c r="D1312" i="16" s="1"/>
  <c r="E1312" i="16" a="1"/>
  <c r="E1312" i="16" s="1"/>
  <c r="F1312" i="16" a="1"/>
  <c r="F1312" i="16" s="1"/>
  <c r="G1312" i="16" a="1"/>
  <c r="G1312" i="16" s="1"/>
  <c r="I1312" i="16" a="1"/>
  <c r="I1312" i="16" s="1"/>
  <c r="J1312" i="16" a="1"/>
  <c r="J1312" i="16" s="1"/>
  <c r="L1312" i="16" a="1"/>
  <c r="L1312" i="16" s="1"/>
  <c r="N1312" i="16" a="1"/>
  <c r="N1312" i="16" s="1"/>
  <c r="O1312" i="16" a="1"/>
  <c r="O1312" i="16" s="1"/>
  <c r="A1313" i="16" a="1"/>
  <c r="A1313" i="16" s="1"/>
  <c r="B1313" i="16" a="1"/>
  <c r="B1313" i="16" s="1"/>
  <c r="C1313" i="16" a="1"/>
  <c r="C1313" i="16" s="1"/>
  <c r="D1313" i="16" a="1"/>
  <c r="D1313" i="16" s="1"/>
  <c r="E1313" i="16" a="1"/>
  <c r="E1313" i="16" s="1"/>
  <c r="F1313" i="16" a="1"/>
  <c r="F1313" i="16" s="1"/>
  <c r="G1313" i="16" a="1"/>
  <c r="G1313" i="16" s="1"/>
  <c r="I1313" i="16" a="1"/>
  <c r="I1313" i="16" s="1"/>
  <c r="J1313" i="16" a="1"/>
  <c r="J1313" i="16" s="1"/>
  <c r="L1313" i="16" a="1"/>
  <c r="L1313" i="16" s="1"/>
  <c r="N1313" i="16" a="1"/>
  <c r="N1313" i="16" s="1"/>
  <c r="O1313" i="16" a="1"/>
  <c r="O1313" i="16" s="1"/>
  <c r="A1314" i="16" a="1"/>
  <c r="A1314" i="16" s="1"/>
  <c r="B1314" i="16" a="1"/>
  <c r="B1314" i="16" s="1"/>
  <c r="C1314" i="16" a="1"/>
  <c r="C1314" i="16" s="1"/>
  <c r="D1314" i="16" a="1"/>
  <c r="D1314" i="16" s="1"/>
  <c r="E1314" i="16" a="1"/>
  <c r="E1314" i="16" s="1"/>
  <c r="F1314" i="16" a="1"/>
  <c r="F1314" i="16" s="1"/>
  <c r="G1314" i="16" a="1"/>
  <c r="G1314" i="16" s="1"/>
  <c r="I1314" i="16" a="1"/>
  <c r="I1314" i="16" s="1"/>
  <c r="J1314" i="16" a="1"/>
  <c r="J1314" i="16" s="1"/>
  <c r="L1314" i="16" a="1"/>
  <c r="L1314" i="16" s="1"/>
  <c r="N1314" i="16" a="1"/>
  <c r="N1314" i="16" s="1"/>
  <c r="O1314" i="16" a="1"/>
  <c r="O1314" i="16" s="1"/>
  <c r="A1315" i="16" a="1"/>
  <c r="A1315" i="16" s="1"/>
  <c r="B1315" i="16" a="1"/>
  <c r="B1315" i="16" s="1"/>
  <c r="C1315" i="16" a="1"/>
  <c r="C1315" i="16" s="1"/>
  <c r="D1315" i="16" a="1"/>
  <c r="D1315" i="16" s="1"/>
  <c r="E1315" i="16" a="1"/>
  <c r="E1315" i="16" s="1"/>
  <c r="F1315" i="16" a="1"/>
  <c r="F1315" i="16" s="1"/>
  <c r="G1315" i="16" a="1"/>
  <c r="G1315" i="16" s="1"/>
  <c r="I1315" i="16" a="1"/>
  <c r="I1315" i="16" s="1"/>
  <c r="J1315" i="16" a="1"/>
  <c r="J1315" i="16" s="1"/>
  <c r="L1315" i="16" a="1"/>
  <c r="L1315" i="16" s="1"/>
  <c r="N1315" i="16" a="1"/>
  <c r="N1315" i="16" s="1"/>
  <c r="O1315" i="16" a="1"/>
  <c r="O1315" i="16" s="1"/>
  <c r="A1316" i="16" a="1"/>
  <c r="A1316" i="16" s="1"/>
  <c r="B1316" i="16" a="1"/>
  <c r="B1316" i="16" s="1"/>
  <c r="C1316" i="16" a="1"/>
  <c r="C1316" i="16" s="1"/>
  <c r="D1316" i="16" a="1"/>
  <c r="D1316" i="16" s="1"/>
  <c r="E1316" i="16" a="1"/>
  <c r="E1316" i="16" s="1"/>
  <c r="G1316" i="16" a="1"/>
  <c r="G1316" i="16" s="1"/>
  <c r="I1316" i="16" a="1"/>
  <c r="I1316" i="16" s="1"/>
  <c r="J1316" i="16" a="1"/>
  <c r="J1316" i="16" s="1"/>
  <c r="L1316" i="16" a="1"/>
  <c r="L1316" i="16" s="1"/>
  <c r="N1316" i="16" a="1"/>
  <c r="N1316" i="16" s="1"/>
  <c r="O1316" i="16" a="1"/>
  <c r="O1316" i="16" s="1"/>
  <c r="A1317" i="16" a="1"/>
  <c r="A1317" i="16" s="1"/>
  <c r="B1317" i="16" a="1"/>
  <c r="B1317" i="16" s="1"/>
  <c r="C1317" i="16" a="1"/>
  <c r="C1317" i="16" s="1"/>
  <c r="D1317" i="16" a="1"/>
  <c r="D1317" i="16" s="1"/>
  <c r="E1317" i="16" a="1"/>
  <c r="E1317" i="16" s="1"/>
  <c r="G1317" i="16" a="1"/>
  <c r="G1317" i="16" s="1"/>
  <c r="I1317" i="16" a="1"/>
  <c r="I1317" i="16" s="1"/>
  <c r="J1317" i="16" a="1"/>
  <c r="J1317" i="16" s="1"/>
  <c r="L1317" i="16" a="1"/>
  <c r="L1317" i="16" s="1"/>
  <c r="N1317" i="16" a="1"/>
  <c r="N1317" i="16" s="1"/>
  <c r="O1317" i="16" a="1"/>
  <c r="O1317" i="16" s="1"/>
  <c r="A1318" i="16" a="1"/>
  <c r="A1318" i="16" s="1"/>
  <c r="B1318" i="16" a="1"/>
  <c r="B1318" i="16" s="1"/>
  <c r="C1318" i="16" a="1"/>
  <c r="C1318" i="16" s="1"/>
  <c r="D1318" i="16" a="1"/>
  <c r="D1318" i="16" s="1"/>
  <c r="E1318" i="16" a="1"/>
  <c r="E1318" i="16" s="1"/>
  <c r="F1318" i="16" a="1"/>
  <c r="F1318" i="16" s="1"/>
  <c r="G1318" i="16" a="1"/>
  <c r="G1318" i="16" s="1"/>
  <c r="I1318" i="16" a="1"/>
  <c r="I1318" i="16" s="1"/>
  <c r="J1318" i="16" a="1"/>
  <c r="J1318" i="16" s="1"/>
  <c r="L1318" i="16" a="1"/>
  <c r="L1318" i="16" s="1"/>
  <c r="N1318" i="16" a="1"/>
  <c r="N1318" i="16" s="1"/>
  <c r="O1318" i="16" a="1"/>
  <c r="O1318" i="16" s="1"/>
  <c r="A1319" i="16" a="1"/>
  <c r="A1319" i="16" s="1"/>
  <c r="B1319" i="16" a="1"/>
  <c r="B1319" i="16" s="1"/>
  <c r="C1319" i="16" a="1"/>
  <c r="C1319" i="16" s="1"/>
  <c r="D1319" i="16" a="1"/>
  <c r="D1319" i="16" s="1"/>
  <c r="E1319" i="16" a="1"/>
  <c r="E1319" i="16" s="1"/>
  <c r="G1319" i="16" a="1"/>
  <c r="G1319" i="16" s="1"/>
  <c r="I1319" i="16" a="1"/>
  <c r="I1319" i="16" s="1"/>
  <c r="J1319" i="16" a="1"/>
  <c r="J1319" i="16" s="1"/>
  <c r="L1319" i="16" a="1"/>
  <c r="L1319" i="16" s="1"/>
  <c r="N1319" i="16" a="1"/>
  <c r="N1319" i="16" s="1"/>
  <c r="O1319" i="16" a="1"/>
  <c r="O1319" i="16" s="1"/>
  <c r="A1320" i="16" a="1"/>
  <c r="A1320" i="16" s="1"/>
  <c r="B1320" i="16" a="1"/>
  <c r="B1320" i="16" s="1"/>
  <c r="C1320" i="16" a="1"/>
  <c r="C1320" i="16" s="1"/>
  <c r="D1320" i="16" a="1"/>
  <c r="D1320" i="16" s="1"/>
  <c r="E1320" i="16" a="1"/>
  <c r="E1320" i="16" s="1"/>
  <c r="G1320" i="16" a="1"/>
  <c r="G1320" i="16" s="1"/>
  <c r="I1320" i="16" a="1"/>
  <c r="I1320" i="16" s="1"/>
  <c r="J1320" i="16" a="1"/>
  <c r="J1320" i="16" s="1"/>
  <c r="L1320" i="16" a="1"/>
  <c r="L1320" i="16" s="1"/>
  <c r="N1320" i="16" a="1"/>
  <c r="N1320" i="16" s="1"/>
  <c r="O1320" i="16" a="1"/>
  <c r="O1320" i="16" s="1"/>
  <c r="A1321" i="16" a="1"/>
  <c r="A1321" i="16" s="1"/>
  <c r="B1321" i="16" a="1"/>
  <c r="B1321" i="16" s="1"/>
  <c r="C1321" i="16" a="1"/>
  <c r="C1321" i="16" s="1"/>
  <c r="D1321" i="16" a="1"/>
  <c r="D1321" i="16" s="1"/>
  <c r="E1321" i="16" a="1"/>
  <c r="E1321" i="16" s="1"/>
  <c r="F1321" i="16" a="1"/>
  <c r="F1321" i="16" s="1"/>
  <c r="G1321" i="16" a="1"/>
  <c r="G1321" i="16" s="1"/>
  <c r="I1321" i="16" a="1"/>
  <c r="I1321" i="16" s="1"/>
  <c r="J1321" i="16" a="1"/>
  <c r="J1321" i="16" s="1"/>
  <c r="L1321" i="16" a="1"/>
  <c r="L1321" i="16" s="1"/>
  <c r="N1321" i="16" a="1"/>
  <c r="N1321" i="16" s="1"/>
  <c r="O1321" i="16" a="1"/>
  <c r="O1321" i="16" s="1"/>
  <c r="A1322" i="16" a="1"/>
  <c r="A1322" i="16" s="1"/>
  <c r="B1322" i="16" a="1"/>
  <c r="B1322" i="16" s="1"/>
  <c r="C1322" i="16" a="1"/>
  <c r="C1322" i="16" s="1"/>
  <c r="D1322" i="16" a="1"/>
  <c r="D1322" i="16" s="1"/>
  <c r="E1322" i="16" a="1"/>
  <c r="E1322" i="16" s="1"/>
  <c r="F1322" i="16" a="1"/>
  <c r="F1322" i="16" s="1"/>
  <c r="G1322" i="16" a="1"/>
  <c r="G1322" i="16" s="1"/>
  <c r="I1322" i="16" a="1"/>
  <c r="I1322" i="16" s="1"/>
  <c r="J1322" i="16" a="1"/>
  <c r="J1322" i="16" s="1"/>
  <c r="L1322" i="16" a="1"/>
  <c r="L1322" i="16" s="1"/>
  <c r="N1322" i="16" a="1"/>
  <c r="N1322" i="16" s="1"/>
  <c r="O1322" i="16" a="1"/>
  <c r="O1322" i="16" s="1"/>
  <c r="A1323" i="16" a="1"/>
  <c r="A1323" i="16" s="1"/>
  <c r="B1323" i="16" a="1"/>
  <c r="B1323" i="16" s="1"/>
  <c r="C1323" i="16" a="1"/>
  <c r="C1323" i="16" s="1"/>
  <c r="D1323" i="16" a="1"/>
  <c r="D1323" i="16" s="1"/>
  <c r="E1323" i="16" a="1"/>
  <c r="E1323" i="16" s="1"/>
  <c r="G1323" i="16" a="1"/>
  <c r="G1323" i="16" s="1"/>
  <c r="I1323" i="16" a="1"/>
  <c r="I1323" i="16" s="1"/>
  <c r="J1323" i="16" a="1"/>
  <c r="J1323" i="16" s="1"/>
  <c r="L1323" i="16" a="1"/>
  <c r="L1323" i="16" s="1"/>
  <c r="N1323" i="16" a="1"/>
  <c r="N1323" i="16" s="1"/>
  <c r="O1323" i="16" a="1"/>
  <c r="O1323" i="16" s="1"/>
  <c r="A1324" i="16" a="1"/>
  <c r="A1324" i="16" s="1"/>
  <c r="B1324" i="16" a="1"/>
  <c r="B1324" i="16" s="1"/>
  <c r="C1324" i="16" a="1"/>
  <c r="C1324" i="16" s="1"/>
  <c r="D1324" i="16" a="1"/>
  <c r="D1324" i="16" s="1"/>
  <c r="E1324" i="16" a="1"/>
  <c r="E1324" i="16" s="1"/>
  <c r="F1324" i="16" a="1"/>
  <c r="F1324" i="16" s="1"/>
  <c r="G1324" i="16" a="1"/>
  <c r="G1324" i="16" s="1"/>
  <c r="I1324" i="16" a="1"/>
  <c r="I1324" i="16" s="1"/>
  <c r="J1324" i="16" a="1"/>
  <c r="J1324" i="16" s="1"/>
  <c r="L1324" i="16" a="1"/>
  <c r="L1324" i="16" s="1"/>
  <c r="N1324" i="16" a="1"/>
  <c r="N1324" i="16" s="1"/>
  <c r="O1324" i="16" a="1"/>
  <c r="O1324" i="16" s="1"/>
  <c r="A1325" i="16" a="1"/>
  <c r="A1325" i="16" s="1"/>
  <c r="B1325" i="16" a="1"/>
  <c r="B1325" i="16" s="1"/>
  <c r="C1325" i="16" a="1"/>
  <c r="C1325" i="16" s="1"/>
  <c r="D1325" i="16" a="1"/>
  <c r="D1325" i="16" s="1"/>
  <c r="E1325" i="16" a="1"/>
  <c r="E1325" i="16" s="1"/>
  <c r="F1325" i="16" a="1"/>
  <c r="F1325" i="16" s="1"/>
  <c r="G1325" i="16" a="1"/>
  <c r="G1325" i="16" s="1"/>
  <c r="I1325" i="16" a="1"/>
  <c r="I1325" i="16" s="1"/>
  <c r="J1325" i="16" a="1"/>
  <c r="J1325" i="16" s="1"/>
  <c r="L1325" i="16" a="1"/>
  <c r="L1325" i="16" s="1"/>
  <c r="N1325" i="16" a="1"/>
  <c r="N1325" i="16" s="1"/>
  <c r="O1325" i="16" a="1"/>
  <c r="O1325" i="16" s="1"/>
  <c r="A1326" i="16" a="1"/>
  <c r="A1326" i="16" s="1"/>
  <c r="B1326" i="16" a="1"/>
  <c r="B1326" i="16" s="1"/>
  <c r="C1326" i="16" a="1"/>
  <c r="C1326" i="16" s="1"/>
  <c r="D1326" i="16" a="1"/>
  <c r="D1326" i="16" s="1"/>
  <c r="E1326" i="16" a="1"/>
  <c r="E1326" i="16" s="1"/>
  <c r="F1326" i="16" a="1"/>
  <c r="F1326" i="16" s="1"/>
  <c r="G1326" i="16" a="1"/>
  <c r="G1326" i="16" s="1"/>
  <c r="I1326" i="16" a="1"/>
  <c r="I1326" i="16" s="1"/>
  <c r="J1326" i="16" a="1"/>
  <c r="J1326" i="16" s="1"/>
  <c r="L1326" i="16" a="1"/>
  <c r="L1326" i="16" s="1"/>
  <c r="N1326" i="16" a="1"/>
  <c r="N1326" i="16" s="1"/>
  <c r="O1326" i="16" a="1"/>
  <c r="O1326" i="16" s="1"/>
  <c r="A1327" i="16" a="1"/>
  <c r="A1327" i="16" s="1"/>
  <c r="B1327" i="16" a="1"/>
  <c r="B1327" i="16" s="1"/>
  <c r="C1327" i="16" a="1"/>
  <c r="C1327" i="16" s="1"/>
  <c r="D1327" i="16" a="1"/>
  <c r="D1327" i="16" s="1"/>
  <c r="E1327" i="16" a="1"/>
  <c r="E1327" i="16" s="1"/>
  <c r="F1327" i="16" a="1"/>
  <c r="F1327" i="16" s="1"/>
  <c r="G1327" i="16" a="1"/>
  <c r="G1327" i="16" s="1"/>
  <c r="I1327" i="16" a="1"/>
  <c r="I1327" i="16" s="1"/>
  <c r="J1327" i="16" a="1"/>
  <c r="J1327" i="16" s="1"/>
  <c r="L1327" i="16" a="1"/>
  <c r="L1327" i="16" s="1"/>
  <c r="N1327" i="16" a="1"/>
  <c r="N1327" i="16" s="1"/>
  <c r="O1327" i="16" a="1"/>
  <c r="O1327" i="16" s="1"/>
  <c r="A1328" i="16" a="1"/>
  <c r="A1328" i="16" s="1"/>
  <c r="B1328" i="16" a="1"/>
  <c r="B1328" i="16" s="1"/>
  <c r="C1328" i="16" a="1"/>
  <c r="C1328" i="16" s="1"/>
  <c r="D1328" i="16" a="1"/>
  <c r="D1328" i="16" s="1"/>
  <c r="E1328" i="16" a="1"/>
  <c r="E1328" i="16" s="1"/>
  <c r="G1328" i="16" a="1"/>
  <c r="G1328" i="16" s="1"/>
  <c r="I1328" i="16" a="1"/>
  <c r="I1328" i="16" s="1"/>
  <c r="J1328" i="16" a="1"/>
  <c r="J1328" i="16" s="1"/>
  <c r="L1328" i="16" a="1"/>
  <c r="L1328" i="16" s="1"/>
  <c r="N1328" i="16" a="1"/>
  <c r="N1328" i="16" s="1"/>
  <c r="O1328" i="16" a="1"/>
  <c r="O1328" i="16" s="1"/>
  <c r="A1329" i="16" a="1"/>
  <c r="A1329" i="16" s="1"/>
  <c r="B1329" i="16" a="1"/>
  <c r="B1329" i="16" s="1"/>
  <c r="C1329" i="16" a="1"/>
  <c r="C1329" i="16" s="1"/>
  <c r="D1329" i="16" a="1"/>
  <c r="D1329" i="16" s="1"/>
  <c r="E1329" i="16" a="1"/>
  <c r="E1329" i="16" s="1"/>
  <c r="G1329" i="16" a="1"/>
  <c r="G1329" i="16" s="1"/>
  <c r="I1329" i="16" a="1"/>
  <c r="I1329" i="16" s="1"/>
  <c r="J1329" i="16" a="1"/>
  <c r="J1329" i="16" s="1"/>
  <c r="L1329" i="16" a="1"/>
  <c r="L1329" i="16" s="1"/>
  <c r="N1329" i="16" a="1"/>
  <c r="N1329" i="16" s="1"/>
  <c r="O1329" i="16" a="1"/>
  <c r="O1329" i="16" s="1"/>
  <c r="A1330" i="16" a="1"/>
  <c r="A1330" i="16" s="1"/>
  <c r="B1330" i="16" a="1"/>
  <c r="B1330" i="16" s="1"/>
  <c r="C1330" i="16" a="1"/>
  <c r="C1330" i="16" s="1"/>
  <c r="D1330" i="16" a="1"/>
  <c r="D1330" i="16" s="1"/>
  <c r="E1330" i="16" a="1"/>
  <c r="E1330" i="16" s="1"/>
  <c r="F1330" i="16" a="1"/>
  <c r="F1330" i="16" s="1"/>
  <c r="G1330" i="16" a="1"/>
  <c r="G1330" i="16" s="1"/>
  <c r="I1330" i="16" a="1"/>
  <c r="I1330" i="16" s="1"/>
  <c r="J1330" i="16" a="1"/>
  <c r="J1330" i="16" s="1"/>
  <c r="L1330" i="16" a="1"/>
  <c r="L1330" i="16" s="1"/>
  <c r="N1330" i="16" a="1"/>
  <c r="N1330" i="16" s="1"/>
  <c r="O1330" i="16" a="1"/>
  <c r="O1330" i="16" s="1"/>
  <c r="A1331" i="16" a="1"/>
  <c r="A1331" i="16" s="1"/>
  <c r="B1331" i="16" a="1"/>
  <c r="B1331" i="16" s="1"/>
  <c r="C1331" i="16" a="1"/>
  <c r="C1331" i="16" s="1"/>
  <c r="D1331" i="16" a="1"/>
  <c r="D1331" i="16" s="1"/>
  <c r="E1331" i="16" a="1"/>
  <c r="E1331" i="16" s="1"/>
  <c r="G1331" i="16" a="1"/>
  <c r="G1331" i="16" s="1"/>
  <c r="I1331" i="16" a="1"/>
  <c r="I1331" i="16" s="1"/>
  <c r="J1331" i="16" a="1"/>
  <c r="J1331" i="16" s="1"/>
  <c r="L1331" i="16" a="1"/>
  <c r="L1331" i="16" s="1"/>
  <c r="N1331" i="16" a="1"/>
  <c r="N1331" i="16" s="1"/>
  <c r="O1331" i="16" a="1"/>
  <c r="O1331" i="16" s="1"/>
  <c r="A1332" i="16" a="1"/>
  <c r="A1332" i="16" s="1"/>
  <c r="B1332" i="16" a="1"/>
  <c r="B1332" i="16" s="1"/>
  <c r="C1332" i="16" a="1"/>
  <c r="C1332" i="16" s="1"/>
  <c r="D1332" i="16" a="1"/>
  <c r="D1332" i="16" s="1"/>
  <c r="E1332" i="16" a="1"/>
  <c r="E1332" i="16" s="1"/>
  <c r="G1332" i="16" a="1"/>
  <c r="G1332" i="16" s="1"/>
  <c r="I1332" i="16" a="1"/>
  <c r="I1332" i="16" s="1"/>
  <c r="J1332" i="16" a="1"/>
  <c r="J1332" i="16" s="1"/>
  <c r="L1332" i="16" a="1"/>
  <c r="L1332" i="16" s="1"/>
  <c r="N1332" i="16" a="1"/>
  <c r="N1332" i="16" s="1"/>
  <c r="O1332" i="16" a="1"/>
  <c r="O1332" i="16" s="1"/>
  <c r="A1333" i="16" a="1"/>
  <c r="A1333" i="16" s="1"/>
  <c r="B1333" i="16" a="1"/>
  <c r="B1333" i="16" s="1"/>
  <c r="C1333" i="16" a="1"/>
  <c r="C1333" i="16" s="1"/>
  <c r="D1333" i="16" a="1"/>
  <c r="D1333" i="16" s="1"/>
  <c r="E1333" i="16" a="1"/>
  <c r="E1333" i="16" s="1"/>
  <c r="F1333" i="16" a="1"/>
  <c r="F1333" i="16" s="1"/>
  <c r="G1333" i="16" a="1"/>
  <c r="G1333" i="16" s="1"/>
  <c r="I1333" i="16" a="1"/>
  <c r="I1333" i="16" s="1"/>
  <c r="J1333" i="16" a="1"/>
  <c r="J1333" i="16" s="1"/>
  <c r="L1333" i="16" a="1"/>
  <c r="L1333" i="16" s="1"/>
  <c r="N1333" i="16" a="1"/>
  <c r="N1333" i="16" s="1"/>
  <c r="O1333" i="16" a="1"/>
  <c r="O1333" i="16" s="1"/>
  <c r="A1334" i="16" a="1"/>
  <c r="A1334" i="16" s="1"/>
  <c r="B1334" i="16" a="1"/>
  <c r="B1334" i="16" s="1"/>
  <c r="C1334" i="16" a="1"/>
  <c r="C1334" i="16" s="1"/>
  <c r="D1334" i="16" a="1"/>
  <c r="D1334" i="16" s="1"/>
  <c r="E1334" i="16" a="1"/>
  <c r="E1334" i="16" s="1"/>
  <c r="F1334" i="16" a="1"/>
  <c r="F1334" i="16" s="1"/>
  <c r="G1334" i="16" a="1"/>
  <c r="G1334" i="16" s="1"/>
  <c r="I1334" i="16" a="1"/>
  <c r="I1334" i="16" s="1"/>
  <c r="J1334" i="16" a="1"/>
  <c r="J1334" i="16" s="1"/>
  <c r="L1334" i="16" a="1"/>
  <c r="L1334" i="16" s="1"/>
  <c r="N1334" i="16" a="1"/>
  <c r="N1334" i="16" s="1"/>
  <c r="O1334" i="16" a="1"/>
  <c r="O1334" i="16" s="1"/>
  <c r="A1335" i="16" a="1"/>
  <c r="A1335" i="16" s="1"/>
  <c r="B1335" i="16" a="1"/>
  <c r="B1335" i="16" s="1"/>
  <c r="C1335" i="16" a="1"/>
  <c r="C1335" i="16" s="1"/>
  <c r="D1335" i="16" a="1"/>
  <c r="D1335" i="16" s="1"/>
  <c r="E1335" i="16" a="1"/>
  <c r="E1335" i="16" s="1"/>
  <c r="G1335" i="16" a="1"/>
  <c r="G1335" i="16" s="1"/>
  <c r="I1335" i="16" a="1"/>
  <c r="I1335" i="16" s="1"/>
  <c r="J1335" i="16" a="1"/>
  <c r="J1335" i="16" s="1"/>
  <c r="L1335" i="16" a="1"/>
  <c r="L1335" i="16" s="1"/>
  <c r="N1335" i="16" a="1"/>
  <c r="N1335" i="16" s="1"/>
  <c r="O1335" i="16" a="1"/>
  <c r="O1335" i="16" s="1"/>
  <c r="A1336" i="16" a="1"/>
  <c r="A1336" i="16" s="1"/>
  <c r="B1336" i="16" a="1"/>
  <c r="B1336" i="16" s="1"/>
  <c r="C1336" i="16" a="1"/>
  <c r="C1336" i="16" s="1"/>
  <c r="D1336" i="16" a="1"/>
  <c r="D1336" i="16" s="1"/>
  <c r="E1336" i="16" a="1"/>
  <c r="E1336" i="16" s="1"/>
  <c r="F1336" i="16" a="1"/>
  <c r="F1336" i="16" s="1"/>
  <c r="G1336" i="16" a="1"/>
  <c r="G1336" i="16" s="1"/>
  <c r="I1336" i="16" a="1"/>
  <c r="I1336" i="16" s="1"/>
  <c r="J1336" i="16" a="1"/>
  <c r="J1336" i="16" s="1"/>
  <c r="L1336" i="16" a="1"/>
  <c r="L1336" i="16" s="1"/>
  <c r="N1336" i="16" a="1"/>
  <c r="N1336" i="16" s="1"/>
  <c r="O1336" i="16" a="1"/>
  <c r="O1336" i="16" s="1"/>
  <c r="A1337" i="16" a="1"/>
  <c r="A1337" i="16" s="1"/>
  <c r="B1337" i="16" a="1"/>
  <c r="B1337" i="16" s="1"/>
  <c r="C1337" i="16" a="1"/>
  <c r="C1337" i="16" s="1"/>
  <c r="D1337" i="16" a="1"/>
  <c r="D1337" i="16" s="1"/>
  <c r="E1337" i="16" a="1"/>
  <c r="E1337" i="16" s="1"/>
  <c r="F1337" i="16" a="1"/>
  <c r="F1337" i="16" s="1"/>
  <c r="G1337" i="16" a="1"/>
  <c r="G1337" i="16" s="1"/>
  <c r="I1337" i="16" a="1"/>
  <c r="I1337" i="16" s="1"/>
  <c r="J1337" i="16" a="1"/>
  <c r="J1337" i="16" s="1"/>
  <c r="L1337" i="16" a="1"/>
  <c r="L1337" i="16" s="1"/>
  <c r="N1337" i="16" a="1"/>
  <c r="N1337" i="16" s="1"/>
  <c r="O1337" i="16" a="1"/>
  <c r="O1337" i="16" s="1"/>
  <c r="A1338" i="16" a="1"/>
  <c r="A1338" i="16" s="1"/>
  <c r="B1338" i="16" a="1"/>
  <c r="B1338" i="16" s="1"/>
  <c r="C1338" i="16" a="1"/>
  <c r="C1338" i="16" s="1"/>
  <c r="D1338" i="16" a="1"/>
  <c r="D1338" i="16" s="1"/>
  <c r="E1338" i="16" a="1"/>
  <c r="E1338" i="16" s="1"/>
  <c r="F1338" i="16" a="1"/>
  <c r="F1338" i="16" s="1"/>
  <c r="G1338" i="16" a="1"/>
  <c r="G1338" i="16" s="1"/>
  <c r="I1338" i="16" a="1"/>
  <c r="I1338" i="16" s="1"/>
  <c r="J1338" i="16" a="1"/>
  <c r="J1338" i="16" s="1"/>
  <c r="L1338" i="16" a="1"/>
  <c r="L1338" i="16" s="1"/>
  <c r="N1338" i="16" a="1"/>
  <c r="N1338" i="16" s="1"/>
  <c r="O1338" i="16" a="1"/>
  <c r="O1338" i="16" s="1"/>
  <c r="A1339" i="16" a="1"/>
  <c r="A1339" i="16" s="1"/>
  <c r="B1339" i="16" a="1"/>
  <c r="B1339" i="16" s="1"/>
  <c r="C1339" i="16" a="1"/>
  <c r="C1339" i="16" s="1"/>
  <c r="D1339" i="16" a="1"/>
  <c r="D1339" i="16" s="1"/>
  <c r="E1339" i="16" a="1"/>
  <c r="E1339" i="16" s="1"/>
  <c r="F1339" i="16" a="1"/>
  <c r="F1339" i="16" s="1"/>
  <c r="G1339" i="16" a="1"/>
  <c r="G1339" i="16" s="1"/>
  <c r="I1339" i="16" a="1"/>
  <c r="I1339" i="16" s="1"/>
  <c r="J1339" i="16" a="1"/>
  <c r="J1339" i="16" s="1"/>
  <c r="L1339" i="16" a="1"/>
  <c r="L1339" i="16" s="1"/>
  <c r="N1339" i="16" a="1"/>
  <c r="N1339" i="16" s="1"/>
  <c r="O1339" i="16" a="1"/>
  <c r="O1339" i="16" s="1"/>
  <c r="A1340" i="16" a="1"/>
  <c r="A1340" i="16" s="1"/>
  <c r="B1340" i="16" a="1"/>
  <c r="B1340" i="16" s="1"/>
  <c r="C1340" i="16" a="1"/>
  <c r="C1340" i="16" s="1"/>
  <c r="D1340" i="16" a="1"/>
  <c r="D1340" i="16" s="1"/>
  <c r="E1340" i="16" a="1"/>
  <c r="E1340" i="16" s="1"/>
  <c r="G1340" i="16" a="1"/>
  <c r="G1340" i="16" s="1"/>
  <c r="I1340" i="16" a="1"/>
  <c r="I1340" i="16" s="1"/>
  <c r="J1340" i="16" a="1"/>
  <c r="J1340" i="16" s="1"/>
  <c r="L1340" i="16" a="1"/>
  <c r="L1340" i="16" s="1"/>
  <c r="N1340" i="16" a="1"/>
  <c r="N1340" i="16" s="1"/>
  <c r="O1340" i="16" a="1"/>
  <c r="O1340" i="16" s="1"/>
  <c r="A1341" i="16" a="1"/>
  <c r="A1341" i="16" s="1"/>
  <c r="B1341" i="16" a="1"/>
  <c r="B1341" i="16" s="1"/>
  <c r="C1341" i="16" a="1"/>
  <c r="C1341" i="16" s="1"/>
  <c r="D1341" i="16" a="1"/>
  <c r="D1341" i="16" s="1"/>
  <c r="E1341" i="16" a="1"/>
  <c r="E1341" i="16" s="1"/>
  <c r="G1341" i="16" a="1"/>
  <c r="G1341" i="16" s="1"/>
  <c r="I1341" i="16" a="1"/>
  <c r="I1341" i="16" s="1"/>
  <c r="J1341" i="16" a="1"/>
  <c r="J1341" i="16" s="1"/>
  <c r="L1341" i="16" a="1"/>
  <c r="L1341" i="16" s="1"/>
  <c r="N1341" i="16" a="1"/>
  <c r="N1341" i="16" s="1"/>
  <c r="O1341" i="16" a="1"/>
  <c r="O1341" i="16" s="1"/>
  <c r="A1342" i="16" a="1"/>
  <c r="A1342" i="16" s="1"/>
  <c r="B1342" i="16" a="1"/>
  <c r="B1342" i="16" s="1"/>
  <c r="C1342" i="16" a="1"/>
  <c r="C1342" i="16" s="1"/>
  <c r="D1342" i="16" a="1"/>
  <c r="D1342" i="16" s="1"/>
  <c r="E1342" i="16" a="1"/>
  <c r="E1342" i="16" s="1"/>
  <c r="F1342" i="16" a="1"/>
  <c r="F1342" i="16" s="1"/>
  <c r="G1342" i="16" a="1"/>
  <c r="G1342" i="16" s="1"/>
  <c r="I1342" i="16" a="1"/>
  <c r="I1342" i="16" s="1"/>
  <c r="J1342" i="16" a="1"/>
  <c r="J1342" i="16" s="1"/>
  <c r="L1342" i="16" a="1"/>
  <c r="L1342" i="16" s="1"/>
  <c r="N1342" i="16" a="1"/>
  <c r="N1342" i="16" s="1"/>
  <c r="O1342" i="16" a="1"/>
  <c r="O1342" i="16" s="1"/>
  <c r="A1343" i="16" a="1"/>
  <c r="A1343" i="16" s="1"/>
  <c r="B1343" i="16" a="1"/>
  <c r="B1343" i="16" s="1"/>
  <c r="C1343" i="16" a="1"/>
  <c r="C1343" i="16" s="1"/>
  <c r="D1343" i="16" a="1"/>
  <c r="D1343" i="16" s="1"/>
  <c r="E1343" i="16" a="1"/>
  <c r="E1343" i="16" s="1"/>
  <c r="G1343" i="16" a="1"/>
  <c r="G1343" i="16" s="1"/>
  <c r="I1343" i="16" a="1"/>
  <c r="I1343" i="16" s="1"/>
  <c r="J1343" i="16" a="1"/>
  <c r="J1343" i="16" s="1"/>
  <c r="L1343" i="16" a="1"/>
  <c r="L1343" i="16" s="1"/>
  <c r="N1343" i="16" a="1"/>
  <c r="N1343" i="16" s="1"/>
  <c r="O1343" i="16" a="1"/>
  <c r="O1343" i="16" s="1"/>
  <c r="A1344" i="16" a="1"/>
  <c r="A1344" i="16" s="1"/>
  <c r="B1344" i="16" a="1"/>
  <c r="B1344" i="16" s="1"/>
  <c r="C1344" i="16" a="1"/>
  <c r="C1344" i="16" s="1"/>
  <c r="D1344" i="16" a="1"/>
  <c r="D1344" i="16" s="1"/>
  <c r="E1344" i="16" a="1"/>
  <c r="E1344" i="16" s="1"/>
  <c r="G1344" i="16" a="1"/>
  <c r="G1344" i="16" s="1"/>
  <c r="I1344" i="16" a="1"/>
  <c r="I1344" i="16" s="1"/>
  <c r="J1344" i="16" a="1"/>
  <c r="J1344" i="16" s="1"/>
  <c r="L1344" i="16" a="1"/>
  <c r="L1344" i="16" s="1"/>
  <c r="N1344" i="16" a="1"/>
  <c r="N1344" i="16" s="1"/>
  <c r="O1344" i="16" a="1"/>
  <c r="O1344" i="16" s="1"/>
  <c r="A1345" i="16" a="1"/>
  <c r="A1345" i="16" s="1"/>
  <c r="B1345" i="16" a="1"/>
  <c r="B1345" i="16" s="1"/>
  <c r="C1345" i="16" a="1"/>
  <c r="C1345" i="16" s="1"/>
  <c r="D1345" i="16" a="1"/>
  <c r="D1345" i="16" s="1"/>
  <c r="E1345" i="16" a="1"/>
  <c r="E1345" i="16" s="1"/>
  <c r="F1345" i="16" a="1"/>
  <c r="F1345" i="16" s="1"/>
  <c r="G1345" i="16" a="1"/>
  <c r="G1345" i="16" s="1"/>
  <c r="I1345" i="16" a="1"/>
  <c r="I1345" i="16" s="1"/>
  <c r="J1345" i="16" a="1"/>
  <c r="J1345" i="16" s="1"/>
  <c r="L1345" i="16" a="1"/>
  <c r="L1345" i="16" s="1"/>
  <c r="N1345" i="16" a="1"/>
  <c r="N1345" i="16" s="1"/>
  <c r="O1345" i="16" a="1"/>
  <c r="O1345" i="16" s="1"/>
  <c r="A1346" i="16" a="1"/>
  <c r="A1346" i="16" s="1"/>
  <c r="B1346" i="16" a="1"/>
  <c r="B1346" i="16" s="1"/>
  <c r="C1346" i="16" a="1"/>
  <c r="C1346" i="16" s="1"/>
  <c r="D1346" i="16" a="1"/>
  <c r="D1346" i="16" s="1"/>
  <c r="E1346" i="16" a="1"/>
  <c r="E1346" i="16" s="1"/>
  <c r="F1346" i="16" a="1"/>
  <c r="F1346" i="16" s="1"/>
  <c r="G1346" i="16" a="1"/>
  <c r="G1346" i="16" s="1"/>
  <c r="I1346" i="16" a="1"/>
  <c r="I1346" i="16" s="1"/>
  <c r="J1346" i="16" a="1"/>
  <c r="J1346" i="16" s="1"/>
  <c r="L1346" i="16" a="1"/>
  <c r="L1346" i="16" s="1"/>
  <c r="N1346" i="16" a="1"/>
  <c r="N1346" i="16" s="1"/>
  <c r="O1346" i="16" a="1"/>
  <c r="O1346" i="16" s="1"/>
  <c r="A1347" i="16" a="1"/>
  <c r="A1347" i="16" s="1"/>
  <c r="B1347" i="16" a="1"/>
  <c r="B1347" i="16" s="1"/>
  <c r="C1347" i="16" a="1"/>
  <c r="C1347" i="16" s="1"/>
  <c r="D1347" i="16" a="1"/>
  <c r="D1347" i="16" s="1"/>
  <c r="E1347" i="16" a="1"/>
  <c r="E1347" i="16" s="1"/>
  <c r="G1347" i="16" a="1"/>
  <c r="G1347" i="16" s="1"/>
  <c r="I1347" i="16" a="1"/>
  <c r="I1347" i="16" s="1"/>
  <c r="J1347" i="16" a="1"/>
  <c r="J1347" i="16" s="1"/>
  <c r="L1347" i="16" a="1"/>
  <c r="L1347" i="16" s="1"/>
  <c r="N1347" i="16" a="1"/>
  <c r="N1347" i="16" s="1"/>
  <c r="O1347" i="16" a="1"/>
  <c r="O1347" i="16" s="1"/>
  <c r="A1348" i="16" a="1"/>
  <c r="A1348" i="16" s="1"/>
  <c r="B1348" i="16" a="1"/>
  <c r="B1348" i="16" s="1"/>
  <c r="C1348" i="16" a="1"/>
  <c r="C1348" i="16" s="1"/>
  <c r="D1348" i="16" a="1"/>
  <c r="D1348" i="16" s="1"/>
  <c r="E1348" i="16" a="1"/>
  <c r="E1348" i="16" s="1"/>
  <c r="F1348" i="16" a="1"/>
  <c r="F1348" i="16" s="1"/>
  <c r="G1348" i="16" a="1"/>
  <c r="G1348" i="16" s="1"/>
  <c r="I1348" i="16" a="1"/>
  <c r="I1348" i="16" s="1"/>
  <c r="J1348" i="16" a="1"/>
  <c r="J1348" i="16" s="1"/>
  <c r="L1348" i="16" a="1"/>
  <c r="L1348" i="16" s="1"/>
  <c r="N1348" i="16" a="1"/>
  <c r="N1348" i="16" s="1"/>
  <c r="O1348" i="16" a="1"/>
  <c r="O1348" i="16" s="1"/>
  <c r="A1349" i="16" a="1"/>
  <c r="A1349" i="16" s="1"/>
  <c r="B1349" i="16" a="1"/>
  <c r="B1349" i="16" s="1"/>
  <c r="C1349" i="16" a="1"/>
  <c r="C1349" i="16" s="1"/>
  <c r="D1349" i="16" a="1"/>
  <c r="D1349" i="16" s="1"/>
  <c r="E1349" i="16" a="1"/>
  <c r="E1349" i="16" s="1"/>
  <c r="F1349" i="16" a="1"/>
  <c r="F1349" i="16" s="1"/>
  <c r="G1349" i="16" a="1"/>
  <c r="G1349" i="16" s="1"/>
  <c r="I1349" i="16" a="1"/>
  <c r="I1349" i="16" s="1"/>
  <c r="J1349" i="16" a="1"/>
  <c r="J1349" i="16" s="1"/>
  <c r="L1349" i="16" a="1"/>
  <c r="L1349" i="16" s="1"/>
  <c r="N1349" i="16" a="1"/>
  <c r="N1349" i="16" s="1"/>
  <c r="O1349" i="16" a="1"/>
  <c r="O1349" i="16" s="1"/>
  <c r="A1350" i="16" a="1"/>
  <c r="A1350" i="16" s="1"/>
  <c r="B1350" i="16" a="1"/>
  <c r="B1350" i="16" s="1"/>
  <c r="C1350" i="16" a="1"/>
  <c r="C1350" i="16" s="1"/>
  <c r="D1350" i="16" a="1"/>
  <c r="D1350" i="16" s="1"/>
  <c r="E1350" i="16" a="1"/>
  <c r="E1350" i="16" s="1"/>
  <c r="F1350" i="16" a="1"/>
  <c r="F1350" i="16" s="1"/>
  <c r="G1350" i="16" a="1"/>
  <c r="G1350" i="16" s="1"/>
  <c r="I1350" i="16" a="1"/>
  <c r="I1350" i="16" s="1"/>
  <c r="J1350" i="16" a="1"/>
  <c r="J1350" i="16" s="1"/>
  <c r="L1350" i="16" a="1"/>
  <c r="L1350" i="16" s="1"/>
  <c r="N1350" i="16" a="1"/>
  <c r="N1350" i="16" s="1"/>
  <c r="O1350" i="16" a="1"/>
  <c r="O1350" i="16" s="1"/>
  <c r="A1351" i="16" a="1"/>
  <c r="A1351" i="16" s="1"/>
  <c r="B1351" i="16" a="1"/>
  <c r="B1351" i="16" s="1"/>
  <c r="C1351" i="16" a="1"/>
  <c r="C1351" i="16" s="1"/>
  <c r="D1351" i="16" a="1"/>
  <c r="D1351" i="16" s="1"/>
  <c r="E1351" i="16" a="1"/>
  <c r="E1351" i="16" s="1"/>
  <c r="F1351" i="16" a="1"/>
  <c r="F1351" i="16" s="1"/>
  <c r="G1351" i="16" a="1"/>
  <c r="G1351" i="16" s="1"/>
  <c r="I1351" i="16" a="1"/>
  <c r="I1351" i="16" s="1"/>
  <c r="J1351" i="16" a="1"/>
  <c r="J1351" i="16" s="1"/>
  <c r="L1351" i="16" a="1"/>
  <c r="L1351" i="16" s="1"/>
  <c r="N1351" i="16" a="1"/>
  <c r="N1351" i="16" s="1"/>
  <c r="O1351" i="16" a="1"/>
  <c r="O1351" i="16" s="1"/>
  <c r="A1352" i="16" a="1"/>
  <c r="A1352" i="16" s="1"/>
  <c r="B1352" i="16" a="1"/>
  <c r="B1352" i="16" s="1"/>
  <c r="C1352" i="16" a="1"/>
  <c r="C1352" i="16" s="1"/>
  <c r="D1352" i="16" a="1"/>
  <c r="D1352" i="16" s="1"/>
  <c r="E1352" i="16" a="1"/>
  <c r="E1352" i="16" s="1"/>
  <c r="G1352" i="16" a="1"/>
  <c r="G1352" i="16" s="1"/>
  <c r="I1352" i="16" a="1"/>
  <c r="I1352" i="16" s="1"/>
  <c r="J1352" i="16" a="1"/>
  <c r="J1352" i="16" s="1"/>
  <c r="L1352" i="16" a="1"/>
  <c r="L1352" i="16" s="1"/>
  <c r="N1352" i="16" a="1"/>
  <c r="N1352" i="16" s="1"/>
  <c r="O1352" i="16" a="1"/>
  <c r="O1352" i="16" s="1"/>
  <c r="A1353" i="16" a="1"/>
  <c r="A1353" i="16" s="1"/>
  <c r="B1353" i="16" a="1"/>
  <c r="B1353" i="16" s="1"/>
  <c r="C1353" i="16" a="1"/>
  <c r="C1353" i="16" s="1"/>
  <c r="D1353" i="16" a="1"/>
  <c r="D1353" i="16" s="1"/>
  <c r="E1353" i="16" a="1"/>
  <c r="E1353" i="16" s="1"/>
  <c r="G1353" i="16" a="1"/>
  <c r="G1353" i="16" s="1"/>
  <c r="I1353" i="16" a="1"/>
  <c r="I1353" i="16" s="1"/>
  <c r="J1353" i="16" a="1"/>
  <c r="J1353" i="16" s="1"/>
  <c r="L1353" i="16" a="1"/>
  <c r="L1353" i="16" s="1"/>
  <c r="N1353" i="16" a="1"/>
  <c r="N1353" i="16" s="1"/>
  <c r="O1353" i="16" a="1"/>
  <c r="O1353" i="16" s="1"/>
  <c r="A1354" i="16" a="1"/>
  <c r="A1354" i="16" s="1"/>
  <c r="B1354" i="16" a="1"/>
  <c r="B1354" i="16" s="1"/>
  <c r="C1354" i="16" a="1"/>
  <c r="C1354" i="16" s="1"/>
  <c r="D1354" i="16" a="1"/>
  <c r="D1354" i="16" s="1"/>
  <c r="E1354" i="16" a="1"/>
  <c r="E1354" i="16" s="1"/>
  <c r="F1354" i="16" a="1"/>
  <c r="F1354" i="16" s="1"/>
  <c r="G1354" i="16" a="1"/>
  <c r="G1354" i="16" s="1"/>
  <c r="I1354" i="16" a="1"/>
  <c r="I1354" i="16" s="1"/>
  <c r="J1354" i="16" a="1"/>
  <c r="J1354" i="16" s="1"/>
  <c r="L1354" i="16" a="1"/>
  <c r="L1354" i="16" s="1"/>
  <c r="N1354" i="16" a="1"/>
  <c r="N1354" i="16" s="1"/>
  <c r="O1354" i="16" a="1"/>
  <c r="O1354" i="16" s="1"/>
  <c r="A1355" i="16" a="1"/>
  <c r="A1355" i="16" s="1"/>
  <c r="B1355" i="16" a="1"/>
  <c r="B1355" i="16" s="1"/>
  <c r="C1355" i="16" a="1"/>
  <c r="C1355" i="16" s="1"/>
  <c r="D1355" i="16" a="1"/>
  <c r="D1355" i="16" s="1"/>
  <c r="E1355" i="16" a="1"/>
  <c r="E1355" i="16" s="1"/>
  <c r="G1355" i="16" a="1"/>
  <c r="G1355" i="16" s="1"/>
  <c r="I1355" i="16" a="1"/>
  <c r="I1355" i="16" s="1"/>
  <c r="J1355" i="16" a="1"/>
  <c r="J1355" i="16" s="1"/>
  <c r="L1355" i="16" a="1"/>
  <c r="L1355" i="16" s="1"/>
  <c r="N1355" i="16" a="1"/>
  <c r="N1355" i="16" s="1"/>
  <c r="O1355" i="16" a="1"/>
  <c r="O1355" i="16" s="1"/>
  <c r="A1356" i="16" a="1"/>
  <c r="A1356" i="16" s="1"/>
  <c r="B1356" i="16" a="1"/>
  <c r="B1356" i="16" s="1"/>
  <c r="C1356" i="16" a="1"/>
  <c r="C1356" i="16" s="1"/>
  <c r="D1356" i="16" a="1"/>
  <c r="D1356" i="16" s="1"/>
  <c r="E1356" i="16" a="1"/>
  <c r="E1356" i="16" s="1"/>
  <c r="G1356" i="16" a="1"/>
  <c r="G1356" i="16" s="1"/>
  <c r="I1356" i="16" a="1"/>
  <c r="I1356" i="16" s="1"/>
  <c r="J1356" i="16" a="1"/>
  <c r="J1356" i="16" s="1"/>
  <c r="L1356" i="16" a="1"/>
  <c r="L1356" i="16" s="1"/>
  <c r="N1356" i="16" a="1"/>
  <c r="N1356" i="16" s="1"/>
  <c r="O1356" i="16" a="1"/>
  <c r="O1356" i="16" s="1"/>
  <c r="A1357" i="16" a="1"/>
  <c r="A1357" i="16" s="1"/>
  <c r="B1357" i="16" a="1"/>
  <c r="B1357" i="16" s="1"/>
  <c r="C1357" i="16" a="1"/>
  <c r="C1357" i="16" s="1"/>
  <c r="D1357" i="16" a="1"/>
  <c r="D1357" i="16" s="1"/>
  <c r="E1357" i="16" a="1"/>
  <c r="E1357" i="16" s="1"/>
  <c r="F1357" i="16" a="1"/>
  <c r="F1357" i="16" s="1"/>
  <c r="G1357" i="16" a="1"/>
  <c r="G1357" i="16" s="1"/>
  <c r="I1357" i="16" a="1"/>
  <c r="I1357" i="16" s="1"/>
  <c r="J1357" i="16" a="1"/>
  <c r="J1357" i="16" s="1"/>
  <c r="L1357" i="16" a="1"/>
  <c r="L1357" i="16" s="1"/>
  <c r="N1357" i="16" a="1"/>
  <c r="N1357" i="16" s="1"/>
  <c r="O1357" i="16" a="1"/>
  <c r="O1357" i="16" s="1"/>
  <c r="A1358" i="16" a="1"/>
  <c r="A1358" i="16" s="1"/>
  <c r="B1358" i="16" a="1"/>
  <c r="B1358" i="16" s="1"/>
  <c r="C1358" i="16" a="1"/>
  <c r="C1358" i="16" s="1"/>
  <c r="D1358" i="16" a="1"/>
  <c r="D1358" i="16" s="1"/>
  <c r="E1358" i="16" a="1"/>
  <c r="E1358" i="16" s="1"/>
  <c r="F1358" i="16" a="1"/>
  <c r="F1358" i="16" s="1"/>
  <c r="G1358" i="16" a="1"/>
  <c r="G1358" i="16" s="1"/>
  <c r="I1358" i="16" a="1"/>
  <c r="I1358" i="16" s="1"/>
  <c r="J1358" i="16" a="1"/>
  <c r="J1358" i="16" s="1"/>
  <c r="L1358" i="16" a="1"/>
  <c r="L1358" i="16" s="1"/>
  <c r="N1358" i="16" a="1"/>
  <c r="N1358" i="16" s="1"/>
  <c r="O1358" i="16" a="1"/>
  <c r="O1358" i="16" s="1"/>
  <c r="A1359" i="16" a="1"/>
  <c r="A1359" i="16" s="1"/>
  <c r="B1359" i="16" a="1"/>
  <c r="B1359" i="16" s="1"/>
  <c r="C1359" i="16" a="1"/>
  <c r="C1359" i="16" s="1"/>
  <c r="D1359" i="16" a="1"/>
  <c r="D1359" i="16" s="1"/>
  <c r="E1359" i="16" a="1"/>
  <c r="E1359" i="16" s="1"/>
  <c r="G1359" i="16" a="1"/>
  <c r="G1359" i="16" s="1"/>
  <c r="I1359" i="16" a="1"/>
  <c r="I1359" i="16" s="1"/>
  <c r="J1359" i="16" a="1"/>
  <c r="J1359" i="16" s="1"/>
  <c r="L1359" i="16" a="1"/>
  <c r="L1359" i="16" s="1"/>
  <c r="N1359" i="16" a="1"/>
  <c r="N1359" i="16" s="1"/>
  <c r="O1359" i="16" a="1"/>
  <c r="O1359" i="16" s="1"/>
  <c r="A1360" i="16" a="1"/>
  <c r="A1360" i="16" s="1"/>
  <c r="B1360" i="16" a="1"/>
  <c r="B1360" i="16" s="1"/>
  <c r="C1360" i="16" a="1"/>
  <c r="C1360" i="16" s="1"/>
  <c r="D1360" i="16" a="1"/>
  <c r="D1360" i="16" s="1"/>
  <c r="E1360" i="16" a="1"/>
  <c r="E1360" i="16" s="1"/>
  <c r="F1360" i="16" a="1"/>
  <c r="F1360" i="16" s="1"/>
  <c r="G1360" i="16" a="1"/>
  <c r="G1360" i="16" s="1"/>
  <c r="I1360" i="16" a="1"/>
  <c r="I1360" i="16" s="1"/>
  <c r="J1360" i="16" a="1"/>
  <c r="J1360" i="16" s="1"/>
  <c r="L1360" i="16" a="1"/>
  <c r="L1360" i="16" s="1"/>
  <c r="N1360" i="16" a="1"/>
  <c r="N1360" i="16" s="1"/>
  <c r="O1360" i="16" a="1"/>
  <c r="O1360" i="16" s="1"/>
  <c r="A1361" i="16" a="1"/>
  <c r="A1361" i="16" s="1"/>
  <c r="B1361" i="16" a="1"/>
  <c r="B1361" i="16" s="1"/>
  <c r="C1361" i="16" a="1"/>
  <c r="C1361" i="16" s="1"/>
  <c r="D1361" i="16" a="1"/>
  <c r="D1361" i="16" s="1"/>
  <c r="E1361" i="16" a="1"/>
  <c r="E1361" i="16" s="1"/>
  <c r="F1361" i="16" a="1"/>
  <c r="F1361" i="16" s="1"/>
  <c r="G1361" i="16" a="1"/>
  <c r="G1361" i="16" s="1"/>
  <c r="I1361" i="16" a="1"/>
  <c r="I1361" i="16" s="1"/>
  <c r="J1361" i="16" a="1"/>
  <c r="J1361" i="16" s="1"/>
  <c r="L1361" i="16" a="1"/>
  <c r="L1361" i="16" s="1"/>
  <c r="N1361" i="16" a="1"/>
  <c r="N1361" i="16" s="1"/>
  <c r="O1361" i="16" a="1"/>
  <c r="O1361" i="16" s="1"/>
  <c r="A1362" i="16" a="1"/>
  <c r="A1362" i="16" s="1"/>
  <c r="B1362" i="16" a="1"/>
  <c r="B1362" i="16" s="1"/>
  <c r="C1362" i="16" a="1"/>
  <c r="C1362" i="16" s="1"/>
  <c r="D1362" i="16" a="1"/>
  <c r="D1362" i="16" s="1"/>
  <c r="E1362" i="16" a="1"/>
  <c r="E1362" i="16" s="1"/>
  <c r="F1362" i="16" a="1"/>
  <c r="F1362" i="16" s="1"/>
  <c r="G1362" i="16" a="1"/>
  <c r="G1362" i="16" s="1"/>
  <c r="I1362" i="16" a="1"/>
  <c r="I1362" i="16" s="1"/>
  <c r="J1362" i="16" a="1"/>
  <c r="J1362" i="16" s="1"/>
  <c r="L1362" i="16" a="1"/>
  <c r="L1362" i="16" s="1"/>
  <c r="N1362" i="16" a="1"/>
  <c r="N1362" i="16" s="1"/>
  <c r="O1362" i="16" a="1"/>
  <c r="O1362" i="16" s="1"/>
  <c r="A1363" i="16" a="1"/>
  <c r="A1363" i="16" s="1"/>
  <c r="B1363" i="16" a="1"/>
  <c r="B1363" i="16" s="1"/>
  <c r="C1363" i="16" a="1"/>
  <c r="C1363" i="16" s="1"/>
  <c r="D1363" i="16" a="1"/>
  <c r="D1363" i="16" s="1"/>
  <c r="E1363" i="16" a="1"/>
  <c r="E1363" i="16" s="1"/>
  <c r="F1363" i="16" a="1"/>
  <c r="F1363" i="16" s="1"/>
  <c r="G1363" i="16" a="1"/>
  <c r="G1363" i="16" s="1"/>
  <c r="I1363" i="16" a="1"/>
  <c r="I1363" i="16" s="1"/>
  <c r="J1363" i="16" a="1"/>
  <c r="J1363" i="16" s="1"/>
  <c r="L1363" i="16" a="1"/>
  <c r="L1363" i="16" s="1"/>
  <c r="N1363" i="16" a="1"/>
  <c r="N1363" i="16" s="1"/>
  <c r="O1363" i="16" a="1"/>
  <c r="O1363" i="16" s="1"/>
  <c r="A1364" i="16" a="1"/>
  <c r="A1364" i="16" s="1"/>
  <c r="B1364" i="16" a="1"/>
  <c r="B1364" i="16" s="1"/>
  <c r="C1364" i="16" a="1"/>
  <c r="C1364" i="16" s="1"/>
  <c r="D1364" i="16" a="1"/>
  <c r="D1364" i="16" s="1"/>
  <c r="E1364" i="16" a="1"/>
  <c r="E1364" i="16" s="1"/>
  <c r="F1364" i="16" a="1"/>
  <c r="F1364" i="16" s="1"/>
  <c r="G1364" i="16" a="1"/>
  <c r="G1364" i="16" s="1"/>
  <c r="I1364" i="16" a="1"/>
  <c r="I1364" i="16" s="1"/>
  <c r="J1364" i="16" a="1"/>
  <c r="J1364" i="16" s="1"/>
  <c r="L1364" i="16" a="1"/>
  <c r="L1364" i="16" s="1"/>
  <c r="N1364" i="16" a="1"/>
  <c r="N1364" i="16" s="1"/>
  <c r="O1364" i="16" a="1"/>
  <c r="O1364" i="16" s="1"/>
  <c r="A1365" i="16" a="1"/>
  <c r="A1365" i="16" s="1"/>
  <c r="B1365" i="16" a="1"/>
  <c r="B1365" i="16" s="1"/>
  <c r="C1365" i="16" a="1"/>
  <c r="C1365" i="16" s="1"/>
  <c r="D1365" i="16" a="1"/>
  <c r="D1365" i="16" s="1"/>
  <c r="E1365" i="16" a="1"/>
  <c r="E1365" i="16" s="1"/>
  <c r="G1365" i="16" a="1"/>
  <c r="G1365" i="16" s="1"/>
  <c r="I1365" i="16" a="1"/>
  <c r="I1365" i="16" s="1"/>
  <c r="J1365" i="16" a="1"/>
  <c r="J1365" i="16" s="1"/>
  <c r="L1365" i="16" a="1"/>
  <c r="L1365" i="16" s="1"/>
  <c r="N1365" i="16" a="1"/>
  <c r="N1365" i="16" s="1"/>
  <c r="O1365" i="16" a="1"/>
  <c r="O1365" i="16" s="1"/>
  <c r="A1366" i="16" a="1"/>
  <c r="A1366" i="16" s="1"/>
  <c r="B1366" i="16" a="1"/>
  <c r="B1366" i="16" s="1"/>
  <c r="C1366" i="16" a="1"/>
  <c r="C1366" i="16" s="1"/>
  <c r="D1366" i="16" a="1"/>
  <c r="D1366" i="16" s="1"/>
  <c r="E1366" i="16" a="1"/>
  <c r="E1366" i="16" s="1"/>
  <c r="G1366" i="16" a="1"/>
  <c r="G1366" i="16" s="1"/>
  <c r="I1366" i="16" a="1"/>
  <c r="I1366" i="16" s="1"/>
  <c r="J1366" i="16" a="1"/>
  <c r="J1366" i="16" s="1"/>
  <c r="L1366" i="16" a="1"/>
  <c r="L1366" i="16" s="1"/>
  <c r="N1366" i="16" a="1"/>
  <c r="N1366" i="16" s="1"/>
  <c r="O1366" i="16" a="1"/>
  <c r="O1366" i="16" s="1"/>
  <c r="A1367" i="16" a="1"/>
  <c r="A1367" i="16" s="1"/>
  <c r="B1367" i="16" a="1"/>
  <c r="B1367" i="16" s="1"/>
  <c r="C1367" i="16" a="1"/>
  <c r="C1367" i="16" s="1"/>
  <c r="D1367" i="16" a="1"/>
  <c r="D1367" i="16" s="1"/>
  <c r="E1367" i="16" a="1"/>
  <c r="E1367" i="16" s="1"/>
  <c r="F1367" i="16" a="1"/>
  <c r="F1367" i="16" s="1"/>
  <c r="G1367" i="16" a="1"/>
  <c r="G1367" i="16" s="1"/>
  <c r="I1367" i="16" a="1"/>
  <c r="I1367" i="16" s="1"/>
  <c r="J1367" i="16" a="1"/>
  <c r="J1367" i="16" s="1"/>
  <c r="L1367" i="16" a="1"/>
  <c r="L1367" i="16" s="1"/>
  <c r="N1367" i="16" a="1"/>
  <c r="N1367" i="16" s="1"/>
  <c r="O1367" i="16" a="1"/>
  <c r="O1367" i="16" s="1"/>
  <c r="A1368" i="16" a="1"/>
  <c r="A1368" i="16" s="1"/>
  <c r="B1368" i="16" a="1"/>
  <c r="B1368" i="16" s="1"/>
  <c r="C1368" i="16" a="1"/>
  <c r="C1368" i="16" s="1"/>
  <c r="D1368" i="16" a="1"/>
  <c r="D1368" i="16" s="1"/>
  <c r="E1368" i="16" a="1"/>
  <c r="E1368" i="16" s="1"/>
  <c r="G1368" i="16" a="1"/>
  <c r="G1368" i="16" s="1"/>
  <c r="I1368" i="16" a="1"/>
  <c r="I1368" i="16" s="1"/>
  <c r="J1368" i="16" a="1"/>
  <c r="J1368" i="16" s="1"/>
  <c r="L1368" i="16" a="1"/>
  <c r="L1368" i="16" s="1"/>
  <c r="N1368" i="16" a="1"/>
  <c r="N1368" i="16" s="1"/>
  <c r="O1368" i="16" a="1"/>
  <c r="O1368" i="16" s="1"/>
  <c r="A1369" i="16" a="1"/>
  <c r="A1369" i="16" s="1"/>
  <c r="B1369" i="16" a="1"/>
  <c r="B1369" i="16" s="1"/>
  <c r="C1369" i="16" a="1"/>
  <c r="C1369" i="16" s="1"/>
  <c r="D1369" i="16" a="1"/>
  <c r="D1369" i="16" s="1"/>
  <c r="E1369" i="16" a="1"/>
  <c r="E1369" i="16" s="1"/>
  <c r="G1369" i="16" a="1"/>
  <c r="G1369" i="16" s="1"/>
  <c r="I1369" i="16" a="1"/>
  <c r="I1369" i="16" s="1"/>
  <c r="J1369" i="16" a="1"/>
  <c r="J1369" i="16" s="1"/>
  <c r="L1369" i="16" a="1"/>
  <c r="L1369" i="16" s="1"/>
  <c r="N1369" i="16" a="1"/>
  <c r="N1369" i="16" s="1"/>
  <c r="O1369" i="16" a="1"/>
  <c r="O1369" i="16" s="1"/>
  <c r="A1370" i="16" a="1"/>
  <c r="A1370" i="16" s="1"/>
  <c r="B1370" i="16" a="1"/>
  <c r="B1370" i="16" s="1"/>
  <c r="C1370" i="16" a="1"/>
  <c r="C1370" i="16" s="1"/>
  <c r="D1370" i="16" a="1"/>
  <c r="D1370" i="16" s="1"/>
  <c r="E1370" i="16" a="1"/>
  <c r="E1370" i="16" s="1"/>
  <c r="F1370" i="16" a="1"/>
  <c r="F1370" i="16" s="1"/>
  <c r="G1370" i="16" a="1"/>
  <c r="G1370" i="16" s="1"/>
  <c r="I1370" i="16" a="1"/>
  <c r="I1370" i="16" s="1"/>
  <c r="J1370" i="16" a="1"/>
  <c r="J1370" i="16" s="1"/>
  <c r="L1370" i="16" a="1"/>
  <c r="L1370" i="16" s="1"/>
  <c r="N1370" i="16" a="1"/>
  <c r="N1370" i="16" s="1"/>
  <c r="O1370" i="16" a="1"/>
  <c r="O1370" i="16" s="1"/>
  <c r="A1371" i="16" a="1"/>
  <c r="A1371" i="16" s="1"/>
  <c r="B1371" i="16" a="1"/>
  <c r="B1371" i="16" s="1"/>
  <c r="C1371" i="16" a="1"/>
  <c r="C1371" i="16" s="1"/>
  <c r="D1371" i="16" a="1"/>
  <c r="D1371" i="16" s="1"/>
  <c r="E1371" i="16" a="1"/>
  <c r="E1371" i="16" s="1"/>
  <c r="F1371" i="16" a="1"/>
  <c r="F1371" i="16" s="1"/>
  <c r="G1371" i="16" a="1"/>
  <c r="G1371" i="16" s="1"/>
  <c r="I1371" i="16" a="1"/>
  <c r="I1371" i="16" s="1"/>
  <c r="J1371" i="16" a="1"/>
  <c r="J1371" i="16" s="1"/>
  <c r="L1371" i="16" a="1"/>
  <c r="L1371" i="16" s="1"/>
  <c r="N1371" i="16" a="1"/>
  <c r="N1371" i="16" s="1"/>
  <c r="O1371" i="16" a="1"/>
  <c r="O1371" i="16" s="1"/>
  <c r="A1372" i="16" a="1"/>
  <c r="A1372" i="16" s="1"/>
  <c r="B1372" i="16" a="1"/>
  <c r="B1372" i="16" s="1"/>
  <c r="C1372" i="16" a="1"/>
  <c r="C1372" i="16" s="1"/>
  <c r="D1372" i="16" a="1"/>
  <c r="D1372" i="16" s="1"/>
  <c r="E1372" i="16" a="1"/>
  <c r="E1372" i="16" s="1"/>
  <c r="G1372" i="16" a="1"/>
  <c r="G1372" i="16" s="1"/>
  <c r="I1372" i="16" a="1"/>
  <c r="I1372" i="16" s="1"/>
  <c r="J1372" i="16" a="1"/>
  <c r="J1372" i="16" s="1"/>
  <c r="L1372" i="16" a="1"/>
  <c r="L1372" i="16" s="1"/>
  <c r="N1372" i="16" a="1"/>
  <c r="N1372" i="16" s="1"/>
  <c r="O1372" i="16" a="1"/>
  <c r="O1372" i="16" s="1"/>
  <c r="A1373" i="16" a="1"/>
  <c r="A1373" i="16" s="1"/>
  <c r="B1373" i="16" a="1"/>
  <c r="B1373" i="16" s="1"/>
  <c r="C1373" i="16" a="1"/>
  <c r="C1373" i="16" s="1"/>
  <c r="D1373" i="16" a="1"/>
  <c r="D1373" i="16" s="1"/>
  <c r="E1373" i="16" a="1"/>
  <c r="E1373" i="16" s="1"/>
  <c r="F1373" i="16" a="1"/>
  <c r="F1373" i="16" s="1"/>
  <c r="G1373" i="16" a="1"/>
  <c r="G1373" i="16" s="1"/>
  <c r="I1373" i="16" a="1"/>
  <c r="I1373" i="16" s="1"/>
  <c r="J1373" i="16" a="1"/>
  <c r="J1373" i="16" s="1"/>
  <c r="L1373" i="16" a="1"/>
  <c r="L1373" i="16" s="1"/>
  <c r="N1373" i="16" a="1"/>
  <c r="N1373" i="16" s="1"/>
  <c r="O1373" i="16" a="1"/>
  <c r="O1373" i="16" s="1"/>
  <c r="A1374" i="16" a="1"/>
  <c r="A1374" i="16" s="1"/>
  <c r="B1374" i="16" a="1"/>
  <c r="B1374" i="16" s="1"/>
  <c r="C1374" i="16" a="1"/>
  <c r="C1374" i="16" s="1"/>
  <c r="D1374" i="16" a="1"/>
  <c r="D1374" i="16" s="1"/>
  <c r="E1374" i="16" a="1"/>
  <c r="E1374" i="16" s="1"/>
  <c r="F1374" i="16" a="1"/>
  <c r="F1374" i="16" s="1"/>
  <c r="G1374" i="16" a="1"/>
  <c r="G1374" i="16" s="1"/>
  <c r="I1374" i="16" a="1"/>
  <c r="I1374" i="16" s="1"/>
  <c r="J1374" i="16" a="1"/>
  <c r="J1374" i="16" s="1"/>
  <c r="L1374" i="16" a="1"/>
  <c r="L1374" i="16" s="1"/>
  <c r="N1374" i="16" a="1"/>
  <c r="N1374" i="16" s="1"/>
  <c r="O1374" i="16" a="1"/>
  <c r="O1374" i="16" s="1"/>
  <c r="A1375" i="16" a="1"/>
  <c r="A1375" i="16" s="1"/>
  <c r="B1375" i="16" a="1"/>
  <c r="B1375" i="16" s="1"/>
  <c r="C1375" i="16" a="1"/>
  <c r="C1375" i="16" s="1"/>
  <c r="D1375" i="16" a="1"/>
  <c r="D1375" i="16" s="1"/>
  <c r="E1375" i="16" a="1"/>
  <c r="E1375" i="16" s="1"/>
  <c r="F1375" i="16" a="1"/>
  <c r="F1375" i="16" s="1"/>
  <c r="G1375" i="16" a="1"/>
  <c r="G1375" i="16" s="1"/>
  <c r="I1375" i="16" a="1"/>
  <c r="I1375" i="16" s="1"/>
  <c r="J1375" i="16" a="1"/>
  <c r="J1375" i="16" s="1"/>
  <c r="L1375" i="16" a="1"/>
  <c r="L1375" i="16" s="1"/>
  <c r="N1375" i="16" a="1"/>
  <c r="N1375" i="16" s="1"/>
  <c r="O1375" i="16" a="1"/>
  <c r="O1375" i="16" s="1"/>
  <c r="A1376" i="16" a="1"/>
  <c r="A1376" i="16" s="1"/>
  <c r="B1376" i="16" a="1"/>
  <c r="B1376" i="16" s="1"/>
  <c r="C1376" i="16" a="1"/>
  <c r="C1376" i="16" s="1"/>
  <c r="D1376" i="16" a="1"/>
  <c r="D1376" i="16" s="1"/>
  <c r="E1376" i="16" a="1"/>
  <c r="E1376" i="16" s="1"/>
  <c r="F1376" i="16" a="1"/>
  <c r="F1376" i="16" s="1"/>
  <c r="G1376" i="16" a="1"/>
  <c r="G1376" i="16" s="1"/>
  <c r="I1376" i="16" a="1"/>
  <c r="I1376" i="16" s="1"/>
  <c r="J1376" i="16" a="1"/>
  <c r="J1376" i="16" s="1"/>
  <c r="L1376" i="16" a="1"/>
  <c r="L1376" i="16" s="1"/>
  <c r="N1376" i="16" a="1"/>
  <c r="N1376" i="16" s="1"/>
  <c r="O1376" i="16" a="1"/>
  <c r="O1376" i="16" s="1"/>
  <c r="A1377" i="16" a="1"/>
  <c r="A1377" i="16" s="1"/>
  <c r="B1377" i="16" a="1"/>
  <c r="B1377" i="16" s="1"/>
  <c r="C1377" i="16" a="1"/>
  <c r="C1377" i="16" s="1"/>
  <c r="D1377" i="16" a="1"/>
  <c r="D1377" i="16" s="1"/>
  <c r="E1377" i="16" a="1"/>
  <c r="E1377" i="16" s="1"/>
  <c r="G1377" i="16" a="1"/>
  <c r="G1377" i="16" s="1"/>
  <c r="I1377" i="16" a="1"/>
  <c r="I1377" i="16" s="1"/>
  <c r="J1377" i="16" a="1"/>
  <c r="J1377" i="16" s="1"/>
  <c r="L1377" i="16" a="1"/>
  <c r="L1377" i="16" s="1"/>
  <c r="N1377" i="16" a="1"/>
  <c r="N1377" i="16" s="1"/>
  <c r="O1377" i="16" a="1"/>
  <c r="O1377" i="16" s="1"/>
  <c r="A1378" i="16" a="1"/>
  <c r="A1378" i="16" s="1"/>
  <c r="B1378" i="16" a="1"/>
  <c r="B1378" i="16" s="1"/>
  <c r="C1378" i="16" a="1"/>
  <c r="C1378" i="16" s="1"/>
  <c r="D1378" i="16" a="1"/>
  <c r="D1378" i="16" s="1"/>
  <c r="E1378" i="16" a="1"/>
  <c r="E1378" i="16" s="1"/>
  <c r="G1378" i="16" a="1"/>
  <c r="G1378" i="16" s="1"/>
  <c r="I1378" i="16" a="1"/>
  <c r="I1378" i="16" s="1"/>
  <c r="J1378" i="16" a="1"/>
  <c r="J1378" i="16" s="1"/>
  <c r="L1378" i="16" a="1"/>
  <c r="L1378" i="16" s="1"/>
  <c r="N1378" i="16" a="1"/>
  <c r="N1378" i="16" s="1"/>
  <c r="O1378" i="16" a="1"/>
  <c r="O1378" i="16" s="1"/>
  <c r="A1379" i="16" a="1"/>
  <c r="A1379" i="16" s="1"/>
  <c r="B1379" i="16" a="1"/>
  <c r="B1379" i="16" s="1"/>
  <c r="C1379" i="16" a="1"/>
  <c r="C1379" i="16" s="1"/>
  <c r="D1379" i="16" a="1"/>
  <c r="D1379" i="16" s="1"/>
  <c r="E1379" i="16" a="1"/>
  <c r="E1379" i="16" s="1"/>
  <c r="F1379" i="16" a="1"/>
  <c r="F1379" i="16" s="1"/>
  <c r="G1379" i="16" a="1"/>
  <c r="G1379" i="16" s="1"/>
  <c r="I1379" i="16" a="1"/>
  <c r="I1379" i="16" s="1"/>
  <c r="J1379" i="16" a="1"/>
  <c r="J1379" i="16" s="1"/>
  <c r="L1379" i="16" a="1"/>
  <c r="L1379" i="16" s="1"/>
  <c r="N1379" i="16" a="1"/>
  <c r="N1379" i="16" s="1"/>
  <c r="O1379" i="16" a="1"/>
  <c r="O1379" i="16" s="1"/>
  <c r="A1380" i="16" a="1"/>
  <c r="A1380" i="16" s="1"/>
  <c r="B1380" i="16" a="1"/>
  <c r="B1380" i="16" s="1"/>
  <c r="C1380" i="16" a="1"/>
  <c r="C1380" i="16" s="1"/>
  <c r="D1380" i="16" a="1"/>
  <c r="D1380" i="16" s="1"/>
  <c r="E1380" i="16" a="1"/>
  <c r="E1380" i="16" s="1"/>
  <c r="G1380" i="16" a="1"/>
  <c r="G1380" i="16" s="1"/>
  <c r="I1380" i="16" a="1"/>
  <c r="I1380" i="16" s="1"/>
  <c r="J1380" i="16" a="1"/>
  <c r="J1380" i="16" s="1"/>
  <c r="L1380" i="16" a="1"/>
  <c r="L1380" i="16" s="1"/>
  <c r="N1380" i="16" a="1"/>
  <c r="N1380" i="16" s="1"/>
  <c r="O1380" i="16" a="1"/>
  <c r="O1380" i="16" s="1"/>
  <c r="A1381" i="16" a="1"/>
  <c r="A1381" i="16" s="1"/>
  <c r="B1381" i="16" a="1"/>
  <c r="B1381" i="16" s="1"/>
  <c r="C1381" i="16" a="1"/>
  <c r="C1381" i="16" s="1"/>
  <c r="D1381" i="16" a="1"/>
  <c r="D1381" i="16" s="1"/>
  <c r="E1381" i="16" a="1"/>
  <c r="E1381" i="16" s="1"/>
  <c r="G1381" i="16" a="1"/>
  <c r="G1381" i="16" s="1"/>
  <c r="I1381" i="16" a="1"/>
  <c r="I1381" i="16" s="1"/>
  <c r="J1381" i="16" a="1"/>
  <c r="J1381" i="16" s="1"/>
  <c r="L1381" i="16" a="1"/>
  <c r="L1381" i="16" s="1"/>
  <c r="N1381" i="16" a="1"/>
  <c r="N1381" i="16" s="1"/>
  <c r="O1381" i="16" a="1"/>
  <c r="O1381" i="16" s="1"/>
  <c r="A1382" i="16" a="1"/>
  <c r="A1382" i="16" s="1"/>
  <c r="B1382" i="16" a="1"/>
  <c r="B1382" i="16" s="1"/>
  <c r="C1382" i="16" a="1"/>
  <c r="C1382" i="16" s="1"/>
  <c r="D1382" i="16" a="1"/>
  <c r="D1382" i="16" s="1"/>
  <c r="E1382" i="16" a="1"/>
  <c r="E1382" i="16" s="1"/>
  <c r="F1382" i="16" a="1"/>
  <c r="F1382" i="16" s="1"/>
  <c r="G1382" i="16" a="1"/>
  <c r="G1382" i="16" s="1"/>
  <c r="I1382" i="16" a="1"/>
  <c r="I1382" i="16" s="1"/>
  <c r="J1382" i="16" a="1"/>
  <c r="J1382" i="16" s="1"/>
  <c r="L1382" i="16" a="1"/>
  <c r="L1382" i="16" s="1"/>
  <c r="N1382" i="16" a="1"/>
  <c r="N1382" i="16" s="1"/>
  <c r="O1382" i="16" a="1"/>
  <c r="O1382" i="16" s="1"/>
  <c r="A1383" i="16" a="1"/>
  <c r="A1383" i="16" s="1"/>
  <c r="B1383" i="16" a="1"/>
  <c r="B1383" i="16" s="1"/>
  <c r="C1383" i="16" a="1"/>
  <c r="C1383" i="16" s="1"/>
  <c r="D1383" i="16" a="1"/>
  <c r="D1383" i="16" s="1"/>
  <c r="E1383" i="16" a="1"/>
  <c r="E1383" i="16" s="1"/>
  <c r="F1383" i="16" a="1"/>
  <c r="F1383" i="16" s="1"/>
  <c r="G1383" i="16" a="1"/>
  <c r="G1383" i="16" s="1"/>
  <c r="I1383" i="16" a="1"/>
  <c r="I1383" i="16" s="1"/>
  <c r="J1383" i="16" a="1"/>
  <c r="J1383" i="16" s="1"/>
  <c r="L1383" i="16" a="1"/>
  <c r="L1383" i="16" s="1"/>
  <c r="N1383" i="16" a="1"/>
  <c r="N1383" i="16" s="1"/>
  <c r="O1383" i="16" a="1"/>
  <c r="O1383" i="16" s="1"/>
  <c r="A1384" i="16" a="1"/>
  <c r="A1384" i="16" s="1"/>
  <c r="B1384" i="16" a="1"/>
  <c r="B1384" i="16" s="1"/>
  <c r="C1384" i="16" a="1"/>
  <c r="C1384" i="16" s="1"/>
  <c r="D1384" i="16" a="1"/>
  <c r="D1384" i="16" s="1"/>
  <c r="E1384" i="16" a="1"/>
  <c r="E1384" i="16" s="1"/>
  <c r="G1384" i="16" a="1"/>
  <c r="G1384" i="16" s="1"/>
  <c r="I1384" i="16" a="1"/>
  <c r="I1384" i="16" s="1"/>
  <c r="J1384" i="16" a="1"/>
  <c r="J1384" i="16" s="1"/>
  <c r="L1384" i="16" a="1"/>
  <c r="L1384" i="16" s="1"/>
  <c r="N1384" i="16" a="1"/>
  <c r="N1384" i="16" s="1"/>
  <c r="O1384" i="16" a="1"/>
  <c r="O1384" i="16" s="1"/>
  <c r="A1385" i="16" a="1"/>
  <c r="A1385" i="16" s="1"/>
  <c r="B1385" i="16" a="1"/>
  <c r="B1385" i="16" s="1"/>
  <c r="C1385" i="16" a="1"/>
  <c r="C1385" i="16" s="1"/>
  <c r="D1385" i="16" a="1"/>
  <c r="D1385" i="16" s="1"/>
  <c r="E1385" i="16" a="1"/>
  <c r="E1385" i="16" s="1"/>
  <c r="F1385" i="16" a="1"/>
  <c r="F1385" i="16" s="1"/>
  <c r="G1385" i="16" a="1"/>
  <c r="G1385" i="16" s="1"/>
  <c r="I1385" i="16" a="1"/>
  <c r="I1385" i="16" s="1"/>
  <c r="J1385" i="16" a="1"/>
  <c r="J1385" i="16" s="1"/>
  <c r="L1385" i="16" a="1"/>
  <c r="L1385" i="16" s="1"/>
  <c r="N1385" i="16" a="1"/>
  <c r="N1385" i="16" s="1"/>
  <c r="O1385" i="16" a="1"/>
  <c r="O1385" i="16" s="1"/>
  <c r="A1386" i="16" a="1"/>
  <c r="A1386" i="16" s="1"/>
  <c r="B1386" i="16" a="1"/>
  <c r="B1386" i="16" s="1"/>
  <c r="C1386" i="16" a="1"/>
  <c r="C1386" i="16" s="1"/>
  <c r="D1386" i="16" a="1"/>
  <c r="D1386" i="16" s="1"/>
  <c r="E1386" i="16" a="1"/>
  <c r="E1386" i="16" s="1"/>
  <c r="F1386" i="16" a="1"/>
  <c r="F1386" i="16" s="1"/>
  <c r="G1386" i="16" a="1"/>
  <c r="G1386" i="16" s="1"/>
  <c r="I1386" i="16" a="1"/>
  <c r="I1386" i="16" s="1"/>
  <c r="J1386" i="16" a="1"/>
  <c r="J1386" i="16" s="1"/>
  <c r="L1386" i="16" a="1"/>
  <c r="L1386" i="16" s="1"/>
  <c r="N1386" i="16" a="1"/>
  <c r="N1386" i="16" s="1"/>
  <c r="O1386" i="16" a="1"/>
  <c r="O1386" i="16" s="1"/>
  <c r="A1387" i="16" a="1"/>
  <c r="A1387" i="16" s="1"/>
  <c r="B1387" i="16" a="1"/>
  <c r="B1387" i="16" s="1"/>
  <c r="C1387" i="16" a="1"/>
  <c r="C1387" i="16" s="1"/>
  <c r="D1387" i="16" a="1"/>
  <c r="D1387" i="16" s="1"/>
  <c r="E1387" i="16" a="1"/>
  <c r="E1387" i="16" s="1"/>
  <c r="F1387" i="16" a="1"/>
  <c r="F1387" i="16" s="1"/>
  <c r="G1387" i="16" a="1"/>
  <c r="G1387" i="16" s="1"/>
  <c r="I1387" i="16" a="1"/>
  <c r="I1387" i="16" s="1"/>
  <c r="J1387" i="16" a="1"/>
  <c r="J1387" i="16" s="1"/>
  <c r="L1387" i="16" a="1"/>
  <c r="L1387" i="16" s="1"/>
  <c r="N1387" i="16" a="1"/>
  <c r="N1387" i="16" s="1"/>
  <c r="O1387" i="16" a="1"/>
  <c r="O1387" i="16" s="1"/>
  <c r="A1388" i="16" a="1"/>
  <c r="A1388" i="16" s="1"/>
  <c r="B1388" i="16" a="1"/>
  <c r="B1388" i="16" s="1"/>
  <c r="C1388" i="16" a="1"/>
  <c r="C1388" i="16" s="1"/>
  <c r="D1388" i="16" a="1"/>
  <c r="D1388" i="16" s="1"/>
  <c r="E1388" i="16" a="1"/>
  <c r="E1388" i="16" s="1"/>
  <c r="F1388" i="16" a="1"/>
  <c r="F1388" i="16" s="1"/>
  <c r="G1388" i="16" a="1"/>
  <c r="G1388" i="16" s="1"/>
  <c r="I1388" i="16" a="1"/>
  <c r="I1388" i="16" s="1"/>
  <c r="J1388" i="16" a="1"/>
  <c r="J1388" i="16" s="1"/>
  <c r="L1388" i="16" a="1"/>
  <c r="L1388" i="16" s="1"/>
  <c r="N1388" i="16" a="1"/>
  <c r="N1388" i="16" s="1"/>
  <c r="O1388" i="16" a="1"/>
  <c r="O1388" i="16" s="1"/>
  <c r="A1389" i="16" a="1"/>
  <c r="A1389" i="16" s="1"/>
  <c r="B1389" i="16" a="1"/>
  <c r="B1389" i="16" s="1"/>
  <c r="C1389" i="16" a="1"/>
  <c r="C1389" i="16" s="1"/>
  <c r="D1389" i="16" a="1"/>
  <c r="D1389" i="16" s="1"/>
  <c r="E1389" i="16" a="1"/>
  <c r="E1389" i="16" s="1"/>
  <c r="F1389" i="16" a="1"/>
  <c r="F1389" i="16" s="1"/>
  <c r="G1389" i="16" a="1"/>
  <c r="G1389" i="16" s="1"/>
  <c r="I1389" i="16" a="1"/>
  <c r="I1389" i="16" s="1"/>
  <c r="J1389" i="16" a="1"/>
  <c r="J1389" i="16" s="1"/>
  <c r="L1389" i="16" a="1"/>
  <c r="L1389" i="16" s="1"/>
  <c r="N1389" i="16" a="1"/>
  <c r="N1389" i="16" s="1"/>
  <c r="O1389" i="16" a="1"/>
  <c r="O1389" i="16" s="1"/>
  <c r="A1390" i="16" a="1"/>
  <c r="A1390" i="16" s="1"/>
  <c r="B1390" i="16" a="1"/>
  <c r="B1390" i="16" s="1"/>
  <c r="C1390" i="16" a="1"/>
  <c r="C1390" i="16" s="1"/>
  <c r="D1390" i="16" a="1"/>
  <c r="D1390" i="16" s="1"/>
  <c r="E1390" i="16" a="1"/>
  <c r="E1390" i="16" s="1"/>
  <c r="G1390" i="16" a="1"/>
  <c r="G1390" i="16" s="1"/>
  <c r="I1390" i="16" a="1"/>
  <c r="I1390" i="16" s="1"/>
  <c r="J1390" i="16" a="1"/>
  <c r="J1390" i="16" s="1"/>
  <c r="L1390" i="16" a="1"/>
  <c r="L1390" i="16" s="1"/>
  <c r="N1390" i="16" a="1"/>
  <c r="N1390" i="16" s="1"/>
  <c r="O1390" i="16" a="1"/>
  <c r="O1390" i="16" s="1"/>
  <c r="A1391" i="16" a="1"/>
  <c r="A1391" i="16" s="1"/>
  <c r="B1391" i="16" a="1"/>
  <c r="B1391" i="16" s="1"/>
  <c r="C1391" i="16" a="1"/>
  <c r="C1391" i="16" s="1"/>
  <c r="D1391" i="16" a="1"/>
  <c r="D1391" i="16" s="1"/>
  <c r="E1391" i="16" a="1"/>
  <c r="E1391" i="16" s="1"/>
  <c r="F1391" i="16" a="1"/>
  <c r="F1391" i="16" s="1"/>
  <c r="G1391" i="16" a="1"/>
  <c r="G1391" i="16" s="1"/>
  <c r="I1391" i="16" a="1"/>
  <c r="I1391" i="16" s="1"/>
  <c r="J1391" i="16" a="1"/>
  <c r="J1391" i="16" s="1"/>
  <c r="L1391" i="16" a="1"/>
  <c r="L1391" i="16" s="1"/>
  <c r="N1391" i="16" a="1"/>
  <c r="N1391" i="16" s="1"/>
  <c r="O1391" i="16" a="1"/>
  <c r="O1391" i="16" s="1"/>
  <c r="A1392" i="16" a="1"/>
  <c r="A1392" i="16" s="1"/>
  <c r="B1392" i="16" a="1"/>
  <c r="B1392" i="16" s="1"/>
  <c r="C1392" i="16" a="1"/>
  <c r="C1392" i="16" s="1"/>
  <c r="D1392" i="16" a="1"/>
  <c r="D1392" i="16" s="1"/>
  <c r="E1392" i="16" a="1"/>
  <c r="E1392" i="16" s="1"/>
  <c r="G1392" i="16" a="1"/>
  <c r="G1392" i="16" s="1"/>
  <c r="I1392" i="16" a="1"/>
  <c r="I1392" i="16" s="1"/>
  <c r="J1392" i="16" a="1"/>
  <c r="J1392" i="16" s="1"/>
  <c r="L1392" i="16" a="1"/>
  <c r="L1392" i="16" s="1"/>
  <c r="N1392" i="16" a="1"/>
  <c r="N1392" i="16" s="1"/>
  <c r="O1392" i="16" a="1"/>
  <c r="O1392" i="16" s="1"/>
  <c r="A1393" i="16" a="1"/>
  <c r="A1393" i="16" s="1"/>
  <c r="B1393" i="16" a="1"/>
  <c r="B1393" i="16" s="1"/>
  <c r="C1393" i="16" a="1"/>
  <c r="C1393" i="16" s="1"/>
  <c r="D1393" i="16" a="1"/>
  <c r="D1393" i="16" s="1"/>
  <c r="E1393" i="16" a="1"/>
  <c r="E1393" i="16" s="1"/>
  <c r="G1393" i="16" a="1"/>
  <c r="G1393" i="16" s="1"/>
  <c r="I1393" i="16" a="1"/>
  <c r="I1393" i="16" s="1"/>
  <c r="J1393" i="16" a="1"/>
  <c r="J1393" i="16" s="1"/>
  <c r="L1393" i="16" a="1"/>
  <c r="L1393" i="16" s="1"/>
  <c r="N1393" i="16" a="1"/>
  <c r="N1393" i="16" s="1"/>
  <c r="O1393" i="16" a="1"/>
  <c r="O1393" i="16" s="1"/>
  <c r="A1394" i="16" a="1"/>
  <c r="A1394" i="16" s="1"/>
  <c r="B1394" i="16" a="1"/>
  <c r="B1394" i="16" s="1"/>
  <c r="C1394" i="16" a="1"/>
  <c r="C1394" i="16" s="1"/>
  <c r="D1394" i="16" a="1"/>
  <c r="D1394" i="16" s="1"/>
  <c r="E1394" i="16" a="1"/>
  <c r="E1394" i="16" s="1"/>
  <c r="F1394" i="16" a="1"/>
  <c r="F1394" i="16" s="1"/>
  <c r="G1394" i="16" a="1"/>
  <c r="G1394" i="16" s="1"/>
  <c r="I1394" i="16" a="1"/>
  <c r="I1394" i="16" s="1"/>
  <c r="J1394" i="16" a="1"/>
  <c r="J1394" i="16" s="1"/>
  <c r="L1394" i="16" a="1"/>
  <c r="L1394" i="16" s="1"/>
  <c r="N1394" i="16" a="1"/>
  <c r="N1394" i="16" s="1"/>
  <c r="O1394" i="16" a="1"/>
  <c r="O1394" i="16" s="1"/>
  <c r="A1395" i="16" a="1"/>
  <c r="A1395" i="16" s="1"/>
  <c r="B1395" i="16" a="1"/>
  <c r="B1395" i="16" s="1"/>
  <c r="C1395" i="16" a="1"/>
  <c r="C1395" i="16" s="1"/>
  <c r="D1395" i="16" a="1"/>
  <c r="D1395" i="16" s="1"/>
  <c r="E1395" i="16" a="1"/>
  <c r="E1395" i="16" s="1"/>
  <c r="F1395" i="16" a="1"/>
  <c r="F1395" i="16" s="1"/>
  <c r="G1395" i="16" a="1"/>
  <c r="G1395" i="16" s="1"/>
  <c r="I1395" i="16" a="1"/>
  <c r="I1395" i="16" s="1"/>
  <c r="J1395" i="16" a="1"/>
  <c r="J1395" i="16" s="1"/>
  <c r="L1395" i="16" a="1"/>
  <c r="L1395" i="16" s="1"/>
  <c r="N1395" i="16" a="1"/>
  <c r="N1395" i="16" s="1"/>
  <c r="O1395" i="16" a="1"/>
  <c r="O1395" i="16" s="1"/>
  <c r="A1396" i="16" a="1"/>
  <c r="A1396" i="16" s="1"/>
  <c r="B1396" i="16" a="1"/>
  <c r="B1396" i="16" s="1"/>
  <c r="C1396" i="16" a="1"/>
  <c r="C1396" i="16" s="1"/>
  <c r="D1396" i="16" a="1"/>
  <c r="D1396" i="16" s="1"/>
  <c r="E1396" i="16" a="1"/>
  <c r="E1396" i="16" s="1"/>
  <c r="G1396" i="16" a="1"/>
  <c r="G1396" i="16" s="1"/>
  <c r="I1396" i="16" a="1"/>
  <c r="I1396" i="16" s="1"/>
  <c r="J1396" i="16" a="1"/>
  <c r="J1396" i="16" s="1"/>
  <c r="L1396" i="16" a="1"/>
  <c r="L1396" i="16" s="1"/>
  <c r="N1396" i="16" a="1"/>
  <c r="N1396" i="16" s="1"/>
  <c r="O1396" i="16" a="1"/>
  <c r="O1396" i="16" s="1"/>
  <c r="A1397" i="16" a="1"/>
  <c r="A1397" i="16" s="1"/>
  <c r="B1397" i="16" a="1"/>
  <c r="B1397" i="16" s="1"/>
  <c r="C1397" i="16" a="1"/>
  <c r="C1397" i="16" s="1"/>
  <c r="D1397" i="16" a="1"/>
  <c r="D1397" i="16" s="1"/>
  <c r="E1397" i="16" a="1"/>
  <c r="E1397" i="16" s="1"/>
  <c r="F1397" i="16" a="1"/>
  <c r="F1397" i="16" s="1"/>
  <c r="G1397" i="16" a="1"/>
  <c r="G1397" i="16" s="1"/>
  <c r="I1397" i="16" a="1"/>
  <c r="I1397" i="16" s="1"/>
  <c r="J1397" i="16" a="1"/>
  <c r="J1397" i="16" s="1"/>
  <c r="L1397" i="16" a="1"/>
  <c r="L1397" i="16" s="1"/>
  <c r="N1397" i="16" a="1"/>
  <c r="N1397" i="16" s="1"/>
  <c r="O1397" i="16" a="1"/>
  <c r="O1397" i="16" s="1"/>
  <c r="J940" i="2"/>
  <c r="J937" i="2"/>
  <c r="J938" i="2"/>
  <c r="K937" i="16" s="1" a="1"/>
  <c r="K937" i="16" s="1"/>
  <c r="J939" i="2"/>
  <c r="J936" i="2"/>
  <c r="J933" i="2"/>
  <c r="J934" i="2"/>
  <c r="J935" i="2"/>
  <c r="J930" i="2"/>
  <c r="J931" i="2"/>
  <c r="J932" i="2"/>
  <c r="K931" i="16" s="1" a="1"/>
  <c r="K931" i="16" s="1"/>
  <c r="J927" i="2"/>
  <c r="J928" i="2"/>
  <c r="J929" i="2"/>
  <c r="J925" i="2"/>
  <c r="J926" i="2"/>
  <c r="K925" i="16" s="1" a="1"/>
  <c r="K925" i="16" s="1"/>
  <c r="J924" i="2"/>
  <c r="J921" i="2"/>
  <c r="J922" i="2"/>
  <c r="K921" i="16" s="1" a="1"/>
  <c r="K921" i="16" s="1"/>
  <c r="J923" i="2"/>
  <c r="J917" i="2"/>
  <c r="J918" i="2"/>
  <c r="J919" i="2"/>
  <c r="J920" i="2"/>
  <c r="K919" i="16" s="1" a="1"/>
  <c r="K919" i="16" s="1"/>
  <c r="J916" i="2"/>
  <c r="J915" i="2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K1579" i="16" s="1" a="1"/>
  <c r="K1579" i="16" s="1"/>
  <c r="N461" i="3"/>
  <c r="K1580" i="16" s="1" a="1"/>
  <c r="K1580" i="16" s="1"/>
  <c r="N462" i="3"/>
  <c r="K1581" i="16" s="1" a="1"/>
  <c r="K1581" i="16" s="1"/>
  <c r="N463" i="3"/>
  <c r="K1582" i="16" s="1" a="1"/>
  <c r="K1582" i="16" s="1"/>
  <c r="N464" i="3"/>
  <c r="K1583" i="16" s="1" a="1"/>
  <c r="K1583" i="16" s="1"/>
  <c r="N465" i="3"/>
  <c r="K1584" i="16" s="1" a="1"/>
  <c r="K1584" i="16" s="1"/>
  <c r="N466" i="3"/>
  <c r="K1585" i="16" s="1" a="1"/>
  <c r="K1585" i="16" s="1"/>
  <c r="N467" i="3"/>
  <c r="K1586" i="16" s="1" a="1"/>
  <c r="K1586" i="16" s="1"/>
  <c r="N468" i="3"/>
  <c r="K1587" i="16" s="1" a="1"/>
  <c r="K1587" i="16" s="1"/>
  <c r="N469" i="3"/>
  <c r="K1588" i="16" s="1" a="1"/>
  <c r="K1588" i="16" s="1"/>
  <c r="N470" i="3"/>
  <c r="K1589" i="16" s="1" a="1"/>
  <c r="K1589" i="16" s="1"/>
  <c r="N471" i="3"/>
  <c r="K1590" i="16" s="1" a="1"/>
  <c r="K1590" i="16" s="1"/>
  <c r="N472" i="3"/>
  <c r="K1591" i="16" s="1" a="1"/>
  <c r="K1591" i="16" s="1"/>
  <c r="F1291" i="16" a="1"/>
  <c r="F1291" i="16" s="1"/>
  <c r="F1292" i="16" a="1"/>
  <c r="F1292" i="16" s="1"/>
  <c r="F1300" i="16" a="1"/>
  <c r="F1300" i="16" s="1"/>
  <c r="H1305" i="16" a="1"/>
  <c r="H1305" i="16" s="1"/>
  <c r="H1306" i="16" a="1"/>
  <c r="H1306" i="16" s="1"/>
  <c r="H1307" i="16" a="1"/>
  <c r="H1307" i="16" s="1"/>
  <c r="H1310" i="16" a="1"/>
  <c r="H1310" i="16" s="1"/>
  <c r="H1313" i="16" a="1"/>
  <c r="H1313" i="16" s="1"/>
  <c r="H1314" i="16" a="1"/>
  <c r="H1314" i="16" s="1"/>
  <c r="H1317" i="16" a="1"/>
  <c r="H1317" i="16" s="1"/>
  <c r="H1318" i="16" a="1"/>
  <c r="H1318" i="16" s="1"/>
  <c r="H1319" i="16" a="1"/>
  <c r="H1319" i="16" s="1"/>
  <c r="H1320" i="16" a="1"/>
  <c r="H1320" i="16" s="1"/>
  <c r="H1322" i="16" a="1"/>
  <c r="H1322" i="16" s="1"/>
  <c r="H1325" i="16" a="1"/>
  <c r="H1325" i="16" s="1"/>
  <c r="H1326" i="16" a="1"/>
  <c r="H1326" i="16" s="1"/>
  <c r="H1327" i="16" a="1"/>
  <c r="H1327" i="16" s="1"/>
  <c r="H1328" i="16" a="1"/>
  <c r="H1328" i="16" s="1"/>
  <c r="H1329" i="16" a="1"/>
  <c r="H1329" i="16" s="1"/>
  <c r="H1330" i="16" a="1"/>
  <c r="H1330" i="16" s="1"/>
  <c r="H1331" i="16" a="1"/>
  <c r="H1331" i="16" s="1"/>
  <c r="H1332" i="16" a="1"/>
  <c r="H1332" i="16" s="1"/>
  <c r="H1334" i="16" a="1"/>
  <c r="H1334" i="16" s="1"/>
  <c r="H1337" i="16" a="1"/>
  <c r="H1337" i="16" s="1"/>
  <c r="H1338" i="16" a="1"/>
  <c r="H1338" i="16" s="1"/>
  <c r="H1339" i="16" a="1"/>
  <c r="H1339" i="16" s="1"/>
  <c r="H1340" i="16" a="1"/>
  <c r="H1340" i="16" s="1"/>
  <c r="H1341" i="16" a="1"/>
  <c r="H1341" i="16" s="1"/>
  <c r="H1342" i="16" a="1"/>
  <c r="H1342" i="16" s="1"/>
  <c r="H1343" i="16" a="1"/>
  <c r="H1343" i="16" s="1"/>
  <c r="H1344" i="16" a="1"/>
  <c r="H1344" i="16" s="1"/>
  <c r="H1346" i="16" a="1"/>
  <c r="H1346" i="16" s="1"/>
  <c r="H1349" i="16" a="1"/>
  <c r="H1349" i="16" s="1"/>
  <c r="H1350" i="16" a="1"/>
  <c r="H1350" i="16" s="1"/>
  <c r="H1351" i="16" a="1"/>
  <c r="H1351" i="16" s="1"/>
  <c r="H1352" i="16" a="1"/>
  <c r="H1352" i="16" s="1"/>
  <c r="H1353" i="16" a="1"/>
  <c r="H1353" i="16" s="1"/>
  <c r="H1354" i="16" a="1"/>
  <c r="H1354" i="16" s="1"/>
  <c r="H1355" i="16" a="1"/>
  <c r="H1355" i="16" s="1"/>
  <c r="H1356" i="16" a="1"/>
  <c r="H1356" i="16" s="1"/>
  <c r="H1358" i="16" a="1"/>
  <c r="H1358" i="16" s="1"/>
  <c r="H1361" i="16" a="1"/>
  <c r="H1361" i="16" s="1"/>
  <c r="H1362" i="16" a="1"/>
  <c r="H1362" i="16" s="1"/>
  <c r="H1363" i="16" a="1"/>
  <c r="H1363" i="16" s="1"/>
  <c r="H1364" i="16" a="1"/>
  <c r="H1364" i="16" s="1"/>
  <c r="H1365" i="16" a="1"/>
  <c r="H1365" i="16" s="1"/>
  <c r="H1366" i="16" a="1"/>
  <c r="H1366" i="16" s="1"/>
  <c r="H1367" i="16" a="1"/>
  <c r="H1367" i="16" s="1"/>
  <c r="H1368" i="16" a="1"/>
  <c r="H1368" i="16" s="1"/>
  <c r="H1370" i="16" a="1"/>
  <c r="H1370" i="16" s="1"/>
  <c r="H1373" i="16" a="1"/>
  <c r="H1373" i="16" s="1"/>
  <c r="H1374" i="16" a="1"/>
  <c r="H1374" i="16" s="1"/>
  <c r="H1375" i="16" a="1"/>
  <c r="H1375" i="16" s="1"/>
  <c r="H1376" i="16" a="1"/>
  <c r="H1376" i="16" s="1"/>
  <c r="H1377" i="16" a="1"/>
  <c r="H1377" i="16" s="1"/>
  <c r="H1378" i="16" a="1"/>
  <c r="H1378" i="16" s="1"/>
  <c r="H1379" i="16" a="1"/>
  <c r="H1379" i="16" s="1"/>
  <c r="H1380" i="16" a="1"/>
  <c r="H1380" i="16" s="1"/>
  <c r="H1382" i="16" a="1"/>
  <c r="H1382" i="16" s="1"/>
  <c r="H1385" i="16" a="1"/>
  <c r="H1385" i="16" s="1"/>
  <c r="H1386" i="16" a="1"/>
  <c r="H1386" i="16" s="1"/>
  <c r="H1387" i="16" a="1"/>
  <c r="H1387" i="16" s="1"/>
  <c r="H1388" i="16" a="1"/>
  <c r="H1388" i="16" s="1"/>
  <c r="H1389" i="16" a="1"/>
  <c r="H1389" i="16" s="1"/>
  <c r="H1390" i="16" a="1"/>
  <c r="H1390" i="16" s="1"/>
  <c r="H1391" i="16" a="1"/>
  <c r="H1391" i="16" s="1"/>
  <c r="H1392" i="16" a="1"/>
  <c r="H1392" i="16" s="1"/>
  <c r="H1394" i="16" a="1"/>
  <c r="H1394" i="16" s="1"/>
  <c r="H1397" i="16" a="1"/>
  <c r="H1397" i="16" s="1"/>
  <c r="I1279" i="16" a="1"/>
  <c r="I1279" i="16" s="1"/>
  <c r="I1280" i="16" a="1"/>
  <c r="I1280" i="16" s="1"/>
  <c r="I1281" i="16" a="1"/>
  <c r="I1281" i="16" s="1"/>
  <c r="I1282" i="16" a="1"/>
  <c r="I1282" i="16" s="1"/>
  <c r="I1283" i="16" a="1"/>
  <c r="I1283" i="16" s="1"/>
  <c r="I1284" i="16" a="1"/>
  <c r="I1284" i="16" s="1"/>
  <c r="I1285" i="16" a="1"/>
  <c r="I1285" i="16" s="1"/>
  <c r="I1286" i="16" a="1"/>
  <c r="I1286" i="16" s="1"/>
  <c r="I1287" i="16" a="1"/>
  <c r="I1287" i="16" s="1"/>
  <c r="I1288" i="16" a="1"/>
  <c r="I1288" i="16" s="1"/>
  <c r="I1289" i="16" a="1"/>
  <c r="I1289" i="16" s="1"/>
  <c r="I1290" i="16" a="1"/>
  <c r="I1290" i="16" s="1"/>
  <c r="I1291" i="16" a="1"/>
  <c r="I1291" i="16" s="1"/>
  <c r="I1292" i="16" a="1"/>
  <c r="I1292" i="16" s="1"/>
  <c r="I1293" i="16" a="1"/>
  <c r="I1293" i="16" s="1"/>
  <c r="I1294" i="16" a="1"/>
  <c r="I1294" i="16" s="1"/>
  <c r="I1295" i="16" a="1"/>
  <c r="I1295" i="16" s="1"/>
  <c r="I1296" i="16" a="1"/>
  <c r="I1296" i="16" s="1"/>
  <c r="I1297" i="16" a="1"/>
  <c r="I1297" i="16" s="1"/>
  <c r="I1298" i="16" a="1"/>
  <c r="I1298" i="16" s="1"/>
  <c r="I1299" i="16" a="1"/>
  <c r="I1299" i="16" s="1"/>
  <c r="I1300" i="16" a="1"/>
  <c r="I1300" i="16" s="1"/>
  <c r="I1301" i="16" a="1"/>
  <c r="I1301" i="16" s="1"/>
  <c r="I1302" i="16" a="1"/>
  <c r="I1302" i="16" s="1"/>
  <c r="I1303" i="16" a="1"/>
  <c r="I1303" i="16" s="1"/>
  <c r="I1304" i="16" a="1"/>
  <c r="I1304" i="16" s="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52" i="11"/>
  <c r="Q153" i="11"/>
  <c r="Q154" i="11"/>
  <c r="Q155" i="11"/>
  <c r="Q156" i="11"/>
  <c r="Q157" i="11"/>
  <c r="Q158" i="11"/>
  <c r="Q159" i="11"/>
  <c r="Q160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O1304" i="16" a="1"/>
  <c r="O1304" i="16" s="1"/>
  <c r="N1304" i="16" a="1"/>
  <c r="N1304" i="16" s="1"/>
  <c r="L1304" i="16" a="1"/>
  <c r="L1304" i="16" s="1"/>
  <c r="J1304" i="16" a="1"/>
  <c r="J1304" i="16" s="1"/>
  <c r="G1304" i="16" a="1"/>
  <c r="G1304" i="16" s="1"/>
  <c r="F1304" i="16" a="1"/>
  <c r="F1304" i="16" s="1"/>
  <c r="E1304" i="16" a="1"/>
  <c r="E1304" i="16" s="1"/>
  <c r="D1304" i="16" a="1"/>
  <c r="D1304" i="16" s="1"/>
  <c r="C1304" i="16" a="1"/>
  <c r="C1304" i="16" s="1"/>
  <c r="B1304" i="16" a="1"/>
  <c r="B1304" i="16" s="1"/>
  <c r="A1304" i="16" a="1"/>
  <c r="A1304" i="16" s="1"/>
  <c r="O1303" i="16" a="1"/>
  <c r="O1303" i="16" s="1"/>
  <c r="N1303" i="16" a="1"/>
  <c r="N1303" i="16" s="1"/>
  <c r="L1303" i="16" a="1"/>
  <c r="L1303" i="16" s="1"/>
  <c r="J1303" i="16" a="1"/>
  <c r="J1303" i="16" s="1"/>
  <c r="G1303" i="16" a="1"/>
  <c r="G1303" i="16" s="1"/>
  <c r="F1303" i="16" a="1"/>
  <c r="F1303" i="16" s="1"/>
  <c r="E1303" i="16" a="1"/>
  <c r="E1303" i="16" s="1"/>
  <c r="D1303" i="16" a="1"/>
  <c r="D1303" i="16" s="1"/>
  <c r="C1303" i="16" a="1"/>
  <c r="C1303" i="16" s="1"/>
  <c r="B1303" i="16" a="1"/>
  <c r="B1303" i="16" s="1"/>
  <c r="A1303" i="16" a="1"/>
  <c r="A1303" i="16" s="1"/>
  <c r="O1302" i="16" a="1"/>
  <c r="O1302" i="16" s="1"/>
  <c r="N1302" i="16" a="1"/>
  <c r="N1302" i="16" s="1"/>
  <c r="L1302" i="16" a="1"/>
  <c r="L1302" i="16" s="1"/>
  <c r="J1302" i="16" a="1"/>
  <c r="J1302" i="16" s="1"/>
  <c r="G1302" i="16" a="1"/>
  <c r="G1302" i="16" s="1"/>
  <c r="F1302" i="16" a="1"/>
  <c r="F1302" i="16" s="1"/>
  <c r="E1302" i="16" a="1"/>
  <c r="E1302" i="16" s="1"/>
  <c r="D1302" i="16" a="1"/>
  <c r="D1302" i="16" s="1"/>
  <c r="C1302" i="16" a="1"/>
  <c r="C1302" i="16" s="1"/>
  <c r="B1302" i="16" a="1"/>
  <c r="B1302" i="16" s="1"/>
  <c r="A1302" i="16" a="1"/>
  <c r="A1302" i="16" s="1"/>
  <c r="O1301" i="16" a="1"/>
  <c r="O1301" i="16" s="1"/>
  <c r="N1301" i="16" a="1"/>
  <c r="N1301" i="16" s="1"/>
  <c r="L1301" i="16" a="1"/>
  <c r="L1301" i="16" s="1"/>
  <c r="J1301" i="16" a="1"/>
  <c r="J1301" i="16" s="1"/>
  <c r="G1301" i="16" a="1"/>
  <c r="G1301" i="16" s="1"/>
  <c r="F1301" i="16" a="1"/>
  <c r="F1301" i="16" s="1"/>
  <c r="E1301" i="16" a="1"/>
  <c r="E1301" i="16" s="1"/>
  <c r="D1301" i="16" a="1"/>
  <c r="D1301" i="16" s="1"/>
  <c r="C1301" i="16" a="1"/>
  <c r="C1301" i="16" s="1"/>
  <c r="B1301" i="16" a="1"/>
  <c r="B1301" i="16" s="1"/>
  <c r="A1301" i="16" a="1"/>
  <c r="A1301" i="16" s="1"/>
  <c r="O1300" i="16" a="1"/>
  <c r="O1300" i="16" s="1"/>
  <c r="N1300" i="16" a="1"/>
  <c r="N1300" i="16" s="1"/>
  <c r="L1300" i="16" a="1"/>
  <c r="L1300" i="16" s="1"/>
  <c r="J1300" i="16" a="1"/>
  <c r="J1300" i="16" s="1"/>
  <c r="G1300" i="16" a="1"/>
  <c r="G1300" i="16" s="1"/>
  <c r="E1300" i="16" a="1"/>
  <c r="E1300" i="16" s="1"/>
  <c r="D1300" i="16" a="1"/>
  <c r="D1300" i="16" s="1"/>
  <c r="C1300" i="16" a="1"/>
  <c r="C1300" i="16" s="1"/>
  <c r="B1300" i="16" a="1"/>
  <c r="B1300" i="16" s="1"/>
  <c r="A1300" i="16" a="1"/>
  <c r="A1300" i="16" s="1"/>
  <c r="O1299" i="16" a="1"/>
  <c r="O1299" i="16" s="1"/>
  <c r="N1299" i="16" a="1"/>
  <c r="N1299" i="16" s="1"/>
  <c r="L1299" i="16" a="1"/>
  <c r="L1299" i="16" s="1"/>
  <c r="J1299" i="16" a="1"/>
  <c r="J1299" i="16" s="1"/>
  <c r="G1299" i="16" a="1"/>
  <c r="G1299" i="16" s="1"/>
  <c r="E1299" i="16" a="1"/>
  <c r="E1299" i="16" s="1"/>
  <c r="D1299" i="16" a="1"/>
  <c r="D1299" i="16" s="1"/>
  <c r="C1299" i="16" a="1"/>
  <c r="C1299" i="16" s="1"/>
  <c r="B1299" i="16" a="1"/>
  <c r="B1299" i="16" s="1"/>
  <c r="A1299" i="16" a="1"/>
  <c r="A1299" i="16" s="1"/>
  <c r="O1298" i="16" a="1"/>
  <c r="O1298" i="16" s="1"/>
  <c r="N1298" i="16" a="1"/>
  <c r="N1298" i="16" s="1"/>
  <c r="L1298" i="16" a="1"/>
  <c r="L1298" i="16" s="1"/>
  <c r="J1298" i="16" a="1"/>
  <c r="J1298" i="16" s="1"/>
  <c r="G1298" i="16" a="1"/>
  <c r="G1298" i="16" s="1"/>
  <c r="F1298" i="16" a="1"/>
  <c r="F1298" i="16" s="1"/>
  <c r="E1298" i="16" a="1"/>
  <c r="E1298" i="16" s="1"/>
  <c r="D1298" i="16" a="1"/>
  <c r="D1298" i="16" s="1"/>
  <c r="C1298" i="16" a="1"/>
  <c r="C1298" i="16" s="1"/>
  <c r="B1298" i="16" a="1"/>
  <c r="B1298" i="16" s="1"/>
  <c r="A1298" i="16" a="1"/>
  <c r="A1298" i="16" s="1"/>
  <c r="O1297" i="16" a="1"/>
  <c r="O1297" i="16" s="1"/>
  <c r="N1297" i="16" a="1"/>
  <c r="N1297" i="16" s="1"/>
  <c r="L1297" i="16" a="1"/>
  <c r="L1297" i="16" s="1"/>
  <c r="J1297" i="16" a="1"/>
  <c r="J1297" i="16" s="1"/>
  <c r="G1297" i="16" a="1"/>
  <c r="G1297" i="16" s="1"/>
  <c r="F1297" i="16" a="1"/>
  <c r="F1297" i="16" s="1"/>
  <c r="E1297" i="16" a="1"/>
  <c r="E1297" i="16" s="1"/>
  <c r="D1297" i="16" a="1"/>
  <c r="D1297" i="16" s="1"/>
  <c r="C1297" i="16" a="1"/>
  <c r="C1297" i="16" s="1"/>
  <c r="B1297" i="16" a="1"/>
  <c r="B1297" i="16" s="1"/>
  <c r="A1297" i="16" a="1"/>
  <c r="A1297" i="16" s="1"/>
  <c r="O1296" i="16" a="1"/>
  <c r="O1296" i="16" s="1"/>
  <c r="N1296" i="16" a="1"/>
  <c r="N1296" i="16" s="1"/>
  <c r="L1296" i="16" a="1"/>
  <c r="L1296" i="16" s="1"/>
  <c r="J1296" i="16" a="1"/>
  <c r="J1296" i="16" s="1"/>
  <c r="G1296" i="16" a="1"/>
  <c r="G1296" i="16" s="1"/>
  <c r="F1296" i="16" a="1"/>
  <c r="F1296" i="16" s="1"/>
  <c r="E1296" i="16" a="1"/>
  <c r="E1296" i="16" s="1"/>
  <c r="D1296" i="16" a="1"/>
  <c r="D1296" i="16" s="1"/>
  <c r="C1296" i="16" a="1"/>
  <c r="C1296" i="16" s="1"/>
  <c r="B1296" i="16" a="1"/>
  <c r="B1296" i="16" s="1"/>
  <c r="A1296" i="16" a="1"/>
  <c r="A1296" i="16" s="1"/>
  <c r="O1295" i="16" a="1"/>
  <c r="O1295" i="16" s="1"/>
  <c r="N1295" i="16" a="1"/>
  <c r="N1295" i="16" s="1"/>
  <c r="L1295" i="16" a="1"/>
  <c r="L1295" i="16" s="1"/>
  <c r="J1295" i="16" a="1"/>
  <c r="J1295" i="16" s="1"/>
  <c r="G1295" i="16" a="1"/>
  <c r="G1295" i="16" s="1"/>
  <c r="E1295" i="16" a="1"/>
  <c r="E1295" i="16" s="1"/>
  <c r="D1295" i="16" a="1"/>
  <c r="D1295" i="16" s="1"/>
  <c r="C1295" i="16" a="1"/>
  <c r="C1295" i="16" s="1"/>
  <c r="B1295" i="16" a="1"/>
  <c r="B1295" i="16" s="1"/>
  <c r="A1295" i="16" a="1"/>
  <c r="A1295" i="16" s="1"/>
  <c r="O1294" i="16" a="1"/>
  <c r="O1294" i="16" s="1"/>
  <c r="N1294" i="16" a="1"/>
  <c r="N1294" i="16" s="1"/>
  <c r="L1294" i="16" a="1"/>
  <c r="L1294" i="16" s="1"/>
  <c r="J1294" i="16" a="1"/>
  <c r="J1294" i="16" s="1"/>
  <c r="G1294" i="16" a="1"/>
  <c r="G1294" i="16" s="1"/>
  <c r="F1294" i="16" a="1"/>
  <c r="F1294" i="16" s="1"/>
  <c r="E1294" i="16" a="1"/>
  <c r="E1294" i="16" s="1"/>
  <c r="D1294" i="16" a="1"/>
  <c r="D1294" i="16" s="1"/>
  <c r="C1294" i="16" a="1"/>
  <c r="C1294" i="16" s="1"/>
  <c r="B1294" i="16" a="1"/>
  <c r="B1294" i="16" s="1"/>
  <c r="A1294" i="16" a="1"/>
  <c r="A1294" i="16" s="1"/>
  <c r="O1293" i="16" a="1"/>
  <c r="O1293" i="16" s="1"/>
  <c r="N1293" i="16" a="1"/>
  <c r="N1293" i="16" s="1"/>
  <c r="L1293" i="16" a="1"/>
  <c r="L1293" i="16" s="1"/>
  <c r="J1293" i="16" a="1"/>
  <c r="J1293" i="16" s="1"/>
  <c r="G1293" i="16" a="1"/>
  <c r="G1293" i="16" s="1"/>
  <c r="E1293" i="16" a="1"/>
  <c r="E1293" i="16" s="1"/>
  <c r="D1293" i="16" a="1"/>
  <c r="D1293" i="16" s="1"/>
  <c r="C1293" i="16" a="1"/>
  <c r="C1293" i="16" s="1"/>
  <c r="B1293" i="16" a="1"/>
  <c r="B1293" i="16" s="1"/>
  <c r="A1293" i="16" a="1"/>
  <c r="A1293" i="16" s="1"/>
  <c r="O1292" i="16" a="1"/>
  <c r="O1292" i="16" s="1"/>
  <c r="N1292" i="16" a="1"/>
  <c r="N1292" i="16" s="1"/>
  <c r="L1292" i="16" a="1"/>
  <c r="L1292" i="16" s="1"/>
  <c r="J1292" i="16" a="1"/>
  <c r="J1292" i="16" s="1"/>
  <c r="G1292" i="16" a="1"/>
  <c r="G1292" i="16" s="1"/>
  <c r="E1292" i="16" a="1"/>
  <c r="E1292" i="16" s="1"/>
  <c r="D1292" i="16" a="1"/>
  <c r="D1292" i="16" s="1"/>
  <c r="C1292" i="16" a="1"/>
  <c r="C1292" i="16" s="1"/>
  <c r="B1292" i="16" a="1"/>
  <c r="B1292" i="16" s="1"/>
  <c r="A1292" i="16" a="1"/>
  <c r="A1292" i="16" s="1"/>
  <c r="O1291" i="16" a="1"/>
  <c r="O1291" i="16" s="1"/>
  <c r="N1291" i="16" a="1"/>
  <c r="N1291" i="16" s="1"/>
  <c r="L1291" i="16" a="1"/>
  <c r="L1291" i="16" s="1"/>
  <c r="J1291" i="16" a="1"/>
  <c r="J1291" i="16" s="1"/>
  <c r="G1291" i="16" a="1"/>
  <c r="G1291" i="16" s="1"/>
  <c r="E1291" i="16" a="1"/>
  <c r="E1291" i="16" s="1"/>
  <c r="D1291" i="16" a="1"/>
  <c r="D1291" i="16" s="1"/>
  <c r="C1291" i="16" a="1"/>
  <c r="C1291" i="16" s="1"/>
  <c r="B1291" i="16" a="1"/>
  <c r="B1291" i="16" s="1"/>
  <c r="A1291" i="16" a="1"/>
  <c r="A1291" i="16" s="1"/>
  <c r="O1290" i="16" a="1"/>
  <c r="O1290" i="16" s="1"/>
  <c r="N1290" i="16" a="1"/>
  <c r="N1290" i="16" s="1"/>
  <c r="L1290" i="16" a="1"/>
  <c r="L1290" i="16" s="1"/>
  <c r="J1290" i="16" a="1"/>
  <c r="J1290" i="16" s="1"/>
  <c r="G1290" i="16" a="1"/>
  <c r="G1290" i="16" s="1"/>
  <c r="F1290" i="16" a="1"/>
  <c r="F1290" i="16" s="1"/>
  <c r="E1290" i="16" a="1"/>
  <c r="E1290" i="16" s="1"/>
  <c r="D1290" i="16" a="1"/>
  <c r="D1290" i="16" s="1"/>
  <c r="C1290" i="16" a="1"/>
  <c r="C1290" i="16" s="1"/>
  <c r="B1290" i="16" a="1"/>
  <c r="B1290" i="16" s="1"/>
  <c r="A1290" i="16" a="1"/>
  <c r="A1290" i="16" s="1"/>
  <c r="O1289" i="16" a="1"/>
  <c r="O1289" i="16" s="1"/>
  <c r="N1289" i="16" a="1"/>
  <c r="N1289" i="16" s="1"/>
  <c r="L1289" i="16" a="1"/>
  <c r="L1289" i="16" s="1"/>
  <c r="J1289" i="16" a="1"/>
  <c r="J1289" i="16" s="1"/>
  <c r="G1289" i="16" a="1"/>
  <c r="G1289" i="16" s="1"/>
  <c r="F1289" i="16" a="1"/>
  <c r="F1289" i="16" s="1"/>
  <c r="E1289" i="16" a="1"/>
  <c r="E1289" i="16" s="1"/>
  <c r="D1289" i="16" a="1"/>
  <c r="D1289" i="16" s="1"/>
  <c r="C1289" i="16" a="1"/>
  <c r="C1289" i="16" s="1"/>
  <c r="B1289" i="16" a="1"/>
  <c r="B1289" i="16" s="1"/>
  <c r="A1289" i="16" a="1"/>
  <c r="A1289" i="16" s="1"/>
  <c r="O1288" i="16" a="1"/>
  <c r="O1288" i="16" s="1"/>
  <c r="N1288" i="16" a="1"/>
  <c r="N1288" i="16" s="1"/>
  <c r="L1288" i="16" a="1"/>
  <c r="L1288" i="16" s="1"/>
  <c r="J1288" i="16" a="1"/>
  <c r="J1288" i="16" s="1"/>
  <c r="G1288" i="16" a="1"/>
  <c r="G1288" i="16" s="1"/>
  <c r="F1288" i="16" a="1"/>
  <c r="F1288" i="16" s="1"/>
  <c r="E1288" i="16" a="1"/>
  <c r="E1288" i="16" s="1"/>
  <c r="D1288" i="16" a="1"/>
  <c r="D1288" i="16" s="1"/>
  <c r="C1288" i="16" a="1"/>
  <c r="C1288" i="16" s="1"/>
  <c r="B1288" i="16" a="1"/>
  <c r="B1288" i="16" s="1"/>
  <c r="A1288" i="16" a="1"/>
  <c r="A1288" i="16" s="1"/>
  <c r="O1287" i="16" a="1"/>
  <c r="O1287" i="16" s="1"/>
  <c r="N1287" i="16" a="1"/>
  <c r="N1287" i="16" s="1"/>
  <c r="L1287" i="16" a="1"/>
  <c r="L1287" i="16" s="1"/>
  <c r="J1287" i="16" a="1"/>
  <c r="J1287" i="16" s="1"/>
  <c r="G1287" i="16" a="1"/>
  <c r="G1287" i="16" s="1"/>
  <c r="F1287" i="16" a="1"/>
  <c r="F1287" i="16" s="1"/>
  <c r="E1287" i="16" a="1"/>
  <c r="E1287" i="16" s="1"/>
  <c r="D1287" i="16" a="1"/>
  <c r="D1287" i="16" s="1"/>
  <c r="C1287" i="16" a="1"/>
  <c r="C1287" i="16" s="1"/>
  <c r="B1287" i="16" a="1"/>
  <c r="B1287" i="16" s="1"/>
  <c r="A1287" i="16" a="1"/>
  <c r="A1287" i="16" s="1"/>
  <c r="O1286" i="16" a="1"/>
  <c r="O1286" i="16" s="1"/>
  <c r="N1286" i="16" a="1"/>
  <c r="N1286" i="16" s="1"/>
  <c r="L1286" i="16" a="1"/>
  <c r="L1286" i="16" s="1"/>
  <c r="J1286" i="16" a="1"/>
  <c r="J1286" i="16" s="1"/>
  <c r="G1286" i="16" a="1"/>
  <c r="G1286" i="16" s="1"/>
  <c r="F1286" i="16" a="1"/>
  <c r="F1286" i="16" s="1"/>
  <c r="E1286" i="16" a="1"/>
  <c r="E1286" i="16" s="1"/>
  <c r="D1286" i="16" a="1"/>
  <c r="D1286" i="16" s="1"/>
  <c r="C1286" i="16" a="1"/>
  <c r="C1286" i="16" s="1"/>
  <c r="B1286" i="16" a="1"/>
  <c r="B1286" i="16" s="1"/>
  <c r="A1286" i="16" a="1"/>
  <c r="A1286" i="16" s="1"/>
  <c r="O1285" i="16" a="1"/>
  <c r="O1285" i="16" s="1"/>
  <c r="N1285" i="16" a="1"/>
  <c r="N1285" i="16" s="1"/>
  <c r="L1285" i="16" a="1"/>
  <c r="L1285" i="16" s="1"/>
  <c r="J1285" i="16" a="1"/>
  <c r="J1285" i="16" s="1"/>
  <c r="G1285" i="16" a="1"/>
  <c r="G1285" i="16" s="1"/>
  <c r="F1285" i="16" a="1"/>
  <c r="F1285" i="16" s="1"/>
  <c r="E1285" i="16" a="1"/>
  <c r="E1285" i="16" s="1"/>
  <c r="D1285" i="16" a="1"/>
  <c r="D1285" i="16" s="1"/>
  <c r="C1285" i="16" a="1"/>
  <c r="C1285" i="16" s="1"/>
  <c r="B1285" i="16" a="1"/>
  <c r="B1285" i="16" s="1"/>
  <c r="A1285" i="16" a="1"/>
  <c r="A1285" i="16" s="1"/>
  <c r="J914" i="2"/>
  <c r="J913" i="2"/>
  <c r="J912" i="2"/>
  <c r="J911" i="2"/>
  <c r="K910" i="16" s="1" a="1"/>
  <c r="K910" i="16" s="1"/>
  <c r="J910" i="2"/>
  <c r="J909" i="2"/>
  <c r="J908" i="2"/>
  <c r="J907" i="2"/>
  <c r="J906" i="2"/>
  <c r="J905" i="2"/>
  <c r="J904" i="2"/>
  <c r="J903" i="2"/>
  <c r="K902" i="16" s="1" a="1"/>
  <c r="K902" i="16" s="1"/>
  <c r="J902" i="2"/>
  <c r="J901" i="2"/>
  <c r="J900" i="2"/>
  <c r="J899" i="2"/>
  <c r="J898" i="2"/>
  <c r="J897" i="2"/>
  <c r="J896" i="2"/>
  <c r="H11" i="4"/>
  <c r="J895" i="2"/>
  <c r="J894" i="2"/>
  <c r="J893" i="2"/>
  <c r="J892" i="2"/>
  <c r="J891" i="2"/>
  <c r="J890" i="2"/>
  <c r="J889" i="2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J888" i="2"/>
  <c r="J887" i="2"/>
  <c r="J886" i="2"/>
  <c r="K885" i="16" s="1" a="1"/>
  <c r="K885" i="16" s="1"/>
  <c r="J885" i="2"/>
  <c r="J884" i="2"/>
  <c r="J883" i="2"/>
  <c r="J882" i="2"/>
  <c r="J881" i="2"/>
  <c r="J880" i="2"/>
  <c r="J879" i="2"/>
  <c r="J878" i="2"/>
  <c r="K877" i="16" s="1" a="1"/>
  <c r="K877" i="16" s="1"/>
  <c r="J877" i="2"/>
  <c r="J876" i="2"/>
  <c r="J875" i="2"/>
  <c r="J874" i="2"/>
  <c r="J873" i="2"/>
  <c r="J872" i="2"/>
  <c r="J871" i="2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A1221" i="16" a="1"/>
  <c r="A1221" i="16" s="1"/>
  <c r="B1221" i="16" a="1"/>
  <c r="B1221" i="16" s="1"/>
  <c r="C1221" i="16" a="1"/>
  <c r="C1221" i="16" s="1"/>
  <c r="D1221" i="16" a="1"/>
  <c r="D1221" i="16" s="1"/>
  <c r="E1221" i="16" a="1"/>
  <c r="E1221" i="16" s="1"/>
  <c r="G1221" i="16" a="1"/>
  <c r="G1221" i="16" s="1"/>
  <c r="I1221" i="16" a="1"/>
  <c r="I1221" i="16" s="1"/>
  <c r="J1221" i="16" a="1"/>
  <c r="J1221" i="16" s="1"/>
  <c r="L1221" i="16" a="1"/>
  <c r="L1221" i="16" s="1"/>
  <c r="N1221" i="16" a="1"/>
  <c r="N1221" i="16" s="1"/>
  <c r="O1221" i="16" a="1"/>
  <c r="O1221" i="16" s="1"/>
  <c r="A1222" i="16" a="1"/>
  <c r="A1222" i="16" s="1"/>
  <c r="B1222" i="16" a="1"/>
  <c r="B1222" i="16" s="1"/>
  <c r="C1222" i="16" a="1"/>
  <c r="C1222" i="16" s="1"/>
  <c r="D1222" i="16" a="1"/>
  <c r="D1222" i="16" s="1"/>
  <c r="E1222" i="16" a="1"/>
  <c r="E1222" i="16" s="1"/>
  <c r="F1222" i="16" a="1"/>
  <c r="F1222" i="16" s="1"/>
  <c r="G1222" i="16" a="1"/>
  <c r="G1222" i="16" s="1"/>
  <c r="I1222" i="16" a="1"/>
  <c r="I1222" i="16" s="1"/>
  <c r="J1222" i="16" a="1"/>
  <c r="J1222" i="16" s="1"/>
  <c r="L1222" i="16" a="1"/>
  <c r="L1222" i="16" s="1"/>
  <c r="N1222" i="16" a="1"/>
  <c r="N1222" i="16" s="1"/>
  <c r="O1222" i="16" a="1"/>
  <c r="O1222" i="16" s="1"/>
  <c r="A1223" i="16" a="1"/>
  <c r="A1223" i="16" s="1"/>
  <c r="B1223" i="16" a="1"/>
  <c r="B1223" i="16" s="1"/>
  <c r="C1223" i="16" a="1"/>
  <c r="C1223" i="16" s="1"/>
  <c r="D1223" i="16" a="1"/>
  <c r="D1223" i="16" s="1"/>
  <c r="E1223" i="16" a="1"/>
  <c r="E1223" i="16" s="1"/>
  <c r="G1223" i="16" a="1"/>
  <c r="G1223" i="16" s="1"/>
  <c r="I1223" i="16" a="1"/>
  <c r="I1223" i="16" s="1"/>
  <c r="J1223" i="16" a="1"/>
  <c r="J1223" i="16" s="1"/>
  <c r="L1223" i="16" a="1"/>
  <c r="L1223" i="16" s="1"/>
  <c r="N1223" i="16" a="1"/>
  <c r="N1223" i="16" s="1"/>
  <c r="O1223" i="16" a="1"/>
  <c r="O1223" i="16" s="1"/>
  <c r="A1224" i="16" a="1"/>
  <c r="A1224" i="16" s="1"/>
  <c r="B1224" i="16" a="1"/>
  <c r="B1224" i="16" s="1"/>
  <c r="C1224" i="16" a="1"/>
  <c r="C1224" i="16" s="1"/>
  <c r="D1224" i="16" a="1"/>
  <c r="D1224" i="16" s="1"/>
  <c r="E1224" i="16" a="1"/>
  <c r="E1224" i="16" s="1"/>
  <c r="G1224" i="16" a="1"/>
  <c r="G1224" i="16" s="1"/>
  <c r="I1224" i="16" a="1"/>
  <c r="I1224" i="16" s="1"/>
  <c r="J1224" i="16" a="1"/>
  <c r="J1224" i="16" s="1"/>
  <c r="L1224" i="16" a="1"/>
  <c r="L1224" i="16" s="1"/>
  <c r="N1224" i="16" a="1"/>
  <c r="N1224" i="16" s="1"/>
  <c r="O1224" i="16" a="1"/>
  <c r="O1224" i="16" s="1"/>
  <c r="A1225" i="16" a="1"/>
  <c r="A1225" i="16" s="1"/>
  <c r="B1225" i="16" a="1"/>
  <c r="B1225" i="16" s="1"/>
  <c r="C1225" i="16" a="1"/>
  <c r="C1225" i="16" s="1"/>
  <c r="D1225" i="16" a="1"/>
  <c r="D1225" i="16" s="1"/>
  <c r="E1225" i="16" a="1"/>
  <c r="E1225" i="16" s="1"/>
  <c r="F1225" i="16" a="1"/>
  <c r="F1225" i="16" s="1"/>
  <c r="G1225" i="16" a="1"/>
  <c r="G1225" i="16" s="1"/>
  <c r="I1225" i="16" a="1"/>
  <c r="I1225" i="16" s="1"/>
  <c r="J1225" i="16" a="1"/>
  <c r="J1225" i="16" s="1"/>
  <c r="L1225" i="16" a="1"/>
  <c r="L1225" i="16" s="1"/>
  <c r="N1225" i="16" a="1"/>
  <c r="N1225" i="16" s="1"/>
  <c r="O1225" i="16" a="1"/>
  <c r="O1225" i="16" s="1"/>
  <c r="A1226" i="16" a="1"/>
  <c r="A1226" i="16" s="1"/>
  <c r="B1226" i="16" a="1"/>
  <c r="B1226" i="16" s="1"/>
  <c r="C1226" i="16" a="1"/>
  <c r="C1226" i="16" s="1"/>
  <c r="D1226" i="16" a="1"/>
  <c r="D1226" i="16" s="1"/>
  <c r="E1226" i="16" a="1"/>
  <c r="E1226" i="16" s="1"/>
  <c r="F1226" i="16" a="1"/>
  <c r="F1226" i="16" s="1"/>
  <c r="G1226" i="16" a="1"/>
  <c r="G1226" i="16" s="1"/>
  <c r="I1226" i="16" a="1"/>
  <c r="I1226" i="16" s="1"/>
  <c r="J1226" i="16" a="1"/>
  <c r="J1226" i="16" s="1"/>
  <c r="L1226" i="16" a="1"/>
  <c r="L1226" i="16" s="1"/>
  <c r="N1226" i="16" a="1"/>
  <c r="N1226" i="16" s="1"/>
  <c r="O1226" i="16" a="1"/>
  <c r="O1226" i="16" s="1"/>
  <c r="A1227" i="16" a="1"/>
  <c r="A1227" i="16" s="1"/>
  <c r="B1227" i="16" a="1"/>
  <c r="B1227" i="16" s="1"/>
  <c r="C1227" i="16" a="1"/>
  <c r="C1227" i="16" s="1"/>
  <c r="D1227" i="16" a="1"/>
  <c r="D1227" i="16" s="1"/>
  <c r="E1227" i="16" a="1"/>
  <c r="E1227" i="16" s="1"/>
  <c r="G1227" i="16" a="1"/>
  <c r="G1227" i="16" s="1"/>
  <c r="I1227" i="16" a="1"/>
  <c r="I1227" i="16" s="1"/>
  <c r="J1227" i="16" a="1"/>
  <c r="J1227" i="16" s="1"/>
  <c r="L1227" i="16" a="1"/>
  <c r="L1227" i="16" s="1"/>
  <c r="N1227" i="16" a="1"/>
  <c r="N1227" i="16" s="1"/>
  <c r="O1227" i="16" a="1"/>
  <c r="O1227" i="16" s="1"/>
  <c r="A1228" i="16" a="1"/>
  <c r="A1228" i="16" s="1"/>
  <c r="B1228" i="16" a="1"/>
  <c r="B1228" i="16" s="1"/>
  <c r="C1228" i="16" a="1"/>
  <c r="C1228" i="16" s="1"/>
  <c r="D1228" i="16" a="1"/>
  <c r="D1228" i="16" s="1"/>
  <c r="E1228" i="16" a="1"/>
  <c r="E1228" i="16" s="1"/>
  <c r="F1228" i="16" a="1"/>
  <c r="F1228" i="16" s="1"/>
  <c r="G1228" i="16" a="1"/>
  <c r="G1228" i="16" s="1"/>
  <c r="I1228" i="16" a="1"/>
  <c r="I1228" i="16" s="1"/>
  <c r="J1228" i="16" a="1"/>
  <c r="J1228" i="16" s="1"/>
  <c r="L1228" i="16" a="1"/>
  <c r="L1228" i="16" s="1"/>
  <c r="N1228" i="16" a="1"/>
  <c r="N1228" i="16" s="1"/>
  <c r="O1228" i="16" a="1"/>
  <c r="O1228" i="16" s="1"/>
  <c r="A1229" i="16" a="1"/>
  <c r="A1229" i="16" s="1"/>
  <c r="B1229" i="16" a="1"/>
  <c r="B1229" i="16" s="1"/>
  <c r="C1229" i="16" a="1"/>
  <c r="C1229" i="16" s="1"/>
  <c r="D1229" i="16" a="1"/>
  <c r="D1229" i="16" s="1"/>
  <c r="E1229" i="16" a="1"/>
  <c r="E1229" i="16" s="1"/>
  <c r="F1229" i="16" a="1"/>
  <c r="F1229" i="16" s="1"/>
  <c r="G1229" i="16" a="1"/>
  <c r="G1229" i="16" s="1"/>
  <c r="I1229" i="16" a="1"/>
  <c r="I1229" i="16" s="1"/>
  <c r="J1229" i="16" a="1"/>
  <c r="J1229" i="16" s="1"/>
  <c r="L1229" i="16" a="1"/>
  <c r="L1229" i="16" s="1"/>
  <c r="N1229" i="16" a="1"/>
  <c r="N1229" i="16" s="1"/>
  <c r="O1229" i="16" a="1"/>
  <c r="O1229" i="16" s="1"/>
  <c r="A1230" i="16" a="1"/>
  <c r="A1230" i="16" s="1"/>
  <c r="B1230" i="16" a="1"/>
  <c r="B1230" i="16" s="1"/>
  <c r="C1230" i="16" a="1"/>
  <c r="C1230" i="16" s="1"/>
  <c r="D1230" i="16" a="1"/>
  <c r="D1230" i="16" s="1"/>
  <c r="E1230" i="16" a="1"/>
  <c r="E1230" i="16" s="1"/>
  <c r="F1230" i="16" a="1"/>
  <c r="F1230" i="16" s="1"/>
  <c r="G1230" i="16" a="1"/>
  <c r="G1230" i="16" s="1"/>
  <c r="I1230" i="16" a="1"/>
  <c r="I1230" i="16" s="1"/>
  <c r="J1230" i="16" a="1"/>
  <c r="J1230" i="16" s="1"/>
  <c r="L1230" i="16" a="1"/>
  <c r="L1230" i="16" s="1"/>
  <c r="N1230" i="16" a="1"/>
  <c r="N1230" i="16" s="1"/>
  <c r="O1230" i="16" a="1"/>
  <c r="O1230" i="16" s="1"/>
  <c r="A1231" i="16" a="1"/>
  <c r="A1231" i="16" s="1"/>
  <c r="B1231" i="16" a="1"/>
  <c r="B1231" i="16" s="1"/>
  <c r="C1231" i="16" a="1"/>
  <c r="C1231" i="16" s="1"/>
  <c r="D1231" i="16" a="1"/>
  <c r="D1231" i="16" s="1"/>
  <c r="E1231" i="16" a="1"/>
  <c r="E1231" i="16" s="1"/>
  <c r="F1231" i="16" a="1"/>
  <c r="F1231" i="16" s="1"/>
  <c r="G1231" i="16" a="1"/>
  <c r="G1231" i="16" s="1"/>
  <c r="I1231" i="16" a="1"/>
  <c r="I1231" i="16" s="1"/>
  <c r="J1231" i="16" a="1"/>
  <c r="J1231" i="16" s="1"/>
  <c r="L1231" i="16" a="1"/>
  <c r="L1231" i="16" s="1"/>
  <c r="N1231" i="16" a="1"/>
  <c r="N1231" i="16" s="1"/>
  <c r="O1231" i="16" a="1"/>
  <c r="O1231" i="16" s="1"/>
  <c r="A1232" i="16" a="1"/>
  <c r="A1232" i="16" s="1"/>
  <c r="B1232" i="16" a="1"/>
  <c r="B1232" i="16" s="1"/>
  <c r="C1232" i="16" a="1"/>
  <c r="C1232" i="16" s="1"/>
  <c r="D1232" i="16" a="1"/>
  <c r="D1232" i="16" s="1"/>
  <c r="E1232" i="16" a="1"/>
  <c r="E1232" i="16" s="1"/>
  <c r="F1232" i="16" a="1"/>
  <c r="F1232" i="16" s="1"/>
  <c r="G1232" i="16" a="1"/>
  <c r="G1232" i="16" s="1"/>
  <c r="I1232" i="16" a="1"/>
  <c r="I1232" i="16" s="1"/>
  <c r="J1232" i="16" a="1"/>
  <c r="J1232" i="16" s="1"/>
  <c r="L1232" i="16" a="1"/>
  <c r="L1232" i="16" s="1"/>
  <c r="N1232" i="16" a="1"/>
  <c r="N1232" i="16" s="1"/>
  <c r="O1232" i="16" a="1"/>
  <c r="O1232" i="16" s="1"/>
  <c r="A1233" i="16" a="1"/>
  <c r="A1233" i="16" s="1"/>
  <c r="B1233" i="16" a="1"/>
  <c r="B1233" i="16" s="1"/>
  <c r="C1233" i="16" a="1"/>
  <c r="C1233" i="16" s="1"/>
  <c r="D1233" i="16" a="1"/>
  <c r="D1233" i="16" s="1"/>
  <c r="E1233" i="16" a="1"/>
  <c r="E1233" i="16" s="1"/>
  <c r="G1233" i="16" a="1"/>
  <c r="G1233" i="16" s="1"/>
  <c r="I1233" i="16" a="1"/>
  <c r="I1233" i="16" s="1"/>
  <c r="J1233" i="16" a="1"/>
  <c r="J1233" i="16" s="1"/>
  <c r="L1233" i="16" a="1"/>
  <c r="L1233" i="16" s="1"/>
  <c r="N1233" i="16" a="1"/>
  <c r="N1233" i="16" s="1"/>
  <c r="O1233" i="16" a="1"/>
  <c r="O1233" i="16" s="1"/>
  <c r="A1234" i="16" a="1"/>
  <c r="A1234" i="16" s="1"/>
  <c r="B1234" i="16" a="1"/>
  <c r="B1234" i="16" s="1"/>
  <c r="C1234" i="16" a="1"/>
  <c r="C1234" i="16" s="1"/>
  <c r="D1234" i="16" a="1"/>
  <c r="D1234" i="16" s="1"/>
  <c r="E1234" i="16" a="1"/>
  <c r="E1234" i="16" s="1"/>
  <c r="F1234" i="16" a="1"/>
  <c r="F1234" i="16" s="1"/>
  <c r="G1234" i="16" a="1"/>
  <c r="G1234" i="16" s="1"/>
  <c r="I1234" i="16" a="1"/>
  <c r="I1234" i="16" s="1"/>
  <c r="J1234" i="16" a="1"/>
  <c r="J1234" i="16" s="1"/>
  <c r="L1234" i="16" a="1"/>
  <c r="L1234" i="16" s="1"/>
  <c r="N1234" i="16" a="1"/>
  <c r="N1234" i="16" s="1"/>
  <c r="O1234" i="16" a="1"/>
  <c r="O1234" i="16" s="1"/>
  <c r="A1235" i="16" a="1"/>
  <c r="A1235" i="16" s="1"/>
  <c r="B1235" i="16" a="1"/>
  <c r="B1235" i="16" s="1"/>
  <c r="C1235" i="16" a="1"/>
  <c r="C1235" i="16" s="1"/>
  <c r="D1235" i="16" a="1"/>
  <c r="D1235" i="16" s="1"/>
  <c r="E1235" i="16" a="1"/>
  <c r="E1235" i="16" s="1"/>
  <c r="G1235" i="16" a="1"/>
  <c r="G1235" i="16" s="1"/>
  <c r="I1235" i="16" a="1"/>
  <c r="I1235" i="16" s="1"/>
  <c r="J1235" i="16" a="1"/>
  <c r="J1235" i="16" s="1"/>
  <c r="L1235" i="16" a="1"/>
  <c r="L1235" i="16" s="1"/>
  <c r="N1235" i="16" a="1"/>
  <c r="N1235" i="16" s="1"/>
  <c r="O1235" i="16" a="1"/>
  <c r="O1235" i="16" s="1"/>
  <c r="A1236" i="16" a="1"/>
  <c r="A1236" i="16" s="1"/>
  <c r="B1236" i="16" a="1"/>
  <c r="B1236" i="16" s="1"/>
  <c r="C1236" i="16" a="1"/>
  <c r="C1236" i="16" s="1"/>
  <c r="D1236" i="16" a="1"/>
  <c r="D1236" i="16" s="1"/>
  <c r="E1236" i="16" a="1"/>
  <c r="E1236" i="16" s="1"/>
  <c r="G1236" i="16" a="1"/>
  <c r="G1236" i="16" s="1"/>
  <c r="I1236" i="16" a="1"/>
  <c r="I1236" i="16" s="1"/>
  <c r="J1236" i="16" a="1"/>
  <c r="J1236" i="16" s="1"/>
  <c r="L1236" i="16" a="1"/>
  <c r="L1236" i="16" s="1"/>
  <c r="N1236" i="16" a="1"/>
  <c r="N1236" i="16" s="1"/>
  <c r="O1236" i="16" a="1"/>
  <c r="O1236" i="16" s="1"/>
  <c r="A1237" i="16" a="1"/>
  <c r="A1237" i="16" s="1"/>
  <c r="B1237" i="16" a="1"/>
  <c r="B1237" i="16" s="1"/>
  <c r="C1237" i="16" a="1"/>
  <c r="C1237" i="16" s="1"/>
  <c r="D1237" i="16" a="1"/>
  <c r="D1237" i="16" s="1"/>
  <c r="E1237" i="16" a="1"/>
  <c r="E1237" i="16" s="1"/>
  <c r="F1237" i="16" a="1"/>
  <c r="F1237" i="16" s="1"/>
  <c r="G1237" i="16" a="1"/>
  <c r="G1237" i="16" s="1"/>
  <c r="I1237" i="16" a="1"/>
  <c r="I1237" i="16" s="1"/>
  <c r="J1237" i="16" a="1"/>
  <c r="J1237" i="16" s="1"/>
  <c r="L1237" i="16" a="1"/>
  <c r="L1237" i="16" s="1"/>
  <c r="N1237" i="16" a="1"/>
  <c r="N1237" i="16" s="1"/>
  <c r="O1237" i="16" a="1"/>
  <c r="O1237" i="16" s="1"/>
  <c r="A1238" i="16" a="1"/>
  <c r="A1238" i="16" s="1"/>
  <c r="B1238" i="16" a="1"/>
  <c r="B1238" i="16" s="1"/>
  <c r="C1238" i="16" a="1"/>
  <c r="C1238" i="16" s="1"/>
  <c r="D1238" i="16" a="1"/>
  <c r="D1238" i="16" s="1"/>
  <c r="E1238" i="16" a="1"/>
  <c r="E1238" i="16" s="1"/>
  <c r="F1238" i="16" a="1"/>
  <c r="F1238" i="16" s="1"/>
  <c r="G1238" i="16" a="1"/>
  <c r="G1238" i="16" s="1"/>
  <c r="I1238" i="16" a="1"/>
  <c r="I1238" i="16" s="1"/>
  <c r="J1238" i="16" a="1"/>
  <c r="J1238" i="16" s="1"/>
  <c r="L1238" i="16" a="1"/>
  <c r="L1238" i="16" s="1"/>
  <c r="N1238" i="16" a="1"/>
  <c r="N1238" i="16" s="1"/>
  <c r="O1238" i="16" a="1"/>
  <c r="O1238" i="16" s="1"/>
  <c r="A1239" i="16" a="1"/>
  <c r="A1239" i="16" s="1"/>
  <c r="B1239" i="16" a="1"/>
  <c r="B1239" i="16" s="1"/>
  <c r="C1239" i="16" a="1"/>
  <c r="C1239" i="16" s="1"/>
  <c r="D1239" i="16" a="1"/>
  <c r="D1239" i="16" s="1"/>
  <c r="E1239" i="16" a="1"/>
  <c r="E1239" i="16" s="1"/>
  <c r="G1239" i="16" a="1"/>
  <c r="G1239" i="16" s="1"/>
  <c r="I1239" i="16" a="1"/>
  <c r="I1239" i="16" s="1"/>
  <c r="J1239" i="16" a="1"/>
  <c r="J1239" i="16" s="1"/>
  <c r="L1239" i="16" a="1"/>
  <c r="L1239" i="16" s="1"/>
  <c r="N1239" i="16" a="1"/>
  <c r="N1239" i="16" s="1"/>
  <c r="O1239" i="16" a="1"/>
  <c r="O1239" i="16" s="1"/>
  <c r="A1240" i="16" a="1"/>
  <c r="A1240" i="16" s="1"/>
  <c r="B1240" i="16" a="1"/>
  <c r="B1240" i="16" s="1"/>
  <c r="C1240" i="16" a="1"/>
  <c r="C1240" i="16" s="1"/>
  <c r="D1240" i="16" a="1"/>
  <c r="D1240" i="16" s="1"/>
  <c r="E1240" i="16" a="1"/>
  <c r="E1240" i="16" s="1"/>
  <c r="F1240" i="16" a="1"/>
  <c r="F1240" i="16" s="1"/>
  <c r="G1240" i="16" a="1"/>
  <c r="G1240" i="16" s="1"/>
  <c r="I1240" i="16" a="1"/>
  <c r="I1240" i="16" s="1"/>
  <c r="J1240" i="16" a="1"/>
  <c r="J1240" i="16" s="1"/>
  <c r="L1240" i="16" a="1"/>
  <c r="L1240" i="16" s="1"/>
  <c r="N1240" i="16" a="1"/>
  <c r="N1240" i="16" s="1"/>
  <c r="O1240" i="16" a="1"/>
  <c r="O1240" i="16" s="1"/>
  <c r="A1241" i="16" a="1"/>
  <c r="A1241" i="16" s="1"/>
  <c r="B1241" i="16" a="1"/>
  <c r="B1241" i="16" s="1"/>
  <c r="C1241" i="16" a="1"/>
  <c r="C1241" i="16" s="1"/>
  <c r="D1241" i="16" a="1"/>
  <c r="D1241" i="16" s="1"/>
  <c r="E1241" i="16" a="1"/>
  <c r="E1241" i="16" s="1"/>
  <c r="F1241" i="16" a="1"/>
  <c r="F1241" i="16" s="1"/>
  <c r="G1241" i="16" a="1"/>
  <c r="G1241" i="16" s="1"/>
  <c r="I1241" i="16" a="1"/>
  <c r="I1241" i="16" s="1"/>
  <c r="J1241" i="16" a="1"/>
  <c r="J1241" i="16" s="1"/>
  <c r="L1241" i="16" a="1"/>
  <c r="L1241" i="16" s="1"/>
  <c r="N1241" i="16" a="1"/>
  <c r="N1241" i="16" s="1"/>
  <c r="O1241" i="16" a="1"/>
  <c r="O1241" i="16" s="1"/>
  <c r="A1242" i="16" a="1"/>
  <c r="A1242" i="16" s="1"/>
  <c r="B1242" i="16" a="1"/>
  <c r="B1242" i="16" s="1"/>
  <c r="C1242" i="16" a="1"/>
  <c r="C1242" i="16" s="1"/>
  <c r="D1242" i="16" a="1"/>
  <c r="D1242" i="16" s="1"/>
  <c r="E1242" i="16" a="1"/>
  <c r="E1242" i="16" s="1"/>
  <c r="F1242" i="16" a="1"/>
  <c r="F1242" i="16" s="1"/>
  <c r="G1242" i="16" a="1"/>
  <c r="G1242" i="16" s="1"/>
  <c r="I1242" i="16" a="1"/>
  <c r="I1242" i="16" s="1"/>
  <c r="J1242" i="16" a="1"/>
  <c r="J1242" i="16" s="1"/>
  <c r="L1242" i="16" a="1"/>
  <c r="L1242" i="16" s="1"/>
  <c r="N1242" i="16" a="1"/>
  <c r="N1242" i="16" s="1"/>
  <c r="O1242" i="16" a="1"/>
  <c r="O1242" i="16" s="1"/>
  <c r="A1243" i="16" a="1"/>
  <c r="A1243" i="16" s="1"/>
  <c r="B1243" i="16" a="1"/>
  <c r="B1243" i="16" s="1"/>
  <c r="C1243" i="16" a="1"/>
  <c r="C1243" i="16" s="1"/>
  <c r="D1243" i="16" a="1"/>
  <c r="D1243" i="16" s="1"/>
  <c r="E1243" i="16" a="1"/>
  <c r="E1243" i="16" s="1"/>
  <c r="F1243" i="16" a="1"/>
  <c r="F1243" i="16" s="1"/>
  <c r="G1243" i="16" a="1"/>
  <c r="G1243" i="16" s="1"/>
  <c r="I1243" i="16" a="1"/>
  <c r="I1243" i="16" s="1"/>
  <c r="J1243" i="16" a="1"/>
  <c r="J1243" i="16" s="1"/>
  <c r="L1243" i="16" a="1"/>
  <c r="L1243" i="16" s="1"/>
  <c r="N1243" i="16" a="1"/>
  <c r="N1243" i="16" s="1"/>
  <c r="O1243" i="16" a="1"/>
  <c r="O1243" i="16" s="1"/>
  <c r="A1244" i="16" a="1"/>
  <c r="A1244" i="16" s="1"/>
  <c r="B1244" i="16" a="1"/>
  <c r="B1244" i="16" s="1"/>
  <c r="C1244" i="16" a="1"/>
  <c r="C1244" i="16" s="1"/>
  <c r="D1244" i="16" a="1"/>
  <c r="D1244" i="16" s="1"/>
  <c r="E1244" i="16" a="1"/>
  <c r="E1244" i="16" s="1"/>
  <c r="F1244" i="16" a="1"/>
  <c r="F1244" i="16" s="1"/>
  <c r="G1244" i="16" a="1"/>
  <c r="G1244" i="16" s="1"/>
  <c r="I1244" i="16" a="1"/>
  <c r="I1244" i="16" s="1"/>
  <c r="J1244" i="16" a="1"/>
  <c r="J1244" i="16" s="1"/>
  <c r="L1244" i="16" a="1"/>
  <c r="L1244" i="16" s="1"/>
  <c r="N1244" i="16" a="1"/>
  <c r="N1244" i="16" s="1"/>
  <c r="O1244" i="16" a="1"/>
  <c r="O1244" i="16" s="1"/>
  <c r="A1245" i="16" a="1"/>
  <c r="A1245" i="16" s="1"/>
  <c r="B1245" i="16" a="1"/>
  <c r="B1245" i="16" s="1"/>
  <c r="C1245" i="16" a="1"/>
  <c r="C1245" i="16" s="1"/>
  <c r="D1245" i="16" a="1"/>
  <c r="D1245" i="16" s="1"/>
  <c r="E1245" i="16" a="1"/>
  <c r="E1245" i="16" s="1"/>
  <c r="G1245" i="16" a="1"/>
  <c r="G1245" i="16" s="1"/>
  <c r="I1245" i="16" a="1"/>
  <c r="I1245" i="16" s="1"/>
  <c r="J1245" i="16" a="1"/>
  <c r="J1245" i="16" s="1"/>
  <c r="L1245" i="16" a="1"/>
  <c r="L1245" i="16" s="1"/>
  <c r="N1245" i="16" a="1"/>
  <c r="N1245" i="16" s="1"/>
  <c r="O1245" i="16" a="1"/>
  <c r="O1245" i="16" s="1"/>
  <c r="A1246" i="16" a="1"/>
  <c r="A1246" i="16" s="1"/>
  <c r="B1246" i="16" a="1"/>
  <c r="B1246" i="16" s="1"/>
  <c r="C1246" i="16" a="1"/>
  <c r="C1246" i="16" s="1"/>
  <c r="D1246" i="16" a="1"/>
  <c r="D1246" i="16" s="1"/>
  <c r="E1246" i="16" a="1"/>
  <c r="E1246" i="16" s="1"/>
  <c r="F1246" i="16" a="1"/>
  <c r="F1246" i="16" s="1"/>
  <c r="G1246" i="16" a="1"/>
  <c r="G1246" i="16" s="1"/>
  <c r="I1246" i="16" a="1"/>
  <c r="I1246" i="16" s="1"/>
  <c r="J1246" i="16" a="1"/>
  <c r="J1246" i="16" s="1"/>
  <c r="L1246" i="16" a="1"/>
  <c r="L1246" i="16" s="1"/>
  <c r="N1246" i="16" a="1"/>
  <c r="N1246" i="16" s="1"/>
  <c r="O1246" i="16" a="1"/>
  <c r="O1246" i="16" s="1"/>
  <c r="A1247" i="16" a="1"/>
  <c r="A1247" i="16" s="1"/>
  <c r="B1247" i="16" a="1"/>
  <c r="B1247" i="16" s="1"/>
  <c r="C1247" i="16" a="1"/>
  <c r="C1247" i="16" s="1"/>
  <c r="D1247" i="16" a="1"/>
  <c r="D1247" i="16" s="1"/>
  <c r="E1247" i="16" a="1"/>
  <c r="E1247" i="16" s="1"/>
  <c r="G1247" i="16" a="1"/>
  <c r="G1247" i="16" s="1"/>
  <c r="I1247" i="16" a="1"/>
  <c r="I1247" i="16" s="1"/>
  <c r="J1247" i="16" a="1"/>
  <c r="J1247" i="16" s="1"/>
  <c r="L1247" i="16" a="1"/>
  <c r="L1247" i="16" s="1"/>
  <c r="N1247" i="16" a="1"/>
  <c r="N1247" i="16" s="1"/>
  <c r="O1247" i="16" a="1"/>
  <c r="O1247" i="16" s="1"/>
  <c r="A1248" i="16" a="1"/>
  <c r="A1248" i="16" s="1"/>
  <c r="B1248" i="16" a="1"/>
  <c r="B1248" i="16" s="1"/>
  <c r="C1248" i="16" a="1"/>
  <c r="C1248" i="16" s="1"/>
  <c r="D1248" i="16" a="1"/>
  <c r="D1248" i="16" s="1"/>
  <c r="E1248" i="16" a="1"/>
  <c r="E1248" i="16" s="1"/>
  <c r="G1248" i="16" a="1"/>
  <c r="G1248" i="16" s="1"/>
  <c r="I1248" i="16" a="1"/>
  <c r="I1248" i="16" s="1"/>
  <c r="J1248" i="16" a="1"/>
  <c r="J1248" i="16" s="1"/>
  <c r="L1248" i="16" a="1"/>
  <c r="L1248" i="16" s="1"/>
  <c r="N1248" i="16" a="1"/>
  <c r="N1248" i="16" s="1"/>
  <c r="O1248" i="16" a="1"/>
  <c r="O1248" i="16" s="1"/>
  <c r="A1249" i="16" a="1"/>
  <c r="A1249" i="16" s="1"/>
  <c r="B1249" i="16" a="1"/>
  <c r="B1249" i="16" s="1"/>
  <c r="C1249" i="16" a="1"/>
  <c r="C1249" i="16" s="1"/>
  <c r="D1249" i="16" a="1"/>
  <c r="D1249" i="16" s="1"/>
  <c r="E1249" i="16" a="1"/>
  <c r="E1249" i="16" s="1"/>
  <c r="F1249" i="16" a="1"/>
  <c r="F1249" i="16" s="1"/>
  <c r="G1249" i="16" a="1"/>
  <c r="G1249" i="16" s="1"/>
  <c r="I1249" i="16" a="1"/>
  <c r="I1249" i="16" s="1"/>
  <c r="J1249" i="16" a="1"/>
  <c r="J1249" i="16" s="1"/>
  <c r="L1249" i="16" a="1"/>
  <c r="L1249" i="16" s="1"/>
  <c r="N1249" i="16" a="1"/>
  <c r="N1249" i="16" s="1"/>
  <c r="O1249" i="16" a="1"/>
  <c r="O1249" i="16" s="1"/>
  <c r="A1250" i="16" a="1"/>
  <c r="A1250" i="16" s="1"/>
  <c r="B1250" i="16" a="1"/>
  <c r="B1250" i="16" s="1"/>
  <c r="C1250" i="16" a="1"/>
  <c r="C1250" i="16" s="1"/>
  <c r="D1250" i="16" a="1"/>
  <c r="D1250" i="16" s="1"/>
  <c r="E1250" i="16" a="1"/>
  <c r="E1250" i="16" s="1"/>
  <c r="F1250" i="16" a="1"/>
  <c r="F1250" i="16" s="1"/>
  <c r="G1250" i="16" a="1"/>
  <c r="G1250" i="16" s="1"/>
  <c r="I1250" i="16" a="1"/>
  <c r="I1250" i="16" s="1"/>
  <c r="J1250" i="16" a="1"/>
  <c r="J1250" i="16" s="1"/>
  <c r="L1250" i="16" a="1"/>
  <c r="L1250" i="16" s="1"/>
  <c r="N1250" i="16" a="1"/>
  <c r="N1250" i="16" s="1"/>
  <c r="O1250" i="16" a="1"/>
  <c r="O1250" i="16" s="1"/>
  <c r="A1251" i="16" a="1"/>
  <c r="A1251" i="16" s="1"/>
  <c r="B1251" i="16" a="1"/>
  <c r="B1251" i="16" s="1"/>
  <c r="C1251" i="16" a="1"/>
  <c r="C1251" i="16" s="1"/>
  <c r="D1251" i="16" a="1"/>
  <c r="D1251" i="16" s="1"/>
  <c r="E1251" i="16" a="1"/>
  <c r="E1251" i="16" s="1"/>
  <c r="G1251" i="16" a="1"/>
  <c r="G1251" i="16" s="1"/>
  <c r="I1251" i="16" a="1"/>
  <c r="I1251" i="16" s="1"/>
  <c r="J1251" i="16" a="1"/>
  <c r="J1251" i="16" s="1"/>
  <c r="L1251" i="16" a="1"/>
  <c r="L1251" i="16" s="1"/>
  <c r="N1251" i="16" a="1"/>
  <c r="N1251" i="16" s="1"/>
  <c r="O1251" i="16" a="1"/>
  <c r="O1251" i="16" s="1"/>
  <c r="A1252" i="16" a="1"/>
  <c r="A1252" i="16" s="1"/>
  <c r="B1252" i="16" a="1"/>
  <c r="B1252" i="16" s="1"/>
  <c r="C1252" i="16" a="1"/>
  <c r="C1252" i="16" s="1"/>
  <c r="D1252" i="16" a="1"/>
  <c r="D1252" i="16" s="1"/>
  <c r="E1252" i="16" a="1"/>
  <c r="E1252" i="16" s="1"/>
  <c r="F1252" i="16" a="1"/>
  <c r="F1252" i="16" s="1"/>
  <c r="G1252" i="16" a="1"/>
  <c r="G1252" i="16" s="1"/>
  <c r="I1252" i="16" a="1"/>
  <c r="I1252" i="16" s="1"/>
  <c r="J1252" i="16" a="1"/>
  <c r="J1252" i="16" s="1"/>
  <c r="L1252" i="16" a="1"/>
  <c r="L1252" i="16" s="1"/>
  <c r="N1252" i="16" a="1"/>
  <c r="N1252" i="16" s="1"/>
  <c r="O1252" i="16" a="1"/>
  <c r="O1252" i="16" s="1"/>
  <c r="A1253" i="16" a="1"/>
  <c r="A1253" i="16" s="1"/>
  <c r="B1253" i="16" a="1"/>
  <c r="B1253" i="16" s="1"/>
  <c r="C1253" i="16" a="1"/>
  <c r="C1253" i="16" s="1"/>
  <c r="D1253" i="16" a="1"/>
  <c r="D1253" i="16" s="1"/>
  <c r="E1253" i="16" a="1"/>
  <c r="E1253" i="16" s="1"/>
  <c r="F1253" i="16" a="1"/>
  <c r="F1253" i="16" s="1"/>
  <c r="G1253" i="16" a="1"/>
  <c r="G1253" i="16" s="1"/>
  <c r="I1253" i="16" a="1"/>
  <c r="I1253" i="16" s="1"/>
  <c r="J1253" i="16" a="1"/>
  <c r="J1253" i="16" s="1"/>
  <c r="L1253" i="16" a="1"/>
  <c r="L1253" i="16" s="1"/>
  <c r="N1253" i="16" a="1"/>
  <c r="N1253" i="16" s="1"/>
  <c r="O1253" i="16" a="1"/>
  <c r="O1253" i="16" s="1"/>
  <c r="A1254" i="16" a="1"/>
  <c r="A1254" i="16" s="1"/>
  <c r="B1254" i="16" a="1"/>
  <c r="B1254" i="16" s="1"/>
  <c r="C1254" i="16" a="1"/>
  <c r="C1254" i="16" s="1"/>
  <c r="D1254" i="16" a="1"/>
  <c r="D1254" i="16" s="1"/>
  <c r="E1254" i="16" a="1"/>
  <c r="E1254" i="16" s="1"/>
  <c r="F1254" i="16" a="1"/>
  <c r="F1254" i="16" s="1"/>
  <c r="G1254" i="16" a="1"/>
  <c r="G1254" i="16" s="1"/>
  <c r="I1254" i="16" a="1"/>
  <c r="I1254" i="16" s="1"/>
  <c r="J1254" i="16" a="1"/>
  <c r="J1254" i="16" s="1"/>
  <c r="L1254" i="16" a="1"/>
  <c r="L1254" i="16" s="1"/>
  <c r="N1254" i="16" a="1"/>
  <c r="N1254" i="16" s="1"/>
  <c r="O1254" i="16" a="1"/>
  <c r="O1254" i="16" s="1"/>
  <c r="A1255" i="16" a="1"/>
  <c r="A1255" i="16" s="1"/>
  <c r="B1255" i="16" a="1"/>
  <c r="B1255" i="16" s="1"/>
  <c r="C1255" i="16" a="1"/>
  <c r="C1255" i="16" s="1"/>
  <c r="D1255" i="16" a="1"/>
  <c r="D1255" i="16" s="1"/>
  <c r="E1255" i="16" a="1"/>
  <c r="E1255" i="16" s="1"/>
  <c r="F1255" i="16" a="1"/>
  <c r="F1255" i="16" s="1"/>
  <c r="G1255" i="16" a="1"/>
  <c r="G1255" i="16" s="1"/>
  <c r="I1255" i="16" a="1"/>
  <c r="I1255" i="16" s="1"/>
  <c r="J1255" i="16" a="1"/>
  <c r="J1255" i="16" s="1"/>
  <c r="L1255" i="16" a="1"/>
  <c r="L1255" i="16" s="1"/>
  <c r="N1255" i="16" a="1"/>
  <c r="N1255" i="16" s="1"/>
  <c r="O1255" i="16" a="1"/>
  <c r="O1255" i="16" s="1"/>
  <c r="A1256" i="16" a="1"/>
  <c r="A1256" i="16" s="1"/>
  <c r="B1256" i="16" a="1"/>
  <c r="B1256" i="16" s="1"/>
  <c r="C1256" i="16" a="1"/>
  <c r="C1256" i="16" s="1"/>
  <c r="D1256" i="16" a="1"/>
  <c r="D1256" i="16" s="1"/>
  <c r="E1256" i="16" a="1"/>
  <c r="E1256" i="16" s="1"/>
  <c r="F1256" i="16" a="1"/>
  <c r="F1256" i="16" s="1"/>
  <c r="G1256" i="16" a="1"/>
  <c r="G1256" i="16" s="1"/>
  <c r="I1256" i="16" a="1"/>
  <c r="I1256" i="16" s="1"/>
  <c r="J1256" i="16" a="1"/>
  <c r="J1256" i="16" s="1"/>
  <c r="L1256" i="16" a="1"/>
  <c r="L1256" i="16" s="1"/>
  <c r="N1256" i="16" a="1"/>
  <c r="N1256" i="16" s="1"/>
  <c r="O1256" i="16" a="1"/>
  <c r="O1256" i="16" s="1"/>
  <c r="A1257" i="16" a="1"/>
  <c r="A1257" i="16" s="1"/>
  <c r="B1257" i="16" a="1"/>
  <c r="B1257" i="16" s="1"/>
  <c r="C1257" i="16" a="1"/>
  <c r="C1257" i="16" s="1"/>
  <c r="D1257" i="16" a="1"/>
  <c r="D1257" i="16" s="1"/>
  <c r="E1257" i="16" a="1"/>
  <c r="E1257" i="16" s="1"/>
  <c r="G1257" i="16" a="1"/>
  <c r="G1257" i="16" s="1"/>
  <c r="I1257" i="16" a="1"/>
  <c r="I1257" i="16" s="1"/>
  <c r="J1257" i="16" a="1"/>
  <c r="J1257" i="16" s="1"/>
  <c r="L1257" i="16" a="1"/>
  <c r="L1257" i="16" s="1"/>
  <c r="N1257" i="16" a="1"/>
  <c r="N1257" i="16" s="1"/>
  <c r="O1257" i="16" a="1"/>
  <c r="O1257" i="16" s="1"/>
  <c r="A1258" i="16" a="1"/>
  <c r="A1258" i="16" s="1"/>
  <c r="B1258" i="16" a="1"/>
  <c r="B1258" i="16" s="1"/>
  <c r="C1258" i="16" a="1"/>
  <c r="C1258" i="16" s="1"/>
  <c r="D1258" i="16" a="1"/>
  <c r="D1258" i="16" s="1"/>
  <c r="E1258" i="16" a="1"/>
  <c r="E1258" i="16" s="1"/>
  <c r="F1258" i="16" a="1"/>
  <c r="F1258" i="16" s="1"/>
  <c r="G1258" i="16" a="1"/>
  <c r="G1258" i="16" s="1"/>
  <c r="I1258" i="16" a="1"/>
  <c r="I1258" i="16" s="1"/>
  <c r="J1258" i="16" a="1"/>
  <c r="J1258" i="16" s="1"/>
  <c r="L1258" i="16" a="1"/>
  <c r="L1258" i="16" s="1"/>
  <c r="N1258" i="16" a="1"/>
  <c r="N1258" i="16" s="1"/>
  <c r="O1258" i="16" a="1"/>
  <c r="O1258" i="16" s="1"/>
  <c r="A1259" i="16" a="1"/>
  <c r="A1259" i="16" s="1"/>
  <c r="B1259" i="16" a="1"/>
  <c r="B1259" i="16" s="1"/>
  <c r="C1259" i="16" a="1"/>
  <c r="C1259" i="16" s="1"/>
  <c r="D1259" i="16" a="1"/>
  <c r="D1259" i="16" s="1"/>
  <c r="E1259" i="16" a="1"/>
  <c r="E1259" i="16" s="1"/>
  <c r="G1259" i="16" a="1"/>
  <c r="G1259" i="16" s="1"/>
  <c r="I1259" i="16" a="1"/>
  <c r="I1259" i="16" s="1"/>
  <c r="J1259" i="16" a="1"/>
  <c r="J1259" i="16" s="1"/>
  <c r="L1259" i="16" a="1"/>
  <c r="L1259" i="16" s="1"/>
  <c r="N1259" i="16" a="1"/>
  <c r="N1259" i="16" s="1"/>
  <c r="O1259" i="16" a="1"/>
  <c r="O1259" i="16" s="1"/>
  <c r="A1260" i="16" a="1"/>
  <c r="A1260" i="16" s="1"/>
  <c r="B1260" i="16" a="1"/>
  <c r="B1260" i="16" s="1"/>
  <c r="C1260" i="16" a="1"/>
  <c r="C1260" i="16" s="1"/>
  <c r="D1260" i="16" a="1"/>
  <c r="D1260" i="16" s="1"/>
  <c r="E1260" i="16" a="1"/>
  <c r="E1260" i="16" s="1"/>
  <c r="G1260" i="16" a="1"/>
  <c r="G1260" i="16" s="1"/>
  <c r="I1260" i="16" a="1"/>
  <c r="I1260" i="16" s="1"/>
  <c r="J1260" i="16" a="1"/>
  <c r="J1260" i="16" s="1"/>
  <c r="L1260" i="16" a="1"/>
  <c r="L1260" i="16" s="1"/>
  <c r="N1260" i="16" a="1"/>
  <c r="N1260" i="16" s="1"/>
  <c r="O1260" i="16" a="1"/>
  <c r="O1260" i="16" s="1"/>
  <c r="A1261" i="16" a="1"/>
  <c r="A1261" i="16" s="1"/>
  <c r="B1261" i="16" a="1"/>
  <c r="B1261" i="16" s="1"/>
  <c r="C1261" i="16" a="1"/>
  <c r="C1261" i="16" s="1"/>
  <c r="D1261" i="16" a="1"/>
  <c r="D1261" i="16" s="1"/>
  <c r="E1261" i="16" a="1"/>
  <c r="E1261" i="16" s="1"/>
  <c r="F1261" i="16" a="1"/>
  <c r="F1261" i="16" s="1"/>
  <c r="G1261" i="16" a="1"/>
  <c r="G1261" i="16" s="1"/>
  <c r="I1261" i="16" a="1"/>
  <c r="I1261" i="16" s="1"/>
  <c r="J1261" i="16" a="1"/>
  <c r="J1261" i="16" s="1"/>
  <c r="L1261" i="16" a="1"/>
  <c r="L1261" i="16" s="1"/>
  <c r="N1261" i="16" a="1"/>
  <c r="N1261" i="16" s="1"/>
  <c r="O1261" i="16" a="1"/>
  <c r="O1261" i="16" s="1"/>
  <c r="A1262" i="16" a="1"/>
  <c r="A1262" i="16" s="1"/>
  <c r="B1262" i="16" a="1"/>
  <c r="B1262" i="16" s="1"/>
  <c r="C1262" i="16" a="1"/>
  <c r="C1262" i="16" s="1"/>
  <c r="D1262" i="16" a="1"/>
  <c r="D1262" i="16" s="1"/>
  <c r="E1262" i="16" a="1"/>
  <c r="E1262" i="16" s="1"/>
  <c r="F1262" i="16" a="1"/>
  <c r="F1262" i="16" s="1"/>
  <c r="G1262" i="16" a="1"/>
  <c r="G1262" i="16" s="1"/>
  <c r="I1262" i="16" a="1"/>
  <c r="I1262" i="16" s="1"/>
  <c r="J1262" i="16" a="1"/>
  <c r="J1262" i="16" s="1"/>
  <c r="L1262" i="16" a="1"/>
  <c r="L1262" i="16" s="1"/>
  <c r="N1262" i="16" a="1"/>
  <c r="N1262" i="16" s="1"/>
  <c r="O1262" i="16" a="1"/>
  <c r="O1262" i="16" s="1"/>
  <c r="A1263" i="16" a="1"/>
  <c r="A1263" i="16" s="1"/>
  <c r="B1263" i="16" a="1"/>
  <c r="B1263" i="16" s="1"/>
  <c r="C1263" i="16" a="1"/>
  <c r="C1263" i="16" s="1"/>
  <c r="D1263" i="16" a="1"/>
  <c r="D1263" i="16" s="1"/>
  <c r="E1263" i="16" a="1"/>
  <c r="E1263" i="16" s="1"/>
  <c r="G1263" i="16" a="1"/>
  <c r="G1263" i="16" s="1"/>
  <c r="I1263" i="16" a="1"/>
  <c r="I1263" i="16" s="1"/>
  <c r="J1263" i="16" a="1"/>
  <c r="J1263" i="16" s="1"/>
  <c r="L1263" i="16" a="1"/>
  <c r="L1263" i="16" s="1"/>
  <c r="N1263" i="16" a="1"/>
  <c r="N1263" i="16" s="1"/>
  <c r="O1263" i="16" a="1"/>
  <c r="O1263" i="16" s="1"/>
  <c r="A1264" i="16" a="1"/>
  <c r="A1264" i="16" s="1"/>
  <c r="B1264" i="16" a="1"/>
  <c r="B1264" i="16" s="1"/>
  <c r="C1264" i="16" a="1"/>
  <c r="C1264" i="16" s="1"/>
  <c r="D1264" i="16" a="1"/>
  <c r="D1264" i="16" s="1"/>
  <c r="E1264" i="16" a="1"/>
  <c r="E1264" i="16" s="1"/>
  <c r="F1264" i="16" a="1"/>
  <c r="F1264" i="16" s="1"/>
  <c r="G1264" i="16" a="1"/>
  <c r="G1264" i="16" s="1"/>
  <c r="I1264" i="16" a="1"/>
  <c r="I1264" i="16" s="1"/>
  <c r="J1264" i="16" a="1"/>
  <c r="J1264" i="16" s="1"/>
  <c r="L1264" i="16" a="1"/>
  <c r="L1264" i="16" s="1"/>
  <c r="N1264" i="16" a="1"/>
  <c r="N1264" i="16" s="1"/>
  <c r="O1264" i="16" a="1"/>
  <c r="O1264" i="16" s="1"/>
  <c r="A1265" i="16" a="1"/>
  <c r="A1265" i="16" s="1"/>
  <c r="B1265" i="16" a="1"/>
  <c r="B1265" i="16" s="1"/>
  <c r="C1265" i="16" a="1"/>
  <c r="C1265" i="16" s="1"/>
  <c r="D1265" i="16" a="1"/>
  <c r="D1265" i="16" s="1"/>
  <c r="E1265" i="16" a="1"/>
  <c r="E1265" i="16" s="1"/>
  <c r="F1265" i="16" a="1"/>
  <c r="F1265" i="16" s="1"/>
  <c r="G1265" i="16" a="1"/>
  <c r="G1265" i="16" s="1"/>
  <c r="I1265" i="16" a="1"/>
  <c r="I1265" i="16" s="1"/>
  <c r="J1265" i="16" a="1"/>
  <c r="J1265" i="16" s="1"/>
  <c r="L1265" i="16" a="1"/>
  <c r="L1265" i="16" s="1"/>
  <c r="N1265" i="16" a="1"/>
  <c r="N1265" i="16" s="1"/>
  <c r="O1265" i="16" a="1"/>
  <c r="O1265" i="16" s="1"/>
  <c r="A1266" i="16" a="1"/>
  <c r="A1266" i="16" s="1"/>
  <c r="B1266" i="16" a="1"/>
  <c r="B1266" i="16" s="1"/>
  <c r="C1266" i="16" a="1"/>
  <c r="C1266" i="16" s="1"/>
  <c r="D1266" i="16" a="1"/>
  <c r="D1266" i="16" s="1"/>
  <c r="E1266" i="16" a="1"/>
  <c r="E1266" i="16" s="1"/>
  <c r="F1266" i="16" a="1"/>
  <c r="F1266" i="16" s="1"/>
  <c r="G1266" i="16" a="1"/>
  <c r="G1266" i="16" s="1"/>
  <c r="I1266" i="16" a="1"/>
  <c r="I1266" i="16" s="1"/>
  <c r="J1266" i="16" a="1"/>
  <c r="J1266" i="16" s="1"/>
  <c r="L1266" i="16" a="1"/>
  <c r="L1266" i="16" s="1"/>
  <c r="N1266" i="16" a="1"/>
  <c r="N1266" i="16" s="1"/>
  <c r="O1266" i="16" a="1"/>
  <c r="O1266" i="16" s="1"/>
  <c r="A1267" i="16" a="1"/>
  <c r="A1267" i="16" s="1"/>
  <c r="B1267" i="16" a="1"/>
  <c r="B1267" i="16" s="1"/>
  <c r="C1267" i="16" a="1"/>
  <c r="C1267" i="16" s="1"/>
  <c r="D1267" i="16" a="1"/>
  <c r="D1267" i="16" s="1"/>
  <c r="E1267" i="16" a="1"/>
  <c r="E1267" i="16" s="1"/>
  <c r="F1267" i="16" a="1"/>
  <c r="F1267" i="16" s="1"/>
  <c r="G1267" i="16" a="1"/>
  <c r="G1267" i="16" s="1"/>
  <c r="I1267" i="16" a="1"/>
  <c r="I1267" i="16" s="1"/>
  <c r="J1267" i="16" a="1"/>
  <c r="J1267" i="16" s="1"/>
  <c r="L1267" i="16" a="1"/>
  <c r="L1267" i="16" s="1"/>
  <c r="N1267" i="16" a="1"/>
  <c r="N1267" i="16" s="1"/>
  <c r="O1267" i="16" a="1"/>
  <c r="O1267" i="16" s="1"/>
  <c r="A1268" i="16" a="1"/>
  <c r="A1268" i="16" s="1"/>
  <c r="B1268" i="16" a="1"/>
  <c r="B1268" i="16" s="1"/>
  <c r="C1268" i="16" a="1"/>
  <c r="C1268" i="16" s="1"/>
  <c r="D1268" i="16" a="1"/>
  <c r="D1268" i="16" s="1"/>
  <c r="E1268" i="16" a="1"/>
  <c r="E1268" i="16" s="1"/>
  <c r="F1268" i="16" a="1"/>
  <c r="F1268" i="16" s="1"/>
  <c r="G1268" i="16" a="1"/>
  <c r="G1268" i="16" s="1"/>
  <c r="I1268" i="16" a="1"/>
  <c r="I1268" i="16" s="1"/>
  <c r="J1268" i="16" a="1"/>
  <c r="J1268" i="16" s="1"/>
  <c r="L1268" i="16" a="1"/>
  <c r="L1268" i="16" s="1"/>
  <c r="N1268" i="16" a="1"/>
  <c r="N1268" i="16" s="1"/>
  <c r="O1268" i="16" a="1"/>
  <c r="O1268" i="16" s="1"/>
  <c r="A1269" i="16" a="1"/>
  <c r="A1269" i="16" s="1"/>
  <c r="B1269" i="16" a="1"/>
  <c r="B1269" i="16" s="1"/>
  <c r="C1269" i="16" a="1"/>
  <c r="C1269" i="16" s="1"/>
  <c r="D1269" i="16" a="1"/>
  <c r="D1269" i="16" s="1"/>
  <c r="E1269" i="16" a="1"/>
  <c r="E1269" i="16" s="1"/>
  <c r="G1269" i="16" a="1"/>
  <c r="G1269" i="16" s="1"/>
  <c r="I1269" i="16" a="1"/>
  <c r="I1269" i="16" s="1"/>
  <c r="J1269" i="16" a="1"/>
  <c r="J1269" i="16" s="1"/>
  <c r="L1269" i="16" a="1"/>
  <c r="L1269" i="16" s="1"/>
  <c r="N1269" i="16" a="1"/>
  <c r="N1269" i="16" s="1"/>
  <c r="O1269" i="16" a="1"/>
  <c r="O1269" i="16" s="1"/>
  <c r="A1270" i="16" a="1"/>
  <c r="A1270" i="16" s="1"/>
  <c r="B1270" i="16" a="1"/>
  <c r="B1270" i="16" s="1"/>
  <c r="C1270" i="16" a="1"/>
  <c r="C1270" i="16" s="1"/>
  <c r="D1270" i="16" a="1"/>
  <c r="D1270" i="16" s="1"/>
  <c r="E1270" i="16" a="1"/>
  <c r="E1270" i="16" s="1"/>
  <c r="F1270" i="16" a="1"/>
  <c r="F1270" i="16" s="1"/>
  <c r="G1270" i="16" a="1"/>
  <c r="G1270" i="16" s="1"/>
  <c r="I1270" i="16" a="1"/>
  <c r="I1270" i="16" s="1"/>
  <c r="J1270" i="16" a="1"/>
  <c r="J1270" i="16" s="1"/>
  <c r="L1270" i="16" a="1"/>
  <c r="L1270" i="16" s="1"/>
  <c r="N1270" i="16" a="1"/>
  <c r="N1270" i="16" s="1"/>
  <c r="O1270" i="16" a="1"/>
  <c r="O1270" i="16" s="1"/>
  <c r="A1271" i="16" a="1"/>
  <c r="A1271" i="16" s="1"/>
  <c r="B1271" i="16" a="1"/>
  <c r="B1271" i="16" s="1"/>
  <c r="C1271" i="16" a="1"/>
  <c r="C1271" i="16" s="1"/>
  <c r="D1271" i="16" a="1"/>
  <c r="D1271" i="16" s="1"/>
  <c r="E1271" i="16" a="1"/>
  <c r="E1271" i="16" s="1"/>
  <c r="G1271" i="16" a="1"/>
  <c r="G1271" i="16" s="1"/>
  <c r="I1271" i="16" a="1"/>
  <c r="I1271" i="16" s="1"/>
  <c r="J1271" i="16" a="1"/>
  <c r="J1271" i="16" s="1"/>
  <c r="L1271" i="16" a="1"/>
  <c r="L1271" i="16" s="1"/>
  <c r="N1271" i="16" a="1"/>
  <c r="N1271" i="16" s="1"/>
  <c r="O1271" i="16" a="1"/>
  <c r="O1271" i="16" s="1"/>
  <c r="A1272" i="16" a="1"/>
  <c r="A1272" i="16" s="1"/>
  <c r="B1272" i="16" a="1"/>
  <c r="B1272" i="16" s="1"/>
  <c r="C1272" i="16" a="1"/>
  <c r="C1272" i="16" s="1"/>
  <c r="D1272" i="16" a="1"/>
  <c r="D1272" i="16" s="1"/>
  <c r="E1272" i="16" a="1"/>
  <c r="E1272" i="16" s="1"/>
  <c r="G1272" i="16" a="1"/>
  <c r="G1272" i="16" s="1"/>
  <c r="I1272" i="16" a="1"/>
  <c r="I1272" i="16" s="1"/>
  <c r="J1272" i="16" a="1"/>
  <c r="J1272" i="16" s="1"/>
  <c r="L1272" i="16" a="1"/>
  <c r="L1272" i="16" s="1"/>
  <c r="N1272" i="16" a="1"/>
  <c r="N1272" i="16" s="1"/>
  <c r="O1272" i="16" a="1"/>
  <c r="O1272" i="16" s="1"/>
  <c r="A1273" i="16" a="1"/>
  <c r="A1273" i="16" s="1"/>
  <c r="B1273" i="16" a="1"/>
  <c r="B1273" i="16" s="1"/>
  <c r="C1273" i="16" a="1"/>
  <c r="C1273" i="16" s="1"/>
  <c r="D1273" i="16" a="1"/>
  <c r="D1273" i="16" s="1"/>
  <c r="E1273" i="16" a="1"/>
  <c r="E1273" i="16" s="1"/>
  <c r="F1273" i="16" a="1"/>
  <c r="F1273" i="16" s="1"/>
  <c r="G1273" i="16" a="1"/>
  <c r="G1273" i="16" s="1"/>
  <c r="I1273" i="16" a="1"/>
  <c r="I1273" i="16" s="1"/>
  <c r="J1273" i="16" a="1"/>
  <c r="J1273" i="16" s="1"/>
  <c r="L1273" i="16" a="1"/>
  <c r="L1273" i="16" s="1"/>
  <c r="N1273" i="16" a="1"/>
  <c r="N1273" i="16" s="1"/>
  <c r="O1273" i="16" a="1"/>
  <c r="O1273" i="16" s="1"/>
  <c r="A1274" i="16" a="1"/>
  <c r="A1274" i="16" s="1"/>
  <c r="B1274" i="16" a="1"/>
  <c r="B1274" i="16" s="1"/>
  <c r="C1274" i="16" a="1"/>
  <c r="C1274" i="16" s="1"/>
  <c r="D1274" i="16" a="1"/>
  <c r="D1274" i="16" s="1"/>
  <c r="E1274" i="16" a="1"/>
  <c r="E1274" i="16" s="1"/>
  <c r="F1274" i="16" a="1"/>
  <c r="F1274" i="16" s="1"/>
  <c r="G1274" i="16" a="1"/>
  <c r="G1274" i="16" s="1"/>
  <c r="I1274" i="16" a="1"/>
  <c r="I1274" i="16" s="1"/>
  <c r="J1274" i="16" a="1"/>
  <c r="J1274" i="16" s="1"/>
  <c r="L1274" i="16" a="1"/>
  <c r="L1274" i="16" s="1"/>
  <c r="N1274" i="16" a="1"/>
  <c r="N1274" i="16" s="1"/>
  <c r="O1274" i="16" a="1"/>
  <c r="O1274" i="16" s="1"/>
  <c r="A1275" i="16" a="1"/>
  <c r="A1275" i="16" s="1"/>
  <c r="B1275" i="16" a="1"/>
  <c r="B1275" i="16" s="1"/>
  <c r="C1275" i="16" a="1"/>
  <c r="C1275" i="16" s="1"/>
  <c r="D1275" i="16" a="1"/>
  <c r="D1275" i="16" s="1"/>
  <c r="E1275" i="16" a="1"/>
  <c r="E1275" i="16" s="1"/>
  <c r="G1275" i="16" a="1"/>
  <c r="G1275" i="16" s="1"/>
  <c r="I1275" i="16" a="1"/>
  <c r="I1275" i="16" s="1"/>
  <c r="J1275" i="16" a="1"/>
  <c r="J1275" i="16" s="1"/>
  <c r="L1275" i="16" a="1"/>
  <c r="L1275" i="16" s="1"/>
  <c r="N1275" i="16" a="1"/>
  <c r="N1275" i="16" s="1"/>
  <c r="O1275" i="16" a="1"/>
  <c r="O1275" i="16" s="1"/>
  <c r="A1276" i="16" a="1"/>
  <c r="A1276" i="16" s="1"/>
  <c r="B1276" i="16" a="1"/>
  <c r="B1276" i="16" s="1"/>
  <c r="C1276" i="16" a="1"/>
  <c r="C1276" i="16" s="1"/>
  <c r="D1276" i="16" a="1"/>
  <c r="D1276" i="16" s="1"/>
  <c r="E1276" i="16" a="1"/>
  <c r="E1276" i="16" s="1"/>
  <c r="F1276" i="16" a="1"/>
  <c r="F1276" i="16" s="1"/>
  <c r="G1276" i="16" a="1"/>
  <c r="G1276" i="16" s="1"/>
  <c r="I1276" i="16" a="1"/>
  <c r="I1276" i="16" s="1"/>
  <c r="J1276" i="16" a="1"/>
  <c r="J1276" i="16" s="1"/>
  <c r="L1276" i="16" a="1"/>
  <c r="L1276" i="16" s="1"/>
  <c r="N1276" i="16" a="1"/>
  <c r="N1276" i="16" s="1"/>
  <c r="O1276" i="16" a="1"/>
  <c r="O1276" i="16" s="1"/>
  <c r="A1277" i="16" a="1"/>
  <c r="A1277" i="16" s="1"/>
  <c r="B1277" i="16" a="1"/>
  <c r="B1277" i="16" s="1"/>
  <c r="C1277" i="16" a="1"/>
  <c r="C1277" i="16" s="1"/>
  <c r="D1277" i="16" a="1"/>
  <c r="D1277" i="16" s="1"/>
  <c r="E1277" i="16" a="1"/>
  <c r="E1277" i="16" s="1"/>
  <c r="F1277" i="16" a="1"/>
  <c r="F1277" i="16" s="1"/>
  <c r="G1277" i="16" a="1"/>
  <c r="G1277" i="16" s="1"/>
  <c r="I1277" i="16" a="1"/>
  <c r="I1277" i="16" s="1"/>
  <c r="J1277" i="16" a="1"/>
  <c r="J1277" i="16" s="1"/>
  <c r="L1277" i="16" a="1"/>
  <c r="L1277" i="16" s="1"/>
  <c r="N1277" i="16" a="1"/>
  <c r="N1277" i="16" s="1"/>
  <c r="O1277" i="16" a="1"/>
  <c r="O1277" i="16" s="1"/>
  <c r="A1278" i="16" a="1"/>
  <c r="A1278" i="16" s="1"/>
  <c r="B1278" i="16" a="1"/>
  <c r="B1278" i="16" s="1"/>
  <c r="C1278" i="16" a="1"/>
  <c r="C1278" i="16" s="1"/>
  <c r="D1278" i="16" a="1"/>
  <c r="D1278" i="16" s="1"/>
  <c r="E1278" i="16" a="1"/>
  <c r="E1278" i="16" s="1"/>
  <c r="F1278" i="16" a="1"/>
  <c r="F1278" i="16" s="1"/>
  <c r="G1278" i="16" a="1"/>
  <c r="G1278" i="16" s="1"/>
  <c r="I1278" i="16" a="1"/>
  <c r="I1278" i="16" s="1"/>
  <c r="J1278" i="16" a="1"/>
  <c r="J1278" i="16" s="1"/>
  <c r="L1278" i="16" a="1"/>
  <c r="L1278" i="16" s="1"/>
  <c r="N1278" i="16" a="1"/>
  <c r="N1278" i="16" s="1"/>
  <c r="O1278" i="16" a="1"/>
  <c r="O1278" i="16" s="1"/>
  <c r="A1279" i="16" a="1"/>
  <c r="A1279" i="16" s="1"/>
  <c r="B1279" i="16" a="1"/>
  <c r="B1279" i="16" s="1"/>
  <c r="C1279" i="16" a="1"/>
  <c r="C1279" i="16" s="1"/>
  <c r="D1279" i="16" a="1"/>
  <c r="D1279" i="16" s="1"/>
  <c r="E1279" i="16" a="1"/>
  <c r="E1279" i="16" s="1"/>
  <c r="F1279" i="16" a="1"/>
  <c r="F1279" i="16" s="1"/>
  <c r="G1279" i="16" a="1"/>
  <c r="G1279" i="16" s="1"/>
  <c r="J1279" i="16" a="1"/>
  <c r="J1279" i="16" s="1"/>
  <c r="L1279" i="16" a="1"/>
  <c r="L1279" i="16" s="1"/>
  <c r="N1279" i="16" a="1"/>
  <c r="N1279" i="16" s="1"/>
  <c r="O1279" i="16" a="1"/>
  <c r="O1279" i="16" s="1"/>
  <c r="A1280" i="16" a="1"/>
  <c r="A1280" i="16" s="1"/>
  <c r="B1280" i="16" a="1"/>
  <c r="B1280" i="16" s="1"/>
  <c r="C1280" i="16" a="1"/>
  <c r="C1280" i="16" s="1"/>
  <c r="D1280" i="16" a="1"/>
  <c r="D1280" i="16" s="1"/>
  <c r="E1280" i="16" a="1"/>
  <c r="E1280" i="16" s="1"/>
  <c r="F1280" i="16" a="1"/>
  <c r="F1280" i="16" s="1"/>
  <c r="G1280" i="16" a="1"/>
  <c r="G1280" i="16" s="1"/>
  <c r="J1280" i="16" a="1"/>
  <c r="J1280" i="16" s="1"/>
  <c r="L1280" i="16" a="1"/>
  <c r="L1280" i="16" s="1"/>
  <c r="N1280" i="16" a="1"/>
  <c r="N1280" i="16" s="1"/>
  <c r="O1280" i="16" a="1"/>
  <c r="O1280" i="16" s="1"/>
  <c r="A1281" i="16" a="1"/>
  <c r="A1281" i="16" s="1"/>
  <c r="B1281" i="16" a="1"/>
  <c r="B1281" i="16" s="1"/>
  <c r="C1281" i="16" a="1"/>
  <c r="C1281" i="16" s="1"/>
  <c r="D1281" i="16" a="1"/>
  <c r="D1281" i="16" s="1"/>
  <c r="E1281" i="16" a="1"/>
  <c r="E1281" i="16" s="1"/>
  <c r="G1281" i="16" a="1"/>
  <c r="G1281" i="16" s="1"/>
  <c r="J1281" i="16" a="1"/>
  <c r="J1281" i="16" s="1"/>
  <c r="L1281" i="16" a="1"/>
  <c r="L1281" i="16" s="1"/>
  <c r="N1281" i="16" a="1"/>
  <c r="N1281" i="16" s="1"/>
  <c r="O1281" i="16" a="1"/>
  <c r="O1281" i="16" s="1"/>
  <c r="A1282" i="16" a="1"/>
  <c r="A1282" i="16" s="1"/>
  <c r="B1282" i="16" a="1"/>
  <c r="B1282" i="16" s="1"/>
  <c r="C1282" i="16" a="1"/>
  <c r="C1282" i="16" s="1"/>
  <c r="D1282" i="16" a="1"/>
  <c r="D1282" i="16" s="1"/>
  <c r="E1282" i="16" a="1"/>
  <c r="E1282" i="16" s="1"/>
  <c r="F1282" i="16" a="1"/>
  <c r="F1282" i="16" s="1"/>
  <c r="G1282" i="16" a="1"/>
  <c r="G1282" i="16" s="1"/>
  <c r="J1282" i="16" a="1"/>
  <c r="J1282" i="16" s="1"/>
  <c r="L1282" i="16" a="1"/>
  <c r="L1282" i="16" s="1"/>
  <c r="N1282" i="16" a="1"/>
  <c r="N1282" i="16" s="1"/>
  <c r="O1282" i="16" a="1"/>
  <c r="O1282" i="16" s="1"/>
  <c r="A1283" i="16" a="1"/>
  <c r="A1283" i="16" s="1"/>
  <c r="B1283" i="16" a="1"/>
  <c r="B1283" i="16" s="1"/>
  <c r="C1283" i="16" a="1"/>
  <c r="C1283" i="16" s="1"/>
  <c r="D1283" i="16" a="1"/>
  <c r="D1283" i="16" s="1"/>
  <c r="E1283" i="16" a="1"/>
  <c r="E1283" i="16" s="1"/>
  <c r="G1283" i="16" a="1"/>
  <c r="G1283" i="16" s="1"/>
  <c r="J1283" i="16" a="1"/>
  <c r="J1283" i="16" s="1"/>
  <c r="L1283" i="16" a="1"/>
  <c r="L1283" i="16" s="1"/>
  <c r="N1283" i="16" a="1"/>
  <c r="N1283" i="16" s="1"/>
  <c r="O1283" i="16" a="1"/>
  <c r="O1283" i="16" s="1"/>
  <c r="A1284" i="16" a="1"/>
  <c r="A1284" i="16" s="1"/>
  <c r="B1284" i="16" a="1"/>
  <c r="B1284" i="16" s="1"/>
  <c r="C1284" i="16" a="1"/>
  <c r="C1284" i="16" s="1"/>
  <c r="D1284" i="16" a="1"/>
  <c r="D1284" i="16" s="1"/>
  <c r="E1284" i="16" a="1"/>
  <c r="E1284" i="16" s="1"/>
  <c r="G1284" i="16" a="1"/>
  <c r="G1284" i="16" s="1"/>
  <c r="J1284" i="16" a="1"/>
  <c r="J1284" i="16" s="1"/>
  <c r="L1284" i="16" a="1"/>
  <c r="L1284" i="16" s="1"/>
  <c r="N1284" i="16" a="1"/>
  <c r="N1284" i="16" s="1"/>
  <c r="O1284" i="16" a="1"/>
  <c r="O1284" i="16" s="1"/>
  <c r="A1152" i="16" a="1"/>
  <c r="A1152" i="16" s="1"/>
  <c r="B1152" i="16" a="1"/>
  <c r="B1152" i="16" s="1"/>
  <c r="C1152" i="16" a="1"/>
  <c r="C1152" i="16" s="1"/>
  <c r="D1152" i="16" a="1"/>
  <c r="D1152" i="16" s="1"/>
  <c r="E1152" i="16" a="1"/>
  <c r="E1152" i="16" s="1"/>
  <c r="G1152" i="16" a="1"/>
  <c r="G1152" i="16" s="1"/>
  <c r="I1152" i="16" a="1"/>
  <c r="I1152" i="16" s="1"/>
  <c r="J1152" i="16" a="1"/>
  <c r="J1152" i="16" s="1"/>
  <c r="L1152" i="16" a="1"/>
  <c r="L1152" i="16" s="1"/>
  <c r="N1152" i="16" a="1"/>
  <c r="N1152" i="16" s="1"/>
  <c r="O1152" i="16" a="1"/>
  <c r="O1152" i="16" s="1"/>
  <c r="A1153" i="16" a="1"/>
  <c r="A1153" i="16" s="1"/>
  <c r="B1153" i="16" a="1"/>
  <c r="B1153" i="16" s="1"/>
  <c r="C1153" i="16" a="1"/>
  <c r="C1153" i="16" s="1"/>
  <c r="D1153" i="16" a="1"/>
  <c r="D1153" i="16" s="1"/>
  <c r="E1153" i="16" a="1"/>
  <c r="E1153" i="16" s="1"/>
  <c r="F1153" i="16" a="1"/>
  <c r="F1153" i="16" s="1"/>
  <c r="G1153" i="16" a="1"/>
  <c r="G1153" i="16" s="1"/>
  <c r="I1153" i="16" a="1"/>
  <c r="I1153" i="16" s="1"/>
  <c r="J1153" i="16" a="1"/>
  <c r="J1153" i="16" s="1"/>
  <c r="L1153" i="16" a="1"/>
  <c r="L1153" i="16" s="1"/>
  <c r="N1153" i="16" a="1"/>
  <c r="N1153" i="16" s="1"/>
  <c r="O1153" i="16" a="1"/>
  <c r="O1153" i="16" s="1"/>
  <c r="A1154" i="16" a="1"/>
  <c r="A1154" i="16" s="1"/>
  <c r="B1154" i="16" a="1"/>
  <c r="B1154" i="16" s="1"/>
  <c r="C1154" i="16" a="1"/>
  <c r="C1154" i="16" s="1"/>
  <c r="D1154" i="16" a="1"/>
  <c r="D1154" i="16" s="1"/>
  <c r="E1154" i="16" a="1"/>
  <c r="E1154" i="16" s="1"/>
  <c r="F1154" i="16" a="1"/>
  <c r="F1154" i="16" s="1"/>
  <c r="G1154" i="16" a="1"/>
  <c r="G1154" i="16" s="1"/>
  <c r="I1154" i="16" a="1"/>
  <c r="I1154" i="16" s="1"/>
  <c r="J1154" i="16" a="1"/>
  <c r="J1154" i="16" s="1"/>
  <c r="L1154" i="16" a="1"/>
  <c r="L1154" i="16" s="1"/>
  <c r="N1154" i="16" a="1"/>
  <c r="N1154" i="16" s="1"/>
  <c r="O1154" i="16" a="1"/>
  <c r="O1154" i="16" s="1"/>
  <c r="A1155" i="16" a="1"/>
  <c r="A1155" i="16" s="1"/>
  <c r="B1155" i="16" a="1"/>
  <c r="B1155" i="16" s="1"/>
  <c r="C1155" i="16" a="1"/>
  <c r="C1155" i="16" s="1"/>
  <c r="D1155" i="16" a="1"/>
  <c r="D1155" i="16" s="1"/>
  <c r="E1155" i="16" a="1"/>
  <c r="E1155" i="16" s="1"/>
  <c r="F1155" i="16" a="1"/>
  <c r="F1155" i="16" s="1"/>
  <c r="G1155" i="16" a="1"/>
  <c r="G1155" i="16" s="1"/>
  <c r="I1155" i="16" a="1"/>
  <c r="I1155" i="16" s="1"/>
  <c r="J1155" i="16" a="1"/>
  <c r="J1155" i="16" s="1"/>
  <c r="L1155" i="16" a="1"/>
  <c r="L1155" i="16" s="1"/>
  <c r="N1155" i="16" a="1"/>
  <c r="N1155" i="16" s="1"/>
  <c r="O1155" i="16" a="1"/>
  <c r="O1155" i="16" s="1"/>
  <c r="A1156" i="16" a="1"/>
  <c r="A1156" i="16" s="1"/>
  <c r="B1156" i="16" a="1"/>
  <c r="B1156" i="16" s="1"/>
  <c r="C1156" i="16" a="1"/>
  <c r="C1156" i="16" s="1"/>
  <c r="D1156" i="16" a="1"/>
  <c r="D1156" i="16" s="1"/>
  <c r="E1156" i="16" a="1"/>
  <c r="E1156" i="16" s="1"/>
  <c r="F1156" i="16" a="1"/>
  <c r="F1156" i="16" s="1"/>
  <c r="G1156" i="16" a="1"/>
  <c r="G1156" i="16" s="1"/>
  <c r="I1156" i="16" a="1"/>
  <c r="I1156" i="16" s="1"/>
  <c r="J1156" i="16" a="1"/>
  <c r="J1156" i="16" s="1"/>
  <c r="L1156" i="16" a="1"/>
  <c r="L1156" i="16" s="1"/>
  <c r="N1156" i="16" a="1"/>
  <c r="N1156" i="16" s="1"/>
  <c r="O1156" i="16" a="1"/>
  <c r="O1156" i="16" s="1"/>
  <c r="A1157" i="16" a="1"/>
  <c r="A1157" i="16" s="1"/>
  <c r="B1157" i="16" a="1"/>
  <c r="B1157" i="16" s="1"/>
  <c r="C1157" i="16" a="1"/>
  <c r="C1157" i="16" s="1"/>
  <c r="D1157" i="16" a="1"/>
  <c r="D1157" i="16" s="1"/>
  <c r="E1157" i="16" a="1"/>
  <c r="E1157" i="16" s="1"/>
  <c r="F1157" i="16" a="1"/>
  <c r="F1157" i="16" s="1"/>
  <c r="G1157" i="16" a="1"/>
  <c r="G1157" i="16" s="1"/>
  <c r="I1157" i="16" a="1"/>
  <c r="I1157" i="16" s="1"/>
  <c r="J1157" i="16" a="1"/>
  <c r="J1157" i="16" s="1"/>
  <c r="L1157" i="16" a="1"/>
  <c r="L1157" i="16" s="1"/>
  <c r="N1157" i="16" a="1"/>
  <c r="N1157" i="16" s="1"/>
  <c r="O1157" i="16" a="1"/>
  <c r="O1157" i="16" s="1"/>
  <c r="A1158" i="16" a="1"/>
  <c r="A1158" i="16" s="1"/>
  <c r="B1158" i="16" a="1"/>
  <c r="B1158" i="16" s="1"/>
  <c r="C1158" i="16" a="1"/>
  <c r="C1158" i="16" s="1"/>
  <c r="D1158" i="16" a="1"/>
  <c r="D1158" i="16" s="1"/>
  <c r="E1158" i="16" a="1"/>
  <c r="E1158" i="16" s="1"/>
  <c r="F1158" i="16" a="1"/>
  <c r="F1158" i="16" s="1"/>
  <c r="G1158" i="16" a="1"/>
  <c r="G1158" i="16" s="1"/>
  <c r="I1158" i="16" a="1"/>
  <c r="I1158" i="16" s="1"/>
  <c r="J1158" i="16" a="1"/>
  <c r="J1158" i="16" s="1"/>
  <c r="L1158" i="16" a="1"/>
  <c r="L1158" i="16" s="1"/>
  <c r="N1158" i="16" a="1"/>
  <c r="N1158" i="16" s="1"/>
  <c r="O1158" i="16" a="1"/>
  <c r="O1158" i="16" s="1"/>
  <c r="A1159" i="16" a="1"/>
  <c r="A1159" i="16" s="1"/>
  <c r="B1159" i="16" a="1"/>
  <c r="B1159" i="16" s="1"/>
  <c r="C1159" i="16" a="1"/>
  <c r="C1159" i="16" s="1"/>
  <c r="D1159" i="16" a="1"/>
  <c r="D1159" i="16" s="1"/>
  <c r="E1159" i="16" a="1"/>
  <c r="E1159" i="16" s="1"/>
  <c r="F1159" i="16" a="1"/>
  <c r="F1159" i="16" s="1"/>
  <c r="G1159" i="16" a="1"/>
  <c r="G1159" i="16" s="1"/>
  <c r="I1159" i="16" a="1"/>
  <c r="I1159" i="16" s="1"/>
  <c r="J1159" i="16" a="1"/>
  <c r="J1159" i="16" s="1"/>
  <c r="L1159" i="16" a="1"/>
  <c r="L1159" i="16" s="1"/>
  <c r="N1159" i="16" a="1"/>
  <c r="N1159" i="16" s="1"/>
  <c r="O1159" i="16" a="1"/>
  <c r="O1159" i="16" s="1"/>
  <c r="A1160" i="16" a="1"/>
  <c r="A1160" i="16" s="1"/>
  <c r="B1160" i="16" a="1"/>
  <c r="B1160" i="16" s="1"/>
  <c r="C1160" i="16" a="1"/>
  <c r="C1160" i="16" s="1"/>
  <c r="D1160" i="16" a="1"/>
  <c r="D1160" i="16" s="1"/>
  <c r="E1160" i="16" a="1"/>
  <c r="E1160" i="16" s="1"/>
  <c r="F1160" i="16" a="1"/>
  <c r="F1160" i="16" s="1"/>
  <c r="G1160" i="16" a="1"/>
  <c r="G1160" i="16" s="1"/>
  <c r="I1160" i="16" a="1"/>
  <c r="I1160" i="16" s="1"/>
  <c r="J1160" i="16" a="1"/>
  <c r="J1160" i="16" s="1"/>
  <c r="L1160" i="16" a="1"/>
  <c r="L1160" i="16" s="1"/>
  <c r="N1160" i="16" a="1"/>
  <c r="N1160" i="16" s="1"/>
  <c r="O1160" i="16" a="1"/>
  <c r="O1160" i="16" s="1"/>
  <c r="A1161" i="16" a="1"/>
  <c r="A1161" i="16" s="1"/>
  <c r="B1161" i="16" a="1"/>
  <c r="B1161" i="16" s="1"/>
  <c r="C1161" i="16" a="1"/>
  <c r="C1161" i="16" s="1"/>
  <c r="D1161" i="16" a="1"/>
  <c r="D1161" i="16" s="1"/>
  <c r="E1161" i="16" a="1"/>
  <c r="E1161" i="16" s="1"/>
  <c r="F1161" i="16" a="1"/>
  <c r="F1161" i="16" s="1"/>
  <c r="G1161" i="16" a="1"/>
  <c r="G1161" i="16" s="1"/>
  <c r="I1161" i="16" a="1"/>
  <c r="I1161" i="16" s="1"/>
  <c r="J1161" i="16" a="1"/>
  <c r="J1161" i="16" s="1"/>
  <c r="L1161" i="16" a="1"/>
  <c r="L1161" i="16" s="1"/>
  <c r="N1161" i="16" a="1"/>
  <c r="N1161" i="16" s="1"/>
  <c r="O1161" i="16" a="1"/>
  <c r="O1161" i="16" s="1"/>
  <c r="A1162" i="16" a="1"/>
  <c r="A1162" i="16" s="1"/>
  <c r="B1162" i="16" a="1"/>
  <c r="B1162" i="16" s="1"/>
  <c r="C1162" i="16" a="1"/>
  <c r="C1162" i="16" s="1"/>
  <c r="D1162" i="16" a="1"/>
  <c r="D1162" i="16" s="1"/>
  <c r="E1162" i="16" a="1"/>
  <c r="E1162" i="16" s="1"/>
  <c r="F1162" i="16" a="1"/>
  <c r="F1162" i="16" s="1"/>
  <c r="G1162" i="16" a="1"/>
  <c r="G1162" i="16" s="1"/>
  <c r="I1162" i="16" a="1"/>
  <c r="I1162" i="16" s="1"/>
  <c r="J1162" i="16" a="1"/>
  <c r="J1162" i="16" s="1"/>
  <c r="L1162" i="16" a="1"/>
  <c r="L1162" i="16" s="1"/>
  <c r="N1162" i="16" a="1"/>
  <c r="N1162" i="16" s="1"/>
  <c r="O1162" i="16" a="1"/>
  <c r="O1162" i="16" s="1"/>
  <c r="A1163" i="16" a="1"/>
  <c r="A1163" i="16" s="1"/>
  <c r="B1163" i="16" a="1"/>
  <c r="B1163" i="16" s="1"/>
  <c r="C1163" i="16" a="1"/>
  <c r="C1163" i="16" s="1"/>
  <c r="D1163" i="16" a="1"/>
  <c r="D1163" i="16" s="1"/>
  <c r="E1163" i="16" a="1"/>
  <c r="E1163" i="16" s="1"/>
  <c r="G1163" i="16" a="1"/>
  <c r="G1163" i="16" s="1"/>
  <c r="I1163" i="16" a="1"/>
  <c r="I1163" i="16" s="1"/>
  <c r="J1163" i="16" a="1"/>
  <c r="J1163" i="16" s="1"/>
  <c r="L1163" i="16" a="1"/>
  <c r="L1163" i="16" s="1"/>
  <c r="N1163" i="16" a="1"/>
  <c r="N1163" i="16" s="1"/>
  <c r="O1163" i="16" a="1"/>
  <c r="O1163" i="16" s="1"/>
  <c r="A1164" i="16" a="1"/>
  <c r="A1164" i="16" s="1"/>
  <c r="B1164" i="16" a="1"/>
  <c r="B1164" i="16" s="1"/>
  <c r="C1164" i="16" a="1"/>
  <c r="C1164" i="16" s="1"/>
  <c r="D1164" i="16" a="1"/>
  <c r="D1164" i="16" s="1"/>
  <c r="E1164" i="16" a="1"/>
  <c r="E1164" i="16" s="1"/>
  <c r="G1164" i="16" a="1"/>
  <c r="G1164" i="16" s="1"/>
  <c r="I1164" i="16" a="1"/>
  <c r="I1164" i="16" s="1"/>
  <c r="J1164" i="16" a="1"/>
  <c r="J1164" i="16" s="1"/>
  <c r="L1164" i="16" a="1"/>
  <c r="L1164" i="16" s="1"/>
  <c r="N1164" i="16" a="1"/>
  <c r="N1164" i="16" s="1"/>
  <c r="O1164" i="16" a="1"/>
  <c r="O1164" i="16" s="1"/>
  <c r="A1165" i="16" a="1"/>
  <c r="A1165" i="16" s="1"/>
  <c r="B1165" i="16" a="1"/>
  <c r="B1165" i="16" s="1"/>
  <c r="C1165" i="16" a="1"/>
  <c r="C1165" i="16" s="1"/>
  <c r="D1165" i="16" a="1"/>
  <c r="D1165" i="16" s="1"/>
  <c r="E1165" i="16" a="1"/>
  <c r="E1165" i="16" s="1"/>
  <c r="F1165" i="16" a="1"/>
  <c r="F1165" i="16" s="1"/>
  <c r="G1165" i="16" a="1"/>
  <c r="G1165" i="16" s="1"/>
  <c r="I1165" i="16" a="1"/>
  <c r="I1165" i="16" s="1"/>
  <c r="J1165" i="16" a="1"/>
  <c r="J1165" i="16" s="1"/>
  <c r="L1165" i="16" a="1"/>
  <c r="L1165" i="16" s="1"/>
  <c r="N1165" i="16" a="1"/>
  <c r="N1165" i="16" s="1"/>
  <c r="O1165" i="16" a="1"/>
  <c r="O1165" i="16" s="1"/>
  <c r="A1166" i="16" a="1"/>
  <c r="A1166" i="16" s="1"/>
  <c r="B1166" i="16" a="1"/>
  <c r="B1166" i="16" s="1"/>
  <c r="C1166" i="16" a="1"/>
  <c r="C1166" i="16" s="1"/>
  <c r="D1166" i="16" a="1"/>
  <c r="D1166" i="16" s="1"/>
  <c r="E1166" i="16" a="1"/>
  <c r="E1166" i="16" s="1"/>
  <c r="F1166" i="16" a="1"/>
  <c r="F1166" i="16" s="1"/>
  <c r="G1166" i="16" a="1"/>
  <c r="G1166" i="16" s="1"/>
  <c r="I1166" i="16" a="1"/>
  <c r="I1166" i="16" s="1"/>
  <c r="J1166" i="16" a="1"/>
  <c r="J1166" i="16" s="1"/>
  <c r="L1166" i="16" a="1"/>
  <c r="L1166" i="16" s="1"/>
  <c r="N1166" i="16" a="1"/>
  <c r="N1166" i="16" s="1"/>
  <c r="O1166" i="16" a="1"/>
  <c r="O1166" i="16" s="1"/>
  <c r="A1167" i="16" a="1"/>
  <c r="A1167" i="16" s="1"/>
  <c r="B1167" i="16" a="1"/>
  <c r="B1167" i="16" s="1"/>
  <c r="C1167" i="16" a="1"/>
  <c r="C1167" i="16" s="1"/>
  <c r="D1167" i="16" a="1"/>
  <c r="D1167" i="16" s="1"/>
  <c r="E1167" i="16" a="1"/>
  <c r="E1167" i="16" s="1"/>
  <c r="F1167" i="16" a="1"/>
  <c r="F1167" i="16" s="1"/>
  <c r="G1167" i="16" a="1"/>
  <c r="G1167" i="16" s="1"/>
  <c r="I1167" i="16" a="1"/>
  <c r="I1167" i="16" s="1"/>
  <c r="J1167" i="16" a="1"/>
  <c r="J1167" i="16" s="1"/>
  <c r="L1167" i="16" a="1"/>
  <c r="L1167" i="16" s="1"/>
  <c r="N1167" i="16" a="1"/>
  <c r="N1167" i="16" s="1"/>
  <c r="O1167" i="16" a="1"/>
  <c r="O1167" i="16" s="1"/>
  <c r="A1168" i="16" a="1"/>
  <c r="A1168" i="16" s="1"/>
  <c r="B1168" i="16" a="1"/>
  <c r="B1168" i="16" s="1"/>
  <c r="C1168" i="16" a="1"/>
  <c r="C1168" i="16" s="1"/>
  <c r="D1168" i="16" a="1"/>
  <c r="D1168" i="16" s="1"/>
  <c r="E1168" i="16" a="1"/>
  <c r="E1168" i="16" s="1"/>
  <c r="F1168" i="16" a="1"/>
  <c r="F1168" i="16" s="1"/>
  <c r="G1168" i="16" a="1"/>
  <c r="G1168" i="16" s="1"/>
  <c r="I1168" i="16" a="1"/>
  <c r="I1168" i="16" s="1"/>
  <c r="J1168" i="16" a="1"/>
  <c r="J1168" i="16" s="1"/>
  <c r="L1168" i="16" a="1"/>
  <c r="L1168" i="16" s="1"/>
  <c r="N1168" i="16" a="1"/>
  <c r="N1168" i="16" s="1"/>
  <c r="O1168" i="16" a="1"/>
  <c r="O1168" i="16" s="1"/>
  <c r="A1169" i="16" a="1"/>
  <c r="A1169" i="16" s="1"/>
  <c r="B1169" i="16" a="1"/>
  <c r="B1169" i="16" s="1"/>
  <c r="C1169" i="16" a="1"/>
  <c r="C1169" i="16" s="1"/>
  <c r="D1169" i="16" a="1"/>
  <c r="D1169" i="16" s="1"/>
  <c r="E1169" i="16" a="1"/>
  <c r="E1169" i="16" s="1"/>
  <c r="F1169" i="16" a="1"/>
  <c r="F1169" i="16" s="1"/>
  <c r="G1169" i="16" a="1"/>
  <c r="G1169" i="16" s="1"/>
  <c r="I1169" i="16" a="1"/>
  <c r="I1169" i="16" s="1"/>
  <c r="J1169" i="16" a="1"/>
  <c r="J1169" i="16" s="1"/>
  <c r="L1169" i="16" a="1"/>
  <c r="L1169" i="16" s="1"/>
  <c r="N1169" i="16" a="1"/>
  <c r="N1169" i="16" s="1"/>
  <c r="O1169" i="16" a="1"/>
  <c r="O1169" i="16" s="1"/>
  <c r="A1170" i="16" a="1"/>
  <c r="A1170" i="16" s="1"/>
  <c r="B1170" i="16" a="1"/>
  <c r="B1170" i="16" s="1"/>
  <c r="C1170" i="16" a="1"/>
  <c r="C1170" i="16" s="1"/>
  <c r="D1170" i="16" a="1"/>
  <c r="D1170" i="16" s="1"/>
  <c r="E1170" i="16" a="1"/>
  <c r="E1170" i="16" s="1"/>
  <c r="F1170" i="16" a="1"/>
  <c r="F1170" i="16" s="1"/>
  <c r="G1170" i="16" a="1"/>
  <c r="G1170" i="16" s="1"/>
  <c r="I1170" i="16" a="1"/>
  <c r="I1170" i="16" s="1"/>
  <c r="J1170" i="16" a="1"/>
  <c r="J1170" i="16" s="1"/>
  <c r="L1170" i="16" a="1"/>
  <c r="L1170" i="16" s="1"/>
  <c r="N1170" i="16" a="1"/>
  <c r="N1170" i="16" s="1"/>
  <c r="O1170" i="16" a="1"/>
  <c r="O1170" i="16" s="1"/>
  <c r="A1171" i="16" a="1"/>
  <c r="A1171" i="16" s="1"/>
  <c r="B1171" i="16" a="1"/>
  <c r="B1171" i="16" s="1"/>
  <c r="C1171" i="16" a="1"/>
  <c r="C1171" i="16" s="1"/>
  <c r="D1171" i="16" a="1"/>
  <c r="D1171" i="16" s="1"/>
  <c r="E1171" i="16" a="1"/>
  <c r="E1171" i="16" s="1"/>
  <c r="F1171" i="16" a="1"/>
  <c r="F1171" i="16" s="1"/>
  <c r="G1171" i="16" a="1"/>
  <c r="G1171" i="16" s="1"/>
  <c r="I1171" i="16" a="1"/>
  <c r="I1171" i="16" s="1"/>
  <c r="J1171" i="16" a="1"/>
  <c r="J1171" i="16" s="1"/>
  <c r="L1171" i="16" a="1"/>
  <c r="L1171" i="16" s="1"/>
  <c r="N1171" i="16" a="1"/>
  <c r="N1171" i="16" s="1"/>
  <c r="O1171" i="16" a="1"/>
  <c r="O1171" i="16" s="1"/>
  <c r="A1172" i="16" a="1"/>
  <c r="A1172" i="16" s="1"/>
  <c r="B1172" i="16" a="1"/>
  <c r="B1172" i="16" s="1"/>
  <c r="C1172" i="16" a="1"/>
  <c r="C1172" i="16" s="1"/>
  <c r="D1172" i="16" a="1"/>
  <c r="D1172" i="16" s="1"/>
  <c r="E1172" i="16" a="1"/>
  <c r="E1172" i="16" s="1"/>
  <c r="F1172" i="16" a="1"/>
  <c r="F1172" i="16" s="1"/>
  <c r="G1172" i="16" a="1"/>
  <c r="G1172" i="16" s="1"/>
  <c r="I1172" i="16" a="1"/>
  <c r="I1172" i="16" s="1"/>
  <c r="J1172" i="16" a="1"/>
  <c r="J1172" i="16" s="1"/>
  <c r="L1172" i="16" a="1"/>
  <c r="L1172" i="16" s="1"/>
  <c r="N1172" i="16" a="1"/>
  <c r="N1172" i="16" s="1"/>
  <c r="O1172" i="16" a="1"/>
  <c r="O1172" i="16" s="1"/>
  <c r="A1173" i="16" a="1"/>
  <c r="A1173" i="16" s="1"/>
  <c r="B1173" i="16" a="1"/>
  <c r="B1173" i="16" s="1"/>
  <c r="C1173" i="16" a="1"/>
  <c r="C1173" i="16" s="1"/>
  <c r="D1173" i="16" a="1"/>
  <c r="D1173" i="16" s="1"/>
  <c r="E1173" i="16" a="1"/>
  <c r="E1173" i="16" s="1"/>
  <c r="F1173" i="16" a="1"/>
  <c r="F1173" i="16" s="1"/>
  <c r="G1173" i="16" a="1"/>
  <c r="G1173" i="16" s="1"/>
  <c r="I1173" i="16" a="1"/>
  <c r="I1173" i="16" s="1"/>
  <c r="J1173" i="16" a="1"/>
  <c r="J1173" i="16" s="1"/>
  <c r="L1173" i="16" a="1"/>
  <c r="L1173" i="16" s="1"/>
  <c r="N1173" i="16" a="1"/>
  <c r="N1173" i="16" s="1"/>
  <c r="O1173" i="16" a="1"/>
  <c r="O1173" i="16" s="1"/>
  <c r="A1174" i="16" a="1"/>
  <c r="A1174" i="16" s="1"/>
  <c r="B1174" i="16" a="1"/>
  <c r="B1174" i="16" s="1"/>
  <c r="C1174" i="16" a="1"/>
  <c r="C1174" i="16" s="1"/>
  <c r="D1174" i="16" a="1"/>
  <c r="D1174" i="16" s="1"/>
  <c r="E1174" i="16" a="1"/>
  <c r="E1174" i="16" s="1"/>
  <c r="F1174" i="16" a="1"/>
  <c r="F1174" i="16" s="1"/>
  <c r="G1174" i="16" a="1"/>
  <c r="G1174" i="16" s="1"/>
  <c r="I1174" i="16" a="1"/>
  <c r="I1174" i="16" s="1"/>
  <c r="J1174" i="16" a="1"/>
  <c r="J1174" i="16" s="1"/>
  <c r="L1174" i="16" a="1"/>
  <c r="L1174" i="16" s="1"/>
  <c r="N1174" i="16" a="1"/>
  <c r="N1174" i="16" s="1"/>
  <c r="O1174" i="16" a="1"/>
  <c r="O1174" i="16" s="1"/>
  <c r="A1175" i="16" a="1"/>
  <c r="A1175" i="16" s="1"/>
  <c r="B1175" i="16" a="1"/>
  <c r="B1175" i="16" s="1"/>
  <c r="C1175" i="16" a="1"/>
  <c r="C1175" i="16" s="1"/>
  <c r="D1175" i="16" a="1"/>
  <c r="D1175" i="16" s="1"/>
  <c r="E1175" i="16" a="1"/>
  <c r="E1175" i="16" s="1"/>
  <c r="G1175" i="16" a="1"/>
  <c r="G1175" i="16" s="1"/>
  <c r="I1175" i="16" a="1"/>
  <c r="I1175" i="16" s="1"/>
  <c r="J1175" i="16" a="1"/>
  <c r="J1175" i="16" s="1"/>
  <c r="L1175" i="16" a="1"/>
  <c r="L1175" i="16" s="1"/>
  <c r="N1175" i="16" a="1"/>
  <c r="N1175" i="16" s="1"/>
  <c r="O1175" i="16" a="1"/>
  <c r="O1175" i="16" s="1"/>
  <c r="A1176" i="16" a="1"/>
  <c r="A1176" i="16" s="1"/>
  <c r="B1176" i="16" a="1"/>
  <c r="B1176" i="16" s="1"/>
  <c r="C1176" i="16" a="1"/>
  <c r="C1176" i="16" s="1"/>
  <c r="D1176" i="16" a="1"/>
  <c r="D1176" i="16" s="1"/>
  <c r="E1176" i="16" a="1"/>
  <c r="E1176" i="16" s="1"/>
  <c r="G1176" i="16" a="1"/>
  <c r="G1176" i="16" s="1"/>
  <c r="I1176" i="16" a="1"/>
  <c r="I1176" i="16" s="1"/>
  <c r="J1176" i="16" a="1"/>
  <c r="J1176" i="16" s="1"/>
  <c r="L1176" i="16" a="1"/>
  <c r="L1176" i="16" s="1"/>
  <c r="N1176" i="16" a="1"/>
  <c r="N1176" i="16" s="1"/>
  <c r="O1176" i="16" a="1"/>
  <c r="O1176" i="16" s="1"/>
  <c r="A1177" i="16" a="1"/>
  <c r="A1177" i="16" s="1"/>
  <c r="B1177" i="16" a="1"/>
  <c r="B1177" i="16" s="1"/>
  <c r="C1177" i="16" a="1"/>
  <c r="C1177" i="16" s="1"/>
  <c r="D1177" i="16" a="1"/>
  <c r="D1177" i="16" s="1"/>
  <c r="E1177" i="16" a="1"/>
  <c r="E1177" i="16" s="1"/>
  <c r="F1177" i="16" a="1"/>
  <c r="F1177" i="16" s="1"/>
  <c r="G1177" i="16" a="1"/>
  <c r="G1177" i="16" s="1"/>
  <c r="I1177" i="16" a="1"/>
  <c r="I1177" i="16" s="1"/>
  <c r="J1177" i="16" a="1"/>
  <c r="J1177" i="16" s="1"/>
  <c r="L1177" i="16" a="1"/>
  <c r="L1177" i="16" s="1"/>
  <c r="N1177" i="16" a="1"/>
  <c r="N1177" i="16" s="1"/>
  <c r="O1177" i="16" a="1"/>
  <c r="O1177" i="16" s="1"/>
  <c r="A1178" i="16" a="1"/>
  <c r="A1178" i="16" s="1"/>
  <c r="B1178" i="16" a="1"/>
  <c r="B1178" i="16" s="1"/>
  <c r="C1178" i="16" a="1"/>
  <c r="C1178" i="16" s="1"/>
  <c r="D1178" i="16" a="1"/>
  <c r="D1178" i="16" s="1"/>
  <c r="E1178" i="16" a="1"/>
  <c r="E1178" i="16" s="1"/>
  <c r="F1178" i="16" a="1"/>
  <c r="F1178" i="16" s="1"/>
  <c r="G1178" i="16" a="1"/>
  <c r="G1178" i="16" s="1"/>
  <c r="I1178" i="16" a="1"/>
  <c r="I1178" i="16" s="1"/>
  <c r="J1178" i="16" a="1"/>
  <c r="J1178" i="16" s="1"/>
  <c r="L1178" i="16" a="1"/>
  <c r="L1178" i="16" s="1"/>
  <c r="N1178" i="16" a="1"/>
  <c r="N1178" i="16" s="1"/>
  <c r="O1178" i="16" a="1"/>
  <c r="O1178" i="16" s="1"/>
  <c r="A1179" i="16" a="1"/>
  <c r="A1179" i="16" s="1"/>
  <c r="B1179" i="16" a="1"/>
  <c r="B1179" i="16" s="1"/>
  <c r="C1179" i="16" a="1"/>
  <c r="C1179" i="16" s="1"/>
  <c r="D1179" i="16" a="1"/>
  <c r="D1179" i="16" s="1"/>
  <c r="E1179" i="16" a="1"/>
  <c r="E1179" i="16" s="1"/>
  <c r="F1179" i="16" a="1"/>
  <c r="F1179" i="16" s="1"/>
  <c r="G1179" i="16" a="1"/>
  <c r="G1179" i="16" s="1"/>
  <c r="I1179" i="16" a="1"/>
  <c r="I1179" i="16" s="1"/>
  <c r="J1179" i="16" a="1"/>
  <c r="J1179" i="16" s="1"/>
  <c r="L1179" i="16" a="1"/>
  <c r="L1179" i="16" s="1"/>
  <c r="N1179" i="16" a="1"/>
  <c r="N1179" i="16" s="1"/>
  <c r="O1179" i="16" a="1"/>
  <c r="O1179" i="16" s="1"/>
  <c r="A1180" i="16" a="1"/>
  <c r="A1180" i="16" s="1"/>
  <c r="B1180" i="16" a="1"/>
  <c r="B1180" i="16" s="1"/>
  <c r="C1180" i="16" a="1"/>
  <c r="C1180" i="16" s="1"/>
  <c r="D1180" i="16" a="1"/>
  <c r="D1180" i="16" s="1"/>
  <c r="E1180" i="16" a="1"/>
  <c r="E1180" i="16" s="1"/>
  <c r="F1180" i="16" a="1"/>
  <c r="F1180" i="16" s="1"/>
  <c r="G1180" i="16" a="1"/>
  <c r="G1180" i="16" s="1"/>
  <c r="I1180" i="16" a="1"/>
  <c r="I1180" i="16" s="1"/>
  <c r="J1180" i="16" a="1"/>
  <c r="J1180" i="16" s="1"/>
  <c r="L1180" i="16" a="1"/>
  <c r="L1180" i="16" s="1"/>
  <c r="N1180" i="16" a="1"/>
  <c r="N1180" i="16" s="1"/>
  <c r="O1180" i="16" a="1"/>
  <c r="O1180" i="16" s="1"/>
  <c r="A1181" i="16" a="1"/>
  <c r="A1181" i="16" s="1"/>
  <c r="B1181" i="16" a="1"/>
  <c r="B1181" i="16" s="1"/>
  <c r="C1181" i="16" a="1"/>
  <c r="C1181" i="16" s="1"/>
  <c r="D1181" i="16" a="1"/>
  <c r="D1181" i="16" s="1"/>
  <c r="E1181" i="16" a="1"/>
  <c r="E1181" i="16" s="1"/>
  <c r="F1181" i="16" a="1"/>
  <c r="F1181" i="16" s="1"/>
  <c r="G1181" i="16" a="1"/>
  <c r="G1181" i="16" s="1"/>
  <c r="I1181" i="16" a="1"/>
  <c r="I1181" i="16" s="1"/>
  <c r="J1181" i="16" a="1"/>
  <c r="J1181" i="16" s="1"/>
  <c r="L1181" i="16" a="1"/>
  <c r="L1181" i="16" s="1"/>
  <c r="N1181" i="16" a="1"/>
  <c r="N1181" i="16" s="1"/>
  <c r="O1181" i="16" a="1"/>
  <c r="O1181" i="16" s="1"/>
  <c r="A1182" i="16" a="1"/>
  <c r="A1182" i="16" s="1"/>
  <c r="B1182" i="16" a="1"/>
  <c r="B1182" i="16" s="1"/>
  <c r="C1182" i="16" a="1"/>
  <c r="C1182" i="16" s="1"/>
  <c r="D1182" i="16" a="1"/>
  <c r="D1182" i="16" s="1"/>
  <c r="E1182" i="16" a="1"/>
  <c r="E1182" i="16" s="1"/>
  <c r="F1182" i="16" a="1"/>
  <c r="F1182" i="16" s="1"/>
  <c r="G1182" i="16" a="1"/>
  <c r="G1182" i="16" s="1"/>
  <c r="I1182" i="16" a="1"/>
  <c r="I1182" i="16" s="1"/>
  <c r="J1182" i="16" a="1"/>
  <c r="J1182" i="16" s="1"/>
  <c r="L1182" i="16" a="1"/>
  <c r="L1182" i="16" s="1"/>
  <c r="N1182" i="16" a="1"/>
  <c r="N1182" i="16" s="1"/>
  <c r="O1182" i="16" a="1"/>
  <c r="O1182" i="16" s="1"/>
  <c r="A1183" i="16" a="1"/>
  <c r="A1183" i="16" s="1"/>
  <c r="B1183" i="16" a="1"/>
  <c r="B1183" i="16" s="1"/>
  <c r="C1183" i="16" a="1"/>
  <c r="C1183" i="16" s="1"/>
  <c r="D1183" i="16" a="1"/>
  <c r="D1183" i="16" s="1"/>
  <c r="E1183" i="16" a="1"/>
  <c r="E1183" i="16" s="1"/>
  <c r="F1183" i="16" a="1"/>
  <c r="F1183" i="16" s="1"/>
  <c r="G1183" i="16" a="1"/>
  <c r="G1183" i="16" s="1"/>
  <c r="I1183" i="16" a="1"/>
  <c r="I1183" i="16" s="1"/>
  <c r="J1183" i="16" a="1"/>
  <c r="J1183" i="16" s="1"/>
  <c r="L1183" i="16" a="1"/>
  <c r="L1183" i="16" s="1"/>
  <c r="N1183" i="16" a="1"/>
  <c r="N1183" i="16" s="1"/>
  <c r="O1183" i="16" a="1"/>
  <c r="O1183" i="16" s="1"/>
  <c r="A1184" i="16" a="1"/>
  <c r="A1184" i="16" s="1"/>
  <c r="B1184" i="16" a="1"/>
  <c r="B1184" i="16" s="1"/>
  <c r="C1184" i="16" a="1"/>
  <c r="C1184" i="16" s="1"/>
  <c r="D1184" i="16" a="1"/>
  <c r="D1184" i="16" s="1"/>
  <c r="E1184" i="16" a="1"/>
  <c r="E1184" i="16" s="1"/>
  <c r="F1184" i="16" a="1"/>
  <c r="F1184" i="16" s="1"/>
  <c r="G1184" i="16" a="1"/>
  <c r="G1184" i="16" s="1"/>
  <c r="I1184" i="16" a="1"/>
  <c r="I1184" i="16" s="1"/>
  <c r="J1184" i="16" a="1"/>
  <c r="J1184" i="16" s="1"/>
  <c r="L1184" i="16" a="1"/>
  <c r="L1184" i="16" s="1"/>
  <c r="N1184" i="16" a="1"/>
  <c r="N1184" i="16" s="1"/>
  <c r="O1184" i="16" a="1"/>
  <c r="O1184" i="16" s="1"/>
  <c r="A1185" i="16" a="1"/>
  <c r="A1185" i="16" s="1"/>
  <c r="B1185" i="16" a="1"/>
  <c r="B1185" i="16" s="1"/>
  <c r="C1185" i="16" a="1"/>
  <c r="C1185" i="16" s="1"/>
  <c r="D1185" i="16" a="1"/>
  <c r="D1185" i="16" s="1"/>
  <c r="E1185" i="16" a="1"/>
  <c r="E1185" i="16" s="1"/>
  <c r="F1185" i="16" a="1"/>
  <c r="F1185" i="16" s="1"/>
  <c r="G1185" i="16" a="1"/>
  <c r="G1185" i="16" s="1"/>
  <c r="I1185" i="16" a="1"/>
  <c r="I1185" i="16" s="1"/>
  <c r="J1185" i="16" a="1"/>
  <c r="J1185" i="16" s="1"/>
  <c r="L1185" i="16" a="1"/>
  <c r="L1185" i="16" s="1"/>
  <c r="N1185" i="16" a="1"/>
  <c r="N1185" i="16" s="1"/>
  <c r="O1185" i="16" a="1"/>
  <c r="O1185" i="16" s="1"/>
  <c r="A1186" i="16" a="1"/>
  <c r="A1186" i="16" s="1"/>
  <c r="B1186" i="16" a="1"/>
  <c r="B1186" i="16" s="1"/>
  <c r="C1186" i="16" a="1"/>
  <c r="C1186" i="16" s="1"/>
  <c r="D1186" i="16" a="1"/>
  <c r="D1186" i="16" s="1"/>
  <c r="E1186" i="16" a="1"/>
  <c r="E1186" i="16" s="1"/>
  <c r="F1186" i="16" a="1"/>
  <c r="F1186" i="16" s="1"/>
  <c r="G1186" i="16" a="1"/>
  <c r="G1186" i="16" s="1"/>
  <c r="I1186" i="16" a="1"/>
  <c r="I1186" i="16" s="1"/>
  <c r="J1186" i="16" a="1"/>
  <c r="J1186" i="16" s="1"/>
  <c r="L1186" i="16" a="1"/>
  <c r="L1186" i="16" s="1"/>
  <c r="N1186" i="16" a="1"/>
  <c r="N1186" i="16" s="1"/>
  <c r="O1186" i="16" a="1"/>
  <c r="O1186" i="16" s="1"/>
  <c r="A1187" i="16" a="1"/>
  <c r="A1187" i="16" s="1"/>
  <c r="B1187" i="16" a="1"/>
  <c r="B1187" i="16" s="1"/>
  <c r="C1187" i="16" a="1"/>
  <c r="C1187" i="16" s="1"/>
  <c r="D1187" i="16" a="1"/>
  <c r="D1187" i="16" s="1"/>
  <c r="E1187" i="16" a="1"/>
  <c r="E1187" i="16" s="1"/>
  <c r="G1187" i="16" a="1"/>
  <c r="G1187" i="16" s="1"/>
  <c r="I1187" i="16" a="1"/>
  <c r="I1187" i="16" s="1"/>
  <c r="J1187" i="16" a="1"/>
  <c r="J1187" i="16" s="1"/>
  <c r="L1187" i="16" a="1"/>
  <c r="L1187" i="16" s="1"/>
  <c r="N1187" i="16" a="1"/>
  <c r="N1187" i="16" s="1"/>
  <c r="O1187" i="16" a="1"/>
  <c r="O1187" i="16" s="1"/>
  <c r="A1188" i="16" a="1"/>
  <c r="A1188" i="16" s="1"/>
  <c r="B1188" i="16" a="1"/>
  <c r="B1188" i="16" s="1"/>
  <c r="C1188" i="16" a="1"/>
  <c r="C1188" i="16" s="1"/>
  <c r="D1188" i="16" a="1"/>
  <c r="D1188" i="16" s="1"/>
  <c r="E1188" i="16" a="1"/>
  <c r="E1188" i="16" s="1"/>
  <c r="G1188" i="16" a="1"/>
  <c r="G1188" i="16" s="1"/>
  <c r="I1188" i="16" a="1"/>
  <c r="I1188" i="16" s="1"/>
  <c r="J1188" i="16" a="1"/>
  <c r="J1188" i="16" s="1"/>
  <c r="L1188" i="16" a="1"/>
  <c r="L1188" i="16" s="1"/>
  <c r="N1188" i="16" a="1"/>
  <c r="N1188" i="16" s="1"/>
  <c r="O1188" i="16" a="1"/>
  <c r="O1188" i="16" s="1"/>
  <c r="A1189" i="16" a="1"/>
  <c r="A1189" i="16" s="1"/>
  <c r="B1189" i="16" a="1"/>
  <c r="B1189" i="16" s="1"/>
  <c r="C1189" i="16" a="1"/>
  <c r="C1189" i="16" s="1"/>
  <c r="D1189" i="16" a="1"/>
  <c r="D1189" i="16" s="1"/>
  <c r="E1189" i="16" a="1"/>
  <c r="E1189" i="16" s="1"/>
  <c r="F1189" i="16" a="1"/>
  <c r="F1189" i="16" s="1"/>
  <c r="G1189" i="16" a="1"/>
  <c r="G1189" i="16" s="1"/>
  <c r="I1189" i="16" a="1"/>
  <c r="I1189" i="16" s="1"/>
  <c r="J1189" i="16" a="1"/>
  <c r="J1189" i="16" s="1"/>
  <c r="L1189" i="16" a="1"/>
  <c r="L1189" i="16" s="1"/>
  <c r="N1189" i="16" a="1"/>
  <c r="N1189" i="16" s="1"/>
  <c r="O1189" i="16" a="1"/>
  <c r="O1189" i="16" s="1"/>
  <c r="A1190" i="16" a="1"/>
  <c r="A1190" i="16" s="1"/>
  <c r="B1190" i="16" a="1"/>
  <c r="B1190" i="16" s="1"/>
  <c r="C1190" i="16" a="1"/>
  <c r="C1190" i="16" s="1"/>
  <c r="D1190" i="16" a="1"/>
  <c r="D1190" i="16" s="1"/>
  <c r="E1190" i="16" a="1"/>
  <c r="E1190" i="16" s="1"/>
  <c r="F1190" i="16" a="1"/>
  <c r="F1190" i="16" s="1"/>
  <c r="G1190" i="16" a="1"/>
  <c r="G1190" i="16" s="1"/>
  <c r="I1190" i="16" a="1"/>
  <c r="I1190" i="16" s="1"/>
  <c r="J1190" i="16" a="1"/>
  <c r="J1190" i="16" s="1"/>
  <c r="L1190" i="16" a="1"/>
  <c r="L1190" i="16" s="1"/>
  <c r="N1190" i="16" a="1"/>
  <c r="N1190" i="16" s="1"/>
  <c r="O1190" i="16" a="1"/>
  <c r="O1190" i="16" s="1"/>
  <c r="A1191" i="16" a="1"/>
  <c r="A1191" i="16" s="1"/>
  <c r="B1191" i="16" a="1"/>
  <c r="B1191" i="16" s="1"/>
  <c r="C1191" i="16" a="1"/>
  <c r="C1191" i="16" s="1"/>
  <c r="D1191" i="16" a="1"/>
  <c r="D1191" i="16" s="1"/>
  <c r="E1191" i="16" a="1"/>
  <c r="E1191" i="16" s="1"/>
  <c r="F1191" i="16" a="1"/>
  <c r="F1191" i="16" s="1"/>
  <c r="G1191" i="16" a="1"/>
  <c r="G1191" i="16" s="1"/>
  <c r="I1191" i="16" a="1"/>
  <c r="I1191" i="16" s="1"/>
  <c r="J1191" i="16" a="1"/>
  <c r="J1191" i="16" s="1"/>
  <c r="L1191" i="16" a="1"/>
  <c r="L1191" i="16" s="1"/>
  <c r="N1191" i="16" a="1"/>
  <c r="N1191" i="16" s="1"/>
  <c r="O1191" i="16" a="1"/>
  <c r="O1191" i="16" s="1"/>
  <c r="A1192" i="16" a="1"/>
  <c r="A1192" i="16" s="1"/>
  <c r="B1192" i="16" a="1"/>
  <c r="B1192" i="16" s="1"/>
  <c r="C1192" i="16" a="1"/>
  <c r="C1192" i="16" s="1"/>
  <c r="D1192" i="16" a="1"/>
  <c r="D1192" i="16" s="1"/>
  <c r="E1192" i="16" a="1"/>
  <c r="E1192" i="16" s="1"/>
  <c r="F1192" i="16" a="1"/>
  <c r="F1192" i="16" s="1"/>
  <c r="G1192" i="16" a="1"/>
  <c r="G1192" i="16" s="1"/>
  <c r="I1192" i="16" a="1"/>
  <c r="I1192" i="16" s="1"/>
  <c r="J1192" i="16" a="1"/>
  <c r="J1192" i="16" s="1"/>
  <c r="L1192" i="16" a="1"/>
  <c r="L1192" i="16" s="1"/>
  <c r="N1192" i="16" a="1"/>
  <c r="N1192" i="16" s="1"/>
  <c r="O1192" i="16" a="1"/>
  <c r="O1192" i="16" s="1"/>
  <c r="A1193" i="16" a="1"/>
  <c r="A1193" i="16" s="1"/>
  <c r="B1193" i="16" a="1"/>
  <c r="B1193" i="16" s="1"/>
  <c r="C1193" i="16" a="1"/>
  <c r="C1193" i="16" s="1"/>
  <c r="D1193" i="16" a="1"/>
  <c r="D1193" i="16" s="1"/>
  <c r="E1193" i="16" a="1"/>
  <c r="E1193" i="16" s="1"/>
  <c r="F1193" i="16" a="1"/>
  <c r="F1193" i="16" s="1"/>
  <c r="G1193" i="16" a="1"/>
  <c r="G1193" i="16" s="1"/>
  <c r="I1193" i="16" a="1"/>
  <c r="I1193" i="16" s="1"/>
  <c r="J1193" i="16" a="1"/>
  <c r="J1193" i="16" s="1"/>
  <c r="L1193" i="16" a="1"/>
  <c r="L1193" i="16" s="1"/>
  <c r="N1193" i="16" a="1"/>
  <c r="N1193" i="16" s="1"/>
  <c r="O1193" i="16" a="1"/>
  <c r="O1193" i="16" s="1"/>
  <c r="A1194" i="16" a="1"/>
  <c r="A1194" i="16" s="1"/>
  <c r="B1194" i="16" a="1"/>
  <c r="B1194" i="16" s="1"/>
  <c r="C1194" i="16" a="1"/>
  <c r="C1194" i="16" s="1"/>
  <c r="D1194" i="16" a="1"/>
  <c r="D1194" i="16" s="1"/>
  <c r="E1194" i="16" a="1"/>
  <c r="E1194" i="16" s="1"/>
  <c r="F1194" i="16" a="1"/>
  <c r="F1194" i="16" s="1"/>
  <c r="G1194" i="16" a="1"/>
  <c r="G1194" i="16" s="1"/>
  <c r="I1194" i="16" a="1"/>
  <c r="I1194" i="16" s="1"/>
  <c r="J1194" i="16" a="1"/>
  <c r="J1194" i="16" s="1"/>
  <c r="L1194" i="16" a="1"/>
  <c r="L1194" i="16" s="1"/>
  <c r="N1194" i="16" a="1"/>
  <c r="N1194" i="16" s="1"/>
  <c r="O1194" i="16" a="1"/>
  <c r="O1194" i="16" s="1"/>
  <c r="A1195" i="16" a="1"/>
  <c r="A1195" i="16" s="1"/>
  <c r="B1195" i="16" a="1"/>
  <c r="B1195" i="16" s="1"/>
  <c r="C1195" i="16" a="1"/>
  <c r="C1195" i="16" s="1"/>
  <c r="D1195" i="16" a="1"/>
  <c r="D1195" i="16" s="1"/>
  <c r="E1195" i="16" a="1"/>
  <c r="E1195" i="16" s="1"/>
  <c r="F1195" i="16" a="1"/>
  <c r="F1195" i="16" s="1"/>
  <c r="G1195" i="16" a="1"/>
  <c r="G1195" i="16" s="1"/>
  <c r="I1195" i="16" a="1"/>
  <c r="I1195" i="16" s="1"/>
  <c r="J1195" i="16" a="1"/>
  <c r="J1195" i="16" s="1"/>
  <c r="L1195" i="16" a="1"/>
  <c r="L1195" i="16" s="1"/>
  <c r="N1195" i="16" a="1"/>
  <c r="N1195" i="16" s="1"/>
  <c r="O1195" i="16" a="1"/>
  <c r="O1195" i="16" s="1"/>
  <c r="A1196" i="16" a="1"/>
  <c r="A1196" i="16" s="1"/>
  <c r="B1196" i="16" a="1"/>
  <c r="B1196" i="16" s="1"/>
  <c r="C1196" i="16" a="1"/>
  <c r="C1196" i="16" s="1"/>
  <c r="D1196" i="16" a="1"/>
  <c r="D1196" i="16" s="1"/>
  <c r="E1196" i="16" a="1"/>
  <c r="E1196" i="16" s="1"/>
  <c r="F1196" i="16" a="1"/>
  <c r="F1196" i="16" s="1"/>
  <c r="G1196" i="16" a="1"/>
  <c r="G1196" i="16" s="1"/>
  <c r="I1196" i="16" a="1"/>
  <c r="I1196" i="16" s="1"/>
  <c r="J1196" i="16" a="1"/>
  <c r="J1196" i="16" s="1"/>
  <c r="L1196" i="16" a="1"/>
  <c r="L1196" i="16" s="1"/>
  <c r="N1196" i="16" a="1"/>
  <c r="N1196" i="16" s="1"/>
  <c r="O1196" i="16" a="1"/>
  <c r="O1196" i="16" s="1"/>
  <c r="A1197" i="16" a="1"/>
  <c r="A1197" i="16" s="1"/>
  <c r="B1197" i="16" a="1"/>
  <c r="B1197" i="16" s="1"/>
  <c r="C1197" i="16" a="1"/>
  <c r="C1197" i="16" s="1"/>
  <c r="D1197" i="16" a="1"/>
  <c r="D1197" i="16" s="1"/>
  <c r="E1197" i="16" a="1"/>
  <c r="E1197" i="16" s="1"/>
  <c r="F1197" i="16" a="1"/>
  <c r="F1197" i="16" s="1"/>
  <c r="G1197" i="16" a="1"/>
  <c r="G1197" i="16" s="1"/>
  <c r="I1197" i="16" a="1"/>
  <c r="I1197" i="16" s="1"/>
  <c r="J1197" i="16" a="1"/>
  <c r="J1197" i="16" s="1"/>
  <c r="L1197" i="16" a="1"/>
  <c r="L1197" i="16" s="1"/>
  <c r="N1197" i="16" a="1"/>
  <c r="N1197" i="16" s="1"/>
  <c r="O1197" i="16" a="1"/>
  <c r="O1197" i="16" s="1"/>
  <c r="A1198" i="16" a="1"/>
  <c r="A1198" i="16" s="1"/>
  <c r="B1198" i="16" a="1"/>
  <c r="B1198" i="16" s="1"/>
  <c r="C1198" i="16" a="1"/>
  <c r="C1198" i="16" s="1"/>
  <c r="D1198" i="16" a="1"/>
  <c r="D1198" i="16" s="1"/>
  <c r="E1198" i="16" a="1"/>
  <c r="E1198" i="16" s="1"/>
  <c r="F1198" i="16" a="1"/>
  <c r="F1198" i="16" s="1"/>
  <c r="G1198" i="16" a="1"/>
  <c r="G1198" i="16" s="1"/>
  <c r="I1198" i="16" a="1"/>
  <c r="I1198" i="16" s="1"/>
  <c r="J1198" i="16" a="1"/>
  <c r="J1198" i="16" s="1"/>
  <c r="L1198" i="16" a="1"/>
  <c r="L1198" i="16" s="1"/>
  <c r="N1198" i="16" a="1"/>
  <c r="N1198" i="16" s="1"/>
  <c r="O1198" i="16" a="1"/>
  <c r="O1198" i="16" s="1"/>
  <c r="A1199" i="16" a="1"/>
  <c r="A1199" i="16" s="1"/>
  <c r="B1199" i="16" a="1"/>
  <c r="B1199" i="16" s="1"/>
  <c r="C1199" i="16" a="1"/>
  <c r="C1199" i="16" s="1"/>
  <c r="D1199" i="16" a="1"/>
  <c r="D1199" i="16" s="1"/>
  <c r="E1199" i="16" a="1"/>
  <c r="E1199" i="16" s="1"/>
  <c r="G1199" i="16" a="1"/>
  <c r="G1199" i="16" s="1"/>
  <c r="I1199" i="16" a="1"/>
  <c r="I1199" i="16" s="1"/>
  <c r="J1199" i="16" a="1"/>
  <c r="J1199" i="16" s="1"/>
  <c r="L1199" i="16" a="1"/>
  <c r="L1199" i="16" s="1"/>
  <c r="N1199" i="16" a="1"/>
  <c r="N1199" i="16" s="1"/>
  <c r="O1199" i="16" a="1"/>
  <c r="O1199" i="16" s="1"/>
  <c r="A1200" i="16" a="1"/>
  <c r="A1200" i="16" s="1"/>
  <c r="B1200" i="16" a="1"/>
  <c r="B1200" i="16" s="1"/>
  <c r="C1200" i="16" a="1"/>
  <c r="C1200" i="16" s="1"/>
  <c r="D1200" i="16" a="1"/>
  <c r="D1200" i="16" s="1"/>
  <c r="E1200" i="16" a="1"/>
  <c r="E1200" i="16" s="1"/>
  <c r="G1200" i="16" a="1"/>
  <c r="G1200" i="16" s="1"/>
  <c r="I1200" i="16" a="1"/>
  <c r="I1200" i="16" s="1"/>
  <c r="J1200" i="16" a="1"/>
  <c r="J1200" i="16" s="1"/>
  <c r="L1200" i="16" a="1"/>
  <c r="L1200" i="16" s="1"/>
  <c r="N1200" i="16" a="1"/>
  <c r="N1200" i="16" s="1"/>
  <c r="O1200" i="16" a="1"/>
  <c r="O1200" i="16" s="1"/>
  <c r="A1201" i="16" a="1"/>
  <c r="A1201" i="16" s="1"/>
  <c r="B1201" i="16" a="1"/>
  <c r="B1201" i="16" s="1"/>
  <c r="C1201" i="16" a="1"/>
  <c r="C1201" i="16" s="1"/>
  <c r="D1201" i="16" a="1"/>
  <c r="D1201" i="16" s="1"/>
  <c r="E1201" i="16" a="1"/>
  <c r="E1201" i="16" s="1"/>
  <c r="F1201" i="16" a="1"/>
  <c r="F1201" i="16" s="1"/>
  <c r="G1201" i="16" a="1"/>
  <c r="G1201" i="16" s="1"/>
  <c r="I1201" i="16" a="1"/>
  <c r="I1201" i="16" s="1"/>
  <c r="J1201" i="16" a="1"/>
  <c r="J1201" i="16" s="1"/>
  <c r="L1201" i="16" a="1"/>
  <c r="L1201" i="16" s="1"/>
  <c r="N1201" i="16" a="1"/>
  <c r="N1201" i="16" s="1"/>
  <c r="O1201" i="16" a="1"/>
  <c r="O1201" i="16" s="1"/>
  <c r="A1202" i="16" a="1"/>
  <c r="A1202" i="16" s="1"/>
  <c r="B1202" i="16" a="1"/>
  <c r="B1202" i="16" s="1"/>
  <c r="C1202" i="16" a="1"/>
  <c r="C1202" i="16" s="1"/>
  <c r="D1202" i="16" a="1"/>
  <c r="D1202" i="16" s="1"/>
  <c r="E1202" i="16" a="1"/>
  <c r="E1202" i="16" s="1"/>
  <c r="F1202" i="16" a="1"/>
  <c r="F1202" i="16" s="1"/>
  <c r="G1202" i="16" a="1"/>
  <c r="G1202" i="16" s="1"/>
  <c r="I1202" i="16" a="1"/>
  <c r="I1202" i="16" s="1"/>
  <c r="J1202" i="16" a="1"/>
  <c r="J1202" i="16" s="1"/>
  <c r="L1202" i="16" a="1"/>
  <c r="L1202" i="16" s="1"/>
  <c r="N1202" i="16" a="1"/>
  <c r="N1202" i="16" s="1"/>
  <c r="O1202" i="16" a="1"/>
  <c r="O1202" i="16" s="1"/>
  <c r="A1203" i="16" a="1"/>
  <c r="A1203" i="16" s="1"/>
  <c r="B1203" i="16" a="1"/>
  <c r="B1203" i="16" s="1"/>
  <c r="C1203" i="16" a="1"/>
  <c r="C1203" i="16" s="1"/>
  <c r="D1203" i="16" a="1"/>
  <c r="D1203" i="16" s="1"/>
  <c r="E1203" i="16" a="1"/>
  <c r="E1203" i="16" s="1"/>
  <c r="F1203" i="16" a="1"/>
  <c r="F1203" i="16" s="1"/>
  <c r="G1203" i="16" a="1"/>
  <c r="G1203" i="16" s="1"/>
  <c r="I1203" i="16" a="1"/>
  <c r="I1203" i="16" s="1"/>
  <c r="J1203" i="16" a="1"/>
  <c r="J1203" i="16" s="1"/>
  <c r="L1203" i="16" a="1"/>
  <c r="L1203" i="16" s="1"/>
  <c r="N1203" i="16" a="1"/>
  <c r="N1203" i="16" s="1"/>
  <c r="O1203" i="16" a="1"/>
  <c r="O1203" i="16" s="1"/>
  <c r="A1204" i="16" a="1"/>
  <c r="A1204" i="16" s="1"/>
  <c r="B1204" i="16" a="1"/>
  <c r="B1204" i="16" s="1"/>
  <c r="C1204" i="16" a="1"/>
  <c r="C1204" i="16" s="1"/>
  <c r="D1204" i="16" a="1"/>
  <c r="D1204" i="16" s="1"/>
  <c r="E1204" i="16" a="1"/>
  <c r="E1204" i="16" s="1"/>
  <c r="F1204" i="16" a="1"/>
  <c r="F1204" i="16" s="1"/>
  <c r="G1204" i="16" a="1"/>
  <c r="G1204" i="16" s="1"/>
  <c r="I1204" i="16" a="1"/>
  <c r="I1204" i="16" s="1"/>
  <c r="J1204" i="16" a="1"/>
  <c r="J1204" i="16" s="1"/>
  <c r="L1204" i="16" a="1"/>
  <c r="L1204" i="16" s="1"/>
  <c r="N1204" i="16" a="1"/>
  <c r="N1204" i="16" s="1"/>
  <c r="O1204" i="16" a="1"/>
  <c r="O1204" i="16" s="1"/>
  <c r="A1205" i="16" a="1"/>
  <c r="A1205" i="16" s="1"/>
  <c r="B1205" i="16" a="1"/>
  <c r="B1205" i="16" s="1"/>
  <c r="C1205" i="16" a="1"/>
  <c r="C1205" i="16" s="1"/>
  <c r="D1205" i="16" a="1"/>
  <c r="D1205" i="16" s="1"/>
  <c r="E1205" i="16" a="1"/>
  <c r="E1205" i="16" s="1"/>
  <c r="F1205" i="16" a="1"/>
  <c r="F1205" i="16" s="1"/>
  <c r="G1205" i="16" a="1"/>
  <c r="G1205" i="16" s="1"/>
  <c r="I1205" i="16" a="1"/>
  <c r="I1205" i="16" s="1"/>
  <c r="J1205" i="16" a="1"/>
  <c r="J1205" i="16" s="1"/>
  <c r="L1205" i="16" a="1"/>
  <c r="L1205" i="16" s="1"/>
  <c r="N1205" i="16" a="1"/>
  <c r="N1205" i="16" s="1"/>
  <c r="O1205" i="16" a="1"/>
  <c r="O1205" i="16" s="1"/>
  <c r="A1206" i="16" a="1"/>
  <c r="A1206" i="16" s="1"/>
  <c r="B1206" i="16" a="1"/>
  <c r="B1206" i="16" s="1"/>
  <c r="C1206" i="16" a="1"/>
  <c r="C1206" i="16" s="1"/>
  <c r="D1206" i="16" a="1"/>
  <c r="D1206" i="16" s="1"/>
  <c r="E1206" i="16" a="1"/>
  <c r="E1206" i="16" s="1"/>
  <c r="F1206" i="16" a="1"/>
  <c r="F1206" i="16" s="1"/>
  <c r="G1206" i="16" a="1"/>
  <c r="G1206" i="16" s="1"/>
  <c r="I1206" i="16" a="1"/>
  <c r="I1206" i="16" s="1"/>
  <c r="J1206" i="16" a="1"/>
  <c r="J1206" i="16" s="1"/>
  <c r="L1206" i="16" a="1"/>
  <c r="L1206" i="16" s="1"/>
  <c r="N1206" i="16" a="1"/>
  <c r="N1206" i="16" s="1"/>
  <c r="O1206" i="16" a="1"/>
  <c r="O1206" i="16" s="1"/>
  <c r="A1207" i="16" a="1"/>
  <c r="A1207" i="16" s="1"/>
  <c r="B1207" i="16" a="1"/>
  <c r="B1207" i="16" s="1"/>
  <c r="C1207" i="16" a="1"/>
  <c r="C1207" i="16" s="1"/>
  <c r="D1207" i="16" a="1"/>
  <c r="D1207" i="16" s="1"/>
  <c r="E1207" i="16" a="1"/>
  <c r="E1207" i="16" s="1"/>
  <c r="F1207" i="16" a="1"/>
  <c r="F1207" i="16" s="1"/>
  <c r="G1207" i="16" a="1"/>
  <c r="G1207" i="16" s="1"/>
  <c r="I1207" i="16" a="1"/>
  <c r="I1207" i="16" s="1"/>
  <c r="J1207" i="16" a="1"/>
  <c r="J1207" i="16" s="1"/>
  <c r="L1207" i="16" a="1"/>
  <c r="L1207" i="16" s="1"/>
  <c r="N1207" i="16" a="1"/>
  <c r="N1207" i="16" s="1"/>
  <c r="O1207" i="16" a="1"/>
  <c r="O1207" i="16" s="1"/>
  <c r="A1208" i="16" a="1"/>
  <c r="A1208" i="16" s="1"/>
  <c r="B1208" i="16" a="1"/>
  <c r="B1208" i="16" s="1"/>
  <c r="C1208" i="16" a="1"/>
  <c r="C1208" i="16" s="1"/>
  <c r="D1208" i="16" a="1"/>
  <c r="D1208" i="16" s="1"/>
  <c r="E1208" i="16" a="1"/>
  <c r="E1208" i="16" s="1"/>
  <c r="F1208" i="16" a="1"/>
  <c r="F1208" i="16" s="1"/>
  <c r="G1208" i="16" a="1"/>
  <c r="G1208" i="16" s="1"/>
  <c r="I1208" i="16" a="1"/>
  <c r="I1208" i="16" s="1"/>
  <c r="J1208" i="16" a="1"/>
  <c r="J1208" i="16" s="1"/>
  <c r="L1208" i="16" a="1"/>
  <c r="L1208" i="16" s="1"/>
  <c r="N1208" i="16" a="1"/>
  <c r="N1208" i="16" s="1"/>
  <c r="O1208" i="16" a="1"/>
  <c r="O1208" i="16" s="1"/>
  <c r="A1209" i="16" a="1"/>
  <c r="A1209" i="16" s="1"/>
  <c r="B1209" i="16" a="1"/>
  <c r="B1209" i="16" s="1"/>
  <c r="C1209" i="16" a="1"/>
  <c r="C1209" i="16" s="1"/>
  <c r="D1209" i="16" a="1"/>
  <c r="D1209" i="16" s="1"/>
  <c r="E1209" i="16" a="1"/>
  <c r="E1209" i="16" s="1"/>
  <c r="F1209" i="16" a="1"/>
  <c r="F1209" i="16" s="1"/>
  <c r="G1209" i="16" a="1"/>
  <c r="G1209" i="16" s="1"/>
  <c r="I1209" i="16" a="1"/>
  <c r="I1209" i="16" s="1"/>
  <c r="J1209" i="16" a="1"/>
  <c r="J1209" i="16" s="1"/>
  <c r="L1209" i="16" a="1"/>
  <c r="L1209" i="16" s="1"/>
  <c r="N1209" i="16" a="1"/>
  <c r="N1209" i="16" s="1"/>
  <c r="O1209" i="16" a="1"/>
  <c r="O1209" i="16" s="1"/>
  <c r="A1210" i="16" a="1"/>
  <c r="A1210" i="16" s="1"/>
  <c r="B1210" i="16" a="1"/>
  <c r="B1210" i="16" s="1"/>
  <c r="C1210" i="16" a="1"/>
  <c r="C1210" i="16" s="1"/>
  <c r="D1210" i="16" a="1"/>
  <c r="D1210" i="16" s="1"/>
  <c r="E1210" i="16" a="1"/>
  <c r="E1210" i="16" s="1"/>
  <c r="F1210" i="16" a="1"/>
  <c r="F1210" i="16" s="1"/>
  <c r="G1210" i="16" a="1"/>
  <c r="G1210" i="16" s="1"/>
  <c r="I1210" i="16" a="1"/>
  <c r="I1210" i="16" s="1"/>
  <c r="J1210" i="16" a="1"/>
  <c r="J1210" i="16" s="1"/>
  <c r="L1210" i="16" a="1"/>
  <c r="L1210" i="16" s="1"/>
  <c r="N1210" i="16" a="1"/>
  <c r="N1210" i="16" s="1"/>
  <c r="O1210" i="16" a="1"/>
  <c r="O1210" i="16" s="1"/>
  <c r="A1211" i="16" a="1"/>
  <c r="A1211" i="16" s="1"/>
  <c r="B1211" i="16" a="1"/>
  <c r="B1211" i="16" s="1"/>
  <c r="C1211" i="16" a="1"/>
  <c r="C1211" i="16" s="1"/>
  <c r="D1211" i="16" a="1"/>
  <c r="D1211" i="16" s="1"/>
  <c r="E1211" i="16" a="1"/>
  <c r="E1211" i="16" s="1"/>
  <c r="G1211" i="16" a="1"/>
  <c r="G1211" i="16" s="1"/>
  <c r="I1211" i="16" a="1"/>
  <c r="I1211" i="16" s="1"/>
  <c r="J1211" i="16" a="1"/>
  <c r="J1211" i="16" s="1"/>
  <c r="L1211" i="16" a="1"/>
  <c r="L1211" i="16" s="1"/>
  <c r="N1211" i="16" a="1"/>
  <c r="N1211" i="16" s="1"/>
  <c r="O1211" i="16" a="1"/>
  <c r="O1211" i="16" s="1"/>
  <c r="A1212" i="16" a="1"/>
  <c r="A1212" i="16" s="1"/>
  <c r="B1212" i="16" a="1"/>
  <c r="B1212" i="16" s="1"/>
  <c r="C1212" i="16" a="1"/>
  <c r="C1212" i="16" s="1"/>
  <c r="D1212" i="16" a="1"/>
  <c r="D1212" i="16" s="1"/>
  <c r="E1212" i="16" a="1"/>
  <c r="E1212" i="16" s="1"/>
  <c r="G1212" i="16" a="1"/>
  <c r="G1212" i="16" s="1"/>
  <c r="I1212" i="16" a="1"/>
  <c r="I1212" i="16" s="1"/>
  <c r="J1212" i="16" a="1"/>
  <c r="J1212" i="16" s="1"/>
  <c r="L1212" i="16" a="1"/>
  <c r="L1212" i="16" s="1"/>
  <c r="N1212" i="16" a="1"/>
  <c r="N1212" i="16" s="1"/>
  <c r="O1212" i="16" a="1"/>
  <c r="O1212" i="16" s="1"/>
  <c r="A1213" i="16" a="1"/>
  <c r="A1213" i="16" s="1"/>
  <c r="B1213" i="16" a="1"/>
  <c r="B1213" i="16" s="1"/>
  <c r="C1213" i="16" a="1"/>
  <c r="C1213" i="16" s="1"/>
  <c r="D1213" i="16" a="1"/>
  <c r="D1213" i="16" s="1"/>
  <c r="E1213" i="16" a="1"/>
  <c r="E1213" i="16" s="1"/>
  <c r="F1213" i="16" a="1"/>
  <c r="F1213" i="16" s="1"/>
  <c r="G1213" i="16" a="1"/>
  <c r="G1213" i="16" s="1"/>
  <c r="I1213" i="16" a="1"/>
  <c r="I1213" i="16" s="1"/>
  <c r="J1213" i="16" a="1"/>
  <c r="J1213" i="16" s="1"/>
  <c r="L1213" i="16" a="1"/>
  <c r="L1213" i="16" s="1"/>
  <c r="N1213" i="16" a="1"/>
  <c r="N1213" i="16" s="1"/>
  <c r="O1213" i="16" a="1"/>
  <c r="O1213" i="16" s="1"/>
  <c r="A1214" i="16" a="1"/>
  <c r="A1214" i="16" s="1"/>
  <c r="B1214" i="16" a="1"/>
  <c r="B1214" i="16" s="1"/>
  <c r="C1214" i="16" a="1"/>
  <c r="C1214" i="16" s="1"/>
  <c r="D1214" i="16" a="1"/>
  <c r="D1214" i="16" s="1"/>
  <c r="E1214" i="16" a="1"/>
  <c r="E1214" i="16" s="1"/>
  <c r="F1214" i="16" a="1"/>
  <c r="F1214" i="16" s="1"/>
  <c r="G1214" i="16" a="1"/>
  <c r="G1214" i="16" s="1"/>
  <c r="I1214" i="16" a="1"/>
  <c r="I1214" i="16" s="1"/>
  <c r="J1214" i="16" a="1"/>
  <c r="J1214" i="16" s="1"/>
  <c r="L1214" i="16" a="1"/>
  <c r="L1214" i="16" s="1"/>
  <c r="N1214" i="16" a="1"/>
  <c r="N1214" i="16" s="1"/>
  <c r="O1214" i="16" a="1"/>
  <c r="O1214" i="16" s="1"/>
  <c r="A1215" i="16" a="1"/>
  <c r="A1215" i="16" s="1"/>
  <c r="B1215" i="16" a="1"/>
  <c r="B1215" i="16" s="1"/>
  <c r="C1215" i="16" a="1"/>
  <c r="C1215" i="16" s="1"/>
  <c r="D1215" i="16" a="1"/>
  <c r="D1215" i="16" s="1"/>
  <c r="E1215" i="16" a="1"/>
  <c r="E1215" i="16" s="1"/>
  <c r="F1215" i="16" a="1"/>
  <c r="F1215" i="16" s="1"/>
  <c r="G1215" i="16" a="1"/>
  <c r="G1215" i="16" s="1"/>
  <c r="I1215" i="16" a="1"/>
  <c r="I1215" i="16" s="1"/>
  <c r="J1215" i="16" a="1"/>
  <c r="J1215" i="16" s="1"/>
  <c r="L1215" i="16" a="1"/>
  <c r="L1215" i="16" s="1"/>
  <c r="N1215" i="16" a="1"/>
  <c r="N1215" i="16" s="1"/>
  <c r="O1215" i="16" a="1"/>
  <c r="O1215" i="16" s="1"/>
  <c r="A1216" i="16" a="1"/>
  <c r="A1216" i="16" s="1"/>
  <c r="B1216" i="16" a="1"/>
  <c r="B1216" i="16" s="1"/>
  <c r="C1216" i="16" a="1"/>
  <c r="C1216" i="16" s="1"/>
  <c r="D1216" i="16" a="1"/>
  <c r="D1216" i="16" s="1"/>
  <c r="E1216" i="16" a="1"/>
  <c r="E1216" i="16" s="1"/>
  <c r="F1216" i="16" a="1"/>
  <c r="F1216" i="16" s="1"/>
  <c r="G1216" i="16" a="1"/>
  <c r="G1216" i="16" s="1"/>
  <c r="I1216" i="16" a="1"/>
  <c r="I1216" i="16" s="1"/>
  <c r="J1216" i="16" a="1"/>
  <c r="J1216" i="16" s="1"/>
  <c r="L1216" i="16" a="1"/>
  <c r="L1216" i="16" s="1"/>
  <c r="N1216" i="16" a="1"/>
  <c r="N1216" i="16" s="1"/>
  <c r="O1216" i="16" a="1"/>
  <c r="O1216" i="16" s="1"/>
  <c r="A1217" i="16" a="1"/>
  <c r="A1217" i="16" s="1"/>
  <c r="B1217" i="16" a="1"/>
  <c r="B1217" i="16" s="1"/>
  <c r="C1217" i="16" a="1"/>
  <c r="C1217" i="16" s="1"/>
  <c r="D1217" i="16" a="1"/>
  <c r="D1217" i="16" s="1"/>
  <c r="E1217" i="16" a="1"/>
  <c r="E1217" i="16" s="1"/>
  <c r="F1217" i="16" a="1"/>
  <c r="F1217" i="16" s="1"/>
  <c r="G1217" i="16" a="1"/>
  <c r="G1217" i="16" s="1"/>
  <c r="I1217" i="16" a="1"/>
  <c r="I1217" i="16" s="1"/>
  <c r="J1217" i="16" a="1"/>
  <c r="J1217" i="16" s="1"/>
  <c r="L1217" i="16" a="1"/>
  <c r="L1217" i="16" s="1"/>
  <c r="N1217" i="16" a="1"/>
  <c r="N1217" i="16" s="1"/>
  <c r="O1217" i="16" a="1"/>
  <c r="O1217" i="16" s="1"/>
  <c r="A1218" i="16" a="1"/>
  <c r="A1218" i="16" s="1"/>
  <c r="B1218" i="16" a="1"/>
  <c r="B1218" i="16" s="1"/>
  <c r="C1218" i="16" a="1"/>
  <c r="C1218" i="16" s="1"/>
  <c r="D1218" i="16" a="1"/>
  <c r="D1218" i="16" s="1"/>
  <c r="E1218" i="16" a="1"/>
  <c r="E1218" i="16" s="1"/>
  <c r="F1218" i="16" a="1"/>
  <c r="F1218" i="16" s="1"/>
  <c r="G1218" i="16" a="1"/>
  <c r="G1218" i="16" s="1"/>
  <c r="I1218" i="16" a="1"/>
  <c r="I1218" i="16" s="1"/>
  <c r="J1218" i="16" a="1"/>
  <c r="J1218" i="16" s="1"/>
  <c r="L1218" i="16" a="1"/>
  <c r="L1218" i="16" s="1"/>
  <c r="N1218" i="16" a="1"/>
  <c r="N1218" i="16" s="1"/>
  <c r="O1218" i="16" a="1"/>
  <c r="O1218" i="16" s="1"/>
  <c r="A1219" i="16" a="1"/>
  <c r="A1219" i="16" s="1"/>
  <c r="B1219" i="16" a="1"/>
  <c r="B1219" i="16" s="1"/>
  <c r="C1219" i="16" a="1"/>
  <c r="C1219" i="16" s="1"/>
  <c r="D1219" i="16" a="1"/>
  <c r="D1219" i="16" s="1"/>
  <c r="E1219" i="16" a="1"/>
  <c r="E1219" i="16" s="1"/>
  <c r="F1219" i="16" a="1"/>
  <c r="F1219" i="16" s="1"/>
  <c r="G1219" i="16" a="1"/>
  <c r="G1219" i="16" s="1"/>
  <c r="I1219" i="16" a="1"/>
  <c r="I1219" i="16" s="1"/>
  <c r="J1219" i="16" a="1"/>
  <c r="J1219" i="16" s="1"/>
  <c r="L1219" i="16" a="1"/>
  <c r="L1219" i="16" s="1"/>
  <c r="N1219" i="16" a="1"/>
  <c r="N1219" i="16" s="1"/>
  <c r="O1219" i="16" a="1"/>
  <c r="O1219" i="16" s="1"/>
  <c r="A1220" i="16" a="1"/>
  <c r="A1220" i="16" s="1"/>
  <c r="B1220" i="16" a="1"/>
  <c r="B1220" i="16" s="1"/>
  <c r="C1220" i="16" a="1"/>
  <c r="C1220" i="16" s="1"/>
  <c r="D1220" i="16" a="1"/>
  <c r="D1220" i="16" s="1"/>
  <c r="E1220" i="16" a="1"/>
  <c r="E1220" i="16" s="1"/>
  <c r="F1220" i="16" a="1"/>
  <c r="F1220" i="16" s="1"/>
  <c r="G1220" i="16" a="1"/>
  <c r="G1220" i="16" s="1"/>
  <c r="I1220" i="16" a="1"/>
  <c r="I1220" i="16" s="1"/>
  <c r="J1220" i="16" a="1"/>
  <c r="J1220" i="16" s="1"/>
  <c r="L1220" i="16" a="1"/>
  <c r="L1220" i="16" s="1"/>
  <c r="N1220" i="16" a="1"/>
  <c r="N1220" i="16" s="1"/>
  <c r="O1220" i="16" a="1"/>
  <c r="O1220" i="16" s="1"/>
  <c r="H1304" i="16" a="1"/>
  <c r="H1304" i="16" s="1"/>
  <c r="H1303" i="16" a="1"/>
  <c r="H1303" i="16" s="1"/>
  <c r="H1302" i="16" a="1"/>
  <c r="H1302" i="16" s="1"/>
  <c r="H1301" i="16" a="1"/>
  <c r="H1301" i="16" s="1"/>
  <c r="H1296" i="16" a="1"/>
  <c r="H1296" i="16" s="1"/>
  <c r="H1295" i="16" a="1"/>
  <c r="H1295" i="16" s="1"/>
  <c r="H1294" i="16" a="1"/>
  <c r="H1294" i="16" s="1"/>
  <c r="H1293" i="16" a="1"/>
  <c r="H1293" i="16" s="1"/>
  <c r="H1292" i="16" a="1"/>
  <c r="H1292" i="16" s="1"/>
  <c r="H1291" i="16" a="1"/>
  <c r="H1291" i="16" s="1"/>
  <c r="H1286" i="16" a="1"/>
  <c r="H1286" i="16" s="1"/>
  <c r="H1285" i="16" a="1"/>
  <c r="H1285" i="16" s="1"/>
  <c r="H1284" i="16" a="1"/>
  <c r="H1284" i="16" s="1"/>
  <c r="H1283" i="16" a="1"/>
  <c r="H1283" i="16" s="1"/>
  <c r="H1281" i="16" a="1"/>
  <c r="H1281" i="16" s="1"/>
  <c r="H1280" i="16" a="1"/>
  <c r="H1280" i="16" s="1"/>
  <c r="H1279" i="16" a="1"/>
  <c r="H1279" i="16" s="1"/>
  <c r="H1278" i="16" a="1"/>
  <c r="H1278" i="16" s="1"/>
  <c r="H1277" i="16" a="1"/>
  <c r="H1277" i="16" s="1"/>
  <c r="H1274" i="16" a="1"/>
  <c r="H1274" i="16" s="1"/>
  <c r="H1273" i="16" a="1"/>
  <c r="H1273" i="16" s="1"/>
  <c r="H1272" i="16" a="1"/>
  <c r="H1272" i="16" s="1"/>
  <c r="H1271" i="16" a="1"/>
  <c r="H1271" i="16" s="1"/>
  <c r="H1270" i="16" a="1"/>
  <c r="H1270" i="16" s="1"/>
  <c r="H1269" i="16" a="1"/>
  <c r="H1269" i="16" s="1"/>
  <c r="H1268" i="16" a="1"/>
  <c r="H1268" i="16" s="1"/>
  <c r="H1267" i="16" a="1"/>
  <c r="H1267" i="16" s="1"/>
  <c r="H1266" i="16" a="1"/>
  <c r="H1266" i="16" s="1"/>
  <c r="H1265" i="16" a="1"/>
  <c r="H1265" i="16" s="1"/>
  <c r="H1262" i="16" a="1"/>
  <c r="H1262" i="16" s="1"/>
  <c r="H1261" i="16" a="1"/>
  <c r="H1261" i="16" s="1"/>
  <c r="H1260" i="16" a="1"/>
  <c r="H1260" i="16" s="1"/>
  <c r="H1259" i="16" a="1"/>
  <c r="H1259" i="16" s="1"/>
  <c r="H1258" i="16" a="1"/>
  <c r="H1258" i="16" s="1"/>
  <c r="H1257" i="16" a="1"/>
  <c r="H1257" i="16" s="1"/>
  <c r="H1256" i="16" a="1"/>
  <c r="H1256" i="16" s="1"/>
  <c r="H1255" i="16" a="1"/>
  <c r="H1255" i="16" s="1"/>
  <c r="H1254" i="16" a="1"/>
  <c r="H1254" i="16" s="1"/>
  <c r="H1253" i="16" a="1"/>
  <c r="H1253" i="16" s="1"/>
  <c r="H1250" i="16" a="1"/>
  <c r="H1250" i="16" s="1"/>
  <c r="H1249" i="16" a="1"/>
  <c r="H1249" i="16" s="1"/>
  <c r="H1248" i="16" a="1"/>
  <c r="H1248" i="16" s="1"/>
  <c r="H1247" i="16" a="1"/>
  <c r="H1247" i="16" s="1"/>
  <c r="H1246" i="16" a="1"/>
  <c r="H1246" i="16" s="1"/>
  <c r="H1245" i="16" a="1"/>
  <c r="H1245" i="16" s="1"/>
  <c r="H1244" i="16" a="1"/>
  <c r="H1244" i="16" s="1"/>
  <c r="H1243" i="16" a="1"/>
  <c r="H1243" i="16" s="1"/>
  <c r="H1242" i="16" a="1"/>
  <c r="H1242" i="16" s="1"/>
  <c r="H1241" i="16" a="1"/>
  <c r="H1241" i="16" s="1"/>
  <c r="H1238" i="16" a="1"/>
  <c r="H1238" i="16" s="1"/>
  <c r="H1237" i="16" a="1"/>
  <c r="H1237" i="16" s="1"/>
  <c r="H1236" i="16" a="1"/>
  <c r="H1236" i="16" s="1"/>
  <c r="H1235" i="16" a="1"/>
  <c r="H1235" i="16" s="1"/>
  <c r="H1234" i="16" a="1"/>
  <c r="H1234" i="16" s="1"/>
  <c r="H1233" i="16" a="1"/>
  <c r="H1233" i="16" s="1"/>
  <c r="H1232" i="16" a="1"/>
  <c r="H1232" i="16" s="1"/>
  <c r="H1231" i="16" a="1"/>
  <c r="H1231" i="16" s="1"/>
  <c r="H1230" i="16" a="1"/>
  <c r="H1230" i="16" s="1"/>
  <c r="H1229" i="16" a="1"/>
  <c r="H1229" i="16" s="1"/>
  <c r="H1226" i="16" a="1"/>
  <c r="H1226" i="16" s="1"/>
  <c r="H1225" i="16" a="1"/>
  <c r="H1225" i="16" s="1"/>
  <c r="H1224" i="16" a="1"/>
  <c r="H1224" i="16" s="1"/>
  <c r="H1223" i="16" a="1"/>
  <c r="H1223" i="16" s="1"/>
  <c r="H1222" i="16" a="1"/>
  <c r="H1222" i="16" s="1"/>
  <c r="H1221" i="16" a="1"/>
  <c r="H1221" i="16" s="1"/>
  <c r="H1220" i="16" a="1"/>
  <c r="H1220" i="16" s="1"/>
  <c r="H1219" i="16" a="1"/>
  <c r="H1219" i="16" s="1"/>
  <c r="H1218" i="16" a="1"/>
  <c r="H1218" i="16" s="1"/>
  <c r="H1217" i="16" a="1"/>
  <c r="H1217" i="16" s="1"/>
  <c r="H1214" i="16" a="1"/>
  <c r="H1214" i="16" s="1"/>
  <c r="H1213" i="16" a="1"/>
  <c r="H1213" i="16" s="1"/>
  <c r="H1212" i="16" a="1"/>
  <c r="H1212" i="16" s="1"/>
  <c r="H1211" i="16" a="1"/>
  <c r="H1211" i="16" s="1"/>
  <c r="H1210" i="16" a="1"/>
  <c r="H1210" i="16" s="1"/>
  <c r="H1209" i="16" a="1"/>
  <c r="H1209" i="16" s="1"/>
  <c r="H1208" i="16" a="1"/>
  <c r="H1208" i="16" s="1"/>
  <c r="H1207" i="16" a="1"/>
  <c r="H1207" i="16" s="1"/>
  <c r="H1206" i="16" a="1"/>
  <c r="H1206" i="16" s="1"/>
  <c r="H1205" i="16" a="1"/>
  <c r="H1205" i="16" s="1"/>
  <c r="H1202" i="16" a="1"/>
  <c r="H1202" i="16" s="1"/>
  <c r="H1201" i="16" a="1"/>
  <c r="H1201" i="16" s="1"/>
  <c r="H1200" i="16" a="1"/>
  <c r="H1200" i="16" s="1"/>
  <c r="H1199" i="16" a="1"/>
  <c r="H1199" i="16" s="1"/>
  <c r="H1198" i="16" a="1"/>
  <c r="H1198" i="16" s="1"/>
  <c r="H1197" i="16" a="1"/>
  <c r="H1197" i="16" s="1"/>
  <c r="H1196" i="16" a="1"/>
  <c r="H1196" i="16" s="1"/>
  <c r="H1195" i="16" a="1"/>
  <c r="H1195" i="16" s="1"/>
  <c r="H1194" i="16" a="1"/>
  <c r="H1194" i="16" s="1"/>
  <c r="H1193" i="16" a="1"/>
  <c r="H1193" i="16" s="1"/>
  <c r="H1190" i="16" a="1"/>
  <c r="H1190" i="16" s="1"/>
  <c r="H1189" i="16" a="1"/>
  <c r="H1189" i="16" s="1"/>
  <c r="H1188" i="16" a="1"/>
  <c r="H1188" i="16" s="1"/>
  <c r="H1187" i="16" a="1"/>
  <c r="H1187" i="16" s="1"/>
  <c r="H1186" i="16" a="1"/>
  <c r="H1186" i="16" s="1"/>
  <c r="H1185" i="16" a="1"/>
  <c r="H1185" i="16" s="1"/>
  <c r="H1184" i="16" a="1"/>
  <c r="H1184" i="16" s="1"/>
  <c r="H1183" i="16" a="1"/>
  <c r="H1183" i="16" s="1"/>
  <c r="H1182" i="16" a="1"/>
  <c r="H1182" i="16" s="1"/>
  <c r="H1181" i="16" a="1"/>
  <c r="H1181" i="16" s="1"/>
  <c r="H1178" i="16" a="1"/>
  <c r="H1178" i="16" s="1"/>
  <c r="H1177" i="16" a="1"/>
  <c r="H1177" i="16" s="1"/>
  <c r="H1176" i="16" a="1"/>
  <c r="H1176" i="16" s="1"/>
  <c r="H1175" i="16" a="1"/>
  <c r="H1175" i="16" s="1"/>
  <c r="H1174" i="16" a="1"/>
  <c r="H1174" i="16" s="1"/>
  <c r="H1173" i="16" a="1"/>
  <c r="H1173" i="16" s="1"/>
  <c r="H1172" i="16" a="1"/>
  <c r="H1172" i="16" s="1"/>
  <c r="H1171" i="16" a="1"/>
  <c r="H1171" i="16" s="1"/>
  <c r="H1170" i="16" a="1"/>
  <c r="H1170" i="16" s="1"/>
  <c r="H1169" i="16" a="1"/>
  <c r="H1169" i="16" s="1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J870" i="2"/>
  <c r="A1112" i="16" a="1"/>
  <c r="A1112" i="16" s="1"/>
  <c r="B1112" i="16" a="1"/>
  <c r="B1112" i="16" s="1"/>
  <c r="C1112" i="16" a="1"/>
  <c r="C1112" i="16" s="1"/>
  <c r="D1112" i="16" a="1"/>
  <c r="D1112" i="16" s="1"/>
  <c r="E1112" i="16" a="1"/>
  <c r="E1112" i="16" s="1"/>
  <c r="F1112" i="16" a="1"/>
  <c r="F1112" i="16" s="1"/>
  <c r="G1112" i="16" a="1"/>
  <c r="G1112" i="16" s="1"/>
  <c r="I1112" i="16" a="1"/>
  <c r="I1112" i="16" s="1"/>
  <c r="J1112" i="16" a="1"/>
  <c r="J1112" i="16" s="1"/>
  <c r="L1112" i="16" a="1"/>
  <c r="L1112" i="16" s="1"/>
  <c r="N1112" i="16" a="1"/>
  <c r="N1112" i="16" s="1"/>
  <c r="O1112" i="16" a="1"/>
  <c r="O1112" i="16" s="1"/>
  <c r="A1113" i="16" a="1"/>
  <c r="A1113" i="16" s="1"/>
  <c r="B1113" i="16" a="1"/>
  <c r="B1113" i="16" s="1"/>
  <c r="C1113" i="16" a="1"/>
  <c r="C1113" i="16" s="1"/>
  <c r="D1113" i="16" a="1"/>
  <c r="D1113" i="16" s="1"/>
  <c r="E1113" i="16" a="1"/>
  <c r="E1113" i="16" s="1"/>
  <c r="F1113" i="16" a="1"/>
  <c r="F1113" i="16" s="1"/>
  <c r="G1113" i="16" a="1"/>
  <c r="G1113" i="16" s="1"/>
  <c r="I1113" i="16" a="1"/>
  <c r="I1113" i="16" s="1"/>
  <c r="J1113" i="16" a="1"/>
  <c r="J1113" i="16" s="1"/>
  <c r="L1113" i="16" a="1"/>
  <c r="L1113" i="16" s="1"/>
  <c r="N1113" i="16" a="1"/>
  <c r="N1113" i="16" s="1"/>
  <c r="O1113" i="16" a="1"/>
  <c r="O1113" i="16" s="1"/>
  <c r="A1114" i="16" a="1"/>
  <c r="A1114" i="16" s="1"/>
  <c r="B1114" i="16" a="1"/>
  <c r="B1114" i="16" s="1"/>
  <c r="C1114" i="16" a="1"/>
  <c r="C1114" i="16" s="1"/>
  <c r="D1114" i="16" a="1"/>
  <c r="D1114" i="16" s="1"/>
  <c r="E1114" i="16" a="1"/>
  <c r="E1114" i="16" s="1"/>
  <c r="F1114" i="16" a="1"/>
  <c r="F1114" i="16" s="1"/>
  <c r="G1114" i="16" a="1"/>
  <c r="G1114" i="16" s="1"/>
  <c r="I1114" i="16" a="1"/>
  <c r="I1114" i="16" s="1"/>
  <c r="J1114" i="16" a="1"/>
  <c r="J1114" i="16" s="1"/>
  <c r="L1114" i="16" a="1"/>
  <c r="L1114" i="16" s="1"/>
  <c r="N1114" i="16" a="1"/>
  <c r="N1114" i="16" s="1"/>
  <c r="O1114" i="16" a="1"/>
  <c r="O1114" i="16" s="1"/>
  <c r="A1115" i="16" a="1"/>
  <c r="A1115" i="16" s="1"/>
  <c r="B1115" i="16" a="1"/>
  <c r="B1115" i="16" s="1"/>
  <c r="C1115" i="16" a="1"/>
  <c r="C1115" i="16" s="1"/>
  <c r="D1115" i="16" a="1"/>
  <c r="D1115" i="16" s="1"/>
  <c r="E1115" i="16" a="1"/>
  <c r="E1115" i="16" s="1"/>
  <c r="G1115" i="16" a="1"/>
  <c r="G1115" i="16" s="1"/>
  <c r="I1115" i="16" a="1"/>
  <c r="I1115" i="16" s="1"/>
  <c r="J1115" i="16" a="1"/>
  <c r="J1115" i="16" s="1"/>
  <c r="L1115" i="16" a="1"/>
  <c r="L1115" i="16" s="1"/>
  <c r="N1115" i="16" a="1"/>
  <c r="N1115" i="16" s="1"/>
  <c r="O1115" i="16" a="1"/>
  <c r="O1115" i="16" s="1"/>
  <c r="A1116" i="16" a="1"/>
  <c r="A1116" i="16" s="1"/>
  <c r="B1116" i="16" a="1"/>
  <c r="B1116" i="16" s="1"/>
  <c r="C1116" i="16" a="1"/>
  <c r="C1116" i="16" s="1"/>
  <c r="D1116" i="16" a="1"/>
  <c r="D1116" i="16" s="1"/>
  <c r="E1116" i="16" a="1"/>
  <c r="E1116" i="16" s="1"/>
  <c r="G1116" i="16" a="1"/>
  <c r="G1116" i="16" s="1"/>
  <c r="I1116" i="16" a="1"/>
  <c r="I1116" i="16" s="1"/>
  <c r="J1116" i="16" a="1"/>
  <c r="J1116" i="16" s="1"/>
  <c r="L1116" i="16" a="1"/>
  <c r="L1116" i="16" s="1"/>
  <c r="N1116" i="16" a="1"/>
  <c r="N1116" i="16" s="1"/>
  <c r="O1116" i="16" a="1"/>
  <c r="O1116" i="16" s="1"/>
  <c r="A1117" i="16" a="1"/>
  <c r="A1117" i="16" s="1"/>
  <c r="B1117" i="16" a="1"/>
  <c r="B1117" i="16" s="1"/>
  <c r="C1117" i="16" a="1"/>
  <c r="C1117" i="16" s="1"/>
  <c r="D1117" i="16" a="1"/>
  <c r="D1117" i="16" s="1"/>
  <c r="E1117" i="16" a="1"/>
  <c r="E1117" i="16" s="1"/>
  <c r="F1117" i="16" a="1"/>
  <c r="F1117" i="16" s="1"/>
  <c r="G1117" i="16" a="1"/>
  <c r="G1117" i="16" s="1"/>
  <c r="I1117" i="16" a="1"/>
  <c r="I1117" i="16" s="1"/>
  <c r="J1117" i="16" a="1"/>
  <c r="J1117" i="16" s="1"/>
  <c r="L1117" i="16" a="1"/>
  <c r="L1117" i="16" s="1"/>
  <c r="N1117" i="16" a="1"/>
  <c r="N1117" i="16" s="1"/>
  <c r="O1117" i="16" a="1"/>
  <c r="O1117" i="16" s="1"/>
  <c r="A1118" i="16" a="1"/>
  <c r="A1118" i="16" s="1"/>
  <c r="B1118" i="16" a="1"/>
  <c r="B1118" i="16" s="1"/>
  <c r="C1118" i="16" a="1"/>
  <c r="C1118" i="16" s="1"/>
  <c r="D1118" i="16" a="1"/>
  <c r="D1118" i="16" s="1"/>
  <c r="E1118" i="16" a="1"/>
  <c r="E1118" i="16" s="1"/>
  <c r="F1118" i="16" a="1"/>
  <c r="F1118" i="16" s="1"/>
  <c r="G1118" i="16" a="1"/>
  <c r="G1118" i="16" s="1"/>
  <c r="I1118" i="16" a="1"/>
  <c r="I1118" i="16" s="1"/>
  <c r="J1118" i="16" a="1"/>
  <c r="J1118" i="16" s="1"/>
  <c r="L1118" i="16" a="1"/>
  <c r="L1118" i="16" s="1"/>
  <c r="N1118" i="16" a="1"/>
  <c r="N1118" i="16" s="1"/>
  <c r="O1118" i="16" a="1"/>
  <c r="O1118" i="16" s="1"/>
  <c r="A1119" i="16" a="1"/>
  <c r="A1119" i="16" s="1"/>
  <c r="B1119" i="16" a="1"/>
  <c r="B1119" i="16" s="1"/>
  <c r="C1119" i="16" a="1"/>
  <c r="C1119" i="16" s="1"/>
  <c r="D1119" i="16" a="1"/>
  <c r="D1119" i="16" s="1"/>
  <c r="E1119" i="16" a="1"/>
  <c r="E1119" i="16" s="1"/>
  <c r="F1119" i="16" a="1"/>
  <c r="F1119" i="16" s="1"/>
  <c r="G1119" i="16" a="1"/>
  <c r="G1119" i="16" s="1"/>
  <c r="I1119" i="16" a="1"/>
  <c r="I1119" i="16" s="1"/>
  <c r="J1119" i="16" a="1"/>
  <c r="J1119" i="16" s="1"/>
  <c r="L1119" i="16" a="1"/>
  <c r="L1119" i="16" s="1"/>
  <c r="N1119" i="16" a="1"/>
  <c r="N1119" i="16" s="1"/>
  <c r="O1119" i="16" a="1"/>
  <c r="O1119" i="16" s="1"/>
  <c r="A1120" i="16" a="1"/>
  <c r="A1120" i="16" s="1"/>
  <c r="B1120" i="16" a="1"/>
  <c r="B1120" i="16" s="1"/>
  <c r="C1120" i="16" a="1"/>
  <c r="C1120" i="16" s="1"/>
  <c r="D1120" i="16" a="1"/>
  <c r="D1120" i="16" s="1"/>
  <c r="E1120" i="16" a="1"/>
  <c r="E1120" i="16" s="1"/>
  <c r="F1120" i="16" a="1"/>
  <c r="F1120" i="16" s="1"/>
  <c r="G1120" i="16" a="1"/>
  <c r="G1120" i="16" s="1"/>
  <c r="I1120" i="16" a="1"/>
  <c r="I1120" i="16" s="1"/>
  <c r="J1120" i="16" a="1"/>
  <c r="J1120" i="16" s="1"/>
  <c r="L1120" i="16" a="1"/>
  <c r="L1120" i="16" s="1"/>
  <c r="N1120" i="16" a="1"/>
  <c r="N1120" i="16" s="1"/>
  <c r="O1120" i="16" a="1"/>
  <c r="O1120" i="16" s="1"/>
  <c r="A1121" i="16" a="1"/>
  <c r="A1121" i="16" s="1"/>
  <c r="B1121" i="16" a="1"/>
  <c r="B1121" i="16" s="1"/>
  <c r="C1121" i="16" a="1"/>
  <c r="C1121" i="16" s="1"/>
  <c r="D1121" i="16" a="1"/>
  <c r="D1121" i="16" s="1"/>
  <c r="E1121" i="16" a="1"/>
  <c r="E1121" i="16" s="1"/>
  <c r="F1121" i="16" a="1"/>
  <c r="F1121" i="16" s="1"/>
  <c r="G1121" i="16" a="1"/>
  <c r="G1121" i="16" s="1"/>
  <c r="I1121" i="16" a="1"/>
  <c r="I1121" i="16" s="1"/>
  <c r="J1121" i="16" a="1"/>
  <c r="J1121" i="16" s="1"/>
  <c r="L1121" i="16" a="1"/>
  <c r="L1121" i="16" s="1"/>
  <c r="N1121" i="16" a="1"/>
  <c r="N1121" i="16" s="1"/>
  <c r="O1121" i="16" a="1"/>
  <c r="O1121" i="16" s="1"/>
  <c r="A1122" i="16" a="1"/>
  <c r="A1122" i="16" s="1"/>
  <c r="B1122" i="16" a="1"/>
  <c r="B1122" i="16" s="1"/>
  <c r="C1122" i="16" a="1"/>
  <c r="C1122" i="16" s="1"/>
  <c r="D1122" i="16" a="1"/>
  <c r="D1122" i="16" s="1"/>
  <c r="E1122" i="16" a="1"/>
  <c r="E1122" i="16" s="1"/>
  <c r="F1122" i="16" a="1"/>
  <c r="F1122" i="16" s="1"/>
  <c r="G1122" i="16" a="1"/>
  <c r="G1122" i="16" s="1"/>
  <c r="I1122" i="16" a="1"/>
  <c r="I1122" i="16" s="1"/>
  <c r="J1122" i="16" a="1"/>
  <c r="J1122" i="16" s="1"/>
  <c r="L1122" i="16" a="1"/>
  <c r="L1122" i="16" s="1"/>
  <c r="N1122" i="16" a="1"/>
  <c r="N1122" i="16" s="1"/>
  <c r="O1122" i="16" a="1"/>
  <c r="O1122" i="16" s="1"/>
  <c r="A1123" i="16" a="1"/>
  <c r="A1123" i="16" s="1"/>
  <c r="B1123" i="16" a="1"/>
  <c r="B1123" i="16" s="1"/>
  <c r="C1123" i="16" a="1"/>
  <c r="C1123" i="16" s="1"/>
  <c r="D1123" i="16" a="1"/>
  <c r="D1123" i="16" s="1"/>
  <c r="E1123" i="16" a="1"/>
  <c r="E1123" i="16" s="1"/>
  <c r="F1123" i="16" a="1"/>
  <c r="F1123" i="16" s="1"/>
  <c r="G1123" i="16" a="1"/>
  <c r="G1123" i="16" s="1"/>
  <c r="I1123" i="16" a="1"/>
  <c r="I1123" i="16" s="1"/>
  <c r="J1123" i="16" a="1"/>
  <c r="J1123" i="16" s="1"/>
  <c r="L1123" i="16" a="1"/>
  <c r="L1123" i="16" s="1"/>
  <c r="N1123" i="16" a="1"/>
  <c r="N1123" i="16" s="1"/>
  <c r="O1123" i="16" a="1"/>
  <c r="O1123" i="16" s="1"/>
  <c r="A1124" i="16" a="1"/>
  <c r="A1124" i="16" s="1"/>
  <c r="B1124" i="16" a="1"/>
  <c r="B1124" i="16" s="1"/>
  <c r="C1124" i="16" a="1"/>
  <c r="C1124" i="16" s="1"/>
  <c r="D1124" i="16" a="1"/>
  <c r="D1124" i="16" s="1"/>
  <c r="E1124" i="16" a="1"/>
  <c r="E1124" i="16" s="1"/>
  <c r="F1124" i="16" a="1"/>
  <c r="F1124" i="16" s="1"/>
  <c r="G1124" i="16" a="1"/>
  <c r="G1124" i="16" s="1"/>
  <c r="I1124" i="16" a="1"/>
  <c r="I1124" i="16" s="1"/>
  <c r="J1124" i="16" a="1"/>
  <c r="J1124" i="16" s="1"/>
  <c r="L1124" i="16" a="1"/>
  <c r="L1124" i="16" s="1"/>
  <c r="N1124" i="16" a="1"/>
  <c r="N1124" i="16" s="1"/>
  <c r="O1124" i="16" a="1"/>
  <c r="O1124" i="16" s="1"/>
  <c r="A1125" i="16" a="1"/>
  <c r="A1125" i="16" s="1"/>
  <c r="B1125" i="16" a="1"/>
  <c r="B1125" i="16" s="1"/>
  <c r="C1125" i="16" a="1"/>
  <c r="C1125" i="16" s="1"/>
  <c r="D1125" i="16" a="1"/>
  <c r="D1125" i="16" s="1"/>
  <c r="E1125" i="16" a="1"/>
  <c r="E1125" i="16" s="1"/>
  <c r="F1125" i="16" a="1"/>
  <c r="F1125" i="16" s="1"/>
  <c r="G1125" i="16" a="1"/>
  <c r="G1125" i="16" s="1"/>
  <c r="I1125" i="16" a="1"/>
  <c r="I1125" i="16" s="1"/>
  <c r="J1125" i="16" a="1"/>
  <c r="J1125" i="16" s="1"/>
  <c r="L1125" i="16" a="1"/>
  <c r="L1125" i="16" s="1"/>
  <c r="N1125" i="16" a="1"/>
  <c r="N1125" i="16" s="1"/>
  <c r="O1125" i="16" a="1"/>
  <c r="O1125" i="16" s="1"/>
  <c r="A1126" i="16" a="1"/>
  <c r="A1126" i="16" s="1"/>
  <c r="B1126" i="16" a="1"/>
  <c r="B1126" i="16" s="1"/>
  <c r="C1126" i="16" a="1"/>
  <c r="C1126" i="16" s="1"/>
  <c r="D1126" i="16" a="1"/>
  <c r="D1126" i="16" s="1"/>
  <c r="E1126" i="16" a="1"/>
  <c r="E1126" i="16" s="1"/>
  <c r="F1126" i="16" a="1"/>
  <c r="F1126" i="16" s="1"/>
  <c r="G1126" i="16" a="1"/>
  <c r="G1126" i="16" s="1"/>
  <c r="I1126" i="16" a="1"/>
  <c r="I1126" i="16" s="1"/>
  <c r="J1126" i="16" a="1"/>
  <c r="J1126" i="16" s="1"/>
  <c r="L1126" i="16" a="1"/>
  <c r="L1126" i="16" s="1"/>
  <c r="N1126" i="16" a="1"/>
  <c r="N1126" i="16" s="1"/>
  <c r="O1126" i="16" a="1"/>
  <c r="O1126" i="16" s="1"/>
  <c r="A1127" i="16" a="1"/>
  <c r="A1127" i="16" s="1"/>
  <c r="B1127" i="16" a="1"/>
  <c r="B1127" i="16" s="1"/>
  <c r="C1127" i="16" a="1"/>
  <c r="C1127" i="16" s="1"/>
  <c r="D1127" i="16" a="1"/>
  <c r="D1127" i="16" s="1"/>
  <c r="E1127" i="16" a="1"/>
  <c r="E1127" i="16" s="1"/>
  <c r="G1127" i="16" a="1"/>
  <c r="G1127" i="16" s="1"/>
  <c r="I1127" i="16" a="1"/>
  <c r="I1127" i="16" s="1"/>
  <c r="J1127" i="16" a="1"/>
  <c r="J1127" i="16" s="1"/>
  <c r="L1127" i="16" a="1"/>
  <c r="L1127" i="16" s="1"/>
  <c r="N1127" i="16" a="1"/>
  <c r="N1127" i="16" s="1"/>
  <c r="O1127" i="16" a="1"/>
  <c r="O1127" i="16" s="1"/>
  <c r="A1128" i="16" a="1"/>
  <c r="A1128" i="16" s="1"/>
  <c r="B1128" i="16" a="1"/>
  <c r="B1128" i="16" s="1"/>
  <c r="C1128" i="16" a="1"/>
  <c r="C1128" i="16" s="1"/>
  <c r="D1128" i="16" a="1"/>
  <c r="D1128" i="16" s="1"/>
  <c r="E1128" i="16" a="1"/>
  <c r="E1128" i="16" s="1"/>
  <c r="G1128" i="16" a="1"/>
  <c r="G1128" i="16" s="1"/>
  <c r="I1128" i="16" a="1"/>
  <c r="I1128" i="16" s="1"/>
  <c r="J1128" i="16" a="1"/>
  <c r="J1128" i="16" s="1"/>
  <c r="L1128" i="16" a="1"/>
  <c r="L1128" i="16" s="1"/>
  <c r="N1128" i="16" a="1"/>
  <c r="N1128" i="16" s="1"/>
  <c r="O1128" i="16" a="1"/>
  <c r="O1128" i="16" s="1"/>
  <c r="A1129" i="16" a="1"/>
  <c r="A1129" i="16" s="1"/>
  <c r="B1129" i="16" a="1"/>
  <c r="B1129" i="16" s="1"/>
  <c r="C1129" i="16" a="1"/>
  <c r="C1129" i="16" s="1"/>
  <c r="D1129" i="16" a="1"/>
  <c r="D1129" i="16" s="1"/>
  <c r="E1129" i="16" a="1"/>
  <c r="E1129" i="16" s="1"/>
  <c r="F1129" i="16" a="1"/>
  <c r="F1129" i="16" s="1"/>
  <c r="G1129" i="16" a="1"/>
  <c r="G1129" i="16" s="1"/>
  <c r="I1129" i="16" a="1"/>
  <c r="I1129" i="16" s="1"/>
  <c r="J1129" i="16" a="1"/>
  <c r="J1129" i="16" s="1"/>
  <c r="L1129" i="16" a="1"/>
  <c r="L1129" i="16" s="1"/>
  <c r="N1129" i="16" a="1"/>
  <c r="N1129" i="16" s="1"/>
  <c r="O1129" i="16" a="1"/>
  <c r="O1129" i="16" s="1"/>
  <c r="A1130" i="16" a="1"/>
  <c r="A1130" i="16" s="1"/>
  <c r="B1130" i="16" a="1"/>
  <c r="B1130" i="16" s="1"/>
  <c r="C1130" i="16" a="1"/>
  <c r="C1130" i="16" s="1"/>
  <c r="D1130" i="16" a="1"/>
  <c r="D1130" i="16" s="1"/>
  <c r="E1130" i="16" a="1"/>
  <c r="E1130" i="16" s="1"/>
  <c r="F1130" i="16" a="1"/>
  <c r="F1130" i="16" s="1"/>
  <c r="G1130" i="16" a="1"/>
  <c r="G1130" i="16" s="1"/>
  <c r="I1130" i="16" a="1"/>
  <c r="I1130" i="16" s="1"/>
  <c r="J1130" i="16" a="1"/>
  <c r="J1130" i="16" s="1"/>
  <c r="L1130" i="16" a="1"/>
  <c r="L1130" i="16" s="1"/>
  <c r="N1130" i="16" a="1"/>
  <c r="N1130" i="16" s="1"/>
  <c r="O1130" i="16" a="1"/>
  <c r="O1130" i="16" s="1"/>
  <c r="A1131" i="16" a="1"/>
  <c r="A1131" i="16" s="1"/>
  <c r="B1131" i="16" a="1"/>
  <c r="B1131" i="16" s="1"/>
  <c r="C1131" i="16" a="1"/>
  <c r="C1131" i="16" s="1"/>
  <c r="D1131" i="16" a="1"/>
  <c r="D1131" i="16" s="1"/>
  <c r="E1131" i="16" a="1"/>
  <c r="E1131" i="16" s="1"/>
  <c r="F1131" i="16" a="1"/>
  <c r="F1131" i="16" s="1"/>
  <c r="G1131" i="16" a="1"/>
  <c r="G1131" i="16" s="1"/>
  <c r="I1131" i="16" a="1"/>
  <c r="I1131" i="16" s="1"/>
  <c r="J1131" i="16" a="1"/>
  <c r="J1131" i="16" s="1"/>
  <c r="L1131" i="16" a="1"/>
  <c r="L1131" i="16" s="1"/>
  <c r="N1131" i="16" a="1"/>
  <c r="N1131" i="16" s="1"/>
  <c r="O1131" i="16" a="1"/>
  <c r="O1131" i="16" s="1"/>
  <c r="A1132" i="16" a="1"/>
  <c r="A1132" i="16" s="1"/>
  <c r="B1132" i="16" a="1"/>
  <c r="B1132" i="16" s="1"/>
  <c r="C1132" i="16" a="1"/>
  <c r="C1132" i="16" s="1"/>
  <c r="D1132" i="16" a="1"/>
  <c r="D1132" i="16" s="1"/>
  <c r="E1132" i="16" a="1"/>
  <c r="E1132" i="16" s="1"/>
  <c r="F1132" i="16" a="1"/>
  <c r="F1132" i="16" s="1"/>
  <c r="G1132" i="16" a="1"/>
  <c r="G1132" i="16" s="1"/>
  <c r="I1132" i="16" a="1"/>
  <c r="I1132" i="16" s="1"/>
  <c r="J1132" i="16" a="1"/>
  <c r="J1132" i="16" s="1"/>
  <c r="L1132" i="16" a="1"/>
  <c r="L1132" i="16" s="1"/>
  <c r="N1132" i="16" a="1"/>
  <c r="N1132" i="16" s="1"/>
  <c r="O1132" i="16" a="1"/>
  <c r="O1132" i="16" s="1"/>
  <c r="A1133" i="16" a="1"/>
  <c r="A1133" i="16" s="1"/>
  <c r="B1133" i="16" a="1"/>
  <c r="B1133" i="16" s="1"/>
  <c r="C1133" i="16" a="1"/>
  <c r="C1133" i="16" s="1"/>
  <c r="D1133" i="16" a="1"/>
  <c r="D1133" i="16" s="1"/>
  <c r="E1133" i="16" a="1"/>
  <c r="E1133" i="16" s="1"/>
  <c r="F1133" i="16" a="1"/>
  <c r="F1133" i="16" s="1"/>
  <c r="G1133" i="16" a="1"/>
  <c r="G1133" i="16" s="1"/>
  <c r="I1133" i="16" a="1"/>
  <c r="I1133" i="16" s="1"/>
  <c r="J1133" i="16" a="1"/>
  <c r="J1133" i="16" s="1"/>
  <c r="L1133" i="16" a="1"/>
  <c r="L1133" i="16" s="1"/>
  <c r="N1133" i="16" a="1"/>
  <c r="N1133" i="16" s="1"/>
  <c r="O1133" i="16" a="1"/>
  <c r="O1133" i="16" s="1"/>
  <c r="A1134" i="16" a="1"/>
  <c r="A1134" i="16" s="1"/>
  <c r="B1134" i="16" a="1"/>
  <c r="B1134" i="16" s="1"/>
  <c r="C1134" i="16" a="1"/>
  <c r="C1134" i="16" s="1"/>
  <c r="D1134" i="16" a="1"/>
  <c r="D1134" i="16" s="1"/>
  <c r="E1134" i="16" a="1"/>
  <c r="E1134" i="16" s="1"/>
  <c r="F1134" i="16" a="1"/>
  <c r="F1134" i="16" s="1"/>
  <c r="G1134" i="16" a="1"/>
  <c r="G1134" i="16" s="1"/>
  <c r="I1134" i="16" a="1"/>
  <c r="I1134" i="16" s="1"/>
  <c r="J1134" i="16" a="1"/>
  <c r="J1134" i="16" s="1"/>
  <c r="L1134" i="16" a="1"/>
  <c r="L1134" i="16" s="1"/>
  <c r="N1134" i="16" a="1"/>
  <c r="N1134" i="16" s="1"/>
  <c r="O1134" i="16" a="1"/>
  <c r="O1134" i="16" s="1"/>
  <c r="A1135" i="16" a="1"/>
  <c r="A1135" i="16" s="1"/>
  <c r="B1135" i="16" a="1"/>
  <c r="B1135" i="16" s="1"/>
  <c r="C1135" i="16" a="1"/>
  <c r="C1135" i="16" s="1"/>
  <c r="D1135" i="16" a="1"/>
  <c r="D1135" i="16" s="1"/>
  <c r="E1135" i="16" a="1"/>
  <c r="E1135" i="16" s="1"/>
  <c r="F1135" i="16" a="1"/>
  <c r="F1135" i="16" s="1"/>
  <c r="G1135" i="16" a="1"/>
  <c r="G1135" i="16" s="1"/>
  <c r="I1135" i="16" a="1"/>
  <c r="I1135" i="16" s="1"/>
  <c r="J1135" i="16" a="1"/>
  <c r="J1135" i="16" s="1"/>
  <c r="L1135" i="16" a="1"/>
  <c r="L1135" i="16" s="1"/>
  <c r="N1135" i="16" a="1"/>
  <c r="N1135" i="16" s="1"/>
  <c r="O1135" i="16" a="1"/>
  <c r="O1135" i="16" s="1"/>
  <c r="A1136" i="16" a="1"/>
  <c r="A1136" i="16" s="1"/>
  <c r="B1136" i="16" a="1"/>
  <c r="B1136" i="16" s="1"/>
  <c r="C1136" i="16" a="1"/>
  <c r="C1136" i="16" s="1"/>
  <c r="D1136" i="16" a="1"/>
  <c r="D1136" i="16" s="1"/>
  <c r="E1136" i="16" a="1"/>
  <c r="E1136" i="16" s="1"/>
  <c r="F1136" i="16" a="1"/>
  <c r="F1136" i="16" s="1"/>
  <c r="G1136" i="16" a="1"/>
  <c r="G1136" i="16" s="1"/>
  <c r="I1136" i="16" a="1"/>
  <c r="I1136" i="16" s="1"/>
  <c r="J1136" i="16" a="1"/>
  <c r="J1136" i="16" s="1"/>
  <c r="L1136" i="16" a="1"/>
  <c r="L1136" i="16" s="1"/>
  <c r="N1136" i="16" a="1"/>
  <c r="N1136" i="16" s="1"/>
  <c r="O1136" i="16" a="1"/>
  <c r="O1136" i="16" s="1"/>
  <c r="A1137" i="16" a="1"/>
  <c r="A1137" i="16" s="1"/>
  <c r="B1137" i="16" a="1"/>
  <c r="B1137" i="16" s="1"/>
  <c r="C1137" i="16" a="1"/>
  <c r="C1137" i="16" s="1"/>
  <c r="D1137" i="16" a="1"/>
  <c r="D1137" i="16" s="1"/>
  <c r="E1137" i="16" a="1"/>
  <c r="E1137" i="16" s="1"/>
  <c r="F1137" i="16" a="1"/>
  <c r="F1137" i="16" s="1"/>
  <c r="G1137" i="16" a="1"/>
  <c r="G1137" i="16" s="1"/>
  <c r="I1137" i="16" a="1"/>
  <c r="I1137" i="16" s="1"/>
  <c r="J1137" i="16" a="1"/>
  <c r="J1137" i="16" s="1"/>
  <c r="L1137" i="16" a="1"/>
  <c r="L1137" i="16" s="1"/>
  <c r="N1137" i="16" a="1"/>
  <c r="N1137" i="16" s="1"/>
  <c r="O1137" i="16" a="1"/>
  <c r="O1137" i="16" s="1"/>
  <c r="A1138" i="16" a="1"/>
  <c r="A1138" i="16" s="1"/>
  <c r="B1138" i="16" a="1"/>
  <c r="B1138" i="16" s="1"/>
  <c r="C1138" i="16" a="1"/>
  <c r="C1138" i="16" s="1"/>
  <c r="D1138" i="16" a="1"/>
  <c r="D1138" i="16" s="1"/>
  <c r="E1138" i="16" a="1"/>
  <c r="E1138" i="16" s="1"/>
  <c r="F1138" i="16" a="1"/>
  <c r="F1138" i="16" s="1"/>
  <c r="G1138" i="16" a="1"/>
  <c r="G1138" i="16" s="1"/>
  <c r="I1138" i="16" a="1"/>
  <c r="I1138" i="16" s="1"/>
  <c r="J1138" i="16" a="1"/>
  <c r="J1138" i="16" s="1"/>
  <c r="L1138" i="16" a="1"/>
  <c r="L1138" i="16" s="1"/>
  <c r="N1138" i="16" a="1"/>
  <c r="N1138" i="16" s="1"/>
  <c r="O1138" i="16" a="1"/>
  <c r="O1138" i="16" s="1"/>
  <c r="A1139" i="16" a="1"/>
  <c r="A1139" i="16" s="1"/>
  <c r="B1139" i="16" a="1"/>
  <c r="B1139" i="16" s="1"/>
  <c r="C1139" i="16" a="1"/>
  <c r="C1139" i="16" s="1"/>
  <c r="D1139" i="16" a="1"/>
  <c r="D1139" i="16" s="1"/>
  <c r="E1139" i="16" a="1"/>
  <c r="E1139" i="16" s="1"/>
  <c r="G1139" i="16" a="1"/>
  <c r="G1139" i="16" s="1"/>
  <c r="I1139" i="16" a="1"/>
  <c r="I1139" i="16" s="1"/>
  <c r="J1139" i="16" a="1"/>
  <c r="J1139" i="16" s="1"/>
  <c r="L1139" i="16" a="1"/>
  <c r="L1139" i="16" s="1"/>
  <c r="N1139" i="16" a="1"/>
  <c r="N1139" i="16" s="1"/>
  <c r="O1139" i="16" a="1"/>
  <c r="O1139" i="16" s="1"/>
  <c r="A1140" i="16" a="1"/>
  <c r="A1140" i="16" s="1"/>
  <c r="B1140" i="16" a="1"/>
  <c r="B1140" i="16" s="1"/>
  <c r="C1140" i="16" a="1"/>
  <c r="C1140" i="16" s="1"/>
  <c r="D1140" i="16" a="1"/>
  <c r="D1140" i="16" s="1"/>
  <c r="E1140" i="16" a="1"/>
  <c r="E1140" i="16" s="1"/>
  <c r="G1140" i="16" a="1"/>
  <c r="G1140" i="16" s="1"/>
  <c r="I1140" i="16" a="1"/>
  <c r="I1140" i="16" s="1"/>
  <c r="J1140" i="16" a="1"/>
  <c r="J1140" i="16" s="1"/>
  <c r="L1140" i="16" a="1"/>
  <c r="L1140" i="16" s="1"/>
  <c r="N1140" i="16" a="1"/>
  <c r="N1140" i="16" s="1"/>
  <c r="O1140" i="16" a="1"/>
  <c r="O1140" i="16" s="1"/>
  <c r="A1141" i="16" a="1"/>
  <c r="A1141" i="16" s="1"/>
  <c r="B1141" i="16" a="1"/>
  <c r="B1141" i="16" s="1"/>
  <c r="C1141" i="16" a="1"/>
  <c r="C1141" i="16" s="1"/>
  <c r="D1141" i="16" a="1"/>
  <c r="D1141" i="16" s="1"/>
  <c r="E1141" i="16" a="1"/>
  <c r="E1141" i="16" s="1"/>
  <c r="F1141" i="16" a="1"/>
  <c r="F1141" i="16" s="1"/>
  <c r="G1141" i="16" a="1"/>
  <c r="G1141" i="16" s="1"/>
  <c r="I1141" i="16" a="1"/>
  <c r="I1141" i="16" s="1"/>
  <c r="J1141" i="16" a="1"/>
  <c r="J1141" i="16" s="1"/>
  <c r="L1141" i="16" a="1"/>
  <c r="L1141" i="16" s="1"/>
  <c r="N1141" i="16" a="1"/>
  <c r="N1141" i="16" s="1"/>
  <c r="O1141" i="16" a="1"/>
  <c r="O1141" i="16" s="1"/>
  <c r="A1142" i="16" a="1"/>
  <c r="A1142" i="16" s="1"/>
  <c r="B1142" i="16" a="1"/>
  <c r="B1142" i="16" s="1"/>
  <c r="C1142" i="16" a="1"/>
  <c r="C1142" i="16" s="1"/>
  <c r="D1142" i="16" a="1"/>
  <c r="D1142" i="16" s="1"/>
  <c r="E1142" i="16" a="1"/>
  <c r="E1142" i="16" s="1"/>
  <c r="F1142" i="16" a="1"/>
  <c r="F1142" i="16" s="1"/>
  <c r="G1142" i="16" a="1"/>
  <c r="G1142" i="16" s="1"/>
  <c r="I1142" i="16" a="1"/>
  <c r="I1142" i="16" s="1"/>
  <c r="J1142" i="16" a="1"/>
  <c r="J1142" i="16" s="1"/>
  <c r="L1142" i="16" a="1"/>
  <c r="L1142" i="16" s="1"/>
  <c r="N1142" i="16" a="1"/>
  <c r="N1142" i="16" s="1"/>
  <c r="O1142" i="16" a="1"/>
  <c r="O1142" i="16" s="1"/>
  <c r="A1143" i="16" a="1"/>
  <c r="A1143" i="16" s="1"/>
  <c r="B1143" i="16" a="1"/>
  <c r="B1143" i="16" s="1"/>
  <c r="C1143" i="16" a="1"/>
  <c r="C1143" i="16" s="1"/>
  <c r="D1143" i="16" a="1"/>
  <c r="D1143" i="16" s="1"/>
  <c r="E1143" i="16" a="1"/>
  <c r="E1143" i="16" s="1"/>
  <c r="F1143" i="16" a="1"/>
  <c r="F1143" i="16" s="1"/>
  <c r="G1143" i="16" a="1"/>
  <c r="G1143" i="16" s="1"/>
  <c r="I1143" i="16" a="1"/>
  <c r="I1143" i="16" s="1"/>
  <c r="J1143" i="16" a="1"/>
  <c r="J1143" i="16" s="1"/>
  <c r="L1143" i="16" a="1"/>
  <c r="L1143" i="16" s="1"/>
  <c r="N1143" i="16" a="1"/>
  <c r="N1143" i="16" s="1"/>
  <c r="O1143" i="16" a="1"/>
  <c r="O1143" i="16" s="1"/>
  <c r="A1144" i="16" a="1"/>
  <c r="A1144" i="16" s="1"/>
  <c r="B1144" i="16" a="1"/>
  <c r="B1144" i="16" s="1"/>
  <c r="C1144" i="16" a="1"/>
  <c r="C1144" i="16" s="1"/>
  <c r="D1144" i="16" a="1"/>
  <c r="D1144" i="16" s="1"/>
  <c r="E1144" i="16" a="1"/>
  <c r="E1144" i="16" s="1"/>
  <c r="F1144" i="16" a="1"/>
  <c r="F1144" i="16" s="1"/>
  <c r="G1144" i="16" a="1"/>
  <c r="G1144" i="16" s="1"/>
  <c r="I1144" i="16" a="1"/>
  <c r="I1144" i="16" s="1"/>
  <c r="J1144" i="16" a="1"/>
  <c r="J1144" i="16" s="1"/>
  <c r="L1144" i="16" a="1"/>
  <c r="L1144" i="16" s="1"/>
  <c r="N1144" i="16" a="1"/>
  <c r="N1144" i="16" s="1"/>
  <c r="O1144" i="16" a="1"/>
  <c r="O1144" i="16" s="1"/>
  <c r="A1145" i="16" a="1"/>
  <c r="A1145" i="16" s="1"/>
  <c r="B1145" i="16" a="1"/>
  <c r="B1145" i="16" s="1"/>
  <c r="C1145" i="16" a="1"/>
  <c r="C1145" i="16" s="1"/>
  <c r="D1145" i="16" a="1"/>
  <c r="D1145" i="16" s="1"/>
  <c r="E1145" i="16" a="1"/>
  <c r="E1145" i="16" s="1"/>
  <c r="F1145" i="16" a="1"/>
  <c r="F1145" i="16" s="1"/>
  <c r="G1145" i="16" a="1"/>
  <c r="G1145" i="16" s="1"/>
  <c r="I1145" i="16" a="1"/>
  <c r="I1145" i="16" s="1"/>
  <c r="J1145" i="16" a="1"/>
  <c r="J1145" i="16" s="1"/>
  <c r="L1145" i="16" a="1"/>
  <c r="L1145" i="16" s="1"/>
  <c r="N1145" i="16" a="1"/>
  <c r="N1145" i="16" s="1"/>
  <c r="O1145" i="16" a="1"/>
  <c r="O1145" i="16" s="1"/>
  <c r="A1146" i="16" a="1"/>
  <c r="A1146" i="16" s="1"/>
  <c r="B1146" i="16" a="1"/>
  <c r="B1146" i="16" s="1"/>
  <c r="C1146" i="16" a="1"/>
  <c r="C1146" i="16" s="1"/>
  <c r="D1146" i="16" a="1"/>
  <c r="D1146" i="16" s="1"/>
  <c r="E1146" i="16" a="1"/>
  <c r="E1146" i="16" s="1"/>
  <c r="F1146" i="16" a="1"/>
  <c r="F1146" i="16" s="1"/>
  <c r="G1146" i="16" a="1"/>
  <c r="G1146" i="16" s="1"/>
  <c r="I1146" i="16" a="1"/>
  <c r="I1146" i="16" s="1"/>
  <c r="J1146" i="16" a="1"/>
  <c r="J1146" i="16" s="1"/>
  <c r="L1146" i="16" a="1"/>
  <c r="L1146" i="16" s="1"/>
  <c r="N1146" i="16" a="1"/>
  <c r="N1146" i="16" s="1"/>
  <c r="O1146" i="16" a="1"/>
  <c r="O1146" i="16" s="1"/>
  <c r="A1147" i="16" a="1"/>
  <c r="A1147" i="16" s="1"/>
  <c r="B1147" i="16" a="1"/>
  <c r="B1147" i="16" s="1"/>
  <c r="C1147" i="16" a="1"/>
  <c r="C1147" i="16" s="1"/>
  <c r="D1147" i="16" a="1"/>
  <c r="D1147" i="16" s="1"/>
  <c r="E1147" i="16" a="1"/>
  <c r="E1147" i="16" s="1"/>
  <c r="F1147" i="16" a="1"/>
  <c r="F1147" i="16" s="1"/>
  <c r="G1147" i="16" a="1"/>
  <c r="G1147" i="16" s="1"/>
  <c r="I1147" i="16" a="1"/>
  <c r="I1147" i="16" s="1"/>
  <c r="J1147" i="16" a="1"/>
  <c r="J1147" i="16" s="1"/>
  <c r="L1147" i="16" a="1"/>
  <c r="L1147" i="16" s="1"/>
  <c r="N1147" i="16" a="1"/>
  <c r="N1147" i="16" s="1"/>
  <c r="O1147" i="16" a="1"/>
  <c r="O1147" i="16" s="1"/>
  <c r="A1148" i="16" a="1"/>
  <c r="A1148" i="16" s="1"/>
  <c r="B1148" i="16" a="1"/>
  <c r="B1148" i="16" s="1"/>
  <c r="C1148" i="16" a="1"/>
  <c r="C1148" i="16" s="1"/>
  <c r="D1148" i="16" a="1"/>
  <c r="D1148" i="16" s="1"/>
  <c r="E1148" i="16" a="1"/>
  <c r="E1148" i="16" s="1"/>
  <c r="F1148" i="16" a="1"/>
  <c r="F1148" i="16" s="1"/>
  <c r="G1148" i="16" a="1"/>
  <c r="G1148" i="16" s="1"/>
  <c r="I1148" i="16" a="1"/>
  <c r="I1148" i="16" s="1"/>
  <c r="J1148" i="16" a="1"/>
  <c r="J1148" i="16" s="1"/>
  <c r="L1148" i="16" a="1"/>
  <c r="L1148" i="16" s="1"/>
  <c r="N1148" i="16" a="1"/>
  <c r="N1148" i="16" s="1"/>
  <c r="O1148" i="16" a="1"/>
  <c r="O1148" i="16" s="1"/>
  <c r="A1149" i="16" a="1"/>
  <c r="A1149" i="16" s="1"/>
  <c r="B1149" i="16" a="1"/>
  <c r="B1149" i="16" s="1"/>
  <c r="C1149" i="16" a="1"/>
  <c r="C1149" i="16" s="1"/>
  <c r="D1149" i="16" a="1"/>
  <c r="D1149" i="16" s="1"/>
  <c r="E1149" i="16" a="1"/>
  <c r="E1149" i="16" s="1"/>
  <c r="F1149" i="16" a="1"/>
  <c r="F1149" i="16" s="1"/>
  <c r="G1149" i="16" a="1"/>
  <c r="G1149" i="16" s="1"/>
  <c r="I1149" i="16" a="1"/>
  <c r="I1149" i="16" s="1"/>
  <c r="J1149" i="16" a="1"/>
  <c r="J1149" i="16" s="1"/>
  <c r="L1149" i="16" a="1"/>
  <c r="L1149" i="16" s="1"/>
  <c r="N1149" i="16" a="1"/>
  <c r="N1149" i="16" s="1"/>
  <c r="O1149" i="16" a="1"/>
  <c r="O1149" i="16" s="1"/>
  <c r="A1150" i="16" a="1"/>
  <c r="A1150" i="16" s="1"/>
  <c r="B1150" i="16" a="1"/>
  <c r="B1150" i="16" s="1"/>
  <c r="C1150" i="16" a="1"/>
  <c r="C1150" i="16" s="1"/>
  <c r="D1150" i="16" a="1"/>
  <c r="D1150" i="16" s="1"/>
  <c r="E1150" i="16" a="1"/>
  <c r="E1150" i="16" s="1"/>
  <c r="F1150" i="16" a="1"/>
  <c r="F1150" i="16" s="1"/>
  <c r="G1150" i="16" a="1"/>
  <c r="G1150" i="16" s="1"/>
  <c r="I1150" i="16" a="1"/>
  <c r="I1150" i="16" s="1"/>
  <c r="J1150" i="16" a="1"/>
  <c r="J1150" i="16" s="1"/>
  <c r="L1150" i="16" a="1"/>
  <c r="L1150" i="16" s="1"/>
  <c r="N1150" i="16" a="1"/>
  <c r="N1150" i="16" s="1"/>
  <c r="O1150" i="16" a="1"/>
  <c r="O1150" i="16" s="1"/>
  <c r="A1151" i="16" a="1"/>
  <c r="A1151" i="16" s="1"/>
  <c r="B1151" i="16" a="1"/>
  <c r="B1151" i="16" s="1"/>
  <c r="C1151" i="16" a="1"/>
  <c r="C1151" i="16" s="1"/>
  <c r="D1151" i="16" a="1"/>
  <c r="D1151" i="16" s="1"/>
  <c r="E1151" i="16" a="1"/>
  <c r="E1151" i="16" s="1"/>
  <c r="G1151" i="16" a="1"/>
  <c r="G1151" i="16" s="1"/>
  <c r="I1151" i="16" a="1"/>
  <c r="I1151" i="16" s="1"/>
  <c r="J1151" i="16" a="1"/>
  <c r="J1151" i="16" s="1"/>
  <c r="L1151" i="16" a="1"/>
  <c r="L1151" i="16" s="1"/>
  <c r="N1151" i="16" a="1"/>
  <c r="N1151" i="16" s="1"/>
  <c r="O1151" i="16" a="1"/>
  <c r="O1151" i="16" s="1"/>
  <c r="A1086" i="16" a="1"/>
  <c r="A1086" i="16" s="1"/>
  <c r="B1086" i="16" a="1"/>
  <c r="B1086" i="16" s="1"/>
  <c r="C1086" i="16" a="1"/>
  <c r="C1086" i="16" s="1"/>
  <c r="D1086" i="16" a="1"/>
  <c r="D1086" i="16" s="1"/>
  <c r="E1086" i="16" a="1"/>
  <c r="E1086" i="16" s="1"/>
  <c r="F1086" i="16" a="1"/>
  <c r="F1086" i="16" s="1"/>
  <c r="G1086" i="16" a="1"/>
  <c r="G1086" i="16" s="1"/>
  <c r="I1086" i="16" a="1"/>
  <c r="I1086" i="16" s="1"/>
  <c r="J1086" i="16" a="1"/>
  <c r="J1086" i="16" s="1"/>
  <c r="L1086" i="16" a="1"/>
  <c r="L1086" i="16" s="1"/>
  <c r="N1086" i="16" a="1"/>
  <c r="N1086" i="16" s="1"/>
  <c r="O1086" i="16" a="1"/>
  <c r="O1086" i="16" s="1"/>
  <c r="A1087" i="16" a="1"/>
  <c r="A1087" i="16" s="1"/>
  <c r="B1087" i="16" a="1"/>
  <c r="B1087" i="16" s="1"/>
  <c r="C1087" i="16" a="1"/>
  <c r="C1087" i="16" s="1"/>
  <c r="D1087" i="16" a="1"/>
  <c r="D1087" i="16" s="1"/>
  <c r="E1087" i="16" a="1"/>
  <c r="E1087" i="16" s="1"/>
  <c r="F1087" i="16" a="1"/>
  <c r="F1087" i="16" s="1"/>
  <c r="G1087" i="16" a="1"/>
  <c r="G1087" i="16" s="1"/>
  <c r="I1087" i="16" a="1"/>
  <c r="I1087" i="16" s="1"/>
  <c r="J1087" i="16" a="1"/>
  <c r="J1087" i="16" s="1"/>
  <c r="L1087" i="16" a="1"/>
  <c r="L1087" i="16" s="1"/>
  <c r="N1087" i="16" a="1"/>
  <c r="N1087" i="16" s="1"/>
  <c r="O1087" i="16" a="1"/>
  <c r="O1087" i="16" s="1"/>
  <c r="A1088" i="16" a="1"/>
  <c r="A1088" i="16" s="1"/>
  <c r="B1088" i="16" a="1"/>
  <c r="B1088" i="16" s="1"/>
  <c r="C1088" i="16" a="1"/>
  <c r="C1088" i="16" s="1"/>
  <c r="D1088" i="16" a="1"/>
  <c r="D1088" i="16" s="1"/>
  <c r="E1088" i="16" a="1"/>
  <c r="E1088" i="16" s="1"/>
  <c r="F1088" i="16" a="1"/>
  <c r="F1088" i="16" s="1"/>
  <c r="G1088" i="16" a="1"/>
  <c r="G1088" i="16" s="1"/>
  <c r="I1088" i="16" a="1"/>
  <c r="I1088" i="16" s="1"/>
  <c r="J1088" i="16" a="1"/>
  <c r="J1088" i="16" s="1"/>
  <c r="L1088" i="16" a="1"/>
  <c r="L1088" i="16" s="1"/>
  <c r="N1088" i="16" a="1"/>
  <c r="N1088" i="16" s="1"/>
  <c r="O1088" i="16" a="1"/>
  <c r="O1088" i="16" s="1"/>
  <c r="A1089" i="16" a="1"/>
  <c r="A1089" i="16" s="1"/>
  <c r="B1089" i="16" a="1"/>
  <c r="B1089" i="16" s="1"/>
  <c r="C1089" i="16" a="1"/>
  <c r="C1089" i="16" s="1"/>
  <c r="D1089" i="16" a="1"/>
  <c r="D1089" i="16" s="1"/>
  <c r="E1089" i="16" a="1"/>
  <c r="E1089" i="16" s="1"/>
  <c r="F1089" i="16" a="1"/>
  <c r="F1089" i="16" s="1"/>
  <c r="G1089" i="16" a="1"/>
  <c r="G1089" i="16" s="1"/>
  <c r="I1089" i="16" a="1"/>
  <c r="I1089" i="16" s="1"/>
  <c r="J1089" i="16" a="1"/>
  <c r="J1089" i="16" s="1"/>
  <c r="L1089" i="16" a="1"/>
  <c r="L1089" i="16" s="1"/>
  <c r="N1089" i="16" a="1"/>
  <c r="N1089" i="16" s="1"/>
  <c r="O1089" i="16" a="1"/>
  <c r="O1089" i="16" s="1"/>
  <c r="A1090" i="16" a="1"/>
  <c r="A1090" i="16" s="1"/>
  <c r="B1090" i="16" a="1"/>
  <c r="B1090" i="16" s="1"/>
  <c r="C1090" i="16" a="1"/>
  <c r="C1090" i="16" s="1"/>
  <c r="D1090" i="16" a="1"/>
  <c r="D1090" i="16" s="1"/>
  <c r="E1090" i="16" a="1"/>
  <c r="E1090" i="16" s="1"/>
  <c r="F1090" i="16" a="1"/>
  <c r="F1090" i="16" s="1"/>
  <c r="G1090" i="16" a="1"/>
  <c r="G1090" i="16" s="1"/>
  <c r="I1090" i="16" a="1"/>
  <c r="I1090" i="16" s="1"/>
  <c r="J1090" i="16" a="1"/>
  <c r="J1090" i="16" s="1"/>
  <c r="L1090" i="16" a="1"/>
  <c r="L1090" i="16" s="1"/>
  <c r="N1090" i="16" a="1"/>
  <c r="N1090" i="16" s="1"/>
  <c r="O1090" i="16" a="1"/>
  <c r="O1090" i="16" s="1"/>
  <c r="A1091" i="16" a="1"/>
  <c r="A1091" i="16" s="1"/>
  <c r="B1091" i="16" a="1"/>
  <c r="B1091" i="16" s="1"/>
  <c r="C1091" i="16" a="1"/>
  <c r="C1091" i="16" s="1"/>
  <c r="D1091" i="16" a="1"/>
  <c r="D1091" i="16" s="1"/>
  <c r="E1091" i="16" a="1"/>
  <c r="E1091" i="16" s="1"/>
  <c r="G1091" i="16" a="1"/>
  <c r="G1091" i="16" s="1"/>
  <c r="I1091" i="16" a="1"/>
  <c r="I1091" i="16" s="1"/>
  <c r="J1091" i="16" a="1"/>
  <c r="J1091" i="16" s="1"/>
  <c r="L1091" i="16" a="1"/>
  <c r="L1091" i="16" s="1"/>
  <c r="N1091" i="16" a="1"/>
  <c r="N1091" i="16" s="1"/>
  <c r="O1091" i="16" a="1"/>
  <c r="O1091" i="16" s="1"/>
  <c r="A1092" i="16" a="1"/>
  <c r="A1092" i="16" s="1"/>
  <c r="B1092" i="16" a="1"/>
  <c r="B1092" i="16" s="1"/>
  <c r="C1092" i="16" a="1"/>
  <c r="C1092" i="16" s="1"/>
  <c r="D1092" i="16" a="1"/>
  <c r="D1092" i="16" s="1"/>
  <c r="E1092" i="16" a="1"/>
  <c r="E1092" i="16" s="1"/>
  <c r="G1092" i="16" a="1"/>
  <c r="G1092" i="16" s="1"/>
  <c r="I1092" i="16" a="1"/>
  <c r="I1092" i="16" s="1"/>
  <c r="J1092" i="16" a="1"/>
  <c r="J1092" i="16" s="1"/>
  <c r="L1092" i="16" a="1"/>
  <c r="L1092" i="16" s="1"/>
  <c r="N1092" i="16" a="1"/>
  <c r="N1092" i="16" s="1"/>
  <c r="O1092" i="16" a="1"/>
  <c r="O1092" i="16" s="1"/>
  <c r="A1093" i="16" a="1"/>
  <c r="A1093" i="16" s="1"/>
  <c r="B1093" i="16" a="1"/>
  <c r="B1093" i="16" s="1"/>
  <c r="C1093" i="16" a="1"/>
  <c r="C1093" i="16" s="1"/>
  <c r="D1093" i="16" a="1"/>
  <c r="D1093" i="16" s="1"/>
  <c r="E1093" i="16" a="1"/>
  <c r="E1093" i="16" s="1"/>
  <c r="F1093" i="16" a="1"/>
  <c r="F1093" i="16" s="1"/>
  <c r="G1093" i="16" a="1"/>
  <c r="G1093" i="16" s="1"/>
  <c r="I1093" i="16" a="1"/>
  <c r="I1093" i="16" s="1"/>
  <c r="J1093" i="16" a="1"/>
  <c r="J1093" i="16" s="1"/>
  <c r="L1093" i="16" a="1"/>
  <c r="L1093" i="16" s="1"/>
  <c r="N1093" i="16" a="1"/>
  <c r="N1093" i="16" s="1"/>
  <c r="O1093" i="16" a="1"/>
  <c r="O1093" i="16" s="1"/>
  <c r="A1094" i="16" a="1"/>
  <c r="A1094" i="16" s="1"/>
  <c r="B1094" i="16" a="1"/>
  <c r="B1094" i="16" s="1"/>
  <c r="C1094" i="16" a="1"/>
  <c r="C1094" i="16" s="1"/>
  <c r="D1094" i="16" a="1"/>
  <c r="D1094" i="16" s="1"/>
  <c r="E1094" i="16" a="1"/>
  <c r="E1094" i="16" s="1"/>
  <c r="F1094" i="16" a="1"/>
  <c r="F1094" i="16" s="1"/>
  <c r="G1094" i="16" a="1"/>
  <c r="G1094" i="16" s="1"/>
  <c r="I1094" i="16" a="1"/>
  <c r="I1094" i="16" s="1"/>
  <c r="J1094" i="16" a="1"/>
  <c r="J1094" i="16" s="1"/>
  <c r="L1094" i="16" a="1"/>
  <c r="L1094" i="16" s="1"/>
  <c r="N1094" i="16" a="1"/>
  <c r="N1094" i="16" s="1"/>
  <c r="O1094" i="16" a="1"/>
  <c r="O1094" i="16" s="1"/>
  <c r="A1095" i="16" a="1"/>
  <c r="A1095" i="16" s="1"/>
  <c r="B1095" i="16" a="1"/>
  <c r="B1095" i="16" s="1"/>
  <c r="C1095" i="16" a="1"/>
  <c r="C1095" i="16" s="1"/>
  <c r="D1095" i="16" a="1"/>
  <c r="D1095" i="16" s="1"/>
  <c r="E1095" i="16" a="1"/>
  <c r="E1095" i="16" s="1"/>
  <c r="F1095" i="16" a="1"/>
  <c r="F1095" i="16" s="1"/>
  <c r="G1095" i="16" a="1"/>
  <c r="G1095" i="16" s="1"/>
  <c r="I1095" i="16" a="1"/>
  <c r="I1095" i="16" s="1"/>
  <c r="J1095" i="16" a="1"/>
  <c r="J1095" i="16" s="1"/>
  <c r="L1095" i="16" a="1"/>
  <c r="L1095" i="16" s="1"/>
  <c r="N1095" i="16" a="1"/>
  <c r="N1095" i="16" s="1"/>
  <c r="O1095" i="16" a="1"/>
  <c r="O1095" i="16" s="1"/>
  <c r="A1096" i="16" a="1"/>
  <c r="A1096" i="16" s="1"/>
  <c r="B1096" i="16" a="1"/>
  <c r="B1096" i="16" s="1"/>
  <c r="C1096" i="16" a="1"/>
  <c r="C1096" i="16" s="1"/>
  <c r="D1096" i="16" a="1"/>
  <c r="D1096" i="16" s="1"/>
  <c r="E1096" i="16" a="1"/>
  <c r="E1096" i="16" s="1"/>
  <c r="F1096" i="16" a="1"/>
  <c r="F1096" i="16" s="1"/>
  <c r="G1096" i="16" a="1"/>
  <c r="G1096" i="16" s="1"/>
  <c r="I1096" i="16" a="1"/>
  <c r="I1096" i="16" s="1"/>
  <c r="J1096" i="16" a="1"/>
  <c r="J1096" i="16" s="1"/>
  <c r="L1096" i="16" a="1"/>
  <c r="L1096" i="16" s="1"/>
  <c r="N1096" i="16" a="1"/>
  <c r="N1096" i="16" s="1"/>
  <c r="O1096" i="16" a="1"/>
  <c r="O1096" i="16" s="1"/>
  <c r="A1097" i="16" a="1"/>
  <c r="A1097" i="16" s="1"/>
  <c r="B1097" i="16" a="1"/>
  <c r="B1097" i="16" s="1"/>
  <c r="C1097" i="16" a="1"/>
  <c r="C1097" i="16" s="1"/>
  <c r="D1097" i="16" a="1"/>
  <c r="D1097" i="16" s="1"/>
  <c r="E1097" i="16" a="1"/>
  <c r="E1097" i="16" s="1"/>
  <c r="F1097" i="16" a="1"/>
  <c r="F1097" i="16" s="1"/>
  <c r="G1097" i="16" a="1"/>
  <c r="G1097" i="16" s="1"/>
  <c r="I1097" i="16" a="1"/>
  <c r="I1097" i="16" s="1"/>
  <c r="J1097" i="16" a="1"/>
  <c r="J1097" i="16" s="1"/>
  <c r="L1097" i="16" a="1"/>
  <c r="L1097" i="16" s="1"/>
  <c r="N1097" i="16" a="1"/>
  <c r="N1097" i="16" s="1"/>
  <c r="O1097" i="16" a="1"/>
  <c r="O1097" i="16" s="1"/>
  <c r="A1098" i="16" a="1"/>
  <c r="A1098" i="16" s="1"/>
  <c r="B1098" i="16" a="1"/>
  <c r="B1098" i="16" s="1"/>
  <c r="C1098" i="16" a="1"/>
  <c r="C1098" i="16" s="1"/>
  <c r="D1098" i="16" a="1"/>
  <c r="D1098" i="16" s="1"/>
  <c r="E1098" i="16" a="1"/>
  <c r="E1098" i="16" s="1"/>
  <c r="F1098" i="16" a="1"/>
  <c r="F1098" i="16" s="1"/>
  <c r="G1098" i="16" a="1"/>
  <c r="G1098" i="16" s="1"/>
  <c r="I1098" i="16" a="1"/>
  <c r="I1098" i="16" s="1"/>
  <c r="J1098" i="16" a="1"/>
  <c r="J1098" i="16" s="1"/>
  <c r="L1098" i="16" a="1"/>
  <c r="L1098" i="16" s="1"/>
  <c r="N1098" i="16" a="1"/>
  <c r="N1098" i="16" s="1"/>
  <c r="O1098" i="16" a="1"/>
  <c r="O1098" i="16" s="1"/>
  <c r="A1099" i="16" a="1"/>
  <c r="A1099" i="16" s="1"/>
  <c r="B1099" i="16" a="1"/>
  <c r="B1099" i="16" s="1"/>
  <c r="C1099" i="16" a="1"/>
  <c r="C1099" i="16" s="1"/>
  <c r="D1099" i="16" a="1"/>
  <c r="D1099" i="16" s="1"/>
  <c r="E1099" i="16" a="1"/>
  <c r="E1099" i="16" s="1"/>
  <c r="F1099" i="16" a="1"/>
  <c r="F1099" i="16" s="1"/>
  <c r="G1099" i="16" a="1"/>
  <c r="G1099" i="16" s="1"/>
  <c r="I1099" i="16" a="1"/>
  <c r="I1099" i="16" s="1"/>
  <c r="J1099" i="16" a="1"/>
  <c r="J1099" i="16" s="1"/>
  <c r="L1099" i="16" a="1"/>
  <c r="L1099" i="16" s="1"/>
  <c r="N1099" i="16" a="1"/>
  <c r="N1099" i="16" s="1"/>
  <c r="O1099" i="16" a="1"/>
  <c r="O1099" i="16" s="1"/>
  <c r="A1100" i="16" a="1"/>
  <c r="A1100" i="16" s="1"/>
  <c r="B1100" i="16" a="1"/>
  <c r="B1100" i="16" s="1"/>
  <c r="C1100" i="16" a="1"/>
  <c r="C1100" i="16" s="1"/>
  <c r="D1100" i="16" a="1"/>
  <c r="D1100" i="16" s="1"/>
  <c r="E1100" i="16" a="1"/>
  <c r="E1100" i="16" s="1"/>
  <c r="F1100" i="16" a="1"/>
  <c r="F1100" i="16" s="1"/>
  <c r="G1100" i="16" a="1"/>
  <c r="G1100" i="16" s="1"/>
  <c r="I1100" i="16" a="1"/>
  <c r="I1100" i="16" s="1"/>
  <c r="J1100" i="16" a="1"/>
  <c r="J1100" i="16" s="1"/>
  <c r="L1100" i="16" a="1"/>
  <c r="L1100" i="16" s="1"/>
  <c r="N1100" i="16" a="1"/>
  <c r="N1100" i="16" s="1"/>
  <c r="O1100" i="16" a="1"/>
  <c r="O1100" i="16" s="1"/>
  <c r="A1101" i="16" a="1"/>
  <c r="A1101" i="16" s="1"/>
  <c r="B1101" i="16" a="1"/>
  <c r="B1101" i="16" s="1"/>
  <c r="C1101" i="16" a="1"/>
  <c r="C1101" i="16" s="1"/>
  <c r="D1101" i="16" a="1"/>
  <c r="D1101" i="16" s="1"/>
  <c r="E1101" i="16" a="1"/>
  <c r="E1101" i="16" s="1"/>
  <c r="F1101" i="16" a="1"/>
  <c r="F1101" i="16" s="1"/>
  <c r="G1101" i="16" a="1"/>
  <c r="G1101" i="16" s="1"/>
  <c r="I1101" i="16" a="1"/>
  <c r="I1101" i="16" s="1"/>
  <c r="J1101" i="16" a="1"/>
  <c r="J1101" i="16" s="1"/>
  <c r="L1101" i="16" a="1"/>
  <c r="L1101" i="16" s="1"/>
  <c r="N1101" i="16" a="1"/>
  <c r="N1101" i="16" s="1"/>
  <c r="O1101" i="16" a="1"/>
  <c r="O1101" i="16" s="1"/>
  <c r="A1102" i="16" a="1"/>
  <c r="A1102" i="16" s="1"/>
  <c r="B1102" i="16" a="1"/>
  <c r="B1102" i="16" s="1"/>
  <c r="C1102" i="16" a="1"/>
  <c r="C1102" i="16" s="1"/>
  <c r="D1102" i="16" a="1"/>
  <c r="D1102" i="16" s="1"/>
  <c r="E1102" i="16" a="1"/>
  <c r="E1102" i="16" s="1"/>
  <c r="F1102" i="16" a="1"/>
  <c r="F1102" i="16" s="1"/>
  <c r="G1102" i="16" a="1"/>
  <c r="G1102" i="16" s="1"/>
  <c r="I1102" i="16" a="1"/>
  <c r="I1102" i="16" s="1"/>
  <c r="J1102" i="16" a="1"/>
  <c r="J1102" i="16" s="1"/>
  <c r="L1102" i="16" a="1"/>
  <c r="L1102" i="16" s="1"/>
  <c r="N1102" i="16" a="1"/>
  <c r="N1102" i="16" s="1"/>
  <c r="O1102" i="16" a="1"/>
  <c r="O1102" i="16" s="1"/>
  <c r="A1103" i="16" a="1"/>
  <c r="A1103" i="16" s="1"/>
  <c r="B1103" i="16" a="1"/>
  <c r="B1103" i="16" s="1"/>
  <c r="C1103" i="16" a="1"/>
  <c r="C1103" i="16" s="1"/>
  <c r="D1103" i="16" a="1"/>
  <c r="D1103" i="16" s="1"/>
  <c r="E1103" i="16" a="1"/>
  <c r="E1103" i="16" s="1"/>
  <c r="G1103" i="16" a="1"/>
  <c r="G1103" i="16" s="1"/>
  <c r="I1103" i="16" a="1"/>
  <c r="I1103" i="16" s="1"/>
  <c r="J1103" i="16" a="1"/>
  <c r="J1103" i="16" s="1"/>
  <c r="L1103" i="16" a="1"/>
  <c r="L1103" i="16" s="1"/>
  <c r="N1103" i="16" a="1"/>
  <c r="N1103" i="16" s="1"/>
  <c r="O1103" i="16" a="1"/>
  <c r="O1103" i="16" s="1"/>
  <c r="A1104" i="16" a="1"/>
  <c r="A1104" i="16" s="1"/>
  <c r="B1104" i="16" a="1"/>
  <c r="B1104" i="16" s="1"/>
  <c r="C1104" i="16" a="1"/>
  <c r="C1104" i="16" s="1"/>
  <c r="D1104" i="16" a="1"/>
  <c r="D1104" i="16" s="1"/>
  <c r="E1104" i="16" a="1"/>
  <c r="E1104" i="16" s="1"/>
  <c r="G1104" i="16" a="1"/>
  <c r="G1104" i="16" s="1"/>
  <c r="I1104" i="16" a="1"/>
  <c r="I1104" i="16" s="1"/>
  <c r="J1104" i="16" a="1"/>
  <c r="J1104" i="16" s="1"/>
  <c r="L1104" i="16" a="1"/>
  <c r="L1104" i="16" s="1"/>
  <c r="N1104" i="16" a="1"/>
  <c r="N1104" i="16" s="1"/>
  <c r="O1104" i="16" a="1"/>
  <c r="O1104" i="16" s="1"/>
  <c r="A1105" i="16" a="1"/>
  <c r="A1105" i="16" s="1"/>
  <c r="B1105" i="16" a="1"/>
  <c r="B1105" i="16" s="1"/>
  <c r="C1105" i="16" a="1"/>
  <c r="C1105" i="16" s="1"/>
  <c r="D1105" i="16" a="1"/>
  <c r="D1105" i="16" s="1"/>
  <c r="E1105" i="16" a="1"/>
  <c r="E1105" i="16" s="1"/>
  <c r="F1105" i="16" a="1"/>
  <c r="F1105" i="16" s="1"/>
  <c r="G1105" i="16" a="1"/>
  <c r="G1105" i="16" s="1"/>
  <c r="I1105" i="16" a="1"/>
  <c r="I1105" i="16" s="1"/>
  <c r="J1105" i="16" a="1"/>
  <c r="J1105" i="16" s="1"/>
  <c r="L1105" i="16" a="1"/>
  <c r="L1105" i="16" s="1"/>
  <c r="N1105" i="16" a="1"/>
  <c r="N1105" i="16" s="1"/>
  <c r="O1105" i="16" a="1"/>
  <c r="O1105" i="16" s="1"/>
  <c r="A1106" i="16" a="1"/>
  <c r="A1106" i="16" s="1"/>
  <c r="B1106" i="16" a="1"/>
  <c r="B1106" i="16" s="1"/>
  <c r="C1106" i="16" a="1"/>
  <c r="C1106" i="16" s="1"/>
  <c r="D1106" i="16" a="1"/>
  <c r="D1106" i="16" s="1"/>
  <c r="E1106" i="16" a="1"/>
  <c r="E1106" i="16" s="1"/>
  <c r="F1106" i="16" a="1"/>
  <c r="F1106" i="16" s="1"/>
  <c r="G1106" i="16" a="1"/>
  <c r="G1106" i="16" s="1"/>
  <c r="I1106" i="16" a="1"/>
  <c r="I1106" i="16" s="1"/>
  <c r="J1106" i="16" a="1"/>
  <c r="J1106" i="16" s="1"/>
  <c r="L1106" i="16" a="1"/>
  <c r="L1106" i="16" s="1"/>
  <c r="N1106" i="16" a="1"/>
  <c r="N1106" i="16" s="1"/>
  <c r="O1106" i="16" a="1"/>
  <c r="O1106" i="16" s="1"/>
  <c r="A1107" i="16" a="1"/>
  <c r="A1107" i="16" s="1"/>
  <c r="B1107" i="16" a="1"/>
  <c r="B1107" i="16" s="1"/>
  <c r="C1107" i="16" a="1"/>
  <c r="C1107" i="16" s="1"/>
  <c r="D1107" i="16" a="1"/>
  <c r="D1107" i="16" s="1"/>
  <c r="E1107" i="16" a="1"/>
  <c r="E1107" i="16" s="1"/>
  <c r="F1107" i="16" a="1"/>
  <c r="F1107" i="16" s="1"/>
  <c r="G1107" i="16" a="1"/>
  <c r="G1107" i="16" s="1"/>
  <c r="I1107" i="16" a="1"/>
  <c r="I1107" i="16" s="1"/>
  <c r="J1107" i="16" a="1"/>
  <c r="J1107" i="16" s="1"/>
  <c r="L1107" i="16" a="1"/>
  <c r="L1107" i="16" s="1"/>
  <c r="N1107" i="16" a="1"/>
  <c r="N1107" i="16" s="1"/>
  <c r="O1107" i="16" a="1"/>
  <c r="O1107" i="16" s="1"/>
  <c r="A1108" i="16" a="1"/>
  <c r="A1108" i="16" s="1"/>
  <c r="B1108" i="16" a="1"/>
  <c r="B1108" i="16" s="1"/>
  <c r="C1108" i="16" a="1"/>
  <c r="C1108" i="16" s="1"/>
  <c r="D1108" i="16" a="1"/>
  <c r="D1108" i="16" s="1"/>
  <c r="E1108" i="16" a="1"/>
  <c r="E1108" i="16" s="1"/>
  <c r="F1108" i="16" a="1"/>
  <c r="F1108" i="16" s="1"/>
  <c r="G1108" i="16" a="1"/>
  <c r="G1108" i="16" s="1"/>
  <c r="I1108" i="16" a="1"/>
  <c r="I1108" i="16" s="1"/>
  <c r="J1108" i="16" a="1"/>
  <c r="J1108" i="16" s="1"/>
  <c r="L1108" i="16" a="1"/>
  <c r="L1108" i="16" s="1"/>
  <c r="N1108" i="16" a="1"/>
  <c r="N1108" i="16" s="1"/>
  <c r="O1108" i="16" a="1"/>
  <c r="O1108" i="16" s="1"/>
  <c r="A1109" i="16" a="1"/>
  <c r="A1109" i="16" s="1"/>
  <c r="B1109" i="16" a="1"/>
  <c r="B1109" i="16" s="1"/>
  <c r="C1109" i="16" a="1"/>
  <c r="C1109" i="16" s="1"/>
  <c r="D1109" i="16" a="1"/>
  <c r="D1109" i="16" s="1"/>
  <c r="E1109" i="16" a="1"/>
  <c r="E1109" i="16" s="1"/>
  <c r="F1109" i="16" a="1"/>
  <c r="F1109" i="16" s="1"/>
  <c r="G1109" i="16" a="1"/>
  <c r="G1109" i="16" s="1"/>
  <c r="I1109" i="16" a="1"/>
  <c r="I1109" i="16" s="1"/>
  <c r="J1109" i="16" a="1"/>
  <c r="J1109" i="16" s="1"/>
  <c r="L1109" i="16" a="1"/>
  <c r="L1109" i="16" s="1"/>
  <c r="N1109" i="16" a="1"/>
  <c r="N1109" i="16" s="1"/>
  <c r="O1109" i="16" a="1"/>
  <c r="O1109" i="16" s="1"/>
  <c r="A1110" i="16" a="1"/>
  <c r="A1110" i="16" s="1"/>
  <c r="B1110" i="16" a="1"/>
  <c r="B1110" i="16" s="1"/>
  <c r="C1110" i="16" a="1"/>
  <c r="C1110" i="16" s="1"/>
  <c r="D1110" i="16" a="1"/>
  <c r="D1110" i="16" s="1"/>
  <c r="E1110" i="16" a="1"/>
  <c r="E1110" i="16" s="1"/>
  <c r="F1110" i="16" a="1"/>
  <c r="F1110" i="16" s="1"/>
  <c r="G1110" i="16" a="1"/>
  <c r="G1110" i="16" s="1"/>
  <c r="I1110" i="16" a="1"/>
  <c r="I1110" i="16" s="1"/>
  <c r="J1110" i="16" a="1"/>
  <c r="J1110" i="16" s="1"/>
  <c r="L1110" i="16" a="1"/>
  <c r="L1110" i="16" s="1"/>
  <c r="N1110" i="16" a="1"/>
  <c r="N1110" i="16" s="1"/>
  <c r="O1110" i="16" a="1"/>
  <c r="O1110" i="16" s="1"/>
  <c r="A1111" i="16" a="1"/>
  <c r="A1111" i="16" s="1"/>
  <c r="B1111" i="16" a="1"/>
  <c r="B1111" i="16" s="1"/>
  <c r="C1111" i="16" a="1"/>
  <c r="C1111" i="16" s="1"/>
  <c r="D1111" i="16" a="1"/>
  <c r="D1111" i="16" s="1"/>
  <c r="E1111" i="16" a="1"/>
  <c r="E1111" i="16" s="1"/>
  <c r="F1111" i="16" a="1"/>
  <c r="F1111" i="16" s="1"/>
  <c r="G1111" i="16" a="1"/>
  <c r="G1111" i="16" s="1"/>
  <c r="I1111" i="16" a="1"/>
  <c r="I1111" i="16" s="1"/>
  <c r="J1111" i="16" a="1"/>
  <c r="J1111" i="16" s="1"/>
  <c r="L1111" i="16" a="1"/>
  <c r="L1111" i="16" s="1"/>
  <c r="N1111" i="16" a="1"/>
  <c r="N1111" i="16" s="1"/>
  <c r="O1111" i="16" a="1"/>
  <c r="O1111" i="16" s="1"/>
  <c r="J869" i="2"/>
  <c r="K868" i="16" s="1" a="1"/>
  <c r="K868" i="16" s="1"/>
  <c r="J868" i="2"/>
  <c r="J867" i="2"/>
  <c r="J866" i="2"/>
  <c r="J865" i="2"/>
  <c r="J864" i="2"/>
  <c r="J863" i="2"/>
  <c r="J862" i="2"/>
  <c r="J861" i="2"/>
  <c r="K860" i="16" s="1" a="1"/>
  <c r="K860" i="16" s="1"/>
  <c r="J860" i="2"/>
  <c r="J859" i="2"/>
  <c r="J858" i="2"/>
  <c r="J857" i="2"/>
  <c r="J856" i="2"/>
  <c r="J855" i="2"/>
  <c r="J854" i="2"/>
  <c r="J853" i="2"/>
  <c r="K852" i="16" s="1" a="1"/>
  <c r="K852" i="16" s="1"/>
  <c r="J852" i="2"/>
  <c r="J851" i="2"/>
  <c r="J850" i="2"/>
  <c r="J849" i="2"/>
  <c r="J848" i="2"/>
  <c r="J847" i="2"/>
  <c r="J846" i="2"/>
  <c r="J845" i="2"/>
  <c r="K844" i="16" s="1" a="1"/>
  <c r="K844" i="16" s="1"/>
  <c r="J844" i="2"/>
  <c r="J843" i="2"/>
  <c r="J842" i="2"/>
  <c r="J840" i="2"/>
  <c r="K839" i="16" s="1" a="1"/>
  <c r="K839" i="16" s="1"/>
  <c r="J841" i="2"/>
  <c r="J839" i="2"/>
  <c r="K838" i="16" s="1" a="1"/>
  <c r="K838" i="16" s="1"/>
  <c r="J838" i="2"/>
  <c r="J837" i="2"/>
  <c r="K836" i="16" s="1" a="1"/>
  <c r="K836" i="16" s="1"/>
  <c r="J836" i="2"/>
  <c r="J835" i="2"/>
  <c r="J834" i="2"/>
  <c r="J833" i="2"/>
  <c r="K832" i="16" s="1" a="1"/>
  <c r="K832" i="16" s="1"/>
  <c r="J832" i="2"/>
  <c r="J812" i="2"/>
  <c r="J813" i="2"/>
  <c r="J814" i="2"/>
  <c r="K813" i="16" s="1" a="1"/>
  <c r="K813" i="16" s="1"/>
  <c r="J815" i="2"/>
  <c r="J816" i="2"/>
  <c r="J817" i="2"/>
  <c r="K816" i="16" s="1" a="1"/>
  <c r="K816" i="16" s="1"/>
  <c r="J818" i="2"/>
  <c r="J819" i="2"/>
  <c r="K818" i="16" s="1" a="1"/>
  <c r="K818" i="16" s="1"/>
  <c r="J820" i="2"/>
  <c r="J821" i="2"/>
  <c r="J822" i="2"/>
  <c r="K821" i="16" s="1" a="1"/>
  <c r="K821" i="16" s="1"/>
  <c r="J823" i="2"/>
  <c r="J824" i="2"/>
  <c r="J825" i="2"/>
  <c r="K824" i="16" s="1" a="1"/>
  <c r="K824" i="16" s="1"/>
  <c r="J826" i="2"/>
  <c r="J827" i="2"/>
  <c r="K826" i="16" s="1" a="1"/>
  <c r="K826" i="16" s="1"/>
  <c r="J828" i="2"/>
  <c r="J829" i="2"/>
  <c r="J830" i="2"/>
  <c r="K829" i="16" s="1" a="1"/>
  <c r="K829" i="16" s="1"/>
  <c r="J831" i="2"/>
  <c r="F36" i="1"/>
  <c r="F33" i="1"/>
  <c r="F34" i="1"/>
  <c r="F35" i="1"/>
  <c r="J811" i="2"/>
  <c r="J810" i="2"/>
  <c r="J809" i="2"/>
  <c r="K808" i="16" s="1" a="1"/>
  <c r="K808" i="16" s="1"/>
  <c r="J808" i="2"/>
  <c r="K807" i="16" s="1" a="1"/>
  <c r="K807" i="16" s="1"/>
  <c r="F31" i="1"/>
  <c r="F32" i="1"/>
  <c r="O1085" i="16" a="1"/>
  <c r="O1085" i="16" s="1"/>
  <c r="N1085" i="16" a="1"/>
  <c r="N1085" i="16" s="1"/>
  <c r="L1085" i="16" a="1"/>
  <c r="L1085" i="16" s="1"/>
  <c r="J1085" i="16" a="1"/>
  <c r="J1085" i="16" s="1"/>
  <c r="I1085" i="16" a="1"/>
  <c r="I1085" i="16" s="1"/>
  <c r="G1085" i="16" a="1"/>
  <c r="G1085" i="16" s="1"/>
  <c r="F1085" i="16" a="1"/>
  <c r="F1085" i="16" s="1"/>
  <c r="E1085" i="16" a="1"/>
  <c r="E1085" i="16" s="1"/>
  <c r="D1085" i="16" a="1"/>
  <c r="D1085" i="16" s="1"/>
  <c r="C1085" i="16" a="1"/>
  <c r="C1085" i="16" s="1"/>
  <c r="B1085" i="16" a="1"/>
  <c r="B1085" i="16" s="1"/>
  <c r="A1085" i="16" a="1"/>
  <c r="A1085" i="16" s="1"/>
  <c r="O1084" i="16" a="1"/>
  <c r="O1084" i="16" s="1"/>
  <c r="N1084" i="16" a="1"/>
  <c r="N1084" i="16" s="1"/>
  <c r="L1084" i="16" a="1"/>
  <c r="L1084" i="16" s="1"/>
  <c r="J1084" i="16" a="1"/>
  <c r="J1084" i="16" s="1"/>
  <c r="I1084" i="16" a="1"/>
  <c r="I1084" i="16" s="1"/>
  <c r="G1084" i="16" a="1"/>
  <c r="G1084" i="16" s="1"/>
  <c r="F1084" i="16" a="1"/>
  <c r="F1084" i="16" s="1"/>
  <c r="E1084" i="16" a="1"/>
  <c r="E1084" i="16" s="1"/>
  <c r="D1084" i="16" a="1"/>
  <c r="D1084" i="16" s="1"/>
  <c r="C1084" i="16" a="1"/>
  <c r="C1084" i="16" s="1"/>
  <c r="B1084" i="16" a="1"/>
  <c r="B1084" i="16" s="1"/>
  <c r="A1084" i="16" a="1"/>
  <c r="A1084" i="16" s="1"/>
  <c r="O1083" i="16" a="1"/>
  <c r="O1083" i="16" s="1"/>
  <c r="N1083" i="16" a="1"/>
  <c r="N1083" i="16" s="1"/>
  <c r="L1083" i="16" a="1"/>
  <c r="L1083" i="16" s="1"/>
  <c r="J1083" i="16" a="1"/>
  <c r="J1083" i="16" s="1"/>
  <c r="I1083" i="16" a="1"/>
  <c r="I1083" i="16" s="1"/>
  <c r="G1083" i="16" a="1"/>
  <c r="G1083" i="16" s="1"/>
  <c r="F1083" i="16" a="1"/>
  <c r="F1083" i="16" s="1"/>
  <c r="E1083" i="16" a="1"/>
  <c r="E1083" i="16" s="1"/>
  <c r="D1083" i="16" a="1"/>
  <c r="D1083" i="16" s="1"/>
  <c r="C1083" i="16" a="1"/>
  <c r="C1083" i="16" s="1"/>
  <c r="B1083" i="16" a="1"/>
  <c r="B1083" i="16" s="1"/>
  <c r="A1083" i="16" a="1"/>
  <c r="A1083" i="16" s="1"/>
  <c r="O1082" i="16" a="1"/>
  <c r="O1082" i="16" s="1"/>
  <c r="N1082" i="16" a="1"/>
  <c r="N1082" i="16" s="1"/>
  <c r="L1082" i="16" a="1"/>
  <c r="L1082" i="16" s="1"/>
  <c r="J1082" i="16" a="1"/>
  <c r="J1082" i="16" s="1"/>
  <c r="I1082" i="16" a="1"/>
  <c r="I1082" i="16" s="1"/>
  <c r="G1082" i="16" a="1"/>
  <c r="G1082" i="16" s="1"/>
  <c r="F1082" i="16" a="1"/>
  <c r="F1082" i="16" s="1"/>
  <c r="E1082" i="16" a="1"/>
  <c r="E1082" i="16" s="1"/>
  <c r="D1082" i="16" a="1"/>
  <c r="D1082" i="16" s="1"/>
  <c r="C1082" i="16" a="1"/>
  <c r="C1082" i="16" s="1"/>
  <c r="B1082" i="16" a="1"/>
  <c r="B1082" i="16" s="1"/>
  <c r="A1082" i="16" a="1"/>
  <c r="A1082" i="16" s="1"/>
  <c r="O1081" i="16" a="1"/>
  <c r="O1081" i="16" s="1"/>
  <c r="N1081" i="16" a="1"/>
  <c r="N1081" i="16" s="1"/>
  <c r="L1081" i="16" a="1"/>
  <c r="L1081" i="16" s="1"/>
  <c r="J1081" i="16" a="1"/>
  <c r="J1081" i="16" s="1"/>
  <c r="I1081" i="16" a="1"/>
  <c r="I1081" i="16" s="1"/>
  <c r="G1081" i="16" a="1"/>
  <c r="G1081" i="16" s="1"/>
  <c r="F1081" i="16" a="1"/>
  <c r="F1081" i="16" s="1"/>
  <c r="E1081" i="16" a="1"/>
  <c r="E1081" i="16" s="1"/>
  <c r="D1081" i="16" a="1"/>
  <c r="D1081" i="16" s="1"/>
  <c r="C1081" i="16" a="1"/>
  <c r="C1081" i="16" s="1"/>
  <c r="B1081" i="16" a="1"/>
  <c r="B1081" i="16" s="1"/>
  <c r="A1081" i="16" a="1"/>
  <c r="A1081" i="16" s="1"/>
  <c r="O1080" i="16" a="1"/>
  <c r="O1080" i="16" s="1"/>
  <c r="N1080" i="16" a="1"/>
  <c r="N1080" i="16" s="1"/>
  <c r="L1080" i="16" a="1"/>
  <c r="L1080" i="16" s="1"/>
  <c r="J1080" i="16" a="1"/>
  <c r="J1080" i="16" s="1"/>
  <c r="I1080" i="16" a="1"/>
  <c r="I1080" i="16" s="1"/>
  <c r="G1080" i="16" a="1"/>
  <c r="G1080" i="16" s="1"/>
  <c r="F1080" i="16" a="1"/>
  <c r="F1080" i="16" s="1"/>
  <c r="E1080" i="16" a="1"/>
  <c r="E1080" i="16" s="1"/>
  <c r="D1080" i="16" a="1"/>
  <c r="D1080" i="16" s="1"/>
  <c r="C1080" i="16" a="1"/>
  <c r="C1080" i="16" s="1"/>
  <c r="B1080" i="16" a="1"/>
  <c r="B1080" i="16" s="1"/>
  <c r="A1080" i="16" a="1"/>
  <c r="A1080" i="16" s="1"/>
  <c r="O1079" i="16" a="1"/>
  <c r="O1079" i="16" s="1"/>
  <c r="N1079" i="16" a="1"/>
  <c r="N1079" i="16" s="1"/>
  <c r="L1079" i="16" a="1"/>
  <c r="L1079" i="16" s="1"/>
  <c r="J1079" i="16" a="1"/>
  <c r="J1079" i="16" s="1"/>
  <c r="I1079" i="16" a="1"/>
  <c r="I1079" i="16" s="1"/>
  <c r="G1079" i="16" a="1"/>
  <c r="G1079" i="16" s="1"/>
  <c r="F1079" i="16" a="1"/>
  <c r="F1079" i="16" s="1"/>
  <c r="E1079" i="16" a="1"/>
  <c r="E1079" i="16" s="1"/>
  <c r="D1079" i="16" a="1"/>
  <c r="D1079" i="16" s="1"/>
  <c r="C1079" i="16" a="1"/>
  <c r="C1079" i="16" s="1"/>
  <c r="B1079" i="16" a="1"/>
  <c r="B1079" i="16" s="1"/>
  <c r="A1079" i="16" a="1"/>
  <c r="A1079" i="16" s="1"/>
  <c r="O1078" i="16" a="1"/>
  <c r="O1078" i="16" s="1"/>
  <c r="N1078" i="16" a="1"/>
  <c r="N1078" i="16" s="1"/>
  <c r="L1078" i="16" a="1"/>
  <c r="L1078" i="16" s="1"/>
  <c r="J1078" i="16" a="1"/>
  <c r="J1078" i="16" s="1"/>
  <c r="I1078" i="16" a="1"/>
  <c r="I1078" i="16" s="1"/>
  <c r="G1078" i="16" a="1"/>
  <c r="G1078" i="16" s="1"/>
  <c r="F1078" i="16" a="1"/>
  <c r="F1078" i="16" s="1"/>
  <c r="E1078" i="16" a="1"/>
  <c r="E1078" i="16" s="1"/>
  <c r="D1078" i="16" a="1"/>
  <c r="D1078" i="16" s="1"/>
  <c r="C1078" i="16" a="1"/>
  <c r="C1078" i="16" s="1"/>
  <c r="B1078" i="16" a="1"/>
  <c r="B1078" i="16" s="1"/>
  <c r="A1078" i="16" a="1"/>
  <c r="A1078" i="16" s="1"/>
  <c r="O1077" i="16" a="1"/>
  <c r="O1077" i="16" s="1"/>
  <c r="N1077" i="16" a="1"/>
  <c r="N1077" i="16" s="1"/>
  <c r="L1077" i="16" a="1"/>
  <c r="L1077" i="16" s="1"/>
  <c r="J1077" i="16" a="1"/>
  <c r="J1077" i="16" s="1"/>
  <c r="I1077" i="16" a="1"/>
  <c r="I1077" i="16" s="1"/>
  <c r="G1077" i="16" a="1"/>
  <c r="G1077" i="16" s="1"/>
  <c r="F1077" i="16" a="1"/>
  <c r="F1077" i="16" s="1"/>
  <c r="E1077" i="16" a="1"/>
  <c r="E1077" i="16" s="1"/>
  <c r="D1077" i="16" a="1"/>
  <c r="D1077" i="16" s="1"/>
  <c r="C1077" i="16" a="1"/>
  <c r="C1077" i="16" s="1"/>
  <c r="B1077" i="16" a="1"/>
  <c r="B1077" i="16" s="1"/>
  <c r="A1077" i="16" a="1"/>
  <c r="A1077" i="16" s="1"/>
  <c r="O1076" i="16" a="1"/>
  <c r="O1076" i="16" s="1"/>
  <c r="N1076" i="16" a="1"/>
  <c r="N1076" i="16" s="1"/>
  <c r="L1076" i="16" a="1"/>
  <c r="L1076" i="16" s="1"/>
  <c r="J1076" i="16" a="1"/>
  <c r="J1076" i="16" s="1"/>
  <c r="I1076" i="16" a="1"/>
  <c r="I1076" i="16" s="1"/>
  <c r="G1076" i="16" a="1"/>
  <c r="G1076" i="16" s="1"/>
  <c r="F1076" i="16" a="1"/>
  <c r="F1076" i="16" s="1"/>
  <c r="E1076" i="16" a="1"/>
  <c r="E1076" i="16" s="1"/>
  <c r="D1076" i="16" a="1"/>
  <c r="D1076" i="16" s="1"/>
  <c r="C1076" i="16" a="1"/>
  <c r="C1076" i="16" s="1"/>
  <c r="B1076" i="16" a="1"/>
  <c r="B1076" i="16" s="1"/>
  <c r="A1076" i="16" a="1"/>
  <c r="A1076" i="16" s="1"/>
  <c r="O1075" i="16" a="1"/>
  <c r="O1075" i="16" s="1"/>
  <c r="N1075" i="16" a="1"/>
  <c r="N1075" i="16" s="1"/>
  <c r="L1075" i="16" a="1"/>
  <c r="L1075" i="16" s="1"/>
  <c r="J1075" i="16" a="1"/>
  <c r="J1075" i="16" s="1"/>
  <c r="I1075" i="16" a="1"/>
  <c r="I1075" i="16" s="1"/>
  <c r="G1075" i="16" a="1"/>
  <c r="G1075" i="16" s="1"/>
  <c r="F1075" i="16" a="1"/>
  <c r="F1075" i="16" s="1"/>
  <c r="E1075" i="16" a="1"/>
  <c r="E1075" i="16" s="1"/>
  <c r="D1075" i="16" a="1"/>
  <c r="D1075" i="16" s="1"/>
  <c r="C1075" i="16" a="1"/>
  <c r="C1075" i="16" s="1"/>
  <c r="B1075" i="16" a="1"/>
  <c r="B1075" i="16" s="1"/>
  <c r="A1075" i="16" a="1"/>
  <c r="A1075" i="16" s="1"/>
  <c r="O1074" i="16" a="1"/>
  <c r="O1074" i="16" s="1"/>
  <c r="N1074" i="16" a="1"/>
  <c r="N1074" i="16" s="1"/>
  <c r="L1074" i="16" a="1"/>
  <c r="L1074" i="16" s="1"/>
  <c r="J1074" i="16" a="1"/>
  <c r="J1074" i="16" s="1"/>
  <c r="I1074" i="16" a="1"/>
  <c r="I1074" i="16" s="1"/>
  <c r="G1074" i="16" a="1"/>
  <c r="G1074" i="16" s="1"/>
  <c r="F1074" i="16" a="1"/>
  <c r="F1074" i="16" s="1"/>
  <c r="E1074" i="16" a="1"/>
  <c r="E1074" i="16" s="1"/>
  <c r="D1074" i="16" a="1"/>
  <c r="D1074" i="16" s="1"/>
  <c r="C1074" i="16" a="1"/>
  <c r="C1074" i="16" s="1"/>
  <c r="B1074" i="16" a="1"/>
  <c r="B1074" i="16" s="1"/>
  <c r="A1074" i="16" a="1"/>
  <c r="A1074" i="16" s="1"/>
  <c r="O1073" i="16" a="1"/>
  <c r="O1073" i="16" s="1"/>
  <c r="N1073" i="16" a="1"/>
  <c r="N1073" i="16" s="1"/>
  <c r="L1073" i="16" a="1"/>
  <c r="L1073" i="16" s="1"/>
  <c r="J1073" i="16" a="1"/>
  <c r="J1073" i="16" s="1"/>
  <c r="I1073" i="16" a="1"/>
  <c r="I1073" i="16" s="1"/>
  <c r="G1073" i="16" a="1"/>
  <c r="G1073" i="16" s="1"/>
  <c r="F1073" i="16" a="1"/>
  <c r="F1073" i="16" s="1"/>
  <c r="E1073" i="16" a="1"/>
  <c r="E1073" i="16" s="1"/>
  <c r="D1073" i="16" a="1"/>
  <c r="D1073" i="16" s="1"/>
  <c r="C1073" i="16" a="1"/>
  <c r="C1073" i="16" s="1"/>
  <c r="B1073" i="16" a="1"/>
  <c r="B1073" i="16" s="1"/>
  <c r="A1073" i="16" a="1"/>
  <c r="A1073" i="16" s="1"/>
  <c r="O1072" i="16" a="1"/>
  <c r="O1072" i="16" s="1"/>
  <c r="N1072" i="16" a="1"/>
  <c r="N1072" i="16" s="1"/>
  <c r="L1072" i="16" a="1"/>
  <c r="L1072" i="16" s="1"/>
  <c r="J1072" i="16" a="1"/>
  <c r="J1072" i="16" s="1"/>
  <c r="I1072" i="16" a="1"/>
  <c r="I1072" i="16" s="1"/>
  <c r="G1072" i="16" a="1"/>
  <c r="G1072" i="16" s="1"/>
  <c r="F1072" i="16" a="1"/>
  <c r="F1072" i="16" s="1"/>
  <c r="E1072" i="16" a="1"/>
  <c r="E1072" i="16" s="1"/>
  <c r="D1072" i="16" a="1"/>
  <c r="D1072" i="16" s="1"/>
  <c r="C1072" i="16" a="1"/>
  <c r="C1072" i="16" s="1"/>
  <c r="B1072" i="16" a="1"/>
  <c r="B1072" i="16" s="1"/>
  <c r="A1072" i="16" a="1"/>
  <c r="A1072" i="16" s="1"/>
  <c r="O1071" i="16" a="1"/>
  <c r="O1071" i="16" s="1"/>
  <c r="N1071" i="16" a="1"/>
  <c r="N1071" i="16" s="1"/>
  <c r="L1071" i="16" a="1"/>
  <c r="L1071" i="16" s="1"/>
  <c r="J1071" i="16" a="1"/>
  <c r="J1071" i="16" s="1"/>
  <c r="I1071" i="16" a="1"/>
  <c r="I1071" i="16" s="1"/>
  <c r="G1071" i="16" a="1"/>
  <c r="G1071" i="16" s="1"/>
  <c r="F1071" i="16" a="1"/>
  <c r="F1071" i="16" s="1"/>
  <c r="E1071" i="16" a="1"/>
  <c r="E1071" i="16" s="1"/>
  <c r="D1071" i="16" a="1"/>
  <c r="D1071" i="16" s="1"/>
  <c r="C1071" i="16" a="1"/>
  <c r="C1071" i="16" s="1"/>
  <c r="B1071" i="16" a="1"/>
  <c r="B1071" i="16" s="1"/>
  <c r="A1071" i="16" a="1"/>
  <c r="A1071" i="16" s="1"/>
  <c r="O1070" i="16" a="1"/>
  <c r="O1070" i="16" s="1"/>
  <c r="N1070" i="16" a="1"/>
  <c r="N1070" i="16" s="1"/>
  <c r="L1070" i="16" a="1"/>
  <c r="L1070" i="16" s="1"/>
  <c r="J1070" i="16" a="1"/>
  <c r="J1070" i="16" s="1"/>
  <c r="I1070" i="16" a="1"/>
  <c r="I1070" i="16" s="1"/>
  <c r="G1070" i="16" a="1"/>
  <c r="G1070" i="16" s="1"/>
  <c r="F1070" i="16" a="1"/>
  <c r="F1070" i="16" s="1"/>
  <c r="E1070" i="16" a="1"/>
  <c r="E1070" i="16" s="1"/>
  <c r="D1070" i="16" a="1"/>
  <c r="D1070" i="16" s="1"/>
  <c r="C1070" i="16" a="1"/>
  <c r="C1070" i="16" s="1"/>
  <c r="B1070" i="16" a="1"/>
  <c r="B1070" i="16" s="1"/>
  <c r="A1070" i="16" a="1"/>
  <c r="A1070" i="16" s="1"/>
  <c r="O1069" i="16" a="1"/>
  <c r="O1069" i="16" s="1"/>
  <c r="N1069" i="16" a="1"/>
  <c r="N1069" i="16" s="1"/>
  <c r="L1069" i="16" a="1"/>
  <c r="L1069" i="16" s="1"/>
  <c r="J1069" i="16" a="1"/>
  <c r="J1069" i="16" s="1"/>
  <c r="I1069" i="16" a="1"/>
  <c r="I1069" i="16" s="1"/>
  <c r="G1069" i="16" a="1"/>
  <c r="G1069" i="16" s="1"/>
  <c r="F1069" i="16" a="1"/>
  <c r="F1069" i="16" s="1"/>
  <c r="E1069" i="16" a="1"/>
  <c r="E1069" i="16" s="1"/>
  <c r="D1069" i="16" a="1"/>
  <c r="D1069" i="16" s="1"/>
  <c r="C1069" i="16" a="1"/>
  <c r="C1069" i="16" s="1"/>
  <c r="B1069" i="16" a="1"/>
  <c r="B1069" i="16" s="1"/>
  <c r="A1069" i="16" a="1"/>
  <c r="A1069" i="16" s="1"/>
  <c r="O1068" i="16" a="1"/>
  <c r="O1068" i="16" s="1"/>
  <c r="N1068" i="16" a="1"/>
  <c r="N1068" i="16" s="1"/>
  <c r="L1068" i="16" a="1"/>
  <c r="L1068" i="16" s="1"/>
  <c r="J1068" i="16" a="1"/>
  <c r="J1068" i="16" s="1"/>
  <c r="I1068" i="16" a="1"/>
  <c r="I1068" i="16" s="1"/>
  <c r="G1068" i="16" a="1"/>
  <c r="G1068" i="16" s="1"/>
  <c r="F1068" i="16" a="1"/>
  <c r="F1068" i="16" s="1"/>
  <c r="E1068" i="16" a="1"/>
  <c r="E1068" i="16" s="1"/>
  <c r="D1068" i="16" a="1"/>
  <c r="D1068" i="16" s="1"/>
  <c r="C1068" i="16" a="1"/>
  <c r="C1068" i="16" s="1"/>
  <c r="B1068" i="16" a="1"/>
  <c r="B1068" i="16" s="1"/>
  <c r="A1068" i="16" a="1"/>
  <c r="A1068" i="16" s="1"/>
  <c r="O1067" i="16" a="1"/>
  <c r="O1067" i="16" s="1"/>
  <c r="N1067" i="16" a="1"/>
  <c r="N1067" i="16" s="1"/>
  <c r="L1067" i="16" a="1"/>
  <c r="L1067" i="16" s="1"/>
  <c r="J1067" i="16" a="1"/>
  <c r="J1067" i="16" s="1"/>
  <c r="I1067" i="16" a="1"/>
  <c r="I1067" i="16" s="1"/>
  <c r="G1067" i="16" a="1"/>
  <c r="G1067" i="16" s="1"/>
  <c r="F1067" i="16" a="1"/>
  <c r="F1067" i="16" s="1"/>
  <c r="E1067" i="16" a="1"/>
  <c r="E1067" i="16" s="1"/>
  <c r="D1067" i="16" a="1"/>
  <c r="D1067" i="16" s="1"/>
  <c r="C1067" i="16" a="1"/>
  <c r="C1067" i="16" s="1"/>
  <c r="B1067" i="16" a="1"/>
  <c r="B1067" i="16" s="1"/>
  <c r="A1067" i="16" a="1"/>
  <c r="A1067" i="16" s="1"/>
  <c r="O1066" i="16" a="1"/>
  <c r="O1066" i="16" s="1"/>
  <c r="N1066" i="16" a="1"/>
  <c r="N1066" i="16" s="1"/>
  <c r="L1066" i="16" a="1"/>
  <c r="L1066" i="16" s="1"/>
  <c r="J1066" i="16" a="1"/>
  <c r="J1066" i="16" s="1"/>
  <c r="I1066" i="16" a="1"/>
  <c r="I1066" i="16" s="1"/>
  <c r="G1066" i="16" a="1"/>
  <c r="G1066" i="16" s="1"/>
  <c r="F1066" i="16" a="1"/>
  <c r="F1066" i="16" s="1"/>
  <c r="E1066" i="16" a="1"/>
  <c r="E1066" i="16" s="1"/>
  <c r="D1066" i="16" a="1"/>
  <c r="D1066" i="16" s="1"/>
  <c r="C1066" i="16" a="1"/>
  <c r="C1066" i="16" s="1"/>
  <c r="B1066" i="16" a="1"/>
  <c r="B1066" i="16" s="1"/>
  <c r="A1066" i="16" a="1"/>
  <c r="A1066" i="16" s="1"/>
  <c r="O1065" i="16" a="1"/>
  <c r="O1065" i="16" s="1"/>
  <c r="N1065" i="16" a="1"/>
  <c r="N1065" i="16" s="1"/>
  <c r="L1065" i="16" a="1"/>
  <c r="L1065" i="16" s="1"/>
  <c r="J1065" i="16" a="1"/>
  <c r="J1065" i="16" s="1"/>
  <c r="I1065" i="16" a="1"/>
  <c r="I1065" i="16" s="1"/>
  <c r="G1065" i="16" a="1"/>
  <c r="G1065" i="16" s="1"/>
  <c r="F1065" i="16" a="1"/>
  <c r="F1065" i="16" s="1"/>
  <c r="E1065" i="16" a="1"/>
  <c r="E1065" i="16" s="1"/>
  <c r="D1065" i="16" a="1"/>
  <c r="D1065" i="16" s="1"/>
  <c r="C1065" i="16" a="1"/>
  <c r="C1065" i="16" s="1"/>
  <c r="B1065" i="16" a="1"/>
  <c r="B1065" i="16" s="1"/>
  <c r="A1065" i="16" a="1"/>
  <c r="A1065" i="16" s="1"/>
  <c r="O1064" i="16" a="1"/>
  <c r="O1064" i="16" s="1"/>
  <c r="N1064" i="16" a="1"/>
  <c r="N1064" i="16" s="1"/>
  <c r="L1064" i="16" a="1"/>
  <c r="L1064" i="16" s="1"/>
  <c r="J1064" i="16" a="1"/>
  <c r="J1064" i="16" s="1"/>
  <c r="I1064" i="16" a="1"/>
  <c r="I1064" i="16" s="1"/>
  <c r="G1064" i="16" a="1"/>
  <c r="G1064" i="16" s="1"/>
  <c r="F1064" i="16" a="1"/>
  <c r="F1064" i="16" s="1"/>
  <c r="E1064" i="16" a="1"/>
  <c r="E1064" i="16" s="1"/>
  <c r="D1064" i="16" a="1"/>
  <c r="D1064" i="16" s="1"/>
  <c r="C1064" i="16" a="1"/>
  <c r="C1064" i="16" s="1"/>
  <c r="B1064" i="16" a="1"/>
  <c r="B1064" i="16" s="1"/>
  <c r="A1064" i="16" a="1"/>
  <c r="A1064" i="16" s="1"/>
  <c r="O1063" i="16" a="1"/>
  <c r="O1063" i="16" s="1"/>
  <c r="N1063" i="16" a="1"/>
  <c r="N1063" i="16" s="1"/>
  <c r="L1063" i="16" a="1"/>
  <c r="L1063" i="16" s="1"/>
  <c r="J1063" i="16" a="1"/>
  <c r="J1063" i="16" s="1"/>
  <c r="I1063" i="16" a="1"/>
  <c r="I1063" i="16" s="1"/>
  <c r="G1063" i="16" a="1"/>
  <c r="G1063" i="16" s="1"/>
  <c r="F1063" i="16" a="1"/>
  <c r="F1063" i="16" s="1"/>
  <c r="E1063" i="16" a="1"/>
  <c r="E1063" i="16" s="1"/>
  <c r="D1063" i="16" a="1"/>
  <c r="D1063" i="16" s="1"/>
  <c r="C1063" i="16" a="1"/>
  <c r="C1063" i="16" s="1"/>
  <c r="B1063" i="16" a="1"/>
  <c r="B1063" i="16" s="1"/>
  <c r="A1063" i="16" a="1"/>
  <c r="A1063" i="16" s="1"/>
  <c r="O1062" i="16" a="1"/>
  <c r="O1062" i="16" s="1"/>
  <c r="N1062" i="16" a="1"/>
  <c r="N1062" i="16" s="1"/>
  <c r="L1062" i="16" a="1"/>
  <c r="L1062" i="16" s="1"/>
  <c r="J1062" i="16" a="1"/>
  <c r="J1062" i="16" s="1"/>
  <c r="I1062" i="16" a="1"/>
  <c r="I1062" i="16" s="1"/>
  <c r="G1062" i="16" a="1"/>
  <c r="G1062" i="16" s="1"/>
  <c r="F1062" i="16" a="1"/>
  <c r="F1062" i="16" s="1"/>
  <c r="E1062" i="16" a="1"/>
  <c r="E1062" i="16" s="1"/>
  <c r="D1062" i="16" a="1"/>
  <c r="D1062" i="16" s="1"/>
  <c r="C1062" i="16" a="1"/>
  <c r="C1062" i="16" s="1"/>
  <c r="B1062" i="16" a="1"/>
  <c r="B1062" i="16" s="1"/>
  <c r="A1062" i="16" a="1"/>
  <c r="A1062" i="16" s="1"/>
  <c r="O1061" i="16" a="1"/>
  <c r="O1061" i="16" s="1"/>
  <c r="N1061" i="16" a="1"/>
  <c r="N1061" i="16" s="1"/>
  <c r="L1061" i="16" a="1"/>
  <c r="L1061" i="16" s="1"/>
  <c r="J1061" i="16" a="1"/>
  <c r="J1061" i="16" s="1"/>
  <c r="I1061" i="16" a="1"/>
  <c r="I1061" i="16" s="1"/>
  <c r="G1061" i="16" a="1"/>
  <c r="G1061" i="16" s="1"/>
  <c r="F1061" i="16" a="1"/>
  <c r="F1061" i="16" s="1"/>
  <c r="E1061" i="16" a="1"/>
  <c r="E1061" i="16" s="1"/>
  <c r="D1061" i="16" a="1"/>
  <c r="D1061" i="16" s="1"/>
  <c r="C1061" i="16" a="1"/>
  <c r="C1061" i="16" s="1"/>
  <c r="B1061" i="16" a="1"/>
  <c r="B1061" i="16" s="1"/>
  <c r="A1061" i="16" a="1"/>
  <c r="A1061" i="16" s="1"/>
  <c r="O1060" i="16" a="1"/>
  <c r="O1060" i="16" s="1"/>
  <c r="N1060" i="16" a="1"/>
  <c r="N1060" i="16" s="1"/>
  <c r="L1060" i="16" a="1"/>
  <c r="L1060" i="16" s="1"/>
  <c r="J1060" i="16" a="1"/>
  <c r="J1060" i="16" s="1"/>
  <c r="I1060" i="16" a="1"/>
  <c r="I1060" i="16" s="1"/>
  <c r="G1060" i="16" a="1"/>
  <c r="G1060" i="16" s="1"/>
  <c r="F1060" i="16" a="1"/>
  <c r="F1060" i="16" s="1"/>
  <c r="E1060" i="16" a="1"/>
  <c r="E1060" i="16" s="1"/>
  <c r="D1060" i="16" a="1"/>
  <c r="D1060" i="16" s="1"/>
  <c r="C1060" i="16" a="1"/>
  <c r="C1060" i="16" s="1"/>
  <c r="B1060" i="16" a="1"/>
  <c r="B1060" i="16" s="1"/>
  <c r="A1060" i="16" a="1"/>
  <c r="A1060" i="16" s="1"/>
  <c r="O1059" i="16" a="1"/>
  <c r="O1059" i="16" s="1"/>
  <c r="N1059" i="16" a="1"/>
  <c r="N1059" i="16" s="1"/>
  <c r="L1059" i="16" a="1"/>
  <c r="L1059" i="16" s="1"/>
  <c r="J1059" i="16" a="1"/>
  <c r="J1059" i="16" s="1"/>
  <c r="I1059" i="16" a="1"/>
  <c r="I1059" i="16" s="1"/>
  <c r="G1059" i="16" a="1"/>
  <c r="G1059" i="16" s="1"/>
  <c r="F1059" i="16" a="1"/>
  <c r="F1059" i="16" s="1"/>
  <c r="E1059" i="16" a="1"/>
  <c r="E1059" i="16" s="1"/>
  <c r="D1059" i="16" a="1"/>
  <c r="D1059" i="16" s="1"/>
  <c r="C1059" i="16" a="1"/>
  <c r="C1059" i="16" s="1"/>
  <c r="B1059" i="16" a="1"/>
  <c r="B1059" i="16" s="1"/>
  <c r="A1059" i="16" a="1"/>
  <c r="A1059" i="16" s="1"/>
  <c r="O1058" i="16" a="1"/>
  <c r="O1058" i="16" s="1"/>
  <c r="N1058" i="16" a="1"/>
  <c r="N1058" i="16" s="1"/>
  <c r="L1058" i="16" a="1"/>
  <c r="L1058" i="16" s="1"/>
  <c r="J1058" i="16" a="1"/>
  <c r="J1058" i="16" s="1"/>
  <c r="I1058" i="16" a="1"/>
  <c r="I1058" i="16" s="1"/>
  <c r="G1058" i="16" a="1"/>
  <c r="G1058" i="16" s="1"/>
  <c r="F1058" i="16" a="1"/>
  <c r="F1058" i="16" s="1"/>
  <c r="E1058" i="16" a="1"/>
  <c r="E1058" i="16" s="1"/>
  <c r="D1058" i="16" a="1"/>
  <c r="D1058" i="16" s="1"/>
  <c r="C1058" i="16" a="1"/>
  <c r="C1058" i="16" s="1"/>
  <c r="B1058" i="16" a="1"/>
  <c r="B1058" i="16" s="1"/>
  <c r="A1058" i="16" a="1"/>
  <c r="A1058" i="16" s="1"/>
  <c r="O1057" i="16" a="1"/>
  <c r="O1057" i="16" s="1"/>
  <c r="N1057" i="16" a="1"/>
  <c r="N1057" i="16" s="1"/>
  <c r="L1057" i="16" a="1"/>
  <c r="L1057" i="16" s="1"/>
  <c r="J1057" i="16" a="1"/>
  <c r="J1057" i="16" s="1"/>
  <c r="I1057" i="16" a="1"/>
  <c r="I1057" i="16" s="1"/>
  <c r="G1057" i="16" a="1"/>
  <c r="G1057" i="16" s="1"/>
  <c r="F1057" i="16" a="1"/>
  <c r="F1057" i="16" s="1"/>
  <c r="E1057" i="16" a="1"/>
  <c r="E1057" i="16" s="1"/>
  <c r="D1057" i="16" a="1"/>
  <c r="D1057" i="16" s="1"/>
  <c r="C1057" i="16" a="1"/>
  <c r="C1057" i="16" s="1"/>
  <c r="B1057" i="16" a="1"/>
  <c r="B1057" i="16" s="1"/>
  <c r="A1057" i="16" a="1"/>
  <c r="A1057" i="16" s="1"/>
  <c r="O1056" i="16" a="1"/>
  <c r="O1056" i="16" s="1"/>
  <c r="N1056" i="16" a="1"/>
  <c r="N1056" i="16" s="1"/>
  <c r="L1056" i="16" a="1"/>
  <c r="L1056" i="16" s="1"/>
  <c r="J1056" i="16" a="1"/>
  <c r="J1056" i="16" s="1"/>
  <c r="I1056" i="16" a="1"/>
  <c r="I1056" i="16" s="1"/>
  <c r="G1056" i="16" a="1"/>
  <c r="G1056" i="16" s="1"/>
  <c r="F1056" i="16" a="1"/>
  <c r="F1056" i="16" s="1"/>
  <c r="E1056" i="16" a="1"/>
  <c r="E1056" i="16" s="1"/>
  <c r="D1056" i="16" a="1"/>
  <c r="D1056" i="16" s="1"/>
  <c r="C1056" i="16" a="1"/>
  <c r="C1056" i="16" s="1"/>
  <c r="B1056" i="16" a="1"/>
  <c r="B1056" i="16" s="1"/>
  <c r="A1056" i="16" a="1"/>
  <c r="A1056" i="16" s="1"/>
  <c r="J799" i="2"/>
  <c r="J800" i="2"/>
  <c r="J801" i="2"/>
  <c r="J802" i="2"/>
  <c r="J803" i="2"/>
  <c r="K802" i="16" s="1" a="1"/>
  <c r="K802" i="16" s="1"/>
  <c r="J804" i="2"/>
  <c r="K803" i="16" s="1" a="1"/>
  <c r="K803" i="16" s="1"/>
  <c r="J805" i="2"/>
  <c r="K804" i="16" s="1" a="1"/>
  <c r="K804" i="16" s="1"/>
  <c r="J806" i="2"/>
  <c r="J807" i="2"/>
  <c r="P90" i="11"/>
  <c r="P91" i="11"/>
  <c r="P92" i="11"/>
  <c r="F15" i="1"/>
  <c r="F16" i="1"/>
  <c r="F17" i="1"/>
  <c r="F18" i="1"/>
  <c r="F19" i="1"/>
  <c r="F20" i="1"/>
  <c r="F21" i="1"/>
  <c r="F22" i="1"/>
  <c r="F23" i="1"/>
  <c r="F24" i="1"/>
  <c r="F25" i="1"/>
  <c r="F26" i="1"/>
  <c r="F28" i="1"/>
  <c r="F29" i="1"/>
  <c r="F30" i="1"/>
  <c r="J788" i="2"/>
  <c r="J789" i="2"/>
  <c r="K788" i="16" s="1" a="1"/>
  <c r="K788" i="16" s="1"/>
  <c r="J790" i="2"/>
  <c r="J791" i="2"/>
  <c r="J792" i="2"/>
  <c r="J793" i="2"/>
  <c r="J794" i="2"/>
  <c r="K793" i="16" s="1" a="1"/>
  <c r="K793" i="16" s="1"/>
  <c r="J795" i="2"/>
  <c r="K794" i="16" s="1" a="1"/>
  <c r="K794" i="16" s="1"/>
  <c r="J796" i="2"/>
  <c r="J797" i="2"/>
  <c r="J798" i="2"/>
  <c r="F2" i="8"/>
  <c r="P73" i="11"/>
  <c r="Q73" i="11"/>
  <c r="P74" i="11"/>
  <c r="Q74" i="11"/>
  <c r="P75" i="11"/>
  <c r="Q75" i="11"/>
  <c r="P76" i="11"/>
  <c r="Q76" i="11"/>
  <c r="P77" i="11"/>
  <c r="Q77" i="11"/>
  <c r="P78" i="11"/>
  <c r="Q78" i="11"/>
  <c r="P79" i="11"/>
  <c r="Q79" i="11"/>
  <c r="P80" i="11"/>
  <c r="Q80" i="11"/>
  <c r="P81" i="11"/>
  <c r="Q81" i="11"/>
  <c r="P82" i="11"/>
  <c r="Q82" i="11"/>
  <c r="P83" i="11"/>
  <c r="Q83" i="11"/>
  <c r="P84" i="11"/>
  <c r="Q84" i="11"/>
  <c r="P85" i="11"/>
  <c r="Q85" i="11"/>
  <c r="P86" i="11"/>
  <c r="Q86" i="11"/>
  <c r="P87" i="11"/>
  <c r="Q87" i="11"/>
  <c r="P88" i="11"/>
  <c r="Q88" i="11"/>
  <c r="P89" i="11"/>
  <c r="Q89" i="11"/>
  <c r="Q90" i="11"/>
  <c r="Q91" i="11"/>
  <c r="Q92" i="11"/>
  <c r="O1055" i="16" a="1"/>
  <c r="O1055" i="16" s="1"/>
  <c r="N1055" i="16" a="1"/>
  <c r="N1055" i="16" s="1"/>
  <c r="L1055" i="16" a="1"/>
  <c r="L1055" i="16" s="1"/>
  <c r="J1055" i="16" a="1"/>
  <c r="J1055" i="16" s="1"/>
  <c r="I1055" i="16" a="1"/>
  <c r="I1055" i="16" s="1"/>
  <c r="G1055" i="16" a="1"/>
  <c r="G1055" i="16" s="1"/>
  <c r="E1055" i="16" a="1"/>
  <c r="E1055" i="16" s="1"/>
  <c r="D1055" i="16" a="1"/>
  <c r="D1055" i="16" s="1"/>
  <c r="C1055" i="16" a="1"/>
  <c r="C1055" i="16" s="1"/>
  <c r="B1055" i="16" a="1"/>
  <c r="B1055" i="16" s="1"/>
  <c r="A1055" i="16" a="1"/>
  <c r="A1055" i="16" s="1"/>
  <c r="O1054" i="16" a="1"/>
  <c r="O1054" i="16" s="1"/>
  <c r="N1054" i="16" a="1"/>
  <c r="N1054" i="16" s="1"/>
  <c r="L1054" i="16" a="1"/>
  <c r="L1054" i="16" s="1"/>
  <c r="J1054" i="16" a="1"/>
  <c r="J1054" i="16" s="1"/>
  <c r="I1054" i="16" a="1"/>
  <c r="I1054" i="16" s="1"/>
  <c r="G1054" i="16" a="1"/>
  <c r="G1054" i="16" s="1"/>
  <c r="F1054" i="16" a="1"/>
  <c r="F1054" i="16" s="1"/>
  <c r="E1054" i="16" a="1"/>
  <c r="E1054" i="16" s="1"/>
  <c r="D1054" i="16" a="1"/>
  <c r="D1054" i="16" s="1"/>
  <c r="C1054" i="16" a="1"/>
  <c r="C1054" i="16" s="1"/>
  <c r="B1054" i="16" a="1"/>
  <c r="B1054" i="16" s="1"/>
  <c r="A1054" i="16" a="1"/>
  <c r="A1054" i="16" s="1"/>
  <c r="O1053" i="16" a="1"/>
  <c r="O1053" i="16" s="1"/>
  <c r="N1053" i="16" a="1"/>
  <c r="N1053" i="16" s="1"/>
  <c r="L1053" i="16" a="1"/>
  <c r="L1053" i="16" s="1"/>
  <c r="J1053" i="16" a="1"/>
  <c r="J1053" i="16" s="1"/>
  <c r="I1053" i="16" a="1"/>
  <c r="I1053" i="16" s="1"/>
  <c r="G1053" i="16" a="1"/>
  <c r="G1053" i="16" s="1"/>
  <c r="F1053" i="16" a="1"/>
  <c r="F1053" i="16" s="1"/>
  <c r="E1053" i="16" a="1"/>
  <c r="E1053" i="16" s="1"/>
  <c r="D1053" i="16" a="1"/>
  <c r="D1053" i="16" s="1"/>
  <c r="C1053" i="16" a="1"/>
  <c r="C1053" i="16" s="1"/>
  <c r="B1053" i="16" a="1"/>
  <c r="B1053" i="16" s="1"/>
  <c r="A1053" i="16" a="1"/>
  <c r="A1053" i="16" s="1"/>
  <c r="O1052" i="16" a="1"/>
  <c r="O1052" i="16" s="1"/>
  <c r="N1052" i="16" a="1"/>
  <c r="N1052" i="16" s="1"/>
  <c r="L1052" i="16" a="1"/>
  <c r="L1052" i="16" s="1"/>
  <c r="J1052" i="16" a="1"/>
  <c r="J1052" i="16" s="1"/>
  <c r="I1052" i="16" a="1"/>
  <c r="I1052" i="16" s="1"/>
  <c r="G1052" i="16" a="1"/>
  <c r="G1052" i="16" s="1"/>
  <c r="F1052" i="16" a="1"/>
  <c r="F1052" i="16" s="1"/>
  <c r="E1052" i="16" a="1"/>
  <c r="E1052" i="16" s="1"/>
  <c r="D1052" i="16" a="1"/>
  <c r="D1052" i="16" s="1"/>
  <c r="C1052" i="16" a="1"/>
  <c r="C1052" i="16" s="1"/>
  <c r="B1052" i="16" a="1"/>
  <c r="B1052" i="16" s="1"/>
  <c r="A1052" i="16" a="1"/>
  <c r="A1052" i="16" s="1"/>
  <c r="O1051" i="16" a="1"/>
  <c r="O1051" i="16" s="1"/>
  <c r="N1051" i="16" a="1"/>
  <c r="N1051" i="16" s="1"/>
  <c r="L1051" i="16" a="1"/>
  <c r="L1051" i="16" s="1"/>
  <c r="J1051" i="16" a="1"/>
  <c r="J1051" i="16" s="1"/>
  <c r="I1051" i="16" a="1"/>
  <c r="I1051" i="16" s="1"/>
  <c r="G1051" i="16" a="1"/>
  <c r="G1051" i="16" s="1"/>
  <c r="F1051" i="16" a="1"/>
  <c r="F1051" i="16" s="1"/>
  <c r="E1051" i="16" a="1"/>
  <c r="E1051" i="16" s="1"/>
  <c r="D1051" i="16" a="1"/>
  <c r="D1051" i="16" s="1"/>
  <c r="C1051" i="16" a="1"/>
  <c r="C1051" i="16" s="1"/>
  <c r="B1051" i="16" a="1"/>
  <c r="B1051" i="16" s="1"/>
  <c r="A1051" i="16" a="1"/>
  <c r="A1051" i="16" s="1"/>
  <c r="O1050" i="16" a="1"/>
  <c r="O1050" i="16" s="1"/>
  <c r="N1050" i="16" a="1"/>
  <c r="N1050" i="16" s="1"/>
  <c r="L1050" i="16" a="1"/>
  <c r="L1050" i="16" s="1"/>
  <c r="J1050" i="16" a="1"/>
  <c r="J1050" i="16" s="1"/>
  <c r="I1050" i="16" a="1"/>
  <c r="I1050" i="16" s="1"/>
  <c r="G1050" i="16" a="1"/>
  <c r="G1050" i="16" s="1"/>
  <c r="F1050" i="16" a="1"/>
  <c r="F1050" i="16" s="1"/>
  <c r="E1050" i="16" a="1"/>
  <c r="E1050" i="16" s="1"/>
  <c r="D1050" i="16" a="1"/>
  <c r="D1050" i="16" s="1"/>
  <c r="C1050" i="16" a="1"/>
  <c r="C1050" i="16" s="1"/>
  <c r="B1050" i="16" a="1"/>
  <c r="B1050" i="16" s="1"/>
  <c r="A1050" i="16" a="1"/>
  <c r="A1050" i="16" s="1"/>
  <c r="O1049" i="16" a="1"/>
  <c r="O1049" i="16" s="1"/>
  <c r="N1049" i="16" a="1"/>
  <c r="N1049" i="16" s="1"/>
  <c r="L1049" i="16" a="1"/>
  <c r="L1049" i="16" s="1"/>
  <c r="J1049" i="16" a="1"/>
  <c r="J1049" i="16" s="1"/>
  <c r="I1049" i="16" a="1"/>
  <c r="I1049" i="16" s="1"/>
  <c r="G1049" i="16" a="1"/>
  <c r="G1049" i="16" s="1"/>
  <c r="F1049" i="16" a="1"/>
  <c r="F1049" i="16" s="1"/>
  <c r="E1049" i="16" a="1"/>
  <c r="E1049" i="16" s="1"/>
  <c r="D1049" i="16" a="1"/>
  <c r="D1049" i="16" s="1"/>
  <c r="C1049" i="16" a="1"/>
  <c r="C1049" i="16" s="1"/>
  <c r="B1049" i="16" a="1"/>
  <c r="B1049" i="16" s="1"/>
  <c r="A1049" i="16" a="1"/>
  <c r="A1049" i="16" s="1"/>
  <c r="O1048" i="16" a="1"/>
  <c r="O1048" i="16" s="1"/>
  <c r="N1048" i="16" a="1"/>
  <c r="N1048" i="16" s="1"/>
  <c r="L1048" i="16" a="1"/>
  <c r="L1048" i="16" s="1"/>
  <c r="J1048" i="16" a="1"/>
  <c r="J1048" i="16" s="1"/>
  <c r="I1048" i="16" a="1"/>
  <c r="I1048" i="16" s="1"/>
  <c r="G1048" i="16" a="1"/>
  <c r="G1048" i="16" s="1"/>
  <c r="F1048" i="16" a="1"/>
  <c r="F1048" i="16" s="1"/>
  <c r="E1048" i="16" a="1"/>
  <c r="E1048" i="16" s="1"/>
  <c r="D1048" i="16" a="1"/>
  <c r="D1048" i="16" s="1"/>
  <c r="C1048" i="16" a="1"/>
  <c r="C1048" i="16" s="1"/>
  <c r="B1048" i="16" a="1"/>
  <c r="B1048" i="16" s="1"/>
  <c r="A1048" i="16" a="1"/>
  <c r="A1048" i="16" s="1"/>
  <c r="O1047" i="16" a="1"/>
  <c r="O1047" i="16" s="1"/>
  <c r="N1047" i="16" a="1"/>
  <c r="N1047" i="16" s="1"/>
  <c r="L1047" i="16" a="1"/>
  <c r="L1047" i="16" s="1"/>
  <c r="J1047" i="16" a="1"/>
  <c r="J1047" i="16" s="1"/>
  <c r="I1047" i="16" a="1"/>
  <c r="I1047" i="16" s="1"/>
  <c r="G1047" i="16" a="1"/>
  <c r="G1047" i="16" s="1"/>
  <c r="F1047" i="16" a="1"/>
  <c r="F1047" i="16" s="1"/>
  <c r="E1047" i="16" a="1"/>
  <c r="E1047" i="16" s="1"/>
  <c r="D1047" i="16" a="1"/>
  <c r="D1047" i="16" s="1"/>
  <c r="C1047" i="16" a="1"/>
  <c r="C1047" i="16" s="1"/>
  <c r="B1047" i="16" a="1"/>
  <c r="B1047" i="16" s="1"/>
  <c r="A1047" i="16" a="1"/>
  <c r="A1047" i="16" s="1"/>
  <c r="O1046" i="16" a="1"/>
  <c r="O1046" i="16" s="1"/>
  <c r="N1046" i="16" a="1"/>
  <c r="N1046" i="16" s="1"/>
  <c r="L1046" i="16" a="1"/>
  <c r="L1046" i="16" s="1"/>
  <c r="J1046" i="16" a="1"/>
  <c r="J1046" i="16" s="1"/>
  <c r="I1046" i="16" a="1"/>
  <c r="I1046" i="16" s="1"/>
  <c r="G1046" i="16" a="1"/>
  <c r="G1046" i="16" s="1"/>
  <c r="F1046" i="16" a="1"/>
  <c r="F1046" i="16" s="1"/>
  <c r="E1046" i="16" a="1"/>
  <c r="E1046" i="16" s="1"/>
  <c r="D1046" i="16" a="1"/>
  <c r="D1046" i="16" s="1"/>
  <c r="C1046" i="16" a="1"/>
  <c r="C1046" i="16" s="1"/>
  <c r="B1046" i="16" a="1"/>
  <c r="B1046" i="16" s="1"/>
  <c r="A1046" i="16" a="1"/>
  <c r="A1046" i="16" s="1"/>
  <c r="O1045" i="16" a="1"/>
  <c r="O1045" i="16" s="1"/>
  <c r="N1045" i="16" a="1"/>
  <c r="N1045" i="16" s="1"/>
  <c r="L1045" i="16" a="1"/>
  <c r="L1045" i="16" s="1"/>
  <c r="J1045" i="16" a="1"/>
  <c r="J1045" i="16" s="1"/>
  <c r="I1045" i="16" a="1"/>
  <c r="I1045" i="16" s="1"/>
  <c r="G1045" i="16" a="1"/>
  <c r="G1045" i="16" s="1"/>
  <c r="F1045" i="16" a="1"/>
  <c r="F1045" i="16" s="1"/>
  <c r="E1045" i="16" a="1"/>
  <c r="E1045" i="16" s="1"/>
  <c r="D1045" i="16" a="1"/>
  <c r="D1045" i="16" s="1"/>
  <c r="C1045" i="16" a="1"/>
  <c r="C1045" i="16" s="1"/>
  <c r="B1045" i="16" a="1"/>
  <c r="B1045" i="16" s="1"/>
  <c r="A1045" i="16" a="1"/>
  <c r="A1045" i="16" s="1"/>
  <c r="O1044" i="16" a="1"/>
  <c r="O1044" i="16" s="1"/>
  <c r="N1044" i="16" a="1"/>
  <c r="N1044" i="16" s="1"/>
  <c r="L1044" i="16" a="1"/>
  <c r="L1044" i="16" s="1"/>
  <c r="J1044" i="16" a="1"/>
  <c r="J1044" i="16" s="1"/>
  <c r="I1044" i="16" a="1"/>
  <c r="I1044" i="16" s="1"/>
  <c r="G1044" i="16" a="1"/>
  <c r="G1044" i="16" s="1"/>
  <c r="E1044" i="16" a="1"/>
  <c r="E1044" i="16" s="1"/>
  <c r="D1044" i="16" a="1"/>
  <c r="D1044" i="16" s="1"/>
  <c r="C1044" i="16" a="1"/>
  <c r="C1044" i="16" s="1"/>
  <c r="B1044" i="16" a="1"/>
  <c r="B1044" i="16" s="1"/>
  <c r="A1044" i="16" a="1"/>
  <c r="A1044" i="16" s="1"/>
  <c r="O1043" i="16" a="1"/>
  <c r="O1043" i="16" s="1"/>
  <c r="N1043" i="16" a="1"/>
  <c r="N1043" i="16" s="1"/>
  <c r="L1043" i="16" a="1"/>
  <c r="L1043" i="16" s="1"/>
  <c r="J1043" i="16" a="1"/>
  <c r="J1043" i="16" s="1"/>
  <c r="I1043" i="16" a="1"/>
  <c r="I1043" i="16" s="1"/>
  <c r="G1043" i="16" a="1"/>
  <c r="G1043" i="16" s="1"/>
  <c r="E1043" i="16" a="1"/>
  <c r="E1043" i="16" s="1"/>
  <c r="D1043" i="16" a="1"/>
  <c r="D1043" i="16" s="1"/>
  <c r="C1043" i="16" a="1"/>
  <c r="C1043" i="16" s="1"/>
  <c r="B1043" i="16" a="1"/>
  <c r="B1043" i="16" s="1"/>
  <c r="A1043" i="16" a="1"/>
  <c r="A1043" i="16" s="1"/>
  <c r="O1042" i="16" a="1"/>
  <c r="O1042" i="16" s="1"/>
  <c r="N1042" i="16" a="1"/>
  <c r="N1042" i="16" s="1"/>
  <c r="L1042" i="16" a="1"/>
  <c r="L1042" i="16" s="1"/>
  <c r="J1042" i="16" a="1"/>
  <c r="J1042" i="16" s="1"/>
  <c r="I1042" i="16" a="1"/>
  <c r="I1042" i="16" s="1"/>
  <c r="G1042" i="16" a="1"/>
  <c r="G1042" i="16" s="1"/>
  <c r="F1042" i="16" a="1"/>
  <c r="F1042" i="16" s="1"/>
  <c r="E1042" i="16" a="1"/>
  <c r="E1042" i="16" s="1"/>
  <c r="D1042" i="16" a="1"/>
  <c r="D1042" i="16" s="1"/>
  <c r="C1042" i="16" a="1"/>
  <c r="C1042" i="16" s="1"/>
  <c r="B1042" i="16" a="1"/>
  <c r="B1042" i="16" s="1"/>
  <c r="A1042" i="16" a="1"/>
  <c r="A1042" i="16" s="1"/>
  <c r="O1041" i="16" a="1"/>
  <c r="O1041" i="16" s="1"/>
  <c r="N1041" i="16" a="1"/>
  <c r="N1041" i="16" s="1"/>
  <c r="L1041" i="16" a="1"/>
  <c r="L1041" i="16" s="1"/>
  <c r="J1041" i="16" a="1"/>
  <c r="J1041" i="16" s="1"/>
  <c r="I1041" i="16" a="1"/>
  <c r="I1041" i="16" s="1"/>
  <c r="G1041" i="16" a="1"/>
  <c r="G1041" i="16" s="1"/>
  <c r="F1041" i="16" a="1"/>
  <c r="F1041" i="16" s="1"/>
  <c r="E1041" i="16" a="1"/>
  <c r="E1041" i="16" s="1"/>
  <c r="D1041" i="16" a="1"/>
  <c r="D1041" i="16" s="1"/>
  <c r="C1041" i="16" a="1"/>
  <c r="C1041" i="16" s="1"/>
  <c r="B1041" i="16" a="1"/>
  <c r="B1041" i="16" s="1"/>
  <c r="A1041" i="16" a="1"/>
  <c r="A1041" i="16" s="1"/>
  <c r="O1040" i="16" a="1"/>
  <c r="O1040" i="16" s="1"/>
  <c r="N1040" i="16" a="1"/>
  <c r="N1040" i="16" s="1"/>
  <c r="L1040" i="16" a="1"/>
  <c r="L1040" i="16" s="1"/>
  <c r="J1040" i="16" a="1"/>
  <c r="J1040" i="16" s="1"/>
  <c r="I1040" i="16" a="1"/>
  <c r="I1040" i="16" s="1"/>
  <c r="G1040" i="16" a="1"/>
  <c r="G1040" i="16" s="1"/>
  <c r="F1040" i="16" a="1"/>
  <c r="F1040" i="16" s="1"/>
  <c r="E1040" i="16" a="1"/>
  <c r="E1040" i="16" s="1"/>
  <c r="D1040" i="16" a="1"/>
  <c r="D1040" i="16" s="1"/>
  <c r="C1040" i="16" a="1"/>
  <c r="C1040" i="16" s="1"/>
  <c r="B1040" i="16" a="1"/>
  <c r="B1040" i="16" s="1"/>
  <c r="A1040" i="16" a="1"/>
  <c r="A1040" i="16" s="1"/>
  <c r="O1039" i="16" a="1"/>
  <c r="O1039" i="16" s="1"/>
  <c r="N1039" i="16" a="1"/>
  <c r="N1039" i="16" s="1"/>
  <c r="L1039" i="16" a="1"/>
  <c r="L1039" i="16" s="1"/>
  <c r="J1039" i="16" a="1"/>
  <c r="J1039" i="16" s="1"/>
  <c r="I1039" i="16" a="1"/>
  <c r="I1039" i="16" s="1"/>
  <c r="G1039" i="16" a="1"/>
  <c r="G1039" i="16" s="1"/>
  <c r="F1039" i="16" a="1"/>
  <c r="F1039" i="16" s="1"/>
  <c r="E1039" i="16" a="1"/>
  <c r="E1039" i="16" s="1"/>
  <c r="D1039" i="16" a="1"/>
  <c r="D1039" i="16" s="1"/>
  <c r="C1039" i="16" a="1"/>
  <c r="C1039" i="16" s="1"/>
  <c r="B1039" i="16" a="1"/>
  <c r="B1039" i="16" s="1"/>
  <c r="A1039" i="16" a="1"/>
  <c r="A1039" i="16" s="1"/>
  <c r="O1038" i="16" a="1"/>
  <c r="O1038" i="16" s="1"/>
  <c r="N1038" i="16" a="1"/>
  <c r="N1038" i="16" s="1"/>
  <c r="L1038" i="16" a="1"/>
  <c r="L1038" i="16" s="1"/>
  <c r="J1038" i="16" a="1"/>
  <c r="J1038" i="16" s="1"/>
  <c r="I1038" i="16" a="1"/>
  <c r="I1038" i="16" s="1"/>
  <c r="G1038" i="16" a="1"/>
  <c r="G1038" i="16" s="1"/>
  <c r="F1038" i="16" a="1"/>
  <c r="F1038" i="16" s="1"/>
  <c r="E1038" i="16" a="1"/>
  <c r="E1038" i="16" s="1"/>
  <c r="D1038" i="16" a="1"/>
  <c r="D1038" i="16" s="1"/>
  <c r="C1038" i="16" a="1"/>
  <c r="C1038" i="16" s="1"/>
  <c r="B1038" i="16" a="1"/>
  <c r="B1038" i="16" s="1"/>
  <c r="A1038" i="16" a="1"/>
  <c r="A1038" i="16" s="1"/>
  <c r="O1037" i="16" a="1"/>
  <c r="O1037" i="16" s="1"/>
  <c r="N1037" i="16" a="1"/>
  <c r="N1037" i="16" s="1"/>
  <c r="L1037" i="16" a="1"/>
  <c r="L1037" i="16" s="1"/>
  <c r="J1037" i="16" a="1"/>
  <c r="J1037" i="16" s="1"/>
  <c r="I1037" i="16" a="1"/>
  <c r="I1037" i="16" s="1"/>
  <c r="G1037" i="16" a="1"/>
  <c r="G1037" i="16" s="1"/>
  <c r="F1037" i="16" a="1"/>
  <c r="F1037" i="16" s="1"/>
  <c r="E1037" i="16" a="1"/>
  <c r="E1037" i="16" s="1"/>
  <c r="D1037" i="16" a="1"/>
  <c r="D1037" i="16" s="1"/>
  <c r="C1037" i="16" a="1"/>
  <c r="C1037" i="16" s="1"/>
  <c r="B1037" i="16" a="1"/>
  <c r="B1037" i="16" s="1"/>
  <c r="A1037" i="16" a="1"/>
  <c r="A1037" i="16" s="1"/>
  <c r="O1036" i="16" a="1"/>
  <c r="O1036" i="16" s="1"/>
  <c r="N1036" i="16" a="1"/>
  <c r="N1036" i="16" s="1"/>
  <c r="L1036" i="16" a="1"/>
  <c r="L1036" i="16" s="1"/>
  <c r="J1036" i="16" a="1"/>
  <c r="J1036" i="16" s="1"/>
  <c r="I1036" i="16" a="1"/>
  <c r="I1036" i="16" s="1"/>
  <c r="G1036" i="16" a="1"/>
  <c r="G1036" i="16" s="1"/>
  <c r="F1036" i="16" a="1"/>
  <c r="F1036" i="16" s="1"/>
  <c r="E1036" i="16" a="1"/>
  <c r="E1036" i="16" s="1"/>
  <c r="D1036" i="16" a="1"/>
  <c r="D1036" i="16" s="1"/>
  <c r="C1036" i="16" a="1"/>
  <c r="C1036" i="16" s="1"/>
  <c r="B1036" i="16" a="1"/>
  <c r="B1036" i="16" s="1"/>
  <c r="A1036" i="16" a="1"/>
  <c r="A1036" i="16" s="1"/>
  <c r="O1035" i="16" a="1"/>
  <c r="O1035" i="16" s="1"/>
  <c r="N1035" i="16" a="1"/>
  <c r="N1035" i="16" s="1"/>
  <c r="L1035" i="16" a="1"/>
  <c r="L1035" i="16" s="1"/>
  <c r="J1035" i="16" a="1"/>
  <c r="J1035" i="16" s="1"/>
  <c r="I1035" i="16" a="1"/>
  <c r="I1035" i="16" s="1"/>
  <c r="G1035" i="16" a="1"/>
  <c r="G1035" i="16" s="1"/>
  <c r="F1035" i="16" a="1"/>
  <c r="F1035" i="16" s="1"/>
  <c r="E1035" i="16" a="1"/>
  <c r="E1035" i="16" s="1"/>
  <c r="D1035" i="16" a="1"/>
  <c r="D1035" i="16" s="1"/>
  <c r="C1035" i="16" a="1"/>
  <c r="C1035" i="16" s="1"/>
  <c r="B1035" i="16" a="1"/>
  <c r="B1035" i="16" s="1"/>
  <c r="A1035" i="16" a="1"/>
  <c r="A1035" i="16" s="1"/>
  <c r="O1034" i="16" a="1"/>
  <c r="O1034" i="16" s="1"/>
  <c r="N1034" i="16" a="1"/>
  <c r="N1034" i="16" s="1"/>
  <c r="L1034" i="16" a="1"/>
  <c r="L1034" i="16" s="1"/>
  <c r="J1034" i="16" a="1"/>
  <c r="J1034" i="16" s="1"/>
  <c r="I1034" i="16" a="1"/>
  <c r="I1034" i="16" s="1"/>
  <c r="G1034" i="16" a="1"/>
  <c r="G1034" i="16" s="1"/>
  <c r="F1034" i="16" a="1"/>
  <c r="F1034" i="16" s="1"/>
  <c r="E1034" i="16" a="1"/>
  <c r="E1034" i="16" s="1"/>
  <c r="D1034" i="16" a="1"/>
  <c r="D1034" i="16" s="1"/>
  <c r="C1034" i="16" a="1"/>
  <c r="C1034" i="16" s="1"/>
  <c r="B1034" i="16" a="1"/>
  <c r="B1034" i="16" s="1"/>
  <c r="A1034" i="16" a="1"/>
  <c r="A1034" i="16" s="1"/>
  <c r="O1033" i="16" a="1"/>
  <c r="O1033" i="16" s="1"/>
  <c r="N1033" i="16" a="1"/>
  <c r="N1033" i="16" s="1"/>
  <c r="L1033" i="16" a="1"/>
  <c r="L1033" i="16" s="1"/>
  <c r="J1033" i="16" a="1"/>
  <c r="J1033" i="16" s="1"/>
  <c r="I1033" i="16" a="1"/>
  <c r="I1033" i="16" s="1"/>
  <c r="G1033" i="16" a="1"/>
  <c r="G1033" i="16" s="1"/>
  <c r="F1033" i="16" a="1"/>
  <c r="F1033" i="16" s="1"/>
  <c r="E1033" i="16" a="1"/>
  <c r="E1033" i="16" s="1"/>
  <c r="D1033" i="16" a="1"/>
  <c r="D1033" i="16" s="1"/>
  <c r="C1033" i="16" a="1"/>
  <c r="C1033" i="16" s="1"/>
  <c r="B1033" i="16" a="1"/>
  <c r="B1033" i="16" s="1"/>
  <c r="A1033" i="16" a="1"/>
  <c r="A1033" i="16" s="1"/>
  <c r="O1032" i="16" a="1"/>
  <c r="O1032" i="16" s="1"/>
  <c r="N1032" i="16" a="1"/>
  <c r="N1032" i="16" s="1"/>
  <c r="L1032" i="16" a="1"/>
  <c r="L1032" i="16" s="1"/>
  <c r="J1032" i="16" a="1"/>
  <c r="J1032" i="16" s="1"/>
  <c r="I1032" i="16" a="1"/>
  <c r="I1032" i="16" s="1"/>
  <c r="G1032" i="16" a="1"/>
  <c r="G1032" i="16" s="1"/>
  <c r="E1032" i="16" a="1"/>
  <c r="E1032" i="16" s="1"/>
  <c r="D1032" i="16" a="1"/>
  <c r="D1032" i="16" s="1"/>
  <c r="C1032" i="16" a="1"/>
  <c r="C1032" i="16" s="1"/>
  <c r="B1032" i="16" a="1"/>
  <c r="B1032" i="16" s="1"/>
  <c r="A1032" i="16" a="1"/>
  <c r="A1032" i="16" s="1"/>
  <c r="O1031" i="16" a="1"/>
  <c r="O1031" i="16" s="1"/>
  <c r="N1031" i="16" a="1"/>
  <c r="N1031" i="16" s="1"/>
  <c r="L1031" i="16" a="1"/>
  <c r="L1031" i="16" s="1"/>
  <c r="J1031" i="16" a="1"/>
  <c r="J1031" i="16" s="1"/>
  <c r="I1031" i="16" a="1"/>
  <c r="I1031" i="16" s="1"/>
  <c r="G1031" i="16" a="1"/>
  <c r="G1031" i="16" s="1"/>
  <c r="E1031" i="16" a="1"/>
  <c r="E1031" i="16" s="1"/>
  <c r="D1031" i="16" a="1"/>
  <c r="D1031" i="16" s="1"/>
  <c r="C1031" i="16" a="1"/>
  <c r="C1031" i="16" s="1"/>
  <c r="B1031" i="16" a="1"/>
  <c r="B1031" i="16" s="1"/>
  <c r="A1031" i="16" a="1"/>
  <c r="A1031" i="16" s="1"/>
  <c r="O1030" i="16" a="1"/>
  <c r="O1030" i="16" s="1"/>
  <c r="N1030" i="16" a="1"/>
  <c r="N1030" i="16" s="1"/>
  <c r="L1030" i="16" a="1"/>
  <c r="L1030" i="16" s="1"/>
  <c r="J1030" i="16" a="1"/>
  <c r="J1030" i="16" s="1"/>
  <c r="I1030" i="16" a="1"/>
  <c r="I1030" i="16" s="1"/>
  <c r="G1030" i="16" a="1"/>
  <c r="G1030" i="16" s="1"/>
  <c r="F1030" i="16" a="1"/>
  <c r="F1030" i="16" s="1"/>
  <c r="E1030" i="16" a="1"/>
  <c r="E1030" i="16" s="1"/>
  <c r="D1030" i="16" a="1"/>
  <c r="D1030" i="16" s="1"/>
  <c r="C1030" i="16" a="1"/>
  <c r="C1030" i="16" s="1"/>
  <c r="B1030" i="16" a="1"/>
  <c r="B1030" i="16" s="1"/>
  <c r="A1030" i="16" a="1"/>
  <c r="A1030" i="16" s="1"/>
  <c r="O1029" i="16" a="1"/>
  <c r="O1029" i="16" s="1"/>
  <c r="N1029" i="16" a="1"/>
  <c r="N1029" i="16" s="1"/>
  <c r="L1029" i="16" a="1"/>
  <c r="L1029" i="16" s="1"/>
  <c r="J1029" i="16" a="1"/>
  <c r="J1029" i="16" s="1"/>
  <c r="I1029" i="16" a="1"/>
  <c r="I1029" i="16" s="1"/>
  <c r="G1029" i="16" a="1"/>
  <c r="G1029" i="16" s="1"/>
  <c r="F1029" i="16" a="1"/>
  <c r="F1029" i="16" s="1"/>
  <c r="E1029" i="16" a="1"/>
  <c r="E1029" i="16" s="1"/>
  <c r="D1029" i="16" a="1"/>
  <c r="D1029" i="16" s="1"/>
  <c r="C1029" i="16" a="1"/>
  <c r="C1029" i="16" s="1"/>
  <c r="B1029" i="16" a="1"/>
  <c r="B1029" i="16" s="1"/>
  <c r="A1029" i="16" a="1"/>
  <c r="A1029" i="16" s="1"/>
  <c r="O1028" i="16" a="1"/>
  <c r="O1028" i="16" s="1"/>
  <c r="N1028" i="16" a="1"/>
  <c r="N1028" i="16" s="1"/>
  <c r="L1028" i="16" a="1"/>
  <c r="L1028" i="16" s="1"/>
  <c r="J1028" i="16" a="1"/>
  <c r="J1028" i="16" s="1"/>
  <c r="I1028" i="16" a="1"/>
  <c r="I1028" i="16" s="1"/>
  <c r="G1028" i="16" a="1"/>
  <c r="G1028" i="16" s="1"/>
  <c r="F1028" i="16" a="1"/>
  <c r="F1028" i="16" s="1"/>
  <c r="E1028" i="16" a="1"/>
  <c r="E1028" i="16" s="1"/>
  <c r="D1028" i="16" a="1"/>
  <c r="D1028" i="16" s="1"/>
  <c r="C1028" i="16" a="1"/>
  <c r="C1028" i="16" s="1"/>
  <c r="B1028" i="16" a="1"/>
  <c r="B1028" i="16" s="1"/>
  <c r="A1028" i="16" a="1"/>
  <c r="A1028" i="16" s="1"/>
  <c r="O1027" i="16" a="1"/>
  <c r="O1027" i="16" s="1"/>
  <c r="N1027" i="16" a="1"/>
  <c r="N1027" i="16" s="1"/>
  <c r="L1027" i="16" a="1"/>
  <c r="L1027" i="16" s="1"/>
  <c r="J1027" i="16" a="1"/>
  <c r="J1027" i="16" s="1"/>
  <c r="I1027" i="16" a="1"/>
  <c r="I1027" i="16" s="1"/>
  <c r="G1027" i="16" a="1"/>
  <c r="G1027" i="16" s="1"/>
  <c r="F1027" i="16" a="1"/>
  <c r="F1027" i="16" s="1"/>
  <c r="E1027" i="16" a="1"/>
  <c r="E1027" i="16" s="1"/>
  <c r="D1027" i="16" a="1"/>
  <c r="D1027" i="16" s="1"/>
  <c r="C1027" i="16" a="1"/>
  <c r="C1027" i="16" s="1"/>
  <c r="B1027" i="16" a="1"/>
  <c r="B1027" i="16" s="1"/>
  <c r="A1027" i="16" a="1"/>
  <c r="A1027" i="16" s="1"/>
  <c r="O1026" i="16" a="1"/>
  <c r="O1026" i="16" s="1"/>
  <c r="N1026" i="16" a="1"/>
  <c r="N1026" i="16" s="1"/>
  <c r="L1026" i="16" a="1"/>
  <c r="L1026" i="16" s="1"/>
  <c r="J1026" i="16" a="1"/>
  <c r="J1026" i="16" s="1"/>
  <c r="I1026" i="16" a="1"/>
  <c r="I1026" i="16" s="1"/>
  <c r="G1026" i="16" a="1"/>
  <c r="G1026" i="16" s="1"/>
  <c r="F1026" i="16" a="1"/>
  <c r="F1026" i="16" s="1"/>
  <c r="E1026" i="16" a="1"/>
  <c r="E1026" i="16" s="1"/>
  <c r="D1026" i="16" a="1"/>
  <c r="D1026" i="16" s="1"/>
  <c r="C1026" i="16" a="1"/>
  <c r="C1026" i="16" s="1"/>
  <c r="B1026" i="16" a="1"/>
  <c r="B1026" i="16" s="1"/>
  <c r="A1026" i="16" a="1"/>
  <c r="A1026" i="16" s="1"/>
  <c r="O1025" i="16" a="1"/>
  <c r="O1025" i="16" s="1"/>
  <c r="N1025" i="16" a="1"/>
  <c r="N1025" i="16" s="1"/>
  <c r="L1025" i="16" a="1"/>
  <c r="L1025" i="16" s="1"/>
  <c r="J1025" i="16" a="1"/>
  <c r="J1025" i="16" s="1"/>
  <c r="I1025" i="16" a="1"/>
  <c r="I1025" i="16" s="1"/>
  <c r="G1025" i="16" a="1"/>
  <c r="G1025" i="16" s="1"/>
  <c r="F1025" i="16" a="1"/>
  <c r="F1025" i="16" s="1"/>
  <c r="E1025" i="16" a="1"/>
  <c r="E1025" i="16" s="1"/>
  <c r="D1025" i="16" a="1"/>
  <c r="D1025" i="16" s="1"/>
  <c r="C1025" i="16" a="1"/>
  <c r="C1025" i="16" s="1"/>
  <c r="B1025" i="16" a="1"/>
  <c r="B1025" i="16" s="1"/>
  <c r="A1025" i="16" a="1"/>
  <c r="A1025" i="16" s="1"/>
  <c r="O1024" i="16" a="1"/>
  <c r="O1024" i="16" s="1"/>
  <c r="N1024" i="16" a="1"/>
  <c r="N1024" i="16" s="1"/>
  <c r="L1024" i="16" a="1"/>
  <c r="L1024" i="16" s="1"/>
  <c r="J1024" i="16" a="1"/>
  <c r="J1024" i="16" s="1"/>
  <c r="I1024" i="16" a="1"/>
  <c r="I1024" i="16" s="1"/>
  <c r="G1024" i="16" a="1"/>
  <c r="G1024" i="16" s="1"/>
  <c r="F1024" i="16" a="1"/>
  <c r="F1024" i="16" s="1"/>
  <c r="E1024" i="16" a="1"/>
  <c r="E1024" i="16" s="1"/>
  <c r="D1024" i="16" a="1"/>
  <c r="D1024" i="16" s="1"/>
  <c r="C1024" i="16" a="1"/>
  <c r="C1024" i="16" s="1"/>
  <c r="B1024" i="16" a="1"/>
  <c r="B1024" i="16" s="1"/>
  <c r="A1024" i="16" a="1"/>
  <c r="A1024" i="16" s="1"/>
  <c r="O1023" i="16" a="1"/>
  <c r="O1023" i="16" s="1"/>
  <c r="N1023" i="16" a="1"/>
  <c r="N1023" i="16" s="1"/>
  <c r="L1023" i="16" a="1"/>
  <c r="L1023" i="16" s="1"/>
  <c r="J1023" i="16" a="1"/>
  <c r="J1023" i="16" s="1"/>
  <c r="I1023" i="16" a="1"/>
  <c r="I1023" i="16" s="1"/>
  <c r="G1023" i="16" a="1"/>
  <c r="G1023" i="16" s="1"/>
  <c r="F1023" i="16" a="1"/>
  <c r="F1023" i="16" s="1"/>
  <c r="E1023" i="16" a="1"/>
  <c r="E1023" i="16" s="1"/>
  <c r="D1023" i="16" a="1"/>
  <c r="D1023" i="16" s="1"/>
  <c r="C1023" i="16" a="1"/>
  <c r="C1023" i="16" s="1"/>
  <c r="B1023" i="16" a="1"/>
  <c r="B1023" i="16" s="1"/>
  <c r="A1023" i="16" a="1"/>
  <c r="A1023" i="16" s="1"/>
  <c r="O1022" i="16" a="1"/>
  <c r="O1022" i="16" s="1"/>
  <c r="N1022" i="16" a="1"/>
  <c r="N1022" i="16" s="1"/>
  <c r="L1022" i="16" a="1"/>
  <c r="L1022" i="16" s="1"/>
  <c r="J1022" i="16" a="1"/>
  <c r="J1022" i="16" s="1"/>
  <c r="I1022" i="16" a="1"/>
  <c r="I1022" i="16" s="1"/>
  <c r="G1022" i="16" a="1"/>
  <c r="G1022" i="16" s="1"/>
  <c r="F1022" i="16" a="1"/>
  <c r="F1022" i="16" s="1"/>
  <c r="E1022" i="16" a="1"/>
  <c r="E1022" i="16" s="1"/>
  <c r="D1022" i="16" a="1"/>
  <c r="D1022" i="16" s="1"/>
  <c r="C1022" i="16" a="1"/>
  <c r="C1022" i="16" s="1"/>
  <c r="B1022" i="16" a="1"/>
  <c r="B1022" i="16" s="1"/>
  <c r="A1022" i="16" a="1"/>
  <c r="A1022" i="16" s="1"/>
  <c r="O1021" i="16" a="1"/>
  <c r="O1021" i="16" s="1"/>
  <c r="N1021" i="16" a="1"/>
  <c r="N1021" i="16" s="1"/>
  <c r="L1021" i="16" a="1"/>
  <c r="L1021" i="16" s="1"/>
  <c r="J1021" i="16" a="1"/>
  <c r="J1021" i="16" s="1"/>
  <c r="I1021" i="16" a="1"/>
  <c r="I1021" i="16" s="1"/>
  <c r="G1021" i="16" a="1"/>
  <c r="G1021" i="16" s="1"/>
  <c r="F1021" i="16" a="1"/>
  <c r="F1021" i="16" s="1"/>
  <c r="E1021" i="16" a="1"/>
  <c r="E1021" i="16" s="1"/>
  <c r="D1021" i="16" a="1"/>
  <c r="D1021" i="16" s="1"/>
  <c r="C1021" i="16" a="1"/>
  <c r="C1021" i="16" s="1"/>
  <c r="B1021" i="16" a="1"/>
  <c r="B1021" i="16" s="1"/>
  <c r="A1021" i="16" a="1"/>
  <c r="A1021" i="16" s="1"/>
  <c r="O1020" i="16" a="1"/>
  <c r="O1020" i="16" s="1"/>
  <c r="N1020" i="16" a="1"/>
  <c r="N1020" i="16" s="1"/>
  <c r="L1020" i="16" a="1"/>
  <c r="L1020" i="16" s="1"/>
  <c r="J1020" i="16" a="1"/>
  <c r="J1020" i="16" s="1"/>
  <c r="I1020" i="16" a="1"/>
  <c r="I1020" i="16" s="1"/>
  <c r="G1020" i="16" a="1"/>
  <c r="G1020" i="16" s="1"/>
  <c r="E1020" i="16" a="1"/>
  <c r="E1020" i="16" s="1"/>
  <c r="D1020" i="16" a="1"/>
  <c r="D1020" i="16" s="1"/>
  <c r="C1020" i="16" a="1"/>
  <c r="C1020" i="16" s="1"/>
  <c r="B1020" i="16" a="1"/>
  <c r="B1020" i="16" s="1"/>
  <c r="A1020" i="16" a="1"/>
  <c r="A1020" i="16" s="1"/>
  <c r="O1019" i="16" a="1"/>
  <c r="O1019" i="16" s="1"/>
  <c r="N1019" i="16" a="1"/>
  <c r="N1019" i="16" s="1"/>
  <c r="L1019" i="16" a="1"/>
  <c r="L1019" i="16" s="1"/>
  <c r="J1019" i="16" a="1"/>
  <c r="J1019" i="16" s="1"/>
  <c r="I1019" i="16" a="1"/>
  <c r="I1019" i="16" s="1"/>
  <c r="G1019" i="16" a="1"/>
  <c r="G1019" i="16" s="1"/>
  <c r="E1019" i="16" a="1"/>
  <c r="E1019" i="16" s="1"/>
  <c r="D1019" i="16" a="1"/>
  <c r="D1019" i="16" s="1"/>
  <c r="C1019" i="16" a="1"/>
  <c r="C1019" i="16" s="1"/>
  <c r="B1019" i="16" a="1"/>
  <c r="B1019" i="16" s="1"/>
  <c r="A1019" i="16" a="1"/>
  <c r="A1019" i="16" s="1"/>
  <c r="O1018" i="16" a="1"/>
  <c r="O1018" i="16" s="1"/>
  <c r="N1018" i="16" a="1"/>
  <c r="N1018" i="16" s="1"/>
  <c r="L1018" i="16" a="1"/>
  <c r="L1018" i="16" s="1"/>
  <c r="J1018" i="16" a="1"/>
  <c r="J1018" i="16" s="1"/>
  <c r="I1018" i="16" a="1"/>
  <c r="I1018" i="16" s="1"/>
  <c r="G1018" i="16" a="1"/>
  <c r="G1018" i="16" s="1"/>
  <c r="F1018" i="16" a="1"/>
  <c r="F1018" i="16" s="1"/>
  <c r="E1018" i="16" a="1"/>
  <c r="E1018" i="16" s="1"/>
  <c r="D1018" i="16" a="1"/>
  <c r="D1018" i="16" s="1"/>
  <c r="C1018" i="16" a="1"/>
  <c r="C1018" i="16" s="1"/>
  <c r="B1018" i="16" a="1"/>
  <c r="B1018" i="16" s="1"/>
  <c r="A1018" i="16" a="1"/>
  <c r="A1018" i="16" s="1"/>
  <c r="O1017" i="16" a="1"/>
  <c r="O1017" i="16" s="1"/>
  <c r="N1017" i="16" a="1"/>
  <c r="N1017" i="16" s="1"/>
  <c r="L1017" i="16" a="1"/>
  <c r="L1017" i="16" s="1"/>
  <c r="J1017" i="16" a="1"/>
  <c r="J1017" i="16" s="1"/>
  <c r="I1017" i="16" a="1"/>
  <c r="I1017" i="16" s="1"/>
  <c r="G1017" i="16" a="1"/>
  <c r="G1017" i="16" s="1"/>
  <c r="F1017" i="16" a="1"/>
  <c r="F1017" i="16" s="1"/>
  <c r="E1017" i="16" a="1"/>
  <c r="E1017" i="16" s="1"/>
  <c r="D1017" i="16" a="1"/>
  <c r="D1017" i="16" s="1"/>
  <c r="C1017" i="16" a="1"/>
  <c r="C1017" i="16" s="1"/>
  <c r="B1017" i="16" a="1"/>
  <c r="B1017" i="16" s="1"/>
  <c r="A1017" i="16" a="1"/>
  <c r="A1017" i="16" s="1"/>
  <c r="O1016" i="16" a="1"/>
  <c r="O1016" i="16" s="1"/>
  <c r="N1016" i="16" a="1"/>
  <c r="N1016" i="16" s="1"/>
  <c r="L1016" i="16" a="1"/>
  <c r="L1016" i="16" s="1"/>
  <c r="J1016" i="16" a="1"/>
  <c r="J1016" i="16" s="1"/>
  <c r="I1016" i="16" a="1"/>
  <c r="I1016" i="16" s="1"/>
  <c r="G1016" i="16" a="1"/>
  <c r="G1016" i="16" s="1"/>
  <c r="F1016" i="16" a="1"/>
  <c r="F1016" i="16" s="1"/>
  <c r="E1016" i="16" a="1"/>
  <c r="E1016" i="16" s="1"/>
  <c r="D1016" i="16" a="1"/>
  <c r="D1016" i="16" s="1"/>
  <c r="C1016" i="16" a="1"/>
  <c r="C1016" i="16" s="1"/>
  <c r="B1016" i="16" a="1"/>
  <c r="B1016" i="16" s="1"/>
  <c r="A1016" i="16" a="1"/>
  <c r="A1016" i="16" s="1"/>
  <c r="O1015" i="16" a="1"/>
  <c r="O1015" i="16" s="1"/>
  <c r="N1015" i="16" a="1"/>
  <c r="N1015" i="16" s="1"/>
  <c r="L1015" i="16" a="1"/>
  <c r="L1015" i="16" s="1"/>
  <c r="J1015" i="16" a="1"/>
  <c r="J1015" i="16" s="1"/>
  <c r="I1015" i="16" a="1"/>
  <c r="I1015" i="16" s="1"/>
  <c r="G1015" i="16" a="1"/>
  <c r="G1015" i="16" s="1"/>
  <c r="F1015" i="16" a="1"/>
  <c r="F1015" i="16" s="1"/>
  <c r="E1015" i="16" a="1"/>
  <c r="E1015" i="16" s="1"/>
  <c r="D1015" i="16" a="1"/>
  <c r="D1015" i="16" s="1"/>
  <c r="C1015" i="16" a="1"/>
  <c r="C1015" i="16" s="1"/>
  <c r="B1015" i="16" a="1"/>
  <c r="B1015" i="16" s="1"/>
  <c r="A1015" i="16" a="1"/>
  <c r="A1015" i="16" s="1"/>
  <c r="O1014" i="16" a="1"/>
  <c r="O1014" i="16" s="1"/>
  <c r="N1014" i="16" a="1"/>
  <c r="N1014" i="16" s="1"/>
  <c r="L1014" i="16" a="1"/>
  <c r="L1014" i="16" s="1"/>
  <c r="J1014" i="16" a="1"/>
  <c r="J1014" i="16" s="1"/>
  <c r="I1014" i="16" a="1"/>
  <c r="I1014" i="16" s="1"/>
  <c r="G1014" i="16" a="1"/>
  <c r="G1014" i="16" s="1"/>
  <c r="F1014" i="16" a="1"/>
  <c r="F1014" i="16" s="1"/>
  <c r="E1014" i="16" a="1"/>
  <c r="E1014" i="16" s="1"/>
  <c r="D1014" i="16" a="1"/>
  <c r="D1014" i="16" s="1"/>
  <c r="C1014" i="16" a="1"/>
  <c r="C1014" i="16" s="1"/>
  <c r="B1014" i="16" a="1"/>
  <c r="B1014" i="16" s="1"/>
  <c r="A1014" i="16" a="1"/>
  <c r="A1014" i="16" s="1"/>
  <c r="O1013" i="16" a="1"/>
  <c r="O1013" i="16" s="1"/>
  <c r="N1013" i="16" a="1"/>
  <c r="N1013" i="16" s="1"/>
  <c r="L1013" i="16" a="1"/>
  <c r="L1013" i="16" s="1"/>
  <c r="J1013" i="16" a="1"/>
  <c r="J1013" i="16" s="1"/>
  <c r="I1013" i="16" a="1"/>
  <c r="I1013" i="16" s="1"/>
  <c r="G1013" i="16" a="1"/>
  <c r="G1013" i="16" s="1"/>
  <c r="F1013" i="16" a="1"/>
  <c r="F1013" i="16" s="1"/>
  <c r="E1013" i="16" a="1"/>
  <c r="E1013" i="16" s="1"/>
  <c r="D1013" i="16" a="1"/>
  <c r="D1013" i="16" s="1"/>
  <c r="C1013" i="16" a="1"/>
  <c r="C1013" i="16" s="1"/>
  <c r="B1013" i="16" a="1"/>
  <c r="B1013" i="16" s="1"/>
  <c r="A1013" i="16" a="1"/>
  <c r="A1013" i="16" s="1"/>
  <c r="O1012" i="16" a="1"/>
  <c r="O1012" i="16" s="1"/>
  <c r="N1012" i="16" a="1"/>
  <c r="N1012" i="16" s="1"/>
  <c r="L1012" i="16" a="1"/>
  <c r="L1012" i="16" s="1"/>
  <c r="J1012" i="16" a="1"/>
  <c r="J1012" i="16" s="1"/>
  <c r="I1012" i="16" a="1"/>
  <c r="I1012" i="16" s="1"/>
  <c r="G1012" i="16" a="1"/>
  <c r="G1012" i="16" s="1"/>
  <c r="F1012" i="16" a="1"/>
  <c r="F1012" i="16" s="1"/>
  <c r="E1012" i="16" a="1"/>
  <c r="E1012" i="16" s="1"/>
  <c r="D1012" i="16" a="1"/>
  <c r="D1012" i="16" s="1"/>
  <c r="C1012" i="16" a="1"/>
  <c r="C1012" i="16" s="1"/>
  <c r="B1012" i="16" a="1"/>
  <c r="B1012" i="16" s="1"/>
  <c r="A1012" i="16" a="1"/>
  <c r="A1012" i="16" s="1"/>
  <c r="O1011" i="16" a="1"/>
  <c r="O1011" i="16" s="1"/>
  <c r="N1011" i="16" a="1"/>
  <c r="N1011" i="16" s="1"/>
  <c r="L1011" i="16" a="1"/>
  <c r="L1011" i="16" s="1"/>
  <c r="J1011" i="16" a="1"/>
  <c r="J1011" i="16" s="1"/>
  <c r="I1011" i="16" a="1"/>
  <c r="I1011" i="16" s="1"/>
  <c r="G1011" i="16" a="1"/>
  <c r="G1011" i="16" s="1"/>
  <c r="F1011" i="16" a="1"/>
  <c r="F1011" i="16" s="1"/>
  <c r="E1011" i="16" a="1"/>
  <c r="E1011" i="16" s="1"/>
  <c r="D1011" i="16" a="1"/>
  <c r="D1011" i="16" s="1"/>
  <c r="C1011" i="16" a="1"/>
  <c r="C1011" i="16" s="1"/>
  <c r="B1011" i="16" a="1"/>
  <c r="B1011" i="16" s="1"/>
  <c r="A1011" i="16" a="1"/>
  <c r="A1011" i="16" s="1"/>
  <c r="O1010" i="16" a="1"/>
  <c r="O1010" i="16" s="1"/>
  <c r="N1010" i="16" a="1"/>
  <c r="N1010" i="16" s="1"/>
  <c r="L1010" i="16" a="1"/>
  <c r="L1010" i="16" s="1"/>
  <c r="J1010" i="16" a="1"/>
  <c r="J1010" i="16" s="1"/>
  <c r="I1010" i="16" a="1"/>
  <c r="I1010" i="16" s="1"/>
  <c r="G1010" i="16" a="1"/>
  <c r="G1010" i="16" s="1"/>
  <c r="F1010" i="16" a="1"/>
  <c r="F1010" i="16" s="1"/>
  <c r="E1010" i="16" a="1"/>
  <c r="E1010" i="16" s="1"/>
  <c r="D1010" i="16" a="1"/>
  <c r="D1010" i="16" s="1"/>
  <c r="C1010" i="16" a="1"/>
  <c r="C1010" i="16" s="1"/>
  <c r="B1010" i="16" a="1"/>
  <c r="B1010" i="16" s="1"/>
  <c r="A1010" i="16" a="1"/>
  <c r="A1010" i="16" s="1"/>
  <c r="O1009" i="16" a="1"/>
  <c r="O1009" i="16" s="1"/>
  <c r="N1009" i="16" a="1"/>
  <c r="N1009" i="16" s="1"/>
  <c r="L1009" i="16" a="1"/>
  <c r="L1009" i="16" s="1"/>
  <c r="J1009" i="16" a="1"/>
  <c r="J1009" i="16" s="1"/>
  <c r="I1009" i="16" a="1"/>
  <c r="I1009" i="16" s="1"/>
  <c r="G1009" i="16" a="1"/>
  <c r="G1009" i="16" s="1"/>
  <c r="F1009" i="16" a="1"/>
  <c r="F1009" i="16" s="1"/>
  <c r="E1009" i="16" a="1"/>
  <c r="E1009" i="16" s="1"/>
  <c r="D1009" i="16" a="1"/>
  <c r="D1009" i="16" s="1"/>
  <c r="C1009" i="16" a="1"/>
  <c r="C1009" i="16" s="1"/>
  <c r="B1009" i="16" a="1"/>
  <c r="B1009" i="16" s="1"/>
  <c r="A1009" i="16" a="1"/>
  <c r="A1009" i="16" s="1"/>
  <c r="O1008" i="16" a="1"/>
  <c r="O1008" i="16" s="1"/>
  <c r="N1008" i="16" a="1"/>
  <c r="N1008" i="16" s="1"/>
  <c r="L1008" i="16" a="1"/>
  <c r="L1008" i="16" s="1"/>
  <c r="J1008" i="16" a="1"/>
  <c r="J1008" i="16" s="1"/>
  <c r="I1008" i="16" a="1"/>
  <c r="I1008" i="16" s="1"/>
  <c r="G1008" i="16" a="1"/>
  <c r="G1008" i="16" s="1"/>
  <c r="E1008" i="16" a="1"/>
  <c r="E1008" i="16" s="1"/>
  <c r="D1008" i="16" a="1"/>
  <c r="D1008" i="16" s="1"/>
  <c r="C1008" i="16" a="1"/>
  <c r="C1008" i="16" s="1"/>
  <c r="B1008" i="16" a="1"/>
  <c r="B1008" i="16" s="1"/>
  <c r="A1008" i="16" a="1"/>
  <c r="A1008" i="16" s="1"/>
  <c r="O1007" i="16" a="1"/>
  <c r="O1007" i="16" s="1"/>
  <c r="N1007" i="16" a="1"/>
  <c r="N1007" i="16" s="1"/>
  <c r="L1007" i="16" a="1"/>
  <c r="L1007" i="16" s="1"/>
  <c r="J1007" i="16" a="1"/>
  <c r="J1007" i="16" s="1"/>
  <c r="I1007" i="16" a="1"/>
  <c r="I1007" i="16" s="1"/>
  <c r="G1007" i="16" a="1"/>
  <c r="G1007" i="16" s="1"/>
  <c r="E1007" i="16" a="1"/>
  <c r="E1007" i="16" s="1"/>
  <c r="D1007" i="16" a="1"/>
  <c r="D1007" i="16" s="1"/>
  <c r="C1007" i="16" a="1"/>
  <c r="C1007" i="16" s="1"/>
  <c r="B1007" i="16" a="1"/>
  <c r="B1007" i="16" s="1"/>
  <c r="A1007" i="16" a="1"/>
  <c r="A1007" i="16" s="1"/>
  <c r="O1006" i="16" a="1"/>
  <c r="O1006" i="16" s="1"/>
  <c r="N1006" i="16" a="1"/>
  <c r="N1006" i="16" s="1"/>
  <c r="L1006" i="16" a="1"/>
  <c r="L1006" i="16" s="1"/>
  <c r="J1006" i="16" a="1"/>
  <c r="J1006" i="16" s="1"/>
  <c r="I1006" i="16" a="1"/>
  <c r="I1006" i="16" s="1"/>
  <c r="G1006" i="16" a="1"/>
  <c r="G1006" i="16" s="1"/>
  <c r="F1006" i="16" a="1"/>
  <c r="F1006" i="16" s="1"/>
  <c r="E1006" i="16" a="1"/>
  <c r="E1006" i="16" s="1"/>
  <c r="D1006" i="16" a="1"/>
  <c r="D1006" i="16" s="1"/>
  <c r="C1006" i="16" a="1"/>
  <c r="C1006" i="16" s="1"/>
  <c r="B1006" i="16" a="1"/>
  <c r="B1006" i="16" s="1"/>
  <c r="A1006" i="16" a="1"/>
  <c r="A1006" i="16" s="1"/>
  <c r="O1005" i="16" a="1"/>
  <c r="O1005" i="16" s="1"/>
  <c r="N1005" i="16" a="1"/>
  <c r="N1005" i="16" s="1"/>
  <c r="L1005" i="16" a="1"/>
  <c r="L1005" i="16" s="1"/>
  <c r="J1005" i="16" a="1"/>
  <c r="J1005" i="16" s="1"/>
  <c r="I1005" i="16" a="1"/>
  <c r="I1005" i="16" s="1"/>
  <c r="G1005" i="16" a="1"/>
  <c r="G1005" i="16" s="1"/>
  <c r="F1005" i="16" a="1"/>
  <c r="F1005" i="16" s="1"/>
  <c r="E1005" i="16" a="1"/>
  <c r="E1005" i="16" s="1"/>
  <c r="D1005" i="16" a="1"/>
  <c r="D1005" i="16" s="1"/>
  <c r="C1005" i="16" a="1"/>
  <c r="C1005" i="16" s="1"/>
  <c r="B1005" i="16" a="1"/>
  <c r="B1005" i="16" s="1"/>
  <c r="A1005" i="16" a="1"/>
  <c r="A1005" i="16" s="1"/>
  <c r="O1004" i="16" a="1"/>
  <c r="O1004" i="16" s="1"/>
  <c r="N1004" i="16" a="1"/>
  <c r="N1004" i="16" s="1"/>
  <c r="L1004" i="16" a="1"/>
  <c r="L1004" i="16" s="1"/>
  <c r="J1004" i="16" a="1"/>
  <c r="J1004" i="16" s="1"/>
  <c r="I1004" i="16" a="1"/>
  <c r="I1004" i="16" s="1"/>
  <c r="G1004" i="16" a="1"/>
  <c r="G1004" i="16" s="1"/>
  <c r="F1004" i="16" a="1"/>
  <c r="F1004" i="16" s="1"/>
  <c r="E1004" i="16" a="1"/>
  <c r="E1004" i="16" s="1"/>
  <c r="D1004" i="16" a="1"/>
  <c r="D1004" i="16" s="1"/>
  <c r="C1004" i="16" a="1"/>
  <c r="C1004" i="16" s="1"/>
  <c r="B1004" i="16" a="1"/>
  <c r="B1004" i="16" s="1"/>
  <c r="A1004" i="16" a="1"/>
  <c r="A1004" i="16" s="1"/>
  <c r="O1003" i="16" a="1"/>
  <c r="O1003" i="16" s="1"/>
  <c r="N1003" i="16" a="1"/>
  <c r="N1003" i="16" s="1"/>
  <c r="L1003" i="16" a="1"/>
  <c r="L1003" i="16" s="1"/>
  <c r="J1003" i="16" a="1"/>
  <c r="J1003" i="16" s="1"/>
  <c r="I1003" i="16" a="1"/>
  <c r="I1003" i="16" s="1"/>
  <c r="G1003" i="16" a="1"/>
  <c r="G1003" i="16" s="1"/>
  <c r="F1003" i="16" a="1"/>
  <c r="F1003" i="16" s="1"/>
  <c r="E1003" i="16" a="1"/>
  <c r="E1003" i="16" s="1"/>
  <c r="D1003" i="16" a="1"/>
  <c r="D1003" i="16" s="1"/>
  <c r="C1003" i="16" a="1"/>
  <c r="C1003" i="16" s="1"/>
  <c r="B1003" i="16" a="1"/>
  <c r="B1003" i="16" s="1"/>
  <c r="A1003" i="16" a="1"/>
  <c r="A1003" i="16" s="1"/>
  <c r="O1002" i="16" a="1"/>
  <c r="O1002" i="16" s="1"/>
  <c r="N1002" i="16" a="1"/>
  <c r="N1002" i="16" s="1"/>
  <c r="L1002" i="16" a="1"/>
  <c r="L1002" i="16" s="1"/>
  <c r="J1002" i="16" a="1"/>
  <c r="J1002" i="16" s="1"/>
  <c r="I1002" i="16" a="1"/>
  <c r="I1002" i="16" s="1"/>
  <c r="G1002" i="16" a="1"/>
  <c r="G1002" i="16" s="1"/>
  <c r="F1002" i="16" a="1"/>
  <c r="F1002" i="16" s="1"/>
  <c r="E1002" i="16" a="1"/>
  <c r="E1002" i="16" s="1"/>
  <c r="D1002" i="16" a="1"/>
  <c r="D1002" i="16" s="1"/>
  <c r="C1002" i="16" a="1"/>
  <c r="C1002" i="16" s="1"/>
  <c r="B1002" i="16" a="1"/>
  <c r="B1002" i="16" s="1"/>
  <c r="A1002" i="16" a="1"/>
  <c r="A1002" i="16" s="1"/>
  <c r="O1001" i="16" a="1"/>
  <c r="O1001" i="16" s="1"/>
  <c r="N1001" i="16" a="1"/>
  <c r="N1001" i="16" s="1"/>
  <c r="L1001" i="16" a="1"/>
  <c r="L1001" i="16" s="1"/>
  <c r="J1001" i="16" a="1"/>
  <c r="J1001" i="16" s="1"/>
  <c r="I1001" i="16" a="1"/>
  <c r="I1001" i="16" s="1"/>
  <c r="G1001" i="16" a="1"/>
  <c r="G1001" i="16" s="1"/>
  <c r="F1001" i="16" a="1"/>
  <c r="F1001" i="16" s="1"/>
  <c r="E1001" i="16" a="1"/>
  <c r="E1001" i="16" s="1"/>
  <c r="D1001" i="16" a="1"/>
  <c r="D1001" i="16" s="1"/>
  <c r="C1001" i="16" a="1"/>
  <c r="C1001" i="16" s="1"/>
  <c r="B1001" i="16" a="1"/>
  <c r="B1001" i="16" s="1"/>
  <c r="A1001" i="16" a="1"/>
  <c r="A1001" i="16" s="1"/>
  <c r="O1000" i="16" a="1"/>
  <c r="O1000" i="16" s="1"/>
  <c r="N1000" i="16" a="1"/>
  <c r="N1000" i="16" s="1"/>
  <c r="L1000" i="16" a="1"/>
  <c r="L1000" i="16" s="1"/>
  <c r="J1000" i="16" a="1"/>
  <c r="J1000" i="16" s="1"/>
  <c r="I1000" i="16" a="1"/>
  <c r="I1000" i="16" s="1"/>
  <c r="G1000" i="16" a="1"/>
  <c r="G1000" i="16" s="1"/>
  <c r="F1000" i="16" a="1"/>
  <c r="F1000" i="16" s="1"/>
  <c r="E1000" i="16" a="1"/>
  <c r="E1000" i="16" s="1"/>
  <c r="D1000" i="16" a="1"/>
  <c r="D1000" i="16" s="1"/>
  <c r="C1000" i="16" a="1"/>
  <c r="C1000" i="16" s="1"/>
  <c r="B1000" i="16" a="1"/>
  <c r="B1000" i="16" s="1"/>
  <c r="A1000" i="16" a="1"/>
  <c r="A1000" i="16" s="1"/>
  <c r="O999" i="16" a="1"/>
  <c r="O999" i="16" s="1"/>
  <c r="N999" i="16" a="1"/>
  <c r="N999" i="16" s="1"/>
  <c r="L999" i="16" a="1"/>
  <c r="L999" i="16" s="1"/>
  <c r="J999" i="16" a="1"/>
  <c r="J999" i="16" s="1"/>
  <c r="I999" i="16" a="1"/>
  <c r="I999" i="16" s="1"/>
  <c r="G999" i="16" a="1"/>
  <c r="G999" i="16" s="1"/>
  <c r="F999" i="16" a="1"/>
  <c r="F999" i="16" s="1"/>
  <c r="E999" i="16" a="1"/>
  <c r="E999" i="16" s="1"/>
  <c r="D999" i="16" a="1"/>
  <c r="D999" i="16" s="1"/>
  <c r="C999" i="16" a="1"/>
  <c r="C999" i="16" s="1"/>
  <c r="B999" i="16" a="1"/>
  <c r="B999" i="16" s="1"/>
  <c r="A999" i="16" a="1"/>
  <c r="A999" i="16" s="1"/>
  <c r="O998" i="16" a="1"/>
  <c r="O998" i="16" s="1"/>
  <c r="N998" i="16" a="1"/>
  <c r="N998" i="16" s="1"/>
  <c r="L998" i="16" a="1"/>
  <c r="L998" i="16" s="1"/>
  <c r="J998" i="16" a="1"/>
  <c r="J998" i="16" s="1"/>
  <c r="I998" i="16" a="1"/>
  <c r="I998" i="16" s="1"/>
  <c r="G998" i="16" a="1"/>
  <c r="G998" i="16" s="1"/>
  <c r="F998" i="16" a="1"/>
  <c r="F998" i="16" s="1"/>
  <c r="E998" i="16" a="1"/>
  <c r="E998" i="16" s="1"/>
  <c r="D998" i="16" a="1"/>
  <c r="D998" i="16" s="1"/>
  <c r="C998" i="16" a="1"/>
  <c r="C998" i="16" s="1"/>
  <c r="B998" i="16" a="1"/>
  <c r="B998" i="16" s="1"/>
  <c r="A998" i="16" a="1"/>
  <c r="A998" i="16" s="1"/>
  <c r="O997" i="16" a="1"/>
  <c r="O997" i="16" s="1"/>
  <c r="N997" i="16" a="1"/>
  <c r="N997" i="16" s="1"/>
  <c r="L997" i="16" a="1"/>
  <c r="L997" i="16" s="1"/>
  <c r="J997" i="16" a="1"/>
  <c r="J997" i="16" s="1"/>
  <c r="I997" i="16" a="1"/>
  <c r="I997" i="16" s="1"/>
  <c r="G997" i="16" a="1"/>
  <c r="G997" i="16" s="1"/>
  <c r="F997" i="16" a="1"/>
  <c r="F997" i="16" s="1"/>
  <c r="E997" i="16" a="1"/>
  <c r="E997" i="16" s="1"/>
  <c r="D997" i="16" a="1"/>
  <c r="D997" i="16" s="1"/>
  <c r="C997" i="16" a="1"/>
  <c r="C997" i="16" s="1"/>
  <c r="B997" i="16" a="1"/>
  <c r="B997" i="16" s="1"/>
  <c r="A997" i="16" a="1"/>
  <c r="A997" i="16" s="1"/>
  <c r="O996" i="16" a="1"/>
  <c r="O996" i="16" s="1"/>
  <c r="N996" i="16" a="1"/>
  <c r="N996" i="16" s="1"/>
  <c r="L996" i="16" a="1"/>
  <c r="L996" i="16" s="1"/>
  <c r="J996" i="16" a="1"/>
  <c r="J996" i="16" s="1"/>
  <c r="I996" i="16" a="1"/>
  <c r="I996" i="16" s="1"/>
  <c r="G996" i="16" a="1"/>
  <c r="G996" i="16" s="1"/>
  <c r="E996" i="16" a="1"/>
  <c r="E996" i="16" s="1"/>
  <c r="D996" i="16" a="1"/>
  <c r="D996" i="16" s="1"/>
  <c r="C996" i="16" a="1"/>
  <c r="C996" i="16" s="1"/>
  <c r="B996" i="16" a="1"/>
  <c r="B996" i="16" s="1"/>
  <c r="A996" i="16" a="1"/>
  <c r="A996" i="16" s="1"/>
  <c r="O995" i="16" a="1"/>
  <c r="O995" i="16" s="1"/>
  <c r="N995" i="16" a="1"/>
  <c r="N995" i="16" s="1"/>
  <c r="L995" i="16" a="1"/>
  <c r="L995" i="16" s="1"/>
  <c r="J995" i="16" a="1"/>
  <c r="J995" i="16" s="1"/>
  <c r="I995" i="16" a="1"/>
  <c r="I995" i="16" s="1"/>
  <c r="G995" i="16" a="1"/>
  <c r="G995" i="16" s="1"/>
  <c r="E995" i="16" a="1"/>
  <c r="E995" i="16" s="1"/>
  <c r="D995" i="16" a="1"/>
  <c r="D995" i="16" s="1"/>
  <c r="C995" i="16" a="1"/>
  <c r="C995" i="16" s="1"/>
  <c r="B995" i="16" a="1"/>
  <c r="B995" i="16" s="1"/>
  <c r="A995" i="16" a="1"/>
  <c r="A995" i="16" s="1"/>
  <c r="O994" i="16" a="1"/>
  <c r="O994" i="16" s="1"/>
  <c r="N994" i="16" a="1"/>
  <c r="N994" i="16" s="1"/>
  <c r="L994" i="16" a="1"/>
  <c r="L994" i="16" s="1"/>
  <c r="J994" i="16" a="1"/>
  <c r="J994" i="16" s="1"/>
  <c r="I994" i="16" a="1"/>
  <c r="I994" i="16" s="1"/>
  <c r="G994" i="16" a="1"/>
  <c r="G994" i="16" s="1"/>
  <c r="F994" i="16" a="1"/>
  <c r="F994" i="16" s="1"/>
  <c r="E994" i="16" a="1"/>
  <c r="E994" i="16" s="1"/>
  <c r="D994" i="16" a="1"/>
  <c r="D994" i="16" s="1"/>
  <c r="C994" i="16" a="1"/>
  <c r="C994" i="16" s="1"/>
  <c r="B994" i="16" a="1"/>
  <c r="B994" i="16" s="1"/>
  <c r="A994" i="16" a="1"/>
  <c r="A994" i="16" s="1"/>
  <c r="O993" i="16" a="1"/>
  <c r="O993" i="16" s="1"/>
  <c r="N993" i="16" a="1"/>
  <c r="N993" i="16" s="1"/>
  <c r="L993" i="16" a="1"/>
  <c r="L993" i="16" s="1"/>
  <c r="J993" i="16" a="1"/>
  <c r="J993" i="16" s="1"/>
  <c r="I993" i="16" a="1"/>
  <c r="I993" i="16" s="1"/>
  <c r="G993" i="16" a="1"/>
  <c r="G993" i="16" s="1"/>
  <c r="F993" i="16" a="1"/>
  <c r="F993" i="16" s="1"/>
  <c r="E993" i="16" a="1"/>
  <c r="E993" i="16" s="1"/>
  <c r="D993" i="16" a="1"/>
  <c r="D993" i="16" s="1"/>
  <c r="C993" i="16" a="1"/>
  <c r="C993" i="16" s="1"/>
  <c r="B993" i="16" a="1"/>
  <c r="B993" i="16" s="1"/>
  <c r="A993" i="16" a="1"/>
  <c r="A993" i="16" s="1"/>
  <c r="O992" i="16" a="1"/>
  <c r="O992" i="16" s="1"/>
  <c r="N992" i="16" a="1"/>
  <c r="N992" i="16" s="1"/>
  <c r="L992" i="16" a="1"/>
  <c r="L992" i="16" s="1"/>
  <c r="J992" i="16" a="1"/>
  <c r="J992" i="16" s="1"/>
  <c r="I992" i="16" a="1"/>
  <c r="I992" i="16" s="1"/>
  <c r="G992" i="16" a="1"/>
  <c r="G992" i="16" s="1"/>
  <c r="F992" i="16" a="1"/>
  <c r="F992" i="16" s="1"/>
  <c r="E992" i="16" a="1"/>
  <c r="E992" i="16" s="1"/>
  <c r="D992" i="16" a="1"/>
  <c r="D992" i="16" s="1"/>
  <c r="C992" i="16" a="1"/>
  <c r="C992" i="16" s="1"/>
  <c r="B992" i="16" a="1"/>
  <c r="B992" i="16" s="1"/>
  <c r="A992" i="16" a="1"/>
  <c r="A992" i="16" s="1"/>
  <c r="O991" i="16" a="1"/>
  <c r="O991" i="16" s="1"/>
  <c r="N991" i="16" a="1"/>
  <c r="N991" i="16" s="1"/>
  <c r="L991" i="16" a="1"/>
  <c r="L991" i="16" s="1"/>
  <c r="J991" i="16" a="1"/>
  <c r="J991" i="16" s="1"/>
  <c r="I991" i="16" a="1"/>
  <c r="I991" i="16" s="1"/>
  <c r="G991" i="16" a="1"/>
  <c r="G991" i="16" s="1"/>
  <c r="F991" i="16" a="1"/>
  <c r="F991" i="16" s="1"/>
  <c r="E991" i="16" a="1"/>
  <c r="E991" i="16" s="1"/>
  <c r="D991" i="16" a="1"/>
  <c r="D991" i="16" s="1"/>
  <c r="C991" i="16" a="1"/>
  <c r="C991" i="16" s="1"/>
  <c r="B991" i="16" a="1"/>
  <c r="B991" i="16" s="1"/>
  <c r="A991" i="16" a="1"/>
  <c r="A991" i="16" s="1"/>
  <c r="O990" i="16" a="1"/>
  <c r="O990" i="16" s="1"/>
  <c r="N990" i="16" a="1"/>
  <c r="N990" i="16" s="1"/>
  <c r="L990" i="16" a="1"/>
  <c r="L990" i="16" s="1"/>
  <c r="J990" i="16" a="1"/>
  <c r="J990" i="16" s="1"/>
  <c r="I990" i="16" a="1"/>
  <c r="I990" i="16" s="1"/>
  <c r="G990" i="16" a="1"/>
  <c r="G990" i="16" s="1"/>
  <c r="F990" i="16" a="1"/>
  <c r="F990" i="16" s="1"/>
  <c r="E990" i="16" a="1"/>
  <c r="E990" i="16" s="1"/>
  <c r="D990" i="16" a="1"/>
  <c r="D990" i="16" s="1"/>
  <c r="C990" i="16" a="1"/>
  <c r="C990" i="16" s="1"/>
  <c r="B990" i="16" a="1"/>
  <c r="B990" i="16" s="1"/>
  <c r="A990" i="16" a="1"/>
  <c r="A990" i="16" s="1"/>
  <c r="O989" i="16" a="1"/>
  <c r="O989" i="16" s="1"/>
  <c r="N989" i="16" a="1"/>
  <c r="N989" i="16" s="1"/>
  <c r="L989" i="16" a="1"/>
  <c r="L989" i="16" s="1"/>
  <c r="J989" i="16" a="1"/>
  <c r="J989" i="16" s="1"/>
  <c r="I989" i="16" a="1"/>
  <c r="I989" i="16" s="1"/>
  <c r="G989" i="16" a="1"/>
  <c r="G989" i="16" s="1"/>
  <c r="F989" i="16" a="1"/>
  <c r="F989" i="16" s="1"/>
  <c r="E989" i="16" a="1"/>
  <c r="E989" i="16" s="1"/>
  <c r="D989" i="16" a="1"/>
  <c r="D989" i="16" s="1"/>
  <c r="C989" i="16" a="1"/>
  <c r="C989" i="16" s="1"/>
  <c r="B989" i="16" a="1"/>
  <c r="B989" i="16" s="1"/>
  <c r="A989" i="16" a="1"/>
  <c r="A989" i="16" s="1"/>
  <c r="O988" i="16" a="1"/>
  <c r="O988" i="16" s="1"/>
  <c r="N988" i="16" a="1"/>
  <c r="N988" i="16" s="1"/>
  <c r="L988" i="16" a="1"/>
  <c r="L988" i="16" s="1"/>
  <c r="J988" i="16" a="1"/>
  <c r="J988" i="16" s="1"/>
  <c r="I988" i="16" a="1"/>
  <c r="I988" i="16" s="1"/>
  <c r="G988" i="16" a="1"/>
  <c r="G988" i="16" s="1"/>
  <c r="F988" i="16" a="1"/>
  <c r="F988" i="16" s="1"/>
  <c r="E988" i="16" a="1"/>
  <c r="E988" i="16" s="1"/>
  <c r="D988" i="16" a="1"/>
  <c r="D988" i="16" s="1"/>
  <c r="C988" i="16" a="1"/>
  <c r="C988" i="16" s="1"/>
  <c r="B988" i="16" a="1"/>
  <c r="B988" i="16" s="1"/>
  <c r="A988" i="16" a="1"/>
  <c r="A988" i="16" s="1"/>
  <c r="O987" i="16" a="1"/>
  <c r="O987" i="16" s="1"/>
  <c r="N987" i="16" a="1"/>
  <c r="N987" i="16" s="1"/>
  <c r="L987" i="16" a="1"/>
  <c r="L987" i="16" s="1"/>
  <c r="J987" i="16" a="1"/>
  <c r="J987" i="16" s="1"/>
  <c r="I987" i="16" a="1"/>
  <c r="I987" i="16" s="1"/>
  <c r="G987" i="16" a="1"/>
  <c r="G987" i="16" s="1"/>
  <c r="F987" i="16" a="1"/>
  <c r="F987" i="16" s="1"/>
  <c r="E987" i="16" a="1"/>
  <c r="E987" i="16" s="1"/>
  <c r="D987" i="16" a="1"/>
  <c r="D987" i="16" s="1"/>
  <c r="C987" i="16" a="1"/>
  <c r="C987" i="16" s="1"/>
  <c r="B987" i="16" a="1"/>
  <c r="B987" i="16" s="1"/>
  <c r="A987" i="16" a="1"/>
  <c r="A987" i="16" s="1"/>
  <c r="O986" i="16" a="1"/>
  <c r="O986" i="16" s="1"/>
  <c r="N986" i="16" a="1"/>
  <c r="N986" i="16" s="1"/>
  <c r="L986" i="16" a="1"/>
  <c r="L986" i="16" s="1"/>
  <c r="J986" i="16" a="1"/>
  <c r="J986" i="16" s="1"/>
  <c r="I986" i="16" a="1"/>
  <c r="I986" i="16" s="1"/>
  <c r="G986" i="16" a="1"/>
  <c r="G986" i="16" s="1"/>
  <c r="F986" i="16" a="1"/>
  <c r="F986" i="16" s="1"/>
  <c r="E986" i="16" a="1"/>
  <c r="E986" i="16" s="1"/>
  <c r="D986" i="16" a="1"/>
  <c r="D986" i="16" s="1"/>
  <c r="C986" i="16" a="1"/>
  <c r="C986" i="16" s="1"/>
  <c r="B986" i="16" a="1"/>
  <c r="B986" i="16" s="1"/>
  <c r="A986" i="16" a="1"/>
  <c r="A986" i="16" s="1"/>
  <c r="O985" i="16" a="1"/>
  <c r="O985" i="16" s="1"/>
  <c r="N985" i="16" a="1"/>
  <c r="N985" i="16" s="1"/>
  <c r="L985" i="16" a="1"/>
  <c r="L985" i="16" s="1"/>
  <c r="J985" i="16" a="1"/>
  <c r="J985" i="16" s="1"/>
  <c r="I985" i="16" a="1"/>
  <c r="I985" i="16" s="1"/>
  <c r="G985" i="16" a="1"/>
  <c r="G985" i="16" s="1"/>
  <c r="F985" i="16" a="1"/>
  <c r="F985" i="16" s="1"/>
  <c r="E985" i="16" a="1"/>
  <c r="E985" i="16" s="1"/>
  <c r="D985" i="16" a="1"/>
  <c r="D985" i="16" s="1"/>
  <c r="C985" i="16" a="1"/>
  <c r="C985" i="16" s="1"/>
  <c r="B985" i="16" a="1"/>
  <c r="B985" i="16" s="1"/>
  <c r="A985" i="16" a="1"/>
  <c r="A985" i="16" s="1"/>
  <c r="O984" i="16" a="1"/>
  <c r="O984" i="16" s="1"/>
  <c r="N984" i="16" a="1"/>
  <c r="N984" i="16" s="1"/>
  <c r="L984" i="16" a="1"/>
  <c r="L984" i="16" s="1"/>
  <c r="J984" i="16" a="1"/>
  <c r="J984" i="16" s="1"/>
  <c r="I984" i="16" a="1"/>
  <c r="I984" i="16" s="1"/>
  <c r="G984" i="16" a="1"/>
  <c r="G984" i="16" s="1"/>
  <c r="F984" i="16" a="1"/>
  <c r="F984" i="16" s="1"/>
  <c r="E984" i="16" a="1"/>
  <c r="E984" i="16" s="1"/>
  <c r="D984" i="16" a="1"/>
  <c r="D984" i="16" s="1"/>
  <c r="C984" i="16" a="1"/>
  <c r="C984" i="16" s="1"/>
  <c r="B984" i="16" a="1"/>
  <c r="B984" i="16" s="1"/>
  <c r="A984" i="16" a="1"/>
  <c r="A984" i="16" s="1"/>
  <c r="O983" i="16" a="1"/>
  <c r="O983" i="16" s="1"/>
  <c r="N983" i="16" a="1"/>
  <c r="N983" i="16" s="1"/>
  <c r="L983" i="16" a="1"/>
  <c r="L983" i="16" s="1"/>
  <c r="J983" i="16" a="1"/>
  <c r="J983" i="16" s="1"/>
  <c r="I983" i="16" a="1"/>
  <c r="I983" i="16" s="1"/>
  <c r="G983" i="16" a="1"/>
  <c r="G983" i="16" s="1"/>
  <c r="F983" i="16" a="1"/>
  <c r="F983" i="16" s="1"/>
  <c r="E983" i="16" a="1"/>
  <c r="E983" i="16" s="1"/>
  <c r="D983" i="16" a="1"/>
  <c r="D983" i="16" s="1"/>
  <c r="C983" i="16" a="1"/>
  <c r="C983" i="16" s="1"/>
  <c r="B983" i="16" a="1"/>
  <c r="B983" i="16" s="1"/>
  <c r="A983" i="16" a="1"/>
  <c r="A983" i="16" s="1"/>
  <c r="O982" i="16" a="1"/>
  <c r="O982" i="16" s="1"/>
  <c r="N982" i="16" a="1"/>
  <c r="N982" i="16" s="1"/>
  <c r="L982" i="16" a="1"/>
  <c r="L982" i="16" s="1"/>
  <c r="J982" i="16" a="1"/>
  <c r="J982" i="16" s="1"/>
  <c r="I982" i="16" a="1"/>
  <c r="I982" i="16" s="1"/>
  <c r="G982" i="16" a="1"/>
  <c r="G982" i="16" s="1"/>
  <c r="F982" i="16" a="1"/>
  <c r="F982" i="16" s="1"/>
  <c r="E982" i="16" a="1"/>
  <c r="E982" i="16" s="1"/>
  <c r="D982" i="16" a="1"/>
  <c r="D982" i="16" s="1"/>
  <c r="C982" i="16" a="1"/>
  <c r="C982" i="16" s="1"/>
  <c r="B982" i="16" a="1"/>
  <c r="B982" i="16" s="1"/>
  <c r="A982" i="16" a="1"/>
  <c r="A982" i="16" s="1"/>
  <c r="O981" i="16" a="1"/>
  <c r="O981" i="16" s="1"/>
  <c r="N981" i="16" a="1"/>
  <c r="N981" i="16" s="1"/>
  <c r="L981" i="16" a="1"/>
  <c r="L981" i="16" s="1"/>
  <c r="J981" i="16" a="1"/>
  <c r="J981" i="16" s="1"/>
  <c r="I981" i="16" a="1"/>
  <c r="I981" i="16" s="1"/>
  <c r="G981" i="16" a="1"/>
  <c r="G981" i="16" s="1"/>
  <c r="F981" i="16" a="1"/>
  <c r="F981" i="16" s="1"/>
  <c r="E981" i="16" a="1"/>
  <c r="E981" i="16" s="1"/>
  <c r="D981" i="16" a="1"/>
  <c r="D981" i="16" s="1"/>
  <c r="C981" i="16" a="1"/>
  <c r="C981" i="16" s="1"/>
  <c r="B981" i="16" a="1"/>
  <c r="B981" i="16" s="1"/>
  <c r="A981" i="16" a="1"/>
  <c r="A981" i="16" s="1"/>
  <c r="O980" i="16" a="1"/>
  <c r="O980" i="16" s="1"/>
  <c r="N980" i="16" a="1"/>
  <c r="N980" i="16" s="1"/>
  <c r="L980" i="16" a="1"/>
  <c r="L980" i="16" s="1"/>
  <c r="J980" i="16" a="1"/>
  <c r="J980" i="16" s="1"/>
  <c r="I980" i="16" a="1"/>
  <c r="I980" i="16" s="1"/>
  <c r="G980" i="16" a="1"/>
  <c r="G980" i="16" s="1"/>
  <c r="F980" i="16" a="1"/>
  <c r="F980" i="16" s="1"/>
  <c r="E980" i="16" a="1"/>
  <c r="E980" i="16" s="1"/>
  <c r="D980" i="16" a="1"/>
  <c r="D980" i="16" s="1"/>
  <c r="C980" i="16" a="1"/>
  <c r="C980" i="16" s="1"/>
  <c r="B980" i="16" a="1"/>
  <c r="B980" i="16" s="1"/>
  <c r="A980" i="16" a="1"/>
  <c r="A980" i="16" s="1"/>
  <c r="O979" i="16" a="1"/>
  <c r="O979" i="16" s="1"/>
  <c r="N979" i="16" a="1"/>
  <c r="N979" i="16" s="1"/>
  <c r="L979" i="16" a="1"/>
  <c r="L979" i="16" s="1"/>
  <c r="J979" i="16" a="1"/>
  <c r="J979" i="16" s="1"/>
  <c r="I979" i="16" a="1"/>
  <c r="I979" i="16" s="1"/>
  <c r="G979" i="16" a="1"/>
  <c r="G979" i="16" s="1"/>
  <c r="F979" i="16" a="1"/>
  <c r="F979" i="16" s="1"/>
  <c r="E979" i="16" a="1"/>
  <c r="E979" i="16" s="1"/>
  <c r="D979" i="16" a="1"/>
  <c r="D979" i="16" s="1"/>
  <c r="C979" i="16" a="1"/>
  <c r="C979" i="16" s="1"/>
  <c r="B979" i="16" a="1"/>
  <c r="B979" i="16" s="1"/>
  <c r="A979" i="16" a="1"/>
  <c r="A979" i="16" s="1"/>
  <c r="O978" i="16" a="1"/>
  <c r="O978" i="16" s="1"/>
  <c r="N978" i="16" a="1"/>
  <c r="N978" i="16" s="1"/>
  <c r="L978" i="16" a="1"/>
  <c r="L978" i="16" s="1"/>
  <c r="J978" i="16" a="1"/>
  <c r="J978" i="16" s="1"/>
  <c r="I978" i="16" a="1"/>
  <c r="I978" i="16" s="1"/>
  <c r="G978" i="16" a="1"/>
  <c r="G978" i="16" s="1"/>
  <c r="F978" i="16" a="1"/>
  <c r="F978" i="16" s="1"/>
  <c r="E978" i="16" a="1"/>
  <c r="E978" i="16" s="1"/>
  <c r="D978" i="16" a="1"/>
  <c r="D978" i="16" s="1"/>
  <c r="C978" i="16" a="1"/>
  <c r="C978" i="16" s="1"/>
  <c r="B978" i="16" a="1"/>
  <c r="B978" i="16" s="1"/>
  <c r="A978" i="16" a="1"/>
  <c r="A978" i="16" s="1"/>
  <c r="O977" i="16" a="1"/>
  <c r="O977" i="16" s="1"/>
  <c r="N977" i="16" a="1"/>
  <c r="N977" i="16" s="1"/>
  <c r="L977" i="16" a="1"/>
  <c r="L977" i="16" s="1"/>
  <c r="J977" i="16" a="1"/>
  <c r="J977" i="16" s="1"/>
  <c r="I977" i="16" a="1"/>
  <c r="I977" i="16" s="1"/>
  <c r="G977" i="16" a="1"/>
  <c r="G977" i="16" s="1"/>
  <c r="F977" i="16" a="1"/>
  <c r="F977" i="16" s="1"/>
  <c r="E977" i="16" a="1"/>
  <c r="E977" i="16" s="1"/>
  <c r="D977" i="16" a="1"/>
  <c r="D977" i="16" s="1"/>
  <c r="C977" i="16" a="1"/>
  <c r="C977" i="16" s="1"/>
  <c r="B977" i="16" a="1"/>
  <c r="B977" i="16" s="1"/>
  <c r="A977" i="16" a="1"/>
  <c r="A977" i="16" s="1"/>
  <c r="J787" i="2"/>
  <c r="K786" i="16" s="1" a="1"/>
  <c r="K786" i="16" s="1"/>
  <c r="J778" i="2"/>
  <c r="K777" i="16" s="1" a="1"/>
  <c r="K777" i="16" s="1"/>
  <c r="J779" i="2"/>
  <c r="K778" i="16" s="1" a="1"/>
  <c r="K778" i="16" s="1"/>
  <c r="J780" i="2"/>
  <c r="J781" i="2"/>
  <c r="J782" i="2"/>
  <c r="K781" i="16" s="1" a="1"/>
  <c r="K781" i="16" s="1"/>
  <c r="J783" i="2"/>
  <c r="J784" i="2"/>
  <c r="K783" i="16" s="1" a="1"/>
  <c r="K783" i="16" s="1"/>
  <c r="J785" i="2"/>
  <c r="K784" i="16" s="1" a="1"/>
  <c r="K784" i="16" s="1"/>
  <c r="J786" i="2"/>
  <c r="K785" i="16" s="1" a="1"/>
  <c r="K785" i="16" s="1"/>
  <c r="J754" i="2"/>
  <c r="K753" i="16" s="1" a="1"/>
  <c r="K753" i="16" s="1"/>
  <c r="J755" i="2"/>
  <c r="K754" i="16" s="1" a="1"/>
  <c r="K754" i="16" s="1"/>
  <c r="J756" i="2"/>
  <c r="J757" i="2"/>
  <c r="J758" i="2"/>
  <c r="J759" i="2"/>
  <c r="K758" i="16" s="1" a="1"/>
  <c r="K758" i="16" s="1"/>
  <c r="J760" i="2"/>
  <c r="K759" i="16" s="1" a="1"/>
  <c r="K759" i="16" s="1"/>
  <c r="J761" i="2"/>
  <c r="K760" i="16" s="1" a="1"/>
  <c r="K760" i="16" s="1"/>
  <c r="J762" i="2"/>
  <c r="K761" i="16" s="1" a="1"/>
  <c r="K761" i="16" s="1"/>
  <c r="J763" i="2"/>
  <c r="J764" i="2"/>
  <c r="K763" i="16" s="1" a="1"/>
  <c r="K763" i="16" s="1"/>
  <c r="J765" i="2"/>
  <c r="K764" i="16" s="1" a="1"/>
  <c r="K764" i="16" s="1"/>
  <c r="J766" i="2"/>
  <c r="K765" i="16" s="1" a="1"/>
  <c r="K765" i="16" s="1"/>
  <c r="J767" i="2"/>
  <c r="K766" i="16" s="1" a="1"/>
  <c r="K766" i="16" s="1"/>
  <c r="J768" i="2"/>
  <c r="K767" i="16" s="1" a="1"/>
  <c r="K767" i="16" s="1"/>
  <c r="J769" i="2"/>
  <c r="K768" i="16" s="1" a="1"/>
  <c r="K768" i="16" s="1"/>
  <c r="J770" i="2"/>
  <c r="K769" i="16" s="1" a="1"/>
  <c r="K769" i="16" s="1"/>
  <c r="J771" i="2"/>
  <c r="K770" i="16" s="1" a="1"/>
  <c r="K770" i="16" s="1"/>
  <c r="J772" i="2"/>
  <c r="K771" i="16" s="1" a="1"/>
  <c r="K771" i="16" s="1"/>
  <c r="J773" i="2"/>
  <c r="J774" i="2"/>
  <c r="K773" i="16" s="1" a="1"/>
  <c r="K773" i="16" s="1"/>
  <c r="J775" i="2"/>
  <c r="K774" i="16" s="1" a="1"/>
  <c r="K774" i="16" s="1"/>
  <c r="J776" i="2"/>
  <c r="K775" i="16" s="1" a="1"/>
  <c r="K775" i="16" s="1"/>
  <c r="J777" i="2"/>
  <c r="K776" i="16" s="1" a="1"/>
  <c r="K776" i="16" s="1"/>
  <c r="J726" i="2"/>
  <c r="K725" i="16" s="1" a="1"/>
  <c r="K725" i="16" s="1"/>
  <c r="J727" i="2"/>
  <c r="K726" i="16" s="1" a="1"/>
  <c r="K726" i="16" s="1"/>
  <c r="J728" i="2"/>
  <c r="J729" i="2"/>
  <c r="J730" i="2"/>
  <c r="J731" i="2"/>
  <c r="K730" i="16" s="1" a="1"/>
  <c r="K730" i="16" s="1"/>
  <c r="J732" i="2"/>
  <c r="K731" i="16" s="1" a="1"/>
  <c r="K731" i="16" s="1"/>
  <c r="J733" i="2"/>
  <c r="J734" i="2"/>
  <c r="K733" i="16" s="1" a="1"/>
  <c r="K733" i="16" s="1"/>
  <c r="J735" i="2"/>
  <c r="K734" i="16" s="1" a="1"/>
  <c r="K734" i="16" s="1"/>
  <c r="J736" i="2"/>
  <c r="K735" i="16" s="1" a="1"/>
  <c r="K735" i="16" s="1"/>
  <c r="J737" i="2"/>
  <c r="K736" i="16" s="1" a="1"/>
  <c r="K736" i="16" s="1"/>
  <c r="J738" i="2"/>
  <c r="K737" i="16" s="1" a="1"/>
  <c r="K737" i="16" s="1"/>
  <c r="J739" i="2"/>
  <c r="K738" i="16" s="1" a="1"/>
  <c r="K738" i="16" s="1"/>
  <c r="J740" i="2"/>
  <c r="J741" i="2"/>
  <c r="J742" i="2"/>
  <c r="J743" i="2"/>
  <c r="J744" i="2"/>
  <c r="K743" i="16" s="1" a="1"/>
  <c r="K743" i="16" s="1"/>
  <c r="J745" i="2"/>
  <c r="J746" i="2"/>
  <c r="K745" i="16" s="1" a="1"/>
  <c r="K745" i="16" s="1"/>
  <c r="J747" i="2"/>
  <c r="K746" i="16" s="1" a="1"/>
  <c r="K746" i="16" s="1"/>
  <c r="J748" i="2"/>
  <c r="K747" i="16" s="1" a="1"/>
  <c r="K747" i="16" s="1"/>
  <c r="J749" i="2"/>
  <c r="K748" i="16" s="1" a="1"/>
  <c r="K748" i="16" s="1"/>
  <c r="J750" i="2"/>
  <c r="K749" i="16" s="1" a="1"/>
  <c r="K749" i="16" s="1"/>
  <c r="J751" i="2"/>
  <c r="K750" i="16" s="1" a="1"/>
  <c r="K750" i="16" s="1"/>
  <c r="J752" i="2"/>
  <c r="J753" i="2"/>
  <c r="J722" i="2"/>
  <c r="J723" i="2"/>
  <c r="K722" i="16" s="1" a="1"/>
  <c r="K722" i="16" s="1"/>
  <c r="J724" i="2"/>
  <c r="K723" i="16" s="1" a="1"/>
  <c r="K723" i="16" s="1"/>
  <c r="J725" i="2"/>
  <c r="J721" i="2"/>
  <c r="J710" i="2"/>
  <c r="K709" i="16" s="1" a="1"/>
  <c r="K709" i="16" s="1"/>
  <c r="J711" i="2"/>
  <c r="K710" i="16" s="1" a="1"/>
  <c r="K710" i="16" s="1"/>
  <c r="J712" i="2"/>
  <c r="K711" i="16" s="1" a="1"/>
  <c r="K711" i="16" s="1"/>
  <c r="J713" i="2"/>
  <c r="K712" i="16" s="1" a="1"/>
  <c r="K712" i="16" s="1"/>
  <c r="J714" i="2"/>
  <c r="K713" i="16" s="1" a="1"/>
  <c r="K713" i="16" s="1"/>
  <c r="J715" i="2"/>
  <c r="J716" i="2"/>
  <c r="K715" i="16" s="1" a="1"/>
  <c r="K715" i="16" s="1"/>
  <c r="J717" i="2"/>
  <c r="J718" i="2"/>
  <c r="J719" i="2"/>
  <c r="K718" i="16" s="1" a="1"/>
  <c r="K718" i="16" s="1"/>
  <c r="J720" i="2"/>
  <c r="J709" i="2"/>
  <c r="J700" i="2"/>
  <c r="K699" i="16" s="1" a="1"/>
  <c r="K699" i="16" s="1"/>
  <c r="J701" i="2"/>
  <c r="K700" i="16" s="1" a="1"/>
  <c r="K700" i="16" s="1"/>
  <c r="J702" i="2"/>
  <c r="K701" i="16" s="1" a="1"/>
  <c r="K701" i="16" s="1"/>
  <c r="J703" i="2"/>
  <c r="J704" i="2"/>
  <c r="J705" i="2"/>
  <c r="J706" i="2"/>
  <c r="J707" i="2"/>
  <c r="J708" i="2"/>
  <c r="K707" i="16" s="1" a="1"/>
  <c r="K707" i="16" s="1"/>
  <c r="G681" i="16" a="1"/>
  <c r="G681" i="16" s="1"/>
  <c r="J690" i="2"/>
  <c r="J691" i="2"/>
  <c r="K690" i="16" s="1" a="1"/>
  <c r="K690" i="16" s="1"/>
  <c r="J692" i="2"/>
  <c r="K691" i="16" s="1" a="1"/>
  <c r="K691" i="16" s="1"/>
  <c r="J693" i="2"/>
  <c r="K692" i="16" s="1" a="1"/>
  <c r="K692" i="16" s="1"/>
  <c r="J694" i="2"/>
  <c r="K693" i="16" s="1" a="1"/>
  <c r="K693" i="16" s="1"/>
  <c r="J695" i="2"/>
  <c r="J696" i="2"/>
  <c r="K695" i="16" s="1" a="1"/>
  <c r="K695" i="16" s="1"/>
  <c r="J697" i="2"/>
  <c r="J698" i="2"/>
  <c r="J699" i="2"/>
  <c r="J689" i="2"/>
  <c r="K688" i="16" s="1" a="1"/>
  <c r="K688" i="16" s="1"/>
  <c r="J688" i="2"/>
  <c r="J687" i="2"/>
  <c r="K686" i="16" s="1" a="1"/>
  <c r="K686" i="16" s="1"/>
  <c r="J686" i="2"/>
  <c r="K685" i="16" s="1" a="1"/>
  <c r="K685" i="16" s="1"/>
  <c r="J685" i="2"/>
  <c r="K684" i="16" s="1" a="1"/>
  <c r="K684" i="16" s="1"/>
  <c r="R8" i="1"/>
  <c r="A920" i="16" a="1"/>
  <c r="A920" i="16" s="1"/>
  <c r="B920" i="16" a="1"/>
  <c r="B920" i="16" s="1"/>
  <c r="C920" i="16" a="1"/>
  <c r="C920" i="16" s="1"/>
  <c r="D920" i="16" a="1"/>
  <c r="D920" i="16" s="1"/>
  <c r="E920" i="16" a="1"/>
  <c r="E920" i="16" s="1"/>
  <c r="F920" i="16" a="1"/>
  <c r="F920" i="16" s="1"/>
  <c r="G920" i="16" a="1"/>
  <c r="G920" i="16" s="1"/>
  <c r="H920" i="16" a="1"/>
  <c r="H920" i="16" s="1"/>
  <c r="I920" i="16" a="1"/>
  <c r="I920" i="16" s="1"/>
  <c r="J920" i="16" a="1"/>
  <c r="J920" i="16" s="1"/>
  <c r="K920" i="16" a="1"/>
  <c r="K920" i="16" s="1"/>
  <c r="L920" i="16" a="1"/>
  <c r="L920" i="16" s="1"/>
  <c r="N920" i="16" a="1"/>
  <c r="N920" i="16" s="1"/>
  <c r="O920" i="16" a="1"/>
  <c r="O920" i="16" s="1"/>
  <c r="A921" i="16" a="1"/>
  <c r="A921" i="16" s="1"/>
  <c r="B921" i="16" a="1"/>
  <c r="B921" i="16" s="1"/>
  <c r="C921" i="16" a="1"/>
  <c r="C921" i="16" s="1"/>
  <c r="D921" i="16" a="1"/>
  <c r="D921" i="16" s="1"/>
  <c r="E921" i="16" a="1"/>
  <c r="E921" i="16" s="1"/>
  <c r="F921" i="16" a="1"/>
  <c r="F921" i="16" s="1"/>
  <c r="G921" i="16" a="1"/>
  <c r="G921" i="16" s="1"/>
  <c r="H921" i="16" a="1"/>
  <c r="H921" i="16" s="1"/>
  <c r="I921" i="16" a="1"/>
  <c r="I921" i="16" s="1"/>
  <c r="J921" i="16" a="1"/>
  <c r="J921" i="16" s="1"/>
  <c r="L921" i="16" a="1"/>
  <c r="L921" i="16" s="1"/>
  <c r="N921" i="16" a="1"/>
  <c r="N921" i="16" s="1"/>
  <c r="O921" i="16" a="1"/>
  <c r="O921" i="16" s="1"/>
  <c r="A922" i="16" a="1"/>
  <c r="A922" i="16" s="1"/>
  <c r="B922" i="16" a="1"/>
  <c r="B922" i="16" s="1"/>
  <c r="C922" i="16" a="1"/>
  <c r="C922" i="16" s="1"/>
  <c r="D922" i="16" a="1"/>
  <c r="D922" i="16" s="1"/>
  <c r="E922" i="16" a="1"/>
  <c r="E922" i="16" s="1"/>
  <c r="F922" i="16" a="1"/>
  <c r="F922" i="16" s="1"/>
  <c r="G922" i="16" a="1"/>
  <c r="G922" i="16" s="1"/>
  <c r="H922" i="16" a="1"/>
  <c r="H922" i="16" s="1"/>
  <c r="I922" i="16" a="1"/>
  <c r="I922" i="16" s="1"/>
  <c r="J922" i="16" a="1"/>
  <c r="J922" i="16" s="1"/>
  <c r="K922" i="16" a="1"/>
  <c r="K922" i="16" s="1"/>
  <c r="L922" i="16" a="1"/>
  <c r="L922" i="16" s="1"/>
  <c r="N922" i="16" a="1"/>
  <c r="N922" i="16" s="1"/>
  <c r="O922" i="16" a="1"/>
  <c r="O922" i="16" s="1"/>
  <c r="A923" i="16" a="1"/>
  <c r="A923" i="16" s="1"/>
  <c r="B923" i="16" a="1"/>
  <c r="B923" i="16" s="1"/>
  <c r="C923" i="16" a="1"/>
  <c r="C923" i="16" s="1"/>
  <c r="D923" i="16" a="1"/>
  <c r="D923" i="16" s="1"/>
  <c r="E923" i="16" a="1"/>
  <c r="E923" i="16" s="1"/>
  <c r="F923" i="16" a="1"/>
  <c r="F923" i="16" s="1"/>
  <c r="G923" i="16" a="1"/>
  <c r="G923" i="16" s="1"/>
  <c r="H923" i="16" a="1"/>
  <c r="H923" i="16" s="1"/>
  <c r="I923" i="16" a="1"/>
  <c r="I923" i="16" s="1"/>
  <c r="J923" i="16" a="1"/>
  <c r="J923" i="16" s="1"/>
  <c r="K923" i="16" a="1"/>
  <c r="K923" i="16" s="1"/>
  <c r="L923" i="16" a="1"/>
  <c r="L923" i="16" s="1"/>
  <c r="N923" i="16" a="1"/>
  <c r="N923" i="16" s="1"/>
  <c r="O923" i="16" a="1"/>
  <c r="O923" i="16" s="1"/>
  <c r="A924" i="16" a="1"/>
  <c r="A924" i="16" s="1"/>
  <c r="B924" i="16" a="1"/>
  <c r="B924" i="16" s="1"/>
  <c r="C924" i="16" a="1"/>
  <c r="C924" i="16" s="1"/>
  <c r="D924" i="16" a="1"/>
  <c r="D924" i="16" s="1"/>
  <c r="E924" i="16" a="1"/>
  <c r="E924" i="16" s="1"/>
  <c r="F924" i="16" a="1"/>
  <c r="F924" i="16" s="1"/>
  <c r="G924" i="16" a="1"/>
  <c r="G924" i="16" s="1"/>
  <c r="H924" i="16" a="1"/>
  <c r="H924" i="16" s="1"/>
  <c r="I924" i="16" a="1"/>
  <c r="I924" i="16" s="1"/>
  <c r="J924" i="16" a="1"/>
  <c r="J924" i="16" s="1"/>
  <c r="K924" i="16" a="1"/>
  <c r="K924" i="16" s="1"/>
  <c r="L924" i="16" a="1"/>
  <c r="L924" i="16" s="1"/>
  <c r="N924" i="16" a="1"/>
  <c r="N924" i="16" s="1"/>
  <c r="O924" i="16" a="1"/>
  <c r="O924" i="16" s="1"/>
  <c r="A925" i="16" a="1"/>
  <c r="A925" i="16" s="1"/>
  <c r="B925" i="16" a="1"/>
  <c r="B925" i="16" s="1"/>
  <c r="C925" i="16" a="1"/>
  <c r="C925" i="16" s="1"/>
  <c r="D925" i="16" a="1"/>
  <c r="D925" i="16" s="1"/>
  <c r="E925" i="16" a="1"/>
  <c r="E925" i="16" s="1"/>
  <c r="F925" i="16" a="1"/>
  <c r="F925" i="16" s="1"/>
  <c r="G925" i="16" a="1"/>
  <c r="G925" i="16" s="1"/>
  <c r="H925" i="16" a="1"/>
  <c r="H925" i="16" s="1"/>
  <c r="I925" i="16" a="1"/>
  <c r="I925" i="16" s="1"/>
  <c r="J925" i="16" a="1"/>
  <c r="J925" i="16" s="1"/>
  <c r="L925" i="16" a="1"/>
  <c r="L925" i="16" s="1"/>
  <c r="N925" i="16" a="1"/>
  <c r="N925" i="16" s="1"/>
  <c r="O925" i="16" a="1"/>
  <c r="O925" i="16" s="1"/>
  <c r="A926" i="16" a="1"/>
  <c r="A926" i="16" s="1"/>
  <c r="B926" i="16" a="1"/>
  <c r="B926" i="16" s="1"/>
  <c r="C926" i="16" a="1"/>
  <c r="C926" i="16" s="1"/>
  <c r="D926" i="16" a="1"/>
  <c r="D926" i="16" s="1"/>
  <c r="E926" i="16" a="1"/>
  <c r="E926" i="16" s="1"/>
  <c r="F926" i="16" a="1"/>
  <c r="F926" i="16" s="1"/>
  <c r="G926" i="16" a="1"/>
  <c r="G926" i="16" s="1"/>
  <c r="H926" i="16" a="1"/>
  <c r="H926" i="16" s="1"/>
  <c r="I926" i="16" a="1"/>
  <c r="I926" i="16" s="1"/>
  <c r="J926" i="16" a="1"/>
  <c r="J926" i="16" s="1"/>
  <c r="K926" i="16" a="1"/>
  <c r="K926" i="16" s="1"/>
  <c r="L926" i="16" a="1"/>
  <c r="L926" i="16" s="1"/>
  <c r="N926" i="16" a="1"/>
  <c r="N926" i="16" s="1"/>
  <c r="O926" i="16" a="1"/>
  <c r="O926" i="16" s="1"/>
  <c r="A927" i="16" a="1"/>
  <c r="A927" i="16" s="1"/>
  <c r="B927" i="16" a="1"/>
  <c r="B927" i="16" s="1"/>
  <c r="C927" i="16" a="1"/>
  <c r="C927" i="16" s="1"/>
  <c r="D927" i="16" a="1"/>
  <c r="D927" i="16" s="1"/>
  <c r="E927" i="16" a="1"/>
  <c r="E927" i="16" s="1"/>
  <c r="F927" i="16" a="1"/>
  <c r="F927" i="16" s="1"/>
  <c r="G927" i="16" a="1"/>
  <c r="G927" i="16" s="1"/>
  <c r="H927" i="16" a="1"/>
  <c r="H927" i="16" s="1"/>
  <c r="I927" i="16" a="1"/>
  <c r="I927" i="16" s="1"/>
  <c r="J927" i="16" a="1"/>
  <c r="J927" i="16" s="1"/>
  <c r="K927" i="16" a="1"/>
  <c r="K927" i="16" s="1"/>
  <c r="L927" i="16" a="1"/>
  <c r="L927" i="16" s="1"/>
  <c r="N927" i="16" a="1"/>
  <c r="N927" i="16" s="1"/>
  <c r="O927" i="16" a="1"/>
  <c r="O927" i="16" s="1"/>
  <c r="A928" i="16" a="1"/>
  <c r="A928" i="16" s="1"/>
  <c r="B928" i="16" a="1"/>
  <c r="B928" i="16" s="1"/>
  <c r="C928" i="16" a="1"/>
  <c r="C928" i="16" s="1"/>
  <c r="D928" i="16" a="1"/>
  <c r="D928" i="16" s="1"/>
  <c r="E928" i="16" a="1"/>
  <c r="E928" i="16" s="1"/>
  <c r="F928" i="16" a="1"/>
  <c r="F928" i="16" s="1"/>
  <c r="G928" i="16" a="1"/>
  <c r="G928" i="16" s="1"/>
  <c r="H928" i="16" a="1"/>
  <c r="H928" i="16" s="1"/>
  <c r="I928" i="16" a="1"/>
  <c r="I928" i="16" s="1"/>
  <c r="J928" i="16" a="1"/>
  <c r="J928" i="16" s="1"/>
  <c r="K928" i="16" a="1"/>
  <c r="K928" i="16" s="1"/>
  <c r="L928" i="16" a="1"/>
  <c r="L928" i="16" s="1"/>
  <c r="N928" i="16" a="1"/>
  <c r="N928" i="16" s="1"/>
  <c r="O928" i="16" a="1"/>
  <c r="O928" i="16" s="1"/>
  <c r="A929" i="16" a="1"/>
  <c r="A929" i="16" s="1"/>
  <c r="B929" i="16" a="1"/>
  <c r="B929" i="16" s="1"/>
  <c r="C929" i="16" a="1"/>
  <c r="C929" i="16" s="1"/>
  <c r="D929" i="16" a="1"/>
  <c r="D929" i="16" s="1"/>
  <c r="E929" i="16" a="1"/>
  <c r="E929" i="16" s="1"/>
  <c r="F929" i="16" a="1"/>
  <c r="F929" i="16" s="1"/>
  <c r="G929" i="16" a="1"/>
  <c r="G929" i="16" s="1"/>
  <c r="H929" i="16" a="1"/>
  <c r="H929" i="16" s="1"/>
  <c r="I929" i="16" a="1"/>
  <c r="I929" i="16" s="1"/>
  <c r="J929" i="16" a="1"/>
  <c r="J929" i="16" s="1"/>
  <c r="K929" i="16" a="1"/>
  <c r="K929" i="16" s="1"/>
  <c r="L929" i="16" a="1"/>
  <c r="L929" i="16" s="1"/>
  <c r="N929" i="16" a="1"/>
  <c r="N929" i="16" s="1"/>
  <c r="O929" i="16" a="1"/>
  <c r="O929" i="16" s="1"/>
  <c r="A930" i="16" a="1"/>
  <c r="A930" i="16" s="1"/>
  <c r="B930" i="16" a="1"/>
  <c r="B930" i="16" s="1"/>
  <c r="C930" i="16" a="1"/>
  <c r="C930" i="16" s="1"/>
  <c r="D930" i="16" a="1"/>
  <c r="D930" i="16" s="1"/>
  <c r="E930" i="16" a="1"/>
  <c r="E930" i="16" s="1"/>
  <c r="F930" i="16" a="1"/>
  <c r="F930" i="16" s="1"/>
  <c r="G930" i="16" a="1"/>
  <c r="G930" i="16" s="1"/>
  <c r="H930" i="16" a="1"/>
  <c r="H930" i="16" s="1"/>
  <c r="I930" i="16" a="1"/>
  <c r="I930" i="16" s="1"/>
  <c r="J930" i="16" a="1"/>
  <c r="J930" i="16" s="1"/>
  <c r="K930" i="16" a="1"/>
  <c r="K930" i="16" s="1"/>
  <c r="L930" i="16" a="1"/>
  <c r="L930" i="16" s="1"/>
  <c r="N930" i="16" a="1"/>
  <c r="N930" i="16" s="1"/>
  <c r="O930" i="16" a="1"/>
  <c r="O930" i="16" s="1"/>
  <c r="A931" i="16" a="1"/>
  <c r="A931" i="16" s="1"/>
  <c r="B931" i="16" a="1"/>
  <c r="B931" i="16" s="1"/>
  <c r="C931" i="16" a="1"/>
  <c r="C931" i="16" s="1"/>
  <c r="D931" i="16" a="1"/>
  <c r="D931" i="16" s="1"/>
  <c r="E931" i="16" a="1"/>
  <c r="E931" i="16" s="1"/>
  <c r="F931" i="16" a="1"/>
  <c r="F931" i="16" s="1"/>
  <c r="G931" i="16" a="1"/>
  <c r="G931" i="16" s="1"/>
  <c r="H931" i="16" a="1"/>
  <c r="H931" i="16" s="1"/>
  <c r="I931" i="16" a="1"/>
  <c r="I931" i="16" s="1"/>
  <c r="J931" i="16" a="1"/>
  <c r="J931" i="16" s="1"/>
  <c r="L931" i="16" a="1"/>
  <c r="L931" i="16" s="1"/>
  <c r="N931" i="16" a="1"/>
  <c r="N931" i="16" s="1"/>
  <c r="O931" i="16" a="1"/>
  <c r="O931" i="16" s="1"/>
  <c r="A932" i="16" a="1"/>
  <c r="A932" i="16" s="1"/>
  <c r="B932" i="16" a="1"/>
  <c r="B932" i="16" s="1"/>
  <c r="C932" i="16" a="1"/>
  <c r="C932" i="16" s="1"/>
  <c r="D932" i="16" a="1"/>
  <c r="D932" i="16" s="1"/>
  <c r="E932" i="16" a="1"/>
  <c r="E932" i="16" s="1"/>
  <c r="F932" i="16" a="1"/>
  <c r="F932" i="16" s="1"/>
  <c r="G932" i="16" a="1"/>
  <c r="G932" i="16" s="1"/>
  <c r="H932" i="16" a="1"/>
  <c r="H932" i="16" s="1"/>
  <c r="I932" i="16" a="1"/>
  <c r="I932" i="16" s="1"/>
  <c r="J932" i="16" a="1"/>
  <c r="J932" i="16" s="1"/>
  <c r="K932" i="16" a="1"/>
  <c r="K932" i="16" s="1"/>
  <c r="L932" i="16" a="1"/>
  <c r="L932" i="16" s="1"/>
  <c r="N932" i="16" a="1"/>
  <c r="N932" i="16" s="1"/>
  <c r="O932" i="16" a="1"/>
  <c r="O932" i="16" s="1"/>
  <c r="A933" i="16" a="1"/>
  <c r="A933" i="16" s="1"/>
  <c r="B933" i="16" a="1"/>
  <c r="B933" i="16" s="1"/>
  <c r="C933" i="16" a="1"/>
  <c r="C933" i="16" s="1"/>
  <c r="D933" i="16" a="1"/>
  <c r="D933" i="16" s="1"/>
  <c r="E933" i="16" a="1"/>
  <c r="E933" i="16" s="1"/>
  <c r="F933" i="16" a="1"/>
  <c r="F933" i="16" s="1"/>
  <c r="G933" i="16" a="1"/>
  <c r="G933" i="16" s="1"/>
  <c r="H933" i="16" a="1"/>
  <c r="H933" i="16" s="1"/>
  <c r="I933" i="16" a="1"/>
  <c r="I933" i="16" s="1"/>
  <c r="J933" i="16" a="1"/>
  <c r="J933" i="16" s="1"/>
  <c r="K933" i="16" a="1"/>
  <c r="K933" i="16" s="1"/>
  <c r="L933" i="16" a="1"/>
  <c r="L933" i="16" s="1"/>
  <c r="N933" i="16" a="1"/>
  <c r="N933" i="16" s="1"/>
  <c r="O933" i="16" a="1"/>
  <c r="O933" i="16" s="1"/>
  <c r="A934" i="16" a="1"/>
  <c r="A934" i="16" s="1"/>
  <c r="B934" i="16" a="1"/>
  <c r="B934" i="16" s="1"/>
  <c r="C934" i="16" a="1"/>
  <c r="C934" i="16" s="1"/>
  <c r="D934" i="16" a="1"/>
  <c r="D934" i="16" s="1"/>
  <c r="E934" i="16" a="1"/>
  <c r="E934" i="16" s="1"/>
  <c r="F934" i="16" a="1"/>
  <c r="F934" i="16" s="1"/>
  <c r="G934" i="16" a="1"/>
  <c r="G934" i="16" s="1"/>
  <c r="H934" i="16" a="1"/>
  <c r="H934" i="16" s="1"/>
  <c r="I934" i="16" a="1"/>
  <c r="I934" i="16" s="1"/>
  <c r="J934" i="16" a="1"/>
  <c r="J934" i="16" s="1"/>
  <c r="K934" i="16" a="1"/>
  <c r="K934" i="16" s="1"/>
  <c r="L934" i="16" a="1"/>
  <c r="L934" i="16" s="1"/>
  <c r="N934" i="16" a="1"/>
  <c r="N934" i="16" s="1"/>
  <c r="O934" i="16" a="1"/>
  <c r="O934" i="16" s="1"/>
  <c r="A935" i="16" a="1"/>
  <c r="A935" i="16" s="1"/>
  <c r="B935" i="16" a="1"/>
  <c r="B935" i="16" s="1"/>
  <c r="C935" i="16" a="1"/>
  <c r="C935" i="16" s="1"/>
  <c r="D935" i="16" a="1"/>
  <c r="D935" i="16" s="1"/>
  <c r="E935" i="16" a="1"/>
  <c r="E935" i="16" s="1"/>
  <c r="F935" i="16" a="1"/>
  <c r="F935" i="16" s="1"/>
  <c r="G935" i="16" a="1"/>
  <c r="G935" i="16" s="1"/>
  <c r="H935" i="16" a="1"/>
  <c r="H935" i="16" s="1"/>
  <c r="I935" i="16" a="1"/>
  <c r="I935" i="16" s="1"/>
  <c r="J935" i="16" a="1"/>
  <c r="J935" i="16" s="1"/>
  <c r="K935" i="16" a="1"/>
  <c r="K935" i="16" s="1"/>
  <c r="L935" i="16" a="1"/>
  <c r="L935" i="16" s="1"/>
  <c r="N935" i="16" a="1"/>
  <c r="N935" i="16" s="1"/>
  <c r="O935" i="16" a="1"/>
  <c r="O935" i="16" s="1"/>
  <c r="A936" i="16" a="1"/>
  <c r="A936" i="16" s="1"/>
  <c r="B936" i="16" a="1"/>
  <c r="B936" i="16" s="1"/>
  <c r="C936" i="16" a="1"/>
  <c r="C936" i="16" s="1"/>
  <c r="D936" i="16" a="1"/>
  <c r="D936" i="16" s="1"/>
  <c r="E936" i="16" a="1"/>
  <c r="E936" i="16" s="1"/>
  <c r="F936" i="16" a="1"/>
  <c r="F936" i="16" s="1"/>
  <c r="G936" i="16" a="1"/>
  <c r="G936" i="16" s="1"/>
  <c r="H936" i="16" a="1"/>
  <c r="H936" i="16" s="1"/>
  <c r="I936" i="16" a="1"/>
  <c r="I936" i="16" s="1"/>
  <c r="J936" i="16" a="1"/>
  <c r="J936" i="16" s="1"/>
  <c r="K936" i="16" a="1"/>
  <c r="K936" i="16" s="1"/>
  <c r="L936" i="16" a="1"/>
  <c r="L936" i="16" s="1"/>
  <c r="N936" i="16" a="1"/>
  <c r="N936" i="16" s="1"/>
  <c r="O936" i="16" a="1"/>
  <c r="O936" i="16" s="1"/>
  <c r="A937" i="16" a="1"/>
  <c r="A937" i="16" s="1"/>
  <c r="B937" i="16" a="1"/>
  <c r="B937" i="16" s="1"/>
  <c r="C937" i="16" a="1"/>
  <c r="C937" i="16" s="1"/>
  <c r="D937" i="16" a="1"/>
  <c r="D937" i="16" s="1"/>
  <c r="E937" i="16" a="1"/>
  <c r="E937" i="16" s="1"/>
  <c r="F937" i="16" a="1"/>
  <c r="F937" i="16" s="1"/>
  <c r="G937" i="16" a="1"/>
  <c r="G937" i="16" s="1"/>
  <c r="H937" i="16" a="1"/>
  <c r="H937" i="16" s="1"/>
  <c r="I937" i="16" a="1"/>
  <c r="I937" i="16" s="1"/>
  <c r="J937" i="16" a="1"/>
  <c r="J937" i="16" s="1"/>
  <c r="L937" i="16" a="1"/>
  <c r="L937" i="16" s="1"/>
  <c r="N937" i="16" a="1"/>
  <c r="N937" i="16" s="1"/>
  <c r="O937" i="16" a="1"/>
  <c r="O937" i="16" s="1"/>
  <c r="A938" i="16" a="1"/>
  <c r="A938" i="16" s="1"/>
  <c r="B938" i="16" a="1"/>
  <c r="B938" i="16" s="1"/>
  <c r="C938" i="16" a="1"/>
  <c r="C938" i="16" s="1"/>
  <c r="D938" i="16" a="1"/>
  <c r="D938" i="16" s="1"/>
  <c r="E938" i="16" a="1"/>
  <c r="E938" i="16" s="1"/>
  <c r="F938" i="16" a="1"/>
  <c r="F938" i="16" s="1"/>
  <c r="G938" i="16" a="1"/>
  <c r="G938" i="16" s="1"/>
  <c r="H938" i="16" a="1"/>
  <c r="H938" i="16" s="1"/>
  <c r="I938" i="16" a="1"/>
  <c r="I938" i="16" s="1"/>
  <c r="J938" i="16" a="1"/>
  <c r="J938" i="16" s="1"/>
  <c r="K938" i="16" a="1"/>
  <c r="K938" i="16" s="1"/>
  <c r="L938" i="16" a="1"/>
  <c r="L938" i="16" s="1"/>
  <c r="N938" i="16" a="1"/>
  <c r="N938" i="16" s="1"/>
  <c r="O938" i="16" a="1"/>
  <c r="O938" i="16" s="1"/>
  <c r="A939" i="16" a="1"/>
  <c r="A939" i="16" s="1"/>
  <c r="B939" i="16" a="1"/>
  <c r="B939" i="16" s="1"/>
  <c r="C939" i="16" a="1"/>
  <c r="C939" i="16" s="1"/>
  <c r="D939" i="16" a="1"/>
  <c r="D939" i="16" s="1"/>
  <c r="E939" i="16" a="1"/>
  <c r="E939" i="16" s="1"/>
  <c r="F939" i="16" a="1"/>
  <c r="F939" i="16" s="1"/>
  <c r="G939" i="16" a="1"/>
  <c r="G939" i="16" s="1"/>
  <c r="H939" i="16" a="1"/>
  <c r="H939" i="16" s="1"/>
  <c r="I939" i="16" a="1"/>
  <c r="I939" i="16" s="1"/>
  <c r="J939" i="16" a="1"/>
  <c r="J939" i="16" s="1"/>
  <c r="K939" i="16" a="1"/>
  <c r="K939" i="16" s="1"/>
  <c r="L939" i="16" a="1"/>
  <c r="L939" i="16" s="1"/>
  <c r="N939" i="16" a="1"/>
  <c r="N939" i="16" s="1"/>
  <c r="O939" i="16" a="1"/>
  <c r="O939" i="16" s="1"/>
  <c r="A940" i="16" a="1"/>
  <c r="A940" i="16" s="1"/>
  <c r="B940" i="16" a="1"/>
  <c r="B940" i="16" s="1"/>
  <c r="C940" i="16" a="1"/>
  <c r="C940" i="16" s="1"/>
  <c r="D940" i="16" a="1"/>
  <c r="D940" i="16" s="1"/>
  <c r="E940" i="16" a="1"/>
  <c r="E940" i="16" s="1"/>
  <c r="F940" i="16" a="1"/>
  <c r="F940" i="16" s="1"/>
  <c r="G940" i="16" a="1"/>
  <c r="G940" i="16" s="1"/>
  <c r="I940" i="16" a="1"/>
  <c r="I940" i="16" s="1"/>
  <c r="J940" i="16" a="1"/>
  <c r="J940" i="16" s="1"/>
  <c r="L940" i="16" a="1"/>
  <c r="L940" i="16" s="1"/>
  <c r="N940" i="16" a="1"/>
  <c r="N940" i="16" s="1"/>
  <c r="O940" i="16" a="1"/>
  <c r="O940" i="16" s="1"/>
  <c r="A941" i="16" a="1"/>
  <c r="A941" i="16" s="1"/>
  <c r="B941" i="16" a="1"/>
  <c r="B941" i="16" s="1"/>
  <c r="C941" i="16" a="1"/>
  <c r="C941" i="16" s="1"/>
  <c r="D941" i="16" a="1"/>
  <c r="D941" i="16" s="1"/>
  <c r="E941" i="16" a="1"/>
  <c r="E941" i="16" s="1"/>
  <c r="F941" i="16" a="1"/>
  <c r="F941" i="16" s="1"/>
  <c r="G941" i="16" a="1"/>
  <c r="G941" i="16" s="1"/>
  <c r="I941" i="16" a="1"/>
  <c r="I941" i="16" s="1"/>
  <c r="J941" i="16" a="1"/>
  <c r="J941" i="16" s="1"/>
  <c r="L941" i="16" a="1"/>
  <c r="L941" i="16" s="1"/>
  <c r="N941" i="16" a="1"/>
  <c r="N941" i="16" s="1"/>
  <c r="O941" i="16" a="1"/>
  <c r="O941" i="16" s="1"/>
  <c r="A942" i="16" a="1"/>
  <c r="A942" i="16" s="1"/>
  <c r="B942" i="16" a="1"/>
  <c r="B942" i="16" s="1"/>
  <c r="C942" i="16" a="1"/>
  <c r="C942" i="16" s="1"/>
  <c r="D942" i="16" a="1"/>
  <c r="D942" i="16" s="1"/>
  <c r="E942" i="16" a="1"/>
  <c r="E942" i="16" s="1"/>
  <c r="F942" i="16" a="1"/>
  <c r="F942" i="16" s="1"/>
  <c r="G942" i="16" a="1"/>
  <c r="G942" i="16" s="1"/>
  <c r="I942" i="16" a="1"/>
  <c r="I942" i="16" s="1"/>
  <c r="J942" i="16" a="1"/>
  <c r="J942" i="16" s="1"/>
  <c r="L942" i="16" a="1"/>
  <c r="L942" i="16" s="1"/>
  <c r="N942" i="16" a="1"/>
  <c r="N942" i="16" s="1"/>
  <c r="O942" i="16" a="1"/>
  <c r="O942" i="16" s="1"/>
  <c r="A943" i="16" a="1"/>
  <c r="A943" i="16" s="1"/>
  <c r="B943" i="16" a="1"/>
  <c r="B943" i="16" s="1"/>
  <c r="C943" i="16" a="1"/>
  <c r="C943" i="16" s="1"/>
  <c r="D943" i="16" a="1"/>
  <c r="D943" i="16" s="1"/>
  <c r="E943" i="16" a="1"/>
  <c r="E943" i="16" s="1"/>
  <c r="F943" i="16" a="1"/>
  <c r="F943" i="16" s="1"/>
  <c r="G943" i="16" a="1"/>
  <c r="G943" i="16" s="1"/>
  <c r="I943" i="16" a="1"/>
  <c r="I943" i="16" s="1"/>
  <c r="J943" i="16" a="1"/>
  <c r="J943" i="16" s="1"/>
  <c r="L943" i="16" a="1"/>
  <c r="L943" i="16" s="1"/>
  <c r="N943" i="16" a="1"/>
  <c r="N943" i="16" s="1"/>
  <c r="O943" i="16" a="1"/>
  <c r="O943" i="16" s="1"/>
  <c r="A944" i="16" a="1"/>
  <c r="A944" i="16" s="1"/>
  <c r="B944" i="16" a="1"/>
  <c r="B944" i="16" s="1"/>
  <c r="C944" i="16" a="1"/>
  <c r="C944" i="16" s="1"/>
  <c r="D944" i="16" a="1"/>
  <c r="D944" i="16" s="1"/>
  <c r="E944" i="16" a="1"/>
  <c r="E944" i="16" s="1"/>
  <c r="F944" i="16" a="1"/>
  <c r="F944" i="16" s="1"/>
  <c r="G944" i="16" a="1"/>
  <c r="G944" i="16" s="1"/>
  <c r="I944" i="16" a="1"/>
  <c r="I944" i="16" s="1"/>
  <c r="J944" i="16" a="1"/>
  <c r="J944" i="16" s="1"/>
  <c r="L944" i="16" a="1"/>
  <c r="L944" i="16" s="1"/>
  <c r="N944" i="16" a="1"/>
  <c r="N944" i="16" s="1"/>
  <c r="O944" i="16" a="1"/>
  <c r="O944" i="16" s="1"/>
  <c r="A945" i="16" a="1"/>
  <c r="A945" i="16" s="1"/>
  <c r="B945" i="16" a="1"/>
  <c r="B945" i="16" s="1"/>
  <c r="C945" i="16" a="1"/>
  <c r="C945" i="16" s="1"/>
  <c r="D945" i="16" a="1"/>
  <c r="D945" i="16" s="1"/>
  <c r="E945" i="16" a="1"/>
  <c r="E945" i="16" s="1"/>
  <c r="F945" i="16" a="1"/>
  <c r="F945" i="16" s="1"/>
  <c r="G945" i="16" a="1"/>
  <c r="G945" i="16" s="1"/>
  <c r="I945" i="16" a="1"/>
  <c r="I945" i="16" s="1"/>
  <c r="J945" i="16" a="1"/>
  <c r="J945" i="16" s="1"/>
  <c r="L945" i="16" a="1"/>
  <c r="L945" i="16" s="1"/>
  <c r="N945" i="16" a="1"/>
  <c r="N945" i="16" s="1"/>
  <c r="O945" i="16" a="1"/>
  <c r="O945" i="16" s="1"/>
  <c r="A946" i="16" a="1"/>
  <c r="A946" i="16" s="1"/>
  <c r="B946" i="16" a="1"/>
  <c r="B946" i="16" s="1"/>
  <c r="C946" i="16" a="1"/>
  <c r="C946" i="16" s="1"/>
  <c r="D946" i="16" a="1"/>
  <c r="D946" i="16" s="1"/>
  <c r="E946" i="16" a="1"/>
  <c r="E946" i="16" s="1"/>
  <c r="F946" i="16" a="1"/>
  <c r="F946" i="16" s="1"/>
  <c r="G946" i="16" a="1"/>
  <c r="G946" i="16" s="1"/>
  <c r="I946" i="16" a="1"/>
  <c r="I946" i="16" s="1"/>
  <c r="J946" i="16" a="1"/>
  <c r="J946" i="16" s="1"/>
  <c r="L946" i="16" a="1"/>
  <c r="L946" i="16" s="1"/>
  <c r="N946" i="16" a="1"/>
  <c r="N946" i="16" s="1"/>
  <c r="O946" i="16" a="1"/>
  <c r="O946" i="16" s="1"/>
  <c r="A947" i="16" a="1"/>
  <c r="A947" i="16" s="1"/>
  <c r="B947" i="16" a="1"/>
  <c r="B947" i="16" s="1"/>
  <c r="C947" i="16" a="1"/>
  <c r="C947" i="16" s="1"/>
  <c r="D947" i="16" a="1"/>
  <c r="D947" i="16" s="1"/>
  <c r="E947" i="16" a="1"/>
  <c r="E947" i="16" s="1"/>
  <c r="F947" i="16" a="1"/>
  <c r="F947" i="16" s="1"/>
  <c r="G947" i="16" a="1"/>
  <c r="G947" i="16" s="1"/>
  <c r="I947" i="16" a="1"/>
  <c r="I947" i="16" s="1"/>
  <c r="J947" i="16" a="1"/>
  <c r="J947" i="16" s="1"/>
  <c r="L947" i="16" a="1"/>
  <c r="L947" i="16" s="1"/>
  <c r="N947" i="16" a="1"/>
  <c r="N947" i="16" s="1"/>
  <c r="O947" i="16" a="1"/>
  <c r="O947" i="16" s="1"/>
  <c r="A948" i="16" a="1"/>
  <c r="A948" i="16" s="1"/>
  <c r="B948" i="16" a="1"/>
  <c r="B948" i="16" s="1"/>
  <c r="C948" i="16" a="1"/>
  <c r="C948" i="16" s="1"/>
  <c r="D948" i="16" a="1"/>
  <c r="D948" i="16" s="1"/>
  <c r="E948" i="16" a="1"/>
  <c r="E948" i="16" s="1"/>
  <c r="F948" i="16" a="1"/>
  <c r="F948" i="16" s="1"/>
  <c r="G948" i="16" a="1"/>
  <c r="G948" i="16" s="1"/>
  <c r="I948" i="16" a="1"/>
  <c r="I948" i="16" s="1"/>
  <c r="J948" i="16" a="1"/>
  <c r="J948" i="16" s="1"/>
  <c r="L948" i="16" a="1"/>
  <c r="L948" i="16" s="1"/>
  <c r="N948" i="16" a="1"/>
  <c r="N948" i="16" s="1"/>
  <c r="O948" i="16" a="1"/>
  <c r="O948" i="16" s="1"/>
  <c r="A949" i="16" a="1"/>
  <c r="A949" i="16" s="1"/>
  <c r="B949" i="16" a="1"/>
  <c r="B949" i="16" s="1"/>
  <c r="C949" i="16" a="1"/>
  <c r="C949" i="16" s="1"/>
  <c r="D949" i="16" a="1"/>
  <c r="D949" i="16" s="1"/>
  <c r="E949" i="16" a="1"/>
  <c r="E949" i="16" s="1"/>
  <c r="F949" i="16" a="1"/>
  <c r="F949" i="16" s="1"/>
  <c r="G949" i="16" a="1"/>
  <c r="G949" i="16" s="1"/>
  <c r="I949" i="16" a="1"/>
  <c r="I949" i="16" s="1"/>
  <c r="J949" i="16" a="1"/>
  <c r="J949" i="16" s="1"/>
  <c r="L949" i="16" a="1"/>
  <c r="L949" i="16" s="1"/>
  <c r="N949" i="16" a="1"/>
  <c r="N949" i="16" s="1"/>
  <c r="O949" i="16" a="1"/>
  <c r="O949" i="16" s="1"/>
  <c r="A950" i="16" a="1"/>
  <c r="A950" i="16" s="1"/>
  <c r="B950" i="16" a="1"/>
  <c r="B950" i="16" s="1"/>
  <c r="C950" i="16" a="1"/>
  <c r="C950" i="16" s="1"/>
  <c r="D950" i="16" a="1"/>
  <c r="D950" i="16" s="1"/>
  <c r="E950" i="16" a="1"/>
  <c r="E950" i="16" s="1"/>
  <c r="F950" i="16" a="1"/>
  <c r="F950" i="16" s="1"/>
  <c r="G950" i="16" a="1"/>
  <c r="G950" i="16" s="1"/>
  <c r="I950" i="16" a="1"/>
  <c r="I950" i="16" s="1"/>
  <c r="J950" i="16" a="1"/>
  <c r="J950" i="16" s="1"/>
  <c r="L950" i="16" a="1"/>
  <c r="L950" i="16" s="1"/>
  <c r="N950" i="16" a="1"/>
  <c r="N950" i="16" s="1"/>
  <c r="O950" i="16" a="1"/>
  <c r="O950" i="16" s="1"/>
  <c r="A951" i="16" a="1"/>
  <c r="A951" i="16" s="1"/>
  <c r="B951" i="16" a="1"/>
  <c r="B951" i="16" s="1"/>
  <c r="C951" i="16" a="1"/>
  <c r="C951" i="16" s="1"/>
  <c r="D951" i="16" a="1"/>
  <c r="D951" i="16" s="1"/>
  <c r="E951" i="16" a="1"/>
  <c r="E951" i="16" s="1"/>
  <c r="F951" i="16" a="1"/>
  <c r="F951" i="16" s="1"/>
  <c r="G951" i="16" a="1"/>
  <c r="G951" i="16" s="1"/>
  <c r="I951" i="16" a="1"/>
  <c r="I951" i="16" s="1"/>
  <c r="J951" i="16" a="1"/>
  <c r="J951" i="16" s="1"/>
  <c r="L951" i="16" a="1"/>
  <c r="L951" i="16" s="1"/>
  <c r="N951" i="16" a="1"/>
  <c r="N951" i="16" s="1"/>
  <c r="O951" i="16" a="1"/>
  <c r="O951" i="16" s="1"/>
  <c r="A952" i="16" a="1"/>
  <c r="A952" i="16" s="1"/>
  <c r="B952" i="16" a="1"/>
  <c r="B952" i="16" s="1"/>
  <c r="C952" i="16" a="1"/>
  <c r="C952" i="16" s="1"/>
  <c r="D952" i="16" a="1"/>
  <c r="D952" i="16" s="1"/>
  <c r="E952" i="16" a="1"/>
  <c r="E952" i="16" s="1"/>
  <c r="F952" i="16" a="1"/>
  <c r="F952" i="16" s="1"/>
  <c r="G952" i="16" a="1"/>
  <c r="G952" i="16" s="1"/>
  <c r="I952" i="16" a="1"/>
  <c r="I952" i="16" s="1"/>
  <c r="J952" i="16" a="1"/>
  <c r="J952" i="16" s="1"/>
  <c r="L952" i="16" a="1"/>
  <c r="L952" i="16" s="1"/>
  <c r="N952" i="16" a="1"/>
  <c r="N952" i="16" s="1"/>
  <c r="O952" i="16" a="1"/>
  <c r="O952" i="16" s="1"/>
  <c r="A953" i="16" a="1"/>
  <c r="A953" i="16" s="1"/>
  <c r="B953" i="16" a="1"/>
  <c r="B953" i="16" s="1"/>
  <c r="C953" i="16" a="1"/>
  <c r="C953" i="16" s="1"/>
  <c r="D953" i="16" a="1"/>
  <c r="D953" i="16" s="1"/>
  <c r="E953" i="16" a="1"/>
  <c r="E953" i="16" s="1"/>
  <c r="F953" i="16" a="1"/>
  <c r="F953" i="16" s="1"/>
  <c r="G953" i="16" a="1"/>
  <c r="G953" i="16" s="1"/>
  <c r="I953" i="16" a="1"/>
  <c r="I953" i="16" s="1"/>
  <c r="J953" i="16" a="1"/>
  <c r="J953" i="16" s="1"/>
  <c r="L953" i="16" a="1"/>
  <c r="L953" i="16" s="1"/>
  <c r="N953" i="16" a="1"/>
  <c r="N953" i="16" s="1"/>
  <c r="O953" i="16" a="1"/>
  <c r="O953" i="16" s="1"/>
  <c r="A954" i="16" a="1"/>
  <c r="A954" i="16" s="1"/>
  <c r="B954" i="16" a="1"/>
  <c r="B954" i="16" s="1"/>
  <c r="C954" i="16" a="1"/>
  <c r="C954" i="16" s="1"/>
  <c r="D954" i="16" a="1"/>
  <c r="D954" i="16" s="1"/>
  <c r="E954" i="16" a="1"/>
  <c r="E954" i="16" s="1"/>
  <c r="F954" i="16" a="1"/>
  <c r="F954" i="16" s="1"/>
  <c r="G954" i="16" a="1"/>
  <c r="G954" i="16" s="1"/>
  <c r="I954" i="16" a="1"/>
  <c r="I954" i="16" s="1"/>
  <c r="J954" i="16" a="1"/>
  <c r="J954" i="16" s="1"/>
  <c r="L954" i="16" a="1"/>
  <c r="L954" i="16" s="1"/>
  <c r="N954" i="16" a="1"/>
  <c r="N954" i="16" s="1"/>
  <c r="O954" i="16" a="1"/>
  <c r="O954" i="16" s="1"/>
  <c r="A955" i="16" a="1"/>
  <c r="A955" i="16" s="1"/>
  <c r="B955" i="16" a="1"/>
  <c r="B955" i="16" s="1"/>
  <c r="C955" i="16" a="1"/>
  <c r="C955" i="16" s="1"/>
  <c r="D955" i="16" a="1"/>
  <c r="D955" i="16" s="1"/>
  <c r="E955" i="16" a="1"/>
  <c r="E955" i="16" s="1"/>
  <c r="F955" i="16" a="1"/>
  <c r="F955" i="16" s="1"/>
  <c r="G955" i="16" a="1"/>
  <c r="G955" i="16" s="1"/>
  <c r="I955" i="16" a="1"/>
  <c r="I955" i="16" s="1"/>
  <c r="J955" i="16" a="1"/>
  <c r="J955" i="16" s="1"/>
  <c r="L955" i="16" a="1"/>
  <c r="L955" i="16" s="1"/>
  <c r="N955" i="16" a="1"/>
  <c r="N955" i="16" s="1"/>
  <c r="O955" i="16" a="1"/>
  <c r="O955" i="16" s="1"/>
  <c r="A956" i="16" a="1"/>
  <c r="A956" i="16" s="1"/>
  <c r="B956" i="16" a="1"/>
  <c r="B956" i="16" s="1"/>
  <c r="C956" i="16" a="1"/>
  <c r="C956" i="16" s="1"/>
  <c r="D956" i="16" a="1"/>
  <c r="D956" i="16" s="1"/>
  <c r="E956" i="16" a="1"/>
  <c r="E956" i="16" s="1"/>
  <c r="F956" i="16" a="1"/>
  <c r="F956" i="16" s="1"/>
  <c r="G956" i="16" a="1"/>
  <c r="G956" i="16" s="1"/>
  <c r="I956" i="16" a="1"/>
  <c r="I956" i="16" s="1"/>
  <c r="J956" i="16" a="1"/>
  <c r="J956" i="16" s="1"/>
  <c r="L956" i="16" a="1"/>
  <c r="L956" i="16" s="1"/>
  <c r="N956" i="16" a="1"/>
  <c r="N956" i="16" s="1"/>
  <c r="O956" i="16" a="1"/>
  <c r="O956" i="16" s="1"/>
  <c r="A957" i="16" a="1"/>
  <c r="A957" i="16" s="1"/>
  <c r="B957" i="16" a="1"/>
  <c r="B957" i="16" s="1"/>
  <c r="C957" i="16" a="1"/>
  <c r="C957" i="16" s="1"/>
  <c r="D957" i="16" a="1"/>
  <c r="D957" i="16" s="1"/>
  <c r="E957" i="16" a="1"/>
  <c r="E957" i="16" s="1"/>
  <c r="F957" i="16" a="1"/>
  <c r="F957" i="16" s="1"/>
  <c r="G957" i="16" a="1"/>
  <c r="G957" i="16" s="1"/>
  <c r="I957" i="16" a="1"/>
  <c r="I957" i="16" s="1"/>
  <c r="J957" i="16" a="1"/>
  <c r="J957" i="16" s="1"/>
  <c r="L957" i="16" a="1"/>
  <c r="L957" i="16" s="1"/>
  <c r="N957" i="16" a="1"/>
  <c r="N957" i="16" s="1"/>
  <c r="O957" i="16" a="1"/>
  <c r="O957" i="16" s="1"/>
  <c r="A958" i="16" a="1"/>
  <c r="A958" i="16" s="1"/>
  <c r="B958" i="16" a="1"/>
  <c r="B958" i="16" s="1"/>
  <c r="C958" i="16" a="1"/>
  <c r="C958" i="16" s="1"/>
  <c r="D958" i="16" a="1"/>
  <c r="D958" i="16" s="1"/>
  <c r="E958" i="16" a="1"/>
  <c r="E958" i="16" s="1"/>
  <c r="F958" i="16" a="1"/>
  <c r="F958" i="16" s="1"/>
  <c r="G958" i="16" a="1"/>
  <c r="G958" i="16" s="1"/>
  <c r="I958" i="16" a="1"/>
  <c r="I958" i="16" s="1"/>
  <c r="J958" i="16" a="1"/>
  <c r="J958" i="16" s="1"/>
  <c r="L958" i="16" a="1"/>
  <c r="L958" i="16" s="1"/>
  <c r="O958" i="16" a="1"/>
  <c r="O958" i="16" s="1"/>
  <c r="A959" i="16" a="1"/>
  <c r="A959" i="16" s="1"/>
  <c r="B959" i="16" a="1"/>
  <c r="B959" i="16" s="1"/>
  <c r="C959" i="16" a="1"/>
  <c r="C959" i="16" s="1"/>
  <c r="D959" i="16" a="1"/>
  <c r="D959" i="16" s="1"/>
  <c r="E959" i="16" a="1"/>
  <c r="E959" i="16" s="1"/>
  <c r="F959" i="16" a="1"/>
  <c r="F959" i="16" s="1"/>
  <c r="G959" i="16" a="1"/>
  <c r="G959" i="16" s="1"/>
  <c r="I959" i="16" a="1"/>
  <c r="I959" i="16" s="1"/>
  <c r="J959" i="16" a="1"/>
  <c r="J959" i="16" s="1"/>
  <c r="L959" i="16" a="1"/>
  <c r="L959" i="16" s="1"/>
  <c r="N959" i="16" a="1"/>
  <c r="N959" i="16" s="1"/>
  <c r="O959" i="16" a="1"/>
  <c r="O959" i="16" s="1"/>
  <c r="A960" i="16" a="1"/>
  <c r="A960" i="16" s="1"/>
  <c r="B960" i="16" a="1"/>
  <c r="B960" i="16" s="1"/>
  <c r="C960" i="16" a="1"/>
  <c r="C960" i="16" s="1"/>
  <c r="D960" i="16" a="1"/>
  <c r="D960" i="16" s="1"/>
  <c r="E960" i="16" a="1"/>
  <c r="E960" i="16" s="1"/>
  <c r="F960" i="16" a="1"/>
  <c r="F960" i="16" s="1"/>
  <c r="G960" i="16" a="1"/>
  <c r="G960" i="16" s="1"/>
  <c r="I960" i="16" a="1"/>
  <c r="I960" i="16" s="1"/>
  <c r="J960" i="16" a="1"/>
  <c r="J960" i="16" s="1"/>
  <c r="L960" i="16" a="1"/>
  <c r="L960" i="16" s="1"/>
  <c r="N960" i="16" a="1"/>
  <c r="N960" i="16" s="1"/>
  <c r="O960" i="16" a="1"/>
  <c r="O960" i="16" s="1"/>
  <c r="A961" i="16" a="1"/>
  <c r="A961" i="16" s="1"/>
  <c r="B961" i="16" a="1"/>
  <c r="B961" i="16" s="1"/>
  <c r="C961" i="16" a="1"/>
  <c r="C961" i="16" s="1"/>
  <c r="D961" i="16" a="1"/>
  <c r="D961" i="16" s="1"/>
  <c r="E961" i="16" a="1"/>
  <c r="E961" i="16" s="1"/>
  <c r="F961" i="16" a="1"/>
  <c r="F961" i="16" s="1"/>
  <c r="G961" i="16" a="1"/>
  <c r="G961" i="16" s="1"/>
  <c r="I961" i="16" a="1"/>
  <c r="I961" i="16" s="1"/>
  <c r="J961" i="16" a="1"/>
  <c r="J961" i="16" s="1"/>
  <c r="L961" i="16" a="1"/>
  <c r="L961" i="16" s="1"/>
  <c r="N961" i="16" a="1"/>
  <c r="N961" i="16" s="1"/>
  <c r="O961" i="16" a="1"/>
  <c r="O961" i="16" s="1"/>
  <c r="A962" i="16" a="1"/>
  <c r="A962" i="16" s="1"/>
  <c r="B962" i="16" a="1"/>
  <c r="B962" i="16" s="1"/>
  <c r="C962" i="16" a="1"/>
  <c r="C962" i="16" s="1"/>
  <c r="D962" i="16" a="1"/>
  <c r="D962" i="16" s="1"/>
  <c r="E962" i="16" a="1"/>
  <c r="E962" i="16" s="1"/>
  <c r="F962" i="16" a="1"/>
  <c r="F962" i="16" s="1"/>
  <c r="G962" i="16" a="1"/>
  <c r="G962" i="16" s="1"/>
  <c r="I962" i="16" a="1"/>
  <c r="I962" i="16" s="1"/>
  <c r="J962" i="16" a="1"/>
  <c r="J962" i="16" s="1"/>
  <c r="L962" i="16" a="1"/>
  <c r="L962" i="16" s="1"/>
  <c r="N962" i="16" a="1"/>
  <c r="N962" i="16" s="1"/>
  <c r="O962" i="16" a="1"/>
  <c r="O962" i="16" s="1"/>
  <c r="A963" i="16" a="1"/>
  <c r="A963" i="16" s="1"/>
  <c r="B963" i="16" a="1"/>
  <c r="B963" i="16" s="1"/>
  <c r="C963" i="16" a="1"/>
  <c r="C963" i="16" s="1"/>
  <c r="D963" i="16" a="1"/>
  <c r="D963" i="16" s="1"/>
  <c r="E963" i="16" a="1"/>
  <c r="E963" i="16" s="1"/>
  <c r="F963" i="16" a="1"/>
  <c r="F963" i="16" s="1"/>
  <c r="G963" i="16" a="1"/>
  <c r="G963" i="16" s="1"/>
  <c r="I963" i="16" a="1"/>
  <c r="I963" i="16" s="1"/>
  <c r="J963" i="16" a="1"/>
  <c r="J963" i="16" s="1"/>
  <c r="L963" i="16" a="1"/>
  <c r="L963" i="16" s="1"/>
  <c r="N963" i="16" a="1"/>
  <c r="N963" i="16" s="1"/>
  <c r="O963" i="16" a="1"/>
  <c r="O963" i="16" s="1"/>
  <c r="A964" i="16" a="1"/>
  <c r="A964" i="16" s="1"/>
  <c r="B964" i="16" a="1"/>
  <c r="B964" i="16" s="1"/>
  <c r="C964" i="16" a="1"/>
  <c r="C964" i="16" s="1"/>
  <c r="D964" i="16" a="1"/>
  <c r="D964" i="16" s="1"/>
  <c r="E964" i="16" a="1"/>
  <c r="E964" i="16" s="1"/>
  <c r="F964" i="16" a="1"/>
  <c r="F964" i="16" s="1"/>
  <c r="G964" i="16" a="1"/>
  <c r="G964" i="16" s="1"/>
  <c r="I964" i="16" a="1"/>
  <c r="I964" i="16" s="1"/>
  <c r="J964" i="16" a="1"/>
  <c r="J964" i="16" s="1"/>
  <c r="L964" i="16" a="1"/>
  <c r="L964" i="16" s="1"/>
  <c r="N964" i="16" a="1"/>
  <c r="N964" i="16" s="1"/>
  <c r="O964" i="16" a="1"/>
  <c r="O964" i="16" s="1"/>
  <c r="A965" i="16" a="1"/>
  <c r="A965" i="16" s="1"/>
  <c r="B965" i="16" a="1"/>
  <c r="B965" i="16" s="1"/>
  <c r="C965" i="16" a="1"/>
  <c r="C965" i="16" s="1"/>
  <c r="D965" i="16" a="1"/>
  <c r="D965" i="16" s="1"/>
  <c r="E965" i="16" a="1"/>
  <c r="E965" i="16" s="1"/>
  <c r="F965" i="16" a="1"/>
  <c r="F965" i="16" s="1"/>
  <c r="G965" i="16" a="1"/>
  <c r="G965" i="16" s="1"/>
  <c r="I965" i="16" a="1"/>
  <c r="I965" i="16" s="1"/>
  <c r="J965" i="16" a="1"/>
  <c r="J965" i="16" s="1"/>
  <c r="L965" i="16" a="1"/>
  <c r="L965" i="16" s="1"/>
  <c r="N965" i="16" a="1"/>
  <c r="N965" i="16" s="1"/>
  <c r="O965" i="16" a="1"/>
  <c r="O965" i="16" s="1"/>
  <c r="A966" i="16" a="1"/>
  <c r="A966" i="16" s="1"/>
  <c r="B966" i="16" a="1"/>
  <c r="B966" i="16" s="1"/>
  <c r="C966" i="16" a="1"/>
  <c r="C966" i="16" s="1"/>
  <c r="D966" i="16" a="1"/>
  <c r="D966" i="16" s="1"/>
  <c r="E966" i="16" a="1"/>
  <c r="E966" i="16" s="1"/>
  <c r="F966" i="16" a="1"/>
  <c r="F966" i="16" s="1"/>
  <c r="G966" i="16" a="1"/>
  <c r="G966" i="16" s="1"/>
  <c r="I966" i="16" a="1"/>
  <c r="I966" i="16" s="1"/>
  <c r="J966" i="16" a="1"/>
  <c r="J966" i="16" s="1"/>
  <c r="L966" i="16" a="1"/>
  <c r="L966" i="16" s="1"/>
  <c r="N966" i="16" a="1"/>
  <c r="N966" i="16" s="1"/>
  <c r="O966" i="16" a="1"/>
  <c r="O966" i="16" s="1"/>
  <c r="A967" i="16" a="1"/>
  <c r="A967" i="16" s="1"/>
  <c r="B967" i="16" a="1"/>
  <c r="B967" i="16" s="1"/>
  <c r="C967" i="16" a="1"/>
  <c r="C967" i="16" s="1"/>
  <c r="D967" i="16" a="1"/>
  <c r="D967" i="16" s="1"/>
  <c r="E967" i="16" a="1"/>
  <c r="E967" i="16" s="1"/>
  <c r="F967" i="16" a="1"/>
  <c r="F967" i="16" s="1"/>
  <c r="G967" i="16" a="1"/>
  <c r="G967" i="16" s="1"/>
  <c r="I967" i="16" a="1"/>
  <c r="I967" i="16" s="1"/>
  <c r="J967" i="16" a="1"/>
  <c r="J967" i="16" s="1"/>
  <c r="L967" i="16" a="1"/>
  <c r="L967" i="16" s="1"/>
  <c r="N967" i="16" a="1"/>
  <c r="N967" i="16" s="1"/>
  <c r="O967" i="16" a="1"/>
  <c r="O967" i="16" s="1"/>
  <c r="A968" i="16" a="1"/>
  <c r="A968" i="16" s="1"/>
  <c r="B968" i="16" a="1"/>
  <c r="B968" i="16" s="1"/>
  <c r="C968" i="16" a="1"/>
  <c r="C968" i="16" s="1"/>
  <c r="D968" i="16" a="1"/>
  <c r="D968" i="16" s="1"/>
  <c r="E968" i="16" a="1"/>
  <c r="E968" i="16" s="1"/>
  <c r="F968" i="16" a="1"/>
  <c r="F968" i="16" s="1"/>
  <c r="G968" i="16" a="1"/>
  <c r="G968" i="16" s="1"/>
  <c r="I968" i="16" a="1"/>
  <c r="I968" i="16" s="1"/>
  <c r="J968" i="16" a="1"/>
  <c r="J968" i="16" s="1"/>
  <c r="L968" i="16" a="1"/>
  <c r="L968" i="16" s="1"/>
  <c r="N968" i="16" a="1"/>
  <c r="N968" i="16" s="1"/>
  <c r="O968" i="16" a="1"/>
  <c r="O968" i="16" s="1"/>
  <c r="A969" i="16" a="1"/>
  <c r="A969" i="16" s="1"/>
  <c r="B969" i="16" a="1"/>
  <c r="B969" i="16" s="1"/>
  <c r="C969" i="16" a="1"/>
  <c r="C969" i="16" s="1"/>
  <c r="D969" i="16" a="1"/>
  <c r="D969" i="16" s="1"/>
  <c r="E969" i="16" a="1"/>
  <c r="E969" i="16" s="1"/>
  <c r="F969" i="16" a="1"/>
  <c r="F969" i="16" s="1"/>
  <c r="G969" i="16" a="1"/>
  <c r="G969" i="16" s="1"/>
  <c r="I969" i="16" a="1"/>
  <c r="I969" i="16" s="1"/>
  <c r="J969" i="16" a="1"/>
  <c r="J969" i="16" s="1"/>
  <c r="L969" i="16" a="1"/>
  <c r="L969" i="16" s="1"/>
  <c r="N969" i="16" a="1"/>
  <c r="N969" i="16" s="1"/>
  <c r="O969" i="16" a="1"/>
  <c r="O969" i="16" s="1"/>
  <c r="A970" i="16" a="1"/>
  <c r="A970" i="16" s="1"/>
  <c r="B970" i="16" a="1"/>
  <c r="B970" i="16" s="1"/>
  <c r="C970" i="16" a="1"/>
  <c r="C970" i="16" s="1"/>
  <c r="D970" i="16" a="1"/>
  <c r="D970" i="16" s="1"/>
  <c r="E970" i="16" a="1"/>
  <c r="E970" i="16" s="1"/>
  <c r="F970" i="16" a="1"/>
  <c r="F970" i="16" s="1"/>
  <c r="G970" i="16" a="1"/>
  <c r="G970" i="16" s="1"/>
  <c r="I970" i="16" a="1"/>
  <c r="I970" i="16" s="1"/>
  <c r="J970" i="16" a="1"/>
  <c r="J970" i="16" s="1"/>
  <c r="L970" i="16" a="1"/>
  <c r="L970" i="16" s="1"/>
  <c r="N970" i="16" a="1"/>
  <c r="N970" i="16" s="1"/>
  <c r="O970" i="16" a="1"/>
  <c r="O970" i="16" s="1"/>
  <c r="A971" i="16" a="1"/>
  <c r="A971" i="16" s="1"/>
  <c r="B971" i="16" a="1"/>
  <c r="B971" i="16" s="1"/>
  <c r="C971" i="16" a="1"/>
  <c r="C971" i="16" s="1"/>
  <c r="D971" i="16" a="1"/>
  <c r="D971" i="16" s="1"/>
  <c r="E971" i="16" a="1"/>
  <c r="E971" i="16" s="1"/>
  <c r="F971" i="16" a="1"/>
  <c r="F971" i="16" s="1"/>
  <c r="G971" i="16" a="1"/>
  <c r="G971" i="16" s="1"/>
  <c r="I971" i="16" a="1"/>
  <c r="I971" i="16" s="1"/>
  <c r="J971" i="16" a="1"/>
  <c r="J971" i="16" s="1"/>
  <c r="L971" i="16" a="1"/>
  <c r="L971" i="16" s="1"/>
  <c r="N971" i="16" a="1"/>
  <c r="N971" i="16" s="1"/>
  <c r="O971" i="16" a="1"/>
  <c r="O971" i="16" s="1"/>
  <c r="A972" i="16" a="1"/>
  <c r="A972" i="16" s="1"/>
  <c r="B972" i="16" a="1"/>
  <c r="B972" i="16" s="1"/>
  <c r="C972" i="16" a="1"/>
  <c r="C972" i="16" s="1"/>
  <c r="D972" i="16" a="1"/>
  <c r="D972" i="16" s="1"/>
  <c r="E972" i="16" a="1"/>
  <c r="E972" i="16" s="1"/>
  <c r="F972" i="16" a="1"/>
  <c r="F972" i="16" s="1"/>
  <c r="G972" i="16" a="1"/>
  <c r="G972" i="16" s="1"/>
  <c r="I972" i="16" a="1"/>
  <c r="I972" i="16" s="1"/>
  <c r="J972" i="16" a="1"/>
  <c r="J972" i="16" s="1"/>
  <c r="L972" i="16" a="1"/>
  <c r="L972" i="16" s="1"/>
  <c r="N972" i="16" a="1"/>
  <c r="N972" i="16" s="1"/>
  <c r="O972" i="16" a="1"/>
  <c r="O972" i="16" s="1"/>
  <c r="A973" i="16" a="1"/>
  <c r="A973" i="16" s="1"/>
  <c r="B973" i="16" a="1"/>
  <c r="B973" i="16" s="1"/>
  <c r="C973" i="16" a="1"/>
  <c r="C973" i="16" s="1"/>
  <c r="D973" i="16" a="1"/>
  <c r="D973" i="16" s="1"/>
  <c r="E973" i="16" a="1"/>
  <c r="E973" i="16" s="1"/>
  <c r="F973" i="16" a="1"/>
  <c r="F973" i="16" s="1"/>
  <c r="G973" i="16" a="1"/>
  <c r="G973" i="16" s="1"/>
  <c r="I973" i="16" a="1"/>
  <c r="I973" i="16" s="1"/>
  <c r="J973" i="16" a="1"/>
  <c r="J973" i="16" s="1"/>
  <c r="L973" i="16" a="1"/>
  <c r="L973" i="16" s="1"/>
  <c r="N973" i="16" a="1"/>
  <c r="N973" i="16" s="1"/>
  <c r="O973" i="16" a="1"/>
  <c r="O973" i="16" s="1"/>
  <c r="A974" i="16" a="1"/>
  <c r="A974" i="16" s="1"/>
  <c r="B974" i="16" a="1"/>
  <c r="B974" i="16" s="1"/>
  <c r="C974" i="16" a="1"/>
  <c r="C974" i="16" s="1"/>
  <c r="D974" i="16" a="1"/>
  <c r="D974" i="16" s="1"/>
  <c r="E974" i="16" a="1"/>
  <c r="E974" i="16" s="1"/>
  <c r="F974" i="16" a="1"/>
  <c r="F974" i="16" s="1"/>
  <c r="G974" i="16" a="1"/>
  <c r="G974" i="16" s="1"/>
  <c r="I974" i="16" a="1"/>
  <c r="I974" i="16" s="1"/>
  <c r="J974" i="16" a="1"/>
  <c r="J974" i="16" s="1"/>
  <c r="L974" i="16" a="1"/>
  <c r="L974" i="16" s="1"/>
  <c r="N974" i="16" a="1"/>
  <c r="N974" i="16" s="1"/>
  <c r="O974" i="16" a="1"/>
  <c r="O974" i="16" s="1"/>
  <c r="A975" i="16" a="1"/>
  <c r="A975" i="16" s="1"/>
  <c r="B975" i="16" a="1"/>
  <c r="B975" i="16" s="1"/>
  <c r="C975" i="16" a="1"/>
  <c r="C975" i="16" s="1"/>
  <c r="D975" i="16" a="1"/>
  <c r="D975" i="16" s="1"/>
  <c r="E975" i="16" a="1"/>
  <c r="E975" i="16" s="1"/>
  <c r="F975" i="16" a="1"/>
  <c r="F975" i="16" s="1"/>
  <c r="G975" i="16" a="1"/>
  <c r="G975" i="16" s="1"/>
  <c r="I975" i="16" a="1"/>
  <c r="I975" i="16" s="1"/>
  <c r="J975" i="16" a="1"/>
  <c r="J975" i="16" s="1"/>
  <c r="L975" i="16" a="1"/>
  <c r="L975" i="16" s="1"/>
  <c r="N975" i="16" a="1"/>
  <c r="N975" i="16" s="1"/>
  <c r="O975" i="16" a="1"/>
  <c r="O975" i="16" s="1"/>
  <c r="A976" i="16" a="1"/>
  <c r="A976" i="16" s="1"/>
  <c r="B976" i="16" a="1"/>
  <c r="B976" i="16" s="1"/>
  <c r="C976" i="16" a="1"/>
  <c r="C976" i="16" s="1"/>
  <c r="D976" i="16" a="1"/>
  <c r="D976" i="16" s="1"/>
  <c r="E976" i="16" a="1"/>
  <c r="E976" i="16" s="1"/>
  <c r="F976" i="16" a="1"/>
  <c r="F976" i="16" s="1"/>
  <c r="G976" i="16" a="1"/>
  <c r="G976" i="16" s="1"/>
  <c r="I976" i="16" a="1"/>
  <c r="I976" i="16" s="1"/>
  <c r="J976" i="16" a="1"/>
  <c r="J976" i="16" s="1"/>
  <c r="L976" i="16" a="1"/>
  <c r="L976" i="16" s="1"/>
  <c r="N976" i="16" a="1"/>
  <c r="N976" i="16" s="1"/>
  <c r="O976" i="16" a="1"/>
  <c r="O976" i="16" s="1"/>
  <c r="J684" i="2"/>
  <c r="K683" i="16" s="1" a="1"/>
  <c r="K683" i="16" s="1"/>
  <c r="J683" i="2"/>
  <c r="K682" i="16" s="1" a="1"/>
  <c r="K682" i="16" s="1"/>
  <c r="J682" i="2"/>
  <c r="K681" i="16" s="1" a="1"/>
  <c r="K681" i="16" s="1"/>
  <c r="J681" i="2"/>
  <c r="J680" i="2"/>
  <c r="K679" i="16" s="1" a="1"/>
  <c r="K679" i="16" s="1"/>
  <c r="J679" i="2"/>
  <c r="K678" i="16" s="1" a="1"/>
  <c r="K678" i="16" s="1"/>
  <c r="J678" i="2"/>
  <c r="J677" i="2"/>
  <c r="K676" i="16" s="1" a="1"/>
  <c r="K676" i="16" s="1"/>
  <c r="J676" i="2"/>
  <c r="K675" i="16" s="1" a="1"/>
  <c r="K675" i="16" s="1"/>
  <c r="J675" i="2"/>
  <c r="J674" i="2"/>
  <c r="J673" i="2"/>
  <c r="K672" i="16" s="1" a="1"/>
  <c r="K672" i="16" s="1"/>
  <c r="J672" i="2"/>
  <c r="K671" i="16" s="1" a="1"/>
  <c r="K671" i="16" s="1"/>
  <c r="J671" i="2"/>
  <c r="K670" i="16" s="1" a="1"/>
  <c r="K670" i="16" s="1"/>
  <c r="J670" i="2"/>
  <c r="K669" i="16" s="1" a="1"/>
  <c r="K669" i="16" s="1"/>
  <c r="J669" i="2"/>
  <c r="K668" i="16" s="1" a="1"/>
  <c r="K668" i="16" s="1"/>
  <c r="J668" i="2"/>
  <c r="J667" i="2"/>
  <c r="J666" i="2"/>
  <c r="J665" i="2"/>
  <c r="J664" i="2"/>
  <c r="K663" i="16" s="1" a="1"/>
  <c r="K663" i="16" s="1"/>
  <c r="J663" i="2"/>
  <c r="J662" i="2"/>
  <c r="K661" i="16" s="1" a="1"/>
  <c r="K661" i="16" s="1"/>
  <c r="J661" i="2"/>
  <c r="K660" i="16" s="1" a="1"/>
  <c r="K660" i="16" s="1"/>
  <c r="J660" i="2"/>
  <c r="K659" i="16" s="1" a="1"/>
  <c r="K659" i="16" s="1"/>
  <c r="J659" i="2"/>
  <c r="K658" i="16" s="1" a="1"/>
  <c r="K658" i="16" s="1"/>
  <c r="J658" i="2"/>
  <c r="K657" i="16" s="1" a="1"/>
  <c r="K657" i="16" s="1"/>
  <c r="J657" i="2"/>
  <c r="J656" i="2"/>
  <c r="K655" i="16" s="1" a="1"/>
  <c r="K655" i="16" s="1"/>
  <c r="J655" i="2"/>
  <c r="K654" i="16" s="1" a="1"/>
  <c r="K654" i="16" s="1"/>
  <c r="J654" i="2"/>
  <c r="K653" i="16" s="1" a="1"/>
  <c r="K653" i="16" s="1"/>
  <c r="J653" i="2"/>
  <c r="K652" i="16" s="1" a="1"/>
  <c r="K652" i="16" s="1"/>
  <c r="J652" i="2"/>
  <c r="K651" i="16" s="1" a="1"/>
  <c r="K651" i="16" s="1"/>
  <c r="J651" i="2"/>
  <c r="J650" i="2"/>
  <c r="J649" i="2"/>
  <c r="K648" i="16" s="1" a="1"/>
  <c r="K648" i="16" s="1"/>
  <c r="J648" i="2"/>
  <c r="K647" i="16" s="1" a="1"/>
  <c r="K647" i="16" s="1"/>
  <c r="J647" i="2"/>
  <c r="K646" i="16" s="1" a="1"/>
  <c r="K646" i="16" s="1"/>
  <c r="J646" i="2"/>
  <c r="K645" i="16" s="1" a="1"/>
  <c r="K645" i="16" s="1"/>
  <c r="J645" i="2"/>
  <c r="K644" i="16" s="1" a="1"/>
  <c r="K644" i="16" s="1"/>
  <c r="J644" i="2"/>
  <c r="J643" i="2"/>
  <c r="J642" i="2"/>
  <c r="J641" i="2"/>
  <c r="J640" i="2"/>
  <c r="K639" i="16" s="1" a="1"/>
  <c r="K639" i="16" s="1"/>
  <c r="J639" i="2"/>
  <c r="K638" i="16" s="1" a="1"/>
  <c r="K638" i="16" s="1"/>
  <c r="J638" i="2"/>
  <c r="K637" i="16" s="1" a="1"/>
  <c r="K637" i="16" s="1"/>
  <c r="J637" i="2"/>
  <c r="J636" i="2"/>
  <c r="K635" i="16" s="1" a="1"/>
  <c r="K635" i="16" s="1"/>
  <c r="J635" i="2"/>
  <c r="K634" i="16" s="1" a="1"/>
  <c r="K634" i="16" s="1"/>
  <c r="J634" i="2"/>
  <c r="K633" i="16" s="1" a="1"/>
  <c r="K633" i="16" s="1"/>
  <c r="J633" i="2"/>
  <c r="J632" i="2"/>
  <c r="J631" i="2"/>
  <c r="J630" i="2"/>
  <c r="K629" i="16" s="1" a="1"/>
  <c r="K629" i="16" s="1"/>
  <c r="J629" i="2"/>
  <c r="K628" i="16" s="1" a="1"/>
  <c r="K628" i="16" s="1"/>
  <c r="J628" i="2"/>
  <c r="K627" i="16" s="1" a="1"/>
  <c r="K627" i="16" s="1"/>
  <c r="J627" i="2"/>
  <c r="J626" i="2"/>
  <c r="J625" i="2"/>
  <c r="J624" i="2"/>
  <c r="K623" i="16" s="1" a="1"/>
  <c r="K623" i="16" s="1"/>
  <c r="J623" i="2"/>
  <c r="K622" i="16" s="1" a="1"/>
  <c r="K622" i="16" s="1"/>
  <c r="J622" i="2"/>
  <c r="K621" i="16" s="1" a="1"/>
  <c r="K621" i="16" s="1"/>
  <c r="J621" i="2"/>
  <c r="J620" i="2"/>
  <c r="J619" i="2"/>
  <c r="J618" i="2"/>
  <c r="J617" i="2"/>
  <c r="J616" i="2"/>
  <c r="K615" i="16" s="1" a="1"/>
  <c r="K615" i="16" s="1"/>
  <c r="J615" i="2"/>
  <c r="K614" i="16" s="1" a="1"/>
  <c r="K614" i="16" s="1"/>
  <c r="J614" i="2"/>
  <c r="P32" i="11"/>
  <c r="P33" i="11"/>
  <c r="Q32" i="11"/>
  <c r="Q33" i="11"/>
  <c r="F14" i="1"/>
  <c r="F13" i="1"/>
  <c r="B836" i="16" a="1"/>
  <c r="B836" i="16" s="1"/>
  <c r="B837" i="16" a="1"/>
  <c r="B837" i="16" s="1"/>
  <c r="B838" i="16" a="1"/>
  <c r="B838" i="16" s="1"/>
  <c r="B839" i="16" a="1"/>
  <c r="B839" i="16" s="1"/>
  <c r="B840" i="16" a="1"/>
  <c r="B840" i="16" s="1"/>
  <c r="A850" i="16" a="1"/>
  <c r="A850" i="16" s="1"/>
  <c r="B850" i="16" a="1"/>
  <c r="B850" i="16" s="1"/>
  <c r="C850" i="16" a="1"/>
  <c r="C850" i="16" s="1"/>
  <c r="D850" i="16" a="1"/>
  <c r="D850" i="16" s="1"/>
  <c r="E850" i="16" a="1"/>
  <c r="E850" i="16" s="1"/>
  <c r="F850" i="16" a="1"/>
  <c r="F850" i="16" s="1"/>
  <c r="G850" i="16" a="1"/>
  <c r="G850" i="16" s="1"/>
  <c r="H850" i="16" a="1"/>
  <c r="H850" i="16" s="1"/>
  <c r="I850" i="16" a="1"/>
  <c r="I850" i="16" s="1"/>
  <c r="J850" i="16" a="1"/>
  <c r="J850" i="16" s="1"/>
  <c r="K850" i="16" a="1"/>
  <c r="K850" i="16" s="1"/>
  <c r="L850" i="16" a="1"/>
  <c r="L850" i="16" s="1"/>
  <c r="N850" i="16" a="1"/>
  <c r="N850" i="16" s="1"/>
  <c r="O850" i="16" a="1"/>
  <c r="O850" i="16" s="1"/>
  <c r="A851" i="16" a="1"/>
  <c r="A851" i="16" s="1"/>
  <c r="B851" i="16" a="1"/>
  <c r="B851" i="16" s="1"/>
  <c r="C851" i="16" a="1"/>
  <c r="C851" i="16" s="1"/>
  <c r="D851" i="16" a="1"/>
  <c r="D851" i="16" s="1"/>
  <c r="E851" i="16" a="1"/>
  <c r="E851" i="16" s="1"/>
  <c r="F851" i="16" a="1"/>
  <c r="F851" i="16" s="1"/>
  <c r="G851" i="16" a="1"/>
  <c r="G851" i="16" s="1"/>
  <c r="H851" i="16" a="1"/>
  <c r="H851" i="16" s="1"/>
  <c r="I851" i="16" a="1"/>
  <c r="I851" i="16" s="1"/>
  <c r="J851" i="16" a="1"/>
  <c r="J851" i="16" s="1"/>
  <c r="K851" i="16" a="1"/>
  <c r="K851" i="16" s="1"/>
  <c r="L851" i="16" a="1"/>
  <c r="L851" i="16" s="1"/>
  <c r="N851" i="16" a="1"/>
  <c r="N851" i="16" s="1"/>
  <c r="O851" i="16" a="1"/>
  <c r="O851" i="16" s="1"/>
  <c r="A852" i="16" a="1"/>
  <c r="A852" i="16" s="1"/>
  <c r="B852" i="16" a="1"/>
  <c r="B852" i="16" s="1"/>
  <c r="C852" i="16" a="1"/>
  <c r="C852" i="16" s="1"/>
  <c r="D852" i="16" a="1"/>
  <c r="D852" i="16" s="1"/>
  <c r="E852" i="16" a="1"/>
  <c r="E852" i="16" s="1"/>
  <c r="F852" i="16" a="1"/>
  <c r="F852" i="16" s="1"/>
  <c r="G852" i="16" a="1"/>
  <c r="G852" i="16" s="1"/>
  <c r="H852" i="16" a="1"/>
  <c r="H852" i="16" s="1"/>
  <c r="I852" i="16" a="1"/>
  <c r="I852" i="16" s="1"/>
  <c r="J852" i="16" a="1"/>
  <c r="J852" i="16" s="1"/>
  <c r="L852" i="16" a="1"/>
  <c r="L852" i="16" s="1"/>
  <c r="N852" i="16" a="1"/>
  <c r="N852" i="16" s="1"/>
  <c r="O852" i="16" a="1"/>
  <c r="O852" i="16" s="1"/>
  <c r="A853" i="16" a="1"/>
  <c r="A853" i="16" s="1"/>
  <c r="B853" i="16" a="1"/>
  <c r="B853" i="16" s="1"/>
  <c r="C853" i="16" a="1"/>
  <c r="C853" i="16" s="1"/>
  <c r="D853" i="16" a="1"/>
  <c r="D853" i="16" s="1"/>
  <c r="E853" i="16" a="1"/>
  <c r="E853" i="16" s="1"/>
  <c r="F853" i="16" a="1"/>
  <c r="F853" i="16" s="1"/>
  <c r="G853" i="16" a="1"/>
  <c r="G853" i="16" s="1"/>
  <c r="H853" i="16" a="1"/>
  <c r="H853" i="16" s="1"/>
  <c r="I853" i="16" a="1"/>
  <c r="I853" i="16" s="1"/>
  <c r="J853" i="16" a="1"/>
  <c r="J853" i="16" s="1"/>
  <c r="K853" i="16" a="1"/>
  <c r="K853" i="16" s="1"/>
  <c r="L853" i="16" a="1"/>
  <c r="L853" i="16" s="1"/>
  <c r="N853" i="16" a="1"/>
  <c r="N853" i="16" s="1"/>
  <c r="O853" i="16" a="1"/>
  <c r="O853" i="16" s="1"/>
  <c r="A854" i="16" a="1"/>
  <c r="A854" i="16" s="1"/>
  <c r="B854" i="16" a="1"/>
  <c r="B854" i="16" s="1"/>
  <c r="C854" i="16" a="1"/>
  <c r="C854" i="16" s="1"/>
  <c r="D854" i="16" a="1"/>
  <c r="D854" i="16" s="1"/>
  <c r="E854" i="16" a="1"/>
  <c r="E854" i="16" s="1"/>
  <c r="F854" i="16" a="1"/>
  <c r="F854" i="16" s="1"/>
  <c r="G854" i="16" a="1"/>
  <c r="G854" i="16" s="1"/>
  <c r="H854" i="16" a="1"/>
  <c r="H854" i="16" s="1"/>
  <c r="I854" i="16" a="1"/>
  <c r="I854" i="16" s="1"/>
  <c r="J854" i="16" a="1"/>
  <c r="J854" i="16" s="1"/>
  <c r="K854" i="16" a="1"/>
  <c r="K854" i="16" s="1"/>
  <c r="L854" i="16" a="1"/>
  <c r="L854" i="16" s="1"/>
  <c r="N854" i="16" a="1"/>
  <c r="N854" i="16" s="1"/>
  <c r="O854" i="16" a="1"/>
  <c r="O854" i="16" s="1"/>
  <c r="A855" i="16" a="1"/>
  <c r="A855" i="16" s="1"/>
  <c r="B855" i="16" a="1"/>
  <c r="B855" i="16" s="1"/>
  <c r="C855" i="16" a="1"/>
  <c r="C855" i="16" s="1"/>
  <c r="D855" i="16" a="1"/>
  <c r="D855" i="16" s="1"/>
  <c r="E855" i="16" a="1"/>
  <c r="E855" i="16" s="1"/>
  <c r="F855" i="16" a="1"/>
  <c r="F855" i="16" s="1"/>
  <c r="G855" i="16" a="1"/>
  <c r="G855" i="16" s="1"/>
  <c r="H855" i="16" a="1"/>
  <c r="H855" i="16" s="1"/>
  <c r="I855" i="16" a="1"/>
  <c r="I855" i="16" s="1"/>
  <c r="J855" i="16" a="1"/>
  <c r="J855" i="16" s="1"/>
  <c r="K855" i="16" a="1"/>
  <c r="K855" i="16" s="1"/>
  <c r="L855" i="16" a="1"/>
  <c r="L855" i="16" s="1"/>
  <c r="N855" i="16" a="1"/>
  <c r="N855" i="16" s="1"/>
  <c r="O855" i="16" a="1"/>
  <c r="O855" i="16" s="1"/>
  <c r="A856" i="16" a="1"/>
  <c r="A856" i="16" s="1"/>
  <c r="B856" i="16" a="1"/>
  <c r="B856" i="16" s="1"/>
  <c r="C856" i="16" a="1"/>
  <c r="C856" i="16" s="1"/>
  <c r="D856" i="16" a="1"/>
  <c r="D856" i="16" s="1"/>
  <c r="E856" i="16" a="1"/>
  <c r="E856" i="16" s="1"/>
  <c r="F856" i="16" a="1"/>
  <c r="F856" i="16" s="1"/>
  <c r="G856" i="16" a="1"/>
  <c r="G856" i="16" s="1"/>
  <c r="H856" i="16" a="1"/>
  <c r="H856" i="16" s="1"/>
  <c r="I856" i="16" a="1"/>
  <c r="I856" i="16" s="1"/>
  <c r="J856" i="16" a="1"/>
  <c r="J856" i="16" s="1"/>
  <c r="K856" i="16" a="1"/>
  <c r="K856" i="16" s="1"/>
  <c r="L856" i="16" a="1"/>
  <c r="L856" i="16" s="1"/>
  <c r="N856" i="16" a="1"/>
  <c r="N856" i="16" s="1"/>
  <c r="O856" i="16" a="1"/>
  <c r="O856" i="16" s="1"/>
  <c r="A857" i="16" a="1"/>
  <c r="A857" i="16" s="1"/>
  <c r="B857" i="16" a="1"/>
  <c r="B857" i="16" s="1"/>
  <c r="C857" i="16" a="1"/>
  <c r="C857" i="16" s="1"/>
  <c r="D857" i="16" a="1"/>
  <c r="D857" i="16" s="1"/>
  <c r="E857" i="16" a="1"/>
  <c r="E857" i="16" s="1"/>
  <c r="F857" i="16" a="1"/>
  <c r="F857" i="16" s="1"/>
  <c r="G857" i="16" a="1"/>
  <c r="G857" i="16" s="1"/>
  <c r="H857" i="16" a="1"/>
  <c r="H857" i="16" s="1"/>
  <c r="I857" i="16" a="1"/>
  <c r="I857" i="16" s="1"/>
  <c r="J857" i="16" a="1"/>
  <c r="J857" i="16" s="1"/>
  <c r="K857" i="16" a="1"/>
  <c r="K857" i="16" s="1"/>
  <c r="L857" i="16" a="1"/>
  <c r="L857" i="16" s="1"/>
  <c r="N857" i="16" a="1"/>
  <c r="N857" i="16" s="1"/>
  <c r="O857" i="16" a="1"/>
  <c r="O857" i="16" s="1"/>
  <c r="A858" i="16" a="1"/>
  <c r="A858" i="16" s="1"/>
  <c r="B858" i="16" a="1"/>
  <c r="B858" i="16" s="1"/>
  <c r="C858" i="16" a="1"/>
  <c r="C858" i="16" s="1"/>
  <c r="D858" i="16" a="1"/>
  <c r="D858" i="16" s="1"/>
  <c r="E858" i="16" a="1"/>
  <c r="E858" i="16" s="1"/>
  <c r="F858" i="16" a="1"/>
  <c r="F858" i="16" s="1"/>
  <c r="G858" i="16" a="1"/>
  <c r="G858" i="16" s="1"/>
  <c r="H858" i="16" a="1"/>
  <c r="H858" i="16" s="1"/>
  <c r="I858" i="16" a="1"/>
  <c r="I858" i="16" s="1"/>
  <c r="J858" i="16" a="1"/>
  <c r="J858" i="16" s="1"/>
  <c r="K858" i="16" a="1"/>
  <c r="K858" i="16" s="1"/>
  <c r="L858" i="16" a="1"/>
  <c r="L858" i="16" s="1"/>
  <c r="N858" i="16" a="1"/>
  <c r="N858" i="16" s="1"/>
  <c r="O858" i="16" a="1"/>
  <c r="O858" i="16" s="1"/>
  <c r="A859" i="16" a="1"/>
  <c r="A859" i="16" s="1"/>
  <c r="B859" i="16" a="1"/>
  <c r="B859" i="16" s="1"/>
  <c r="C859" i="16" a="1"/>
  <c r="C859" i="16" s="1"/>
  <c r="D859" i="16" a="1"/>
  <c r="D859" i="16" s="1"/>
  <c r="E859" i="16" a="1"/>
  <c r="E859" i="16" s="1"/>
  <c r="F859" i="16" a="1"/>
  <c r="F859" i="16" s="1"/>
  <c r="G859" i="16" a="1"/>
  <c r="G859" i="16" s="1"/>
  <c r="H859" i="16" a="1"/>
  <c r="H859" i="16" s="1"/>
  <c r="I859" i="16" a="1"/>
  <c r="I859" i="16" s="1"/>
  <c r="J859" i="16" a="1"/>
  <c r="J859" i="16" s="1"/>
  <c r="K859" i="16" a="1"/>
  <c r="K859" i="16" s="1"/>
  <c r="L859" i="16" a="1"/>
  <c r="L859" i="16" s="1"/>
  <c r="N859" i="16" a="1"/>
  <c r="N859" i="16" s="1"/>
  <c r="O859" i="16" a="1"/>
  <c r="O859" i="16" s="1"/>
  <c r="A860" i="16" a="1"/>
  <c r="A860" i="16" s="1"/>
  <c r="B860" i="16" a="1"/>
  <c r="B860" i="16" s="1"/>
  <c r="C860" i="16" a="1"/>
  <c r="C860" i="16" s="1"/>
  <c r="D860" i="16" a="1"/>
  <c r="D860" i="16" s="1"/>
  <c r="E860" i="16" a="1"/>
  <c r="E860" i="16" s="1"/>
  <c r="F860" i="16" a="1"/>
  <c r="F860" i="16" s="1"/>
  <c r="G860" i="16" a="1"/>
  <c r="G860" i="16" s="1"/>
  <c r="H860" i="16" a="1"/>
  <c r="H860" i="16" s="1"/>
  <c r="I860" i="16" a="1"/>
  <c r="I860" i="16" s="1"/>
  <c r="J860" i="16" a="1"/>
  <c r="J860" i="16" s="1"/>
  <c r="L860" i="16" a="1"/>
  <c r="L860" i="16" s="1"/>
  <c r="N860" i="16" a="1"/>
  <c r="N860" i="16" s="1"/>
  <c r="O860" i="16" a="1"/>
  <c r="O860" i="16" s="1"/>
  <c r="A861" i="16" a="1"/>
  <c r="A861" i="16" s="1"/>
  <c r="B861" i="16" a="1"/>
  <c r="B861" i="16" s="1"/>
  <c r="C861" i="16" a="1"/>
  <c r="C861" i="16" s="1"/>
  <c r="D861" i="16" a="1"/>
  <c r="D861" i="16" s="1"/>
  <c r="E861" i="16" a="1"/>
  <c r="E861" i="16" s="1"/>
  <c r="F861" i="16" a="1"/>
  <c r="F861" i="16" s="1"/>
  <c r="G861" i="16" a="1"/>
  <c r="G861" i="16" s="1"/>
  <c r="H861" i="16" a="1"/>
  <c r="H861" i="16" s="1"/>
  <c r="I861" i="16" a="1"/>
  <c r="I861" i="16" s="1"/>
  <c r="J861" i="16" a="1"/>
  <c r="J861" i="16" s="1"/>
  <c r="K861" i="16" a="1"/>
  <c r="K861" i="16" s="1"/>
  <c r="L861" i="16" a="1"/>
  <c r="L861" i="16" s="1"/>
  <c r="N861" i="16" a="1"/>
  <c r="N861" i="16" s="1"/>
  <c r="O861" i="16" a="1"/>
  <c r="O861" i="16" s="1"/>
  <c r="A862" i="16" a="1"/>
  <c r="A862" i="16" s="1"/>
  <c r="B862" i="16" a="1"/>
  <c r="B862" i="16" s="1"/>
  <c r="C862" i="16" a="1"/>
  <c r="C862" i="16" s="1"/>
  <c r="D862" i="16" a="1"/>
  <c r="D862" i="16" s="1"/>
  <c r="E862" i="16" a="1"/>
  <c r="E862" i="16" s="1"/>
  <c r="F862" i="16" a="1"/>
  <c r="F862" i="16" s="1"/>
  <c r="G862" i="16" a="1"/>
  <c r="G862" i="16" s="1"/>
  <c r="H862" i="16" a="1"/>
  <c r="H862" i="16" s="1"/>
  <c r="I862" i="16" a="1"/>
  <c r="I862" i="16" s="1"/>
  <c r="J862" i="16" a="1"/>
  <c r="J862" i="16" s="1"/>
  <c r="K862" i="16" a="1"/>
  <c r="K862" i="16" s="1"/>
  <c r="L862" i="16" a="1"/>
  <c r="L862" i="16" s="1"/>
  <c r="N862" i="16" a="1"/>
  <c r="N862" i="16" s="1"/>
  <c r="O862" i="16" a="1"/>
  <c r="O862" i="16" s="1"/>
  <c r="A863" i="16" a="1"/>
  <c r="A863" i="16" s="1"/>
  <c r="B863" i="16" a="1"/>
  <c r="B863" i="16" s="1"/>
  <c r="C863" i="16" a="1"/>
  <c r="C863" i="16" s="1"/>
  <c r="D863" i="16" a="1"/>
  <c r="D863" i="16" s="1"/>
  <c r="E863" i="16" a="1"/>
  <c r="E863" i="16" s="1"/>
  <c r="F863" i="16" a="1"/>
  <c r="F863" i="16" s="1"/>
  <c r="G863" i="16" a="1"/>
  <c r="G863" i="16" s="1"/>
  <c r="H863" i="16" a="1"/>
  <c r="H863" i="16" s="1"/>
  <c r="I863" i="16" a="1"/>
  <c r="I863" i="16" s="1"/>
  <c r="J863" i="16" a="1"/>
  <c r="J863" i="16" s="1"/>
  <c r="K863" i="16" a="1"/>
  <c r="K863" i="16" s="1"/>
  <c r="L863" i="16" a="1"/>
  <c r="L863" i="16" s="1"/>
  <c r="N863" i="16" a="1"/>
  <c r="N863" i="16" s="1"/>
  <c r="O863" i="16" a="1"/>
  <c r="O863" i="16" s="1"/>
  <c r="A864" i="16" a="1"/>
  <c r="A864" i="16" s="1"/>
  <c r="B864" i="16" a="1"/>
  <c r="B864" i="16" s="1"/>
  <c r="C864" i="16" a="1"/>
  <c r="C864" i="16" s="1"/>
  <c r="D864" i="16" a="1"/>
  <c r="D864" i="16" s="1"/>
  <c r="E864" i="16" a="1"/>
  <c r="E864" i="16" s="1"/>
  <c r="F864" i="16" a="1"/>
  <c r="F864" i="16" s="1"/>
  <c r="G864" i="16" a="1"/>
  <c r="G864" i="16" s="1"/>
  <c r="H864" i="16" a="1"/>
  <c r="H864" i="16" s="1"/>
  <c r="I864" i="16" a="1"/>
  <c r="I864" i="16" s="1"/>
  <c r="J864" i="16" a="1"/>
  <c r="J864" i="16" s="1"/>
  <c r="K864" i="16" a="1"/>
  <c r="K864" i="16" s="1"/>
  <c r="L864" i="16" a="1"/>
  <c r="L864" i="16" s="1"/>
  <c r="N864" i="16" a="1"/>
  <c r="N864" i="16" s="1"/>
  <c r="O864" i="16" a="1"/>
  <c r="O864" i="16" s="1"/>
  <c r="A865" i="16" a="1"/>
  <c r="A865" i="16" s="1"/>
  <c r="B865" i="16" a="1"/>
  <c r="B865" i="16" s="1"/>
  <c r="C865" i="16" a="1"/>
  <c r="C865" i="16" s="1"/>
  <c r="D865" i="16" a="1"/>
  <c r="D865" i="16" s="1"/>
  <c r="E865" i="16" a="1"/>
  <c r="E865" i="16" s="1"/>
  <c r="F865" i="16" a="1"/>
  <c r="F865" i="16" s="1"/>
  <c r="G865" i="16" a="1"/>
  <c r="G865" i="16" s="1"/>
  <c r="H865" i="16" a="1"/>
  <c r="H865" i="16" s="1"/>
  <c r="I865" i="16" a="1"/>
  <c r="I865" i="16" s="1"/>
  <c r="J865" i="16" a="1"/>
  <c r="J865" i="16" s="1"/>
  <c r="K865" i="16" a="1"/>
  <c r="K865" i="16" s="1"/>
  <c r="L865" i="16" a="1"/>
  <c r="L865" i="16" s="1"/>
  <c r="N865" i="16" a="1"/>
  <c r="N865" i="16" s="1"/>
  <c r="O865" i="16" a="1"/>
  <c r="O865" i="16" s="1"/>
  <c r="A866" i="16" a="1"/>
  <c r="A866" i="16" s="1"/>
  <c r="B866" i="16" a="1"/>
  <c r="B866" i="16" s="1"/>
  <c r="C866" i="16" a="1"/>
  <c r="C866" i="16" s="1"/>
  <c r="D866" i="16" a="1"/>
  <c r="D866" i="16" s="1"/>
  <c r="E866" i="16" a="1"/>
  <c r="E866" i="16" s="1"/>
  <c r="F866" i="16" a="1"/>
  <c r="F866" i="16" s="1"/>
  <c r="G866" i="16" a="1"/>
  <c r="G866" i="16" s="1"/>
  <c r="H866" i="16" a="1"/>
  <c r="H866" i="16" s="1"/>
  <c r="I866" i="16" a="1"/>
  <c r="I866" i="16" s="1"/>
  <c r="J866" i="16" a="1"/>
  <c r="J866" i="16" s="1"/>
  <c r="K866" i="16" a="1"/>
  <c r="K866" i="16" s="1"/>
  <c r="L866" i="16" a="1"/>
  <c r="L866" i="16" s="1"/>
  <c r="N866" i="16" a="1"/>
  <c r="N866" i="16" s="1"/>
  <c r="O866" i="16" a="1"/>
  <c r="O866" i="16" s="1"/>
  <c r="A867" i="16" a="1"/>
  <c r="A867" i="16" s="1"/>
  <c r="B867" i="16" a="1"/>
  <c r="B867" i="16" s="1"/>
  <c r="C867" i="16" a="1"/>
  <c r="C867" i="16" s="1"/>
  <c r="D867" i="16" a="1"/>
  <c r="D867" i="16" s="1"/>
  <c r="E867" i="16" a="1"/>
  <c r="E867" i="16" s="1"/>
  <c r="F867" i="16" a="1"/>
  <c r="F867" i="16" s="1"/>
  <c r="G867" i="16" a="1"/>
  <c r="G867" i="16" s="1"/>
  <c r="H867" i="16" a="1"/>
  <c r="H867" i="16" s="1"/>
  <c r="I867" i="16" a="1"/>
  <c r="I867" i="16" s="1"/>
  <c r="J867" i="16" a="1"/>
  <c r="J867" i="16" s="1"/>
  <c r="K867" i="16" a="1"/>
  <c r="K867" i="16" s="1"/>
  <c r="L867" i="16" a="1"/>
  <c r="L867" i="16" s="1"/>
  <c r="N867" i="16" a="1"/>
  <c r="N867" i="16" s="1"/>
  <c r="O867" i="16" a="1"/>
  <c r="O867" i="16" s="1"/>
  <c r="A868" i="16" a="1"/>
  <c r="A868" i="16" s="1"/>
  <c r="B868" i="16" a="1"/>
  <c r="B868" i="16" s="1"/>
  <c r="C868" i="16" a="1"/>
  <c r="C868" i="16" s="1"/>
  <c r="D868" i="16" a="1"/>
  <c r="D868" i="16" s="1"/>
  <c r="E868" i="16" a="1"/>
  <c r="E868" i="16" s="1"/>
  <c r="F868" i="16" a="1"/>
  <c r="F868" i="16" s="1"/>
  <c r="G868" i="16" a="1"/>
  <c r="G868" i="16" s="1"/>
  <c r="H868" i="16" a="1"/>
  <c r="H868" i="16" s="1"/>
  <c r="I868" i="16" a="1"/>
  <c r="I868" i="16" s="1"/>
  <c r="J868" i="16" a="1"/>
  <c r="J868" i="16" s="1"/>
  <c r="L868" i="16" a="1"/>
  <c r="L868" i="16" s="1"/>
  <c r="O868" i="16" a="1"/>
  <c r="O868" i="16" s="1"/>
  <c r="A869" i="16" a="1"/>
  <c r="A869" i="16" s="1"/>
  <c r="B869" i="16" a="1"/>
  <c r="B869" i="16" s="1"/>
  <c r="C869" i="16" a="1"/>
  <c r="C869" i="16" s="1"/>
  <c r="D869" i="16" a="1"/>
  <c r="D869" i="16" s="1"/>
  <c r="E869" i="16" a="1"/>
  <c r="E869" i="16" s="1"/>
  <c r="F869" i="16" a="1"/>
  <c r="F869" i="16" s="1"/>
  <c r="G869" i="16" a="1"/>
  <c r="G869" i="16" s="1"/>
  <c r="H869" i="16" a="1"/>
  <c r="H869" i="16" s="1"/>
  <c r="I869" i="16" a="1"/>
  <c r="I869" i="16" s="1"/>
  <c r="J869" i="16" a="1"/>
  <c r="J869" i="16" s="1"/>
  <c r="K869" i="16" a="1"/>
  <c r="K869" i="16" s="1"/>
  <c r="L869" i="16" a="1"/>
  <c r="L869" i="16" s="1"/>
  <c r="N869" i="16" a="1"/>
  <c r="N869" i="16" s="1"/>
  <c r="O869" i="16" a="1"/>
  <c r="O869" i="16" s="1"/>
  <c r="A870" i="16" a="1"/>
  <c r="A870" i="16" s="1"/>
  <c r="B870" i="16" a="1"/>
  <c r="B870" i="16" s="1"/>
  <c r="C870" i="16" a="1"/>
  <c r="C870" i="16" s="1"/>
  <c r="D870" i="16" a="1"/>
  <c r="D870" i="16" s="1"/>
  <c r="E870" i="16" a="1"/>
  <c r="E870" i="16" s="1"/>
  <c r="F870" i="16" a="1"/>
  <c r="F870" i="16" s="1"/>
  <c r="G870" i="16" a="1"/>
  <c r="G870" i="16" s="1"/>
  <c r="H870" i="16" a="1"/>
  <c r="H870" i="16" s="1"/>
  <c r="I870" i="16" a="1"/>
  <c r="I870" i="16" s="1"/>
  <c r="J870" i="16" a="1"/>
  <c r="J870" i="16" s="1"/>
  <c r="K870" i="16" a="1"/>
  <c r="K870" i="16" s="1"/>
  <c r="L870" i="16" a="1"/>
  <c r="L870" i="16" s="1"/>
  <c r="N870" i="16" a="1"/>
  <c r="N870" i="16" s="1"/>
  <c r="O870" i="16" a="1"/>
  <c r="O870" i="16" s="1"/>
  <c r="A871" i="16" a="1"/>
  <c r="A871" i="16" s="1"/>
  <c r="B871" i="16" a="1"/>
  <c r="B871" i="16" s="1"/>
  <c r="C871" i="16" a="1"/>
  <c r="C871" i="16" s="1"/>
  <c r="D871" i="16" a="1"/>
  <c r="D871" i="16" s="1"/>
  <c r="E871" i="16" a="1"/>
  <c r="E871" i="16" s="1"/>
  <c r="F871" i="16" a="1"/>
  <c r="F871" i="16" s="1"/>
  <c r="G871" i="16" a="1"/>
  <c r="G871" i="16" s="1"/>
  <c r="H871" i="16" a="1"/>
  <c r="H871" i="16" s="1"/>
  <c r="I871" i="16" a="1"/>
  <c r="I871" i="16" s="1"/>
  <c r="J871" i="16" a="1"/>
  <c r="J871" i="16" s="1"/>
  <c r="K871" i="16" a="1"/>
  <c r="K871" i="16" s="1"/>
  <c r="L871" i="16" a="1"/>
  <c r="L871" i="16" s="1"/>
  <c r="N871" i="16" a="1"/>
  <c r="N871" i="16" s="1"/>
  <c r="O871" i="16" a="1"/>
  <c r="O871" i="16" s="1"/>
  <c r="A872" i="16" a="1"/>
  <c r="A872" i="16" s="1"/>
  <c r="B872" i="16" a="1"/>
  <c r="B872" i="16" s="1"/>
  <c r="C872" i="16" a="1"/>
  <c r="C872" i="16" s="1"/>
  <c r="D872" i="16" a="1"/>
  <c r="D872" i="16" s="1"/>
  <c r="E872" i="16" a="1"/>
  <c r="E872" i="16" s="1"/>
  <c r="F872" i="16" a="1"/>
  <c r="F872" i="16" s="1"/>
  <c r="G872" i="16" a="1"/>
  <c r="G872" i="16" s="1"/>
  <c r="H872" i="16" a="1"/>
  <c r="H872" i="16" s="1"/>
  <c r="I872" i="16" a="1"/>
  <c r="I872" i="16" s="1"/>
  <c r="J872" i="16" a="1"/>
  <c r="J872" i="16" s="1"/>
  <c r="K872" i="16" a="1"/>
  <c r="K872" i="16" s="1"/>
  <c r="L872" i="16" a="1"/>
  <c r="L872" i="16" s="1"/>
  <c r="N872" i="16" a="1"/>
  <c r="N872" i="16" s="1"/>
  <c r="O872" i="16" a="1"/>
  <c r="O872" i="16" s="1"/>
  <c r="A873" i="16" a="1"/>
  <c r="A873" i="16" s="1"/>
  <c r="B873" i="16" a="1"/>
  <c r="B873" i="16" s="1"/>
  <c r="C873" i="16" a="1"/>
  <c r="C873" i="16" s="1"/>
  <c r="D873" i="16" a="1"/>
  <c r="D873" i="16" s="1"/>
  <c r="E873" i="16" a="1"/>
  <c r="E873" i="16" s="1"/>
  <c r="F873" i="16" a="1"/>
  <c r="F873" i="16" s="1"/>
  <c r="G873" i="16" a="1"/>
  <c r="G873" i="16" s="1"/>
  <c r="H873" i="16" a="1"/>
  <c r="H873" i="16" s="1"/>
  <c r="I873" i="16" a="1"/>
  <c r="I873" i="16" s="1"/>
  <c r="J873" i="16" a="1"/>
  <c r="J873" i="16" s="1"/>
  <c r="K873" i="16" a="1"/>
  <c r="K873" i="16" s="1"/>
  <c r="L873" i="16" a="1"/>
  <c r="L873" i="16" s="1"/>
  <c r="N873" i="16" a="1"/>
  <c r="N873" i="16" s="1"/>
  <c r="O873" i="16" a="1"/>
  <c r="O873" i="16" s="1"/>
  <c r="A874" i="16" a="1"/>
  <c r="A874" i="16" s="1"/>
  <c r="B874" i="16" a="1"/>
  <c r="B874" i="16" s="1"/>
  <c r="C874" i="16" a="1"/>
  <c r="C874" i="16" s="1"/>
  <c r="D874" i="16" a="1"/>
  <c r="D874" i="16" s="1"/>
  <c r="E874" i="16" a="1"/>
  <c r="E874" i="16" s="1"/>
  <c r="F874" i="16" a="1"/>
  <c r="F874" i="16" s="1"/>
  <c r="G874" i="16" a="1"/>
  <c r="G874" i="16" s="1"/>
  <c r="H874" i="16" a="1"/>
  <c r="H874" i="16" s="1"/>
  <c r="I874" i="16" a="1"/>
  <c r="I874" i="16" s="1"/>
  <c r="J874" i="16" a="1"/>
  <c r="J874" i="16" s="1"/>
  <c r="K874" i="16" a="1"/>
  <c r="K874" i="16" s="1"/>
  <c r="L874" i="16" a="1"/>
  <c r="L874" i="16" s="1"/>
  <c r="N874" i="16" a="1"/>
  <c r="N874" i="16" s="1"/>
  <c r="O874" i="16" a="1"/>
  <c r="O874" i="16" s="1"/>
  <c r="A875" i="16" a="1"/>
  <c r="A875" i="16" s="1"/>
  <c r="B875" i="16" a="1"/>
  <c r="B875" i="16" s="1"/>
  <c r="C875" i="16" a="1"/>
  <c r="C875" i="16" s="1"/>
  <c r="D875" i="16" a="1"/>
  <c r="D875" i="16" s="1"/>
  <c r="E875" i="16" a="1"/>
  <c r="E875" i="16" s="1"/>
  <c r="F875" i="16" a="1"/>
  <c r="F875" i="16" s="1"/>
  <c r="G875" i="16" a="1"/>
  <c r="G875" i="16" s="1"/>
  <c r="H875" i="16" a="1"/>
  <c r="H875" i="16" s="1"/>
  <c r="I875" i="16" a="1"/>
  <c r="I875" i="16" s="1"/>
  <c r="J875" i="16" a="1"/>
  <c r="J875" i="16" s="1"/>
  <c r="K875" i="16" a="1"/>
  <c r="K875" i="16" s="1"/>
  <c r="L875" i="16" a="1"/>
  <c r="L875" i="16" s="1"/>
  <c r="N875" i="16" a="1"/>
  <c r="N875" i="16" s="1"/>
  <c r="O875" i="16" a="1"/>
  <c r="O875" i="16" s="1"/>
  <c r="A876" i="16" a="1"/>
  <c r="A876" i="16" s="1"/>
  <c r="B876" i="16" a="1"/>
  <c r="B876" i="16" s="1"/>
  <c r="C876" i="16" a="1"/>
  <c r="C876" i="16" s="1"/>
  <c r="D876" i="16" a="1"/>
  <c r="D876" i="16" s="1"/>
  <c r="E876" i="16" a="1"/>
  <c r="E876" i="16" s="1"/>
  <c r="F876" i="16" a="1"/>
  <c r="F876" i="16" s="1"/>
  <c r="G876" i="16" a="1"/>
  <c r="G876" i="16" s="1"/>
  <c r="H876" i="16" a="1"/>
  <c r="H876" i="16" s="1"/>
  <c r="I876" i="16" a="1"/>
  <c r="I876" i="16" s="1"/>
  <c r="J876" i="16" a="1"/>
  <c r="J876" i="16" s="1"/>
  <c r="K876" i="16" a="1"/>
  <c r="K876" i="16" s="1"/>
  <c r="L876" i="16" a="1"/>
  <c r="L876" i="16" s="1"/>
  <c r="N876" i="16" a="1"/>
  <c r="N876" i="16" s="1"/>
  <c r="O876" i="16" a="1"/>
  <c r="O876" i="16" s="1"/>
  <c r="A877" i="16" a="1"/>
  <c r="A877" i="16" s="1"/>
  <c r="B877" i="16" a="1"/>
  <c r="B877" i="16" s="1"/>
  <c r="C877" i="16" a="1"/>
  <c r="C877" i="16" s="1"/>
  <c r="D877" i="16" a="1"/>
  <c r="D877" i="16" s="1"/>
  <c r="E877" i="16" a="1"/>
  <c r="E877" i="16" s="1"/>
  <c r="F877" i="16" a="1"/>
  <c r="F877" i="16" s="1"/>
  <c r="G877" i="16" a="1"/>
  <c r="G877" i="16" s="1"/>
  <c r="H877" i="16" a="1"/>
  <c r="H877" i="16" s="1"/>
  <c r="I877" i="16" a="1"/>
  <c r="I877" i="16" s="1"/>
  <c r="J877" i="16" a="1"/>
  <c r="J877" i="16" s="1"/>
  <c r="L877" i="16" a="1"/>
  <c r="L877" i="16" s="1"/>
  <c r="N877" i="16" a="1"/>
  <c r="N877" i="16" s="1"/>
  <c r="O877" i="16" a="1"/>
  <c r="O877" i="16" s="1"/>
  <c r="A878" i="16" a="1"/>
  <c r="A878" i="16" s="1"/>
  <c r="B878" i="16" a="1"/>
  <c r="B878" i="16" s="1"/>
  <c r="C878" i="16" a="1"/>
  <c r="C878" i="16" s="1"/>
  <c r="D878" i="16" a="1"/>
  <c r="D878" i="16" s="1"/>
  <c r="E878" i="16" a="1"/>
  <c r="E878" i="16" s="1"/>
  <c r="F878" i="16" a="1"/>
  <c r="F878" i="16" s="1"/>
  <c r="G878" i="16" a="1"/>
  <c r="G878" i="16" s="1"/>
  <c r="H878" i="16" a="1"/>
  <c r="H878" i="16" s="1"/>
  <c r="I878" i="16" a="1"/>
  <c r="I878" i="16" s="1"/>
  <c r="J878" i="16" a="1"/>
  <c r="J878" i="16" s="1"/>
  <c r="K878" i="16" a="1"/>
  <c r="K878" i="16" s="1"/>
  <c r="L878" i="16" a="1"/>
  <c r="L878" i="16" s="1"/>
  <c r="N878" i="16" a="1"/>
  <c r="N878" i="16" s="1"/>
  <c r="O878" i="16" a="1"/>
  <c r="O878" i="16" s="1"/>
  <c r="A879" i="16" a="1"/>
  <c r="A879" i="16" s="1"/>
  <c r="B879" i="16" a="1"/>
  <c r="B879" i="16" s="1"/>
  <c r="C879" i="16" a="1"/>
  <c r="C879" i="16" s="1"/>
  <c r="D879" i="16" a="1"/>
  <c r="D879" i="16" s="1"/>
  <c r="E879" i="16" a="1"/>
  <c r="E879" i="16" s="1"/>
  <c r="F879" i="16" a="1"/>
  <c r="F879" i="16" s="1"/>
  <c r="G879" i="16" a="1"/>
  <c r="G879" i="16" s="1"/>
  <c r="H879" i="16" a="1"/>
  <c r="H879" i="16" s="1"/>
  <c r="I879" i="16" a="1"/>
  <c r="I879" i="16" s="1"/>
  <c r="J879" i="16" a="1"/>
  <c r="J879" i="16" s="1"/>
  <c r="K879" i="16" a="1"/>
  <c r="K879" i="16" s="1"/>
  <c r="L879" i="16" a="1"/>
  <c r="L879" i="16" s="1"/>
  <c r="N879" i="16" a="1"/>
  <c r="N879" i="16" s="1"/>
  <c r="O879" i="16" a="1"/>
  <c r="O879" i="16" s="1"/>
  <c r="A880" i="16" a="1"/>
  <c r="A880" i="16" s="1"/>
  <c r="B880" i="16" a="1"/>
  <c r="B880" i="16" s="1"/>
  <c r="C880" i="16" a="1"/>
  <c r="C880" i="16" s="1"/>
  <c r="D880" i="16" a="1"/>
  <c r="D880" i="16" s="1"/>
  <c r="E880" i="16" a="1"/>
  <c r="E880" i="16" s="1"/>
  <c r="F880" i="16" a="1"/>
  <c r="F880" i="16" s="1"/>
  <c r="G880" i="16" a="1"/>
  <c r="G880" i="16" s="1"/>
  <c r="H880" i="16" a="1"/>
  <c r="H880" i="16" s="1"/>
  <c r="I880" i="16" a="1"/>
  <c r="I880" i="16" s="1"/>
  <c r="J880" i="16" a="1"/>
  <c r="J880" i="16" s="1"/>
  <c r="K880" i="16" a="1"/>
  <c r="K880" i="16" s="1"/>
  <c r="L880" i="16" a="1"/>
  <c r="L880" i="16" s="1"/>
  <c r="N880" i="16" a="1"/>
  <c r="N880" i="16" s="1"/>
  <c r="O880" i="16" a="1"/>
  <c r="O880" i="16" s="1"/>
  <c r="A881" i="16" a="1"/>
  <c r="A881" i="16" s="1"/>
  <c r="B881" i="16" a="1"/>
  <c r="B881" i="16" s="1"/>
  <c r="C881" i="16" a="1"/>
  <c r="C881" i="16" s="1"/>
  <c r="D881" i="16" a="1"/>
  <c r="D881" i="16" s="1"/>
  <c r="E881" i="16" a="1"/>
  <c r="E881" i="16" s="1"/>
  <c r="F881" i="16" a="1"/>
  <c r="F881" i="16" s="1"/>
  <c r="G881" i="16" a="1"/>
  <c r="G881" i="16" s="1"/>
  <c r="H881" i="16" a="1"/>
  <c r="H881" i="16" s="1"/>
  <c r="I881" i="16" a="1"/>
  <c r="I881" i="16" s="1"/>
  <c r="J881" i="16" a="1"/>
  <c r="J881" i="16" s="1"/>
  <c r="K881" i="16" a="1"/>
  <c r="K881" i="16" s="1"/>
  <c r="L881" i="16" a="1"/>
  <c r="L881" i="16" s="1"/>
  <c r="N881" i="16" a="1"/>
  <c r="N881" i="16" s="1"/>
  <c r="O881" i="16" a="1"/>
  <c r="O881" i="16" s="1"/>
  <c r="A882" i="16" a="1"/>
  <c r="A882" i="16" s="1"/>
  <c r="B882" i="16" a="1"/>
  <c r="B882" i="16" s="1"/>
  <c r="C882" i="16" a="1"/>
  <c r="C882" i="16" s="1"/>
  <c r="D882" i="16" a="1"/>
  <c r="D882" i="16" s="1"/>
  <c r="E882" i="16" a="1"/>
  <c r="E882" i="16" s="1"/>
  <c r="F882" i="16" a="1"/>
  <c r="F882" i="16" s="1"/>
  <c r="G882" i="16" a="1"/>
  <c r="G882" i="16" s="1"/>
  <c r="H882" i="16" a="1"/>
  <c r="H882" i="16" s="1"/>
  <c r="I882" i="16" a="1"/>
  <c r="I882" i="16" s="1"/>
  <c r="J882" i="16" a="1"/>
  <c r="J882" i="16" s="1"/>
  <c r="K882" i="16" a="1"/>
  <c r="K882" i="16" s="1"/>
  <c r="L882" i="16" a="1"/>
  <c r="L882" i="16" s="1"/>
  <c r="N882" i="16" a="1"/>
  <c r="N882" i="16" s="1"/>
  <c r="O882" i="16" a="1"/>
  <c r="O882" i="16" s="1"/>
  <c r="A883" i="16" a="1"/>
  <c r="A883" i="16" s="1"/>
  <c r="B883" i="16" a="1"/>
  <c r="B883" i="16" s="1"/>
  <c r="C883" i="16" a="1"/>
  <c r="C883" i="16" s="1"/>
  <c r="D883" i="16" a="1"/>
  <c r="D883" i="16" s="1"/>
  <c r="E883" i="16" a="1"/>
  <c r="E883" i="16" s="1"/>
  <c r="F883" i="16" a="1"/>
  <c r="F883" i="16" s="1"/>
  <c r="G883" i="16" a="1"/>
  <c r="G883" i="16" s="1"/>
  <c r="H883" i="16" a="1"/>
  <c r="H883" i="16" s="1"/>
  <c r="I883" i="16" a="1"/>
  <c r="I883" i="16" s="1"/>
  <c r="J883" i="16" a="1"/>
  <c r="J883" i="16" s="1"/>
  <c r="K883" i="16" a="1"/>
  <c r="K883" i="16" s="1"/>
  <c r="L883" i="16" a="1"/>
  <c r="L883" i="16" s="1"/>
  <c r="N883" i="16" a="1"/>
  <c r="N883" i="16" s="1"/>
  <c r="O883" i="16" a="1"/>
  <c r="O883" i="16" s="1"/>
  <c r="A884" i="16" a="1"/>
  <c r="A884" i="16" s="1"/>
  <c r="B884" i="16" a="1"/>
  <c r="B884" i="16" s="1"/>
  <c r="C884" i="16" a="1"/>
  <c r="C884" i="16" s="1"/>
  <c r="D884" i="16" a="1"/>
  <c r="D884" i="16" s="1"/>
  <c r="E884" i="16" a="1"/>
  <c r="E884" i="16" s="1"/>
  <c r="F884" i="16" a="1"/>
  <c r="F884" i="16" s="1"/>
  <c r="G884" i="16" a="1"/>
  <c r="G884" i="16" s="1"/>
  <c r="H884" i="16" a="1"/>
  <c r="H884" i="16" s="1"/>
  <c r="I884" i="16" a="1"/>
  <c r="I884" i="16" s="1"/>
  <c r="J884" i="16" a="1"/>
  <c r="J884" i="16" s="1"/>
  <c r="K884" i="16" a="1"/>
  <c r="K884" i="16" s="1"/>
  <c r="L884" i="16" a="1"/>
  <c r="L884" i="16" s="1"/>
  <c r="N884" i="16" a="1"/>
  <c r="N884" i="16" s="1"/>
  <c r="O884" i="16" a="1"/>
  <c r="O884" i="16" s="1"/>
  <c r="A885" i="16" a="1"/>
  <c r="A885" i="16" s="1"/>
  <c r="B885" i="16" a="1"/>
  <c r="B885" i="16" s="1"/>
  <c r="C885" i="16" a="1"/>
  <c r="C885" i="16" s="1"/>
  <c r="D885" i="16" a="1"/>
  <c r="D885" i="16" s="1"/>
  <c r="E885" i="16" a="1"/>
  <c r="E885" i="16" s="1"/>
  <c r="F885" i="16" a="1"/>
  <c r="F885" i="16" s="1"/>
  <c r="G885" i="16" a="1"/>
  <c r="G885" i="16" s="1"/>
  <c r="H885" i="16" a="1"/>
  <c r="H885" i="16" s="1"/>
  <c r="I885" i="16" a="1"/>
  <c r="I885" i="16" s="1"/>
  <c r="J885" i="16" a="1"/>
  <c r="J885" i="16" s="1"/>
  <c r="L885" i="16" a="1"/>
  <c r="L885" i="16" s="1"/>
  <c r="N885" i="16" a="1"/>
  <c r="N885" i="16" s="1"/>
  <c r="O885" i="16" a="1"/>
  <c r="O885" i="16" s="1"/>
  <c r="A886" i="16" a="1"/>
  <c r="A886" i="16" s="1"/>
  <c r="B886" i="16" a="1"/>
  <c r="B886" i="16" s="1"/>
  <c r="C886" i="16" a="1"/>
  <c r="C886" i="16" s="1"/>
  <c r="D886" i="16" a="1"/>
  <c r="D886" i="16" s="1"/>
  <c r="E886" i="16" a="1"/>
  <c r="E886" i="16" s="1"/>
  <c r="F886" i="16" a="1"/>
  <c r="F886" i="16" s="1"/>
  <c r="G886" i="16" a="1"/>
  <c r="G886" i="16" s="1"/>
  <c r="H886" i="16" a="1"/>
  <c r="H886" i="16" s="1"/>
  <c r="I886" i="16" a="1"/>
  <c r="I886" i="16" s="1"/>
  <c r="J886" i="16" a="1"/>
  <c r="J886" i="16" s="1"/>
  <c r="K886" i="16" a="1"/>
  <c r="K886" i="16" s="1"/>
  <c r="L886" i="16" a="1"/>
  <c r="L886" i="16" s="1"/>
  <c r="N886" i="16" a="1"/>
  <c r="N886" i="16" s="1"/>
  <c r="O886" i="16" a="1"/>
  <c r="O886" i="16" s="1"/>
  <c r="A887" i="16" a="1"/>
  <c r="A887" i="16" s="1"/>
  <c r="B887" i="16" a="1"/>
  <c r="B887" i="16" s="1"/>
  <c r="C887" i="16" a="1"/>
  <c r="C887" i="16" s="1"/>
  <c r="D887" i="16" a="1"/>
  <c r="D887" i="16" s="1"/>
  <c r="E887" i="16" a="1"/>
  <c r="E887" i="16" s="1"/>
  <c r="F887" i="16" a="1"/>
  <c r="F887" i="16" s="1"/>
  <c r="G887" i="16" a="1"/>
  <c r="G887" i="16" s="1"/>
  <c r="H887" i="16" a="1"/>
  <c r="H887" i="16" s="1"/>
  <c r="I887" i="16" a="1"/>
  <c r="I887" i="16" s="1"/>
  <c r="J887" i="16" a="1"/>
  <c r="J887" i="16" s="1"/>
  <c r="K887" i="16" a="1"/>
  <c r="K887" i="16" s="1"/>
  <c r="L887" i="16" a="1"/>
  <c r="L887" i="16" s="1"/>
  <c r="N887" i="16" a="1"/>
  <c r="N887" i="16" s="1"/>
  <c r="O887" i="16" a="1"/>
  <c r="O887" i="16" s="1"/>
  <c r="A888" i="16" a="1"/>
  <c r="A888" i="16" s="1"/>
  <c r="B888" i="16" a="1"/>
  <c r="B888" i="16" s="1"/>
  <c r="C888" i="16" a="1"/>
  <c r="C888" i="16" s="1"/>
  <c r="D888" i="16" a="1"/>
  <c r="D888" i="16" s="1"/>
  <c r="E888" i="16" a="1"/>
  <c r="E888" i="16" s="1"/>
  <c r="F888" i="16" a="1"/>
  <c r="F888" i="16" s="1"/>
  <c r="G888" i="16" a="1"/>
  <c r="G888" i="16" s="1"/>
  <c r="H888" i="16" a="1"/>
  <c r="H888" i="16" s="1"/>
  <c r="I888" i="16" a="1"/>
  <c r="I888" i="16" s="1"/>
  <c r="J888" i="16" a="1"/>
  <c r="J888" i="16" s="1"/>
  <c r="K888" i="16" a="1"/>
  <c r="K888" i="16" s="1"/>
  <c r="L888" i="16" a="1"/>
  <c r="L888" i="16" s="1"/>
  <c r="N888" i="16" a="1"/>
  <c r="N888" i="16" s="1"/>
  <c r="O888" i="16" a="1"/>
  <c r="O888" i="16" s="1"/>
  <c r="A889" i="16" a="1"/>
  <c r="A889" i="16" s="1"/>
  <c r="B889" i="16" a="1"/>
  <c r="B889" i="16" s="1"/>
  <c r="C889" i="16" a="1"/>
  <c r="C889" i="16" s="1"/>
  <c r="D889" i="16" a="1"/>
  <c r="D889" i="16" s="1"/>
  <c r="E889" i="16" a="1"/>
  <c r="E889" i="16" s="1"/>
  <c r="F889" i="16" a="1"/>
  <c r="F889" i="16" s="1"/>
  <c r="G889" i="16" a="1"/>
  <c r="G889" i="16" s="1"/>
  <c r="H889" i="16" a="1"/>
  <c r="H889" i="16" s="1"/>
  <c r="I889" i="16" a="1"/>
  <c r="I889" i="16" s="1"/>
  <c r="J889" i="16" a="1"/>
  <c r="J889" i="16" s="1"/>
  <c r="K889" i="16" a="1"/>
  <c r="K889" i="16" s="1"/>
  <c r="L889" i="16" a="1"/>
  <c r="L889" i="16" s="1"/>
  <c r="N889" i="16" a="1"/>
  <c r="N889" i="16" s="1"/>
  <c r="O889" i="16" a="1"/>
  <c r="O889" i="16" s="1"/>
  <c r="A890" i="16" a="1"/>
  <c r="A890" i="16" s="1"/>
  <c r="B890" i="16" a="1"/>
  <c r="B890" i="16" s="1"/>
  <c r="C890" i="16" a="1"/>
  <c r="C890" i="16" s="1"/>
  <c r="D890" i="16" a="1"/>
  <c r="D890" i="16" s="1"/>
  <c r="E890" i="16" a="1"/>
  <c r="E890" i="16" s="1"/>
  <c r="F890" i="16" a="1"/>
  <c r="F890" i="16" s="1"/>
  <c r="G890" i="16" a="1"/>
  <c r="G890" i="16" s="1"/>
  <c r="H890" i="16" a="1"/>
  <c r="H890" i="16" s="1"/>
  <c r="I890" i="16" a="1"/>
  <c r="I890" i="16" s="1"/>
  <c r="J890" i="16" a="1"/>
  <c r="J890" i="16" s="1"/>
  <c r="K890" i="16" a="1"/>
  <c r="K890" i="16" s="1"/>
  <c r="L890" i="16" a="1"/>
  <c r="L890" i="16" s="1"/>
  <c r="N890" i="16" a="1"/>
  <c r="N890" i="16" s="1"/>
  <c r="O890" i="16" a="1"/>
  <c r="O890" i="16" s="1"/>
  <c r="A891" i="16" a="1"/>
  <c r="A891" i="16" s="1"/>
  <c r="B891" i="16" a="1"/>
  <c r="B891" i="16" s="1"/>
  <c r="C891" i="16" a="1"/>
  <c r="C891" i="16" s="1"/>
  <c r="D891" i="16" a="1"/>
  <c r="D891" i="16" s="1"/>
  <c r="E891" i="16" a="1"/>
  <c r="E891" i="16" s="1"/>
  <c r="F891" i="16" a="1"/>
  <c r="F891" i="16" s="1"/>
  <c r="G891" i="16" a="1"/>
  <c r="G891" i="16" s="1"/>
  <c r="H891" i="16" a="1"/>
  <c r="H891" i="16" s="1"/>
  <c r="I891" i="16" a="1"/>
  <c r="I891" i="16" s="1"/>
  <c r="J891" i="16" a="1"/>
  <c r="J891" i="16" s="1"/>
  <c r="K891" i="16" a="1"/>
  <c r="K891" i="16" s="1"/>
  <c r="L891" i="16" a="1"/>
  <c r="L891" i="16" s="1"/>
  <c r="N891" i="16" a="1"/>
  <c r="N891" i="16" s="1"/>
  <c r="O891" i="16" a="1"/>
  <c r="O891" i="16" s="1"/>
  <c r="A892" i="16" a="1"/>
  <c r="A892" i="16" s="1"/>
  <c r="B892" i="16" a="1"/>
  <c r="B892" i="16" s="1"/>
  <c r="C892" i="16" a="1"/>
  <c r="C892" i="16" s="1"/>
  <c r="D892" i="16" a="1"/>
  <c r="D892" i="16" s="1"/>
  <c r="E892" i="16" a="1"/>
  <c r="E892" i="16" s="1"/>
  <c r="F892" i="16" a="1"/>
  <c r="F892" i="16" s="1"/>
  <c r="G892" i="16" a="1"/>
  <c r="G892" i="16" s="1"/>
  <c r="H892" i="16" a="1"/>
  <c r="H892" i="16" s="1"/>
  <c r="I892" i="16" a="1"/>
  <c r="I892" i="16" s="1"/>
  <c r="J892" i="16" a="1"/>
  <c r="J892" i="16" s="1"/>
  <c r="K892" i="16" a="1"/>
  <c r="K892" i="16" s="1"/>
  <c r="L892" i="16" a="1"/>
  <c r="L892" i="16" s="1"/>
  <c r="N892" i="16" a="1"/>
  <c r="N892" i="16" s="1"/>
  <c r="O892" i="16" a="1"/>
  <c r="O892" i="16" s="1"/>
  <c r="A893" i="16" a="1"/>
  <c r="A893" i="16" s="1"/>
  <c r="B893" i="16" a="1"/>
  <c r="B893" i="16" s="1"/>
  <c r="C893" i="16" a="1"/>
  <c r="C893" i="16" s="1"/>
  <c r="D893" i="16" a="1"/>
  <c r="D893" i="16" s="1"/>
  <c r="E893" i="16" a="1"/>
  <c r="E893" i="16" s="1"/>
  <c r="F893" i="16" a="1"/>
  <c r="F893" i="16" s="1"/>
  <c r="G893" i="16" a="1"/>
  <c r="G893" i="16" s="1"/>
  <c r="H893" i="16" a="1"/>
  <c r="H893" i="16" s="1"/>
  <c r="I893" i="16" a="1"/>
  <c r="I893" i="16" s="1"/>
  <c r="J893" i="16" a="1"/>
  <c r="J893" i="16" s="1"/>
  <c r="K893" i="16" a="1"/>
  <c r="K893" i="16" s="1"/>
  <c r="L893" i="16" a="1"/>
  <c r="L893" i="16" s="1"/>
  <c r="N893" i="16" a="1"/>
  <c r="N893" i="16" s="1"/>
  <c r="O893" i="16" a="1"/>
  <c r="O893" i="16" s="1"/>
  <c r="A894" i="16" a="1"/>
  <c r="A894" i="16" s="1"/>
  <c r="B894" i="16" a="1"/>
  <c r="B894" i="16" s="1"/>
  <c r="C894" i="16" a="1"/>
  <c r="C894" i="16" s="1"/>
  <c r="D894" i="16" a="1"/>
  <c r="D894" i="16" s="1"/>
  <c r="E894" i="16" a="1"/>
  <c r="E894" i="16" s="1"/>
  <c r="F894" i="16" a="1"/>
  <c r="F894" i="16" s="1"/>
  <c r="G894" i="16" a="1"/>
  <c r="G894" i="16" s="1"/>
  <c r="H894" i="16" a="1"/>
  <c r="H894" i="16" s="1"/>
  <c r="I894" i="16" a="1"/>
  <c r="I894" i="16" s="1"/>
  <c r="J894" i="16" a="1"/>
  <c r="J894" i="16" s="1"/>
  <c r="K894" i="16" a="1"/>
  <c r="K894" i="16" s="1"/>
  <c r="L894" i="16" a="1"/>
  <c r="L894" i="16" s="1"/>
  <c r="N894" i="16" a="1"/>
  <c r="N894" i="16" s="1"/>
  <c r="O894" i="16" a="1"/>
  <c r="O894" i="16" s="1"/>
  <c r="A895" i="16" a="1"/>
  <c r="A895" i="16" s="1"/>
  <c r="B895" i="16" a="1"/>
  <c r="B895" i="16" s="1"/>
  <c r="C895" i="16" a="1"/>
  <c r="C895" i="16" s="1"/>
  <c r="D895" i="16" a="1"/>
  <c r="D895" i="16" s="1"/>
  <c r="E895" i="16" a="1"/>
  <c r="E895" i="16" s="1"/>
  <c r="F895" i="16" a="1"/>
  <c r="F895" i="16" s="1"/>
  <c r="G895" i="16" a="1"/>
  <c r="G895" i="16" s="1"/>
  <c r="H895" i="16" a="1"/>
  <c r="H895" i="16" s="1"/>
  <c r="I895" i="16" a="1"/>
  <c r="I895" i="16" s="1"/>
  <c r="J895" i="16" a="1"/>
  <c r="J895" i="16" s="1"/>
  <c r="K895" i="16" a="1"/>
  <c r="K895" i="16" s="1"/>
  <c r="L895" i="16" a="1"/>
  <c r="L895" i="16" s="1"/>
  <c r="N895" i="16" a="1"/>
  <c r="N895" i="16" s="1"/>
  <c r="O895" i="16" a="1"/>
  <c r="O895" i="16" s="1"/>
  <c r="A896" i="16" a="1"/>
  <c r="A896" i="16" s="1"/>
  <c r="B896" i="16" a="1"/>
  <c r="B896" i="16" s="1"/>
  <c r="C896" i="16" a="1"/>
  <c r="C896" i="16" s="1"/>
  <c r="D896" i="16" a="1"/>
  <c r="D896" i="16" s="1"/>
  <c r="E896" i="16" a="1"/>
  <c r="E896" i="16" s="1"/>
  <c r="F896" i="16" a="1"/>
  <c r="F896" i="16" s="1"/>
  <c r="G896" i="16" a="1"/>
  <c r="G896" i="16" s="1"/>
  <c r="H896" i="16" a="1"/>
  <c r="H896" i="16" s="1"/>
  <c r="I896" i="16" a="1"/>
  <c r="I896" i="16" s="1"/>
  <c r="J896" i="16" a="1"/>
  <c r="J896" i="16" s="1"/>
  <c r="K896" i="16" a="1"/>
  <c r="K896" i="16" s="1"/>
  <c r="L896" i="16" a="1"/>
  <c r="L896" i="16" s="1"/>
  <c r="N896" i="16" a="1"/>
  <c r="N896" i="16" s="1"/>
  <c r="O896" i="16" a="1"/>
  <c r="O896" i="16" s="1"/>
  <c r="A897" i="16" a="1"/>
  <c r="A897" i="16" s="1"/>
  <c r="B897" i="16" a="1"/>
  <c r="B897" i="16" s="1"/>
  <c r="C897" i="16" a="1"/>
  <c r="C897" i="16" s="1"/>
  <c r="D897" i="16" a="1"/>
  <c r="D897" i="16" s="1"/>
  <c r="E897" i="16" a="1"/>
  <c r="E897" i="16" s="1"/>
  <c r="F897" i="16" a="1"/>
  <c r="F897" i="16" s="1"/>
  <c r="G897" i="16" a="1"/>
  <c r="G897" i="16" s="1"/>
  <c r="H897" i="16" a="1"/>
  <c r="H897" i="16" s="1"/>
  <c r="I897" i="16" a="1"/>
  <c r="I897" i="16" s="1"/>
  <c r="J897" i="16" a="1"/>
  <c r="J897" i="16" s="1"/>
  <c r="K897" i="16" a="1"/>
  <c r="K897" i="16" s="1"/>
  <c r="L897" i="16" a="1"/>
  <c r="L897" i="16" s="1"/>
  <c r="N897" i="16" a="1"/>
  <c r="N897" i="16" s="1"/>
  <c r="O897" i="16" a="1"/>
  <c r="O897" i="16" s="1"/>
  <c r="A898" i="16" a="1"/>
  <c r="A898" i="16" s="1"/>
  <c r="B898" i="16" a="1"/>
  <c r="B898" i="16" s="1"/>
  <c r="C898" i="16" a="1"/>
  <c r="C898" i="16" s="1"/>
  <c r="D898" i="16" a="1"/>
  <c r="D898" i="16" s="1"/>
  <c r="E898" i="16" a="1"/>
  <c r="E898" i="16" s="1"/>
  <c r="F898" i="16" a="1"/>
  <c r="F898" i="16" s="1"/>
  <c r="G898" i="16" a="1"/>
  <c r="G898" i="16" s="1"/>
  <c r="H898" i="16" a="1"/>
  <c r="H898" i="16" s="1"/>
  <c r="I898" i="16" a="1"/>
  <c r="I898" i="16" s="1"/>
  <c r="J898" i="16" a="1"/>
  <c r="J898" i="16" s="1"/>
  <c r="K898" i="16" a="1"/>
  <c r="K898" i="16" s="1"/>
  <c r="L898" i="16" a="1"/>
  <c r="L898" i="16" s="1"/>
  <c r="N898" i="16" a="1"/>
  <c r="N898" i="16" s="1"/>
  <c r="O898" i="16" a="1"/>
  <c r="O898" i="16" s="1"/>
  <c r="A899" i="16" a="1"/>
  <c r="A899" i="16" s="1"/>
  <c r="B899" i="16" a="1"/>
  <c r="B899" i="16" s="1"/>
  <c r="C899" i="16" a="1"/>
  <c r="C899" i="16" s="1"/>
  <c r="D899" i="16" a="1"/>
  <c r="D899" i="16" s="1"/>
  <c r="E899" i="16" a="1"/>
  <c r="E899" i="16" s="1"/>
  <c r="F899" i="16" a="1"/>
  <c r="F899" i="16" s="1"/>
  <c r="G899" i="16" a="1"/>
  <c r="G899" i="16" s="1"/>
  <c r="H899" i="16" a="1"/>
  <c r="H899" i="16" s="1"/>
  <c r="I899" i="16" a="1"/>
  <c r="I899" i="16" s="1"/>
  <c r="J899" i="16" a="1"/>
  <c r="J899" i="16" s="1"/>
  <c r="K899" i="16" a="1"/>
  <c r="K899" i="16" s="1"/>
  <c r="L899" i="16" a="1"/>
  <c r="L899" i="16" s="1"/>
  <c r="N899" i="16" a="1"/>
  <c r="N899" i="16" s="1"/>
  <c r="O899" i="16" a="1"/>
  <c r="O899" i="16" s="1"/>
  <c r="A900" i="16" a="1"/>
  <c r="A900" i="16" s="1"/>
  <c r="B900" i="16" a="1"/>
  <c r="B900" i="16" s="1"/>
  <c r="C900" i="16" a="1"/>
  <c r="C900" i="16" s="1"/>
  <c r="D900" i="16" a="1"/>
  <c r="D900" i="16" s="1"/>
  <c r="E900" i="16" a="1"/>
  <c r="E900" i="16" s="1"/>
  <c r="F900" i="16" a="1"/>
  <c r="F900" i="16" s="1"/>
  <c r="G900" i="16" a="1"/>
  <c r="G900" i="16" s="1"/>
  <c r="H900" i="16" a="1"/>
  <c r="H900" i="16" s="1"/>
  <c r="I900" i="16" a="1"/>
  <c r="I900" i="16" s="1"/>
  <c r="J900" i="16" a="1"/>
  <c r="J900" i="16" s="1"/>
  <c r="K900" i="16" a="1"/>
  <c r="K900" i="16" s="1"/>
  <c r="L900" i="16" a="1"/>
  <c r="L900" i="16" s="1"/>
  <c r="N900" i="16" a="1"/>
  <c r="N900" i="16" s="1"/>
  <c r="O900" i="16" a="1"/>
  <c r="O900" i="16" s="1"/>
  <c r="A901" i="16" a="1"/>
  <c r="A901" i="16" s="1"/>
  <c r="B901" i="16" a="1"/>
  <c r="B901" i="16" s="1"/>
  <c r="C901" i="16" a="1"/>
  <c r="C901" i="16" s="1"/>
  <c r="D901" i="16" a="1"/>
  <c r="D901" i="16" s="1"/>
  <c r="E901" i="16" a="1"/>
  <c r="E901" i="16" s="1"/>
  <c r="F901" i="16" a="1"/>
  <c r="F901" i="16" s="1"/>
  <c r="G901" i="16" a="1"/>
  <c r="G901" i="16" s="1"/>
  <c r="H901" i="16" a="1"/>
  <c r="H901" i="16" s="1"/>
  <c r="I901" i="16" a="1"/>
  <c r="I901" i="16" s="1"/>
  <c r="J901" i="16" a="1"/>
  <c r="J901" i="16" s="1"/>
  <c r="K901" i="16" a="1"/>
  <c r="K901" i="16" s="1"/>
  <c r="L901" i="16" a="1"/>
  <c r="L901" i="16" s="1"/>
  <c r="N901" i="16" a="1"/>
  <c r="N901" i="16" s="1"/>
  <c r="O901" i="16" a="1"/>
  <c r="O901" i="16" s="1"/>
  <c r="A902" i="16" a="1"/>
  <c r="A902" i="16" s="1"/>
  <c r="B902" i="16" a="1"/>
  <c r="B902" i="16" s="1"/>
  <c r="C902" i="16" a="1"/>
  <c r="C902" i="16" s="1"/>
  <c r="D902" i="16" a="1"/>
  <c r="D902" i="16" s="1"/>
  <c r="E902" i="16" a="1"/>
  <c r="E902" i="16" s="1"/>
  <c r="F902" i="16" a="1"/>
  <c r="F902" i="16" s="1"/>
  <c r="G902" i="16" a="1"/>
  <c r="G902" i="16" s="1"/>
  <c r="H902" i="16" a="1"/>
  <c r="H902" i="16" s="1"/>
  <c r="I902" i="16" a="1"/>
  <c r="I902" i="16" s="1"/>
  <c r="J902" i="16" a="1"/>
  <c r="J902" i="16" s="1"/>
  <c r="L902" i="16" a="1"/>
  <c r="L902" i="16" s="1"/>
  <c r="N902" i="16" a="1"/>
  <c r="N902" i="16" s="1"/>
  <c r="O902" i="16" a="1"/>
  <c r="O902" i="16" s="1"/>
  <c r="A903" i="16" a="1"/>
  <c r="A903" i="16" s="1"/>
  <c r="B903" i="16" a="1"/>
  <c r="B903" i="16" s="1"/>
  <c r="C903" i="16" a="1"/>
  <c r="C903" i="16" s="1"/>
  <c r="D903" i="16" a="1"/>
  <c r="D903" i="16" s="1"/>
  <c r="E903" i="16" a="1"/>
  <c r="E903" i="16" s="1"/>
  <c r="F903" i="16" a="1"/>
  <c r="F903" i="16" s="1"/>
  <c r="G903" i="16" a="1"/>
  <c r="G903" i="16" s="1"/>
  <c r="H903" i="16" a="1"/>
  <c r="H903" i="16" s="1"/>
  <c r="I903" i="16" a="1"/>
  <c r="I903" i="16" s="1"/>
  <c r="J903" i="16" a="1"/>
  <c r="J903" i="16" s="1"/>
  <c r="K903" i="16" a="1"/>
  <c r="K903" i="16" s="1"/>
  <c r="L903" i="16" a="1"/>
  <c r="L903" i="16" s="1"/>
  <c r="N903" i="16" a="1"/>
  <c r="N903" i="16" s="1"/>
  <c r="O903" i="16" a="1"/>
  <c r="O903" i="16" s="1"/>
  <c r="A904" i="16" a="1"/>
  <c r="A904" i="16" s="1"/>
  <c r="B904" i="16" a="1"/>
  <c r="B904" i="16" s="1"/>
  <c r="C904" i="16" a="1"/>
  <c r="C904" i="16" s="1"/>
  <c r="D904" i="16" a="1"/>
  <c r="D904" i="16" s="1"/>
  <c r="E904" i="16" a="1"/>
  <c r="E904" i="16" s="1"/>
  <c r="F904" i="16" a="1"/>
  <c r="F904" i="16" s="1"/>
  <c r="G904" i="16" a="1"/>
  <c r="G904" i="16" s="1"/>
  <c r="H904" i="16" a="1"/>
  <c r="H904" i="16" s="1"/>
  <c r="I904" i="16" a="1"/>
  <c r="I904" i="16" s="1"/>
  <c r="J904" i="16" a="1"/>
  <c r="J904" i="16" s="1"/>
  <c r="K904" i="16" a="1"/>
  <c r="K904" i="16" s="1"/>
  <c r="L904" i="16" a="1"/>
  <c r="L904" i="16" s="1"/>
  <c r="N904" i="16" a="1"/>
  <c r="N904" i="16" s="1"/>
  <c r="O904" i="16" a="1"/>
  <c r="O904" i="16" s="1"/>
  <c r="A905" i="16" a="1"/>
  <c r="A905" i="16" s="1"/>
  <c r="B905" i="16" a="1"/>
  <c r="B905" i="16" s="1"/>
  <c r="C905" i="16" a="1"/>
  <c r="C905" i="16" s="1"/>
  <c r="D905" i="16" a="1"/>
  <c r="D905" i="16" s="1"/>
  <c r="E905" i="16" a="1"/>
  <c r="E905" i="16" s="1"/>
  <c r="F905" i="16" a="1"/>
  <c r="F905" i="16" s="1"/>
  <c r="G905" i="16" a="1"/>
  <c r="G905" i="16" s="1"/>
  <c r="H905" i="16" a="1"/>
  <c r="H905" i="16" s="1"/>
  <c r="I905" i="16" a="1"/>
  <c r="I905" i="16" s="1"/>
  <c r="J905" i="16" a="1"/>
  <c r="J905" i="16" s="1"/>
  <c r="K905" i="16" a="1"/>
  <c r="K905" i="16" s="1"/>
  <c r="L905" i="16" a="1"/>
  <c r="L905" i="16" s="1"/>
  <c r="N905" i="16" a="1"/>
  <c r="N905" i="16" s="1"/>
  <c r="O905" i="16" a="1"/>
  <c r="O905" i="16" s="1"/>
  <c r="A906" i="16" a="1"/>
  <c r="A906" i="16" s="1"/>
  <c r="B906" i="16" a="1"/>
  <c r="B906" i="16" s="1"/>
  <c r="C906" i="16" a="1"/>
  <c r="C906" i="16" s="1"/>
  <c r="D906" i="16" a="1"/>
  <c r="D906" i="16" s="1"/>
  <c r="E906" i="16" a="1"/>
  <c r="E906" i="16" s="1"/>
  <c r="F906" i="16" a="1"/>
  <c r="F906" i="16" s="1"/>
  <c r="G906" i="16" a="1"/>
  <c r="G906" i="16" s="1"/>
  <c r="H906" i="16" a="1"/>
  <c r="H906" i="16" s="1"/>
  <c r="I906" i="16" a="1"/>
  <c r="I906" i="16" s="1"/>
  <c r="J906" i="16" a="1"/>
  <c r="J906" i="16" s="1"/>
  <c r="K906" i="16" a="1"/>
  <c r="K906" i="16" s="1"/>
  <c r="L906" i="16" a="1"/>
  <c r="L906" i="16" s="1"/>
  <c r="N906" i="16" a="1"/>
  <c r="N906" i="16" s="1"/>
  <c r="O906" i="16" a="1"/>
  <c r="O906" i="16" s="1"/>
  <c r="A907" i="16" a="1"/>
  <c r="A907" i="16" s="1"/>
  <c r="B907" i="16" a="1"/>
  <c r="B907" i="16" s="1"/>
  <c r="C907" i="16" a="1"/>
  <c r="C907" i="16" s="1"/>
  <c r="D907" i="16" a="1"/>
  <c r="D907" i="16" s="1"/>
  <c r="E907" i="16" a="1"/>
  <c r="E907" i="16" s="1"/>
  <c r="F907" i="16" a="1"/>
  <c r="F907" i="16" s="1"/>
  <c r="G907" i="16" a="1"/>
  <c r="G907" i="16" s="1"/>
  <c r="H907" i="16" a="1"/>
  <c r="H907" i="16" s="1"/>
  <c r="I907" i="16" a="1"/>
  <c r="I907" i="16" s="1"/>
  <c r="J907" i="16" a="1"/>
  <c r="J907" i="16" s="1"/>
  <c r="K907" i="16" a="1"/>
  <c r="K907" i="16" s="1"/>
  <c r="L907" i="16" a="1"/>
  <c r="L907" i="16" s="1"/>
  <c r="N907" i="16" a="1"/>
  <c r="N907" i="16" s="1"/>
  <c r="O907" i="16" a="1"/>
  <c r="O907" i="16" s="1"/>
  <c r="A908" i="16" a="1"/>
  <c r="A908" i="16" s="1"/>
  <c r="B908" i="16" a="1"/>
  <c r="B908" i="16" s="1"/>
  <c r="C908" i="16" a="1"/>
  <c r="C908" i="16" s="1"/>
  <c r="D908" i="16" a="1"/>
  <c r="D908" i="16" s="1"/>
  <c r="E908" i="16" a="1"/>
  <c r="E908" i="16" s="1"/>
  <c r="F908" i="16" a="1"/>
  <c r="F908" i="16" s="1"/>
  <c r="G908" i="16" a="1"/>
  <c r="G908" i="16" s="1"/>
  <c r="H908" i="16" a="1"/>
  <c r="H908" i="16" s="1"/>
  <c r="I908" i="16" a="1"/>
  <c r="I908" i="16" s="1"/>
  <c r="J908" i="16" a="1"/>
  <c r="J908" i="16" s="1"/>
  <c r="K908" i="16" a="1"/>
  <c r="K908" i="16" s="1"/>
  <c r="L908" i="16" a="1"/>
  <c r="L908" i="16" s="1"/>
  <c r="N908" i="16" a="1"/>
  <c r="N908" i="16" s="1"/>
  <c r="O908" i="16" a="1"/>
  <c r="O908" i="16" s="1"/>
  <c r="A909" i="16" a="1"/>
  <c r="A909" i="16" s="1"/>
  <c r="B909" i="16" a="1"/>
  <c r="B909" i="16" s="1"/>
  <c r="C909" i="16" a="1"/>
  <c r="C909" i="16" s="1"/>
  <c r="D909" i="16" a="1"/>
  <c r="D909" i="16" s="1"/>
  <c r="E909" i="16" a="1"/>
  <c r="E909" i="16" s="1"/>
  <c r="F909" i="16" a="1"/>
  <c r="F909" i="16" s="1"/>
  <c r="G909" i="16" a="1"/>
  <c r="G909" i="16" s="1"/>
  <c r="H909" i="16" a="1"/>
  <c r="H909" i="16" s="1"/>
  <c r="I909" i="16" a="1"/>
  <c r="I909" i="16" s="1"/>
  <c r="J909" i="16" a="1"/>
  <c r="J909" i="16" s="1"/>
  <c r="K909" i="16" a="1"/>
  <c r="K909" i="16" s="1"/>
  <c r="L909" i="16" a="1"/>
  <c r="L909" i="16" s="1"/>
  <c r="N909" i="16" a="1"/>
  <c r="N909" i="16" s="1"/>
  <c r="O909" i="16" a="1"/>
  <c r="O909" i="16" s="1"/>
  <c r="A910" i="16" a="1"/>
  <c r="A910" i="16" s="1"/>
  <c r="B910" i="16" a="1"/>
  <c r="B910" i="16" s="1"/>
  <c r="C910" i="16" a="1"/>
  <c r="C910" i="16" s="1"/>
  <c r="D910" i="16" a="1"/>
  <c r="D910" i="16" s="1"/>
  <c r="E910" i="16" a="1"/>
  <c r="E910" i="16" s="1"/>
  <c r="F910" i="16" a="1"/>
  <c r="F910" i="16" s="1"/>
  <c r="G910" i="16" a="1"/>
  <c r="G910" i="16" s="1"/>
  <c r="H910" i="16" a="1"/>
  <c r="H910" i="16" s="1"/>
  <c r="I910" i="16" a="1"/>
  <c r="I910" i="16" s="1"/>
  <c r="J910" i="16" a="1"/>
  <c r="J910" i="16" s="1"/>
  <c r="L910" i="16" a="1"/>
  <c r="L910" i="16" s="1"/>
  <c r="N910" i="16" a="1"/>
  <c r="N910" i="16" s="1"/>
  <c r="O910" i="16" a="1"/>
  <c r="O910" i="16" s="1"/>
  <c r="A911" i="16" a="1"/>
  <c r="A911" i="16" s="1"/>
  <c r="B911" i="16" a="1"/>
  <c r="B911" i="16" s="1"/>
  <c r="C911" i="16" a="1"/>
  <c r="C911" i="16" s="1"/>
  <c r="D911" i="16" a="1"/>
  <c r="D911" i="16" s="1"/>
  <c r="E911" i="16" a="1"/>
  <c r="E911" i="16" s="1"/>
  <c r="F911" i="16" a="1"/>
  <c r="F911" i="16" s="1"/>
  <c r="G911" i="16" a="1"/>
  <c r="G911" i="16" s="1"/>
  <c r="H911" i="16" a="1"/>
  <c r="H911" i="16" s="1"/>
  <c r="I911" i="16" a="1"/>
  <c r="I911" i="16" s="1"/>
  <c r="J911" i="16" a="1"/>
  <c r="J911" i="16" s="1"/>
  <c r="K911" i="16" a="1"/>
  <c r="K911" i="16" s="1"/>
  <c r="L911" i="16" a="1"/>
  <c r="L911" i="16" s="1"/>
  <c r="N911" i="16" a="1"/>
  <c r="N911" i="16" s="1"/>
  <c r="O911" i="16" a="1"/>
  <c r="O911" i="16" s="1"/>
  <c r="A912" i="16" a="1"/>
  <c r="A912" i="16" s="1"/>
  <c r="B912" i="16" a="1"/>
  <c r="B912" i="16" s="1"/>
  <c r="C912" i="16" a="1"/>
  <c r="C912" i="16" s="1"/>
  <c r="D912" i="16" a="1"/>
  <c r="D912" i="16" s="1"/>
  <c r="E912" i="16" a="1"/>
  <c r="E912" i="16" s="1"/>
  <c r="F912" i="16" a="1"/>
  <c r="F912" i="16" s="1"/>
  <c r="G912" i="16" a="1"/>
  <c r="G912" i="16" s="1"/>
  <c r="H912" i="16" a="1"/>
  <c r="H912" i="16" s="1"/>
  <c r="I912" i="16" a="1"/>
  <c r="I912" i="16" s="1"/>
  <c r="J912" i="16" a="1"/>
  <c r="J912" i="16" s="1"/>
  <c r="K912" i="16" a="1"/>
  <c r="K912" i="16" s="1"/>
  <c r="L912" i="16" a="1"/>
  <c r="L912" i="16" s="1"/>
  <c r="N912" i="16" a="1"/>
  <c r="N912" i="16" s="1"/>
  <c r="O912" i="16" a="1"/>
  <c r="O912" i="16" s="1"/>
  <c r="A913" i="16" a="1"/>
  <c r="A913" i="16" s="1"/>
  <c r="B913" i="16" a="1"/>
  <c r="B913" i="16" s="1"/>
  <c r="C913" i="16" a="1"/>
  <c r="C913" i="16" s="1"/>
  <c r="D913" i="16" a="1"/>
  <c r="D913" i="16" s="1"/>
  <c r="E913" i="16" a="1"/>
  <c r="E913" i="16" s="1"/>
  <c r="F913" i="16" a="1"/>
  <c r="F913" i="16" s="1"/>
  <c r="G913" i="16" a="1"/>
  <c r="G913" i="16" s="1"/>
  <c r="H913" i="16" a="1"/>
  <c r="H913" i="16" s="1"/>
  <c r="I913" i="16" a="1"/>
  <c r="I913" i="16" s="1"/>
  <c r="J913" i="16" a="1"/>
  <c r="J913" i="16" s="1"/>
  <c r="K913" i="16" a="1"/>
  <c r="K913" i="16" s="1"/>
  <c r="L913" i="16" a="1"/>
  <c r="L913" i="16" s="1"/>
  <c r="N913" i="16" a="1"/>
  <c r="N913" i="16" s="1"/>
  <c r="O913" i="16" a="1"/>
  <c r="O913" i="16" s="1"/>
  <c r="A914" i="16" a="1"/>
  <c r="A914" i="16" s="1"/>
  <c r="B914" i="16" a="1"/>
  <c r="B914" i="16" s="1"/>
  <c r="C914" i="16" a="1"/>
  <c r="C914" i="16" s="1"/>
  <c r="D914" i="16" a="1"/>
  <c r="D914" i="16" s="1"/>
  <c r="E914" i="16" a="1"/>
  <c r="E914" i="16" s="1"/>
  <c r="F914" i="16" a="1"/>
  <c r="F914" i="16" s="1"/>
  <c r="G914" i="16" a="1"/>
  <c r="G914" i="16" s="1"/>
  <c r="H914" i="16" a="1"/>
  <c r="H914" i="16" s="1"/>
  <c r="I914" i="16" a="1"/>
  <c r="I914" i="16" s="1"/>
  <c r="J914" i="16" a="1"/>
  <c r="J914" i="16" s="1"/>
  <c r="K914" i="16" a="1"/>
  <c r="K914" i="16" s="1"/>
  <c r="L914" i="16" a="1"/>
  <c r="L914" i="16" s="1"/>
  <c r="N914" i="16" a="1"/>
  <c r="N914" i="16" s="1"/>
  <c r="O914" i="16" a="1"/>
  <c r="O914" i="16" s="1"/>
  <c r="A915" i="16" a="1"/>
  <c r="A915" i="16" s="1"/>
  <c r="B915" i="16" a="1"/>
  <c r="B915" i="16" s="1"/>
  <c r="C915" i="16" a="1"/>
  <c r="C915" i="16" s="1"/>
  <c r="D915" i="16" a="1"/>
  <c r="D915" i="16" s="1"/>
  <c r="E915" i="16" a="1"/>
  <c r="E915" i="16" s="1"/>
  <c r="F915" i="16" a="1"/>
  <c r="F915" i="16" s="1"/>
  <c r="G915" i="16" a="1"/>
  <c r="G915" i="16" s="1"/>
  <c r="H915" i="16" a="1"/>
  <c r="H915" i="16" s="1"/>
  <c r="I915" i="16" a="1"/>
  <c r="I915" i="16" s="1"/>
  <c r="J915" i="16" a="1"/>
  <c r="J915" i="16" s="1"/>
  <c r="K915" i="16" a="1"/>
  <c r="K915" i="16" s="1"/>
  <c r="L915" i="16" a="1"/>
  <c r="L915" i="16" s="1"/>
  <c r="N915" i="16" a="1"/>
  <c r="N915" i="16" s="1"/>
  <c r="O915" i="16" a="1"/>
  <c r="O915" i="16" s="1"/>
  <c r="A916" i="16" a="1"/>
  <c r="A916" i="16" s="1"/>
  <c r="B916" i="16" a="1"/>
  <c r="B916" i="16" s="1"/>
  <c r="C916" i="16" a="1"/>
  <c r="C916" i="16" s="1"/>
  <c r="D916" i="16" a="1"/>
  <c r="D916" i="16" s="1"/>
  <c r="E916" i="16" a="1"/>
  <c r="E916" i="16" s="1"/>
  <c r="F916" i="16" a="1"/>
  <c r="F916" i="16" s="1"/>
  <c r="G916" i="16" a="1"/>
  <c r="G916" i="16" s="1"/>
  <c r="H916" i="16" a="1"/>
  <c r="H916" i="16" s="1"/>
  <c r="I916" i="16" a="1"/>
  <c r="I916" i="16" s="1"/>
  <c r="J916" i="16" a="1"/>
  <c r="J916" i="16" s="1"/>
  <c r="K916" i="16" a="1"/>
  <c r="K916" i="16" s="1"/>
  <c r="L916" i="16" a="1"/>
  <c r="L916" i="16" s="1"/>
  <c r="N916" i="16" a="1"/>
  <c r="N916" i="16" s="1"/>
  <c r="O916" i="16" a="1"/>
  <c r="O916" i="16" s="1"/>
  <c r="A917" i="16" a="1"/>
  <c r="A917" i="16" s="1"/>
  <c r="B917" i="16" a="1"/>
  <c r="B917" i="16" s="1"/>
  <c r="C917" i="16" a="1"/>
  <c r="C917" i="16" s="1"/>
  <c r="D917" i="16" a="1"/>
  <c r="D917" i="16" s="1"/>
  <c r="E917" i="16" a="1"/>
  <c r="E917" i="16" s="1"/>
  <c r="F917" i="16" a="1"/>
  <c r="F917" i="16" s="1"/>
  <c r="G917" i="16" a="1"/>
  <c r="G917" i="16" s="1"/>
  <c r="H917" i="16" a="1"/>
  <c r="H917" i="16" s="1"/>
  <c r="I917" i="16" a="1"/>
  <c r="I917" i="16" s="1"/>
  <c r="J917" i="16" a="1"/>
  <c r="J917" i="16" s="1"/>
  <c r="K917" i="16" a="1"/>
  <c r="K917" i="16" s="1"/>
  <c r="L917" i="16" a="1"/>
  <c r="L917" i="16" s="1"/>
  <c r="N917" i="16" a="1"/>
  <c r="N917" i="16" s="1"/>
  <c r="O917" i="16" a="1"/>
  <c r="O917" i="16" s="1"/>
  <c r="A918" i="16" a="1"/>
  <c r="A918" i="16" s="1"/>
  <c r="B918" i="16" a="1"/>
  <c r="B918" i="16" s="1"/>
  <c r="C918" i="16" a="1"/>
  <c r="C918" i="16" s="1"/>
  <c r="D918" i="16" a="1"/>
  <c r="D918" i="16" s="1"/>
  <c r="E918" i="16" a="1"/>
  <c r="E918" i="16" s="1"/>
  <c r="F918" i="16" a="1"/>
  <c r="F918" i="16" s="1"/>
  <c r="G918" i="16" a="1"/>
  <c r="G918" i="16" s="1"/>
  <c r="H918" i="16" a="1"/>
  <c r="H918" i="16" s="1"/>
  <c r="I918" i="16" a="1"/>
  <c r="I918" i="16" s="1"/>
  <c r="J918" i="16" a="1"/>
  <c r="J918" i="16" s="1"/>
  <c r="K918" i="16" a="1"/>
  <c r="K918" i="16" s="1"/>
  <c r="L918" i="16" a="1"/>
  <c r="L918" i="16" s="1"/>
  <c r="N918" i="16" a="1"/>
  <c r="N918" i="16" s="1"/>
  <c r="O918" i="16" a="1"/>
  <c r="O918" i="16" s="1"/>
  <c r="A919" i="16" a="1"/>
  <c r="A919" i="16" s="1"/>
  <c r="B919" i="16" a="1"/>
  <c r="B919" i="16" s="1"/>
  <c r="C919" i="16" a="1"/>
  <c r="C919" i="16" s="1"/>
  <c r="D919" i="16" a="1"/>
  <c r="D919" i="16" s="1"/>
  <c r="E919" i="16" a="1"/>
  <c r="E919" i="16" s="1"/>
  <c r="F919" i="16" a="1"/>
  <c r="F919" i="16" s="1"/>
  <c r="G919" i="16" a="1"/>
  <c r="G919" i="16" s="1"/>
  <c r="H919" i="16" a="1"/>
  <c r="H919" i="16" s="1"/>
  <c r="I919" i="16" a="1"/>
  <c r="I919" i="16" s="1"/>
  <c r="J919" i="16" a="1"/>
  <c r="J919" i="16" s="1"/>
  <c r="L919" i="16" a="1"/>
  <c r="L919" i="16" s="1"/>
  <c r="N919" i="16" a="1"/>
  <c r="N919" i="16" s="1"/>
  <c r="O919" i="16" a="1"/>
  <c r="O919" i="16" s="1"/>
  <c r="D836" i="16" a="1"/>
  <c r="D836" i="16" s="1"/>
  <c r="J613" i="2"/>
  <c r="K612" i="16" s="1" a="1"/>
  <c r="K612" i="16" s="1"/>
  <c r="J612" i="2"/>
  <c r="J611" i="2"/>
  <c r="J610" i="2"/>
  <c r="J609" i="2"/>
  <c r="K608" i="16" s="1" a="1"/>
  <c r="K608" i="16" s="1"/>
  <c r="G836" i="16" a="1"/>
  <c r="G836" i="16" s="1"/>
  <c r="E754" i="16" a="1"/>
  <c r="E754" i="16" s="1"/>
  <c r="A755" i="16" a="1"/>
  <c r="A755" i="16" s="1"/>
  <c r="B755" i="16" a="1"/>
  <c r="B755" i="16" s="1"/>
  <c r="C755" i="16" a="1"/>
  <c r="C755" i="16" s="1"/>
  <c r="D755" i="16" a="1"/>
  <c r="D755" i="16" s="1"/>
  <c r="E755" i="16" a="1"/>
  <c r="E755" i="16" s="1"/>
  <c r="F755" i="16" a="1"/>
  <c r="F755" i="16" s="1"/>
  <c r="G755" i="16" a="1"/>
  <c r="G755" i="16" s="1"/>
  <c r="H755" i="16" a="1"/>
  <c r="H755" i="16" s="1"/>
  <c r="I755" i="16" a="1"/>
  <c r="I755" i="16" s="1"/>
  <c r="J755" i="16" a="1"/>
  <c r="J755" i="16" s="1"/>
  <c r="K755" i="16" a="1"/>
  <c r="K755" i="16" s="1"/>
  <c r="L755" i="16" a="1"/>
  <c r="L755" i="16" s="1"/>
  <c r="N755" i="16" a="1"/>
  <c r="N755" i="16" s="1"/>
  <c r="O755" i="16" a="1"/>
  <c r="O755" i="16" s="1"/>
  <c r="A756" i="16" a="1"/>
  <c r="A756" i="16" s="1"/>
  <c r="B756" i="16" a="1"/>
  <c r="B756" i="16" s="1"/>
  <c r="C756" i="16" a="1"/>
  <c r="C756" i="16" s="1"/>
  <c r="D756" i="16" a="1"/>
  <c r="D756" i="16" s="1"/>
  <c r="E756" i="16" a="1"/>
  <c r="E756" i="16" s="1"/>
  <c r="F756" i="16" a="1"/>
  <c r="F756" i="16" s="1"/>
  <c r="G756" i="16" a="1"/>
  <c r="G756" i="16" s="1"/>
  <c r="H756" i="16" a="1"/>
  <c r="H756" i="16" s="1"/>
  <c r="I756" i="16" a="1"/>
  <c r="I756" i="16" s="1"/>
  <c r="J756" i="16" a="1"/>
  <c r="J756" i="16" s="1"/>
  <c r="K756" i="16" a="1"/>
  <c r="K756" i="16" s="1"/>
  <c r="L756" i="16" a="1"/>
  <c r="L756" i="16" s="1"/>
  <c r="N756" i="16" a="1"/>
  <c r="N756" i="16" s="1"/>
  <c r="O756" i="16" a="1"/>
  <c r="O756" i="16" s="1"/>
  <c r="A757" i="16" a="1"/>
  <c r="A757" i="16" s="1"/>
  <c r="B757" i="16" a="1"/>
  <c r="B757" i="16" s="1"/>
  <c r="C757" i="16" a="1"/>
  <c r="C757" i="16" s="1"/>
  <c r="D757" i="16" a="1"/>
  <c r="D757" i="16" s="1"/>
  <c r="E757" i="16" a="1"/>
  <c r="E757" i="16" s="1"/>
  <c r="F757" i="16" a="1"/>
  <c r="F757" i="16" s="1"/>
  <c r="G757" i="16" a="1"/>
  <c r="G757" i="16" s="1"/>
  <c r="H757" i="16" a="1"/>
  <c r="H757" i="16" s="1"/>
  <c r="I757" i="16" a="1"/>
  <c r="I757" i="16" s="1"/>
  <c r="J757" i="16" a="1"/>
  <c r="J757" i="16" s="1"/>
  <c r="K757" i="16" a="1"/>
  <c r="K757" i="16" s="1"/>
  <c r="L757" i="16" a="1"/>
  <c r="L757" i="16" s="1"/>
  <c r="N757" i="16" a="1"/>
  <c r="N757" i="16" s="1"/>
  <c r="O757" i="16" a="1"/>
  <c r="O757" i="16" s="1"/>
  <c r="A758" i="16" a="1"/>
  <c r="A758" i="16" s="1"/>
  <c r="B758" i="16" a="1"/>
  <c r="B758" i="16" s="1"/>
  <c r="C758" i="16" a="1"/>
  <c r="C758" i="16" s="1"/>
  <c r="D758" i="16" a="1"/>
  <c r="D758" i="16" s="1"/>
  <c r="E758" i="16" a="1"/>
  <c r="E758" i="16" s="1"/>
  <c r="F758" i="16" a="1"/>
  <c r="F758" i="16" s="1"/>
  <c r="G758" i="16" a="1"/>
  <c r="G758" i="16" s="1"/>
  <c r="H758" i="16" a="1"/>
  <c r="H758" i="16" s="1"/>
  <c r="I758" i="16" a="1"/>
  <c r="I758" i="16" s="1"/>
  <c r="J758" i="16" a="1"/>
  <c r="J758" i="16" s="1"/>
  <c r="L758" i="16" a="1"/>
  <c r="L758" i="16" s="1"/>
  <c r="N758" i="16" a="1"/>
  <c r="N758" i="16" s="1"/>
  <c r="O758" i="16" a="1"/>
  <c r="O758" i="16" s="1"/>
  <c r="A759" i="16" a="1"/>
  <c r="A759" i="16" s="1"/>
  <c r="B759" i="16" a="1"/>
  <c r="B759" i="16" s="1"/>
  <c r="C759" i="16" a="1"/>
  <c r="C759" i="16" s="1"/>
  <c r="D759" i="16" a="1"/>
  <c r="D759" i="16" s="1"/>
  <c r="E759" i="16" a="1"/>
  <c r="E759" i="16" s="1"/>
  <c r="F759" i="16" a="1"/>
  <c r="F759" i="16" s="1"/>
  <c r="G759" i="16" a="1"/>
  <c r="G759" i="16" s="1"/>
  <c r="H759" i="16" a="1"/>
  <c r="H759" i="16" s="1"/>
  <c r="I759" i="16" a="1"/>
  <c r="I759" i="16" s="1"/>
  <c r="J759" i="16" a="1"/>
  <c r="J759" i="16" s="1"/>
  <c r="L759" i="16" a="1"/>
  <c r="L759" i="16" s="1"/>
  <c r="N759" i="16" a="1"/>
  <c r="N759" i="16" s="1"/>
  <c r="O759" i="16" a="1"/>
  <c r="O759" i="16" s="1"/>
  <c r="A760" i="16" a="1"/>
  <c r="A760" i="16" s="1"/>
  <c r="B760" i="16" a="1"/>
  <c r="B760" i="16" s="1"/>
  <c r="C760" i="16" a="1"/>
  <c r="C760" i="16" s="1"/>
  <c r="D760" i="16" a="1"/>
  <c r="D760" i="16" s="1"/>
  <c r="E760" i="16" a="1"/>
  <c r="E760" i="16" s="1"/>
  <c r="F760" i="16" a="1"/>
  <c r="F760" i="16" s="1"/>
  <c r="G760" i="16" a="1"/>
  <c r="G760" i="16" s="1"/>
  <c r="H760" i="16" a="1"/>
  <c r="H760" i="16" s="1"/>
  <c r="I760" i="16" a="1"/>
  <c r="I760" i="16" s="1"/>
  <c r="J760" i="16" a="1"/>
  <c r="J760" i="16" s="1"/>
  <c r="L760" i="16" a="1"/>
  <c r="L760" i="16" s="1"/>
  <c r="N760" i="16" a="1"/>
  <c r="N760" i="16" s="1"/>
  <c r="O760" i="16" a="1"/>
  <c r="O760" i="16" s="1"/>
  <c r="A761" i="16" a="1"/>
  <c r="A761" i="16" s="1"/>
  <c r="B761" i="16" a="1"/>
  <c r="B761" i="16" s="1"/>
  <c r="C761" i="16" a="1"/>
  <c r="C761" i="16" s="1"/>
  <c r="D761" i="16" a="1"/>
  <c r="D761" i="16" s="1"/>
  <c r="E761" i="16" a="1"/>
  <c r="E761" i="16" s="1"/>
  <c r="F761" i="16" a="1"/>
  <c r="F761" i="16" s="1"/>
  <c r="G761" i="16" a="1"/>
  <c r="G761" i="16" s="1"/>
  <c r="H761" i="16" a="1"/>
  <c r="H761" i="16" s="1"/>
  <c r="I761" i="16" a="1"/>
  <c r="I761" i="16" s="1"/>
  <c r="J761" i="16" a="1"/>
  <c r="J761" i="16" s="1"/>
  <c r="L761" i="16" a="1"/>
  <c r="L761" i="16" s="1"/>
  <c r="N761" i="16" a="1"/>
  <c r="N761" i="16" s="1"/>
  <c r="O761" i="16" a="1"/>
  <c r="O761" i="16" s="1"/>
  <c r="A762" i="16" a="1"/>
  <c r="A762" i="16" s="1"/>
  <c r="B762" i="16" a="1"/>
  <c r="B762" i="16" s="1"/>
  <c r="C762" i="16" a="1"/>
  <c r="C762" i="16" s="1"/>
  <c r="D762" i="16" a="1"/>
  <c r="D762" i="16" s="1"/>
  <c r="E762" i="16" a="1"/>
  <c r="E762" i="16" s="1"/>
  <c r="F762" i="16" a="1"/>
  <c r="F762" i="16" s="1"/>
  <c r="G762" i="16" a="1"/>
  <c r="G762" i="16" s="1"/>
  <c r="H762" i="16" a="1"/>
  <c r="H762" i="16" s="1"/>
  <c r="I762" i="16" a="1"/>
  <c r="I762" i="16" s="1"/>
  <c r="J762" i="16" a="1"/>
  <c r="J762" i="16" s="1"/>
  <c r="K762" i="16" a="1"/>
  <c r="K762" i="16" s="1"/>
  <c r="L762" i="16" a="1"/>
  <c r="L762" i="16" s="1"/>
  <c r="N762" i="16" a="1"/>
  <c r="N762" i="16" s="1"/>
  <c r="O762" i="16" a="1"/>
  <c r="O762" i="16" s="1"/>
  <c r="A763" i="16" a="1"/>
  <c r="A763" i="16" s="1"/>
  <c r="B763" i="16" a="1"/>
  <c r="B763" i="16" s="1"/>
  <c r="C763" i="16" a="1"/>
  <c r="C763" i="16" s="1"/>
  <c r="D763" i="16" a="1"/>
  <c r="D763" i="16" s="1"/>
  <c r="E763" i="16" a="1"/>
  <c r="E763" i="16" s="1"/>
  <c r="F763" i="16" a="1"/>
  <c r="F763" i="16" s="1"/>
  <c r="G763" i="16" a="1"/>
  <c r="G763" i="16" s="1"/>
  <c r="H763" i="16" a="1"/>
  <c r="H763" i="16" s="1"/>
  <c r="I763" i="16" a="1"/>
  <c r="I763" i="16" s="1"/>
  <c r="J763" i="16" a="1"/>
  <c r="J763" i="16" s="1"/>
  <c r="L763" i="16" a="1"/>
  <c r="L763" i="16" s="1"/>
  <c r="N763" i="16" a="1"/>
  <c r="N763" i="16" s="1"/>
  <c r="O763" i="16" a="1"/>
  <c r="O763" i="16" s="1"/>
  <c r="A764" i="16" a="1"/>
  <c r="A764" i="16" s="1"/>
  <c r="B764" i="16" a="1"/>
  <c r="B764" i="16" s="1"/>
  <c r="C764" i="16" a="1"/>
  <c r="C764" i="16" s="1"/>
  <c r="D764" i="16" a="1"/>
  <c r="D764" i="16" s="1"/>
  <c r="E764" i="16" a="1"/>
  <c r="E764" i="16" s="1"/>
  <c r="F764" i="16" a="1"/>
  <c r="F764" i="16" s="1"/>
  <c r="G764" i="16" a="1"/>
  <c r="G764" i="16" s="1"/>
  <c r="H764" i="16" a="1"/>
  <c r="H764" i="16" s="1"/>
  <c r="I764" i="16" a="1"/>
  <c r="I764" i="16" s="1"/>
  <c r="J764" i="16" a="1"/>
  <c r="J764" i="16" s="1"/>
  <c r="L764" i="16" a="1"/>
  <c r="L764" i="16" s="1"/>
  <c r="N764" i="16" a="1"/>
  <c r="N764" i="16" s="1"/>
  <c r="O764" i="16" a="1"/>
  <c r="O764" i="16" s="1"/>
  <c r="A765" i="16" a="1"/>
  <c r="A765" i="16" s="1"/>
  <c r="B765" i="16" a="1"/>
  <c r="B765" i="16" s="1"/>
  <c r="C765" i="16" a="1"/>
  <c r="C765" i="16" s="1"/>
  <c r="D765" i="16" a="1"/>
  <c r="D765" i="16" s="1"/>
  <c r="E765" i="16" a="1"/>
  <c r="E765" i="16" s="1"/>
  <c r="F765" i="16" a="1"/>
  <c r="F765" i="16" s="1"/>
  <c r="G765" i="16" a="1"/>
  <c r="G765" i="16" s="1"/>
  <c r="H765" i="16" a="1"/>
  <c r="H765" i="16" s="1"/>
  <c r="I765" i="16" a="1"/>
  <c r="I765" i="16" s="1"/>
  <c r="J765" i="16" a="1"/>
  <c r="J765" i="16" s="1"/>
  <c r="L765" i="16" a="1"/>
  <c r="L765" i="16" s="1"/>
  <c r="N765" i="16" a="1"/>
  <c r="N765" i="16" s="1"/>
  <c r="O765" i="16" a="1"/>
  <c r="O765" i="16" s="1"/>
  <c r="A766" i="16" a="1"/>
  <c r="A766" i="16" s="1"/>
  <c r="B766" i="16" a="1"/>
  <c r="B766" i="16" s="1"/>
  <c r="C766" i="16" a="1"/>
  <c r="C766" i="16" s="1"/>
  <c r="D766" i="16" a="1"/>
  <c r="D766" i="16" s="1"/>
  <c r="E766" i="16" a="1"/>
  <c r="E766" i="16" s="1"/>
  <c r="F766" i="16" a="1"/>
  <c r="F766" i="16" s="1"/>
  <c r="G766" i="16" a="1"/>
  <c r="G766" i="16" s="1"/>
  <c r="H766" i="16" a="1"/>
  <c r="H766" i="16" s="1"/>
  <c r="I766" i="16" a="1"/>
  <c r="I766" i="16" s="1"/>
  <c r="J766" i="16" a="1"/>
  <c r="J766" i="16" s="1"/>
  <c r="L766" i="16" a="1"/>
  <c r="L766" i="16" s="1"/>
  <c r="N766" i="16" a="1"/>
  <c r="N766" i="16" s="1"/>
  <c r="O766" i="16" a="1"/>
  <c r="O766" i="16" s="1"/>
  <c r="A767" i="16" a="1"/>
  <c r="A767" i="16" s="1"/>
  <c r="B767" i="16" a="1"/>
  <c r="B767" i="16" s="1"/>
  <c r="C767" i="16" a="1"/>
  <c r="C767" i="16" s="1"/>
  <c r="D767" i="16" a="1"/>
  <c r="D767" i="16" s="1"/>
  <c r="E767" i="16" a="1"/>
  <c r="E767" i="16" s="1"/>
  <c r="F767" i="16" a="1"/>
  <c r="F767" i="16" s="1"/>
  <c r="G767" i="16" a="1"/>
  <c r="G767" i="16" s="1"/>
  <c r="H767" i="16" a="1"/>
  <c r="H767" i="16" s="1"/>
  <c r="I767" i="16" a="1"/>
  <c r="I767" i="16" s="1"/>
  <c r="J767" i="16" a="1"/>
  <c r="J767" i="16" s="1"/>
  <c r="L767" i="16" a="1"/>
  <c r="L767" i="16" s="1"/>
  <c r="N767" i="16" a="1"/>
  <c r="N767" i="16" s="1"/>
  <c r="O767" i="16" a="1"/>
  <c r="O767" i="16" s="1"/>
  <c r="A768" i="16" a="1"/>
  <c r="A768" i="16" s="1"/>
  <c r="B768" i="16" a="1"/>
  <c r="B768" i="16" s="1"/>
  <c r="C768" i="16" a="1"/>
  <c r="C768" i="16" s="1"/>
  <c r="D768" i="16" a="1"/>
  <c r="D768" i="16" s="1"/>
  <c r="E768" i="16" a="1"/>
  <c r="E768" i="16" s="1"/>
  <c r="F768" i="16" a="1"/>
  <c r="F768" i="16" s="1"/>
  <c r="G768" i="16" a="1"/>
  <c r="G768" i="16" s="1"/>
  <c r="H768" i="16" a="1"/>
  <c r="H768" i="16" s="1"/>
  <c r="I768" i="16" a="1"/>
  <c r="I768" i="16" s="1"/>
  <c r="J768" i="16" a="1"/>
  <c r="J768" i="16" s="1"/>
  <c r="L768" i="16" a="1"/>
  <c r="L768" i="16" s="1"/>
  <c r="N768" i="16" a="1"/>
  <c r="N768" i="16" s="1"/>
  <c r="O768" i="16" a="1"/>
  <c r="O768" i="16" s="1"/>
  <c r="A769" i="16" a="1"/>
  <c r="A769" i="16" s="1"/>
  <c r="B769" i="16" a="1"/>
  <c r="B769" i="16" s="1"/>
  <c r="C769" i="16" a="1"/>
  <c r="C769" i="16" s="1"/>
  <c r="D769" i="16" a="1"/>
  <c r="D769" i="16" s="1"/>
  <c r="E769" i="16" a="1"/>
  <c r="E769" i="16" s="1"/>
  <c r="F769" i="16" a="1"/>
  <c r="F769" i="16" s="1"/>
  <c r="G769" i="16" a="1"/>
  <c r="G769" i="16" s="1"/>
  <c r="H769" i="16" a="1"/>
  <c r="H769" i="16" s="1"/>
  <c r="I769" i="16" a="1"/>
  <c r="I769" i="16" s="1"/>
  <c r="J769" i="16" a="1"/>
  <c r="J769" i="16" s="1"/>
  <c r="L769" i="16" a="1"/>
  <c r="L769" i="16" s="1"/>
  <c r="N769" i="16" a="1"/>
  <c r="N769" i="16" s="1"/>
  <c r="O769" i="16" a="1"/>
  <c r="O769" i="16" s="1"/>
  <c r="A770" i="16" a="1"/>
  <c r="A770" i="16" s="1"/>
  <c r="B770" i="16" a="1"/>
  <c r="B770" i="16" s="1"/>
  <c r="C770" i="16" a="1"/>
  <c r="C770" i="16" s="1"/>
  <c r="D770" i="16" a="1"/>
  <c r="D770" i="16" s="1"/>
  <c r="E770" i="16" a="1"/>
  <c r="E770" i="16" s="1"/>
  <c r="F770" i="16" a="1"/>
  <c r="F770" i="16" s="1"/>
  <c r="G770" i="16" a="1"/>
  <c r="G770" i="16" s="1"/>
  <c r="H770" i="16" a="1"/>
  <c r="H770" i="16" s="1"/>
  <c r="I770" i="16" a="1"/>
  <c r="I770" i="16" s="1"/>
  <c r="J770" i="16" a="1"/>
  <c r="J770" i="16" s="1"/>
  <c r="L770" i="16" a="1"/>
  <c r="L770" i="16" s="1"/>
  <c r="N770" i="16" a="1"/>
  <c r="N770" i="16" s="1"/>
  <c r="O770" i="16" a="1"/>
  <c r="O770" i="16" s="1"/>
  <c r="A771" i="16" a="1"/>
  <c r="A771" i="16" s="1"/>
  <c r="B771" i="16" a="1"/>
  <c r="B771" i="16" s="1"/>
  <c r="C771" i="16" a="1"/>
  <c r="C771" i="16" s="1"/>
  <c r="D771" i="16" a="1"/>
  <c r="D771" i="16" s="1"/>
  <c r="E771" i="16" a="1"/>
  <c r="E771" i="16" s="1"/>
  <c r="F771" i="16" a="1"/>
  <c r="F771" i="16" s="1"/>
  <c r="G771" i="16" a="1"/>
  <c r="G771" i="16" s="1"/>
  <c r="H771" i="16" a="1"/>
  <c r="H771" i="16" s="1"/>
  <c r="I771" i="16" a="1"/>
  <c r="I771" i="16" s="1"/>
  <c r="J771" i="16" a="1"/>
  <c r="J771" i="16" s="1"/>
  <c r="L771" i="16" a="1"/>
  <c r="L771" i="16" s="1"/>
  <c r="N771" i="16" a="1"/>
  <c r="N771" i="16" s="1"/>
  <c r="O771" i="16" a="1"/>
  <c r="O771" i="16" s="1"/>
  <c r="A772" i="16" a="1"/>
  <c r="A772" i="16" s="1"/>
  <c r="B772" i="16" a="1"/>
  <c r="B772" i="16" s="1"/>
  <c r="C772" i="16" a="1"/>
  <c r="C772" i="16" s="1"/>
  <c r="D772" i="16" a="1"/>
  <c r="D772" i="16" s="1"/>
  <c r="E772" i="16" a="1"/>
  <c r="E772" i="16" s="1"/>
  <c r="F772" i="16" a="1"/>
  <c r="F772" i="16" s="1"/>
  <c r="G772" i="16" a="1"/>
  <c r="G772" i="16" s="1"/>
  <c r="H772" i="16" a="1"/>
  <c r="H772" i="16" s="1"/>
  <c r="I772" i="16" a="1"/>
  <c r="I772" i="16" s="1"/>
  <c r="J772" i="16" a="1"/>
  <c r="J772" i="16" s="1"/>
  <c r="K772" i="16" a="1"/>
  <c r="K772" i="16" s="1"/>
  <c r="L772" i="16" a="1"/>
  <c r="L772" i="16" s="1"/>
  <c r="N772" i="16" a="1"/>
  <c r="N772" i="16" s="1"/>
  <c r="O772" i="16" a="1"/>
  <c r="O772" i="16" s="1"/>
  <c r="A773" i="16" a="1"/>
  <c r="A773" i="16" s="1"/>
  <c r="B773" i="16" a="1"/>
  <c r="B773" i="16" s="1"/>
  <c r="C773" i="16" a="1"/>
  <c r="C773" i="16" s="1"/>
  <c r="D773" i="16" a="1"/>
  <c r="D773" i="16" s="1"/>
  <c r="E773" i="16" a="1"/>
  <c r="E773" i="16" s="1"/>
  <c r="F773" i="16" a="1"/>
  <c r="F773" i="16" s="1"/>
  <c r="G773" i="16" a="1"/>
  <c r="G773" i="16" s="1"/>
  <c r="H773" i="16" a="1"/>
  <c r="H773" i="16" s="1"/>
  <c r="I773" i="16" a="1"/>
  <c r="I773" i="16" s="1"/>
  <c r="J773" i="16" a="1"/>
  <c r="J773" i="16" s="1"/>
  <c r="L773" i="16" a="1"/>
  <c r="L773" i="16" s="1"/>
  <c r="N773" i="16" a="1"/>
  <c r="N773" i="16" s="1"/>
  <c r="O773" i="16" a="1"/>
  <c r="O773" i="16" s="1"/>
  <c r="A774" i="16" a="1"/>
  <c r="A774" i="16" s="1"/>
  <c r="B774" i="16" a="1"/>
  <c r="B774" i="16" s="1"/>
  <c r="C774" i="16" a="1"/>
  <c r="C774" i="16" s="1"/>
  <c r="D774" i="16" a="1"/>
  <c r="D774" i="16" s="1"/>
  <c r="E774" i="16" a="1"/>
  <c r="E774" i="16" s="1"/>
  <c r="F774" i="16" a="1"/>
  <c r="F774" i="16" s="1"/>
  <c r="G774" i="16" a="1"/>
  <c r="G774" i="16" s="1"/>
  <c r="H774" i="16" a="1"/>
  <c r="H774" i="16" s="1"/>
  <c r="I774" i="16" a="1"/>
  <c r="I774" i="16" s="1"/>
  <c r="J774" i="16" a="1"/>
  <c r="J774" i="16" s="1"/>
  <c r="L774" i="16" a="1"/>
  <c r="L774" i="16" s="1"/>
  <c r="N774" i="16" a="1"/>
  <c r="N774" i="16" s="1"/>
  <c r="O774" i="16" a="1"/>
  <c r="O774" i="16" s="1"/>
  <c r="A775" i="16" a="1"/>
  <c r="A775" i="16" s="1"/>
  <c r="B775" i="16" a="1"/>
  <c r="B775" i="16" s="1"/>
  <c r="C775" i="16" a="1"/>
  <c r="C775" i="16" s="1"/>
  <c r="D775" i="16" a="1"/>
  <c r="D775" i="16" s="1"/>
  <c r="E775" i="16" a="1"/>
  <c r="E775" i="16" s="1"/>
  <c r="F775" i="16" a="1"/>
  <c r="F775" i="16" s="1"/>
  <c r="G775" i="16" a="1"/>
  <c r="G775" i="16" s="1"/>
  <c r="H775" i="16" a="1"/>
  <c r="H775" i="16" s="1"/>
  <c r="I775" i="16" a="1"/>
  <c r="I775" i="16" s="1"/>
  <c r="J775" i="16" a="1"/>
  <c r="J775" i="16" s="1"/>
  <c r="L775" i="16" a="1"/>
  <c r="L775" i="16" s="1"/>
  <c r="N775" i="16" a="1"/>
  <c r="N775" i="16" s="1"/>
  <c r="O775" i="16" a="1"/>
  <c r="O775" i="16" s="1"/>
  <c r="A776" i="16" a="1"/>
  <c r="A776" i="16" s="1"/>
  <c r="B776" i="16" a="1"/>
  <c r="B776" i="16" s="1"/>
  <c r="C776" i="16" a="1"/>
  <c r="C776" i="16" s="1"/>
  <c r="D776" i="16" a="1"/>
  <c r="D776" i="16" s="1"/>
  <c r="E776" i="16" a="1"/>
  <c r="E776" i="16" s="1"/>
  <c r="F776" i="16" a="1"/>
  <c r="F776" i="16" s="1"/>
  <c r="G776" i="16" a="1"/>
  <c r="G776" i="16" s="1"/>
  <c r="H776" i="16" a="1"/>
  <c r="H776" i="16" s="1"/>
  <c r="I776" i="16" a="1"/>
  <c r="I776" i="16" s="1"/>
  <c r="J776" i="16" a="1"/>
  <c r="J776" i="16" s="1"/>
  <c r="L776" i="16" a="1"/>
  <c r="L776" i="16" s="1"/>
  <c r="N776" i="16" a="1"/>
  <c r="N776" i="16" s="1"/>
  <c r="O776" i="16" a="1"/>
  <c r="O776" i="16" s="1"/>
  <c r="A777" i="16" a="1"/>
  <c r="A777" i="16" s="1"/>
  <c r="B777" i="16" a="1"/>
  <c r="B777" i="16" s="1"/>
  <c r="C777" i="16" a="1"/>
  <c r="C777" i="16" s="1"/>
  <c r="D777" i="16" a="1"/>
  <c r="D777" i="16" s="1"/>
  <c r="E777" i="16" a="1"/>
  <c r="E777" i="16" s="1"/>
  <c r="F777" i="16" a="1"/>
  <c r="F777" i="16" s="1"/>
  <c r="G777" i="16" a="1"/>
  <c r="G777" i="16" s="1"/>
  <c r="H777" i="16" a="1"/>
  <c r="H777" i="16" s="1"/>
  <c r="I777" i="16" a="1"/>
  <c r="I777" i="16" s="1"/>
  <c r="J777" i="16" a="1"/>
  <c r="J777" i="16" s="1"/>
  <c r="L777" i="16" a="1"/>
  <c r="L777" i="16" s="1"/>
  <c r="N777" i="16" a="1"/>
  <c r="N777" i="16" s="1"/>
  <c r="O777" i="16" a="1"/>
  <c r="O777" i="16" s="1"/>
  <c r="A778" i="16" a="1"/>
  <c r="A778" i="16" s="1"/>
  <c r="B778" i="16" a="1"/>
  <c r="B778" i="16" s="1"/>
  <c r="C778" i="16" a="1"/>
  <c r="C778" i="16" s="1"/>
  <c r="D778" i="16" a="1"/>
  <c r="D778" i="16" s="1"/>
  <c r="E778" i="16" a="1"/>
  <c r="E778" i="16" s="1"/>
  <c r="F778" i="16" a="1"/>
  <c r="F778" i="16" s="1"/>
  <c r="G778" i="16" a="1"/>
  <c r="G778" i="16" s="1"/>
  <c r="H778" i="16" a="1"/>
  <c r="H778" i="16" s="1"/>
  <c r="I778" i="16" a="1"/>
  <c r="I778" i="16" s="1"/>
  <c r="J778" i="16" a="1"/>
  <c r="J778" i="16" s="1"/>
  <c r="L778" i="16" a="1"/>
  <c r="L778" i="16" s="1"/>
  <c r="N778" i="16" a="1"/>
  <c r="N778" i="16" s="1"/>
  <c r="O778" i="16" a="1"/>
  <c r="O778" i="16" s="1"/>
  <c r="A779" i="16" a="1"/>
  <c r="A779" i="16" s="1"/>
  <c r="B779" i="16" a="1"/>
  <c r="B779" i="16" s="1"/>
  <c r="C779" i="16" a="1"/>
  <c r="C779" i="16" s="1"/>
  <c r="D779" i="16" a="1"/>
  <c r="D779" i="16" s="1"/>
  <c r="E779" i="16" a="1"/>
  <c r="E779" i="16" s="1"/>
  <c r="F779" i="16" a="1"/>
  <c r="F779" i="16" s="1"/>
  <c r="G779" i="16" a="1"/>
  <c r="G779" i="16" s="1"/>
  <c r="H779" i="16" a="1"/>
  <c r="H779" i="16" s="1"/>
  <c r="I779" i="16" a="1"/>
  <c r="I779" i="16" s="1"/>
  <c r="J779" i="16" a="1"/>
  <c r="J779" i="16" s="1"/>
  <c r="K779" i="16" a="1"/>
  <c r="K779" i="16" s="1"/>
  <c r="L779" i="16" a="1"/>
  <c r="L779" i="16" s="1"/>
  <c r="N779" i="16" a="1"/>
  <c r="N779" i="16" s="1"/>
  <c r="O779" i="16" a="1"/>
  <c r="O779" i="16" s="1"/>
  <c r="A780" i="16" a="1"/>
  <c r="A780" i="16" s="1"/>
  <c r="B780" i="16" a="1"/>
  <c r="B780" i="16" s="1"/>
  <c r="C780" i="16" a="1"/>
  <c r="C780" i="16" s="1"/>
  <c r="D780" i="16" a="1"/>
  <c r="D780" i="16" s="1"/>
  <c r="E780" i="16" a="1"/>
  <c r="E780" i="16" s="1"/>
  <c r="F780" i="16" a="1"/>
  <c r="F780" i="16" s="1"/>
  <c r="G780" i="16" a="1"/>
  <c r="G780" i="16" s="1"/>
  <c r="H780" i="16" a="1"/>
  <c r="H780" i="16" s="1"/>
  <c r="I780" i="16" a="1"/>
  <c r="I780" i="16" s="1"/>
  <c r="J780" i="16" a="1"/>
  <c r="J780" i="16" s="1"/>
  <c r="K780" i="16" a="1"/>
  <c r="K780" i="16" s="1"/>
  <c r="L780" i="16" a="1"/>
  <c r="L780" i="16" s="1"/>
  <c r="N780" i="16" a="1"/>
  <c r="N780" i="16" s="1"/>
  <c r="O780" i="16" a="1"/>
  <c r="O780" i="16" s="1"/>
  <c r="A781" i="16" a="1"/>
  <c r="A781" i="16" s="1"/>
  <c r="B781" i="16" a="1"/>
  <c r="B781" i="16" s="1"/>
  <c r="C781" i="16" a="1"/>
  <c r="C781" i="16" s="1"/>
  <c r="D781" i="16" a="1"/>
  <c r="D781" i="16" s="1"/>
  <c r="E781" i="16" a="1"/>
  <c r="E781" i="16" s="1"/>
  <c r="F781" i="16" a="1"/>
  <c r="F781" i="16" s="1"/>
  <c r="G781" i="16" a="1"/>
  <c r="G781" i="16" s="1"/>
  <c r="H781" i="16" a="1"/>
  <c r="H781" i="16" s="1"/>
  <c r="I781" i="16" a="1"/>
  <c r="I781" i="16" s="1"/>
  <c r="J781" i="16" a="1"/>
  <c r="J781" i="16" s="1"/>
  <c r="L781" i="16" a="1"/>
  <c r="L781" i="16" s="1"/>
  <c r="N781" i="16" a="1"/>
  <c r="N781" i="16" s="1"/>
  <c r="O781" i="16" a="1"/>
  <c r="O781" i="16" s="1"/>
  <c r="A782" i="16" a="1"/>
  <c r="A782" i="16" s="1"/>
  <c r="B782" i="16" a="1"/>
  <c r="B782" i="16" s="1"/>
  <c r="C782" i="16" a="1"/>
  <c r="C782" i="16" s="1"/>
  <c r="D782" i="16" a="1"/>
  <c r="D782" i="16" s="1"/>
  <c r="E782" i="16" a="1"/>
  <c r="E782" i="16" s="1"/>
  <c r="F782" i="16" a="1"/>
  <c r="F782" i="16" s="1"/>
  <c r="G782" i="16" a="1"/>
  <c r="G782" i="16" s="1"/>
  <c r="H782" i="16" a="1"/>
  <c r="H782" i="16" s="1"/>
  <c r="I782" i="16" a="1"/>
  <c r="I782" i="16" s="1"/>
  <c r="J782" i="16" a="1"/>
  <c r="J782" i="16" s="1"/>
  <c r="K782" i="16" a="1"/>
  <c r="K782" i="16" s="1"/>
  <c r="L782" i="16" a="1"/>
  <c r="L782" i="16" s="1"/>
  <c r="N782" i="16" a="1"/>
  <c r="N782" i="16" s="1"/>
  <c r="O782" i="16" a="1"/>
  <c r="O782" i="16" s="1"/>
  <c r="A783" i="16" a="1"/>
  <c r="A783" i="16" s="1"/>
  <c r="B783" i="16" a="1"/>
  <c r="B783" i="16" s="1"/>
  <c r="C783" i="16" a="1"/>
  <c r="C783" i="16" s="1"/>
  <c r="D783" i="16" a="1"/>
  <c r="D783" i="16" s="1"/>
  <c r="E783" i="16" a="1"/>
  <c r="E783" i="16" s="1"/>
  <c r="F783" i="16" a="1"/>
  <c r="F783" i="16" s="1"/>
  <c r="G783" i="16" a="1"/>
  <c r="G783" i="16" s="1"/>
  <c r="H783" i="16" a="1"/>
  <c r="H783" i="16" s="1"/>
  <c r="I783" i="16" a="1"/>
  <c r="I783" i="16" s="1"/>
  <c r="J783" i="16" a="1"/>
  <c r="J783" i="16" s="1"/>
  <c r="L783" i="16" a="1"/>
  <c r="L783" i="16" s="1"/>
  <c r="N783" i="16" a="1"/>
  <c r="N783" i="16" s="1"/>
  <c r="O783" i="16" a="1"/>
  <c r="O783" i="16" s="1"/>
  <c r="A784" i="16" a="1"/>
  <c r="A784" i="16" s="1"/>
  <c r="B784" i="16" a="1"/>
  <c r="B784" i="16" s="1"/>
  <c r="C784" i="16" a="1"/>
  <c r="C784" i="16" s="1"/>
  <c r="D784" i="16" a="1"/>
  <c r="D784" i="16" s="1"/>
  <c r="E784" i="16" a="1"/>
  <c r="E784" i="16" s="1"/>
  <c r="F784" i="16" a="1"/>
  <c r="F784" i="16" s="1"/>
  <c r="G784" i="16" a="1"/>
  <c r="G784" i="16" s="1"/>
  <c r="H784" i="16" a="1"/>
  <c r="H784" i="16" s="1"/>
  <c r="I784" i="16" a="1"/>
  <c r="I784" i="16" s="1"/>
  <c r="J784" i="16" a="1"/>
  <c r="J784" i="16" s="1"/>
  <c r="L784" i="16" a="1"/>
  <c r="L784" i="16" s="1"/>
  <c r="N784" i="16" a="1"/>
  <c r="N784" i="16" s="1"/>
  <c r="O784" i="16" a="1"/>
  <c r="O784" i="16" s="1"/>
  <c r="A785" i="16" a="1"/>
  <c r="A785" i="16" s="1"/>
  <c r="B785" i="16" a="1"/>
  <c r="B785" i="16" s="1"/>
  <c r="C785" i="16" a="1"/>
  <c r="C785" i="16" s="1"/>
  <c r="D785" i="16" a="1"/>
  <c r="D785" i="16" s="1"/>
  <c r="E785" i="16" a="1"/>
  <c r="E785" i="16" s="1"/>
  <c r="F785" i="16" a="1"/>
  <c r="F785" i="16" s="1"/>
  <c r="G785" i="16" a="1"/>
  <c r="G785" i="16" s="1"/>
  <c r="H785" i="16" a="1"/>
  <c r="H785" i="16" s="1"/>
  <c r="I785" i="16" a="1"/>
  <c r="I785" i="16" s="1"/>
  <c r="J785" i="16" a="1"/>
  <c r="J785" i="16" s="1"/>
  <c r="L785" i="16" a="1"/>
  <c r="L785" i="16" s="1"/>
  <c r="N785" i="16" a="1"/>
  <c r="N785" i="16" s="1"/>
  <c r="O785" i="16" a="1"/>
  <c r="O785" i="16" s="1"/>
  <c r="A786" i="16" a="1"/>
  <c r="A786" i="16" s="1"/>
  <c r="B786" i="16" a="1"/>
  <c r="B786" i="16" s="1"/>
  <c r="C786" i="16" a="1"/>
  <c r="C786" i="16" s="1"/>
  <c r="D786" i="16" a="1"/>
  <c r="D786" i="16" s="1"/>
  <c r="E786" i="16" a="1"/>
  <c r="E786" i="16" s="1"/>
  <c r="F786" i="16" a="1"/>
  <c r="F786" i="16" s="1"/>
  <c r="G786" i="16" a="1"/>
  <c r="G786" i="16" s="1"/>
  <c r="H786" i="16" a="1"/>
  <c r="H786" i="16" s="1"/>
  <c r="I786" i="16" a="1"/>
  <c r="I786" i="16" s="1"/>
  <c r="J786" i="16" a="1"/>
  <c r="J786" i="16" s="1"/>
  <c r="L786" i="16" a="1"/>
  <c r="L786" i="16" s="1"/>
  <c r="N786" i="16" a="1"/>
  <c r="N786" i="16" s="1"/>
  <c r="O786" i="16" a="1"/>
  <c r="O786" i="16" s="1"/>
  <c r="A787" i="16" a="1"/>
  <c r="A787" i="16" s="1"/>
  <c r="B787" i="16" a="1"/>
  <c r="B787" i="16" s="1"/>
  <c r="C787" i="16" a="1"/>
  <c r="C787" i="16" s="1"/>
  <c r="D787" i="16" a="1"/>
  <c r="D787" i="16" s="1"/>
  <c r="E787" i="16" a="1"/>
  <c r="E787" i="16" s="1"/>
  <c r="F787" i="16" a="1"/>
  <c r="F787" i="16" s="1"/>
  <c r="G787" i="16" a="1"/>
  <c r="G787" i="16" s="1"/>
  <c r="H787" i="16" a="1"/>
  <c r="H787" i="16" s="1"/>
  <c r="I787" i="16" a="1"/>
  <c r="I787" i="16" s="1"/>
  <c r="J787" i="16" a="1"/>
  <c r="J787" i="16" s="1"/>
  <c r="K787" i="16" a="1"/>
  <c r="K787" i="16" s="1"/>
  <c r="L787" i="16" a="1"/>
  <c r="L787" i="16" s="1"/>
  <c r="N787" i="16" a="1"/>
  <c r="N787" i="16" s="1"/>
  <c r="O787" i="16" a="1"/>
  <c r="O787" i="16" s="1"/>
  <c r="A788" i="16" a="1"/>
  <c r="A788" i="16" s="1"/>
  <c r="B788" i="16" a="1"/>
  <c r="B788" i="16" s="1"/>
  <c r="C788" i="16" a="1"/>
  <c r="C788" i="16" s="1"/>
  <c r="D788" i="16" a="1"/>
  <c r="D788" i="16" s="1"/>
  <c r="E788" i="16" a="1"/>
  <c r="E788" i="16" s="1"/>
  <c r="F788" i="16" a="1"/>
  <c r="F788" i="16" s="1"/>
  <c r="G788" i="16" a="1"/>
  <c r="G788" i="16" s="1"/>
  <c r="H788" i="16" a="1"/>
  <c r="H788" i="16" s="1"/>
  <c r="I788" i="16" a="1"/>
  <c r="I788" i="16" s="1"/>
  <c r="J788" i="16" a="1"/>
  <c r="J788" i="16" s="1"/>
  <c r="L788" i="16" a="1"/>
  <c r="L788" i="16" s="1"/>
  <c r="N788" i="16" a="1"/>
  <c r="N788" i="16" s="1"/>
  <c r="O788" i="16" a="1"/>
  <c r="O788" i="16" s="1"/>
  <c r="A789" i="16" a="1"/>
  <c r="A789" i="16" s="1"/>
  <c r="B789" i="16" a="1"/>
  <c r="B789" i="16" s="1"/>
  <c r="C789" i="16" a="1"/>
  <c r="C789" i="16" s="1"/>
  <c r="D789" i="16" a="1"/>
  <c r="D789" i="16" s="1"/>
  <c r="E789" i="16" a="1"/>
  <c r="E789" i="16" s="1"/>
  <c r="F789" i="16" a="1"/>
  <c r="F789" i="16" s="1"/>
  <c r="G789" i="16" a="1"/>
  <c r="G789" i="16" s="1"/>
  <c r="H789" i="16" a="1"/>
  <c r="H789" i="16" s="1"/>
  <c r="I789" i="16" a="1"/>
  <c r="I789" i="16" s="1"/>
  <c r="J789" i="16" a="1"/>
  <c r="J789" i="16" s="1"/>
  <c r="K789" i="16" a="1"/>
  <c r="K789" i="16" s="1"/>
  <c r="L789" i="16" a="1"/>
  <c r="L789" i="16" s="1"/>
  <c r="N789" i="16" a="1"/>
  <c r="N789" i="16" s="1"/>
  <c r="O789" i="16" a="1"/>
  <c r="O789" i="16" s="1"/>
  <c r="A790" i="16" a="1"/>
  <c r="A790" i="16" s="1"/>
  <c r="B790" i="16" a="1"/>
  <c r="B790" i="16" s="1"/>
  <c r="C790" i="16" a="1"/>
  <c r="C790" i="16" s="1"/>
  <c r="D790" i="16" a="1"/>
  <c r="D790" i="16" s="1"/>
  <c r="E790" i="16" a="1"/>
  <c r="E790" i="16" s="1"/>
  <c r="F790" i="16" a="1"/>
  <c r="F790" i="16" s="1"/>
  <c r="G790" i="16" a="1"/>
  <c r="G790" i="16" s="1"/>
  <c r="H790" i="16" a="1"/>
  <c r="H790" i="16" s="1"/>
  <c r="I790" i="16" a="1"/>
  <c r="I790" i="16" s="1"/>
  <c r="J790" i="16" a="1"/>
  <c r="J790" i="16" s="1"/>
  <c r="K790" i="16" a="1"/>
  <c r="K790" i="16" s="1"/>
  <c r="L790" i="16" a="1"/>
  <c r="L790" i="16" s="1"/>
  <c r="N790" i="16" a="1"/>
  <c r="N790" i="16" s="1"/>
  <c r="O790" i="16" a="1"/>
  <c r="O790" i="16" s="1"/>
  <c r="A791" i="16" a="1"/>
  <c r="A791" i="16" s="1"/>
  <c r="B791" i="16" a="1"/>
  <c r="B791" i="16" s="1"/>
  <c r="C791" i="16" a="1"/>
  <c r="C791" i="16" s="1"/>
  <c r="D791" i="16" a="1"/>
  <c r="D791" i="16" s="1"/>
  <c r="E791" i="16" a="1"/>
  <c r="E791" i="16" s="1"/>
  <c r="F791" i="16" a="1"/>
  <c r="F791" i="16" s="1"/>
  <c r="G791" i="16" a="1"/>
  <c r="G791" i="16" s="1"/>
  <c r="H791" i="16" a="1"/>
  <c r="H791" i="16" s="1"/>
  <c r="I791" i="16" a="1"/>
  <c r="I791" i="16" s="1"/>
  <c r="J791" i="16" a="1"/>
  <c r="J791" i="16" s="1"/>
  <c r="K791" i="16" a="1"/>
  <c r="K791" i="16" s="1"/>
  <c r="L791" i="16" a="1"/>
  <c r="L791" i="16" s="1"/>
  <c r="N791" i="16" a="1"/>
  <c r="N791" i="16" s="1"/>
  <c r="O791" i="16" a="1"/>
  <c r="O791" i="16" s="1"/>
  <c r="A792" i="16" a="1"/>
  <c r="A792" i="16" s="1"/>
  <c r="B792" i="16" a="1"/>
  <c r="B792" i="16" s="1"/>
  <c r="C792" i="16" a="1"/>
  <c r="C792" i="16" s="1"/>
  <c r="D792" i="16" a="1"/>
  <c r="D792" i="16" s="1"/>
  <c r="E792" i="16" a="1"/>
  <c r="E792" i="16" s="1"/>
  <c r="F792" i="16" a="1"/>
  <c r="F792" i="16" s="1"/>
  <c r="G792" i="16" a="1"/>
  <c r="G792" i="16" s="1"/>
  <c r="H792" i="16" a="1"/>
  <c r="H792" i="16" s="1"/>
  <c r="I792" i="16" a="1"/>
  <c r="I792" i="16" s="1"/>
  <c r="J792" i="16" a="1"/>
  <c r="J792" i="16" s="1"/>
  <c r="K792" i="16" a="1"/>
  <c r="K792" i="16" s="1"/>
  <c r="L792" i="16" a="1"/>
  <c r="L792" i="16" s="1"/>
  <c r="N792" i="16" a="1"/>
  <c r="N792" i="16" s="1"/>
  <c r="O792" i="16" a="1"/>
  <c r="O792" i="16" s="1"/>
  <c r="A793" i="16" a="1"/>
  <c r="A793" i="16" s="1"/>
  <c r="B793" i="16" a="1"/>
  <c r="B793" i="16" s="1"/>
  <c r="C793" i="16" a="1"/>
  <c r="C793" i="16" s="1"/>
  <c r="D793" i="16" a="1"/>
  <c r="D793" i="16" s="1"/>
  <c r="E793" i="16" a="1"/>
  <c r="E793" i="16" s="1"/>
  <c r="F793" i="16" a="1"/>
  <c r="F793" i="16" s="1"/>
  <c r="G793" i="16" a="1"/>
  <c r="G793" i="16" s="1"/>
  <c r="H793" i="16" a="1"/>
  <c r="H793" i="16" s="1"/>
  <c r="I793" i="16" a="1"/>
  <c r="I793" i="16" s="1"/>
  <c r="J793" i="16" a="1"/>
  <c r="J793" i="16" s="1"/>
  <c r="L793" i="16" a="1"/>
  <c r="L793" i="16" s="1"/>
  <c r="N793" i="16" a="1"/>
  <c r="N793" i="16" s="1"/>
  <c r="O793" i="16" a="1"/>
  <c r="O793" i="16" s="1"/>
  <c r="A794" i="16" a="1"/>
  <c r="A794" i="16" s="1"/>
  <c r="B794" i="16" a="1"/>
  <c r="B794" i="16" s="1"/>
  <c r="C794" i="16" a="1"/>
  <c r="C794" i="16" s="1"/>
  <c r="D794" i="16" a="1"/>
  <c r="D794" i="16" s="1"/>
  <c r="E794" i="16" a="1"/>
  <c r="E794" i="16" s="1"/>
  <c r="F794" i="16" a="1"/>
  <c r="F794" i="16" s="1"/>
  <c r="G794" i="16" a="1"/>
  <c r="G794" i="16" s="1"/>
  <c r="H794" i="16" a="1"/>
  <c r="H794" i="16" s="1"/>
  <c r="I794" i="16" a="1"/>
  <c r="I794" i="16" s="1"/>
  <c r="J794" i="16" a="1"/>
  <c r="J794" i="16" s="1"/>
  <c r="L794" i="16" a="1"/>
  <c r="L794" i="16" s="1"/>
  <c r="N794" i="16" a="1"/>
  <c r="N794" i="16" s="1"/>
  <c r="O794" i="16" a="1"/>
  <c r="O794" i="16" s="1"/>
  <c r="A795" i="16" a="1"/>
  <c r="A795" i="16" s="1"/>
  <c r="B795" i="16" a="1"/>
  <c r="B795" i="16" s="1"/>
  <c r="C795" i="16" a="1"/>
  <c r="C795" i="16" s="1"/>
  <c r="D795" i="16" a="1"/>
  <c r="D795" i="16" s="1"/>
  <c r="E795" i="16" a="1"/>
  <c r="E795" i="16" s="1"/>
  <c r="F795" i="16" a="1"/>
  <c r="F795" i="16" s="1"/>
  <c r="G795" i="16" a="1"/>
  <c r="G795" i="16" s="1"/>
  <c r="H795" i="16" a="1"/>
  <c r="H795" i="16" s="1"/>
  <c r="I795" i="16" a="1"/>
  <c r="I795" i="16" s="1"/>
  <c r="J795" i="16" a="1"/>
  <c r="J795" i="16" s="1"/>
  <c r="K795" i="16" a="1"/>
  <c r="K795" i="16" s="1"/>
  <c r="L795" i="16" a="1"/>
  <c r="L795" i="16" s="1"/>
  <c r="N795" i="16" a="1"/>
  <c r="N795" i="16" s="1"/>
  <c r="O795" i="16" a="1"/>
  <c r="O795" i="16" s="1"/>
  <c r="A796" i="16" a="1"/>
  <c r="A796" i="16" s="1"/>
  <c r="B796" i="16" a="1"/>
  <c r="B796" i="16" s="1"/>
  <c r="C796" i="16" a="1"/>
  <c r="C796" i="16" s="1"/>
  <c r="D796" i="16" a="1"/>
  <c r="D796" i="16" s="1"/>
  <c r="E796" i="16" a="1"/>
  <c r="E796" i="16" s="1"/>
  <c r="F796" i="16" a="1"/>
  <c r="F796" i="16" s="1"/>
  <c r="G796" i="16" a="1"/>
  <c r="G796" i="16" s="1"/>
  <c r="H796" i="16" a="1"/>
  <c r="H796" i="16" s="1"/>
  <c r="I796" i="16" a="1"/>
  <c r="I796" i="16" s="1"/>
  <c r="J796" i="16" a="1"/>
  <c r="J796" i="16" s="1"/>
  <c r="K796" i="16" a="1"/>
  <c r="K796" i="16" s="1"/>
  <c r="L796" i="16" a="1"/>
  <c r="L796" i="16" s="1"/>
  <c r="N796" i="16" a="1"/>
  <c r="N796" i="16" s="1"/>
  <c r="O796" i="16" a="1"/>
  <c r="O796" i="16" s="1"/>
  <c r="A797" i="16" a="1"/>
  <c r="A797" i="16" s="1"/>
  <c r="B797" i="16" a="1"/>
  <c r="B797" i="16" s="1"/>
  <c r="C797" i="16" a="1"/>
  <c r="C797" i="16" s="1"/>
  <c r="D797" i="16" a="1"/>
  <c r="D797" i="16" s="1"/>
  <c r="E797" i="16" a="1"/>
  <c r="E797" i="16" s="1"/>
  <c r="F797" i="16" a="1"/>
  <c r="F797" i="16" s="1"/>
  <c r="G797" i="16" a="1"/>
  <c r="G797" i="16" s="1"/>
  <c r="H797" i="16" a="1"/>
  <c r="H797" i="16" s="1"/>
  <c r="I797" i="16" a="1"/>
  <c r="I797" i="16" s="1"/>
  <c r="J797" i="16" a="1"/>
  <c r="J797" i="16" s="1"/>
  <c r="K797" i="16" a="1"/>
  <c r="K797" i="16" s="1"/>
  <c r="L797" i="16" a="1"/>
  <c r="L797" i="16" s="1"/>
  <c r="N797" i="16" a="1"/>
  <c r="N797" i="16" s="1"/>
  <c r="O797" i="16" a="1"/>
  <c r="O797" i="16" s="1"/>
  <c r="A798" i="16" a="1"/>
  <c r="A798" i="16" s="1"/>
  <c r="B798" i="16" a="1"/>
  <c r="B798" i="16" s="1"/>
  <c r="C798" i="16" a="1"/>
  <c r="C798" i="16" s="1"/>
  <c r="D798" i="16" a="1"/>
  <c r="D798" i="16" s="1"/>
  <c r="E798" i="16" a="1"/>
  <c r="E798" i="16" s="1"/>
  <c r="F798" i="16" a="1"/>
  <c r="F798" i="16" s="1"/>
  <c r="G798" i="16" a="1"/>
  <c r="G798" i="16" s="1"/>
  <c r="H798" i="16" a="1"/>
  <c r="H798" i="16" s="1"/>
  <c r="I798" i="16" a="1"/>
  <c r="I798" i="16" s="1"/>
  <c r="J798" i="16" a="1"/>
  <c r="J798" i="16" s="1"/>
  <c r="K798" i="16" a="1"/>
  <c r="K798" i="16" s="1"/>
  <c r="L798" i="16" a="1"/>
  <c r="L798" i="16" s="1"/>
  <c r="N798" i="16" a="1"/>
  <c r="N798" i="16" s="1"/>
  <c r="O798" i="16" a="1"/>
  <c r="O798" i="16" s="1"/>
  <c r="A799" i="16" a="1"/>
  <c r="A799" i="16" s="1"/>
  <c r="B799" i="16" a="1"/>
  <c r="B799" i="16" s="1"/>
  <c r="C799" i="16" a="1"/>
  <c r="C799" i="16" s="1"/>
  <c r="D799" i="16" a="1"/>
  <c r="D799" i="16" s="1"/>
  <c r="E799" i="16" a="1"/>
  <c r="E799" i="16" s="1"/>
  <c r="F799" i="16" a="1"/>
  <c r="F799" i="16" s="1"/>
  <c r="G799" i="16" a="1"/>
  <c r="G799" i="16" s="1"/>
  <c r="H799" i="16" a="1"/>
  <c r="H799" i="16" s="1"/>
  <c r="I799" i="16" a="1"/>
  <c r="I799" i="16" s="1"/>
  <c r="J799" i="16" a="1"/>
  <c r="J799" i="16" s="1"/>
  <c r="K799" i="16" a="1"/>
  <c r="K799" i="16" s="1"/>
  <c r="L799" i="16" a="1"/>
  <c r="L799" i="16" s="1"/>
  <c r="N799" i="16" a="1"/>
  <c r="N799" i="16" s="1"/>
  <c r="O799" i="16" a="1"/>
  <c r="O799" i="16" s="1"/>
  <c r="A800" i="16" a="1"/>
  <c r="A800" i="16" s="1"/>
  <c r="B800" i="16" a="1"/>
  <c r="B800" i="16" s="1"/>
  <c r="C800" i="16" a="1"/>
  <c r="C800" i="16" s="1"/>
  <c r="D800" i="16" a="1"/>
  <c r="D800" i="16" s="1"/>
  <c r="E800" i="16" a="1"/>
  <c r="E800" i="16" s="1"/>
  <c r="F800" i="16" a="1"/>
  <c r="F800" i="16" s="1"/>
  <c r="G800" i="16" a="1"/>
  <c r="G800" i="16" s="1"/>
  <c r="H800" i="16" a="1"/>
  <c r="H800" i="16" s="1"/>
  <c r="I800" i="16" a="1"/>
  <c r="I800" i="16" s="1"/>
  <c r="J800" i="16" a="1"/>
  <c r="J800" i="16" s="1"/>
  <c r="K800" i="16" a="1"/>
  <c r="K800" i="16" s="1"/>
  <c r="L800" i="16" a="1"/>
  <c r="L800" i="16" s="1"/>
  <c r="N800" i="16" a="1"/>
  <c r="N800" i="16" s="1"/>
  <c r="O800" i="16" a="1"/>
  <c r="O800" i="16" s="1"/>
  <c r="A801" i="16" a="1"/>
  <c r="A801" i="16" s="1"/>
  <c r="B801" i="16" a="1"/>
  <c r="B801" i="16" s="1"/>
  <c r="C801" i="16" a="1"/>
  <c r="C801" i="16" s="1"/>
  <c r="D801" i="16" a="1"/>
  <c r="D801" i="16" s="1"/>
  <c r="E801" i="16" a="1"/>
  <c r="E801" i="16" s="1"/>
  <c r="F801" i="16" a="1"/>
  <c r="F801" i="16" s="1"/>
  <c r="G801" i="16" a="1"/>
  <c r="G801" i="16" s="1"/>
  <c r="H801" i="16" a="1"/>
  <c r="H801" i="16" s="1"/>
  <c r="I801" i="16" a="1"/>
  <c r="I801" i="16" s="1"/>
  <c r="J801" i="16" a="1"/>
  <c r="J801" i="16" s="1"/>
  <c r="K801" i="16" a="1"/>
  <c r="K801" i="16" s="1"/>
  <c r="L801" i="16" a="1"/>
  <c r="L801" i="16" s="1"/>
  <c r="N801" i="16" a="1"/>
  <c r="N801" i="16" s="1"/>
  <c r="O801" i="16" a="1"/>
  <c r="O801" i="16" s="1"/>
  <c r="A802" i="16" a="1"/>
  <c r="A802" i="16" s="1"/>
  <c r="B802" i="16" a="1"/>
  <c r="B802" i="16" s="1"/>
  <c r="C802" i="16" a="1"/>
  <c r="C802" i="16" s="1"/>
  <c r="D802" i="16" a="1"/>
  <c r="D802" i="16" s="1"/>
  <c r="E802" i="16" a="1"/>
  <c r="E802" i="16" s="1"/>
  <c r="F802" i="16" a="1"/>
  <c r="F802" i="16" s="1"/>
  <c r="G802" i="16" a="1"/>
  <c r="G802" i="16" s="1"/>
  <c r="H802" i="16" a="1"/>
  <c r="H802" i="16" s="1"/>
  <c r="I802" i="16" a="1"/>
  <c r="I802" i="16" s="1"/>
  <c r="J802" i="16" a="1"/>
  <c r="J802" i="16" s="1"/>
  <c r="L802" i="16" a="1"/>
  <c r="L802" i="16" s="1"/>
  <c r="N802" i="16" a="1"/>
  <c r="N802" i="16" s="1"/>
  <c r="O802" i="16" a="1"/>
  <c r="O802" i="16" s="1"/>
  <c r="A803" i="16" a="1"/>
  <c r="A803" i="16" s="1"/>
  <c r="B803" i="16" a="1"/>
  <c r="B803" i="16" s="1"/>
  <c r="C803" i="16" a="1"/>
  <c r="C803" i="16" s="1"/>
  <c r="D803" i="16" a="1"/>
  <c r="D803" i="16" s="1"/>
  <c r="E803" i="16" a="1"/>
  <c r="E803" i="16" s="1"/>
  <c r="F803" i="16" a="1"/>
  <c r="F803" i="16" s="1"/>
  <c r="G803" i="16" a="1"/>
  <c r="G803" i="16" s="1"/>
  <c r="H803" i="16" a="1"/>
  <c r="H803" i="16" s="1"/>
  <c r="I803" i="16" a="1"/>
  <c r="I803" i="16" s="1"/>
  <c r="J803" i="16" a="1"/>
  <c r="J803" i="16" s="1"/>
  <c r="L803" i="16" a="1"/>
  <c r="L803" i="16" s="1"/>
  <c r="N803" i="16" a="1"/>
  <c r="N803" i="16" s="1"/>
  <c r="O803" i="16" a="1"/>
  <c r="O803" i="16" s="1"/>
  <c r="A804" i="16" a="1"/>
  <c r="A804" i="16" s="1"/>
  <c r="B804" i="16" a="1"/>
  <c r="B804" i="16" s="1"/>
  <c r="C804" i="16" a="1"/>
  <c r="C804" i="16" s="1"/>
  <c r="D804" i="16" a="1"/>
  <c r="D804" i="16" s="1"/>
  <c r="E804" i="16" a="1"/>
  <c r="E804" i="16" s="1"/>
  <c r="F804" i="16" a="1"/>
  <c r="F804" i="16" s="1"/>
  <c r="G804" i="16" a="1"/>
  <c r="G804" i="16" s="1"/>
  <c r="H804" i="16" a="1"/>
  <c r="H804" i="16" s="1"/>
  <c r="I804" i="16" a="1"/>
  <c r="I804" i="16" s="1"/>
  <c r="J804" i="16" a="1"/>
  <c r="J804" i="16" s="1"/>
  <c r="L804" i="16" a="1"/>
  <c r="L804" i="16" s="1"/>
  <c r="N804" i="16" a="1"/>
  <c r="N804" i="16" s="1"/>
  <c r="O804" i="16" a="1"/>
  <c r="O804" i="16" s="1"/>
  <c r="A805" i="16" a="1"/>
  <c r="A805" i="16" s="1"/>
  <c r="B805" i="16" a="1"/>
  <c r="B805" i="16" s="1"/>
  <c r="C805" i="16" a="1"/>
  <c r="C805" i="16" s="1"/>
  <c r="D805" i="16" a="1"/>
  <c r="D805" i="16" s="1"/>
  <c r="E805" i="16" a="1"/>
  <c r="E805" i="16" s="1"/>
  <c r="F805" i="16" a="1"/>
  <c r="F805" i="16" s="1"/>
  <c r="G805" i="16" a="1"/>
  <c r="G805" i="16" s="1"/>
  <c r="H805" i="16" a="1"/>
  <c r="H805" i="16" s="1"/>
  <c r="I805" i="16" a="1"/>
  <c r="I805" i="16" s="1"/>
  <c r="J805" i="16" a="1"/>
  <c r="J805" i="16" s="1"/>
  <c r="K805" i="16" a="1"/>
  <c r="K805" i="16" s="1"/>
  <c r="L805" i="16" a="1"/>
  <c r="L805" i="16" s="1"/>
  <c r="N805" i="16" a="1"/>
  <c r="N805" i="16" s="1"/>
  <c r="O805" i="16" a="1"/>
  <c r="O805" i="16" s="1"/>
  <c r="A806" i="16" a="1"/>
  <c r="A806" i="16" s="1"/>
  <c r="B806" i="16" a="1"/>
  <c r="B806" i="16" s="1"/>
  <c r="C806" i="16" a="1"/>
  <c r="C806" i="16" s="1"/>
  <c r="D806" i="16" a="1"/>
  <c r="D806" i="16" s="1"/>
  <c r="E806" i="16" a="1"/>
  <c r="E806" i="16" s="1"/>
  <c r="F806" i="16" a="1"/>
  <c r="F806" i="16" s="1"/>
  <c r="G806" i="16" a="1"/>
  <c r="G806" i="16" s="1"/>
  <c r="H806" i="16" a="1"/>
  <c r="H806" i="16" s="1"/>
  <c r="I806" i="16" a="1"/>
  <c r="I806" i="16" s="1"/>
  <c r="J806" i="16" a="1"/>
  <c r="J806" i="16" s="1"/>
  <c r="K806" i="16" a="1"/>
  <c r="K806" i="16" s="1"/>
  <c r="L806" i="16" a="1"/>
  <c r="L806" i="16" s="1"/>
  <c r="N806" i="16" a="1"/>
  <c r="N806" i="16" s="1"/>
  <c r="O806" i="16" a="1"/>
  <c r="O806" i="16" s="1"/>
  <c r="A807" i="16" a="1"/>
  <c r="A807" i="16" s="1"/>
  <c r="B807" i="16" a="1"/>
  <c r="B807" i="16" s="1"/>
  <c r="C807" i="16" a="1"/>
  <c r="C807" i="16" s="1"/>
  <c r="D807" i="16" a="1"/>
  <c r="D807" i="16" s="1"/>
  <c r="E807" i="16" a="1"/>
  <c r="E807" i="16" s="1"/>
  <c r="F807" i="16" a="1"/>
  <c r="F807" i="16" s="1"/>
  <c r="G807" i="16" a="1"/>
  <c r="G807" i="16" s="1"/>
  <c r="H807" i="16" a="1"/>
  <c r="H807" i="16" s="1"/>
  <c r="I807" i="16" a="1"/>
  <c r="I807" i="16" s="1"/>
  <c r="J807" i="16" a="1"/>
  <c r="J807" i="16" s="1"/>
  <c r="L807" i="16" a="1"/>
  <c r="L807" i="16" s="1"/>
  <c r="N807" i="16" a="1"/>
  <c r="N807" i="16" s="1"/>
  <c r="O807" i="16" a="1"/>
  <c r="O807" i="16" s="1"/>
  <c r="A808" i="16" a="1"/>
  <c r="A808" i="16" s="1"/>
  <c r="B808" i="16" a="1"/>
  <c r="B808" i="16" s="1"/>
  <c r="C808" i="16" a="1"/>
  <c r="C808" i="16" s="1"/>
  <c r="D808" i="16" a="1"/>
  <c r="D808" i="16" s="1"/>
  <c r="E808" i="16" a="1"/>
  <c r="E808" i="16" s="1"/>
  <c r="F808" i="16" a="1"/>
  <c r="F808" i="16" s="1"/>
  <c r="G808" i="16" a="1"/>
  <c r="G808" i="16" s="1"/>
  <c r="H808" i="16" a="1"/>
  <c r="H808" i="16" s="1"/>
  <c r="I808" i="16" a="1"/>
  <c r="I808" i="16" s="1"/>
  <c r="J808" i="16" a="1"/>
  <c r="J808" i="16" s="1"/>
  <c r="L808" i="16" a="1"/>
  <c r="L808" i="16" s="1"/>
  <c r="N808" i="16" a="1"/>
  <c r="N808" i="16" s="1"/>
  <c r="O808" i="16" a="1"/>
  <c r="O808" i="16" s="1"/>
  <c r="A809" i="16" a="1"/>
  <c r="A809" i="16" s="1"/>
  <c r="B809" i="16" a="1"/>
  <c r="B809" i="16" s="1"/>
  <c r="C809" i="16" a="1"/>
  <c r="C809" i="16" s="1"/>
  <c r="D809" i="16" a="1"/>
  <c r="D809" i="16" s="1"/>
  <c r="E809" i="16" a="1"/>
  <c r="E809" i="16" s="1"/>
  <c r="F809" i="16" a="1"/>
  <c r="F809" i="16" s="1"/>
  <c r="G809" i="16" a="1"/>
  <c r="G809" i="16" s="1"/>
  <c r="H809" i="16" a="1"/>
  <c r="H809" i="16" s="1"/>
  <c r="I809" i="16" a="1"/>
  <c r="I809" i="16" s="1"/>
  <c r="J809" i="16" a="1"/>
  <c r="J809" i="16" s="1"/>
  <c r="K809" i="16" a="1"/>
  <c r="K809" i="16" s="1"/>
  <c r="L809" i="16" a="1"/>
  <c r="L809" i="16" s="1"/>
  <c r="N809" i="16" a="1"/>
  <c r="N809" i="16" s="1"/>
  <c r="O809" i="16" a="1"/>
  <c r="O809" i="16" s="1"/>
  <c r="A810" i="16" a="1"/>
  <c r="A810" i="16" s="1"/>
  <c r="B810" i="16" a="1"/>
  <c r="B810" i="16" s="1"/>
  <c r="C810" i="16" a="1"/>
  <c r="C810" i="16" s="1"/>
  <c r="D810" i="16" a="1"/>
  <c r="D810" i="16" s="1"/>
  <c r="E810" i="16" a="1"/>
  <c r="E810" i="16" s="1"/>
  <c r="F810" i="16" a="1"/>
  <c r="F810" i="16" s="1"/>
  <c r="G810" i="16" a="1"/>
  <c r="G810" i="16" s="1"/>
  <c r="H810" i="16" a="1"/>
  <c r="H810" i="16" s="1"/>
  <c r="I810" i="16" a="1"/>
  <c r="I810" i="16" s="1"/>
  <c r="J810" i="16" a="1"/>
  <c r="J810" i="16" s="1"/>
  <c r="K810" i="16" a="1"/>
  <c r="K810" i="16" s="1"/>
  <c r="L810" i="16" a="1"/>
  <c r="L810" i="16" s="1"/>
  <c r="N810" i="16" a="1"/>
  <c r="N810" i="16" s="1"/>
  <c r="O810" i="16" a="1"/>
  <c r="O810" i="16" s="1"/>
  <c r="A811" i="16" a="1"/>
  <c r="A811" i="16" s="1"/>
  <c r="B811" i="16" a="1"/>
  <c r="B811" i="16" s="1"/>
  <c r="C811" i="16" a="1"/>
  <c r="C811" i="16" s="1"/>
  <c r="D811" i="16" a="1"/>
  <c r="D811" i="16" s="1"/>
  <c r="E811" i="16" a="1"/>
  <c r="E811" i="16" s="1"/>
  <c r="F811" i="16" a="1"/>
  <c r="F811" i="16" s="1"/>
  <c r="G811" i="16" a="1"/>
  <c r="G811" i="16" s="1"/>
  <c r="H811" i="16" a="1"/>
  <c r="H811" i="16" s="1"/>
  <c r="I811" i="16" a="1"/>
  <c r="I811" i="16" s="1"/>
  <c r="J811" i="16" a="1"/>
  <c r="J811" i="16" s="1"/>
  <c r="K811" i="16" a="1"/>
  <c r="K811" i="16" s="1"/>
  <c r="L811" i="16" a="1"/>
  <c r="L811" i="16" s="1"/>
  <c r="N811" i="16" a="1"/>
  <c r="N811" i="16" s="1"/>
  <c r="O811" i="16" a="1"/>
  <c r="O811" i="16" s="1"/>
  <c r="A812" i="16" a="1"/>
  <c r="A812" i="16" s="1"/>
  <c r="B812" i="16" a="1"/>
  <c r="B812" i="16" s="1"/>
  <c r="C812" i="16" a="1"/>
  <c r="C812" i="16" s="1"/>
  <c r="D812" i="16" a="1"/>
  <c r="D812" i="16" s="1"/>
  <c r="E812" i="16" a="1"/>
  <c r="E812" i="16" s="1"/>
  <c r="F812" i="16" a="1"/>
  <c r="F812" i="16" s="1"/>
  <c r="G812" i="16" a="1"/>
  <c r="G812" i="16" s="1"/>
  <c r="H812" i="16" a="1"/>
  <c r="H812" i="16" s="1"/>
  <c r="I812" i="16" a="1"/>
  <c r="I812" i="16" s="1"/>
  <c r="J812" i="16" a="1"/>
  <c r="J812" i="16" s="1"/>
  <c r="K812" i="16" a="1"/>
  <c r="K812" i="16" s="1"/>
  <c r="L812" i="16" a="1"/>
  <c r="L812" i="16" s="1"/>
  <c r="N812" i="16" a="1"/>
  <c r="N812" i="16" s="1"/>
  <c r="O812" i="16" a="1"/>
  <c r="O812" i="16" s="1"/>
  <c r="A813" i="16" a="1"/>
  <c r="A813" i="16" s="1"/>
  <c r="B813" i="16" a="1"/>
  <c r="B813" i="16" s="1"/>
  <c r="C813" i="16" a="1"/>
  <c r="C813" i="16" s="1"/>
  <c r="D813" i="16" a="1"/>
  <c r="D813" i="16" s="1"/>
  <c r="E813" i="16" a="1"/>
  <c r="E813" i="16" s="1"/>
  <c r="F813" i="16" a="1"/>
  <c r="F813" i="16" s="1"/>
  <c r="G813" i="16" a="1"/>
  <c r="G813" i="16" s="1"/>
  <c r="H813" i="16" a="1"/>
  <c r="H813" i="16" s="1"/>
  <c r="I813" i="16" a="1"/>
  <c r="I813" i="16" s="1"/>
  <c r="J813" i="16" a="1"/>
  <c r="J813" i="16" s="1"/>
  <c r="L813" i="16" a="1"/>
  <c r="L813" i="16" s="1"/>
  <c r="N813" i="16" a="1"/>
  <c r="N813" i="16" s="1"/>
  <c r="O813" i="16" a="1"/>
  <c r="O813" i="16" s="1"/>
  <c r="A814" i="16" a="1"/>
  <c r="A814" i="16" s="1"/>
  <c r="B814" i="16" a="1"/>
  <c r="B814" i="16" s="1"/>
  <c r="C814" i="16" a="1"/>
  <c r="C814" i="16" s="1"/>
  <c r="D814" i="16" a="1"/>
  <c r="D814" i="16" s="1"/>
  <c r="E814" i="16" a="1"/>
  <c r="E814" i="16" s="1"/>
  <c r="F814" i="16" a="1"/>
  <c r="F814" i="16" s="1"/>
  <c r="G814" i="16" a="1"/>
  <c r="G814" i="16" s="1"/>
  <c r="H814" i="16" a="1"/>
  <c r="H814" i="16" s="1"/>
  <c r="I814" i="16" a="1"/>
  <c r="I814" i="16" s="1"/>
  <c r="J814" i="16" a="1"/>
  <c r="J814" i="16" s="1"/>
  <c r="K814" i="16" a="1"/>
  <c r="K814" i="16" s="1"/>
  <c r="L814" i="16" a="1"/>
  <c r="L814" i="16" s="1"/>
  <c r="N814" i="16" a="1"/>
  <c r="N814" i="16" s="1"/>
  <c r="O814" i="16" a="1"/>
  <c r="O814" i="16" s="1"/>
  <c r="A815" i="16" a="1"/>
  <c r="A815" i="16" s="1"/>
  <c r="B815" i="16" a="1"/>
  <c r="B815" i="16" s="1"/>
  <c r="C815" i="16" a="1"/>
  <c r="C815" i="16" s="1"/>
  <c r="D815" i="16" a="1"/>
  <c r="D815" i="16" s="1"/>
  <c r="E815" i="16" a="1"/>
  <c r="E815" i="16" s="1"/>
  <c r="F815" i="16" a="1"/>
  <c r="F815" i="16" s="1"/>
  <c r="G815" i="16" a="1"/>
  <c r="G815" i="16" s="1"/>
  <c r="H815" i="16" a="1"/>
  <c r="H815" i="16" s="1"/>
  <c r="I815" i="16" a="1"/>
  <c r="I815" i="16" s="1"/>
  <c r="J815" i="16" a="1"/>
  <c r="J815" i="16" s="1"/>
  <c r="K815" i="16" a="1"/>
  <c r="K815" i="16" s="1"/>
  <c r="L815" i="16" a="1"/>
  <c r="L815" i="16" s="1"/>
  <c r="N815" i="16" a="1"/>
  <c r="N815" i="16" s="1"/>
  <c r="O815" i="16" a="1"/>
  <c r="O815" i="16" s="1"/>
  <c r="A816" i="16" a="1"/>
  <c r="A816" i="16" s="1"/>
  <c r="B816" i="16" a="1"/>
  <c r="B816" i="16" s="1"/>
  <c r="C816" i="16" a="1"/>
  <c r="C816" i="16" s="1"/>
  <c r="D816" i="16" a="1"/>
  <c r="D816" i="16" s="1"/>
  <c r="E816" i="16" a="1"/>
  <c r="E816" i="16" s="1"/>
  <c r="F816" i="16" a="1"/>
  <c r="F816" i="16" s="1"/>
  <c r="G816" i="16" a="1"/>
  <c r="G816" i="16" s="1"/>
  <c r="H816" i="16" a="1"/>
  <c r="H816" i="16" s="1"/>
  <c r="I816" i="16" a="1"/>
  <c r="I816" i="16" s="1"/>
  <c r="J816" i="16" a="1"/>
  <c r="J816" i="16" s="1"/>
  <c r="L816" i="16" a="1"/>
  <c r="L816" i="16" s="1"/>
  <c r="N816" i="16" a="1"/>
  <c r="N816" i="16" s="1"/>
  <c r="O816" i="16" a="1"/>
  <c r="O816" i="16" s="1"/>
  <c r="A817" i="16" a="1"/>
  <c r="A817" i="16" s="1"/>
  <c r="B817" i="16" a="1"/>
  <c r="B817" i="16" s="1"/>
  <c r="C817" i="16" a="1"/>
  <c r="C817" i="16" s="1"/>
  <c r="D817" i="16" a="1"/>
  <c r="D817" i="16" s="1"/>
  <c r="E817" i="16" a="1"/>
  <c r="E817" i="16" s="1"/>
  <c r="F817" i="16" a="1"/>
  <c r="F817" i="16" s="1"/>
  <c r="G817" i="16" a="1"/>
  <c r="G817" i="16" s="1"/>
  <c r="H817" i="16" a="1"/>
  <c r="H817" i="16" s="1"/>
  <c r="I817" i="16" a="1"/>
  <c r="I817" i="16" s="1"/>
  <c r="J817" i="16" a="1"/>
  <c r="J817" i="16" s="1"/>
  <c r="K817" i="16" a="1"/>
  <c r="K817" i="16" s="1"/>
  <c r="L817" i="16" a="1"/>
  <c r="L817" i="16" s="1"/>
  <c r="N817" i="16" a="1"/>
  <c r="N817" i="16" s="1"/>
  <c r="O817" i="16" a="1"/>
  <c r="O817" i="16" s="1"/>
  <c r="A818" i="16" a="1"/>
  <c r="A818" i="16" s="1"/>
  <c r="B818" i="16" a="1"/>
  <c r="B818" i="16" s="1"/>
  <c r="C818" i="16" a="1"/>
  <c r="C818" i="16" s="1"/>
  <c r="D818" i="16" a="1"/>
  <c r="D818" i="16" s="1"/>
  <c r="E818" i="16" a="1"/>
  <c r="E818" i="16" s="1"/>
  <c r="F818" i="16" a="1"/>
  <c r="F818" i="16" s="1"/>
  <c r="G818" i="16" a="1"/>
  <c r="G818" i="16" s="1"/>
  <c r="H818" i="16" a="1"/>
  <c r="H818" i="16" s="1"/>
  <c r="I818" i="16" a="1"/>
  <c r="I818" i="16" s="1"/>
  <c r="J818" i="16" a="1"/>
  <c r="J818" i="16" s="1"/>
  <c r="L818" i="16" a="1"/>
  <c r="L818" i="16" s="1"/>
  <c r="N818" i="16" a="1"/>
  <c r="N818" i="16" s="1"/>
  <c r="O818" i="16" a="1"/>
  <c r="O818" i="16" s="1"/>
  <c r="A819" i="16" a="1"/>
  <c r="A819" i="16" s="1"/>
  <c r="B819" i="16" a="1"/>
  <c r="B819" i="16" s="1"/>
  <c r="C819" i="16" a="1"/>
  <c r="C819" i="16" s="1"/>
  <c r="D819" i="16" a="1"/>
  <c r="D819" i="16" s="1"/>
  <c r="E819" i="16" a="1"/>
  <c r="E819" i="16" s="1"/>
  <c r="F819" i="16" a="1"/>
  <c r="F819" i="16" s="1"/>
  <c r="G819" i="16" a="1"/>
  <c r="G819" i="16" s="1"/>
  <c r="H819" i="16" a="1"/>
  <c r="H819" i="16" s="1"/>
  <c r="I819" i="16" a="1"/>
  <c r="I819" i="16" s="1"/>
  <c r="J819" i="16" a="1"/>
  <c r="J819" i="16" s="1"/>
  <c r="K819" i="16" a="1"/>
  <c r="K819" i="16" s="1"/>
  <c r="L819" i="16" a="1"/>
  <c r="L819" i="16" s="1"/>
  <c r="N819" i="16" a="1"/>
  <c r="N819" i="16" s="1"/>
  <c r="O819" i="16" a="1"/>
  <c r="O819" i="16" s="1"/>
  <c r="A820" i="16" a="1"/>
  <c r="A820" i="16" s="1"/>
  <c r="B820" i="16" a="1"/>
  <c r="B820" i="16" s="1"/>
  <c r="C820" i="16" a="1"/>
  <c r="C820" i="16" s="1"/>
  <c r="D820" i="16" a="1"/>
  <c r="D820" i="16" s="1"/>
  <c r="E820" i="16" a="1"/>
  <c r="E820" i="16" s="1"/>
  <c r="F820" i="16" a="1"/>
  <c r="F820" i="16" s="1"/>
  <c r="G820" i="16" a="1"/>
  <c r="G820" i="16" s="1"/>
  <c r="H820" i="16" a="1"/>
  <c r="H820" i="16" s="1"/>
  <c r="I820" i="16" a="1"/>
  <c r="I820" i="16" s="1"/>
  <c r="J820" i="16" a="1"/>
  <c r="J820" i="16" s="1"/>
  <c r="K820" i="16" a="1"/>
  <c r="K820" i="16" s="1"/>
  <c r="L820" i="16" a="1"/>
  <c r="L820" i="16" s="1"/>
  <c r="N820" i="16" a="1"/>
  <c r="N820" i="16" s="1"/>
  <c r="O820" i="16" a="1"/>
  <c r="O820" i="16" s="1"/>
  <c r="A821" i="16" a="1"/>
  <c r="A821" i="16" s="1"/>
  <c r="B821" i="16" a="1"/>
  <c r="B821" i="16" s="1"/>
  <c r="C821" i="16" a="1"/>
  <c r="C821" i="16" s="1"/>
  <c r="D821" i="16" a="1"/>
  <c r="D821" i="16" s="1"/>
  <c r="E821" i="16" a="1"/>
  <c r="E821" i="16" s="1"/>
  <c r="F821" i="16" a="1"/>
  <c r="F821" i="16" s="1"/>
  <c r="G821" i="16" a="1"/>
  <c r="G821" i="16" s="1"/>
  <c r="H821" i="16" a="1"/>
  <c r="H821" i="16" s="1"/>
  <c r="I821" i="16" a="1"/>
  <c r="I821" i="16" s="1"/>
  <c r="J821" i="16" a="1"/>
  <c r="J821" i="16" s="1"/>
  <c r="L821" i="16" a="1"/>
  <c r="L821" i="16" s="1"/>
  <c r="N821" i="16" a="1"/>
  <c r="N821" i="16" s="1"/>
  <c r="O821" i="16" a="1"/>
  <c r="O821" i="16" s="1"/>
  <c r="A822" i="16" a="1"/>
  <c r="A822" i="16" s="1"/>
  <c r="B822" i="16" a="1"/>
  <c r="B822" i="16" s="1"/>
  <c r="C822" i="16" a="1"/>
  <c r="C822" i="16" s="1"/>
  <c r="D822" i="16" a="1"/>
  <c r="D822" i="16" s="1"/>
  <c r="E822" i="16" a="1"/>
  <c r="E822" i="16" s="1"/>
  <c r="F822" i="16" a="1"/>
  <c r="F822" i="16" s="1"/>
  <c r="G822" i="16" a="1"/>
  <c r="G822" i="16" s="1"/>
  <c r="H822" i="16" a="1"/>
  <c r="H822" i="16" s="1"/>
  <c r="I822" i="16" a="1"/>
  <c r="I822" i="16" s="1"/>
  <c r="J822" i="16" a="1"/>
  <c r="J822" i="16" s="1"/>
  <c r="K822" i="16" a="1"/>
  <c r="K822" i="16" s="1"/>
  <c r="L822" i="16" a="1"/>
  <c r="L822" i="16" s="1"/>
  <c r="N822" i="16" a="1"/>
  <c r="N822" i="16" s="1"/>
  <c r="O822" i="16" a="1"/>
  <c r="O822" i="16" s="1"/>
  <c r="A823" i="16" a="1"/>
  <c r="A823" i="16" s="1"/>
  <c r="B823" i="16" a="1"/>
  <c r="B823" i="16" s="1"/>
  <c r="C823" i="16" a="1"/>
  <c r="C823" i="16" s="1"/>
  <c r="D823" i="16" a="1"/>
  <c r="D823" i="16" s="1"/>
  <c r="E823" i="16" a="1"/>
  <c r="E823" i="16" s="1"/>
  <c r="F823" i="16" a="1"/>
  <c r="F823" i="16" s="1"/>
  <c r="G823" i="16" a="1"/>
  <c r="G823" i="16" s="1"/>
  <c r="H823" i="16" a="1"/>
  <c r="H823" i="16" s="1"/>
  <c r="I823" i="16" a="1"/>
  <c r="I823" i="16" s="1"/>
  <c r="J823" i="16" a="1"/>
  <c r="J823" i="16" s="1"/>
  <c r="K823" i="16" a="1"/>
  <c r="K823" i="16" s="1"/>
  <c r="L823" i="16" a="1"/>
  <c r="L823" i="16" s="1"/>
  <c r="N823" i="16" a="1"/>
  <c r="N823" i="16" s="1"/>
  <c r="O823" i="16" a="1"/>
  <c r="O823" i="16" s="1"/>
  <c r="A824" i="16" a="1"/>
  <c r="A824" i="16" s="1"/>
  <c r="B824" i="16" a="1"/>
  <c r="B824" i="16" s="1"/>
  <c r="C824" i="16" a="1"/>
  <c r="C824" i="16" s="1"/>
  <c r="D824" i="16" a="1"/>
  <c r="D824" i="16" s="1"/>
  <c r="E824" i="16" a="1"/>
  <c r="E824" i="16" s="1"/>
  <c r="F824" i="16" a="1"/>
  <c r="F824" i="16" s="1"/>
  <c r="G824" i="16" a="1"/>
  <c r="G824" i="16" s="1"/>
  <c r="H824" i="16" a="1"/>
  <c r="H824" i="16" s="1"/>
  <c r="I824" i="16" a="1"/>
  <c r="I824" i="16" s="1"/>
  <c r="J824" i="16" a="1"/>
  <c r="J824" i="16" s="1"/>
  <c r="L824" i="16" a="1"/>
  <c r="L824" i="16" s="1"/>
  <c r="N824" i="16" a="1"/>
  <c r="N824" i="16" s="1"/>
  <c r="O824" i="16" a="1"/>
  <c r="O824" i="16" s="1"/>
  <c r="A825" i="16" a="1"/>
  <c r="A825" i="16" s="1"/>
  <c r="B825" i="16" a="1"/>
  <c r="B825" i="16" s="1"/>
  <c r="C825" i="16" a="1"/>
  <c r="C825" i="16" s="1"/>
  <c r="D825" i="16" a="1"/>
  <c r="D825" i="16" s="1"/>
  <c r="E825" i="16" a="1"/>
  <c r="E825" i="16" s="1"/>
  <c r="F825" i="16" a="1"/>
  <c r="F825" i="16" s="1"/>
  <c r="G825" i="16" a="1"/>
  <c r="G825" i="16" s="1"/>
  <c r="H825" i="16" a="1"/>
  <c r="H825" i="16" s="1"/>
  <c r="I825" i="16" a="1"/>
  <c r="I825" i="16" s="1"/>
  <c r="J825" i="16" a="1"/>
  <c r="J825" i="16" s="1"/>
  <c r="K825" i="16" a="1"/>
  <c r="K825" i="16" s="1"/>
  <c r="L825" i="16" a="1"/>
  <c r="L825" i="16" s="1"/>
  <c r="N825" i="16" a="1"/>
  <c r="N825" i="16" s="1"/>
  <c r="O825" i="16" a="1"/>
  <c r="O825" i="16" s="1"/>
  <c r="A826" i="16" a="1"/>
  <c r="A826" i="16" s="1"/>
  <c r="B826" i="16" a="1"/>
  <c r="B826" i="16" s="1"/>
  <c r="C826" i="16" a="1"/>
  <c r="C826" i="16" s="1"/>
  <c r="D826" i="16" a="1"/>
  <c r="D826" i="16" s="1"/>
  <c r="E826" i="16" a="1"/>
  <c r="E826" i="16" s="1"/>
  <c r="F826" i="16" a="1"/>
  <c r="F826" i="16" s="1"/>
  <c r="G826" i="16" a="1"/>
  <c r="G826" i="16" s="1"/>
  <c r="H826" i="16" a="1"/>
  <c r="H826" i="16" s="1"/>
  <c r="I826" i="16" a="1"/>
  <c r="I826" i="16" s="1"/>
  <c r="J826" i="16" a="1"/>
  <c r="J826" i="16" s="1"/>
  <c r="L826" i="16" a="1"/>
  <c r="L826" i="16" s="1"/>
  <c r="N826" i="16" a="1"/>
  <c r="N826" i="16" s="1"/>
  <c r="O826" i="16" a="1"/>
  <c r="O826" i="16" s="1"/>
  <c r="A827" i="16" a="1"/>
  <c r="A827" i="16" s="1"/>
  <c r="B827" i="16" a="1"/>
  <c r="B827" i="16" s="1"/>
  <c r="C827" i="16" a="1"/>
  <c r="C827" i="16" s="1"/>
  <c r="D827" i="16" a="1"/>
  <c r="D827" i="16" s="1"/>
  <c r="E827" i="16" a="1"/>
  <c r="E827" i="16" s="1"/>
  <c r="F827" i="16" a="1"/>
  <c r="F827" i="16" s="1"/>
  <c r="G827" i="16" a="1"/>
  <c r="G827" i="16" s="1"/>
  <c r="H827" i="16" a="1"/>
  <c r="H827" i="16" s="1"/>
  <c r="I827" i="16" a="1"/>
  <c r="I827" i="16" s="1"/>
  <c r="J827" i="16" a="1"/>
  <c r="J827" i="16" s="1"/>
  <c r="K827" i="16" a="1"/>
  <c r="K827" i="16" s="1"/>
  <c r="L827" i="16" a="1"/>
  <c r="L827" i="16" s="1"/>
  <c r="N827" i="16" a="1"/>
  <c r="N827" i="16" s="1"/>
  <c r="O827" i="16" a="1"/>
  <c r="O827" i="16" s="1"/>
  <c r="A828" i="16" a="1"/>
  <c r="A828" i="16" s="1"/>
  <c r="B828" i="16" a="1"/>
  <c r="B828" i="16" s="1"/>
  <c r="C828" i="16" a="1"/>
  <c r="C828" i="16" s="1"/>
  <c r="D828" i="16" a="1"/>
  <c r="D828" i="16" s="1"/>
  <c r="E828" i="16" a="1"/>
  <c r="E828" i="16" s="1"/>
  <c r="F828" i="16" a="1"/>
  <c r="F828" i="16" s="1"/>
  <c r="G828" i="16" a="1"/>
  <c r="G828" i="16" s="1"/>
  <c r="H828" i="16" a="1"/>
  <c r="H828" i="16" s="1"/>
  <c r="I828" i="16" a="1"/>
  <c r="I828" i="16" s="1"/>
  <c r="J828" i="16" a="1"/>
  <c r="J828" i="16" s="1"/>
  <c r="K828" i="16" a="1"/>
  <c r="K828" i="16" s="1"/>
  <c r="L828" i="16" a="1"/>
  <c r="L828" i="16" s="1"/>
  <c r="N828" i="16" a="1"/>
  <c r="N828" i="16" s="1"/>
  <c r="O828" i="16" a="1"/>
  <c r="O828" i="16" s="1"/>
  <c r="A829" i="16" a="1"/>
  <c r="A829" i="16" s="1"/>
  <c r="B829" i="16" a="1"/>
  <c r="B829" i="16" s="1"/>
  <c r="C829" i="16" a="1"/>
  <c r="C829" i="16" s="1"/>
  <c r="D829" i="16" a="1"/>
  <c r="D829" i="16" s="1"/>
  <c r="E829" i="16" a="1"/>
  <c r="E829" i="16" s="1"/>
  <c r="F829" i="16" a="1"/>
  <c r="F829" i="16" s="1"/>
  <c r="G829" i="16" a="1"/>
  <c r="G829" i="16" s="1"/>
  <c r="H829" i="16" a="1"/>
  <c r="H829" i="16" s="1"/>
  <c r="I829" i="16" a="1"/>
  <c r="I829" i="16" s="1"/>
  <c r="J829" i="16" a="1"/>
  <c r="J829" i="16" s="1"/>
  <c r="L829" i="16" a="1"/>
  <c r="L829" i="16" s="1"/>
  <c r="N829" i="16" a="1"/>
  <c r="N829" i="16" s="1"/>
  <c r="O829" i="16" a="1"/>
  <c r="O829" i="16" s="1"/>
  <c r="A830" i="16" a="1"/>
  <c r="A830" i="16" s="1"/>
  <c r="B830" i="16" a="1"/>
  <c r="B830" i="16" s="1"/>
  <c r="C830" i="16" a="1"/>
  <c r="C830" i="16" s="1"/>
  <c r="D830" i="16" a="1"/>
  <c r="D830" i="16" s="1"/>
  <c r="E830" i="16" a="1"/>
  <c r="E830" i="16" s="1"/>
  <c r="F830" i="16" a="1"/>
  <c r="F830" i="16" s="1"/>
  <c r="G830" i="16" a="1"/>
  <c r="G830" i="16" s="1"/>
  <c r="H830" i="16" a="1"/>
  <c r="H830" i="16" s="1"/>
  <c r="I830" i="16" a="1"/>
  <c r="I830" i="16" s="1"/>
  <c r="J830" i="16" a="1"/>
  <c r="J830" i="16" s="1"/>
  <c r="K830" i="16" a="1"/>
  <c r="K830" i="16" s="1"/>
  <c r="L830" i="16" a="1"/>
  <c r="L830" i="16" s="1"/>
  <c r="N830" i="16" a="1"/>
  <c r="N830" i="16" s="1"/>
  <c r="O830" i="16" a="1"/>
  <c r="O830" i="16" s="1"/>
  <c r="A831" i="16" a="1"/>
  <c r="A831" i="16" s="1"/>
  <c r="B831" i="16" a="1"/>
  <c r="B831" i="16" s="1"/>
  <c r="C831" i="16" a="1"/>
  <c r="C831" i="16" s="1"/>
  <c r="D831" i="16" a="1"/>
  <c r="D831" i="16" s="1"/>
  <c r="E831" i="16" a="1"/>
  <c r="E831" i="16" s="1"/>
  <c r="F831" i="16" a="1"/>
  <c r="F831" i="16" s="1"/>
  <c r="G831" i="16" a="1"/>
  <c r="G831" i="16" s="1"/>
  <c r="H831" i="16" a="1"/>
  <c r="H831" i="16" s="1"/>
  <c r="I831" i="16" a="1"/>
  <c r="I831" i="16" s="1"/>
  <c r="J831" i="16" a="1"/>
  <c r="J831" i="16" s="1"/>
  <c r="K831" i="16" a="1"/>
  <c r="K831" i="16" s="1"/>
  <c r="L831" i="16" a="1"/>
  <c r="L831" i="16" s="1"/>
  <c r="N831" i="16" a="1"/>
  <c r="N831" i="16" s="1"/>
  <c r="O831" i="16" a="1"/>
  <c r="O831" i="16" s="1"/>
  <c r="A832" i="16" a="1"/>
  <c r="A832" i="16" s="1"/>
  <c r="B832" i="16" a="1"/>
  <c r="B832" i="16" s="1"/>
  <c r="C832" i="16" a="1"/>
  <c r="C832" i="16" s="1"/>
  <c r="D832" i="16" a="1"/>
  <c r="D832" i="16" s="1"/>
  <c r="E832" i="16" a="1"/>
  <c r="E832" i="16" s="1"/>
  <c r="F832" i="16" a="1"/>
  <c r="F832" i="16" s="1"/>
  <c r="G832" i="16" a="1"/>
  <c r="G832" i="16" s="1"/>
  <c r="H832" i="16" a="1"/>
  <c r="H832" i="16" s="1"/>
  <c r="I832" i="16" a="1"/>
  <c r="I832" i="16" s="1"/>
  <c r="J832" i="16" a="1"/>
  <c r="J832" i="16" s="1"/>
  <c r="L832" i="16" a="1"/>
  <c r="L832" i="16" s="1"/>
  <c r="N832" i="16" a="1"/>
  <c r="N832" i="16" s="1"/>
  <c r="O832" i="16" a="1"/>
  <c r="O832" i="16" s="1"/>
  <c r="A833" i="16" a="1"/>
  <c r="A833" i="16" s="1"/>
  <c r="B833" i="16" a="1"/>
  <c r="B833" i="16" s="1"/>
  <c r="C833" i="16" a="1"/>
  <c r="C833" i="16" s="1"/>
  <c r="D833" i="16" a="1"/>
  <c r="D833" i="16" s="1"/>
  <c r="E833" i="16" a="1"/>
  <c r="E833" i="16" s="1"/>
  <c r="F833" i="16" a="1"/>
  <c r="F833" i="16" s="1"/>
  <c r="G833" i="16" a="1"/>
  <c r="G833" i="16" s="1"/>
  <c r="H833" i="16" a="1"/>
  <c r="H833" i="16" s="1"/>
  <c r="I833" i="16" a="1"/>
  <c r="I833" i="16" s="1"/>
  <c r="J833" i="16" a="1"/>
  <c r="J833" i="16" s="1"/>
  <c r="K833" i="16" a="1"/>
  <c r="K833" i="16" s="1"/>
  <c r="L833" i="16" a="1"/>
  <c r="L833" i="16" s="1"/>
  <c r="N833" i="16" a="1"/>
  <c r="N833" i="16" s="1"/>
  <c r="O833" i="16" a="1"/>
  <c r="O833" i="16" s="1"/>
  <c r="A834" i="16" a="1"/>
  <c r="A834" i="16" s="1"/>
  <c r="B834" i="16" a="1"/>
  <c r="B834" i="16" s="1"/>
  <c r="C834" i="16" a="1"/>
  <c r="C834" i="16" s="1"/>
  <c r="D834" i="16" a="1"/>
  <c r="D834" i="16" s="1"/>
  <c r="E834" i="16" a="1"/>
  <c r="E834" i="16" s="1"/>
  <c r="F834" i="16" a="1"/>
  <c r="F834" i="16" s="1"/>
  <c r="G834" i="16" a="1"/>
  <c r="G834" i="16" s="1"/>
  <c r="H834" i="16" a="1"/>
  <c r="H834" i="16" s="1"/>
  <c r="I834" i="16" a="1"/>
  <c r="I834" i="16" s="1"/>
  <c r="J834" i="16" a="1"/>
  <c r="J834" i="16" s="1"/>
  <c r="K834" i="16" a="1"/>
  <c r="K834" i="16" s="1"/>
  <c r="L834" i="16" a="1"/>
  <c r="L834" i="16" s="1"/>
  <c r="N834" i="16" a="1"/>
  <c r="N834" i="16" s="1"/>
  <c r="O834" i="16" a="1"/>
  <c r="O834" i="16" s="1"/>
  <c r="A835" i="16" a="1"/>
  <c r="A835" i="16" s="1"/>
  <c r="B835" i="16" a="1"/>
  <c r="B835" i="16" s="1"/>
  <c r="C835" i="16" a="1"/>
  <c r="C835" i="16" s="1"/>
  <c r="D835" i="16" a="1"/>
  <c r="D835" i="16" s="1"/>
  <c r="E835" i="16" a="1"/>
  <c r="E835" i="16" s="1"/>
  <c r="F835" i="16" a="1"/>
  <c r="F835" i="16" s="1"/>
  <c r="G835" i="16" a="1"/>
  <c r="G835" i="16" s="1"/>
  <c r="H835" i="16" a="1"/>
  <c r="H835" i="16" s="1"/>
  <c r="I835" i="16" a="1"/>
  <c r="I835" i="16" s="1"/>
  <c r="J835" i="16" a="1"/>
  <c r="J835" i="16" s="1"/>
  <c r="K835" i="16" a="1"/>
  <c r="K835" i="16" s="1"/>
  <c r="L835" i="16" a="1"/>
  <c r="L835" i="16" s="1"/>
  <c r="N835" i="16" a="1"/>
  <c r="N835" i="16" s="1"/>
  <c r="O835" i="16" a="1"/>
  <c r="O835" i="16" s="1"/>
  <c r="A836" i="16" a="1"/>
  <c r="A836" i="16" s="1"/>
  <c r="C836" i="16" a="1"/>
  <c r="C836" i="16" s="1"/>
  <c r="E836" i="16" a="1"/>
  <c r="E836" i="16" s="1"/>
  <c r="F836" i="16" a="1"/>
  <c r="F836" i="16" s="1"/>
  <c r="H836" i="16" a="1"/>
  <c r="H836" i="16" s="1"/>
  <c r="I836" i="16" a="1"/>
  <c r="I836" i="16" s="1"/>
  <c r="J836" i="16" a="1"/>
  <c r="J836" i="16" s="1"/>
  <c r="L836" i="16" a="1"/>
  <c r="L836" i="16" s="1"/>
  <c r="N836" i="16" a="1"/>
  <c r="N836" i="16" s="1"/>
  <c r="O836" i="16" a="1"/>
  <c r="O836" i="16" s="1"/>
  <c r="A837" i="16" a="1"/>
  <c r="A837" i="16" s="1"/>
  <c r="C837" i="16" a="1"/>
  <c r="C837" i="16" s="1"/>
  <c r="D837" i="16" a="1"/>
  <c r="D837" i="16" s="1"/>
  <c r="E837" i="16" a="1"/>
  <c r="E837" i="16" s="1"/>
  <c r="F837" i="16" a="1"/>
  <c r="F837" i="16" s="1"/>
  <c r="G837" i="16" a="1"/>
  <c r="G837" i="16" s="1"/>
  <c r="H837" i="16" a="1"/>
  <c r="H837" i="16" s="1"/>
  <c r="I837" i="16" a="1"/>
  <c r="I837" i="16" s="1"/>
  <c r="J837" i="16" a="1"/>
  <c r="J837" i="16" s="1"/>
  <c r="K837" i="16" a="1"/>
  <c r="K837" i="16" s="1"/>
  <c r="L837" i="16" a="1"/>
  <c r="L837" i="16" s="1"/>
  <c r="N837" i="16" a="1"/>
  <c r="N837" i="16" s="1"/>
  <c r="O837" i="16" a="1"/>
  <c r="O837" i="16" s="1"/>
  <c r="A838" i="16" a="1"/>
  <c r="A838" i="16" s="1"/>
  <c r="C838" i="16" a="1"/>
  <c r="C838" i="16" s="1"/>
  <c r="D838" i="16" a="1"/>
  <c r="D838" i="16" s="1"/>
  <c r="E838" i="16" a="1"/>
  <c r="E838" i="16" s="1"/>
  <c r="F838" i="16" a="1"/>
  <c r="F838" i="16" s="1"/>
  <c r="G838" i="16" a="1"/>
  <c r="G838" i="16" s="1"/>
  <c r="H838" i="16" a="1"/>
  <c r="H838" i="16" s="1"/>
  <c r="I838" i="16" a="1"/>
  <c r="I838" i="16" s="1"/>
  <c r="J838" i="16" a="1"/>
  <c r="J838" i="16" s="1"/>
  <c r="L838" i="16" a="1"/>
  <c r="L838" i="16" s="1"/>
  <c r="N838" i="16" a="1"/>
  <c r="N838" i="16" s="1"/>
  <c r="O838" i="16" a="1"/>
  <c r="O838" i="16" s="1"/>
  <c r="A839" i="16" a="1"/>
  <c r="A839" i="16" s="1"/>
  <c r="C839" i="16" a="1"/>
  <c r="C839" i="16" s="1"/>
  <c r="D839" i="16" a="1"/>
  <c r="D839" i="16" s="1"/>
  <c r="E839" i="16" a="1"/>
  <c r="E839" i="16" s="1"/>
  <c r="F839" i="16" a="1"/>
  <c r="F839" i="16" s="1"/>
  <c r="G839" i="16" a="1"/>
  <c r="G839" i="16" s="1"/>
  <c r="H839" i="16" a="1"/>
  <c r="H839" i="16" s="1"/>
  <c r="I839" i="16" a="1"/>
  <c r="I839" i="16" s="1"/>
  <c r="J839" i="16" a="1"/>
  <c r="J839" i="16" s="1"/>
  <c r="L839" i="16" a="1"/>
  <c r="L839" i="16" s="1"/>
  <c r="N839" i="16" a="1"/>
  <c r="N839" i="16" s="1"/>
  <c r="O839" i="16" a="1"/>
  <c r="O839" i="16" s="1"/>
  <c r="A840" i="16" a="1"/>
  <c r="A840" i="16" s="1"/>
  <c r="C840" i="16" a="1"/>
  <c r="C840" i="16" s="1"/>
  <c r="D840" i="16" a="1"/>
  <c r="D840" i="16" s="1"/>
  <c r="E840" i="16" a="1"/>
  <c r="E840" i="16" s="1"/>
  <c r="F840" i="16" a="1"/>
  <c r="F840" i="16" s="1"/>
  <c r="G840" i="16" a="1"/>
  <c r="G840" i="16" s="1"/>
  <c r="H840" i="16" a="1"/>
  <c r="H840" i="16" s="1"/>
  <c r="I840" i="16" a="1"/>
  <c r="I840" i="16" s="1"/>
  <c r="J840" i="16" a="1"/>
  <c r="J840" i="16" s="1"/>
  <c r="K840" i="16" a="1"/>
  <c r="K840" i="16" s="1"/>
  <c r="L840" i="16" a="1"/>
  <c r="L840" i="16" s="1"/>
  <c r="N840" i="16" a="1"/>
  <c r="N840" i="16" s="1"/>
  <c r="O840" i="16" a="1"/>
  <c r="O840" i="16" s="1"/>
  <c r="A841" i="16" a="1"/>
  <c r="A841" i="16" s="1"/>
  <c r="B841" i="16" a="1"/>
  <c r="B841" i="16" s="1"/>
  <c r="C841" i="16" a="1"/>
  <c r="C841" i="16" s="1"/>
  <c r="D841" i="16" a="1"/>
  <c r="D841" i="16" s="1"/>
  <c r="E841" i="16" a="1"/>
  <c r="E841" i="16" s="1"/>
  <c r="F841" i="16" a="1"/>
  <c r="F841" i="16" s="1"/>
  <c r="G841" i="16" a="1"/>
  <c r="G841" i="16" s="1"/>
  <c r="H841" i="16" a="1"/>
  <c r="H841" i="16" s="1"/>
  <c r="I841" i="16" a="1"/>
  <c r="I841" i="16" s="1"/>
  <c r="J841" i="16" a="1"/>
  <c r="J841" i="16" s="1"/>
  <c r="K841" i="16" a="1"/>
  <c r="K841" i="16" s="1"/>
  <c r="L841" i="16" a="1"/>
  <c r="L841" i="16" s="1"/>
  <c r="N841" i="16" a="1"/>
  <c r="N841" i="16" s="1"/>
  <c r="O841" i="16" a="1"/>
  <c r="O841" i="16" s="1"/>
  <c r="A842" i="16" a="1"/>
  <c r="A842" i="16" s="1"/>
  <c r="B842" i="16" a="1"/>
  <c r="B842" i="16" s="1"/>
  <c r="C842" i="16" a="1"/>
  <c r="C842" i="16" s="1"/>
  <c r="D842" i="16" a="1"/>
  <c r="D842" i="16" s="1"/>
  <c r="E842" i="16" a="1"/>
  <c r="E842" i="16" s="1"/>
  <c r="F842" i="16" a="1"/>
  <c r="F842" i="16" s="1"/>
  <c r="G842" i="16" a="1"/>
  <c r="G842" i="16" s="1"/>
  <c r="H842" i="16" a="1"/>
  <c r="H842" i="16" s="1"/>
  <c r="I842" i="16" a="1"/>
  <c r="I842" i="16" s="1"/>
  <c r="J842" i="16" a="1"/>
  <c r="J842" i="16" s="1"/>
  <c r="K842" i="16" a="1"/>
  <c r="K842" i="16" s="1"/>
  <c r="L842" i="16" a="1"/>
  <c r="L842" i="16" s="1"/>
  <c r="N842" i="16" a="1"/>
  <c r="N842" i="16" s="1"/>
  <c r="O842" i="16" a="1"/>
  <c r="O842" i="16" s="1"/>
  <c r="A843" i="16" a="1"/>
  <c r="A843" i="16" s="1"/>
  <c r="B843" i="16" a="1"/>
  <c r="B843" i="16" s="1"/>
  <c r="C843" i="16" a="1"/>
  <c r="C843" i="16" s="1"/>
  <c r="D843" i="16" a="1"/>
  <c r="D843" i="16" s="1"/>
  <c r="E843" i="16" a="1"/>
  <c r="E843" i="16" s="1"/>
  <c r="F843" i="16" a="1"/>
  <c r="F843" i="16" s="1"/>
  <c r="G843" i="16" a="1"/>
  <c r="G843" i="16" s="1"/>
  <c r="H843" i="16" a="1"/>
  <c r="H843" i="16" s="1"/>
  <c r="I843" i="16" a="1"/>
  <c r="I843" i="16" s="1"/>
  <c r="J843" i="16" a="1"/>
  <c r="J843" i="16" s="1"/>
  <c r="K843" i="16" a="1"/>
  <c r="K843" i="16" s="1"/>
  <c r="L843" i="16" a="1"/>
  <c r="L843" i="16" s="1"/>
  <c r="N843" i="16" a="1"/>
  <c r="N843" i="16" s="1"/>
  <c r="O843" i="16" a="1"/>
  <c r="O843" i="16" s="1"/>
  <c r="A844" i="16" a="1"/>
  <c r="A844" i="16" s="1"/>
  <c r="B844" i="16" a="1"/>
  <c r="B844" i="16" s="1"/>
  <c r="C844" i="16" a="1"/>
  <c r="C844" i="16" s="1"/>
  <c r="D844" i="16" a="1"/>
  <c r="D844" i="16" s="1"/>
  <c r="E844" i="16" a="1"/>
  <c r="E844" i="16" s="1"/>
  <c r="F844" i="16" a="1"/>
  <c r="F844" i="16" s="1"/>
  <c r="G844" i="16" a="1"/>
  <c r="G844" i="16" s="1"/>
  <c r="H844" i="16" a="1"/>
  <c r="H844" i="16" s="1"/>
  <c r="I844" i="16" a="1"/>
  <c r="I844" i="16" s="1"/>
  <c r="J844" i="16" a="1"/>
  <c r="J844" i="16" s="1"/>
  <c r="L844" i="16" a="1"/>
  <c r="L844" i="16" s="1"/>
  <c r="N844" i="16" a="1"/>
  <c r="N844" i="16" s="1"/>
  <c r="O844" i="16" a="1"/>
  <c r="O844" i="16" s="1"/>
  <c r="A845" i="16" a="1"/>
  <c r="A845" i="16" s="1"/>
  <c r="B845" i="16" a="1"/>
  <c r="B845" i="16" s="1"/>
  <c r="C845" i="16" a="1"/>
  <c r="C845" i="16" s="1"/>
  <c r="D845" i="16" a="1"/>
  <c r="D845" i="16" s="1"/>
  <c r="E845" i="16" a="1"/>
  <c r="E845" i="16" s="1"/>
  <c r="F845" i="16" a="1"/>
  <c r="F845" i="16" s="1"/>
  <c r="G845" i="16" a="1"/>
  <c r="G845" i="16" s="1"/>
  <c r="H845" i="16" a="1"/>
  <c r="H845" i="16" s="1"/>
  <c r="I845" i="16" a="1"/>
  <c r="I845" i="16" s="1"/>
  <c r="J845" i="16" a="1"/>
  <c r="J845" i="16" s="1"/>
  <c r="K845" i="16" a="1"/>
  <c r="K845" i="16" s="1"/>
  <c r="L845" i="16" a="1"/>
  <c r="L845" i="16" s="1"/>
  <c r="N845" i="16" a="1"/>
  <c r="N845" i="16" s="1"/>
  <c r="O845" i="16" a="1"/>
  <c r="O845" i="16" s="1"/>
  <c r="A846" i="16" a="1"/>
  <c r="A846" i="16" s="1"/>
  <c r="B846" i="16" a="1"/>
  <c r="B846" i="16" s="1"/>
  <c r="C846" i="16" a="1"/>
  <c r="C846" i="16" s="1"/>
  <c r="D846" i="16" a="1"/>
  <c r="D846" i="16" s="1"/>
  <c r="E846" i="16" a="1"/>
  <c r="E846" i="16" s="1"/>
  <c r="F846" i="16" a="1"/>
  <c r="F846" i="16" s="1"/>
  <c r="G846" i="16" a="1"/>
  <c r="G846" i="16" s="1"/>
  <c r="H846" i="16" a="1"/>
  <c r="H846" i="16" s="1"/>
  <c r="I846" i="16" a="1"/>
  <c r="I846" i="16" s="1"/>
  <c r="J846" i="16" a="1"/>
  <c r="J846" i="16" s="1"/>
  <c r="K846" i="16" a="1"/>
  <c r="K846" i="16" s="1"/>
  <c r="L846" i="16" a="1"/>
  <c r="L846" i="16" s="1"/>
  <c r="N846" i="16" a="1"/>
  <c r="N846" i="16" s="1"/>
  <c r="O846" i="16" a="1"/>
  <c r="O846" i="16" s="1"/>
  <c r="A847" i="16" a="1"/>
  <c r="A847" i="16" s="1"/>
  <c r="B847" i="16" a="1"/>
  <c r="B847" i="16" s="1"/>
  <c r="C847" i="16" a="1"/>
  <c r="C847" i="16" s="1"/>
  <c r="D847" i="16" a="1"/>
  <c r="D847" i="16" s="1"/>
  <c r="E847" i="16" a="1"/>
  <c r="E847" i="16" s="1"/>
  <c r="F847" i="16" a="1"/>
  <c r="F847" i="16" s="1"/>
  <c r="G847" i="16" a="1"/>
  <c r="G847" i="16" s="1"/>
  <c r="H847" i="16" a="1"/>
  <c r="H847" i="16" s="1"/>
  <c r="I847" i="16" a="1"/>
  <c r="I847" i="16" s="1"/>
  <c r="J847" i="16" a="1"/>
  <c r="J847" i="16" s="1"/>
  <c r="K847" i="16" a="1"/>
  <c r="K847" i="16" s="1"/>
  <c r="L847" i="16" a="1"/>
  <c r="L847" i="16" s="1"/>
  <c r="N847" i="16" a="1"/>
  <c r="N847" i="16" s="1"/>
  <c r="O847" i="16" a="1"/>
  <c r="O847" i="16" s="1"/>
  <c r="A848" i="16" a="1"/>
  <c r="A848" i="16" s="1"/>
  <c r="B848" i="16" a="1"/>
  <c r="B848" i="16" s="1"/>
  <c r="C848" i="16" a="1"/>
  <c r="C848" i="16" s="1"/>
  <c r="D848" i="16" a="1"/>
  <c r="D848" i="16" s="1"/>
  <c r="E848" i="16" a="1"/>
  <c r="E848" i="16" s="1"/>
  <c r="F848" i="16" a="1"/>
  <c r="F848" i="16" s="1"/>
  <c r="G848" i="16" a="1"/>
  <c r="G848" i="16" s="1"/>
  <c r="H848" i="16" a="1"/>
  <c r="H848" i="16" s="1"/>
  <c r="I848" i="16" a="1"/>
  <c r="I848" i="16" s="1"/>
  <c r="J848" i="16" a="1"/>
  <c r="J848" i="16" s="1"/>
  <c r="K848" i="16" a="1"/>
  <c r="K848" i="16" s="1"/>
  <c r="L848" i="16" a="1"/>
  <c r="L848" i="16" s="1"/>
  <c r="N848" i="16" a="1"/>
  <c r="N848" i="16" s="1"/>
  <c r="O848" i="16" a="1"/>
  <c r="O848" i="16" s="1"/>
  <c r="A849" i="16" a="1"/>
  <c r="A849" i="16" s="1"/>
  <c r="B849" i="16" a="1"/>
  <c r="B849" i="16" s="1"/>
  <c r="C849" i="16" a="1"/>
  <c r="C849" i="16" s="1"/>
  <c r="D849" i="16" a="1"/>
  <c r="D849" i="16" s="1"/>
  <c r="E849" i="16" a="1"/>
  <c r="E849" i="16" s="1"/>
  <c r="F849" i="16" a="1"/>
  <c r="F849" i="16" s="1"/>
  <c r="G849" i="16" a="1"/>
  <c r="G849" i="16" s="1"/>
  <c r="H849" i="16" a="1"/>
  <c r="H849" i="16" s="1"/>
  <c r="I849" i="16" a="1"/>
  <c r="I849" i="16" s="1"/>
  <c r="J849" i="16" a="1"/>
  <c r="J849" i="16" s="1"/>
  <c r="K849" i="16" a="1"/>
  <c r="K849" i="16" s="1"/>
  <c r="L849" i="16" a="1"/>
  <c r="L849" i="16" s="1"/>
  <c r="N849" i="16" a="1"/>
  <c r="N849" i="16" s="1"/>
  <c r="O849" i="16" a="1"/>
  <c r="O849" i="16" s="1"/>
  <c r="J608" i="2"/>
  <c r="J607" i="2"/>
  <c r="K606" i="16" s="1" a="1"/>
  <c r="K606" i="16" s="1"/>
  <c r="J606" i="2"/>
  <c r="K605" i="16" s="1" a="1"/>
  <c r="K605" i="16" s="1"/>
  <c r="J605" i="2"/>
  <c r="K604" i="16" s="1" a="1"/>
  <c r="K604" i="16" s="1"/>
  <c r="J604" i="2"/>
  <c r="K603" i="16" s="1" a="1"/>
  <c r="K603" i="16" s="1"/>
  <c r="J603" i="2"/>
  <c r="K602" i="16" s="1" a="1"/>
  <c r="K602" i="16" s="1"/>
  <c r="J602" i="2"/>
  <c r="K601" i="16" s="1" a="1"/>
  <c r="K601" i="16" s="1"/>
  <c r="J601" i="2"/>
  <c r="J600" i="2"/>
  <c r="J599" i="2"/>
  <c r="K598" i="16" s="1" a="1"/>
  <c r="K598" i="16" s="1"/>
  <c r="J598" i="2"/>
  <c r="J597" i="2"/>
  <c r="K596" i="16" s="1" a="1"/>
  <c r="K596" i="16" s="1"/>
  <c r="J596" i="2"/>
  <c r="K595" i="16" s="1" a="1"/>
  <c r="K595" i="16" s="1"/>
  <c r="J595" i="2"/>
  <c r="K594" i="16" s="1" a="1"/>
  <c r="K594" i="16" s="1"/>
  <c r="J594" i="2"/>
  <c r="K593" i="16" s="1" a="1"/>
  <c r="K593" i="16" s="1"/>
  <c r="J593" i="2"/>
  <c r="J592" i="2"/>
  <c r="K591" i="16" s="1" a="1"/>
  <c r="K591" i="16" s="1"/>
  <c r="J591" i="2"/>
  <c r="K590" i="16" s="1" a="1"/>
  <c r="K590" i="16" s="1"/>
  <c r="J590" i="2"/>
  <c r="K589" i="16" s="1" a="1"/>
  <c r="K589" i="16" s="1"/>
  <c r="J589" i="2"/>
  <c r="J588" i="2"/>
  <c r="K587" i="16" s="1" a="1"/>
  <c r="K587" i="16" s="1"/>
  <c r="J587" i="2"/>
  <c r="K586" i="16" s="1" a="1"/>
  <c r="K586" i="16" s="1"/>
  <c r="J586" i="2"/>
  <c r="K585" i="16" s="1" a="1"/>
  <c r="K585" i="16" s="1"/>
  <c r="J585" i="2"/>
  <c r="J584" i="2"/>
  <c r="J583" i="2"/>
  <c r="K582" i="16" s="1" a="1"/>
  <c r="K582" i="16" s="1"/>
  <c r="J582" i="2"/>
  <c r="K581" i="16" s="1" a="1"/>
  <c r="K581" i="16" s="1"/>
  <c r="J581" i="2"/>
  <c r="K580" i="16" s="1" a="1"/>
  <c r="K580" i="16" s="1"/>
  <c r="J580" i="2"/>
  <c r="K579" i="16" s="1" a="1"/>
  <c r="K579" i="16" s="1"/>
  <c r="J579" i="2"/>
  <c r="K578" i="16" s="1" a="1"/>
  <c r="K578" i="16" s="1"/>
  <c r="J578" i="2"/>
  <c r="K577" i="16" s="1" a="1"/>
  <c r="K577" i="16" s="1"/>
  <c r="J577" i="2"/>
  <c r="K576" i="16" s="1" a="1"/>
  <c r="K576" i="16" s="1"/>
  <c r="J576" i="2"/>
  <c r="K575" i="16" s="1" a="1"/>
  <c r="K575" i="16" s="1"/>
  <c r="J575" i="2"/>
  <c r="K574" i="16" s="1" a="1"/>
  <c r="K574" i="16" s="1"/>
  <c r="J574" i="2"/>
  <c r="K573" i="16" s="1" a="1"/>
  <c r="K573" i="16" s="1"/>
  <c r="J573" i="2"/>
  <c r="K572" i="16" s="1" a="1"/>
  <c r="K572" i="16" s="1"/>
  <c r="J572" i="2"/>
  <c r="K571" i="16" s="1" a="1"/>
  <c r="K571" i="16" s="1"/>
  <c r="J571" i="2"/>
  <c r="K570" i="16" s="1" a="1"/>
  <c r="K570" i="16" s="1"/>
  <c r="J570" i="2"/>
  <c r="K569" i="16" s="1" a="1"/>
  <c r="K569" i="16" s="1"/>
  <c r="J569" i="2"/>
  <c r="K568" i="16" s="1" a="1"/>
  <c r="K568" i="16" s="1"/>
  <c r="J568" i="2"/>
  <c r="K567" i="16" s="1" a="1"/>
  <c r="K567" i="16" s="1"/>
  <c r="J567" i="2"/>
  <c r="K566" i="16" s="1" a="1"/>
  <c r="K566" i="16" s="1"/>
  <c r="J566" i="2"/>
  <c r="J565" i="2"/>
  <c r="K564" i="16" s="1" a="1"/>
  <c r="K564" i="16" s="1"/>
  <c r="J564" i="2"/>
  <c r="K563" i="16" s="1" a="1"/>
  <c r="K563" i="16" s="1"/>
  <c r="J563" i="2"/>
  <c r="K562" i="16" s="1" a="1"/>
  <c r="K562" i="16" s="1"/>
  <c r="J562" i="2"/>
  <c r="K561" i="16" s="1" a="1"/>
  <c r="K561" i="16" s="1"/>
  <c r="J561" i="2"/>
  <c r="J560" i="2"/>
  <c r="K559" i="16" s="1" a="1"/>
  <c r="K559" i="16" s="1"/>
  <c r="J559" i="2"/>
  <c r="K558" i="16" s="1" a="1"/>
  <c r="K558" i="16" s="1"/>
  <c r="J558" i="2"/>
  <c r="K557" i="16" s="1" a="1"/>
  <c r="K557" i="16" s="1"/>
  <c r="J557" i="2"/>
  <c r="K556" i="16" s="1" a="1"/>
  <c r="K556" i="16" s="1"/>
  <c r="J556" i="2"/>
  <c r="K555" i="16" s="1" a="1"/>
  <c r="K555" i="16" s="1"/>
  <c r="J555" i="2"/>
  <c r="K554" i="16" s="1" a="1"/>
  <c r="K554" i="16" s="1"/>
  <c r="J554" i="2"/>
  <c r="K553" i="16" s="1" a="1"/>
  <c r="K553" i="16" s="1"/>
  <c r="J553" i="2"/>
  <c r="K552" i="16" s="1" a="1"/>
  <c r="K552" i="16" s="1"/>
  <c r="J552" i="2"/>
  <c r="K551" i="16" s="1" a="1"/>
  <c r="K551" i="16" s="1"/>
  <c r="J551" i="2"/>
  <c r="K550" i="16" s="1" a="1"/>
  <c r="K550" i="16" s="1"/>
  <c r="J550" i="2"/>
  <c r="K549" i="16" s="1" a="1"/>
  <c r="K549" i="16" s="1"/>
  <c r="J549" i="2"/>
  <c r="K548" i="16" s="1" a="1"/>
  <c r="K548" i="16" s="1"/>
  <c r="J548" i="2"/>
  <c r="K547" i="16" s="1" a="1"/>
  <c r="K547" i="16" s="1"/>
  <c r="J547" i="2"/>
  <c r="K546" i="16" s="1" a="1"/>
  <c r="K546" i="16" s="1"/>
  <c r="J546" i="2"/>
  <c r="K545" i="16" s="1" a="1"/>
  <c r="K545" i="16" s="1"/>
  <c r="J545" i="2"/>
  <c r="K544" i="16" s="1" a="1"/>
  <c r="K544" i="16" s="1"/>
  <c r="J544" i="2"/>
  <c r="K543" i="16" s="1" a="1"/>
  <c r="K543" i="16" s="1"/>
  <c r="J543" i="2"/>
  <c r="K542" i="16" s="1" a="1"/>
  <c r="K542" i="16" s="1"/>
  <c r="J542" i="2"/>
  <c r="K541" i="16" s="1" a="1"/>
  <c r="K541" i="16" s="1"/>
  <c r="J541" i="2"/>
  <c r="K540" i="16" s="1" a="1"/>
  <c r="K540" i="16" s="1"/>
  <c r="J540" i="2"/>
  <c r="K539" i="16" s="1" a="1"/>
  <c r="K539" i="16" s="1"/>
  <c r="J539" i="2"/>
  <c r="K538" i="16" s="1" a="1"/>
  <c r="K538" i="16" s="1"/>
  <c r="J538" i="2"/>
  <c r="K537" i="16" s="1" a="1"/>
  <c r="K537" i="16" s="1"/>
  <c r="J537" i="2"/>
  <c r="K536" i="16" s="1" a="1"/>
  <c r="K536" i="16" s="1"/>
  <c r="J536" i="2"/>
  <c r="K535" i="16" s="1" a="1"/>
  <c r="K535" i="16" s="1"/>
  <c r="J535" i="2"/>
  <c r="K534" i="16" s="1" a="1"/>
  <c r="K534" i="16" s="1"/>
  <c r="J534" i="2"/>
  <c r="K533" i="16" s="1" a="1"/>
  <c r="K533" i="16" s="1"/>
  <c r="J533" i="2"/>
  <c r="K532" i="16" s="1" a="1"/>
  <c r="K532" i="16" s="1"/>
  <c r="J532" i="2"/>
  <c r="K531" i="16" s="1" a="1"/>
  <c r="K531" i="16" s="1"/>
  <c r="J531" i="2"/>
  <c r="K530" i="16" s="1" a="1"/>
  <c r="K530" i="16" s="1"/>
  <c r="J530" i="2"/>
  <c r="K529" i="16" s="1" a="1"/>
  <c r="K529" i="16" s="1"/>
  <c r="J529" i="2"/>
  <c r="K528" i="16" s="1" a="1"/>
  <c r="K528" i="16" s="1"/>
  <c r="J528" i="2"/>
  <c r="K527" i="16" s="1" a="1"/>
  <c r="K527" i="16" s="1"/>
  <c r="J527" i="2"/>
  <c r="K526" i="16" s="1" a="1"/>
  <c r="K526" i="16" s="1"/>
  <c r="J526" i="2"/>
  <c r="K525" i="16" s="1" a="1"/>
  <c r="K525" i="16" s="1"/>
  <c r="J525" i="2"/>
  <c r="K524" i="16" s="1" a="1"/>
  <c r="K524" i="16" s="1"/>
  <c r="J524" i="2"/>
  <c r="K523" i="16" s="1" a="1"/>
  <c r="K523" i="16" s="1"/>
  <c r="J523" i="2"/>
  <c r="K522" i="16" s="1" a="1"/>
  <c r="K522" i="16" s="1"/>
  <c r="J522" i="2"/>
  <c r="K521" i="16" s="1" a="1"/>
  <c r="K521" i="16" s="1"/>
  <c r="J521" i="2"/>
  <c r="K520" i="16" s="1" a="1"/>
  <c r="K520" i="16" s="1"/>
  <c r="J520" i="2"/>
  <c r="K519" i="16" s="1" a="1"/>
  <c r="K519" i="16" s="1"/>
  <c r="J519" i="2"/>
  <c r="K518" i="16" s="1" a="1"/>
  <c r="K518" i="16" s="1"/>
  <c r="J518" i="2"/>
  <c r="K517" i="16" s="1" a="1"/>
  <c r="K517" i="16" s="1"/>
  <c r="J517" i="2"/>
  <c r="K516" i="16" s="1" a="1"/>
  <c r="K516" i="16" s="1"/>
  <c r="J516" i="2"/>
  <c r="K515" i="16" s="1" a="1"/>
  <c r="K515" i="16" s="1"/>
  <c r="J515" i="2"/>
  <c r="K514" i="16" s="1" a="1"/>
  <c r="K514" i="16" s="1"/>
  <c r="J514" i="2"/>
  <c r="K513" i="16" s="1" a="1"/>
  <c r="K513" i="16" s="1"/>
  <c r="J513" i="2"/>
  <c r="K512" i="16" s="1" a="1"/>
  <c r="K512" i="16" s="1"/>
  <c r="J512" i="2"/>
  <c r="J511" i="2"/>
  <c r="K510" i="16" s="1" a="1"/>
  <c r="K510" i="16" s="1"/>
  <c r="J510" i="2"/>
  <c r="K509" i="16" s="1" a="1"/>
  <c r="K509" i="16" s="1"/>
  <c r="J509" i="2"/>
  <c r="A512" i="16" a="1"/>
  <c r="A512" i="16" s="1"/>
  <c r="B512" i="16" a="1"/>
  <c r="B512" i="16" s="1"/>
  <c r="C512" i="16" a="1"/>
  <c r="C512" i="16" s="1"/>
  <c r="D512" i="16" a="1"/>
  <c r="D512" i="16" s="1"/>
  <c r="E512" i="16" a="1"/>
  <c r="E512" i="16" s="1"/>
  <c r="F512" i="16" a="1"/>
  <c r="F512" i="16" s="1"/>
  <c r="G512" i="16" a="1"/>
  <c r="G512" i="16" s="1"/>
  <c r="H512" i="16" a="1"/>
  <c r="H512" i="16" s="1"/>
  <c r="I512" i="16" a="1"/>
  <c r="I512" i="16" s="1"/>
  <c r="J512" i="16" a="1"/>
  <c r="J512" i="16" s="1"/>
  <c r="L512" i="16" a="1"/>
  <c r="L512" i="16" s="1"/>
  <c r="N512" i="16" a="1"/>
  <c r="N512" i="16" s="1"/>
  <c r="O512" i="16" a="1"/>
  <c r="O512" i="16" s="1"/>
  <c r="A513" i="16" a="1"/>
  <c r="A513" i="16" s="1"/>
  <c r="B513" i="16" a="1"/>
  <c r="B513" i="16" s="1"/>
  <c r="C513" i="16" a="1"/>
  <c r="C513" i="16" s="1"/>
  <c r="D513" i="16" a="1"/>
  <c r="D513" i="16" s="1"/>
  <c r="E513" i="16" a="1"/>
  <c r="E513" i="16" s="1"/>
  <c r="F513" i="16" a="1"/>
  <c r="F513" i="16" s="1"/>
  <c r="G513" i="16" a="1"/>
  <c r="G513" i="16" s="1"/>
  <c r="H513" i="16" a="1"/>
  <c r="H513" i="16" s="1"/>
  <c r="I513" i="16" a="1"/>
  <c r="I513" i="16" s="1"/>
  <c r="J513" i="16" a="1"/>
  <c r="J513" i="16" s="1"/>
  <c r="L513" i="16" a="1"/>
  <c r="L513" i="16" s="1"/>
  <c r="N513" i="16" a="1"/>
  <c r="N513" i="16" s="1"/>
  <c r="O513" i="16" a="1"/>
  <c r="O513" i="16" s="1"/>
  <c r="A514" i="16" a="1"/>
  <c r="A514" i="16" s="1"/>
  <c r="B514" i="16" a="1"/>
  <c r="B514" i="16" s="1"/>
  <c r="C514" i="16" a="1"/>
  <c r="C514" i="16" s="1"/>
  <c r="D514" i="16" a="1"/>
  <c r="D514" i="16" s="1"/>
  <c r="E514" i="16" a="1"/>
  <c r="E514" i="16" s="1"/>
  <c r="F514" i="16" a="1"/>
  <c r="F514" i="16" s="1"/>
  <c r="G514" i="16" a="1"/>
  <c r="G514" i="16" s="1"/>
  <c r="H514" i="16" a="1"/>
  <c r="H514" i="16" s="1"/>
  <c r="I514" i="16" a="1"/>
  <c r="I514" i="16" s="1"/>
  <c r="J514" i="16" a="1"/>
  <c r="J514" i="16" s="1"/>
  <c r="L514" i="16" a="1"/>
  <c r="L514" i="16" s="1"/>
  <c r="N514" i="16" a="1"/>
  <c r="N514" i="16" s="1"/>
  <c r="O514" i="16" a="1"/>
  <c r="O514" i="16" s="1"/>
  <c r="A515" i="16" a="1"/>
  <c r="A515" i="16" s="1"/>
  <c r="B515" i="16" a="1"/>
  <c r="B515" i="16" s="1"/>
  <c r="C515" i="16" a="1"/>
  <c r="C515" i="16" s="1"/>
  <c r="D515" i="16" a="1"/>
  <c r="D515" i="16" s="1"/>
  <c r="E515" i="16" a="1"/>
  <c r="E515" i="16" s="1"/>
  <c r="F515" i="16" a="1"/>
  <c r="F515" i="16" s="1"/>
  <c r="G515" i="16" a="1"/>
  <c r="G515" i="16" s="1"/>
  <c r="H515" i="16" a="1"/>
  <c r="H515" i="16" s="1"/>
  <c r="I515" i="16" a="1"/>
  <c r="I515" i="16" s="1"/>
  <c r="J515" i="16" a="1"/>
  <c r="J515" i="16" s="1"/>
  <c r="L515" i="16" a="1"/>
  <c r="L515" i="16" s="1"/>
  <c r="N515" i="16" a="1"/>
  <c r="N515" i="16" s="1"/>
  <c r="O515" i="16" a="1"/>
  <c r="O515" i="16" s="1"/>
  <c r="A516" i="16" a="1"/>
  <c r="A516" i="16" s="1"/>
  <c r="B516" i="16" a="1"/>
  <c r="B516" i="16" s="1"/>
  <c r="C516" i="16" a="1"/>
  <c r="C516" i="16" s="1"/>
  <c r="D516" i="16" a="1"/>
  <c r="D516" i="16" s="1"/>
  <c r="E516" i="16" a="1"/>
  <c r="E516" i="16" s="1"/>
  <c r="F516" i="16" a="1"/>
  <c r="F516" i="16" s="1"/>
  <c r="G516" i="16" a="1"/>
  <c r="G516" i="16" s="1"/>
  <c r="H516" i="16" a="1"/>
  <c r="H516" i="16" s="1"/>
  <c r="I516" i="16" a="1"/>
  <c r="I516" i="16" s="1"/>
  <c r="J516" i="16" a="1"/>
  <c r="J516" i="16" s="1"/>
  <c r="L516" i="16" a="1"/>
  <c r="L516" i="16" s="1"/>
  <c r="N516" i="16" a="1"/>
  <c r="N516" i="16" s="1"/>
  <c r="O516" i="16" a="1"/>
  <c r="O516" i="16" s="1"/>
  <c r="A517" i="16" a="1"/>
  <c r="A517" i="16" s="1"/>
  <c r="B517" i="16" a="1"/>
  <c r="B517" i="16" s="1"/>
  <c r="C517" i="16" a="1"/>
  <c r="C517" i="16" s="1"/>
  <c r="D517" i="16" a="1"/>
  <c r="D517" i="16" s="1"/>
  <c r="E517" i="16" a="1"/>
  <c r="E517" i="16" s="1"/>
  <c r="F517" i="16" a="1"/>
  <c r="F517" i="16" s="1"/>
  <c r="G517" i="16" a="1"/>
  <c r="G517" i="16" s="1"/>
  <c r="H517" i="16" a="1"/>
  <c r="H517" i="16" s="1"/>
  <c r="I517" i="16" a="1"/>
  <c r="I517" i="16" s="1"/>
  <c r="J517" i="16" a="1"/>
  <c r="J517" i="16" s="1"/>
  <c r="L517" i="16" a="1"/>
  <c r="L517" i="16" s="1"/>
  <c r="N517" i="16" a="1"/>
  <c r="N517" i="16" s="1"/>
  <c r="O517" i="16" a="1"/>
  <c r="O517" i="16" s="1"/>
  <c r="A518" i="16" a="1"/>
  <c r="A518" i="16" s="1"/>
  <c r="B518" i="16" a="1"/>
  <c r="B518" i="16" s="1"/>
  <c r="C518" i="16" a="1"/>
  <c r="C518" i="16" s="1"/>
  <c r="D518" i="16" a="1"/>
  <c r="D518" i="16" s="1"/>
  <c r="E518" i="16" a="1"/>
  <c r="E518" i="16" s="1"/>
  <c r="F518" i="16" a="1"/>
  <c r="F518" i="16" s="1"/>
  <c r="G518" i="16" a="1"/>
  <c r="G518" i="16" s="1"/>
  <c r="H518" i="16" a="1"/>
  <c r="H518" i="16" s="1"/>
  <c r="I518" i="16" a="1"/>
  <c r="I518" i="16" s="1"/>
  <c r="J518" i="16" a="1"/>
  <c r="J518" i="16" s="1"/>
  <c r="L518" i="16" a="1"/>
  <c r="L518" i="16" s="1"/>
  <c r="N518" i="16" a="1"/>
  <c r="N518" i="16" s="1"/>
  <c r="O518" i="16" a="1"/>
  <c r="O518" i="16" s="1"/>
  <c r="A519" i="16" a="1"/>
  <c r="A519" i="16" s="1"/>
  <c r="B519" i="16" a="1"/>
  <c r="B519" i="16" s="1"/>
  <c r="C519" i="16" a="1"/>
  <c r="C519" i="16" s="1"/>
  <c r="D519" i="16" a="1"/>
  <c r="D519" i="16" s="1"/>
  <c r="E519" i="16" a="1"/>
  <c r="E519" i="16" s="1"/>
  <c r="F519" i="16" a="1"/>
  <c r="F519" i="16" s="1"/>
  <c r="G519" i="16" a="1"/>
  <c r="G519" i="16" s="1"/>
  <c r="H519" i="16" a="1"/>
  <c r="H519" i="16" s="1"/>
  <c r="I519" i="16" a="1"/>
  <c r="I519" i="16" s="1"/>
  <c r="J519" i="16" a="1"/>
  <c r="J519" i="16" s="1"/>
  <c r="L519" i="16" a="1"/>
  <c r="L519" i="16" s="1"/>
  <c r="N519" i="16" a="1"/>
  <c r="N519" i="16" s="1"/>
  <c r="O519" i="16" a="1"/>
  <c r="O519" i="16" s="1"/>
  <c r="A520" i="16" a="1"/>
  <c r="A520" i="16" s="1"/>
  <c r="B520" i="16" a="1"/>
  <c r="B520" i="16" s="1"/>
  <c r="C520" i="16" a="1"/>
  <c r="C520" i="16" s="1"/>
  <c r="D520" i="16" a="1"/>
  <c r="D520" i="16" s="1"/>
  <c r="E520" i="16" a="1"/>
  <c r="E520" i="16" s="1"/>
  <c r="F520" i="16" a="1"/>
  <c r="F520" i="16" s="1"/>
  <c r="G520" i="16" a="1"/>
  <c r="G520" i="16" s="1"/>
  <c r="H520" i="16" a="1"/>
  <c r="H520" i="16" s="1"/>
  <c r="I520" i="16" a="1"/>
  <c r="I520" i="16" s="1"/>
  <c r="J520" i="16" a="1"/>
  <c r="J520" i="16" s="1"/>
  <c r="L520" i="16" a="1"/>
  <c r="L520" i="16" s="1"/>
  <c r="N520" i="16" a="1"/>
  <c r="N520" i="16" s="1"/>
  <c r="O520" i="16" a="1"/>
  <c r="O520" i="16" s="1"/>
  <c r="A521" i="16" a="1"/>
  <c r="A521" i="16" s="1"/>
  <c r="B521" i="16" a="1"/>
  <c r="B521" i="16" s="1"/>
  <c r="C521" i="16" a="1"/>
  <c r="C521" i="16" s="1"/>
  <c r="D521" i="16" a="1"/>
  <c r="D521" i="16" s="1"/>
  <c r="E521" i="16" a="1"/>
  <c r="E521" i="16" s="1"/>
  <c r="F521" i="16" a="1"/>
  <c r="F521" i="16" s="1"/>
  <c r="G521" i="16" a="1"/>
  <c r="G521" i="16" s="1"/>
  <c r="H521" i="16" a="1"/>
  <c r="H521" i="16" s="1"/>
  <c r="I521" i="16" a="1"/>
  <c r="I521" i="16" s="1"/>
  <c r="J521" i="16" a="1"/>
  <c r="J521" i="16" s="1"/>
  <c r="L521" i="16" a="1"/>
  <c r="L521" i="16" s="1"/>
  <c r="N521" i="16" a="1"/>
  <c r="N521" i="16" s="1"/>
  <c r="O521" i="16" a="1"/>
  <c r="O521" i="16" s="1"/>
  <c r="A522" i="16" a="1"/>
  <c r="A522" i="16" s="1"/>
  <c r="B522" i="16" a="1"/>
  <c r="B522" i="16" s="1"/>
  <c r="C522" i="16" a="1"/>
  <c r="C522" i="16" s="1"/>
  <c r="D522" i="16" a="1"/>
  <c r="D522" i="16" s="1"/>
  <c r="E522" i="16" a="1"/>
  <c r="E522" i="16" s="1"/>
  <c r="F522" i="16" a="1"/>
  <c r="F522" i="16" s="1"/>
  <c r="G522" i="16" a="1"/>
  <c r="G522" i="16" s="1"/>
  <c r="H522" i="16" a="1"/>
  <c r="H522" i="16" s="1"/>
  <c r="I522" i="16" a="1"/>
  <c r="I522" i="16" s="1"/>
  <c r="J522" i="16" a="1"/>
  <c r="J522" i="16" s="1"/>
  <c r="L522" i="16" a="1"/>
  <c r="L522" i="16" s="1"/>
  <c r="N522" i="16" a="1"/>
  <c r="N522" i="16" s="1"/>
  <c r="O522" i="16" a="1"/>
  <c r="O522" i="16" s="1"/>
  <c r="A523" i="16" a="1"/>
  <c r="A523" i="16" s="1"/>
  <c r="B523" i="16" a="1"/>
  <c r="B523" i="16" s="1"/>
  <c r="C523" i="16" a="1"/>
  <c r="C523" i="16" s="1"/>
  <c r="D523" i="16" a="1"/>
  <c r="D523" i="16" s="1"/>
  <c r="E523" i="16" a="1"/>
  <c r="E523" i="16" s="1"/>
  <c r="F523" i="16" a="1"/>
  <c r="F523" i="16" s="1"/>
  <c r="G523" i="16" a="1"/>
  <c r="G523" i="16" s="1"/>
  <c r="H523" i="16" a="1"/>
  <c r="H523" i="16" s="1"/>
  <c r="I523" i="16" a="1"/>
  <c r="I523" i="16" s="1"/>
  <c r="J523" i="16" a="1"/>
  <c r="J523" i="16" s="1"/>
  <c r="L523" i="16" a="1"/>
  <c r="L523" i="16" s="1"/>
  <c r="N523" i="16" a="1"/>
  <c r="N523" i="16" s="1"/>
  <c r="O523" i="16" a="1"/>
  <c r="O523" i="16" s="1"/>
  <c r="A524" i="16" a="1"/>
  <c r="A524" i="16" s="1"/>
  <c r="B524" i="16" a="1"/>
  <c r="B524" i="16" s="1"/>
  <c r="C524" i="16" a="1"/>
  <c r="C524" i="16" s="1"/>
  <c r="D524" i="16" a="1"/>
  <c r="D524" i="16" s="1"/>
  <c r="E524" i="16" a="1"/>
  <c r="E524" i="16" s="1"/>
  <c r="F524" i="16" a="1"/>
  <c r="F524" i="16" s="1"/>
  <c r="G524" i="16" a="1"/>
  <c r="G524" i="16" s="1"/>
  <c r="H524" i="16" a="1"/>
  <c r="H524" i="16" s="1"/>
  <c r="I524" i="16" a="1"/>
  <c r="I524" i="16" s="1"/>
  <c r="J524" i="16" a="1"/>
  <c r="J524" i="16" s="1"/>
  <c r="L524" i="16" a="1"/>
  <c r="L524" i="16" s="1"/>
  <c r="N524" i="16" a="1"/>
  <c r="N524" i="16" s="1"/>
  <c r="O524" i="16" a="1"/>
  <c r="O524" i="16" s="1"/>
  <c r="A525" i="16" a="1"/>
  <c r="A525" i="16" s="1"/>
  <c r="B525" i="16" a="1"/>
  <c r="B525" i="16" s="1"/>
  <c r="C525" i="16" a="1"/>
  <c r="C525" i="16" s="1"/>
  <c r="D525" i="16" a="1"/>
  <c r="D525" i="16" s="1"/>
  <c r="E525" i="16" a="1"/>
  <c r="E525" i="16" s="1"/>
  <c r="F525" i="16" a="1"/>
  <c r="F525" i="16" s="1"/>
  <c r="G525" i="16" a="1"/>
  <c r="G525" i="16" s="1"/>
  <c r="H525" i="16" a="1"/>
  <c r="H525" i="16" s="1"/>
  <c r="I525" i="16" a="1"/>
  <c r="I525" i="16" s="1"/>
  <c r="J525" i="16" a="1"/>
  <c r="J525" i="16" s="1"/>
  <c r="L525" i="16" a="1"/>
  <c r="L525" i="16" s="1"/>
  <c r="N525" i="16" a="1"/>
  <c r="N525" i="16" s="1"/>
  <c r="O525" i="16" a="1"/>
  <c r="O525" i="16" s="1"/>
  <c r="A526" i="16" a="1"/>
  <c r="A526" i="16" s="1"/>
  <c r="B526" i="16" a="1"/>
  <c r="B526" i="16" s="1"/>
  <c r="C526" i="16" a="1"/>
  <c r="C526" i="16" s="1"/>
  <c r="D526" i="16" a="1"/>
  <c r="D526" i="16" s="1"/>
  <c r="E526" i="16" a="1"/>
  <c r="E526" i="16" s="1"/>
  <c r="F526" i="16" a="1"/>
  <c r="F526" i="16" s="1"/>
  <c r="G526" i="16" a="1"/>
  <c r="G526" i="16" s="1"/>
  <c r="H526" i="16" a="1"/>
  <c r="H526" i="16" s="1"/>
  <c r="I526" i="16" a="1"/>
  <c r="I526" i="16" s="1"/>
  <c r="J526" i="16" a="1"/>
  <c r="J526" i="16" s="1"/>
  <c r="L526" i="16" a="1"/>
  <c r="L526" i="16" s="1"/>
  <c r="N526" i="16" a="1"/>
  <c r="N526" i="16" s="1"/>
  <c r="O526" i="16" a="1"/>
  <c r="O526" i="16" s="1"/>
  <c r="A527" i="16" a="1"/>
  <c r="A527" i="16" s="1"/>
  <c r="B527" i="16" a="1"/>
  <c r="B527" i="16" s="1"/>
  <c r="C527" i="16" a="1"/>
  <c r="C527" i="16" s="1"/>
  <c r="D527" i="16" a="1"/>
  <c r="D527" i="16" s="1"/>
  <c r="E527" i="16" a="1"/>
  <c r="E527" i="16" s="1"/>
  <c r="F527" i="16" a="1"/>
  <c r="F527" i="16" s="1"/>
  <c r="G527" i="16" a="1"/>
  <c r="G527" i="16" s="1"/>
  <c r="H527" i="16" a="1"/>
  <c r="H527" i="16" s="1"/>
  <c r="I527" i="16" a="1"/>
  <c r="I527" i="16" s="1"/>
  <c r="J527" i="16" a="1"/>
  <c r="J527" i="16" s="1"/>
  <c r="L527" i="16" a="1"/>
  <c r="L527" i="16" s="1"/>
  <c r="N527" i="16" a="1"/>
  <c r="N527" i="16" s="1"/>
  <c r="O527" i="16" a="1"/>
  <c r="O527" i="16" s="1"/>
  <c r="A528" i="16" a="1"/>
  <c r="A528" i="16" s="1"/>
  <c r="B528" i="16" a="1"/>
  <c r="B528" i="16" s="1"/>
  <c r="C528" i="16" a="1"/>
  <c r="C528" i="16" s="1"/>
  <c r="D528" i="16" a="1"/>
  <c r="D528" i="16" s="1"/>
  <c r="E528" i="16" a="1"/>
  <c r="E528" i="16" s="1"/>
  <c r="F528" i="16" a="1"/>
  <c r="F528" i="16" s="1"/>
  <c r="G528" i="16" a="1"/>
  <c r="G528" i="16" s="1"/>
  <c r="H528" i="16" a="1"/>
  <c r="H528" i="16" s="1"/>
  <c r="I528" i="16" a="1"/>
  <c r="I528" i="16" s="1"/>
  <c r="J528" i="16" a="1"/>
  <c r="J528" i="16" s="1"/>
  <c r="L528" i="16" a="1"/>
  <c r="L528" i="16" s="1"/>
  <c r="N528" i="16" a="1"/>
  <c r="N528" i="16" s="1"/>
  <c r="O528" i="16" a="1"/>
  <c r="O528" i="16" s="1"/>
  <c r="A529" i="16" a="1"/>
  <c r="A529" i="16" s="1"/>
  <c r="B529" i="16" a="1"/>
  <c r="B529" i="16" s="1"/>
  <c r="C529" i="16" a="1"/>
  <c r="C529" i="16" s="1"/>
  <c r="D529" i="16" a="1"/>
  <c r="D529" i="16" s="1"/>
  <c r="E529" i="16" a="1"/>
  <c r="E529" i="16" s="1"/>
  <c r="F529" i="16" a="1"/>
  <c r="F529" i="16" s="1"/>
  <c r="G529" i="16" a="1"/>
  <c r="G529" i="16" s="1"/>
  <c r="H529" i="16" a="1"/>
  <c r="H529" i="16" s="1"/>
  <c r="I529" i="16" a="1"/>
  <c r="I529" i="16" s="1"/>
  <c r="J529" i="16" a="1"/>
  <c r="J529" i="16" s="1"/>
  <c r="L529" i="16" a="1"/>
  <c r="L529" i="16" s="1"/>
  <c r="N529" i="16" a="1"/>
  <c r="N529" i="16" s="1"/>
  <c r="O529" i="16" a="1"/>
  <c r="O529" i="16" s="1"/>
  <c r="A530" i="16" a="1"/>
  <c r="A530" i="16" s="1"/>
  <c r="B530" i="16" a="1"/>
  <c r="B530" i="16" s="1"/>
  <c r="C530" i="16" a="1"/>
  <c r="C530" i="16" s="1"/>
  <c r="D530" i="16" a="1"/>
  <c r="D530" i="16" s="1"/>
  <c r="E530" i="16" a="1"/>
  <c r="E530" i="16" s="1"/>
  <c r="F530" i="16" a="1"/>
  <c r="F530" i="16" s="1"/>
  <c r="G530" i="16" a="1"/>
  <c r="G530" i="16" s="1"/>
  <c r="H530" i="16" a="1"/>
  <c r="H530" i="16" s="1"/>
  <c r="I530" i="16" a="1"/>
  <c r="I530" i="16" s="1"/>
  <c r="J530" i="16" a="1"/>
  <c r="J530" i="16" s="1"/>
  <c r="L530" i="16" a="1"/>
  <c r="L530" i="16" s="1"/>
  <c r="N530" i="16" a="1"/>
  <c r="N530" i="16" s="1"/>
  <c r="O530" i="16" a="1"/>
  <c r="O530" i="16" s="1"/>
  <c r="A531" i="16" a="1"/>
  <c r="A531" i="16" s="1"/>
  <c r="B531" i="16" a="1"/>
  <c r="B531" i="16" s="1"/>
  <c r="C531" i="16" a="1"/>
  <c r="C531" i="16" s="1"/>
  <c r="D531" i="16" a="1"/>
  <c r="D531" i="16" s="1"/>
  <c r="E531" i="16" a="1"/>
  <c r="E531" i="16" s="1"/>
  <c r="F531" i="16" a="1"/>
  <c r="F531" i="16" s="1"/>
  <c r="G531" i="16" a="1"/>
  <c r="G531" i="16" s="1"/>
  <c r="H531" i="16" a="1"/>
  <c r="H531" i="16" s="1"/>
  <c r="I531" i="16" a="1"/>
  <c r="I531" i="16" s="1"/>
  <c r="J531" i="16" a="1"/>
  <c r="J531" i="16" s="1"/>
  <c r="L531" i="16" a="1"/>
  <c r="L531" i="16" s="1"/>
  <c r="N531" i="16" a="1"/>
  <c r="N531" i="16" s="1"/>
  <c r="O531" i="16" a="1"/>
  <c r="O531" i="16" s="1"/>
  <c r="A532" i="16" a="1"/>
  <c r="A532" i="16" s="1"/>
  <c r="B532" i="16" a="1"/>
  <c r="B532" i="16" s="1"/>
  <c r="C532" i="16" a="1"/>
  <c r="C532" i="16" s="1"/>
  <c r="D532" i="16" a="1"/>
  <c r="D532" i="16" s="1"/>
  <c r="E532" i="16" a="1"/>
  <c r="E532" i="16" s="1"/>
  <c r="F532" i="16" a="1"/>
  <c r="F532" i="16" s="1"/>
  <c r="G532" i="16" a="1"/>
  <c r="G532" i="16" s="1"/>
  <c r="H532" i="16" a="1"/>
  <c r="H532" i="16" s="1"/>
  <c r="I532" i="16" a="1"/>
  <c r="I532" i="16" s="1"/>
  <c r="J532" i="16" a="1"/>
  <c r="J532" i="16" s="1"/>
  <c r="L532" i="16" a="1"/>
  <c r="L532" i="16" s="1"/>
  <c r="N532" i="16" a="1"/>
  <c r="N532" i="16" s="1"/>
  <c r="O532" i="16" a="1"/>
  <c r="O532" i="16" s="1"/>
  <c r="A533" i="16" a="1"/>
  <c r="A533" i="16" s="1"/>
  <c r="B533" i="16" a="1"/>
  <c r="B533" i="16" s="1"/>
  <c r="C533" i="16" a="1"/>
  <c r="C533" i="16" s="1"/>
  <c r="D533" i="16" a="1"/>
  <c r="D533" i="16" s="1"/>
  <c r="E533" i="16" a="1"/>
  <c r="E533" i="16" s="1"/>
  <c r="F533" i="16" a="1"/>
  <c r="F533" i="16" s="1"/>
  <c r="G533" i="16" a="1"/>
  <c r="G533" i="16" s="1"/>
  <c r="H533" i="16" a="1"/>
  <c r="H533" i="16" s="1"/>
  <c r="I533" i="16" a="1"/>
  <c r="I533" i="16" s="1"/>
  <c r="J533" i="16" a="1"/>
  <c r="J533" i="16" s="1"/>
  <c r="L533" i="16" a="1"/>
  <c r="L533" i="16" s="1"/>
  <c r="N533" i="16" a="1"/>
  <c r="N533" i="16" s="1"/>
  <c r="O533" i="16" a="1"/>
  <c r="O533" i="16" s="1"/>
  <c r="A534" i="16" a="1"/>
  <c r="A534" i="16" s="1"/>
  <c r="B534" i="16" a="1"/>
  <c r="B534" i="16" s="1"/>
  <c r="C534" i="16" a="1"/>
  <c r="C534" i="16" s="1"/>
  <c r="D534" i="16" a="1"/>
  <c r="D534" i="16" s="1"/>
  <c r="E534" i="16" a="1"/>
  <c r="E534" i="16" s="1"/>
  <c r="F534" i="16" a="1"/>
  <c r="F534" i="16" s="1"/>
  <c r="G534" i="16" a="1"/>
  <c r="G534" i="16" s="1"/>
  <c r="H534" i="16" a="1"/>
  <c r="H534" i="16" s="1"/>
  <c r="I534" i="16" a="1"/>
  <c r="I534" i="16" s="1"/>
  <c r="J534" i="16" a="1"/>
  <c r="J534" i="16" s="1"/>
  <c r="L534" i="16" a="1"/>
  <c r="L534" i="16" s="1"/>
  <c r="N534" i="16" a="1"/>
  <c r="N534" i="16" s="1"/>
  <c r="O534" i="16" a="1"/>
  <c r="O534" i="16" s="1"/>
  <c r="A535" i="16" a="1"/>
  <c r="A535" i="16" s="1"/>
  <c r="B535" i="16" a="1"/>
  <c r="B535" i="16" s="1"/>
  <c r="C535" i="16" a="1"/>
  <c r="C535" i="16" s="1"/>
  <c r="D535" i="16" a="1"/>
  <c r="D535" i="16" s="1"/>
  <c r="E535" i="16" a="1"/>
  <c r="E535" i="16" s="1"/>
  <c r="F535" i="16" a="1"/>
  <c r="F535" i="16" s="1"/>
  <c r="G535" i="16" a="1"/>
  <c r="G535" i="16" s="1"/>
  <c r="H535" i="16" a="1"/>
  <c r="H535" i="16" s="1"/>
  <c r="I535" i="16" a="1"/>
  <c r="I535" i="16" s="1"/>
  <c r="J535" i="16" a="1"/>
  <c r="J535" i="16" s="1"/>
  <c r="L535" i="16" a="1"/>
  <c r="L535" i="16" s="1"/>
  <c r="N535" i="16" a="1"/>
  <c r="N535" i="16" s="1"/>
  <c r="O535" i="16" a="1"/>
  <c r="O535" i="16" s="1"/>
  <c r="A536" i="16" a="1"/>
  <c r="A536" i="16" s="1"/>
  <c r="B536" i="16" a="1"/>
  <c r="B536" i="16" s="1"/>
  <c r="C536" i="16" a="1"/>
  <c r="C536" i="16" s="1"/>
  <c r="D536" i="16" a="1"/>
  <c r="D536" i="16" s="1"/>
  <c r="E536" i="16" a="1"/>
  <c r="E536" i="16" s="1"/>
  <c r="F536" i="16" a="1"/>
  <c r="F536" i="16" s="1"/>
  <c r="G536" i="16" a="1"/>
  <c r="G536" i="16" s="1"/>
  <c r="H536" i="16" a="1"/>
  <c r="H536" i="16" s="1"/>
  <c r="I536" i="16" a="1"/>
  <c r="I536" i="16" s="1"/>
  <c r="J536" i="16" a="1"/>
  <c r="J536" i="16" s="1"/>
  <c r="L536" i="16" a="1"/>
  <c r="L536" i="16" s="1"/>
  <c r="N536" i="16" a="1"/>
  <c r="N536" i="16" s="1"/>
  <c r="O536" i="16" a="1"/>
  <c r="O536" i="16" s="1"/>
  <c r="A537" i="16" a="1"/>
  <c r="A537" i="16" s="1"/>
  <c r="B537" i="16" a="1"/>
  <c r="B537" i="16" s="1"/>
  <c r="C537" i="16" a="1"/>
  <c r="C537" i="16" s="1"/>
  <c r="D537" i="16" a="1"/>
  <c r="D537" i="16" s="1"/>
  <c r="E537" i="16" a="1"/>
  <c r="E537" i="16" s="1"/>
  <c r="F537" i="16" a="1"/>
  <c r="F537" i="16" s="1"/>
  <c r="G537" i="16" a="1"/>
  <c r="G537" i="16" s="1"/>
  <c r="H537" i="16" a="1"/>
  <c r="H537" i="16" s="1"/>
  <c r="I537" i="16" a="1"/>
  <c r="I537" i="16" s="1"/>
  <c r="J537" i="16" a="1"/>
  <c r="J537" i="16" s="1"/>
  <c r="L537" i="16" a="1"/>
  <c r="L537" i="16" s="1"/>
  <c r="N537" i="16" a="1"/>
  <c r="N537" i="16" s="1"/>
  <c r="O537" i="16" a="1"/>
  <c r="O537" i="16" s="1"/>
  <c r="A538" i="16" a="1"/>
  <c r="A538" i="16" s="1"/>
  <c r="B538" i="16" a="1"/>
  <c r="B538" i="16" s="1"/>
  <c r="C538" i="16" a="1"/>
  <c r="C538" i="16" s="1"/>
  <c r="D538" i="16" a="1"/>
  <c r="D538" i="16" s="1"/>
  <c r="E538" i="16" a="1"/>
  <c r="E538" i="16" s="1"/>
  <c r="F538" i="16" a="1"/>
  <c r="F538" i="16" s="1"/>
  <c r="G538" i="16" a="1"/>
  <c r="G538" i="16" s="1"/>
  <c r="H538" i="16" a="1"/>
  <c r="H538" i="16" s="1"/>
  <c r="I538" i="16" a="1"/>
  <c r="I538" i="16" s="1"/>
  <c r="J538" i="16" a="1"/>
  <c r="J538" i="16" s="1"/>
  <c r="L538" i="16" a="1"/>
  <c r="L538" i="16" s="1"/>
  <c r="N538" i="16" a="1"/>
  <c r="N538" i="16" s="1"/>
  <c r="O538" i="16" a="1"/>
  <c r="O538" i="16" s="1"/>
  <c r="A539" i="16" a="1"/>
  <c r="A539" i="16" s="1"/>
  <c r="B539" i="16" a="1"/>
  <c r="B539" i="16" s="1"/>
  <c r="C539" i="16" a="1"/>
  <c r="C539" i="16" s="1"/>
  <c r="D539" i="16" a="1"/>
  <c r="D539" i="16" s="1"/>
  <c r="E539" i="16" a="1"/>
  <c r="E539" i="16" s="1"/>
  <c r="F539" i="16" a="1"/>
  <c r="F539" i="16" s="1"/>
  <c r="G539" i="16" a="1"/>
  <c r="G539" i="16" s="1"/>
  <c r="H539" i="16" a="1"/>
  <c r="H539" i="16" s="1"/>
  <c r="I539" i="16" a="1"/>
  <c r="I539" i="16" s="1"/>
  <c r="J539" i="16" a="1"/>
  <c r="J539" i="16" s="1"/>
  <c r="L539" i="16" a="1"/>
  <c r="L539" i="16" s="1"/>
  <c r="N539" i="16" a="1"/>
  <c r="N539" i="16" s="1"/>
  <c r="O539" i="16" a="1"/>
  <c r="O539" i="16" s="1"/>
  <c r="A540" i="16" a="1"/>
  <c r="A540" i="16" s="1"/>
  <c r="B540" i="16" a="1"/>
  <c r="B540" i="16" s="1"/>
  <c r="C540" i="16" a="1"/>
  <c r="C540" i="16" s="1"/>
  <c r="D540" i="16" a="1"/>
  <c r="D540" i="16" s="1"/>
  <c r="E540" i="16" a="1"/>
  <c r="E540" i="16" s="1"/>
  <c r="F540" i="16" a="1"/>
  <c r="F540" i="16" s="1"/>
  <c r="G540" i="16" a="1"/>
  <c r="G540" i="16" s="1"/>
  <c r="H540" i="16" a="1"/>
  <c r="H540" i="16" s="1"/>
  <c r="I540" i="16" a="1"/>
  <c r="I540" i="16" s="1"/>
  <c r="J540" i="16" a="1"/>
  <c r="J540" i="16" s="1"/>
  <c r="L540" i="16" a="1"/>
  <c r="L540" i="16" s="1"/>
  <c r="N540" i="16" a="1"/>
  <c r="N540" i="16" s="1"/>
  <c r="O540" i="16" a="1"/>
  <c r="O540" i="16" s="1"/>
  <c r="A541" i="16" a="1"/>
  <c r="A541" i="16" s="1"/>
  <c r="B541" i="16" a="1"/>
  <c r="B541" i="16" s="1"/>
  <c r="C541" i="16" a="1"/>
  <c r="C541" i="16" s="1"/>
  <c r="D541" i="16" a="1"/>
  <c r="D541" i="16" s="1"/>
  <c r="E541" i="16" a="1"/>
  <c r="E541" i="16" s="1"/>
  <c r="F541" i="16" a="1"/>
  <c r="F541" i="16" s="1"/>
  <c r="G541" i="16" a="1"/>
  <c r="G541" i="16" s="1"/>
  <c r="H541" i="16" a="1"/>
  <c r="H541" i="16" s="1"/>
  <c r="I541" i="16" a="1"/>
  <c r="I541" i="16" s="1"/>
  <c r="J541" i="16" a="1"/>
  <c r="J541" i="16" s="1"/>
  <c r="L541" i="16" a="1"/>
  <c r="L541" i="16" s="1"/>
  <c r="N541" i="16" a="1"/>
  <c r="N541" i="16" s="1"/>
  <c r="O541" i="16" a="1"/>
  <c r="O541" i="16" s="1"/>
  <c r="A542" i="16" a="1"/>
  <c r="A542" i="16" s="1"/>
  <c r="B542" i="16" a="1"/>
  <c r="B542" i="16" s="1"/>
  <c r="C542" i="16" a="1"/>
  <c r="C542" i="16" s="1"/>
  <c r="D542" i="16" a="1"/>
  <c r="D542" i="16" s="1"/>
  <c r="E542" i="16" a="1"/>
  <c r="E542" i="16" s="1"/>
  <c r="F542" i="16" a="1"/>
  <c r="F542" i="16" s="1"/>
  <c r="G542" i="16" a="1"/>
  <c r="G542" i="16" s="1"/>
  <c r="H542" i="16" a="1"/>
  <c r="H542" i="16" s="1"/>
  <c r="I542" i="16" a="1"/>
  <c r="I542" i="16" s="1"/>
  <c r="J542" i="16" a="1"/>
  <c r="J542" i="16" s="1"/>
  <c r="L542" i="16" a="1"/>
  <c r="L542" i="16" s="1"/>
  <c r="N542" i="16" a="1"/>
  <c r="N542" i="16" s="1"/>
  <c r="O542" i="16" a="1"/>
  <c r="O542" i="16" s="1"/>
  <c r="A543" i="16" a="1"/>
  <c r="A543" i="16" s="1"/>
  <c r="B543" i="16" a="1"/>
  <c r="B543" i="16" s="1"/>
  <c r="C543" i="16" a="1"/>
  <c r="C543" i="16" s="1"/>
  <c r="D543" i="16" a="1"/>
  <c r="D543" i="16" s="1"/>
  <c r="E543" i="16" a="1"/>
  <c r="E543" i="16" s="1"/>
  <c r="F543" i="16" a="1"/>
  <c r="F543" i="16" s="1"/>
  <c r="G543" i="16" a="1"/>
  <c r="G543" i="16" s="1"/>
  <c r="H543" i="16" a="1"/>
  <c r="H543" i="16" s="1"/>
  <c r="I543" i="16" a="1"/>
  <c r="I543" i="16" s="1"/>
  <c r="J543" i="16" a="1"/>
  <c r="J543" i="16" s="1"/>
  <c r="L543" i="16" a="1"/>
  <c r="L543" i="16" s="1"/>
  <c r="N543" i="16" a="1"/>
  <c r="N543" i="16" s="1"/>
  <c r="O543" i="16" a="1"/>
  <c r="O543" i="16" s="1"/>
  <c r="A544" i="16" a="1"/>
  <c r="A544" i="16" s="1"/>
  <c r="B544" i="16" a="1"/>
  <c r="B544" i="16" s="1"/>
  <c r="C544" i="16" a="1"/>
  <c r="C544" i="16" s="1"/>
  <c r="D544" i="16" a="1"/>
  <c r="D544" i="16" s="1"/>
  <c r="E544" i="16" a="1"/>
  <c r="E544" i="16" s="1"/>
  <c r="F544" i="16" a="1"/>
  <c r="F544" i="16" s="1"/>
  <c r="G544" i="16" a="1"/>
  <c r="G544" i="16" s="1"/>
  <c r="H544" i="16" a="1"/>
  <c r="H544" i="16" s="1"/>
  <c r="I544" i="16" a="1"/>
  <c r="I544" i="16" s="1"/>
  <c r="J544" i="16" a="1"/>
  <c r="J544" i="16" s="1"/>
  <c r="L544" i="16" a="1"/>
  <c r="L544" i="16" s="1"/>
  <c r="N544" i="16" a="1"/>
  <c r="N544" i="16" s="1"/>
  <c r="O544" i="16" a="1"/>
  <c r="O544" i="16" s="1"/>
  <c r="A545" i="16" a="1"/>
  <c r="A545" i="16" s="1"/>
  <c r="B545" i="16" a="1"/>
  <c r="B545" i="16" s="1"/>
  <c r="C545" i="16" a="1"/>
  <c r="C545" i="16" s="1"/>
  <c r="D545" i="16" a="1"/>
  <c r="D545" i="16" s="1"/>
  <c r="E545" i="16" a="1"/>
  <c r="E545" i="16" s="1"/>
  <c r="F545" i="16" a="1"/>
  <c r="F545" i="16" s="1"/>
  <c r="G545" i="16" a="1"/>
  <c r="G545" i="16" s="1"/>
  <c r="H545" i="16" a="1"/>
  <c r="H545" i="16" s="1"/>
  <c r="I545" i="16" a="1"/>
  <c r="I545" i="16" s="1"/>
  <c r="J545" i="16" a="1"/>
  <c r="J545" i="16" s="1"/>
  <c r="L545" i="16" a="1"/>
  <c r="L545" i="16" s="1"/>
  <c r="N545" i="16" a="1"/>
  <c r="N545" i="16" s="1"/>
  <c r="O545" i="16" a="1"/>
  <c r="O545" i="16" s="1"/>
  <c r="A546" i="16" a="1"/>
  <c r="A546" i="16" s="1"/>
  <c r="B546" i="16" a="1"/>
  <c r="B546" i="16" s="1"/>
  <c r="C546" i="16" a="1"/>
  <c r="C546" i="16" s="1"/>
  <c r="D546" i="16" a="1"/>
  <c r="D546" i="16" s="1"/>
  <c r="E546" i="16" a="1"/>
  <c r="E546" i="16" s="1"/>
  <c r="F546" i="16" a="1"/>
  <c r="F546" i="16" s="1"/>
  <c r="G546" i="16" a="1"/>
  <c r="G546" i="16" s="1"/>
  <c r="H546" i="16" a="1"/>
  <c r="H546" i="16" s="1"/>
  <c r="I546" i="16" a="1"/>
  <c r="I546" i="16" s="1"/>
  <c r="J546" i="16" a="1"/>
  <c r="J546" i="16" s="1"/>
  <c r="L546" i="16" a="1"/>
  <c r="L546" i="16" s="1"/>
  <c r="N546" i="16" a="1"/>
  <c r="N546" i="16" s="1"/>
  <c r="O546" i="16" a="1"/>
  <c r="O546" i="16" s="1"/>
  <c r="A547" i="16" a="1"/>
  <c r="A547" i="16" s="1"/>
  <c r="B547" i="16" a="1"/>
  <c r="B547" i="16" s="1"/>
  <c r="C547" i="16" a="1"/>
  <c r="C547" i="16" s="1"/>
  <c r="D547" i="16" a="1"/>
  <c r="D547" i="16" s="1"/>
  <c r="E547" i="16" a="1"/>
  <c r="E547" i="16" s="1"/>
  <c r="F547" i="16" a="1"/>
  <c r="F547" i="16" s="1"/>
  <c r="G547" i="16" a="1"/>
  <c r="G547" i="16" s="1"/>
  <c r="H547" i="16" a="1"/>
  <c r="H547" i="16" s="1"/>
  <c r="I547" i="16" a="1"/>
  <c r="I547" i="16" s="1"/>
  <c r="J547" i="16" a="1"/>
  <c r="J547" i="16" s="1"/>
  <c r="L547" i="16" a="1"/>
  <c r="L547" i="16" s="1"/>
  <c r="N547" i="16" a="1"/>
  <c r="N547" i="16" s="1"/>
  <c r="O547" i="16" a="1"/>
  <c r="O547" i="16" s="1"/>
  <c r="A548" i="16" a="1"/>
  <c r="A548" i="16" s="1"/>
  <c r="B548" i="16" a="1"/>
  <c r="B548" i="16" s="1"/>
  <c r="C548" i="16" a="1"/>
  <c r="C548" i="16" s="1"/>
  <c r="D548" i="16" a="1"/>
  <c r="D548" i="16" s="1"/>
  <c r="E548" i="16" a="1"/>
  <c r="E548" i="16" s="1"/>
  <c r="F548" i="16" a="1"/>
  <c r="F548" i="16" s="1"/>
  <c r="G548" i="16" a="1"/>
  <c r="G548" i="16" s="1"/>
  <c r="H548" i="16" a="1"/>
  <c r="H548" i="16" s="1"/>
  <c r="I548" i="16" a="1"/>
  <c r="I548" i="16" s="1"/>
  <c r="J548" i="16" a="1"/>
  <c r="J548" i="16" s="1"/>
  <c r="L548" i="16" a="1"/>
  <c r="L548" i="16" s="1"/>
  <c r="N548" i="16" a="1"/>
  <c r="N548" i="16" s="1"/>
  <c r="O548" i="16" a="1"/>
  <c r="O548" i="16" s="1"/>
  <c r="A549" i="16" a="1"/>
  <c r="A549" i="16" s="1"/>
  <c r="B549" i="16" a="1"/>
  <c r="B549" i="16" s="1"/>
  <c r="C549" i="16" a="1"/>
  <c r="C549" i="16" s="1"/>
  <c r="D549" i="16" a="1"/>
  <c r="D549" i="16" s="1"/>
  <c r="E549" i="16" a="1"/>
  <c r="E549" i="16" s="1"/>
  <c r="F549" i="16" a="1"/>
  <c r="F549" i="16" s="1"/>
  <c r="G549" i="16" a="1"/>
  <c r="G549" i="16" s="1"/>
  <c r="H549" i="16" a="1"/>
  <c r="H549" i="16" s="1"/>
  <c r="I549" i="16" a="1"/>
  <c r="I549" i="16" s="1"/>
  <c r="J549" i="16" a="1"/>
  <c r="J549" i="16" s="1"/>
  <c r="L549" i="16" a="1"/>
  <c r="L549" i="16" s="1"/>
  <c r="N549" i="16" a="1"/>
  <c r="N549" i="16" s="1"/>
  <c r="O549" i="16" a="1"/>
  <c r="O549" i="16" s="1"/>
  <c r="A550" i="16" a="1"/>
  <c r="A550" i="16" s="1"/>
  <c r="B550" i="16" a="1"/>
  <c r="B550" i="16" s="1"/>
  <c r="C550" i="16" a="1"/>
  <c r="C550" i="16" s="1"/>
  <c r="D550" i="16" a="1"/>
  <c r="D550" i="16" s="1"/>
  <c r="E550" i="16" a="1"/>
  <c r="E550" i="16" s="1"/>
  <c r="F550" i="16" a="1"/>
  <c r="F550" i="16" s="1"/>
  <c r="G550" i="16" a="1"/>
  <c r="G550" i="16" s="1"/>
  <c r="H550" i="16" a="1"/>
  <c r="H550" i="16" s="1"/>
  <c r="I550" i="16" a="1"/>
  <c r="I550" i="16" s="1"/>
  <c r="J550" i="16" a="1"/>
  <c r="J550" i="16" s="1"/>
  <c r="L550" i="16" a="1"/>
  <c r="L550" i="16" s="1"/>
  <c r="N550" i="16" a="1"/>
  <c r="N550" i="16" s="1"/>
  <c r="O550" i="16" a="1"/>
  <c r="O550" i="16" s="1"/>
  <c r="A551" i="16" a="1"/>
  <c r="A551" i="16" s="1"/>
  <c r="B551" i="16" a="1"/>
  <c r="B551" i="16" s="1"/>
  <c r="C551" i="16" a="1"/>
  <c r="C551" i="16" s="1"/>
  <c r="D551" i="16" a="1"/>
  <c r="D551" i="16" s="1"/>
  <c r="E551" i="16" a="1"/>
  <c r="E551" i="16" s="1"/>
  <c r="F551" i="16" a="1"/>
  <c r="F551" i="16" s="1"/>
  <c r="G551" i="16" a="1"/>
  <c r="G551" i="16" s="1"/>
  <c r="H551" i="16" a="1"/>
  <c r="H551" i="16" s="1"/>
  <c r="I551" i="16" a="1"/>
  <c r="I551" i="16" s="1"/>
  <c r="J551" i="16" a="1"/>
  <c r="J551" i="16" s="1"/>
  <c r="L551" i="16" a="1"/>
  <c r="L551" i="16" s="1"/>
  <c r="N551" i="16" a="1"/>
  <c r="N551" i="16" s="1"/>
  <c r="O551" i="16" a="1"/>
  <c r="O551" i="16" s="1"/>
  <c r="A552" i="16" a="1"/>
  <c r="A552" i="16" s="1"/>
  <c r="B552" i="16" a="1"/>
  <c r="B552" i="16" s="1"/>
  <c r="C552" i="16" a="1"/>
  <c r="C552" i="16" s="1"/>
  <c r="D552" i="16" a="1"/>
  <c r="D552" i="16" s="1"/>
  <c r="E552" i="16" a="1"/>
  <c r="E552" i="16" s="1"/>
  <c r="F552" i="16" a="1"/>
  <c r="F552" i="16" s="1"/>
  <c r="G552" i="16" a="1"/>
  <c r="G552" i="16" s="1"/>
  <c r="H552" i="16" a="1"/>
  <c r="H552" i="16" s="1"/>
  <c r="I552" i="16" a="1"/>
  <c r="I552" i="16" s="1"/>
  <c r="J552" i="16" a="1"/>
  <c r="J552" i="16" s="1"/>
  <c r="L552" i="16" a="1"/>
  <c r="L552" i="16" s="1"/>
  <c r="N552" i="16" a="1"/>
  <c r="N552" i="16" s="1"/>
  <c r="O552" i="16" a="1"/>
  <c r="O552" i="16" s="1"/>
  <c r="A553" i="16" a="1"/>
  <c r="A553" i="16" s="1"/>
  <c r="B553" i="16" a="1"/>
  <c r="B553" i="16" s="1"/>
  <c r="C553" i="16" a="1"/>
  <c r="C553" i="16" s="1"/>
  <c r="D553" i="16" a="1"/>
  <c r="D553" i="16" s="1"/>
  <c r="E553" i="16" a="1"/>
  <c r="E553" i="16" s="1"/>
  <c r="F553" i="16" a="1"/>
  <c r="F553" i="16" s="1"/>
  <c r="G553" i="16" a="1"/>
  <c r="G553" i="16" s="1"/>
  <c r="H553" i="16" a="1"/>
  <c r="H553" i="16" s="1"/>
  <c r="I553" i="16" a="1"/>
  <c r="I553" i="16" s="1"/>
  <c r="J553" i="16" a="1"/>
  <c r="J553" i="16" s="1"/>
  <c r="L553" i="16" a="1"/>
  <c r="L553" i="16" s="1"/>
  <c r="N553" i="16" a="1"/>
  <c r="N553" i="16" s="1"/>
  <c r="O553" i="16" a="1"/>
  <c r="O553" i="16" s="1"/>
  <c r="A554" i="16" a="1"/>
  <c r="A554" i="16" s="1"/>
  <c r="B554" i="16" a="1"/>
  <c r="B554" i="16" s="1"/>
  <c r="C554" i="16" a="1"/>
  <c r="C554" i="16" s="1"/>
  <c r="D554" i="16" a="1"/>
  <c r="D554" i="16" s="1"/>
  <c r="E554" i="16" a="1"/>
  <c r="E554" i="16" s="1"/>
  <c r="F554" i="16" a="1"/>
  <c r="F554" i="16" s="1"/>
  <c r="G554" i="16" a="1"/>
  <c r="G554" i="16" s="1"/>
  <c r="H554" i="16" a="1"/>
  <c r="H554" i="16" s="1"/>
  <c r="I554" i="16" a="1"/>
  <c r="I554" i="16" s="1"/>
  <c r="J554" i="16" a="1"/>
  <c r="J554" i="16" s="1"/>
  <c r="L554" i="16" a="1"/>
  <c r="L554" i="16" s="1"/>
  <c r="N554" i="16" a="1"/>
  <c r="N554" i="16" s="1"/>
  <c r="O554" i="16" a="1"/>
  <c r="O554" i="16" s="1"/>
  <c r="A555" i="16" a="1"/>
  <c r="A555" i="16" s="1"/>
  <c r="B555" i="16" a="1"/>
  <c r="B555" i="16" s="1"/>
  <c r="C555" i="16" a="1"/>
  <c r="C555" i="16" s="1"/>
  <c r="D555" i="16" a="1"/>
  <c r="D555" i="16" s="1"/>
  <c r="E555" i="16" a="1"/>
  <c r="E555" i="16" s="1"/>
  <c r="F555" i="16" a="1"/>
  <c r="F555" i="16" s="1"/>
  <c r="G555" i="16" a="1"/>
  <c r="G555" i="16" s="1"/>
  <c r="H555" i="16" a="1"/>
  <c r="H555" i="16" s="1"/>
  <c r="I555" i="16" a="1"/>
  <c r="I555" i="16" s="1"/>
  <c r="J555" i="16" a="1"/>
  <c r="J555" i="16" s="1"/>
  <c r="L555" i="16" a="1"/>
  <c r="L555" i="16" s="1"/>
  <c r="N555" i="16" a="1"/>
  <c r="N555" i="16" s="1"/>
  <c r="O555" i="16" a="1"/>
  <c r="O555" i="16" s="1"/>
  <c r="A556" i="16" a="1"/>
  <c r="A556" i="16" s="1"/>
  <c r="B556" i="16" a="1"/>
  <c r="B556" i="16" s="1"/>
  <c r="C556" i="16" a="1"/>
  <c r="C556" i="16" s="1"/>
  <c r="D556" i="16" a="1"/>
  <c r="D556" i="16" s="1"/>
  <c r="E556" i="16" a="1"/>
  <c r="E556" i="16" s="1"/>
  <c r="F556" i="16" a="1"/>
  <c r="F556" i="16" s="1"/>
  <c r="G556" i="16" a="1"/>
  <c r="G556" i="16" s="1"/>
  <c r="H556" i="16" a="1"/>
  <c r="H556" i="16" s="1"/>
  <c r="I556" i="16" a="1"/>
  <c r="I556" i="16" s="1"/>
  <c r="J556" i="16" a="1"/>
  <c r="J556" i="16" s="1"/>
  <c r="L556" i="16" a="1"/>
  <c r="L556" i="16" s="1"/>
  <c r="N556" i="16" a="1"/>
  <c r="N556" i="16" s="1"/>
  <c r="O556" i="16" a="1"/>
  <c r="O556" i="16" s="1"/>
  <c r="A557" i="16" a="1"/>
  <c r="A557" i="16" s="1"/>
  <c r="B557" i="16" a="1"/>
  <c r="B557" i="16" s="1"/>
  <c r="C557" i="16" a="1"/>
  <c r="C557" i="16" s="1"/>
  <c r="D557" i="16" a="1"/>
  <c r="D557" i="16" s="1"/>
  <c r="E557" i="16" a="1"/>
  <c r="E557" i="16" s="1"/>
  <c r="F557" i="16" a="1"/>
  <c r="F557" i="16" s="1"/>
  <c r="G557" i="16" a="1"/>
  <c r="G557" i="16" s="1"/>
  <c r="H557" i="16" a="1"/>
  <c r="H557" i="16" s="1"/>
  <c r="I557" i="16" a="1"/>
  <c r="I557" i="16" s="1"/>
  <c r="J557" i="16" a="1"/>
  <c r="J557" i="16" s="1"/>
  <c r="L557" i="16" a="1"/>
  <c r="L557" i="16" s="1"/>
  <c r="N557" i="16" a="1"/>
  <c r="N557" i="16" s="1"/>
  <c r="O557" i="16" a="1"/>
  <c r="O557" i="16" s="1"/>
  <c r="A558" i="16" a="1"/>
  <c r="A558" i="16" s="1"/>
  <c r="B558" i="16" a="1"/>
  <c r="B558" i="16" s="1"/>
  <c r="C558" i="16" a="1"/>
  <c r="C558" i="16" s="1"/>
  <c r="D558" i="16" a="1"/>
  <c r="D558" i="16" s="1"/>
  <c r="E558" i="16" a="1"/>
  <c r="E558" i="16" s="1"/>
  <c r="F558" i="16" a="1"/>
  <c r="F558" i="16" s="1"/>
  <c r="G558" i="16" a="1"/>
  <c r="G558" i="16" s="1"/>
  <c r="H558" i="16" a="1"/>
  <c r="H558" i="16" s="1"/>
  <c r="I558" i="16" a="1"/>
  <c r="I558" i="16" s="1"/>
  <c r="J558" i="16" a="1"/>
  <c r="J558" i="16" s="1"/>
  <c r="L558" i="16" a="1"/>
  <c r="L558" i="16" s="1"/>
  <c r="N558" i="16" a="1"/>
  <c r="N558" i="16" s="1"/>
  <c r="O558" i="16" a="1"/>
  <c r="O558" i="16" s="1"/>
  <c r="A559" i="16" a="1"/>
  <c r="A559" i="16" s="1"/>
  <c r="B559" i="16" a="1"/>
  <c r="B559" i="16" s="1"/>
  <c r="C559" i="16" a="1"/>
  <c r="C559" i="16" s="1"/>
  <c r="D559" i="16" a="1"/>
  <c r="D559" i="16" s="1"/>
  <c r="E559" i="16" a="1"/>
  <c r="E559" i="16" s="1"/>
  <c r="F559" i="16" a="1"/>
  <c r="F559" i="16" s="1"/>
  <c r="G559" i="16" a="1"/>
  <c r="G559" i="16" s="1"/>
  <c r="H559" i="16" a="1"/>
  <c r="H559" i="16" s="1"/>
  <c r="I559" i="16" a="1"/>
  <c r="I559" i="16" s="1"/>
  <c r="J559" i="16" a="1"/>
  <c r="J559" i="16" s="1"/>
  <c r="L559" i="16" a="1"/>
  <c r="L559" i="16" s="1"/>
  <c r="N559" i="16" a="1"/>
  <c r="N559" i="16" s="1"/>
  <c r="O559" i="16" a="1"/>
  <c r="O559" i="16" s="1"/>
  <c r="A560" i="16" a="1"/>
  <c r="A560" i="16" s="1"/>
  <c r="B560" i="16" a="1"/>
  <c r="B560" i="16" s="1"/>
  <c r="C560" i="16" a="1"/>
  <c r="C560" i="16" s="1"/>
  <c r="D560" i="16" a="1"/>
  <c r="D560" i="16" s="1"/>
  <c r="E560" i="16" a="1"/>
  <c r="E560" i="16" s="1"/>
  <c r="F560" i="16" a="1"/>
  <c r="F560" i="16" s="1"/>
  <c r="G560" i="16" a="1"/>
  <c r="G560" i="16" s="1"/>
  <c r="H560" i="16" a="1"/>
  <c r="H560" i="16" s="1"/>
  <c r="I560" i="16" a="1"/>
  <c r="I560" i="16" s="1"/>
  <c r="J560" i="16" a="1"/>
  <c r="J560" i="16" s="1"/>
  <c r="K560" i="16" a="1"/>
  <c r="K560" i="16" s="1"/>
  <c r="L560" i="16" a="1"/>
  <c r="L560" i="16" s="1"/>
  <c r="N560" i="16" a="1"/>
  <c r="N560" i="16" s="1"/>
  <c r="O560" i="16" a="1"/>
  <c r="O560" i="16" s="1"/>
  <c r="A561" i="16" a="1"/>
  <c r="A561" i="16" s="1"/>
  <c r="B561" i="16" a="1"/>
  <c r="B561" i="16" s="1"/>
  <c r="C561" i="16" a="1"/>
  <c r="C561" i="16" s="1"/>
  <c r="D561" i="16" a="1"/>
  <c r="D561" i="16" s="1"/>
  <c r="E561" i="16" a="1"/>
  <c r="E561" i="16" s="1"/>
  <c r="F561" i="16" a="1"/>
  <c r="F561" i="16" s="1"/>
  <c r="G561" i="16" a="1"/>
  <c r="G561" i="16" s="1"/>
  <c r="H561" i="16" a="1"/>
  <c r="H561" i="16" s="1"/>
  <c r="I561" i="16" a="1"/>
  <c r="I561" i="16" s="1"/>
  <c r="J561" i="16" a="1"/>
  <c r="J561" i="16" s="1"/>
  <c r="L561" i="16" a="1"/>
  <c r="L561" i="16" s="1"/>
  <c r="N561" i="16" a="1"/>
  <c r="N561" i="16" s="1"/>
  <c r="O561" i="16" a="1"/>
  <c r="O561" i="16" s="1"/>
  <c r="A562" i="16" a="1"/>
  <c r="A562" i="16" s="1"/>
  <c r="B562" i="16" a="1"/>
  <c r="B562" i="16" s="1"/>
  <c r="C562" i="16" a="1"/>
  <c r="C562" i="16" s="1"/>
  <c r="D562" i="16" a="1"/>
  <c r="D562" i="16" s="1"/>
  <c r="E562" i="16" a="1"/>
  <c r="E562" i="16" s="1"/>
  <c r="F562" i="16" a="1"/>
  <c r="F562" i="16" s="1"/>
  <c r="G562" i="16" a="1"/>
  <c r="G562" i="16" s="1"/>
  <c r="H562" i="16" a="1"/>
  <c r="H562" i="16" s="1"/>
  <c r="I562" i="16" a="1"/>
  <c r="I562" i="16" s="1"/>
  <c r="J562" i="16" a="1"/>
  <c r="J562" i="16" s="1"/>
  <c r="L562" i="16" a="1"/>
  <c r="L562" i="16" s="1"/>
  <c r="N562" i="16" a="1"/>
  <c r="N562" i="16" s="1"/>
  <c r="O562" i="16" a="1"/>
  <c r="O562" i="16" s="1"/>
  <c r="A563" i="16" a="1"/>
  <c r="A563" i="16" s="1"/>
  <c r="B563" i="16" a="1"/>
  <c r="B563" i="16" s="1"/>
  <c r="C563" i="16" a="1"/>
  <c r="C563" i="16" s="1"/>
  <c r="D563" i="16" a="1"/>
  <c r="D563" i="16" s="1"/>
  <c r="E563" i="16" a="1"/>
  <c r="E563" i="16" s="1"/>
  <c r="F563" i="16" a="1"/>
  <c r="F563" i="16" s="1"/>
  <c r="G563" i="16" a="1"/>
  <c r="G563" i="16" s="1"/>
  <c r="H563" i="16" a="1"/>
  <c r="H563" i="16" s="1"/>
  <c r="I563" i="16" a="1"/>
  <c r="I563" i="16" s="1"/>
  <c r="J563" i="16" a="1"/>
  <c r="J563" i="16" s="1"/>
  <c r="L563" i="16" a="1"/>
  <c r="L563" i="16" s="1"/>
  <c r="N563" i="16" a="1"/>
  <c r="N563" i="16" s="1"/>
  <c r="O563" i="16" a="1"/>
  <c r="O563" i="16" s="1"/>
  <c r="A564" i="16" a="1"/>
  <c r="A564" i="16" s="1"/>
  <c r="B564" i="16" a="1"/>
  <c r="B564" i="16" s="1"/>
  <c r="C564" i="16" a="1"/>
  <c r="C564" i="16" s="1"/>
  <c r="D564" i="16" a="1"/>
  <c r="D564" i="16" s="1"/>
  <c r="E564" i="16" a="1"/>
  <c r="E564" i="16" s="1"/>
  <c r="F564" i="16" a="1"/>
  <c r="F564" i="16" s="1"/>
  <c r="G564" i="16" a="1"/>
  <c r="G564" i="16" s="1"/>
  <c r="H564" i="16" a="1"/>
  <c r="H564" i="16" s="1"/>
  <c r="I564" i="16" a="1"/>
  <c r="I564" i="16" s="1"/>
  <c r="J564" i="16" a="1"/>
  <c r="J564" i="16" s="1"/>
  <c r="L564" i="16" a="1"/>
  <c r="L564" i="16" s="1"/>
  <c r="N564" i="16" a="1"/>
  <c r="N564" i="16" s="1"/>
  <c r="O564" i="16" a="1"/>
  <c r="O564" i="16" s="1"/>
  <c r="A565" i="16" a="1"/>
  <c r="A565" i="16" s="1"/>
  <c r="B565" i="16" a="1"/>
  <c r="B565" i="16" s="1"/>
  <c r="C565" i="16" a="1"/>
  <c r="C565" i="16" s="1"/>
  <c r="D565" i="16" a="1"/>
  <c r="D565" i="16" s="1"/>
  <c r="E565" i="16" a="1"/>
  <c r="E565" i="16" s="1"/>
  <c r="F565" i="16" a="1"/>
  <c r="F565" i="16" s="1"/>
  <c r="G565" i="16" a="1"/>
  <c r="G565" i="16" s="1"/>
  <c r="H565" i="16" a="1"/>
  <c r="H565" i="16" s="1"/>
  <c r="I565" i="16" a="1"/>
  <c r="I565" i="16" s="1"/>
  <c r="J565" i="16" a="1"/>
  <c r="J565" i="16" s="1"/>
  <c r="K565" i="16" a="1"/>
  <c r="K565" i="16" s="1"/>
  <c r="L565" i="16" a="1"/>
  <c r="L565" i="16" s="1"/>
  <c r="N565" i="16" a="1"/>
  <c r="N565" i="16" s="1"/>
  <c r="O565" i="16" a="1"/>
  <c r="O565" i="16" s="1"/>
  <c r="A566" i="16" a="1"/>
  <c r="A566" i="16" s="1"/>
  <c r="B566" i="16" a="1"/>
  <c r="B566" i="16" s="1"/>
  <c r="C566" i="16" a="1"/>
  <c r="C566" i="16" s="1"/>
  <c r="D566" i="16" a="1"/>
  <c r="D566" i="16" s="1"/>
  <c r="E566" i="16" a="1"/>
  <c r="E566" i="16" s="1"/>
  <c r="F566" i="16" a="1"/>
  <c r="F566" i="16" s="1"/>
  <c r="G566" i="16" a="1"/>
  <c r="G566" i="16" s="1"/>
  <c r="H566" i="16" a="1"/>
  <c r="H566" i="16" s="1"/>
  <c r="I566" i="16" a="1"/>
  <c r="I566" i="16" s="1"/>
  <c r="J566" i="16" a="1"/>
  <c r="J566" i="16" s="1"/>
  <c r="L566" i="16" a="1"/>
  <c r="L566" i="16" s="1"/>
  <c r="N566" i="16" a="1"/>
  <c r="N566" i="16" s="1"/>
  <c r="O566" i="16" a="1"/>
  <c r="O566" i="16" s="1"/>
  <c r="A567" i="16" a="1"/>
  <c r="A567" i="16" s="1"/>
  <c r="B567" i="16" a="1"/>
  <c r="B567" i="16" s="1"/>
  <c r="C567" i="16" a="1"/>
  <c r="C567" i="16" s="1"/>
  <c r="D567" i="16" a="1"/>
  <c r="D567" i="16" s="1"/>
  <c r="E567" i="16" a="1"/>
  <c r="E567" i="16" s="1"/>
  <c r="F567" i="16" a="1"/>
  <c r="F567" i="16" s="1"/>
  <c r="G567" i="16" a="1"/>
  <c r="G567" i="16" s="1"/>
  <c r="H567" i="16" a="1"/>
  <c r="H567" i="16" s="1"/>
  <c r="I567" i="16" a="1"/>
  <c r="I567" i="16" s="1"/>
  <c r="J567" i="16" a="1"/>
  <c r="J567" i="16" s="1"/>
  <c r="L567" i="16" a="1"/>
  <c r="L567" i="16" s="1"/>
  <c r="N567" i="16" a="1"/>
  <c r="N567" i="16" s="1"/>
  <c r="O567" i="16" a="1"/>
  <c r="O567" i="16" s="1"/>
  <c r="A568" i="16" a="1"/>
  <c r="A568" i="16" s="1"/>
  <c r="B568" i="16" a="1"/>
  <c r="B568" i="16" s="1"/>
  <c r="C568" i="16" a="1"/>
  <c r="C568" i="16" s="1"/>
  <c r="D568" i="16" a="1"/>
  <c r="D568" i="16" s="1"/>
  <c r="E568" i="16" a="1"/>
  <c r="E568" i="16" s="1"/>
  <c r="F568" i="16" a="1"/>
  <c r="F568" i="16" s="1"/>
  <c r="G568" i="16" a="1"/>
  <c r="G568" i="16" s="1"/>
  <c r="H568" i="16" a="1"/>
  <c r="H568" i="16" s="1"/>
  <c r="I568" i="16" a="1"/>
  <c r="I568" i="16" s="1"/>
  <c r="J568" i="16" a="1"/>
  <c r="J568" i="16" s="1"/>
  <c r="L568" i="16" a="1"/>
  <c r="L568" i="16" s="1"/>
  <c r="N568" i="16" a="1"/>
  <c r="N568" i="16" s="1"/>
  <c r="O568" i="16" a="1"/>
  <c r="O568" i="16" s="1"/>
  <c r="A569" i="16" a="1"/>
  <c r="A569" i="16" s="1"/>
  <c r="B569" i="16" a="1"/>
  <c r="B569" i="16" s="1"/>
  <c r="C569" i="16" a="1"/>
  <c r="C569" i="16" s="1"/>
  <c r="D569" i="16" a="1"/>
  <c r="D569" i="16" s="1"/>
  <c r="E569" i="16" a="1"/>
  <c r="E569" i="16" s="1"/>
  <c r="F569" i="16" a="1"/>
  <c r="F569" i="16" s="1"/>
  <c r="G569" i="16" a="1"/>
  <c r="G569" i="16" s="1"/>
  <c r="H569" i="16" a="1"/>
  <c r="H569" i="16" s="1"/>
  <c r="I569" i="16" a="1"/>
  <c r="I569" i="16" s="1"/>
  <c r="J569" i="16" a="1"/>
  <c r="J569" i="16" s="1"/>
  <c r="L569" i="16" a="1"/>
  <c r="L569" i="16" s="1"/>
  <c r="N569" i="16" a="1"/>
  <c r="N569" i="16" s="1"/>
  <c r="O569" i="16" a="1"/>
  <c r="O569" i="16" s="1"/>
  <c r="A570" i="16" a="1"/>
  <c r="A570" i="16" s="1"/>
  <c r="B570" i="16" a="1"/>
  <c r="B570" i="16" s="1"/>
  <c r="C570" i="16" a="1"/>
  <c r="C570" i="16" s="1"/>
  <c r="D570" i="16" a="1"/>
  <c r="D570" i="16" s="1"/>
  <c r="E570" i="16" a="1"/>
  <c r="E570" i="16" s="1"/>
  <c r="F570" i="16" a="1"/>
  <c r="F570" i="16" s="1"/>
  <c r="G570" i="16" a="1"/>
  <c r="G570" i="16" s="1"/>
  <c r="H570" i="16" a="1"/>
  <c r="H570" i="16" s="1"/>
  <c r="I570" i="16" a="1"/>
  <c r="I570" i="16" s="1"/>
  <c r="J570" i="16" a="1"/>
  <c r="J570" i="16" s="1"/>
  <c r="L570" i="16" a="1"/>
  <c r="L570" i="16" s="1"/>
  <c r="N570" i="16" a="1"/>
  <c r="N570" i="16" s="1"/>
  <c r="O570" i="16" a="1"/>
  <c r="O570" i="16" s="1"/>
  <c r="A571" i="16" a="1"/>
  <c r="A571" i="16" s="1"/>
  <c r="B571" i="16" a="1"/>
  <c r="B571" i="16" s="1"/>
  <c r="C571" i="16" a="1"/>
  <c r="C571" i="16" s="1"/>
  <c r="D571" i="16" a="1"/>
  <c r="D571" i="16" s="1"/>
  <c r="E571" i="16" a="1"/>
  <c r="E571" i="16" s="1"/>
  <c r="F571" i="16" a="1"/>
  <c r="F571" i="16" s="1"/>
  <c r="G571" i="16" a="1"/>
  <c r="G571" i="16" s="1"/>
  <c r="H571" i="16" a="1"/>
  <c r="H571" i="16" s="1"/>
  <c r="I571" i="16" a="1"/>
  <c r="I571" i="16" s="1"/>
  <c r="J571" i="16" a="1"/>
  <c r="J571" i="16" s="1"/>
  <c r="L571" i="16" a="1"/>
  <c r="L571" i="16" s="1"/>
  <c r="N571" i="16" a="1"/>
  <c r="N571" i="16" s="1"/>
  <c r="O571" i="16" a="1"/>
  <c r="O571" i="16" s="1"/>
  <c r="A572" i="16" a="1"/>
  <c r="A572" i="16" s="1"/>
  <c r="B572" i="16" a="1"/>
  <c r="B572" i="16" s="1"/>
  <c r="C572" i="16" a="1"/>
  <c r="C572" i="16" s="1"/>
  <c r="D572" i="16" a="1"/>
  <c r="D572" i="16" s="1"/>
  <c r="E572" i="16" a="1"/>
  <c r="E572" i="16" s="1"/>
  <c r="F572" i="16" a="1"/>
  <c r="F572" i="16" s="1"/>
  <c r="G572" i="16" a="1"/>
  <c r="G572" i="16" s="1"/>
  <c r="H572" i="16" a="1"/>
  <c r="H572" i="16" s="1"/>
  <c r="I572" i="16" a="1"/>
  <c r="I572" i="16" s="1"/>
  <c r="J572" i="16" a="1"/>
  <c r="J572" i="16" s="1"/>
  <c r="L572" i="16" a="1"/>
  <c r="L572" i="16" s="1"/>
  <c r="N572" i="16" a="1"/>
  <c r="N572" i="16" s="1"/>
  <c r="O572" i="16" a="1"/>
  <c r="O572" i="16" s="1"/>
  <c r="A573" i="16" a="1"/>
  <c r="A573" i="16" s="1"/>
  <c r="B573" i="16" a="1"/>
  <c r="B573" i="16" s="1"/>
  <c r="C573" i="16" a="1"/>
  <c r="C573" i="16" s="1"/>
  <c r="D573" i="16" a="1"/>
  <c r="D573" i="16" s="1"/>
  <c r="E573" i="16" a="1"/>
  <c r="E573" i="16" s="1"/>
  <c r="F573" i="16" a="1"/>
  <c r="F573" i="16" s="1"/>
  <c r="G573" i="16" a="1"/>
  <c r="G573" i="16" s="1"/>
  <c r="H573" i="16" a="1"/>
  <c r="H573" i="16" s="1"/>
  <c r="I573" i="16" a="1"/>
  <c r="I573" i="16" s="1"/>
  <c r="J573" i="16" a="1"/>
  <c r="J573" i="16" s="1"/>
  <c r="L573" i="16" a="1"/>
  <c r="L573" i="16" s="1"/>
  <c r="N573" i="16" a="1"/>
  <c r="N573" i="16" s="1"/>
  <c r="O573" i="16" a="1"/>
  <c r="O573" i="16" s="1"/>
  <c r="A574" i="16" a="1"/>
  <c r="A574" i="16" s="1"/>
  <c r="B574" i="16" a="1"/>
  <c r="B574" i="16" s="1"/>
  <c r="C574" i="16" a="1"/>
  <c r="C574" i="16" s="1"/>
  <c r="D574" i="16" a="1"/>
  <c r="D574" i="16" s="1"/>
  <c r="E574" i="16" a="1"/>
  <c r="E574" i="16" s="1"/>
  <c r="F574" i="16" a="1"/>
  <c r="F574" i="16" s="1"/>
  <c r="G574" i="16" a="1"/>
  <c r="G574" i="16" s="1"/>
  <c r="H574" i="16" a="1"/>
  <c r="H574" i="16" s="1"/>
  <c r="I574" i="16" a="1"/>
  <c r="I574" i="16" s="1"/>
  <c r="J574" i="16" a="1"/>
  <c r="J574" i="16" s="1"/>
  <c r="L574" i="16" a="1"/>
  <c r="L574" i="16" s="1"/>
  <c r="N574" i="16" a="1"/>
  <c r="N574" i="16" s="1"/>
  <c r="O574" i="16" a="1"/>
  <c r="O574" i="16" s="1"/>
  <c r="A575" i="16" a="1"/>
  <c r="A575" i="16" s="1"/>
  <c r="B575" i="16" a="1"/>
  <c r="B575" i="16" s="1"/>
  <c r="C575" i="16" a="1"/>
  <c r="C575" i="16" s="1"/>
  <c r="D575" i="16" a="1"/>
  <c r="D575" i="16" s="1"/>
  <c r="E575" i="16" a="1"/>
  <c r="E575" i="16" s="1"/>
  <c r="F575" i="16" a="1"/>
  <c r="F575" i="16" s="1"/>
  <c r="G575" i="16" a="1"/>
  <c r="G575" i="16" s="1"/>
  <c r="H575" i="16" a="1"/>
  <c r="H575" i="16" s="1"/>
  <c r="I575" i="16" a="1"/>
  <c r="I575" i="16" s="1"/>
  <c r="J575" i="16" a="1"/>
  <c r="J575" i="16" s="1"/>
  <c r="L575" i="16" a="1"/>
  <c r="L575" i="16" s="1"/>
  <c r="N575" i="16" a="1"/>
  <c r="N575" i="16" s="1"/>
  <c r="O575" i="16" a="1"/>
  <c r="O575" i="16" s="1"/>
  <c r="A576" i="16" a="1"/>
  <c r="A576" i="16" s="1"/>
  <c r="B576" i="16" a="1"/>
  <c r="B576" i="16" s="1"/>
  <c r="C576" i="16" a="1"/>
  <c r="C576" i="16" s="1"/>
  <c r="D576" i="16" a="1"/>
  <c r="D576" i="16" s="1"/>
  <c r="E576" i="16" a="1"/>
  <c r="E576" i="16" s="1"/>
  <c r="F576" i="16" a="1"/>
  <c r="F576" i="16" s="1"/>
  <c r="G576" i="16" a="1"/>
  <c r="G576" i="16" s="1"/>
  <c r="H576" i="16" a="1"/>
  <c r="H576" i="16" s="1"/>
  <c r="I576" i="16" a="1"/>
  <c r="I576" i="16" s="1"/>
  <c r="J576" i="16" a="1"/>
  <c r="J576" i="16" s="1"/>
  <c r="L576" i="16" a="1"/>
  <c r="L576" i="16" s="1"/>
  <c r="N576" i="16" a="1"/>
  <c r="N576" i="16" s="1"/>
  <c r="O576" i="16" a="1"/>
  <c r="O576" i="16" s="1"/>
  <c r="A577" i="16" a="1"/>
  <c r="A577" i="16" s="1"/>
  <c r="B577" i="16" a="1"/>
  <c r="B577" i="16" s="1"/>
  <c r="C577" i="16" a="1"/>
  <c r="C577" i="16" s="1"/>
  <c r="D577" i="16" a="1"/>
  <c r="D577" i="16" s="1"/>
  <c r="E577" i="16" a="1"/>
  <c r="E577" i="16" s="1"/>
  <c r="F577" i="16" a="1"/>
  <c r="F577" i="16" s="1"/>
  <c r="G577" i="16" a="1"/>
  <c r="G577" i="16" s="1"/>
  <c r="H577" i="16" a="1"/>
  <c r="H577" i="16" s="1"/>
  <c r="I577" i="16" a="1"/>
  <c r="I577" i="16" s="1"/>
  <c r="J577" i="16" a="1"/>
  <c r="J577" i="16" s="1"/>
  <c r="L577" i="16" a="1"/>
  <c r="L577" i="16" s="1"/>
  <c r="N577" i="16" a="1"/>
  <c r="N577" i="16" s="1"/>
  <c r="O577" i="16" a="1"/>
  <c r="O577" i="16" s="1"/>
  <c r="A578" i="16" a="1"/>
  <c r="A578" i="16" s="1"/>
  <c r="B578" i="16" a="1"/>
  <c r="B578" i="16" s="1"/>
  <c r="C578" i="16" a="1"/>
  <c r="C578" i="16" s="1"/>
  <c r="D578" i="16" a="1"/>
  <c r="D578" i="16" s="1"/>
  <c r="E578" i="16" a="1"/>
  <c r="E578" i="16" s="1"/>
  <c r="F578" i="16" a="1"/>
  <c r="F578" i="16" s="1"/>
  <c r="G578" i="16" a="1"/>
  <c r="G578" i="16" s="1"/>
  <c r="H578" i="16" a="1"/>
  <c r="H578" i="16" s="1"/>
  <c r="I578" i="16" a="1"/>
  <c r="I578" i="16" s="1"/>
  <c r="J578" i="16" a="1"/>
  <c r="J578" i="16" s="1"/>
  <c r="L578" i="16" a="1"/>
  <c r="L578" i="16" s="1"/>
  <c r="N578" i="16" a="1"/>
  <c r="N578" i="16" s="1"/>
  <c r="O578" i="16" a="1"/>
  <c r="O578" i="16" s="1"/>
  <c r="A579" i="16" a="1"/>
  <c r="A579" i="16" s="1"/>
  <c r="B579" i="16" a="1"/>
  <c r="B579" i="16" s="1"/>
  <c r="C579" i="16" a="1"/>
  <c r="C579" i="16" s="1"/>
  <c r="D579" i="16" a="1"/>
  <c r="D579" i="16" s="1"/>
  <c r="E579" i="16" a="1"/>
  <c r="E579" i="16" s="1"/>
  <c r="F579" i="16" a="1"/>
  <c r="F579" i="16" s="1"/>
  <c r="G579" i="16" a="1"/>
  <c r="G579" i="16" s="1"/>
  <c r="H579" i="16" a="1"/>
  <c r="H579" i="16" s="1"/>
  <c r="I579" i="16" a="1"/>
  <c r="I579" i="16" s="1"/>
  <c r="J579" i="16" a="1"/>
  <c r="J579" i="16" s="1"/>
  <c r="L579" i="16" a="1"/>
  <c r="L579" i="16" s="1"/>
  <c r="N579" i="16" a="1"/>
  <c r="N579" i="16" s="1"/>
  <c r="O579" i="16" a="1"/>
  <c r="O579" i="16" s="1"/>
  <c r="A580" i="16" a="1"/>
  <c r="A580" i="16" s="1"/>
  <c r="B580" i="16" a="1"/>
  <c r="B580" i="16" s="1"/>
  <c r="C580" i="16" a="1"/>
  <c r="C580" i="16" s="1"/>
  <c r="D580" i="16" a="1"/>
  <c r="D580" i="16" s="1"/>
  <c r="E580" i="16" a="1"/>
  <c r="E580" i="16" s="1"/>
  <c r="F580" i="16" a="1"/>
  <c r="F580" i="16" s="1"/>
  <c r="G580" i="16" a="1"/>
  <c r="G580" i="16" s="1"/>
  <c r="H580" i="16" a="1"/>
  <c r="H580" i="16" s="1"/>
  <c r="I580" i="16" a="1"/>
  <c r="I580" i="16" s="1"/>
  <c r="J580" i="16" a="1"/>
  <c r="J580" i="16" s="1"/>
  <c r="L580" i="16" a="1"/>
  <c r="L580" i="16" s="1"/>
  <c r="N580" i="16" a="1"/>
  <c r="N580" i="16" s="1"/>
  <c r="O580" i="16" a="1"/>
  <c r="O580" i="16" s="1"/>
  <c r="A581" i="16" a="1"/>
  <c r="A581" i="16" s="1"/>
  <c r="B581" i="16" a="1"/>
  <c r="B581" i="16" s="1"/>
  <c r="C581" i="16" a="1"/>
  <c r="C581" i="16" s="1"/>
  <c r="D581" i="16" a="1"/>
  <c r="D581" i="16" s="1"/>
  <c r="E581" i="16" a="1"/>
  <c r="E581" i="16" s="1"/>
  <c r="F581" i="16" a="1"/>
  <c r="F581" i="16" s="1"/>
  <c r="G581" i="16" a="1"/>
  <c r="G581" i="16" s="1"/>
  <c r="H581" i="16" a="1"/>
  <c r="H581" i="16" s="1"/>
  <c r="I581" i="16" a="1"/>
  <c r="I581" i="16" s="1"/>
  <c r="J581" i="16" a="1"/>
  <c r="J581" i="16" s="1"/>
  <c r="L581" i="16" a="1"/>
  <c r="L581" i="16" s="1"/>
  <c r="N581" i="16" a="1"/>
  <c r="N581" i="16" s="1"/>
  <c r="O581" i="16" a="1"/>
  <c r="O581" i="16" s="1"/>
  <c r="A582" i="16" a="1"/>
  <c r="A582" i="16" s="1"/>
  <c r="B582" i="16" a="1"/>
  <c r="B582" i="16" s="1"/>
  <c r="C582" i="16" a="1"/>
  <c r="C582" i="16" s="1"/>
  <c r="D582" i="16" a="1"/>
  <c r="D582" i="16" s="1"/>
  <c r="E582" i="16" a="1"/>
  <c r="E582" i="16" s="1"/>
  <c r="F582" i="16" a="1"/>
  <c r="F582" i="16" s="1"/>
  <c r="G582" i="16" a="1"/>
  <c r="G582" i="16" s="1"/>
  <c r="H582" i="16" a="1"/>
  <c r="H582" i="16" s="1"/>
  <c r="I582" i="16" a="1"/>
  <c r="I582" i="16" s="1"/>
  <c r="J582" i="16" a="1"/>
  <c r="J582" i="16" s="1"/>
  <c r="L582" i="16" a="1"/>
  <c r="L582" i="16" s="1"/>
  <c r="N582" i="16" a="1"/>
  <c r="N582" i="16" s="1"/>
  <c r="O582" i="16" a="1"/>
  <c r="O582" i="16" s="1"/>
  <c r="A583" i="16" a="1"/>
  <c r="A583" i="16" s="1"/>
  <c r="B583" i="16" a="1"/>
  <c r="B583" i="16" s="1"/>
  <c r="C583" i="16" a="1"/>
  <c r="C583" i="16" s="1"/>
  <c r="D583" i="16" a="1"/>
  <c r="D583" i="16" s="1"/>
  <c r="E583" i="16" a="1"/>
  <c r="E583" i="16" s="1"/>
  <c r="F583" i="16" a="1"/>
  <c r="F583" i="16" s="1"/>
  <c r="G583" i="16" a="1"/>
  <c r="G583" i="16" s="1"/>
  <c r="H583" i="16" a="1"/>
  <c r="H583" i="16" s="1"/>
  <c r="I583" i="16" a="1"/>
  <c r="I583" i="16" s="1"/>
  <c r="J583" i="16" a="1"/>
  <c r="J583" i="16" s="1"/>
  <c r="K583" i="16" a="1"/>
  <c r="K583" i="16" s="1"/>
  <c r="L583" i="16" a="1"/>
  <c r="L583" i="16" s="1"/>
  <c r="N583" i="16" a="1"/>
  <c r="N583" i="16" s="1"/>
  <c r="O583" i="16" a="1"/>
  <c r="O583" i="16" s="1"/>
  <c r="A584" i="16" a="1"/>
  <c r="A584" i="16" s="1"/>
  <c r="B584" i="16" a="1"/>
  <c r="B584" i="16" s="1"/>
  <c r="C584" i="16" a="1"/>
  <c r="C584" i="16" s="1"/>
  <c r="D584" i="16" a="1"/>
  <c r="D584" i="16" s="1"/>
  <c r="E584" i="16" a="1"/>
  <c r="E584" i="16" s="1"/>
  <c r="F584" i="16" a="1"/>
  <c r="F584" i="16" s="1"/>
  <c r="G584" i="16" a="1"/>
  <c r="G584" i="16" s="1"/>
  <c r="H584" i="16" a="1"/>
  <c r="H584" i="16" s="1"/>
  <c r="I584" i="16" a="1"/>
  <c r="I584" i="16" s="1"/>
  <c r="J584" i="16" a="1"/>
  <c r="J584" i="16" s="1"/>
  <c r="K584" i="16" a="1"/>
  <c r="K584" i="16" s="1"/>
  <c r="L584" i="16" a="1"/>
  <c r="L584" i="16" s="1"/>
  <c r="N584" i="16" a="1"/>
  <c r="N584" i="16" s="1"/>
  <c r="O584" i="16" a="1"/>
  <c r="O584" i="16" s="1"/>
  <c r="A585" i="16" a="1"/>
  <c r="A585" i="16" s="1"/>
  <c r="B585" i="16" a="1"/>
  <c r="B585" i="16" s="1"/>
  <c r="C585" i="16" a="1"/>
  <c r="C585" i="16" s="1"/>
  <c r="D585" i="16" a="1"/>
  <c r="D585" i="16" s="1"/>
  <c r="E585" i="16" a="1"/>
  <c r="E585" i="16" s="1"/>
  <c r="F585" i="16" a="1"/>
  <c r="F585" i="16" s="1"/>
  <c r="G585" i="16" a="1"/>
  <c r="G585" i="16" s="1"/>
  <c r="H585" i="16" a="1"/>
  <c r="H585" i="16" s="1"/>
  <c r="I585" i="16" a="1"/>
  <c r="I585" i="16" s="1"/>
  <c r="J585" i="16" a="1"/>
  <c r="J585" i="16" s="1"/>
  <c r="L585" i="16" a="1"/>
  <c r="L585" i="16" s="1"/>
  <c r="N585" i="16" a="1"/>
  <c r="N585" i="16" s="1"/>
  <c r="O585" i="16" a="1"/>
  <c r="O585" i="16" s="1"/>
  <c r="A586" i="16" a="1"/>
  <c r="A586" i="16" s="1"/>
  <c r="B586" i="16" a="1"/>
  <c r="B586" i="16" s="1"/>
  <c r="C586" i="16" a="1"/>
  <c r="C586" i="16" s="1"/>
  <c r="D586" i="16" a="1"/>
  <c r="D586" i="16" s="1"/>
  <c r="E586" i="16" a="1"/>
  <c r="E586" i="16" s="1"/>
  <c r="F586" i="16" a="1"/>
  <c r="F586" i="16" s="1"/>
  <c r="G586" i="16" a="1"/>
  <c r="G586" i="16" s="1"/>
  <c r="H586" i="16" a="1"/>
  <c r="H586" i="16" s="1"/>
  <c r="I586" i="16" a="1"/>
  <c r="I586" i="16" s="1"/>
  <c r="J586" i="16" a="1"/>
  <c r="J586" i="16" s="1"/>
  <c r="L586" i="16" a="1"/>
  <c r="L586" i="16" s="1"/>
  <c r="N586" i="16" a="1"/>
  <c r="N586" i="16" s="1"/>
  <c r="O586" i="16" a="1"/>
  <c r="O586" i="16" s="1"/>
  <c r="A587" i="16" a="1"/>
  <c r="A587" i="16" s="1"/>
  <c r="B587" i="16" a="1"/>
  <c r="B587" i="16" s="1"/>
  <c r="C587" i="16" a="1"/>
  <c r="C587" i="16" s="1"/>
  <c r="D587" i="16" a="1"/>
  <c r="D587" i="16" s="1"/>
  <c r="E587" i="16" a="1"/>
  <c r="E587" i="16" s="1"/>
  <c r="F587" i="16" a="1"/>
  <c r="F587" i="16" s="1"/>
  <c r="G587" i="16" a="1"/>
  <c r="G587" i="16" s="1"/>
  <c r="H587" i="16" a="1"/>
  <c r="H587" i="16" s="1"/>
  <c r="I587" i="16" a="1"/>
  <c r="I587" i="16" s="1"/>
  <c r="J587" i="16" a="1"/>
  <c r="J587" i="16" s="1"/>
  <c r="L587" i="16" a="1"/>
  <c r="L587" i="16" s="1"/>
  <c r="N587" i="16" a="1"/>
  <c r="N587" i="16" s="1"/>
  <c r="O587" i="16" a="1"/>
  <c r="O587" i="16" s="1"/>
  <c r="A588" i="16" a="1"/>
  <c r="A588" i="16" s="1"/>
  <c r="B588" i="16" a="1"/>
  <c r="B588" i="16" s="1"/>
  <c r="C588" i="16" a="1"/>
  <c r="C588" i="16" s="1"/>
  <c r="D588" i="16" a="1"/>
  <c r="D588" i="16" s="1"/>
  <c r="E588" i="16" a="1"/>
  <c r="E588" i="16" s="1"/>
  <c r="F588" i="16" a="1"/>
  <c r="F588" i="16" s="1"/>
  <c r="G588" i="16" a="1"/>
  <c r="G588" i="16" s="1"/>
  <c r="H588" i="16" a="1"/>
  <c r="H588" i="16" s="1"/>
  <c r="I588" i="16" a="1"/>
  <c r="I588" i="16" s="1"/>
  <c r="J588" i="16" a="1"/>
  <c r="J588" i="16" s="1"/>
  <c r="K588" i="16" a="1"/>
  <c r="K588" i="16" s="1"/>
  <c r="L588" i="16" a="1"/>
  <c r="L588" i="16" s="1"/>
  <c r="N588" i="16" a="1"/>
  <c r="N588" i="16" s="1"/>
  <c r="O588" i="16" a="1"/>
  <c r="O588" i="16" s="1"/>
  <c r="A589" i="16" a="1"/>
  <c r="A589" i="16" s="1"/>
  <c r="B589" i="16" a="1"/>
  <c r="B589" i="16" s="1"/>
  <c r="C589" i="16" a="1"/>
  <c r="C589" i="16" s="1"/>
  <c r="D589" i="16" a="1"/>
  <c r="D589" i="16" s="1"/>
  <c r="E589" i="16" a="1"/>
  <c r="E589" i="16" s="1"/>
  <c r="F589" i="16" a="1"/>
  <c r="F589" i="16" s="1"/>
  <c r="G589" i="16" a="1"/>
  <c r="G589" i="16" s="1"/>
  <c r="H589" i="16" a="1"/>
  <c r="H589" i="16" s="1"/>
  <c r="I589" i="16" a="1"/>
  <c r="I589" i="16" s="1"/>
  <c r="J589" i="16" a="1"/>
  <c r="J589" i="16" s="1"/>
  <c r="L589" i="16" a="1"/>
  <c r="L589" i="16" s="1"/>
  <c r="N589" i="16" a="1"/>
  <c r="N589" i="16" s="1"/>
  <c r="O589" i="16" a="1"/>
  <c r="O589" i="16" s="1"/>
  <c r="A590" i="16" a="1"/>
  <c r="A590" i="16" s="1"/>
  <c r="B590" i="16" a="1"/>
  <c r="B590" i="16" s="1"/>
  <c r="C590" i="16" a="1"/>
  <c r="C590" i="16" s="1"/>
  <c r="D590" i="16" a="1"/>
  <c r="D590" i="16" s="1"/>
  <c r="E590" i="16" a="1"/>
  <c r="E590" i="16" s="1"/>
  <c r="F590" i="16" a="1"/>
  <c r="F590" i="16" s="1"/>
  <c r="G590" i="16" a="1"/>
  <c r="G590" i="16" s="1"/>
  <c r="H590" i="16" a="1"/>
  <c r="H590" i="16" s="1"/>
  <c r="I590" i="16" a="1"/>
  <c r="I590" i="16" s="1"/>
  <c r="J590" i="16" a="1"/>
  <c r="J590" i="16" s="1"/>
  <c r="L590" i="16" a="1"/>
  <c r="L590" i="16" s="1"/>
  <c r="N590" i="16" a="1"/>
  <c r="N590" i="16" s="1"/>
  <c r="O590" i="16" a="1"/>
  <c r="O590" i="16" s="1"/>
  <c r="A591" i="16" a="1"/>
  <c r="A591" i="16" s="1"/>
  <c r="B591" i="16" a="1"/>
  <c r="B591" i="16" s="1"/>
  <c r="C591" i="16" a="1"/>
  <c r="C591" i="16" s="1"/>
  <c r="D591" i="16" a="1"/>
  <c r="D591" i="16" s="1"/>
  <c r="E591" i="16" a="1"/>
  <c r="E591" i="16" s="1"/>
  <c r="F591" i="16" a="1"/>
  <c r="F591" i="16" s="1"/>
  <c r="G591" i="16" a="1"/>
  <c r="G591" i="16" s="1"/>
  <c r="H591" i="16" a="1"/>
  <c r="H591" i="16" s="1"/>
  <c r="I591" i="16" a="1"/>
  <c r="I591" i="16" s="1"/>
  <c r="J591" i="16" a="1"/>
  <c r="J591" i="16" s="1"/>
  <c r="L591" i="16" a="1"/>
  <c r="L591" i="16" s="1"/>
  <c r="N591" i="16" a="1"/>
  <c r="N591" i="16" s="1"/>
  <c r="O591" i="16" a="1"/>
  <c r="O591" i="16" s="1"/>
  <c r="A592" i="16" a="1"/>
  <c r="A592" i="16" s="1"/>
  <c r="B592" i="16" a="1"/>
  <c r="B592" i="16" s="1"/>
  <c r="C592" i="16" a="1"/>
  <c r="C592" i="16" s="1"/>
  <c r="D592" i="16" a="1"/>
  <c r="D592" i="16" s="1"/>
  <c r="E592" i="16" a="1"/>
  <c r="E592" i="16" s="1"/>
  <c r="F592" i="16" a="1"/>
  <c r="F592" i="16" s="1"/>
  <c r="G592" i="16" a="1"/>
  <c r="G592" i="16" s="1"/>
  <c r="H592" i="16" a="1"/>
  <c r="H592" i="16" s="1"/>
  <c r="I592" i="16" a="1"/>
  <c r="I592" i="16" s="1"/>
  <c r="J592" i="16" a="1"/>
  <c r="J592" i="16" s="1"/>
  <c r="K592" i="16" a="1"/>
  <c r="K592" i="16" s="1"/>
  <c r="L592" i="16" a="1"/>
  <c r="L592" i="16" s="1"/>
  <c r="N592" i="16" a="1"/>
  <c r="N592" i="16" s="1"/>
  <c r="O592" i="16" a="1"/>
  <c r="O592" i="16" s="1"/>
  <c r="A593" i="16" a="1"/>
  <c r="A593" i="16" s="1"/>
  <c r="B593" i="16" a="1"/>
  <c r="B593" i="16" s="1"/>
  <c r="C593" i="16" a="1"/>
  <c r="C593" i="16" s="1"/>
  <c r="D593" i="16" a="1"/>
  <c r="D593" i="16" s="1"/>
  <c r="E593" i="16" a="1"/>
  <c r="E593" i="16" s="1"/>
  <c r="F593" i="16" a="1"/>
  <c r="F593" i="16" s="1"/>
  <c r="G593" i="16" a="1"/>
  <c r="G593" i="16" s="1"/>
  <c r="H593" i="16" a="1"/>
  <c r="H593" i="16" s="1"/>
  <c r="I593" i="16" a="1"/>
  <c r="I593" i="16" s="1"/>
  <c r="J593" i="16" a="1"/>
  <c r="J593" i="16" s="1"/>
  <c r="L593" i="16" a="1"/>
  <c r="L593" i="16" s="1"/>
  <c r="N593" i="16" a="1"/>
  <c r="N593" i="16" s="1"/>
  <c r="O593" i="16" a="1"/>
  <c r="O593" i="16" s="1"/>
  <c r="A594" i="16" a="1"/>
  <c r="A594" i="16" s="1"/>
  <c r="B594" i="16" a="1"/>
  <c r="B594" i="16" s="1"/>
  <c r="C594" i="16" a="1"/>
  <c r="C594" i="16" s="1"/>
  <c r="D594" i="16" a="1"/>
  <c r="D594" i="16" s="1"/>
  <c r="E594" i="16" a="1"/>
  <c r="E594" i="16" s="1"/>
  <c r="F594" i="16" a="1"/>
  <c r="F594" i="16" s="1"/>
  <c r="G594" i="16" a="1"/>
  <c r="G594" i="16" s="1"/>
  <c r="H594" i="16" a="1"/>
  <c r="H594" i="16" s="1"/>
  <c r="I594" i="16" a="1"/>
  <c r="I594" i="16" s="1"/>
  <c r="J594" i="16" a="1"/>
  <c r="J594" i="16" s="1"/>
  <c r="L594" i="16" a="1"/>
  <c r="L594" i="16" s="1"/>
  <c r="N594" i="16" a="1"/>
  <c r="N594" i="16" s="1"/>
  <c r="O594" i="16" a="1"/>
  <c r="O594" i="16" s="1"/>
  <c r="A595" i="16" a="1"/>
  <c r="A595" i="16" s="1"/>
  <c r="B595" i="16" a="1"/>
  <c r="B595" i="16" s="1"/>
  <c r="C595" i="16" a="1"/>
  <c r="C595" i="16" s="1"/>
  <c r="D595" i="16" a="1"/>
  <c r="D595" i="16" s="1"/>
  <c r="E595" i="16" a="1"/>
  <c r="E595" i="16" s="1"/>
  <c r="F595" i="16" a="1"/>
  <c r="F595" i="16" s="1"/>
  <c r="G595" i="16" a="1"/>
  <c r="G595" i="16" s="1"/>
  <c r="H595" i="16" a="1"/>
  <c r="H595" i="16" s="1"/>
  <c r="I595" i="16" a="1"/>
  <c r="I595" i="16" s="1"/>
  <c r="J595" i="16" a="1"/>
  <c r="J595" i="16" s="1"/>
  <c r="L595" i="16" a="1"/>
  <c r="L595" i="16" s="1"/>
  <c r="N595" i="16" a="1"/>
  <c r="N595" i="16" s="1"/>
  <c r="O595" i="16" a="1"/>
  <c r="O595" i="16" s="1"/>
  <c r="A596" i="16" a="1"/>
  <c r="A596" i="16" s="1"/>
  <c r="B596" i="16" a="1"/>
  <c r="B596" i="16" s="1"/>
  <c r="C596" i="16" a="1"/>
  <c r="C596" i="16" s="1"/>
  <c r="D596" i="16" a="1"/>
  <c r="D596" i="16" s="1"/>
  <c r="E596" i="16" a="1"/>
  <c r="E596" i="16" s="1"/>
  <c r="F596" i="16" a="1"/>
  <c r="F596" i="16" s="1"/>
  <c r="G596" i="16" a="1"/>
  <c r="G596" i="16" s="1"/>
  <c r="H596" i="16" a="1"/>
  <c r="H596" i="16" s="1"/>
  <c r="I596" i="16" a="1"/>
  <c r="I596" i="16" s="1"/>
  <c r="J596" i="16" a="1"/>
  <c r="J596" i="16" s="1"/>
  <c r="L596" i="16" a="1"/>
  <c r="L596" i="16" s="1"/>
  <c r="N596" i="16" a="1"/>
  <c r="N596" i="16" s="1"/>
  <c r="O596" i="16" a="1"/>
  <c r="O596" i="16" s="1"/>
  <c r="A597" i="16" a="1"/>
  <c r="A597" i="16" s="1"/>
  <c r="B597" i="16" a="1"/>
  <c r="B597" i="16" s="1"/>
  <c r="C597" i="16" a="1"/>
  <c r="C597" i="16" s="1"/>
  <c r="D597" i="16" a="1"/>
  <c r="D597" i="16" s="1"/>
  <c r="E597" i="16" a="1"/>
  <c r="E597" i="16" s="1"/>
  <c r="F597" i="16" a="1"/>
  <c r="F597" i="16" s="1"/>
  <c r="G597" i="16" a="1"/>
  <c r="G597" i="16" s="1"/>
  <c r="H597" i="16" a="1"/>
  <c r="H597" i="16" s="1"/>
  <c r="I597" i="16" a="1"/>
  <c r="I597" i="16" s="1"/>
  <c r="J597" i="16" a="1"/>
  <c r="J597" i="16" s="1"/>
  <c r="K597" i="16" a="1"/>
  <c r="K597" i="16" s="1"/>
  <c r="L597" i="16" a="1"/>
  <c r="L597" i="16" s="1"/>
  <c r="N597" i="16" a="1"/>
  <c r="N597" i="16" s="1"/>
  <c r="O597" i="16" a="1"/>
  <c r="O597" i="16" s="1"/>
  <c r="A598" i="16" a="1"/>
  <c r="A598" i="16" s="1"/>
  <c r="B598" i="16" a="1"/>
  <c r="B598" i="16" s="1"/>
  <c r="C598" i="16" a="1"/>
  <c r="C598" i="16" s="1"/>
  <c r="D598" i="16" a="1"/>
  <c r="D598" i="16" s="1"/>
  <c r="E598" i="16" a="1"/>
  <c r="E598" i="16" s="1"/>
  <c r="F598" i="16" a="1"/>
  <c r="F598" i="16" s="1"/>
  <c r="G598" i="16" a="1"/>
  <c r="G598" i="16" s="1"/>
  <c r="H598" i="16" a="1"/>
  <c r="H598" i="16" s="1"/>
  <c r="I598" i="16" a="1"/>
  <c r="I598" i="16" s="1"/>
  <c r="J598" i="16" a="1"/>
  <c r="J598" i="16" s="1"/>
  <c r="L598" i="16" a="1"/>
  <c r="L598" i="16" s="1"/>
  <c r="N598" i="16" a="1"/>
  <c r="N598" i="16" s="1"/>
  <c r="O598" i="16" a="1"/>
  <c r="O598" i="16" s="1"/>
  <c r="A599" i="16" a="1"/>
  <c r="A599" i="16" s="1"/>
  <c r="B599" i="16" a="1"/>
  <c r="B599" i="16" s="1"/>
  <c r="C599" i="16" a="1"/>
  <c r="C599" i="16" s="1"/>
  <c r="D599" i="16" a="1"/>
  <c r="D599" i="16" s="1"/>
  <c r="E599" i="16" a="1"/>
  <c r="E599" i="16" s="1"/>
  <c r="F599" i="16" a="1"/>
  <c r="F599" i="16" s="1"/>
  <c r="G599" i="16" a="1"/>
  <c r="G599" i="16" s="1"/>
  <c r="H599" i="16" a="1"/>
  <c r="H599" i="16" s="1"/>
  <c r="I599" i="16" a="1"/>
  <c r="I599" i="16" s="1"/>
  <c r="J599" i="16" a="1"/>
  <c r="J599" i="16" s="1"/>
  <c r="K599" i="16" a="1"/>
  <c r="K599" i="16" s="1"/>
  <c r="L599" i="16" a="1"/>
  <c r="L599" i="16" s="1"/>
  <c r="N599" i="16" a="1"/>
  <c r="N599" i="16" s="1"/>
  <c r="O599" i="16" a="1"/>
  <c r="O599" i="16" s="1"/>
  <c r="A600" i="16" a="1"/>
  <c r="A600" i="16" s="1"/>
  <c r="B600" i="16" a="1"/>
  <c r="B600" i="16" s="1"/>
  <c r="C600" i="16" a="1"/>
  <c r="C600" i="16" s="1"/>
  <c r="D600" i="16" a="1"/>
  <c r="D600" i="16" s="1"/>
  <c r="E600" i="16" a="1"/>
  <c r="E600" i="16" s="1"/>
  <c r="F600" i="16" a="1"/>
  <c r="F600" i="16" s="1"/>
  <c r="G600" i="16" a="1"/>
  <c r="G600" i="16" s="1"/>
  <c r="H600" i="16" a="1"/>
  <c r="H600" i="16" s="1"/>
  <c r="I600" i="16" a="1"/>
  <c r="I600" i="16" s="1"/>
  <c r="J600" i="16" a="1"/>
  <c r="J600" i="16" s="1"/>
  <c r="K600" i="16" a="1"/>
  <c r="K600" i="16" s="1"/>
  <c r="L600" i="16" a="1"/>
  <c r="L600" i="16" s="1"/>
  <c r="N600" i="16" a="1"/>
  <c r="N600" i="16" s="1"/>
  <c r="O600" i="16" a="1"/>
  <c r="O600" i="16" s="1"/>
  <c r="A601" i="16" a="1"/>
  <c r="A601" i="16" s="1"/>
  <c r="B601" i="16" a="1"/>
  <c r="B601" i="16" s="1"/>
  <c r="C601" i="16" a="1"/>
  <c r="C601" i="16" s="1"/>
  <c r="D601" i="16" a="1"/>
  <c r="D601" i="16" s="1"/>
  <c r="E601" i="16" a="1"/>
  <c r="E601" i="16" s="1"/>
  <c r="F601" i="16" a="1"/>
  <c r="F601" i="16" s="1"/>
  <c r="G601" i="16" a="1"/>
  <c r="G601" i="16" s="1"/>
  <c r="H601" i="16" a="1"/>
  <c r="H601" i="16" s="1"/>
  <c r="I601" i="16" a="1"/>
  <c r="I601" i="16" s="1"/>
  <c r="J601" i="16" a="1"/>
  <c r="J601" i="16" s="1"/>
  <c r="L601" i="16" a="1"/>
  <c r="L601" i="16" s="1"/>
  <c r="N601" i="16" a="1"/>
  <c r="N601" i="16" s="1"/>
  <c r="O601" i="16" a="1"/>
  <c r="O601" i="16" s="1"/>
  <c r="A602" i="16" a="1"/>
  <c r="A602" i="16" s="1"/>
  <c r="B602" i="16" a="1"/>
  <c r="B602" i="16" s="1"/>
  <c r="C602" i="16" a="1"/>
  <c r="C602" i="16" s="1"/>
  <c r="D602" i="16" a="1"/>
  <c r="D602" i="16" s="1"/>
  <c r="E602" i="16" a="1"/>
  <c r="E602" i="16" s="1"/>
  <c r="F602" i="16" a="1"/>
  <c r="F602" i="16" s="1"/>
  <c r="G602" i="16" a="1"/>
  <c r="G602" i="16" s="1"/>
  <c r="H602" i="16" a="1"/>
  <c r="H602" i="16" s="1"/>
  <c r="I602" i="16" a="1"/>
  <c r="I602" i="16" s="1"/>
  <c r="J602" i="16" a="1"/>
  <c r="J602" i="16" s="1"/>
  <c r="L602" i="16" a="1"/>
  <c r="L602" i="16" s="1"/>
  <c r="N602" i="16" a="1"/>
  <c r="N602" i="16" s="1"/>
  <c r="O602" i="16" a="1"/>
  <c r="O602" i="16" s="1"/>
  <c r="A603" i="16" a="1"/>
  <c r="A603" i="16" s="1"/>
  <c r="B603" i="16" a="1"/>
  <c r="B603" i="16" s="1"/>
  <c r="C603" i="16" a="1"/>
  <c r="C603" i="16" s="1"/>
  <c r="D603" i="16" a="1"/>
  <c r="D603" i="16" s="1"/>
  <c r="E603" i="16" a="1"/>
  <c r="E603" i="16" s="1"/>
  <c r="F603" i="16" a="1"/>
  <c r="F603" i="16" s="1"/>
  <c r="G603" i="16" a="1"/>
  <c r="G603" i="16" s="1"/>
  <c r="H603" i="16" a="1"/>
  <c r="H603" i="16" s="1"/>
  <c r="I603" i="16" a="1"/>
  <c r="I603" i="16" s="1"/>
  <c r="J603" i="16" a="1"/>
  <c r="J603" i="16" s="1"/>
  <c r="L603" i="16" a="1"/>
  <c r="L603" i="16" s="1"/>
  <c r="N603" i="16" a="1"/>
  <c r="N603" i="16" s="1"/>
  <c r="O603" i="16" a="1"/>
  <c r="O603" i="16" s="1"/>
  <c r="A604" i="16" a="1"/>
  <c r="A604" i="16" s="1"/>
  <c r="B604" i="16" a="1"/>
  <c r="B604" i="16" s="1"/>
  <c r="C604" i="16" a="1"/>
  <c r="C604" i="16" s="1"/>
  <c r="D604" i="16" a="1"/>
  <c r="D604" i="16" s="1"/>
  <c r="E604" i="16" a="1"/>
  <c r="E604" i="16" s="1"/>
  <c r="F604" i="16" a="1"/>
  <c r="F604" i="16" s="1"/>
  <c r="G604" i="16" a="1"/>
  <c r="G604" i="16" s="1"/>
  <c r="H604" i="16" a="1"/>
  <c r="H604" i="16" s="1"/>
  <c r="I604" i="16" a="1"/>
  <c r="I604" i="16" s="1"/>
  <c r="J604" i="16" a="1"/>
  <c r="J604" i="16" s="1"/>
  <c r="L604" i="16" a="1"/>
  <c r="L604" i="16" s="1"/>
  <c r="N604" i="16" a="1"/>
  <c r="N604" i="16" s="1"/>
  <c r="O604" i="16" a="1"/>
  <c r="O604" i="16" s="1"/>
  <c r="A605" i="16" a="1"/>
  <c r="A605" i="16" s="1"/>
  <c r="B605" i="16" a="1"/>
  <c r="B605" i="16" s="1"/>
  <c r="C605" i="16" a="1"/>
  <c r="C605" i="16" s="1"/>
  <c r="D605" i="16" a="1"/>
  <c r="D605" i="16" s="1"/>
  <c r="E605" i="16" a="1"/>
  <c r="E605" i="16" s="1"/>
  <c r="F605" i="16" a="1"/>
  <c r="F605" i="16" s="1"/>
  <c r="G605" i="16" a="1"/>
  <c r="G605" i="16" s="1"/>
  <c r="H605" i="16" a="1"/>
  <c r="H605" i="16" s="1"/>
  <c r="I605" i="16" a="1"/>
  <c r="I605" i="16" s="1"/>
  <c r="J605" i="16" a="1"/>
  <c r="J605" i="16" s="1"/>
  <c r="L605" i="16" a="1"/>
  <c r="L605" i="16" s="1"/>
  <c r="N605" i="16" a="1"/>
  <c r="N605" i="16" s="1"/>
  <c r="O605" i="16" a="1"/>
  <c r="O605" i="16" s="1"/>
  <c r="A606" i="16" a="1"/>
  <c r="A606" i="16" s="1"/>
  <c r="B606" i="16" a="1"/>
  <c r="B606" i="16" s="1"/>
  <c r="C606" i="16" a="1"/>
  <c r="C606" i="16" s="1"/>
  <c r="D606" i="16" a="1"/>
  <c r="D606" i="16" s="1"/>
  <c r="E606" i="16" a="1"/>
  <c r="E606" i="16" s="1"/>
  <c r="F606" i="16" a="1"/>
  <c r="F606" i="16" s="1"/>
  <c r="G606" i="16" a="1"/>
  <c r="G606" i="16" s="1"/>
  <c r="H606" i="16" a="1"/>
  <c r="H606" i="16" s="1"/>
  <c r="I606" i="16" a="1"/>
  <c r="I606" i="16" s="1"/>
  <c r="J606" i="16" a="1"/>
  <c r="J606" i="16" s="1"/>
  <c r="L606" i="16" a="1"/>
  <c r="L606" i="16" s="1"/>
  <c r="N606" i="16" a="1"/>
  <c r="N606" i="16" s="1"/>
  <c r="O606" i="16" a="1"/>
  <c r="O606" i="16" s="1"/>
  <c r="A607" i="16" a="1"/>
  <c r="A607" i="16" s="1"/>
  <c r="B607" i="16" a="1"/>
  <c r="B607" i="16" s="1"/>
  <c r="C607" i="16" a="1"/>
  <c r="C607" i="16" s="1"/>
  <c r="D607" i="16" a="1"/>
  <c r="D607" i="16" s="1"/>
  <c r="E607" i="16" a="1"/>
  <c r="E607" i="16" s="1"/>
  <c r="F607" i="16" a="1"/>
  <c r="F607" i="16" s="1"/>
  <c r="G607" i="16" a="1"/>
  <c r="G607" i="16" s="1"/>
  <c r="H607" i="16" a="1"/>
  <c r="H607" i="16" s="1"/>
  <c r="I607" i="16" a="1"/>
  <c r="I607" i="16" s="1"/>
  <c r="J607" i="16" a="1"/>
  <c r="J607" i="16" s="1"/>
  <c r="K607" i="16" a="1"/>
  <c r="K607" i="16" s="1"/>
  <c r="L607" i="16" a="1"/>
  <c r="L607" i="16" s="1"/>
  <c r="N607" i="16" a="1"/>
  <c r="N607" i="16" s="1"/>
  <c r="O607" i="16" a="1"/>
  <c r="O607" i="16" s="1"/>
  <c r="A608" i="16" a="1"/>
  <c r="A608" i="16" s="1"/>
  <c r="B608" i="16" a="1"/>
  <c r="B608" i="16" s="1"/>
  <c r="C608" i="16" a="1"/>
  <c r="C608" i="16" s="1"/>
  <c r="D608" i="16" a="1"/>
  <c r="D608" i="16" s="1"/>
  <c r="E608" i="16" a="1"/>
  <c r="E608" i="16" s="1"/>
  <c r="F608" i="16" a="1"/>
  <c r="F608" i="16" s="1"/>
  <c r="G608" i="16" a="1"/>
  <c r="G608" i="16" s="1"/>
  <c r="H608" i="16" a="1"/>
  <c r="H608" i="16" s="1"/>
  <c r="I608" i="16" a="1"/>
  <c r="I608" i="16" s="1"/>
  <c r="J608" i="16" a="1"/>
  <c r="J608" i="16" s="1"/>
  <c r="L608" i="16" a="1"/>
  <c r="L608" i="16" s="1"/>
  <c r="N608" i="16" a="1"/>
  <c r="N608" i="16" s="1"/>
  <c r="O608" i="16" a="1"/>
  <c r="O608" i="16" s="1"/>
  <c r="A609" i="16" a="1"/>
  <c r="A609" i="16" s="1"/>
  <c r="B609" i="16" a="1"/>
  <c r="B609" i="16" s="1"/>
  <c r="C609" i="16" a="1"/>
  <c r="C609" i="16" s="1"/>
  <c r="D609" i="16" a="1"/>
  <c r="D609" i="16" s="1"/>
  <c r="E609" i="16" a="1"/>
  <c r="E609" i="16" s="1"/>
  <c r="F609" i="16" a="1"/>
  <c r="F609" i="16" s="1"/>
  <c r="G609" i="16" a="1"/>
  <c r="G609" i="16" s="1"/>
  <c r="H609" i="16" a="1"/>
  <c r="H609" i="16" s="1"/>
  <c r="I609" i="16" a="1"/>
  <c r="I609" i="16" s="1"/>
  <c r="J609" i="16" a="1"/>
  <c r="J609" i="16" s="1"/>
  <c r="K609" i="16" a="1"/>
  <c r="K609" i="16" s="1"/>
  <c r="L609" i="16" a="1"/>
  <c r="L609" i="16" s="1"/>
  <c r="N609" i="16" a="1"/>
  <c r="N609" i="16" s="1"/>
  <c r="O609" i="16" a="1"/>
  <c r="O609" i="16" s="1"/>
  <c r="A610" i="16" a="1"/>
  <c r="A610" i="16" s="1"/>
  <c r="B610" i="16" a="1"/>
  <c r="B610" i="16" s="1"/>
  <c r="C610" i="16" a="1"/>
  <c r="C610" i="16" s="1"/>
  <c r="D610" i="16" a="1"/>
  <c r="D610" i="16" s="1"/>
  <c r="E610" i="16" a="1"/>
  <c r="E610" i="16" s="1"/>
  <c r="F610" i="16" a="1"/>
  <c r="F610" i="16" s="1"/>
  <c r="G610" i="16" a="1"/>
  <c r="G610" i="16" s="1"/>
  <c r="H610" i="16" a="1"/>
  <c r="H610" i="16" s="1"/>
  <c r="I610" i="16" a="1"/>
  <c r="I610" i="16" s="1"/>
  <c r="J610" i="16" a="1"/>
  <c r="J610" i="16" s="1"/>
  <c r="K610" i="16" a="1"/>
  <c r="K610" i="16" s="1"/>
  <c r="L610" i="16" a="1"/>
  <c r="L610" i="16" s="1"/>
  <c r="N610" i="16" a="1"/>
  <c r="N610" i="16" s="1"/>
  <c r="O610" i="16" a="1"/>
  <c r="O610" i="16" s="1"/>
  <c r="A611" i="16" a="1"/>
  <c r="A611" i="16" s="1"/>
  <c r="B611" i="16" a="1"/>
  <c r="B611" i="16" s="1"/>
  <c r="C611" i="16" a="1"/>
  <c r="C611" i="16" s="1"/>
  <c r="D611" i="16" a="1"/>
  <c r="D611" i="16" s="1"/>
  <c r="E611" i="16" a="1"/>
  <c r="E611" i="16" s="1"/>
  <c r="F611" i="16" a="1"/>
  <c r="F611" i="16" s="1"/>
  <c r="G611" i="16" a="1"/>
  <c r="G611" i="16" s="1"/>
  <c r="H611" i="16" a="1"/>
  <c r="H611" i="16" s="1"/>
  <c r="I611" i="16" a="1"/>
  <c r="I611" i="16" s="1"/>
  <c r="J611" i="16" a="1"/>
  <c r="J611" i="16" s="1"/>
  <c r="K611" i="16" a="1"/>
  <c r="K611" i="16" s="1"/>
  <c r="L611" i="16" a="1"/>
  <c r="L611" i="16" s="1"/>
  <c r="N611" i="16" a="1"/>
  <c r="N611" i="16" s="1"/>
  <c r="O611" i="16" a="1"/>
  <c r="O611" i="16" s="1"/>
  <c r="A612" i="16" a="1"/>
  <c r="A612" i="16" s="1"/>
  <c r="B612" i="16" a="1"/>
  <c r="B612" i="16" s="1"/>
  <c r="C612" i="16" a="1"/>
  <c r="C612" i="16" s="1"/>
  <c r="D612" i="16" a="1"/>
  <c r="D612" i="16" s="1"/>
  <c r="E612" i="16" a="1"/>
  <c r="E612" i="16" s="1"/>
  <c r="F612" i="16" a="1"/>
  <c r="F612" i="16" s="1"/>
  <c r="G612" i="16" a="1"/>
  <c r="G612" i="16" s="1"/>
  <c r="H612" i="16" a="1"/>
  <c r="H612" i="16" s="1"/>
  <c r="I612" i="16" a="1"/>
  <c r="I612" i="16" s="1"/>
  <c r="J612" i="16" a="1"/>
  <c r="J612" i="16" s="1"/>
  <c r="L612" i="16" a="1"/>
  <c r="L612" i="16" s="1"/>
  <c r="N612" i="16" a="1"/>
  <c r="N612" i="16" s="1"/>
  <c r="O612" i="16" a="1"/>
  <c r="O612" i="16" s="1"/>
  <c r="A613" i="16" a="1"/>
  <c r="A613" i="16" s="1"/>
  <c r="B613" i="16" a="1"/>
  <c r="B613" i="16" s="1"/>
  <c r="C613" i="16" a="1"/>
  <c r="C613" i="16" s="1"/>
  <c r="D613" i="16" a="1"/>
  <c r="D613" i="16" s="1"/>
  <c r="E613" i="16" a="1"/>
  <c r="E613" i="16" s="1"/>
  <c r="F613" i="16" a="1"/>
  <c r="F613" i="16" s="1"/>
  <c r="G613" i="16" a="1"/>
  <c r="G613" i="16" s="1"/>
  <c r="H613" i="16" a="1"/>
  <c r="H613" i="16" s="1"/>
  <c r="I613" i="16" a="1"/>
  <c r="I613" i="16" s="1"/>
  <c r="J613" i="16" a="1"/>
  <c r="J613" i="16" s="1"/>
  <c r="K613" i="16" a="1"/>
  <c r="K613" i="16" s="1"/>
  <c r="L613" i="16" a="1"/>
  <c r="L613" i="16" s="1"/>
  <c r="N613" i="16" a="1"/>
  <c r="N613" i="16" s="1"/>
  <c r="O613" i="16" a="1"/>
  <c r="O613" i="16" s="1"/>
  <c r="A614" i="16" a="1"/>
  <c r="A614" i="16" s="1"/>
  <c r="B614" i="16" a="1"/>
  <c r="B614" i="16" s="1"/>
  <c r="C614" i="16" a="1"/>
  <c r="C614" i="16" s="1"/>
  <c r="D614" i="16" a="1"/>
  <c r="D614" i="16" s="1"/>
  <c r="E614" i="16" a="1"/>
  <c r="E614" i="16" s="1"/>
  <c r="F614" i="16" a="1"/>
  <c r="F614" i="16" s="1"/>
  <c r="G614" i="16" a="1"/>
  <c r="G614" i="16" s="1"/>
  <c r="H614" i="16" a="1"/>
  <c r="H614" i="16" s="1"/>
  <c r="I614" i="16" a="1"/>
  <c r="I614" i="16" s="1"/>
  <c r="J614" i="16" a="1"/>
  <c r="J614" i="16" s="1"/>
  <c r="L614" i="16" a="1"/>
  <c r="L614" i="16" s="1"/>
  <c r="N614" i="16" a="1"/>
  <c r="N614" i="16" s="1"/>
  <c r="O614" i="16" a="1"/>
  <c r="O614" i="16" s="1"/>
  <c r="A615" i="16" a="1"/>
  <c r="A615" i="16" s="1"/>
  <c r="B615" i="16" a="1"/>
  <c r="B615" i="16" s="1"/>
  <c r="C615" i="16" a="1"/>
  <c r="C615" i="16" s="1"/>
  <c r="D615" i="16" a="1"/>
  <c r="D615" i="16" s="1"/>
  <c r="E615" i="16" a="1"/>
  <c r="E615" i="16" s="1"/>
  <c r="F615" i="16" a="1"/>
  <c r="F615" i="16" s="1"/>
  <c r="G615" i="16" a="1"/>
  <c r="G615" i="16" s="1"/>
  <c r="H615" i="16" a="1"/>
  <c r="H615" i="16" s="1"/>
  <c r="I615" i="16" a="1"/>
  <c r="I615" i="16" s="1"/>
  <c r="J615" i="16" a="1"/>
  <c r="J615" i="16" s="1"/>
  <c r="L615" i="16" a="1"/>
  <c r="L615" i="16" s="1"/>
  <c r="N615" i="16" a="1"/>
  <c r="N615" i="16" s="1"/>
  <c r="O615" i="16" a="1"/>
  <c r="O615" i="16" s="1"/>
  <c r="A616" i="16" a="1"/>
  <c r="A616" i="16" s="1"/>
  <c r="B616" i="16" a="1"/>
  <c r="B616" i="16" s="1"/>
  <c r="C616" i="16" a="1"/>
  <c r="C616" i="16" s="1"/>
  <c r="D616" i="16" a="1"/>
  <c r="D616" i="16" s="1"/>
  <c r="E616" i="16" a="1"/>
  <c r="E616" i="16" s="1"/>
  <c r="F616" i="16" a="1"/>
  <c r="F616" i="16" s="1"/>
  <c r="G616" i="16" a="1"/>
  <c r="G616" i="16" s="1"/>
  <c r="H616" i="16" a="1"/>
  <c r="H616" i="16" s="1"/>
  <c r="I616" i="16" a="1"/>
  <c r="I616" i="16" s="1"/>
  <c r="J616" i="16" a="1"/>
  <c r="J616" i="16" s="1"/>
  <c r="K616" i="16" a="1"/>
  <c r="K616" i="16" s="1"/>
  <c r="L616" i="16" a="1"/>
  <c r="L616" i="16" s="1"/>
  <c r="N616" i="16" a="1"/>
  <c r="N616" i="16" s="1"/>
  <c r="O616" i="16" a="1"/>
  <c r="O616" i="16" s="1"/>
  <c r="A617" i="16" a="1"/>
  <c r="A617" i="16" s="1"/>
  <c r="B617" i="16" a="1"/>
  <c r="B617" i="16" s="1"/>
  <c r="C617" i="16" a="1"/>
  <c r="C617" i="16" s="1"/>
  <c r="D617" i="16" a="1"/>
  <c r="D617" i="16" s="1"/>
  <c r="E617" i="16" a="1"/>
  <c r="E617" i="16" s="1"/>
  <c r="F617" i="16" a="1"/>
  <c r="F617" i="16" s="1"/>
  <c r="G617" i="16" a="1"/>
  <c r="G617" i="16" s="1"/>
  <c r="H617" i="16" a="1"/>
  <c r="H617" i="16" s="1"/>
  <c r="I617" i="16" a="1"/>
  <c r="I617" i="16" s="1"/>
  <c r="J617" i="16" a="1"/>
  <c r="J617" i="16" s="1"/>
  <c r="K617" i="16" a="1"/>
  <c r="K617" i="16" s="1"/>
  <c r="L617" i="16" a="1"/>
  <c r="L617" i="16" s="1"/>
  <c r="N617" i="16" a="1"/>
  <c r="N617" i="16" s="1"/>
  <c r="O617" i="16" a="1"/>
  <c r="O617" i="16" s="1"/>
  <c r="A618" i="16" a="1"/>
  <c r="A618" i="16" s="1"/>
  <c r="B618" i="16" a="1"/>
  <c r="B618" i="16" s="1"/>
  <c r="C618" i="16" a="1"/>
  <c r="C618" i="16" s="1"/>
  <c r="D618" i="16" a="1"/>
  <c r="D618" i="16" s="1"/>
  <c r="E618" i="16" a="1"/>
  <c r="E618" i="16" s="1"/>
  <c r="F618" i="16" a="1"/>
  <c r="F618" i="16" s="1"/>
  <c r="G618" i="16" a="1"/>
  <c r="G618" i="16" s="1"/>
  <c r="H618" i="16" a="1"/>
  <c r="H618" i="16" s="1"/>
  <c r="I618" i="16" a="1"/>
  <c r="I618" i="16" s="1"/>
  <c r="J618" i="16" a="1"/>
  <c r="J618" i="16" s="1"/>
  <c r="K618" i="16" a="1"/>
  <c r="K618" i="16" s="1"/>
  <c r="L618" i="16" a="1"/>
  <c r="L618" i="16" s="1"/>
  <c r="N618" i="16" a="1"/>
  <c r="N618" i="16" s="1"/>
  <c r="O618" i="16" a="1"/>
  <c r="O618" i="16" s="1"/>
  <c r="A619" i="16" a="1"/>
  <c r="A619" i="16" s="1"/>
  <c r="B619" i="16" a="1"/>
  <c r="B619" i="16" s="1"/>
  <c r="C619" i="16" a="1"/>
  <c r="C619" i="16" s="1"/>
  <c r="D619" i="16" a="1"/>
  <c r="D619" i="16" s="1"/>
  <c r="E619" i="16" a="1"/>
  <c r="E619" i="16" s="1"/>
  <c r="F619" i="16" a="1"/>
  <c r="F619" i="16" s="1"/>
  <c r="G619" i="16" a="1"/>
  <c r="G619" i="16" s="1"/>
  <c r="H619" i="16" a="1"/>
  <c r="H619" i="16" s="1"/>
  <c r="I619" i="16" a="1"/>
  <c r="I619" i="16" s="1"/>
  <c r="J619" i="16" a="1"/>
  <c r="J619" i="16" s="1"/>
  <c r="K619" i="16" a="1"/>
  <c r="K619" i="16" s="1"/>
  <c r="L619" i="16" a="1"/>
  <c r="L619" i="16" s="1"/>
  <c r="N619" i="16" a="1"/>
  <c r="N619" i="16" s="1"/>
  <c r="O619" i="16" a="1"/>
  <c r="O619" i="16" s="1"/>
  <c r="A620" i="16" a="1"/>
  <c r="A620" i="16" s="1"/>
  <c r="B620" i="16" a="1"/>
  <c r="B620" i="16" s="1"/>
  <c r="C620" i="16" a="1"/>
  <c r="C620" i="16" s="1"/>
  <c r="D620" i="16" a="1"/>
  <c r="D620" i="16" s="1"/>
  <c r="E620" i="16" a="1"/>
  <c r="E620" i="16" s="1"/>
  <c r="F620" i="16" a="1"/>
  <c r="F620" i="16" s="1"/>
  <c r="G620" i="16" a="1"/>
  <c r="G620" i="16" s="1"/>
  <c r="H620" i="16" a="1"/>
  <c r="H620" i="16" s="1"/>
  <c r="I620" i="16" a="1"/>
  <c r="I620" i="16" s="1"/>
  <c r="J620" i="16" a="1"/>
  <c r="J620" i="16" s="1"/>
  <c r="K620" i="16" a="1"/>
  <c r="K620" i="16" s="1"/>
  <c r="L620" i="16" a="1"/>
  <c r="L620" i="16" s="1"/>
  <c r="N620" i="16" a="1"/>
  <c r="N620" i="16" s="1"/>
  <c r="O620" i="16" a="1"/>
  <c r="O620" i="16" s="1"/>
  <c r="A621" i="16" a="1"/>
  <c r="A621" i="16" s="1"/>
  <c r="B621" i="16" a="1"/>
  <c r="B621" i="16" s="1"/>
  <c r="C621" i="16" a="1"/>
  <c r="C621" i="16" s="1"/>
  <c r="D621" i="16" a="1"/>
  <c r="D621" i="16" s="1"/>
  <c r="E621" i="16" a="1"/>
  <c r="E621" i="16" s="1"/>
  <c r="F621" i="16" a="1"/>
  <c r="F621" i="16" s="1"/>
  <c r="G621" i="16" a="1"/>
  <c r="G621" i="16" s="1"/>
  <c r="H621" i="16" a="1"/>
  <c r="H621" i="16" s="1"/>
  <c r="I621" i="16" a="1"/>
  <c r="I621" i="16" s="1"/>
  <c r="J621" i="16" a="1"/>
  <c r="J621" i="16" s="1"/>
  <c r="L621" i="16" a="1"/>
  <c r="L621" i="16" s="1"/>
  <c r="N621" i="16" a="1"/>
  <c r="N621" i="16" s="1"/>
  <c r="O621" i="16" a="1"/>
  <c r="O621" i="16" s="1"/>
  <c r="A622" i="16" a="1"/>
  <c r="A622" i="16" s="1"/>
  <c r="B622" i="16" a="1"/>
  <c r="B622" i="16" s="1"/>
  <c r="C622" i="16" a="1"/>
  <c r="C622" i="16" s="1"/>
  <c r="D622" i="16" a="1"/>
  <c r="D622" i="16" s="1"/>
  <c r="E622" i="16" a="1"/>
  <c r="E622" i="16" s="1"/>
  <c r="F622" i="16" a="1"/>
  <c r="F622" i="16" s="1"/>
  <c r="G622" i="16" a="1"/>
  <c r="G622" i="16" s="1"/>
  <c r="H622" i="16" a="1"/>
  <c r="H622" i="16" s="1"/>
  <c r="I622" i="16" a="1"/>
  <c r="I622" i="16" s="1"/>
  <c r="J622" i="16" a="1"/>
  <c r="J622" i="16" s="1"/>
  <c r="L622" i="16" a="1"/>
  <c r="L622" i="16" s="1"/>
  <c r="N622" i="16" a="1"/>
  <c r="N622" i="16" s="1"/>
  <c r="O622" i="16" a="1"/>
  <c r="O622" i="16" s="1"/>
  <c r="A623" i="16" a="1"/>
  <c r="A623" i="16" s="1"/>
  <c r="B623" i="16" a="1"/>
  <c r="B623" i="16" s="1"/>
  <c r="C623" i="16" a="1"/>
  <c r="C623" i="16" s="1"/>
  <c r="D623" i="16" a="1"/>
  <c r="D623" i="16" s="1"/>
  <c r="E623" i="16" a="1"/>
  <c r="E623" i="16" s="1"/>
  <c r="F623" i="16" a="1"/>
  <c r="F623" i="16" s="1"/>
  <c r="G623" i="16" a="1"/>
  <c r="G623" i="16" s="1"/>
  <c r="H623" i="16" a="1"/>
  <c r="H623" i="16" s="1"/>
  <c r="I623" i="16" a="1"/>
  <c r="I623" i="16" s="1"/>
  <c r="J623" i="16" a="1"/>
  <c r="J623" i="16" s="1"/>
  <c r="L623" i="16" a="1"/>
  <c r="L623" i="16" s="1"/>
  <c r="N623" i="16" a="1"/>
  <c r="N623" i="16" s="1"/>
  <c r="O623" i="16" a="1"/>
  <c r="O623" i="16" s="1"/>
  <c r="A624" i="16" a="1"/>
  <c r="A624" i="16" s="1"/>
  <c r="B624" i="16" a="1"/>
  <c r="B624" i="16" s="1"/>
  <c r="C624" i="16" a="1"/>
  <c r="C624" i="16" s="1"/>
  <c r="D624" i="16" a="1"/>
  <c r="D624" i="16" s="1"/>
  <c r="E624" i="16" a="1"/>
  <c r="E624" i="16" s="1"/>
  <c r="F624" i="16" a="1"/>
  <c r="F624" i="16" s="1"/>
  <c r="G624" i="16" a="1"/>
  <c r="G624" i="16" s="1"/>
  <c r="H624" i="16" a="1"/>
  <c r="H624" i="16" s="1"/>
  <c r="I624" i="16" a="1"/>
  <c r="I624" i="16" s="1"/>
  <c r="J624" i="16" a="1"/>
  <c r="J624" i="16" s="1"/>
  <c r="K624" i="16" a="1"/>
  <c r="K624" i="16" s="1"/>
  <c r="L624" i="16" a="1"/>
  <c r="L624" i="16" s="1"/>
  <c r="N624" i="16" a="1"/>
  <c r="N624" i="16" s="1"/>
  <c r="O624" i="16" a="1"/>
  <c r="O624" i="16" s="1"/>
  <c r="A625" i="16" a="1"/>
  <c r="A625" i="16" s="1"/>
  <c r="B625" i="16" a="1"/>
  <c r="B625" i="16" s="1"/>
  <c r="C625" i="16" a="1"/>
  <c r="C625" i="16" s="1"/>
  <c r="D625" i="16" a="1"/>
  <c r="D625" i="16" s="1"/>
  <c r="E625" i="16" a="1"/>
  <c r="E625" i="16" s="1"/>
  <c r="F625" i="16" a="1"/>
  <c r="F625" i="16" s="1"/>
  <c r="G625" i="16" a="1"/>
  <c r="G625" i="16" s="1"/>
  <c r="H625" i="16" a="1"/>
  <c r="H625" i="16" s="1"/>
  <c r="I625" i="16" a="1"/>
  <c r="I625" i="16" s="1"/>
  <c r="J625" i="16" a="1"/>
  <c r="J625" i="16" s="1"/>
  <c r="K625" i="16" a="1"/>
  <c r="K625" i="16" s="1"/>
  <c r="L625" i="16" a="1"/>
  <c r="L625" i="16" s="1"/>
  <c r="N625" i="16" a="1"/>
  <c r="N625" i="16" s="1"/>
  <c r="O625" i="16" a="1"/>
  <c r="O625" i="16" s="1"/>
  <c r="A626" i="16" a="1"/>
  <c r="A626" i="16" s="1"/>
  <c r="B626" i="16" a="1"/>
  <c r="B626" i="16" s="1"/>
  <c r="C626" i="16" a="1"/>
  <c r="C626" i="16" s="1"/>
  <c r="D626" i="16" a="1"/>
  <c r="D626" i="16" s="1"/>
  <c r="E626" i="16" a="1"/>
  <c r="E626" i="16" s="1"/>
  <c r="F626" i="16" a="1"/>
  <c r="F626" i="16" s="1"/>
  <c r="G626" i="16" a="1"/>
  <c r="G626" i="16" s="1"/>
  <c r="H626" i="16" a="1"/>
  <c r="H626" i="16" s="1"/>
  <c r="I626" i="16" a="1"/>
  <c r="I626" i="16" s="1"/>
  <c r="J626" i="16" a="1"/>
  <c r="J626" i="16" s="1"/>
  <c r="K626" i="16" a="1"/>
  <c r="K626" i="16" s="1"/>
  <c r="L626" i="16" a="1"/>
  <c r="L626" i="16" s="1"/>
  <c r="N626" i="16" a="1"/>
  <c r="N626" i="16" s="1"/>
  <c r="O626" i="16" a="1"/>
  <c r="O626" i="16" s="1"/>
  <c r="A627" i="16" a="1"/>
  <c r="A627" i="16" s="1"/>
  <c r="B627" i="16" a="1"/>
  <c r="B627" i="16" s="1"/>
  <c r="C627" i="16" a="1"/>
  <c r="C627" i="16" s="1"/>
  <c r="D627" i="16" a="1"/>
  <c r="D627" i="16" s="1"/>
  <c r="E627" i="16" a="1"/>
  <c r="E627" i="16" s="1"/>
  <c r="F627" i="16" a="1"/>
  <c r="F627" i="16" s="1"/>
  <c r="G627" i="16" a="1"/>
  <c r="G627" i="16" s="1"/>
  <c r="H627" i="16" a="1"/>
  <c r="H627" i="16" s="1"/>
  <c r="I627" i="16" a="1"/>
  <c r="I627" i="16" s="1"/>
  <c r="J627" i="16" a="1"/>
  <c r="J627" i="16" s="1"/>
  <c r="L627" i="16" a="1"/>
  <c r="L627" i="16" s="1"/>
  <c r="N627" i="16" a="1"/>
  <c r="N627" i="16" s="1"/>
  <c r="O627" i="16" a="1"/>
  <c r="O627" i="16" s="1"/>
  <c r="A628" i="16" a="1"/>
  <c r="A628" i="16" s="1"/>
  <c r="B628" i="16" a="1"/>
  <c r="B628" i="16" s="1"/>
  <c r="C628" i="16" a="1"/>
  <c r="C628" i="16" s="1"/>
  <c r="D628" i="16" a="1"/>
  <c r="D628" i="16" s="1"/>
  <c r="E628" i="16" a="1"/>
  <c r="E628" i="16" s="1"/>
  <c r="F628" i="16" a="1"/>
  <c r="F628" i="16" s="1"/>
  <c r="G628" i="16" a="1"/>
  <c r="G628" i="16" s="1"/>
  <c r="H628" i="16" a="1"/>
  <c r="H628" i="16" s="1"/>
  <c r="I628" i="16" a="1"/>
  <c r="I628" i="16" s="1"/>
  <c r="J628" i="16" a="1"/>
  <c r="J628" i="16" s="1"/>
  <c r="L628" i="16" a="1"/>
  <c r="L628" i="16" s="1"/>
  <c r="N628" i="16" a="1"/>
  <c r="N628" i="16" s="1"/>
  <c r="O628" i="16" a="1"/>
  <c r="O628" i="16" s="1"/>
  <c r="A629" i="16" a="1"/>
  <c r="A629" i="16" s="1"/>
  <c r="B629" i="16" a="1"/>
  <c r="B629" i="16" s="1"/>
  <c r="C629" i="16" a="1"/>
  <c r="C629" i="16" s="1"/>
  <c r="D629" i="16" a="1"/>
  <c r="D629" i="16" s="1"/>
  <c r="E629" i="16" a="1"/>
  <c r="E629" i="16" s="1"/>
  <c r="F629" i="16" a="1"/>
  <c r="F629" i="16" s="1"/>
  <c r="G629" i="16" a="1"/>
  <c r="G629" i="16" s="1"/>
  <c r="H629" i="16" a="1"/>
  <c r="H629" i="16" s="1"/>
  <c r="I629" i="16" a="1"/>
  <c r="I629" i="16" s="1"/>
  <c r="J629" i="16" a="1"/>
  <c r="J629" i="16" s="1"/>
  <c r="L629" i="16" a="1"/>
  <c r="L629" i="16" s="1"/>
  <c r="N629" i="16" a="1"/>
  <c r="N629" i="16" s="1"/>
  <c r="O629" i="16" a="1"/>
  <c r="O629" i="16" s="1"/>
  <c r="A630" i="16" a="1"/>
  <c r="A630" i="16" s="1"/>
  <c r="B630" i="16" a="1"/>
  <c r="B630" i="16" s="1"/>
  <c r="C630" i="16" a="1"/>
  <c r="C630" i="16" s="1"/>
  <c r="D630" i="16" a="1"/>
  <c r="D630" i="16" s="1"/>
  <c r="E630" i="16" a="1"/>
  <c r="E630" i="16" s="1"/>
  <c r="F630" i="16" a="1"/>
  <c r="F630" i="16" s="1"/>
  <c r="G630" i="16" a="1"/>
  <c r="G630" i="16" s="1"/>
  <c r="H630" i="16" a="1"/>
  <c r="H630" i="16" s="1"/>
  <c r="I630" i="16" a="1"/>
  <c r="I630" i="16" s="1"/>
  <c r="J630" i="16" a="1"/>
  <c r="J630" i="16" s="1"/>
  <c r="K630" i="16" a="1"/>
  <c r="K630" i="16" s="1"/>
  <c r="L630" i="16" a="1"/>
  <c r="L630" i="16" s="1"/>
  <c r="N630" i="16" a="1"/>
  <c r="N630" i="16" s="1"/>
  <c r="O630" i="16" a="1"/>
  <c r="O630" i="16" s="1"/>
  <c r="A631" i="16" a="1"/>
  <c r="A631" i="16" s="1"/>
  <c r="B631" i="16" a="1"/>
  <c r="B631" i="16" s="1"/>
  <c r="C631" i="16" a="1"/>
  <c r="C631" i="16" s="1"/>
  <c r="D631" i="16" a="1"/>
  <c r="D631" i="16" s="1"/>
  <c r="E631" i="16" a="1"/>
  <c r="E631" i="16" s="1"/>
  <c r="F631" i="16" a="1"/>
  <c r="F631" i="16" s="1"/>
  <c r="G631" i="16" a="1"/>
  <c r="G631" i="16" s="1"/>
  <c r="H631" i="16" a="1"/>
  <c r="H631" i="16" s="1"/>
  <c r="I631" i="16" a="1"/>
  <c r="I631" i="16" s="1"/>
  <c r="J631" i="16" a="1"/>
  <c r="J631" i="16" s="1"/>
  <c r="K631" i="16" a="1"/>
  <c r="K631" i="16" s="1"/>
  <c r="L631" i="16" a="1"/>
  <c r="L631" i="16" s="1"/>
  <c r="N631" i="16" a="1"/>
  <c r="N631" i="16" s="1"/>
  <c r="O631" i="16" a="1"/>
  <c r="O631" i="16" s="1"/>
  <c r="A632" i="16" a="1"/>
  <c r="A632" i="16" s="1"/>
  <c r="B632" i="16" a="1"/>
  <c r="B632" i="16" s="1"/>
  <c r="C632" i="16" a="1"/>
  <c r="C632" i="16" s="1"/>
  <c r="D632" i="16" a="1"/>
  <c r="D632" i="16" s="1"/>
  <c r="E632" i="16" a="1"/>
  <c r="E632" i="16" s="1"/>
  <c r="F632" i="16" a="1"/>
  <c r="F632" i="16" s="1"/>
  <c r="G632" i="16" a="1"/>
  <c r="G632" i="16" s="1"/>
  <c r="H632" i="16" a="1"/>
  <c r="H632" i="16" s="1"/>
  <c r="I632" i="16" a="1"/>
  <c r="I632" i="16" s="1"/>
  <c r="J632" i="16" a="1"/>
  <c r="J632" i="16" s="1"/>
  <c r="K632" i="16" a="1"/>
  <c r="K632" i="16" s="1"/>
  <c r="L632" i="16" a="1"/>
  <c r="L632" i="16" s="1"/>
  <c r="N632" i="16" a="1"/>
  <c r="N632" i="16" s="1"/>
  <c r="O632" i="16" a="1"/>
  <c r="O632" i="16" s="1"/>
  <c r="A633" i="16" a="1"/>
  <c r="A633" i="16" s="1"/>
  <c r="B633" i="16" a="1"/>
  <c r="B633" i="16" s="1"/>
  <c r="C633" i="16" a="1"/>
  <c r="C633" i="16" s="1"/>
  <c r="D633" i="16" a="1"/>
  <c r="D633" i="16" s="1"/>
  <c r="E633" i="16" a="1"/>
  <c r="E633" i="16" s="1"/>
  <c r="F633" i="16" a="1"/>
  <c r="F633" i="16" s="1"/>
  <c r="G633" i="16" a="1"/>
  <c r="G633" i="16" s="1"/>
  <c r="H633" i="16" a="1"/>
  <c r="H633" i="16" s="1"/>
  <c r="I633" i="16" a="1"/>
  <c r="I633" i="16" s="1"/>
  <c r="J633" i="16" a="1"/>
  <c r="J633" i="16" s="1"/>
  <c r="L633" i="16" a="1"/>
  <c r="L633" i="16" s="1"/>
  <c r="N633" i="16" a="1"/>
  <c r="N633" i="16" s="1"/>
  <c r="O633" i="16" a="1"/>
  <c r="O633" i="16" s="1"/>
  <c r="A634" i="16" a="1"/>
  <c r="A634" i="16" s="1"/>
  <c r="B634" i="16" a="1"/>
  <c r="B634" i="16" s="1"/>
  <c r="C634" i="16" a="1"/>
  <c r="C634" i="16" s="1"/>
  <c r="D634" i="16" a="1"/>
  <c r="D634" i="16" s="1"/>
  <c r="E634" i="16" a="1"/>
  <c r="E634" i="16" s="1"/>
  <c r="F634" i="16" a="1"/>
  <c r="F634" i="16" s="1"/>
  <c r="G634" i="16" a="1"/>
  <c r="G634" i="16" s="1"/>
  <c r="H634" i="16" a="1"/>
  <c r="H634" i="16" s="1"/>
  <c r="I634" i="16" a="1"/>
  <c r="I634" i="16" s="1"/>
  <c r="J634" i="16" a="1"/>
  <c r="J634" i="16" s="1"/>
  <c r="L634" i="16" a="1"/>
  <c r="L634" i="16" s="1"/>
  <c r="N634" i="16" a="1"/>
  <c r="N634" i="16" s="1"/>
  <c r="O634" i="16" a="1"/>
  <c r="O634" i="16" s="1"/>
  <c r="A635" i="16" a="1"/>
  <c r="A635" i="16" s="1"/>
  <c r="B635" i="16" a="1"/>
  <c r="B635" i="16" s="1"/>
  <c r="C635" i="16" a="1"/>
  <c r="C635" i="16" s="1"/>
  <c r="D635" i="16" a="1"/>
  <c r="D635" i="16" s="1"/>
  <c r="E635" i="16" a="1"/>
  <c r="E635" i="16" s="1"/>
  <c r="F635" i="16" a="1"/>
  <c r="F635" i="16" s="1"/>
  <c r="G635" i="16" a="1"/>
  <c r="G635" i="16" s="1"/>
  <c r="H635" i="16" a="1"/>
  <c r="H635" i="16" s="1"/>
  <c r="I635" i="16" a="1"/>
  <c r="I635" i="16" s="1"/>
  <c r="J635" i="16" a="1"/>
  <c r="J635" i="16" s="1"/>
  <c r="L635" i="16" a="1"/>
  <c r="L635" i="16" s="1"/>
  <c r="N635" i="16" a="1"/>
  <c r="N635" i="16" s="1"/>
  <c r="O635" i="16" a="1"/>
  <c r="O635" i="16" s="1"/>
  <c r="A636" i="16" a="1"/>
  <c r="A636" i="16" s="1"/>
  <c r="B636" i="16" a="1"/>
  <c r="B636" i="16" s="1"/>
  <c r="C636" i="16" a="1"/>
  <c r="C636" i="16" s="1"/>
  <c r="D636" i="16" a="1"/>
  <c r="D636" i="16" s="1"/>
  <c r="E636" i="16" a="1"/>
  <c r="E636" i="16" s="1"/>
  <c r="F636" i="16" a="1"/>
  <c r="F636" i="16" s="1"/>
  <c r="G636" i="16" a="1"/>
  <c r="G636" i="16" s="1"/>
  <c r="H636" i="16" a="1"/>
  <c r="H636" i="16" s="1"/>
  <c r="I636" i="16" a="1"/>
  <c r="I636" i="16" s="1"/>
  <c r="J636" i="16" a="1"/>
  <c r="J636" i="16" s="1"/>
  <c r="K636" i="16" a="1"/>
  <c r="K636" i="16" s="1"/>
  <c r="L636" i="16" a="1"/>
  <c r="L636" i="16" s="1"/>
  <c r="N636" i="16" a="1"/>
  <c r="N636" i="16" s="1"/>
  <c r="O636" i="16" a="1"/>
  <c r="O636" i="16" s="1"/>
  <c r="A637" i="16" a="1"/>
  <c r="A637" i="16" s="1"/>
  <c r="B637" i="16" a="1"/>
  <c r="B637" i="16" s="1"/>
  <c r="C637" i="16" a="1"/>
  <c r="C637" i="16" s="1"/>
  <c r="D637" i="16" a="1"/>
  <c r="D637" i="16" s="1"/>
  <c r="E637" i="16" a="1"/>
  <c r="E637" i="16" s="1"/>
  <c r="F637" i="16" a="1"/>
  <c r="F637" i="16" s="1"/>
  <c r="G637" i="16" a="1"/>
  <c r="G637" i="16" s="1"/>
  <c r="H637" i="16" a="1"/>
  <c r="H637" i="16" s="1"/>
  <c r="I637" i="16" a="1"/>
  <c r="I637" i="16" s="1"/>
  <c r="J637" i="16" a="1"/>
  <c r="J637" i="16" s="1"/>
  <c r="L637" i="16" a="1"/>
  <c r="L637" i="16" s="1"/>
  <c r="N637" i="16" a="1"/>
  <c r="N637" i="16" s="1"/>
  <c r="O637" i="16" a="1"/>
  <c r="O637" i="16" s="1"/>
  <c r="A638" i="16" a="1"/>
  <c r="A638" i="16" s="1"/>
  <c r="B638" i="16" a="1"/>
  <c r="B638" i="16" s="1"/>
  <c r="C638" i="16" a="1"/>
  <c r="C638" i="16" s="1"/>
  <c r="D638" i="16" a="1"/>
  <c r="D638" i="16" s="1"/>
  <c r="E638" i="16" a="1"/>
  <c r="E638" i="16" s="1"/>
  <c r="F638" i="16" a="1"/>
  <c r="F638" i="16" s="1"/>
  <c r="G638" i="16" a="1"/>
  <c r="G638" i="16" s="1"/>
  <c r="H638" i="16" a="1"/>
  <c r="H638" i="16" s="1"/>
  <c r="I638" i="16" a="1"/>
  <c r="I638" i="16" s="1"/>
  <c r="J638" i="16" a="1"/>
  <c r="J638" i="16" s="1"/>
  <c r="L638" i="16" a="1"/>
  <c r="L638" i="16" s="1"/>
  <c r="N638" i="16" a="1"/>
  <c r="N638" i="16" s="1"/>
  <c r="O638" i="16" a="1"/>
  <c r="O638" i="16" s="1"/>
  <c r="A639" i="16" a="1"/>
  <c r="A639" i="16" s="1"/>
  <c r="B639" i="16" a="1"/>
  <c r="B639" i="16" s="1"/>
  <c r="C639" i="16" a="1"/>
  <c r="C639" i="16" s="1"/>
  <c r="D639" i="16" a="1"/>
  <c r="D639" i="16" s="1"/>
  <c r="E639" i="16" a="1"/>
  <c r="E639" i="16" s="1"/>
  <c r="F639" i="16" a="1"/>
  <c r="F639" i="16" s="1"/>
  <c r="G639" i="16" a="1"/>
  <c r="G639" i="16" s="1"/>
  <c r="H639" i="16" a="1"/>
  <c r="H639" i="16" s="1"/>
  <c r="I639" i="16" a="1"/>
  <c r="I639" i="16" s="1"/>
  <c r="J639" i="16" a="1"/>
  <c r="J639" i="16" s="1"/>
  <c r="L639" i="16" a="1"/>
  <c r="L639" i="16" s="1"/>
  <c r="N639" i="16" a="1"/>
  <c r="N639" i="16" s="1"/>
  <c r="O639" i="16" a="1"/>
  <c r="O639" i="16" s="1"/>
  <c r="A640" i="16" a="1"/>
  <c r="A640" i="16" s="1"/>
  <c r="B640" i="16" a="1"/>
  <c r="B640" i="16" s="1"/>
  <c r="C640" i="16" a="1"/>
  <c r="C640" i="16" s="1"/>
  <c r="D640" i="16" a="1"/>
  <c r="D640" i="16" s="1"/>
  <c r="E640" i="16" a="1"/>
  <c r="E640" i="16" s="1"/>
  <c r="F640" i="16" a="1"/>
  <c r="F640" i="16" s="1"/>
  <c r="G640" i="16" a="1"/>
  <c r="G640" i="16" s="1"/>
  <c r="H640" i="16" a="1"/>
  <c r="H640" i="16" s="1"/>
  <c r="I640" i="16" a="1"/>
  <c r="I640" i="16" s="1"/>
  <c r="J640" i="16" a="1"/>
  <c r="J640" i="16" s="1"/>
  <c r="K640" i="16" a="1"/>
  <c r="K640" i="16" s="1"/>
  <c r="L640" i="16" a="1"/>
  <c r="L640" i="16" s="1"/>
  <c r="N640" i="16" a="1"/>
  <c r="N640" i="16" s="1"/>
  <c r="O640" i="16" a="1"/>
  <c r="O640" i="16" s="1"/>
  <c r="A641" i="16" a="1"/>
  <c r="A641" i="16" s="1"/>
  <c r="B641" i="16" a="1"/>
  <c r="B641" i="16" s="1"/>
  <c r="C641" i="16" a="1"/>
  <c r="C641" i="16" s="1"/>
  <c r="D641" i="16" a="1"/>
  <c r="D641" i="16" s="1"/>
  <c r="E641" i="16" a="1"/>
  <c r="E641" i="16" s="1"/>
  <c r="F641" i="16" a="1"/>
  <c r="F641" i="16" s="1"/>
  <c r="G641" i="16" a="1"/>
  <c r="G641" i="16" s="1"/>
  <c r="H641" i="16" a="1"/>
  <c r="H641" i="16" s="1"/>
  <c r="I641" i="16" a="1"/>
  <c r="I641" i="16" s="1"/>
  <c r="J641" i="16" a="1"/>
  <c r="J641" i="16" s="1"/>
  <c r="K641" i="16" a="1"/>
  <c r="K641" i="16" s="1"/>
  <c r="L641" i="16" a="1"/>
  <c r="L641" i="16" s="1"/>
  <c r="N641" i="16" a="1"/>
  <c r="N641" i="16" s="1"/>
  <c r="O641" i="16" a="1"/>
  <c r="O641" i="16" s="1"/>
  <c r="A642" i="16" a="1"/>
  <c r="A642" i="16" s="1"/>
  <c r="B642" i="16" a="1"/>
  <c r="B642" i="16" s="1"/>
  <c r="C642" i="16" a="1"/>
  <c r="C642" i="16" s="1"/>
  <c r="D642" i="16" a="1"/>
  <c r="D642" i="16" s="1"/>
  <c r="E642" i="16" a="1"/>
  <c r="E642" i="16" s="1"/>
  <c r="F642" i="16" a="1"/>
  <c r="F642" i="16" s="1"/>
  <c r="G642" i="16" a="1"/>
  <c r="G642" i="16" s="1"/>
  <c r="H642" i="16" a="1"/>
  <c r="H642" i="16" s="1"/>
  <c r="I642" i="16" a="1"/>
  <c r="I642" i="16" s="1"/>
  <c r="J642" i="16" a="1"/>
  <c r="J642" i="16" s="1"/>
  <c r="K642" i="16" a="1"/>
  <c r="K642" i="16" s="1"/>
  <c r="L642" i="16" a="1"/>
  <c r="L642" i="16" s="1"/>
  <c r="N642" i="16" a="1"/>
  <c r="N642" i="16" s="1"/>
  <c r="O642" i="16" a="1"/>
  <c r="O642" i="16" s="1"/>
  <c r="A643" i="16" a="1"/>
  <c r="A643" i="16" s="1"/>
  <c r="B643" i="16" a="1"/>
  <c r="B643" i="16" s="1"/>
  <c r="C643" i="16" a="1"/>
  <c r="C643" i="16" s="1"/>
  <c r="D643" i="16" a="1"/>
  <c r="D643" i="16" s="1"/>
  <c r="E643" i="16" a="1"/>
  <c r="E643" i="16" s="1"/>
  <c r="F643" i="16" a="1"/>
  <c r="F643" i="16" s="1"/>
  <c r="G643" i="16" a="1"/>
  <c r="G643" i="16" s="1"/>
  <c r="H643" i="16" a="1"/>
  <c r="H643" i="16" s="1"/>
  <c r="I643" i="16" a="1"/>
  <c r="I643" i="16" s="1"/>
  <c r="J643" i="16" a="1"/>
  <c r="J643" i="16" s="1"/>
  <c r="K643" i="16" a="1"/>
  <c r="K643" i="16" s="1"/>
  <c r="L643" i="16" a="1"/>
  <c r="L643" i="16" s="1"/>
  <c r="N643" i="16" a="1"/>
  <c r="N643" i="16" s="1"/>
  <c r="O643" i="16" a="1"/>
  <c r="O643" i="16" s="1"/>
  <c r="A644" i="16" a="1"/>
  <c r="A644" i="16" s="1"/>
  <c r="B644" i="16" a="1"/>
  <c r="B644" i="16" s="1"/>
  <c r="C644" i="16" a="1"/>
  <c r="C644" i="16" s="1"/>
  <c r="D644" i="16" a="1"/>
  <c r="D644" i="16" s="1"/>
  <c r="E644" i="16" a="1"/>
  <c r="E644" i="16" s="1"/>
  <c r="F644" i="16" a="1"/>
  <c r="F644" i="16" s="1"/>
  <c r="G644" i="16" a="1"/>
  <c r="G644" i="16" s="1"/>
  <c r="H644" i="16" a="1"/>
  <c r="H644" i="16" s="1"/>
  <c r="I644" i="16" a="1"/>
  <c r="I644" i="16" s="1"/>
  <c r="J644" i="16" a="1"/>
  <c r="J644" i="16" s="1"/>
  <c r="L644" i="16" a="1"/>
  <c r="L644" i="16" s="1"/>
  <c r="N644" i="16" a="1"/>
  <c r="N644" i="16" s="1"/>
  <c r="O644" i="16" a="1"/>
  <c r="O644" i="16" s="1"/>
  <c r="A645" i="16" a="1"/>
  <c r="A645" i="16" s="1"/>
  <c r="B645" i="16" a="1"/>
  <c r="B645" i="16" s="1"/>
  <c r="C645" i="16" a="1"/>
  <c r="C645" i="16" s="1"/>
  <c r="D645" i="16" a="1"/>
  <c r="D645" i="16" s="1"/>
  <c r="E645" i="16" a="1"/>
  <c r="E645" i="16" s="1"/>
  <c r="F645" i="16" a="1"/>
  <c r="F645" i="16" s="1"/>
  <c r="G645" i="16" a="1"/>
  <c r="G645" i="16" s="1"/>
  <c r="H645" i="16" a="1"/>
  <c r="H645" i="16" s="1"/>
  <c r="I645" i="16" a="1"/>
  <c r="I645" i="16" s="1"/>
  <c r="J645" i="16" a="1"/>
  <c r="J645" i="16" s="1"/>
  <c r="L645" i="16" a="1"/>
  <c r="L645" i="16" s="1"/>
  <c r="N645" i="16" a="1"/>
  <c r="N645" i="16" s="1"/>
  <c r="O645" i="16" a="1"/>
  <c r="O645" i="16" s="1"/>
  <c r="A646" i="16" a="1"/>
  <c r="A646" i="16" s="1"/>
  <c r="B646" i="16" a="1"/>
  <c r="B646" i="16" s="1"/>
  <c r="C646" i="16" a="1"/>
  <c r="C646" i="16" s="1"/>
  <c r="D646" i="16" a="1"/>
  <c r="D646" i="16" s="1"/>
  <c r="E646" i="16" a="1"/>
  <c r="E646" i="16" s="1"/>
  <c r="F646" i="16" a="1"/>
  <c r="F646" i="16" s="1"/>
  <c r="G646" i="16" a="1"/>
  <c r="G646" i="16" s="1"/>
  <c r="H646" i="16" a="1"/>
  <c r="H646" i="16" s="1"/>
  <c r="I646" i="16" a="1"/>
  <c r="I646" i="16" s="1"/>
  <c r="J646" i="16" a="1"/>
  <c r="J646" i="16" s="1"/>
  <c r="L646" i="16" a="1"/>
  <c r="L646" i="16" s="1"/>
  <c r="N646" i="16" a="1"/>
  <c r="N646" i="16" s="1"/>
  <c r="O646" i="16" a="1"/>
  <c r="O646" i="16" s="1"/>
  <c r="A647" i="16" a="1"/>
  <c r="A647" i="16" s="1"/>
  <c r="B647" i="16" a="1"/>
  <c r="B647" i="16" s="1"/>
  <c r="C647" i="16" a="1"/>
  <c r="C647" i="16" s="1"/>
  <c r="D647" i="16" a="1"/>
  <c r="D647" i="16" s="1"/>
  <c r="E647" i="16" a="1"/>
  <c r="E647" i="16" s="1"/>
  <c r="F647" i="16" a="1"/>
  <c r="F647" i="16" s="1"/>
  <c r="G647" i="16" a="1"/>
  <c r="G647" i="16" s="1"/>
  <c r="H647" i="16" a="1"/>
  <c r="H647" i="16" s="1"/>
  <c r="I647" i="16" a="1"/>
  <c r="I647" i="16" s="1"/>
  <c r="J647" i="16" a="1"/>
  <c r="J647" i="16" s="1"/>
  <c r="L647" i="16" a="1"/>
  <c r="L647" i="16" s="1"/>
  <c r="N647" i="16" a="1"/>
  <c r="N647" i="16" s="1"/>
  <c r="O647" i="16" a="1"/>
  <c r="O647" i="16" s="1"/>
  <c r="A648" i="16" a="1"/>
  <c r="A648" i="16" s="1"/>
  <c r="B648" i="16" a="1"/>
  <c r="B648" i="16" s="1"/>
  <c r="C648" i="16" a="1"/>
  <c r="C648" i="16" s="1"/>
  <c r="D648" i="16" a="1"/>
  <c r="D648" i="16" s="1"/>
  <c r="E648" i="16" a="1"/>
  <c r="E648" i="16" s="1"/>
  <c r="F648" i="16" a="1"/>
  <c r="F648" i="16" s="1"/>
  <c r="G648" i="16" a="1"/>
  <c r="G648" i="16" s="1"/>
  <c r="H648" i="16" a="1"/>
  <c r="H648" i="16" s="1"/>
  <c r="I648" i="16" a="1"/>
  <c r="I648" i="16" s="1"/>
  <c r="J648" i="16" a="1"/>
  <c r="J648" i="16" s="1"/>
  <c r="L648" i="16" a="1"/>
  <c r="L648" i="16" s="1"/>
  <c r="N648" i="16" a="1"/>
  <c r="N648" i="16" s="1"/>
  <c r="O648" i="16" a="1"/>
  <c r="O648" i="16" s="1"/>
  <c r="A649" i="16" a="1"/>
  <c r="A649" i="16" s="1"/>
  <c r="B649" i="16" a="1"/>
  <c r="B649" i="16" s="1"/>
  <c r="C649" i="16" a="1"/>
  <c r="C649" i="16" s="1"/>
  <c r="D649" i="16" a="1"/>
  <c r="D649" i="16" s="1"/>
  <c r="E649" i="16" a="1"/>
  <c r="E649" i="16" s="1"/>
  <c r="F649" i="16" a="1"/>
  <c r="F649" i="16" s="1"/>
  <c r="G649" i="16" a="1"/>
  <c r="G649" i="16" s="1"/>
  <c r="H649" i="16" a="1"/>
  <c r="H649" i="16" s="1"/>
  <c r="I649" i="16" a="1"/>
  <c r="I649" i="16" s="1"/>
  <c r="J649" i="16" a="1"/>
  <c r="J649" i="16" s="1"/>
  <c r="K649" i="16" a="1"/>
  <c r="K649" i="16" s="1"/>
  <c r="L649" i="16" a="1"/>
  <c r="L649" i="16" s="1"/>
  <c r="N649" i="16" a="1"/>
  <c r="N649" i="16" s="1"/>
  <c r="O649" i="16" a="1"/>
  <c r="O649" i="16" s="1"/>
  <c r="A650" i="16" a="1"/>
  <c r="A650" i="16" s="1"/>
  <c r="B650" i="16" a="1"/>
  <c r="B650" i="16" s="1"/>
  <c r="C650" i="16" a="1"/>
  <c r="C650" i="16" s="1"/>
  <c r="D650" i="16" a="1"/>
  <c r="D650" i="16" s="1"/>
  <c r="E650" i="16" a="1"/>
  <c r="E650" i="16" s="1"/>
  <c r="F650" i="16" a="1"/>
  <c r="F650" i="16" s="1"/>
  <c r="G650" i="16" a="1"/>
  <c r="G650" i="16" s="1"/>
  <c r="H650" i="16" a="1"/>
  <c r="H650" i="16" s="1"/>
  <c r="I650" i="16" a="1"/>
  <c r="I650" i="16" s="1"/>
  <c r="J650" i="16" a="1"/>
  <c r="J650" i="16" s="1"/>
  <c r="K650" i="16" a="1"/>
  <c r="K650" i="16" s="1"/>
  <c r="L650" i="16" a="1"/>
  <c r="L650" i="16" s="1"/>
  <c r="N650" i="16" a="1"/>
  <c r="N650" i="16" s="1"/>
  <c r="O650" i="16" a="1"/>
  <c r="O650" i="16" s="1"/>
  <c r="A651" i="16" a="1"/>
  <c r="A651" i="16" s="1"/>
  <c r="B651" i="16" a="1"/>
  <c r="B651" i="16" s="1"/>
  <c r="C651" i="16" a="1"/>
  <c r="C651" i="16" s="1"/>
  <c r="D651" i="16" a="1"/>
  <c r="D651" i="16" s="1"/>
  <c r="E651" i="16" a="1"/>
  <c r="E651" i="16" s="1"/>
  <c r="F651" i="16" a="1"/>
  <c r="F651" i="16" s="1"/>
  <c r="G651" i="16" a="1"/>
  <c r="G651" i="16" s="1"/>
  <c r="H651" i="16" a="1"/>
  <c r="H651" i="16" s="1"/>
  <c r="I651" i="16" a="1"/>
  <c r="I651" i="16" s="1"/>
  <c r="J651" i="16" a="1"/>
  <c r="J651" i="16" s="1"/>
  <c r="L651" i="16" a="1"/>
  <c r="L651" i="16" s="1"/>
  <c r="N651" i="16" a="1"/>
  <c r="N651" i="16" s="1"/>
  <c r="O651" i="16" a="1"/>
  <c r="O651" i="16" s="1"/>
  <c r="A652" i="16" a="1"/>
  <c r="A652" i="16" s="1"/>
  <c r="B652" i="16" a="1"/>
  <c r="B652" i="16" s="1"/>
  <c r="C652" i="16" a="1"/>
  <c r="C652" i="16" s="1"/>
  <c r="D652" i="16" a="1"/>
  <c r="D652" i="16" s="1"/>
  <c r="E652" i="16" a="1"/>
  <c r="E652" i="16" s="1"/>
  <c r="F652" i="16" a="1"/>
  <c r="F652" i="16" s="1"/>
  <c r="G652" i="16" a="1"/>
  <c r="G652" i="16" s="1"/>
  <c r="H652" i="16" a="1"/>
  <c r="H652" i="16" s="1"/>
  <c r="I652" i="16" a="1"/>
  <c r="I652" i="16" s="1"/>
  <c r="J652" i="16" a="1"/>
  <c r="J652" i="16" s="1"/>
  <c r="L652" i="16" a="1"/>
  <c r="L652" i="16" s="1"/>
  <c r="N652" i="16" a="1"/>
  <c r="N652" i="16" s="1"/>
  <c r="O652" i="16" a="1"/>
  <c r="O652" i="16" s="1"/>
  <c r="A653" i="16" a="1"/>
  <c r="A653" i="16" s="1"/>
  <c r="B653" i="16" a="1"/>
  <c r="B653" i="16" s="1"/>
  <c r="C653" i="16" a="1"/>
  <c r="C653" i="16" s="1"/>
  <c r="D653" i="16" a="1"/>
  <c r="D653" i="16" s="1"/>
  <c r="E653" i="16" a="1"/>
  <c r="E653" i="16" s="1"/>
  <c r="F653" i="16" a="1"/>
  <c r="F653" i="16" s="1"/>
  <c r="G653" i="16" a="1"/>
  <c r="G653" i="16" s="1"/>
  <c r="H653" i="16" a="1"/>
  <c r="H653" i="16" s="1"/>
  <c r="I653" i="16" a="1"/>
  <c r="I653" i="16" s="1"/>
  <c r="J653" i="16" a="1"/>
  <c r="J653" i="16" s="1"/>
  <c r="L653" i="16" a="1"/>
  <c r="L653" i="16" s="1"/>
  <c r="N653" i="16" a="1"/>
  <c r="N653" i="16" s="1"/>
  <c r="O653" i="16" a="1"/>
  <c r="O653" i="16" s="1"/>
  <c r="A654" i="16" a="1"/>
  <c r="A654" i="16" s="1"/>
  <c r="B654" i="16" a="1"/>
  <c r="B654" i="16" s="1"/>
  <c r="C654" i="16" a="1"/>
  <c r="C654" i="16" s="1"/>
  <c r="D654" i="16" a="1"/>
  <c r="D654" i="16" s="1"/>
  <c r="E654" i="16" a="1"/>
  <c r="E654" i="16" s="1"/>
  <c r="F654" i="16" a="1"/>
  <c r="F654" i="16" s="1"/>
  <c r="G654" i="16" a="1"/>
  <c r="G654" i="16" s="1"/>
  <c r="H654" i="16" a="1"/>
  <c r="H654" i="16" s="1"/>
  <c r="I654" i="16" a="1"/>
  <c r="I654" i="16" s="1"/>
  <c r="J654" i="16" a="1"/>
  <c r="J654" i="16" s="1"/>
  <c r="L654" i="16" a="1"/>
  <c r="L654" i="16" s="1"/>
  <c r="N654" i="16" a="1"/>
  <c r="N654" i="16" s="1"/>
  <c r="O654" i="16" a="1"/>
  <c r="O654" i="16" s="1"/>
  <c r="A655" i="16" a="1"/>
  <c r="A655" i="16" s="1"/>
  <c r="B655" i="16" a="1"/>
  <c r="B655" i="16" s="1"/>
  <c r="C655" i="16" a="1"/>
  <c r="C655" i="16" s="1"/>
  <c r="D655" i="16" a="1"/>
  <c r="D655" i="16" s="1"/>
  <c r="E655" i="16" a="1"/>
  <c r="E655" i="16" s="1"/>
  <c r="F655" i="16" a="1"/>
  <c r="F655" i="16" s="1"/>
  <c r="G655" i="16" a="1"/>
  <c r="G655" i="16" s="1"/>
  <c r="H655" i="16" a="1"/>
  <c r="H655" i="16" s="1"/>
  <c r="I655" i="16" a="1"/>
  <c r="I655" i="16" s="1"/>
  <c r="J655" i="16" a="1"/>
  <c r="J655" i="16" s="1"/>
  <c r="L655" i="16" a="1"/>
  <c r="L655" i="16" s="1"/>
  <c r="N655" i="16" a="1"/>
  <c r="N655" i="16" s="1"/>
  <c r="O655" i="16" a="1"/>
  <c r="O655" i="16" s="1"/>
  <c r="A656" i="16" a="1"/>
  <c r="A656" i="16" s="1"/>
  <c r="B656" i="16" a="1"/>
  <c r="B656" i="16" s="1"/>
  <c r="C656" i="16" a="1"/>
  <c r="C656" i="16" s="1"/>
  <c r="D656" i="16" a="1"/>
  <c r="D656" i="16" s="1"/>
  <c r="E656" i="16" a="1"/>
  <c r="E656" i="16" s="1"/>
  <c r="F656" i="16" a="1"/>
  <c r="F656" i="16" s="1"/>
  <c r="G656" i="16" a="1"/>
  <c r="G656" i="16" s="1"/>
  <c r="H656" i="16" a="1"/>
  <c r="H656" i="16" s="1"/>
  <c r="I656" i="16" a="1"/>
  <c r="I656" i="16" s="1"/>
  <c r="J656" i="16" a="1"/>
  <c r="J656" i="16" s="1"/>
  <c r="K656" i="16" a="1"/>
  <c r="K656" i="16" s="1"/>
  <c r="L656" i="16" a="1"/>
  <c r="L656" i="16" s="1"/>
  <c r="N656" i="16" a="1"/>
  <c r="N656" i="16" s="1"/>
  <c r="O656" i="16" a="1"/>
  <c r="O656" i="16" s="1"/>
  <c r="A657" i="16" a="1"/>
  <c r="A657" i="16" s="1"/>
  <c r="B657" i="16" a="1"/>
  <c r="B657" i="16" s="1"/>
  <c r="C657" i="16" a="1"/>
  <c r="C657" i="16" s="1"/>
  <c r="D657" i="16" a="1"/>
  <c r="D657" i="16" s="1"/>
  <c r="E657" i="16" a="1"/>
  <c r="E657" i="16" s="1"/>
  <c r="F657" i="16" a="1"/>
  <c r="F657" i="16" s="1"/>
  <c r="G657" i="16" a="1"/>
  <c r="G657" i="16" s="1"/>
  <c r="H657" i="16" a="1"/>
  <c r="H657" i="16" s="1"/>
  <c r="I657" i="16" a="1"/>
  <c r="I657" i="16" s="1"/>
  <c r="J657" i="16" a="1"/>
  <c r="J657" i="16" s="1"/>
  <c r="L657" i="16" a="1"/>
  <c r="L657" i="16" s="1"/>
  <c r="N657" i="16" a="1"/>
  <c r="N657" i="16" s="1"/>
  <c r="O657" i="16" a="1"/>
  <c r="O657" i="16" s="1"/>
  <c r="A658" i="16" a="1"/>
  <c r="A658" i="16" s="1"/>
  <c r="B658" i="16" a="1"/>
  <c r="B658" i="16" s="1"/>
  <c r="C658" i="16" a="1"/>
  <c r="C658" i="16" s="1"/>
  <c r="D658" i="16" a="1"/>
  <c r="D658" i="16" s="1"/>
  <c r="E658" i="16" a="1"/>
  <c r="E658" i="16" s="1"/>
  <c r="F658" i="16" a="1"/>
  <c r="F658" i="16" s="1"/>
  <c r="G658" i="16" a="1"/>
  <c r="G658" i="16" s="1"/>
  <c r="H658" i="16" a="1"/>
  <c r="H658" i="16" s="1"/>
  <c r="I658" i="16" a="1"/>
  <c r="I658" i="16" s="1"/>
  <c r="J658" i="16" a="1"/>
  <c r="J658" i="16" s="1"/>
  <c r="L658" i="16" a="1"/>
  <c r="L658" i="16" s="1"/>
  <c r="N658" i="16" a="1"/>
  <c r="N658" i="16" s="1"/>
  <c r="O658" i="16" a="1"/>
  <c r="O658" i="16" s="1"/>
  <c r="A659" i="16" a="1"/>
  <c r="A659" i="16" s="1"/>
  <c r="B659" i="16" a="1"/>
  <c r="B659" i="16" s="1"/>
  <c r="C659" i="16" a="1"/>
  <c r="C659" i="16" s="1"/>
  <c r="D659" i="16" a="1"/>
  <c r="D659" i="16" s="1"/>
  <c r="E659" i="16" a="1"/>
  <c r="E659" i="16" s="1"/>
  <c r="F659" i="16" a="1"/>
  <c r="F659" i="16" s="1"/>
  <c r="G659" i="16" a="1"/>
  <c r="G659" i="16" s="1"/>
  <c r="H659" i="16" a="1"/>
  <c r="H659" i="16" s="1"/>
  <c r="I659" i="16" a="1"/>
  <c r="I659" i="16" s="1"/>
  <c r="J659" i="16" a="1"/>
  <c r="J659" i="16" s="1"/>
  <c r="L659" i="16" a="1"/>
  <c r="L659" i="16" s="1"/>
  <c r="N659" i="16" a="1"/>
  <c r="N659" i="16" s="1"/>
  <c r="O659" i="16" a="1"/>
  <c r="O659" i="16" s="1"/>
  <c r="A660" i="16" a="1"/>
  <c r="A660" i="16" s="1"/>
  <c r="B660" i="16" a="1"/>
  <c r="B660" i="16" s="1"/>
  <c r="C660" i="16" a="1"/>
  <c r="C660" i="16" s="1"/>
  <c r="D660" i="16" a="1"/>
  <c r="D660" i="16" s="1"/>
  <c r="E660" i="16" a="1"/>
  <c r="E660" i="16" s="1"/>
  <c r="F660" i="16" a="1"/>
  <c r="F660" i="16" s="1"/>
  <c r="G660" i="16" a="1"/>
  <c r="G660" i="16" s="1"/>
  <c r="H660" i="16" a="1"/>
  <c r="H660" i="16" s="1"/>
  <c r="I660" i="16" a="1"/>
  <c r="I660" i="16" s="1"/>
  <c r="J660" i="16" a="1"/>
  <c r="J660" i="16" s="1"/>
  <c r="L660" i="16" a="1"/>
  <c r="L660" i="16" s="1"/>
  <c r="N660" i="16" a="1"/>
  <c r="N660" i="16" s="1"/>
  <c r="O660" i="16" a="1"/>
  <c r="O660" i="16" s="1"/>
  <c r="A661" i="16" a="1"/>
  <c r="A661" i="16" s="1"/>
  <c r="B661" i="16" a="1"/>
  <c r="B661" i="16" s="1"/>
  <c r="C661" i="16" a="1"/>
  <c r="C661" i="16" s="1"/>
  <c r="D661" i="16" a="1"/>
  <c r="D661" i="16" s="1"/>
  <c r="E661" i="16" a="1"/>
  <c r="E661" i="16" s="1"/>
  <c r="F661" i="16" a="1"/>
  <c r="F661" i="16" s="1"/>
  <c r="G661" i="16" a="1"/>
  <c r="G661" i="16" s="1"/>
  <c r="H661" i="16" a="1"/>
  <c r="H661" i="16" s="1"/>
  <c r="I661" i="16" a="1"/>
  <c r="I661" i="16" s="1"/>
  <c r="J661" i="16" a="1"/>
  <c r="J661" i="16" s="1"/>
  <c r="L661" i="16" a="1"/>
  <c r="L661" i="16" s="1"/>
  <c r="N661" i="16" a="1"/>
  <c r="N661" i="16" s="1"/>
  <c r="O661" i="16" a="1"/>
  <c r="O661" i="16" s="1"/>
  <c r="A662" i="16" a="1"/>
  <c r="A662" i="16" s="1"/>
  <c r="B662" i="16" a="1"/>
  <c r="B662" i="16" s="1"/>
  <c r="C662" i="16" a="1"/>
  <c r="C662" i="16" s="1"/>
  <c r="D662" i="16" a="1"/>
  <c r="D662" i="16" s="1"/>
  <c r="E662" i="16" a="1"/>
  <c r="E662" i="16" s="1"/>
  <c r="F662" i="16" a="1"/>
  <c r="F662" i="16" s="1"/>
  <c r="G662" i="16" a="1"/>
  <c r="G662" i="16" s="1"/>
  <c r="H662" i="16" a="1"/>
  <c r="H662" i="16" s="1"/>
  <c r="I662" i="16" a="1"/>
  <c r="I662" i="16" s="1"/>
  <c r="J662" i="16" a="1"/>
  <c r="J662" i="16" s="1"/>
  <c r="K662" i="16" a="1"/>
  <c r="K662" i="16" s="1"/>
  <c r="L662" i="16" a="1"/>
  <c r="L662" i="16" s="1"/>
  <c r="N662" i="16" a="1"/>
  <c r="N662" i="16" s="1"/>
  <c r="O662" i="16" a="1"/>
  <c r="O662" i="16" s="1"/>
  <c r="A663" i="16" a="1"/>
  <c r="A663" i="16" s="1"/>
  <c r="B663" i="16" a="1"/>
  <c r="B663" i="16" s="1"/>
  <c r="C663" i="16" a="1"/>
  <c r="C663" i="16" s="1"/>
  <c r="D663" i="16" a="1"/>
  <c r="D663" i="16" s="1"/>
  <c r="E663" i="16" a="1"/>
  <c r="E663" i="16" s="1"/>
  <c r="F663" i="16" a="1"/>
  <c r="F663" i="16" s="1"/>
  <c r="G663" i="16" a="1"/>
  <c r="G663" i="16" s="1"/>
  <c r="H663" i="16" a="1"/>
  <c r="H663" i="16" s="1"/>
  <c r="I663" i="16" a="1"/>
  <c r="I663" i="16" s="1"/>
  <c r="J663" i="16" a="1"/>
  <c r="J663" i="16" s="1"/>
  <c r="L663" i="16" a="1"/>
  <c r="L663" i="16" s="1"/>
  <c r="N663" i="16" a="1"/>
  <c r="N663" i="16" s="1"/>
  <c r="O663" i="16" a="1"/>
  <c r="O663" i="16" s="1"/>
  <c r="A664" i="16" a="1"/>
  <c r="A664" i="16" s="1"/>
  <c r="B664" i="16" a="1"/>
  <c r="B664" i="16" s="1"/>
  <c r="C664" i="16" a="1"/>
  <c r="C664" i="16" s="1"/>
  <c r="D664" i="16" a="1"/>
  <c r="D664" i="16" s="1"/>
  <c r="E664" i="16" a="1"/>
  <c r="E664" i="16" s="1"/>
  <c r="F664" i="16" a="1"/>
  <c r="F664" i="16" s="1"/>
  <c r="G664" i="16" a="1"/>
  <c r="G664" i="16" s="1"/>
  <c r="H664" i="16" a="1"/>
  <c r="H664" i="16" s="1"/>
  <c r="I664" i="16" a="1"/>
  <c r="I664" i="16" s="1"/>
  <c r="J664" i="16" a="1"/>
  <c r="J664" i="16" s="1"/>
  <c r="K664" i="16" a="1"/>
  <c r="K664" i="16" s="1"/>
  <c r="L664" i="16" a="1"/>
  <c r="L664" i="16" s="1"/>
  <c r="N664" i="16" a="1"/>
  <c r="N664" i="16" s="1"/>
  <c r="O664" i="16" a="1"/>
  <c r="O664" i="16" s="1"/>
  <c r="A665" i="16" a="1"/>
  <c r="A665" i="16" s="1"/>
  <c r="B665" i="16" a="1"/>
  <c r="B665" i="16" s="1"/>
  <c r="C665" i="16" a="1"/>
  <c r="C665" i="16" s="1"/>
  <c r="D665" i="16" a="1"/>
  <c r="D665" i="16" s="1"/>
  <c r="E665" i="16" a="1"/>
  <c r="E665" i="16" s="1"/>
  <c r="F665" i="16" a="1"/>
  <c r="F665" i="16" s="1"/>
  <c r="G665" i="16" a="1"/>
  <c r="G665" i="16" s="1"/>
  <c r="H665" i="16" a="1"/>
  <c r="H665" i="16" s="1"/>
  <c r="I665" i="16" a="1"/>
  <c r="I665" i="16" s="1"/>
  <c r="J665" i="16" a="1"/>
  <c r="J665" i="16" s="1"/>
  <c r="K665" i="16" a="1"/>
  <c r="K665" i="16" s="1"/>
  <c r="L665" i="16" a="1"/>
  <c r="L665" i="16" s="1"/>
  <c r="N665" i="16" a="1"/>
  <c r="N665" i="16" s="1"/>
  <c r="O665" i="16" a="1"/>
  <c r="O665" i="16" s="1"/>
  <c r="A666" i="16" a="1"/>
  <c r="A666" i="16" s="1"/>
  <c r="B666" i="16" a="1"/>
  <c r="B666" i="16" s="1"/>
  <c r="C666" i="16" a="1"/>
  <c r="C666" i="16" s="1"/>
  <c r="D666" i="16" a="1"/>
  <c r="D666" i="16" s="1"/>
  <c r="E666" i="16" a="1"/>
  <c r="E666" i="16" s="1"/>
  <c r="F666" i="16" a="1"/>
  <c r="F666" i="16" s="1"/>
  <c r="G666" i="16" a="1"/>
  <c r="G666" i="16" s="1"/>
  <c r="H666" i="16" a="1"/>
  <c r="H666" i="16" s="1"/>
  <c r="I666" i="16" a="1"/>
  <c r="I666" i="16" s="1"/>
  <c r="J666" i="16" a="1"/>
  <c r="J666" i="16" s="1"/>
  <c r="K666" i="16" a="1"/>
  <c r="K666" i="16" s="1"/>
  <c r="L666" i="16" a="1"/>
  <c r="L666" i="16" s="1"/>
  <c r="N666" i="16" a="1"/>
  <c r="N666" i="16" s="1"/>
  <c r="O666" i="16" a="1"/>
  <c r="O666" i="16" s="1"/>
  <c r="A667" i="16" a="1"/>
  <c r="A667" i="16" s="1"/>
  <c r="B667" i="16" a="1"/>
  <c r="B667" i="16" s="1"/>
  <c r="C667" i="16" a="1"/>
  <c r="C667" i="16" s="1"/>
  <c r="D667" i="16" a="1"/>
  <c r="D667" i="16" s="1"/>
  <c r="E667" i="16" a="1"/>
  <c r="E667" i="16" s="1"/>
  <c r="F667" i="16" a="1"/>
  <c r="F667" i="16" s="1"/>
  <c r="G667" i="16" a="1"/>
  <c r="G667" i="16" s="1"/>
  <c r="H667" i="16" a="1"/>
  <c r="H667" i="16" s="1"/>
  <c r="I667" i="16" a="1"/>
  <c r="I667" i="16" s="1"/>
  <c r="J667" i="16" a="1"/>
  <c r="J667" i="16" s="1"/>
  <c r="K667" i="16" a="1"/>
  <c r="K667" i="16" s="1"/>
  <c r="L667" i="16" a="1"/>
  <c r="L667" i="16" s="1"/>
  <c r="N667" i="16" a="1"/>
  <c r="N667" i="16" s="1"/>
  <c r="O667" i="16" a="1"/>
  <c r="O667" i="16" s="1"/>
  <c r="A668" i="16" a="1"/>
  <c r="A668" i="16" s="1"/>
  <c r="B668" i="16" a="1"/>
  <c r="B668" i="16" s="1"/>
  <c r="C668" i="16" a="1"/>
  <c r="C668" i="16" s="1"/>
  <c r="D668" i="16" a="1"/>
  <c r="D668" i="16" s="1"/>
  <c r="E668" i="16" a="1"/>
  <c r="E668" i="16" s="1"/>
  <c r="F668" i="16" a="1"/>
  <c r="F668" i="16" s="1"/>
  <c r="G668" i="16" a="1"/>
  <c r="G668" i="16" s="1"/>
  <c r="H668" i="16" a="1"/>
  <c r="H668" i="16" s="1"/>
  <c r="I668" i="16" a="1"/>
  <c r="I668" i="16" s="1"/>
  <c r="J668" i="16" a="1"/>
  <c r="J668" i="16" s="1"/>
  <c r="L668" i="16" a="1"/>
  <c r="L668" i="16" s="1"/>
  <c r="N668" i="16" a="1"/>
  <c r="N668" i="16" s="1"/>
  <c r="O668" i="16" a="1"/>
  <c r="O668" i="16" s="1"/>
  <c r="A669" i="16" a="1"/>
  <c r="A669" i="16" s="1"/>
  <c r="B669" i="16" a="1"/>
  <c r="B669" i="16" s="1"/>
  <c r="C669" i="16" a="1"/>
  <c r="C669" i="16" s="1"/>
  <c r="D669" i="16" a="1"/>
  <c r="D669" i="16" s="1"/>
  <c r="E669" i="16" a="1"/>
  <c r="E669" i="16" s="1"/>
  <c r="F669" i="16" a="1"/>
  <c r="F669" i="16" s="1"/>
  <c r="G669" i="16" a="1"/>
  <c r="G669" i="16" s="1"/>
  <c r="H669" i="16" a="1"/>
  <c r="H669" i="16" s="1"/>
  <c r="I669" i="16" a="1"/>
  <c r="I669" i="16" s="1"/>
  <c r="J669" i="16" a="1"/>
  <c r="J669" i="16" s="1"/>
  <c r="L669" i="16" a="1"/>
  <c r="L669" i="16" s="1"/>
  <c r="N669" i="16" a="1"/>
  <c r="N669" i="16" s="1"/>
  <c r="O669" i="16" a="1"/>
  <c r="O669" i="16" s="1"/>
  <c r="A670" i="16" a="1"/>
  <c r="A670" i="16" s="1"/>
  <c r="B670" i="16" a="1"/>
  <c r="B670" i="16" s="1"/>
  <c r="C670" i="16" a="1"/>
  <c r="C670" i="16" s="1"/>
  <c r="D670" i="16" a="1"/>
  <c r="D670" i="16" s="1"/>
  <c r="E670" i="16" a="1"/>
  <c r="E670" i="16" s="1"/>
  <c r="F670" i="16" a="1"/>
  <c r="F670" i="16" s="1"/>
  <c r="G670" i="16" a="1"/>
  <c r="G670" i="16" s="1"/>
  <c r="H670" i="16" a="1"/>
  <c r="H670" i="16" s="1"/>
  <c r="I670" i="16" a="1"/>
  <c r="I670" i="16" s="1"/>
  <c r="J670" i="16" a="1"/>
  <c r="J670" i="16" s="1"/>
  <c r="L670" i="16" a="1"/>
  <c r="L670" i="16" s="1"/>
  <c r="N670" i="16" a="1"/>
  <c r="N670" i="16" s="1"/>
  <c r="O670" i="16" a="1"/>
  <c r="O670" i="16" s="1"/>
  <c r="A671" i="16" a="1"/>
  <c r="A671" i="16" s="1"/>
  <c r="B671" i="16" a="1"/>
  <c r="B671" i="16" s="1"/>
  <c r="C671" i="16" a="1"/>
  <c r="C671" i="16" s="1"/>
  <c r="D671" i="16" a="1"/>
  <c r="D671" i="16" s="1"/>
  <c r="E671" i="16" a="1"/>
  <c r="E671" i="16" s="1"/>
  <c r="F671" i="16" a="1"/>
  <c r="F671" i="16" s="1"/>
  <c r="G671" i="16" a="1"/>
  <c r="G671" i="16" s="1"/>
  <c r="H671" i="16" a="1"/>
  <c r="H671" i="16" s="1"/>
  <c r="I671" i="16" a="1"/>
  <c r="I671" i="16" s="1"/>
  <c r="J671" i="16" a="1"/>
  <c r="J671" i="16" s="1"/>
  <c r="L671" i="16" a="1"/>
  <c r="L671" i="16" s="1"/>
  <c r="N671" i="16" a="1"/>
  <c r="N671" i="16" s="1"/>
  <c r="O671" i="16" a="1"/>
  <c r="O671" i="16" s="1"/>
  <c r="A672" i="16" a="1"/>
  <c r="A672" i="16" s="1"/>
  <c r="B672" i="16" a="1"/>
  <c r="B672" i="16" s="1"/>
  <c r="C672" i="16" a="1"/>
  <c r="C672" i="16" s="1"/>
  <c r="D672" i="16" a="1"/>
  <c r="D672" i="16" s="1"/>
  <c r="E672" i="16" a="1"/>
  <c r="E672" i="16" s="1"/>
  <c r="F672" i="16" a="1"/>
  <c r="F672" i="16" s="1"/>
  <c r="G672" i="16" a="1"/>
  <c r="G672" i="16" s="1"/>
  <c r="H672" i="16" a="1"/>
  <c r="H672" i="16" s="1"/>
  <c r="I672" i="16" a="1"/>
  <c r="I672" i="16" s="1"/>
  <c r="J672" i="16" a="1"/>
  <c r="J672" i="16" s="1"/>
  <c r="L672" i="16" a="1"/>
  <c r="L672" i="16" s="1"/>
  <c r="N672" i="16" a="1"/>
  <c r="N672" i="16" s="1"/>
  <c r="O672" i="16" a="1"/>
  <c r="O672" i="16" s="1"/>
  <c r="A673" i="16" a="1"/>
  <c r="A673" i="16" s="1"/>
  <c r="B673" i="16" a="1"/>
  <c r="B673" i="16" s="1"/>
  <c r="C673" i="16" a="1"/>
  <c r="C673" i="16" s="1"/>
  <c r="D673" i="16" a="1"/>
  <c r="D673" i="16" s="1"/>
  <c r="E673" i="16" a="1"/>
  <c r="E673" i="16" s="1"/>
  <c r="F673" i="16" a="1"/>
  <c r="F673" i="16" s="1"/>
  <c r="G673" i="16" a="1"/>
  <c r="G673" i="16" s="1"/>
  <c r="H673" i="16" a="1"/>
  <c r="H673" i="16" s="1"/>
  <c r="I673" i="16" a="1"/>
  <c r="I673" i="16" s="1"/>
  <c r="J673" i="16" a="1"/>
  <c r="J673" i="16" s="1"/>
  <c r="K673" i="16" a="1"/>
  <c r="K673" i="16" s="1"/>
  <c r="L673" i="16" a="1"/>
  <c r="L673" i="16" s="1"/>
  <c r="N673" i="16" a="1"/>
  <c r="N673" i="16" s="1"/>
  <c r="O673" i="16" a="1"/>
  <c r="O673" i="16" s="1"/>
  <c r="A674" i="16" a="1"/>
  <c r="A674" i="16" s="1"/>
  <c r="B674" i="16" a="1"/>
  <c r="B674" i="16" s="1"/>
  <c r="C674" i="16" a="1"/>
  <c r="C674" i="16" s="1"/>
  <c r="D674" i="16" a="1"/>
  <c r="D674" i="16" s="1"/>
  <c r="E674" i="16" a="1"/>
  <c r="E674" i="16" s="1"/>
  <c r="F674" i="16" a="1"/>
  <c r="F674" i="16" s="1"/>
  <c r="G674" i="16" a="1"/>
  <c r="G674" i="16" s="1"/>
  <c r="H674" i="16" a="1"/>
  <c r="H674" i="16" s="1"/>
  <c r="I674" i="16" a="1"/>
  <c r="I674" i="16" s="1"/>
  <c r="J674" i="16" a="1"/>
  <c r="J674" i="16" s="1"/>
  <c r="K674" i="16" a="1"/>
  <c r="K674" i="16" s="1"/>
  <c r="L674" i="16" a="1"/>
  <c r="L674" i="16" s="1"/>
  <c r="N674" i="16" a="1"/>
  <c r="N674" i="16" s="1"/>
  <c r="O674" i="16" a="1"/>
  <c r="O674" i="16" s="1"/>
  <c r="A675" i="16" a="1"/>
  <c r="A675" i="16" s="1"/>
  <c r="B675" i="16" a="1"/>
  <c r="B675" i="16" s="1"/>
  <c r="C675" i="16" a="1"/>
  <c r="C675" i="16" s="1"/>
  <c r="D675" i="16" a="1"/>
  <c r="D675" i="16" s="1"/>
  <c r="E675" i="16" a="1"/>
  <c r="E675" i="16" s="1"/>
  <c r="F675" i="16" a="1"/>
  <c r="F675" i="16" s="1"/>
  <c r="G675" i="16" a="1"/>
  <c r="G675" i="16" s="1"/>
  <c r="H675" i="16" a="1"/>
  <c r="H675" i="16" s="1"/>
  <c r="I675" i="16" a="1"/>
  <c r="I675" i="16" s="1"/>
  <c r="J675" i="16" a="1"/>
  <c r="J675" i="16" s="1"/>
  <c r="L675" i="16" a="1"/>
  <c r="L675" i="16" s="1"/>
  <c r="N675" i="16" a="1"/>
  <c r="N675" i="16" s="1"/>
  <c r="O675" i="16" a="1"/>
  <c r="O675" i="16" s="1"/>
  <c r="A676" i="16" a="1"/>
  <c r="A676" i="16" s="1"/>
  <c r="B676" i="16" a="1"/>
  <c r="B676" i="16" s="1"/>
  <c r="C676" i="16" a="1"/>
  <c r="C676" i="16" s="1"/>
  <c r="D676" i="16" a="1"/>
  <c r="D676" i="16" s="1"/>
  <c r="E676" i="16" a="1"/>
  <c r="E676" i="16" s="1"/>
  <c r="F676" i="16" a="1"/>
  <c r="F676" i="16" s="1"/>
  <c r="G676" i="16" a="1"/>
  <c r="G676" i="16" s="1"/>
  <c r="H676" i="16" a="1"/>
  <c r="H676" i="16" s="1"/>
  <c r="I676" i="16" a="1"/>
  <c r="I676" i="16" s="1"/>
  <c r="J676" i="16" a="1"/>
  <c r="J676" i="16" s="1"/>
  <c r="L676" i="16" a="1"/>
  <c r="L676" i="16" s="1"/>
  <c r="N676" i="16" a="1"/>
  <c r="N676" i="16" s="1"/>
  <c r="O676" i="16" a="1"/>
  <c r="O676" i="16" s="1"/>
  <c r="A677" i="16" a="1"/>
  <c r="A677" i="16" s="1"/>
  <c r="B677" i="16" a="1"/>
  <c r="B677" i="16" s="1"/>
  <c r="C677" i="16" a="1"/>
  <c r="C677" i="16" s="1"/>
  <c r="D677" i="16" a="1"/>
  <c r="D677" i="16" s="1"/>
  <c r="E677" i="16" a="1"/>
  <c r="E677" i="16" s="1"/>
  <c r="F677" i="16" a="1"/>
  <c r="F677" i="16" s="1"/>
  <c r="G677" i="16" a="1"/>
  <c r="G677" i="16" s="1"/>
  <c r="H677" i="16" a="1"/>
  <c r="H677" i="16" s="1"/>
  <c r="I677" i="16" a="1"/>
  <c r="I677" i="16" s="1"/>
  <c r="J677" i="16" a="1"/>
  <c r="J677" i="16" s="1"/>
  <c r="K677" i="16" a="1"/>
  <c r="K677" i="16" s="1"/>
  <c r="L677" i="16" a="1"/>
  <c r="L677" i="16" s="1"/>
  <c r="N677" i="16" a="1"/>
  <c r="N677" i="16" s="1"/>
  <c r="O677" i="16" a="1"/>
  <c r="O677" i="16" s="1"/>
  <c r="A678" i="16" a="1"/>
  <c r="A678" i="16" s="1"/>
  <c r="B678" i="16" a="1"/>
  <c r="B678" i="16" s="1"/>
  <c r="C678" i="16" a="1"/>
  <c r="C678" i="16" s="1"/>
  <c r="D678" i="16" a="1"/>
  <c r="D678" i="16" s="1"/>
  <c r="E678" i="16" a="1"/>
  <c r="E678" i="16" s="1"/>
  <c r="F678" i="16" a="1"/>
  <c r="F678" i="16" s="1"/>
  <c r="G678" i="16" a="1"/>
  <c r="G678" i="16" s="1"/>
  <c r="H678" i="16" a="1"/>
  <c r="H678" i="16" s="1"/>
  <c r="I678" i="16" a="1"/>
  <c r="I678" i="16" s="1"/>
  <c r="J678" i="16" a="1"/>
  <c r="J678" i="16" s="1"/>
  <c r="L678" i="16" a="1"/>
  <c r="L678" i="16" s="1"/>
  <c r="N678" i="16" a="1"/>
  <c r="N678" i="16" s="1"/>
  <c r="O678" i="16" a="1"/>
  <c r="O678" i="16" s="1"/>
  <c r="A679" i="16" a="1"/>
  <c r="A679" i="16" s="1"/>
  <c r="B679" i="16" a="1"/>
  <c r="B679" i="16" s="1"/>
  <c r="C679" i="16" a="1"/>
  <c r="C679" i="16" s="1"/>
  <c r="D679" i="16" a="1"/>
  <c r="D679" i="16" s="1"/>
  <c r="E679" i="16" a="1"/>
  <c r="E679" i="16" s="1"/>
  <c r="F679" i="16" a="1"/>
  <c r="F679" i="16" s="1"/>
  <c r="G679" i="16" a="1"/>
  <c r="G679" i="16" s="1"/>
  <c r="H679" i="16" a="1"/>
  <c r="H679" i="16" s="1"/>
  <c r="I679" i="16" a="1"/>
  <c r="I679" i="16" s="1"/>
  <c r="J679" i="16" a="1"/>
  <c r="J679" i="16" s="1"/>
  <c r="L679" i="16" a="1"/>
  <c r="L679" i="16" s="1"/>
  <c r="N679" i="16" a="1"/>
  <c r="N679" i="16" s="1"/>
  <c r="O679" i="16" a="1"/>
  <c r="O679" i="16" s="1"/>
  <c r="A680" i="16" a="1"/>
  <c r="A680" i="16" s="1"/>
  <c r="B680" i="16" a="1"/>
  <c r="B680" i="16" s="1"/>
  <c r="C680" i="16" a="1"/>
  <c r="C680" i="16" s="1"/>
  <c r="D680" i="16" a="1"/>
  <c r="D680" i="16" s="1"/>
  <c r="E680" i="16" a="1"/>
  <c r="E680" i="16" s="1"/>
  <c r="F680" i="16" a="1"/>
  <c r="F680" i="16" s="1"/>
  <c r="G680" i="16" a="1"/>
  <c r="G680" i="16" s="1"/>
  <c r="H680" i="16" a="1"/>
  <c r="H680" i="16" s="1"/>
  <c r="I680" i="16" a="1"/>
  <c r="I680" i="16" s="1"/>
  <c r="J680" i="16" a="1"/>
  <c r="J680" i="16" s="1"/>
  <c r="K680" i="16" a="1"/>
  <c r="K680" i="16" s="1"/>
  <c r="L680" i="16" a="1"/>
  <c r="L680" i="16" s="1"/>
  <c r="N680" i="16" a="1"/>
  <c r="N680" i="16" s="1"/>
  <c r="O680" i="16" a="1"/>
  <c r="O680" i="16" s="1"/>
  <c r="A681" i="16" a="1"/>
  <c r="A681" i="16" s="1"/>
  <c r="B681" i="16" a="1"/>
  <c r="B681" i="16" s="1"/>
  <c r="C681" i="16" a="1"/>
  <c r="C681" i="16" s="1"/>
  <c r="D681" i="16" a="1"/>
  <c r="D681" i="16" s="1"/>
  <c r="E681" i="16" a="1"/>
  <c r="E681" i="16" s="1"/>
  <c r="F681" i="16" a="1"/>
  <c r="F681" i="16" s="1"/>
  <c r="H681" i="16" a="1"/>
  <c r="H681" i="16" s="1"/>
  <c r="I681" i="16" a="1"/>
  <c r="I681" i="16" s="1"/>
  <c r="J681" i="16" a="1"/>
  <c r="J681" i="16" s="1"/>
  <c r="L681" i="16" a="1"/>
  <c r="L681" i="16" s="1"/>
  <c r="N681" i="16" a="1"/>
  <c r="N681" i="16" s="1"/>
  <c r="O681" i="16" a="1"/>
  <c r="O681" i="16" s="1"/>
  <c r="A682" i="16" a="1"/>
  <c r="A682" i="16" s="1"/>
  <c r="B682" i="16" a="1"/>
  <c r="B682" i="16" s="1"/>
  <c r="C682" i="16" a="1"/>
  <c r="C682" i="16" s="1"/>
  <c r="D682" i="16" a="1"/>
  <c r="D682" i="16" s="1"/>
  <c r="E682" i="16" a="1"/>
  <c r="E682" i="16" s="1"/>
  <c r="F682" i="16" a="1"/>
  <c r="F682" i="16" s="1"/>
  <c r="G682" i="16" a="1"/>
  <c r="G682" i="16" s="1"/>
  <c r="H682" i="16" a="1"/>
  <c r="H682" i="16" s="1"/>
  <c r="I682" i="16" a="1"/>
  <c r="I682" i="16" s="1"/>
  <c r="J682" i="16" a="1"/>
  <c r="J682" i="16" s="1"/>
  <c r="L682" i="16" a="1"/>
  <c r="L682" i="16" s="1"/>
  <c r="N682" i="16" a="1"/>
  <c r="N682" i="16" s="1"/>
  <c r="O682" i="16" a="1"/>
  <c r="O682" i="16" s="1"/>
  <c r="A683" i="16" a="1"/>
  <c r="A683" i="16" s="1"/>
  <c r="B683" i="16" a="1"/>
  <c r="B683" i="16" s="1"/>
  <c r="C683" i="16" a="1"/>
  <c r="C683" i="16" s="1"/>
  <c r="D683" i="16" a="1"/>
  <c r="D683" i="16" s="1"/>
  <c r="E683" i="16" a="1"/>
  <c r="E683" i="16" s="1"/>
  <c r="F683" i="16" a="1"/>
  <c r="F683" i="16" s="1"/>
  <c r="G683" i="16" a="1"/>
  <c r="G683" i="16" s="1"/>
  <c r="H683" i="16" a="1"/>
  <c r="H683" i="16" s="1"/>
  <c r="I683" i="16" a="1"/>
  <c r="I683" i="16" s="1"/>
  <c r="J683" i="16" a="1"/>
  <c r="J683" i="16" s="1"/>
  <c r="L683" i="16" a="1"/>
  <c r="L683" i="16" s="1"/>
  <c r="N683" i="16" a="1"/>
  <c r="N683" i="16" s="1"/>
  <c r="O683" i="16" a="1"/>
  <c r="O683" i="16" s="1"/>
  <c r="A684" i="16" a="1"/>
  <c r="A684" i="16" s="1"/>
  <c r="B684" i="16" a="1"/>
  <c r="B684" i="16" s="1"/>
  <c r="C684" i="16" a="1"/>
  <c r="C684" i="16" s="1"/>
  <c r="D684" i="16" a="1"/>
  <c r="D684" i="16" s="1"/>
  <c r="E684" i="16" a="1"/>
  <c r="E684" i="16" s="1"/>
  <c r="F684" i="16" a="1"/>
  <c r="F684" i="16" s="1"/>
  <c r="G684" i="16" a="1"/>
  <c r="G684" i="16" s="1"/>
  <c r="H684" i="16" a="1"/>
  <c r="H684" i="16" s="1"/>
  <c r="I684" i="16" a="1"/>
  <c r="I684" i="16" s="1"/>
  <c r="J684" i="16" a="1"/>
  <c r="J684" i="16" s="1"/>
  <c r="L684" i="16" a="1"/>
  <c r="L684" i="16" s="1"/>
  <c r="N684" i="16" a="1"/>
  <c r="N684" i="16" s="1"/>
  <c r="O684" i="16" a="1"/>
  <c r="O684" i="16" s="1"/>
  <c r="A685" i="16" a="1"/>
  <c r="A685" i="16" s="1"/>
  <c r="B685" i="16" a="1"/>
  <c r="B685" i="16" s="1"/>
  <c r="C685" i="16" a="1"/>
  <c r="C685" i="16" s="1"/>
  <c r="D685" i="16" a="1"/>
  <c r="D685" i="16" s="1"/>
  <c r="E685" i="16" a="1"/>
  <c r="E685" i="16" s="1"/>
  <c r="F685" i="16" a="1"/>
  <c r="F685" i="16" s="1"/>
  <c r="G685" i="16" a="1"/>
  <c r="G685" i="16" s="1"/>
  <c r="H685" i="16" a="1"/>
  <c r="H685" i="16" s="1"/>
  <c r="I685" i="16" a="1"/>
  <c r="I685" i="16" s="1"/>
  <c r="J685" i="16" a="1"/>
  <c r="J685" i="16" s="1"/>
  <c r="L685" i="16" a="1"/>
  <c r="L685" i="16" s="1"/>
  <c r="N685" i="16" a="1"/>
  <c r="N685" i="16" s="1"/>
  <c r="O685" i="16" a="1"/>
  <c r="O685" i="16" s="1"/>
  <c r="A686" i="16" a="1"/>
  <c r="A686" i="16" s="1"/>
  <c r="B686" i="16" a="1"/>
  <c r="B686" i="16" s="1"/>
  <c r="C686" i="16" a="1"/>
  <c r="C686" i="16" s="1"/>
  <c r="D686" i="16" a="1"/>
  <c r="D686" i="16" s="1"/>
  <c r="E686" i="16" a="1"/>
  <c r="E686" i="16" s="1"/>
  <c r="F686" i="16" a="1"/>
  <c r="F686" i="16" s="1"/>
  <c r="G686" i="16" a="1"/>
  <c r="G686" i="16" s="1"/>
  <c r="H686" i="16" a="1"/>
  <c r="H686" i="16" s="1"/>
  <c r="I686" i="16" a="1"/>
  <c r="I686" i="16" s="1"/>
  <c r="J686" i="16" a="1"/>
  <c r="J686" i="16" s="1"/>
  <c r="L686" i="16" a="1"/>
  <c r="L686" i="16" s="1"/>
  <c r="N686" i="16" a="1"/>
  <c r="N686" i="16" s="1"/>
  <c r="O686" i="16" a="1"/>
  <c r="O686" i="16" s="1"/>
  <c r="A687" i="16" a="1"/>
  <c r="A687" i="16" s="1"/>
  <c r="B687" i="16" a="1"/>
  <c r="B687" i="16" s="1"/>
  <c r="C687" i="16" a="1"/>
  <c r="C687" i="16" s="1"/>
  <c r="D687" i="16" a="1"/>
  <c r="D687" i="16" s="1"/>
  <c r="E687" i="16" a="1"/>
  <c r="E687" i="16" s="1"/>
  <c r="F687" i="16" a="1"/>
  <c r="F687" i="16" s="1"/>
  <c r="G687" i="16" a="1"/>
  <c r="G687" i="16" s="1"/>
  <c r="H687" i="16" a="1"/>
  <c r="H687" i="16" s="1"/>
  <c r="I687" i="16" a="1"/>
  <c r="I687" i="16" s="1"/>
  <c r="J687" i="16" a="1"/>
  <c r="J687" i="16" s="1"/>
  <c r="K687" i="16" a="1"/>
  <c r="K687" i="16" s="1"/>
  <c r="L687" i="16" a="1"/>
  <c r="L687" i="16" s="1"/>
  <c r="N687" i="16" a="1"/>
  <c r="N687" i="16" s="1"/>
  <c r="O687" i="16" a="1"/>
  <c r="O687" i="16" s="1"/>
  <c r="A688" i="16" a="1"/>
  <c r="A688" i="16" s="1"/>
  <c r="B688" i="16" a="1"/>
  <c r="B688" i="16" s="1"/>
  <c r="C688" i="16" a="1"/>
  <c r="C688" i="16" s="1"/>
  <c r="D688" i="16" a="1"/>
  <c r="D688" i="16" s="1"/>
  <c r="E688" i="16" a="1"/>
  <c r="E688" i="16" s="1"/>
  <c r="F688" i="16" a="1"/>
  <c r="F688" i="16" s="1"/>
  <c r="G688" i="16" a="1"/>
  <c r="G688" i="16" s="1"/>
  <c r="H688" i="16" a="1"/>
  <c r="H688" i="16" s="1"/>
  <c r="I688" i="16" a="1"/>
  <c r="I688" i="16" s="1"/>
  <c r="J688" i="16" a="1"/>
  <c r="J688" i="16" s="1"/>
  <c r="L688" i="16" a="1"/>
  <c r="L688" i="16" s="1"/>
  <c r="N688" i="16" a="1"/>
  <c r="N688" i="16" s="1"/>
  <c r="O688" i="16" a="1"/>
  <c r="O688" i="16" s="1"/>
  <c r="A689" i="16" a="1"/>
  <c r="A689" i="16" s="1"/>
  <c r="B689" i="16" a="1"/>
  <c r="B689" i="16" s="1"/>
  <c r="C689" i="16" a="1"/>
  <c r="C689" i="16" s="1"/>
  <c r="D689" i="16" a="1"/>
  <c r="D689" i="16" s="1"/>
  <c r="E689" i="16" a="1"/>
  <c r="E689" i="16" s="1"/>
  <c r="F689" i="16" a="1"/>
  <c r="F689" i="16" s="1"/>
  <c r="G689" i="16" a="1"/>
  <c r="G689" i="16" s="1"/>
  <c r="H689" i="16" a="1"/>
  <c r="H689" i="16" s="1"/>
  <c r="I689" i="16" a="1"/>
  <c r="I689" i="16" s="1"/>
  <c r="J689" i="16" a="1"/>
  <c r="J689" i="16" s="1"/>
  <c r="K689" i="16" a="1"/>
  <c r="K689" i="16" s="1"/>
  <c r="L689" i="16" a="1"/>
  <c r="L689" i="16" s="1"/>
  <c r="N689" i="16" a="1"/>
  <c r="N689" i="16" s="1"/>
  <c r="O689" i="16" a="1"/>
  <c r="O689" i="16" s="1"/>
  <c r="A690" i="16" a="1"/>
  <c r="A690" i="16" s="1"/>
  <c r="B690" i="16" a="1"/>
  <c r="B690" i="16" s="1"/>
  <c r="C690" i="16" a="1"/>
  <c r="C690" i="16" s="1"/>
  <c r="D690" i="16" a="1"/>
  <c r="D690" i="16" s="1"/>
  <c r="E690" i="16" a="1"/>
  <c r="E690" i="16" s="1"/>
  <c r="F690" i="16" a="1"/>
  <c r="F690" i="16" s="1"/>
  <c r="G690" i="16" a="1"/>
  <c r="G690" i="16" s="1"/>
  <c r="H690" i="16" a="1"/>
  <c r="H690" i="16" s="1"/>
  <c r="I690" i="16" a="1"/>
  <c r="I690" i="16" s="1"/>
  <c r="J690" i="16" a="1"/>
  <c r="J690" i="16" s="1"/>
  <c r="L690" i="16" a="1"/>
  <c r="L690" i="16" s="1"/>
  <c r="N690" i="16" a="1"/>
  <c r="N690" i="16" s="1"/>
  <c r="O690" i="16" a="1"/>
  <c r="O690" i="16" s="1"/>
  <c r="A691" i="16" a="1"/>
  <c r="A691" i="16" s="1"/>
  <c r="B691" i="16" a="1"/>
  <c r="B691" i="16" s="1"/>
  <c r="C691" i="16" a="1"/>
  <c r="C691" i="16" s="1"/>
  <c r="D691" i="16" a="1"/>
  <c r="D691" i="16" s="1"/>
  <c r="E691" i="16" a="1"/>
  <c r="E691" i="16" s="1"/>
  <c r="F691" i="16" a="1"/>
  <c r="F691" i="16" s="1"/>
  <c r="G691" i="16" a="1"/>
  <c r="G691" i="16" s="1"/>
  <c r="H691" i="16" a="1"/>
  <c r="H691" i="16" s="1"/>
  <c r="I691" i="16" a="1"/>
  <c r="I691" i="16" s="1"/>
  <c r="J691" i="16" a="1"/>
  <c r="J691" i="16" s="1"/>
  <c r="L691" i="16" a="1"/>
  <c r="L691" i="16" s="1"/>
  <c r="N691" i="16" a="1"/>
  <c r="N691" i="16" s="1"/>
  <c r="O691" i="16" a="1"/>
  <c r="O691" i="16" s="1"/>
  <c r="A692" i="16" a="1"/>
  <c r="A692" i="16" s="1"/>
  <c r="B692" i="16" a="1"/>
  <c r="B692" i="16" s="1"/>
  <c r="C692" i="16" a="1"/>
  <c r="C692" i="16" s="1"/>
  <c r="D692" i="16" a="1"/>
  <c r="D692" i="16" s="1"/>
  <c r="E692" i="16" a="1"/>
  <c r="E692" i="16" s="1"/>
  <c r="F692" i="16" a="1"/>
  <c r="F692" i="16" s="1"/>
  <c r="G692" i="16" a="1"/>
  <c r="G692" i="16" s="1"/>
  <c r="H692" i="16" a="1"/>
  <c r="H692" i="16" s="1"/>
  <c r="I692" i="16" a="1"/>
  <c r="I692" i="16" s="1"/>
  <c r="J692" i="16" a="1"/>
  <c r="J692" i="16" s="1"/>
  <c r="L692" i="16" a="1"/>
  <c r="L692" i="16" s="1"/>
  <c r="N692" i="16" a="1"/>
  <c r="N692" i="16" s="1"/>
  <c r="O692" i="16" a="1"/>
  <c r="O692" i="16" s="1"/>
  <c r="A693" i="16" a="1"/>
  <c r="A693" i="16" s="1"/>
  <c r="B693" i="16" a="1"/>
  <c r="B693" i="16" s="1"/>
  <c r="C693" i="16" a="1"/>
  <c r="C693" i="16" s="1"/>
  <c r="D693" i="16" a="1"/>
  <c r="D693" i="16" s="1"/>
  <c r="E693" i="16" a="1"/>
  <c r="E693" i="16" s="1"/>
  <c r="F693" i="16" a="1"/>
  <c r="F693" i="16" s="1"/>
  <c r="G693" i="16" a="1"/>
  <c r="G693" i="16" s="1"/>
  <c r="H693" i="16" a="1"/>
  <c r="H693" i="16" s="1"/>
  <c r="I693" i="16" a="1"/>
  <c r="I693" i="16" s="1"/>
  <c r="J693" i="16" a="1"/>
  <c r="J693" i="16" s="1"/>
  <c r="L693" i="16" a="1"/>
  <c r="L693" i="16" s="1"/>
  <c r="N693" i="16" a="1"/>
  <c r="N693" i="16" s="1"/>
  <c r="O693" i="16" a="1"/>
  <c r="O693" i="16" s="1"/>
  <c r="A694" i="16" a="1"/>
  <c r="A694" i="16" s="1"/>
  <c r="B694" i="16" a="1"/>
  <c r="B694" i="16" s="1"/>
  <c r="C694" i="16" a="1"/>
  <c r="C694" i="16" s="1"/>
  <c r="D694" i="16" a="1"/>
  <c r="D694" i="16" s="1"/>
  <c r="E694" i="16" a="1"/>
  <c r="E694" i="16" s="1"/>
  <c r="F694" i="16" a="1"/>
  <c r="F694" i="16" s="1"/>
  <c r="G694" i="16" a="1"/>
  <c r="G694" i="16" s="1"/>
  <c r="H694" i="16" a="1"/>
  <c r="H694" i="16" s="1"/>
  <c r="I694" i="16" a="1"/>
  <c r="I694" i="16" s="1"/>
  <c r="J694" i="16" a="1"/>
  <c r="J694" i="16" s="1"/>
  <c r="K694" i="16" a="1"/>
  <c r="K694" i="16" s="1"/>
  <c r="L694" i="16" a="1"/>
  <c r="L694" i="16" s="1"/>
  <c r="N694" i="16" a="1"/>
  <c r="N694" i="16" s="1"/>
  <c r="O694" i="16" a="1"/>
  <c r="O694" i="16" s="1"/>
  <c r="A695" i="16" a="1"/>
  <c r="A695" i="16" s="1"/>
  <c r="B695" i="16" a="1"/>
  <c r="B695" i="16" s="1"/>
  <c r="C695" i="16" a="1"/>
  <c r="C695" i="16" s="1"/>
  <c r="D695" i="16" a="1"/>
  <c r="D695" i="16" s="1"/>
  <c r="E695" i="16" a="1"/>
  <c r="E695" i="16" s="1"/>
  <c r="F695" i="16" a="1"/>
  <c r="F695" i="16" s="1"/>
  <c r="G695" i="16" a="1"/>
  <c r="G695" i="16" s="1"/>
  <c r="H695" i="16" a="1"/>
  <c r="H695" i="16" s="1"/>
  <c r="I695" i="16" a="1"/>
  <c r="I695" i="16" s="1"/>
  <c r="J695" i="16" a="1"/>
  <c r="J695" i="16" s="1"/>
  <c r="L695" i="16" a="1"/>
  <c r="L695" i="16" s="1"/>
  <c r="N695" i="16" a="1"/>
  <c r="N695" i="16" s="1"/>
  <c r="O695" i="16" a="1"/>
  <c r="O695" i="16" s="1"/>
  <c r="A696" i="16" a="1"/>
  <c r="A696" i="16" s="1"/>
  <c r="B696" i="16" a="1"/>
  <c r="B696" i="16" s="1"/>
  <c r="C696" i="16" a="1"/>
  <c r="C696" i="16" s="1"/>
  <c r="D696" i="16" a="1"/>
  <c r="D696" i="16" s="1"/>
  <c r="E696" i="16" a="1"/>
  <c r="E696" i="16" s="1"/>
  <c r="F696" i="16" a="1"/>
  <c r="F696" i="16" s="1"/>
  <c r="G696" i="16" a="1"/>
  <c r="G696" i="16" s="1"/>
  <c r="H696" i="16" a="1"/>
  <c r="H696" i="16" s="1"/>
  <c r="I696" i="16" a="1"/>
  <c r="I696" i="16" s="1"/>
  <c r="J696" i="16" a="1"/>
  <c r="J696" i="16" s="1"/>
  <c r="K696" i="16" a="1"/>
  <c r="K696" i="16" s="1"/>
  <c r="L696" i="16" a="1"/>
  <c r="L696" i="16" s="1"/>
  <c r="N696" i="16" a="1"/>
  <c r="N696" i="16" s="1"/>
  <c r="O696" i="16" a="1"/>
  <c r="O696" i="16" s="1"/>
  <c r="A697" i="16" a="1"/>
  <c r="A697" i="16" s="1"/>
  <c r="B697" i="16" a="1"/>
  <c r="B697" i="16" s="1"/>
  <c r="C697" i="16" a="1"/>
  <c r="C697" i="16" s="1"/>
  <c r="D697" i="16" a="1"/>
  <c r="D697" i="16" s="1"/>
  <c r="E697" i="16" a="1"/>
  <c r="E697" i="16" s="1"/>
  <c r="F697" i="16" a="1"/>
  <c r="F697" i="16" s="1"/>
  <c r="G697" i="16" a="1"/>
  <c r="G697" i="16" s="1"/>
  <c r="H697" i="16" a="1"/>
  <c r="H697" i="16" s="1"/>
  <c r="I697" i="16" a="1"/>
  <c r="I697" i="16" s="1"/>
  <c r="J697" i="16" a="1"/>
  <c r="J697" i="16" s="1"/>
  <c r="K697" i="16" a="1"/>
  <c r="K697" i="16" s="1"/>
  <c r="L697" i="16" a="1"/>
  <c r="L697" i="16" s="1"/>
  <c r="N697" i="16" a="1"/>
  <c r="N697" i="16" s="1"/>
  <c r="O697" i="16" a="1"/>
  <c r="O697" i="16" s="1"/>
  <c r="A698" i="16" a="1"/>
  <c r="A698" i="16" s="1"/>
  <c r="B698" i="16" a="1"/>
  <c r="B698" i="16" s="1"/>
  <c r="C698" i="16" a="1"/>
  <c r="C698" i="16" s="1"/>
  <c r="D698" i="16" a="1"/>
  <c r="D698" i="16" s="1"/>
  <c r="E698" i="16" a="1"/>
  <c r="E698" i="16" s="1"/>
  <c r="F698" i="16" a="1"/>
  <c r="F698" i="16" s="1"/>
  <c r="G698" i="16" a="1"/>
  <c r="G698" i="16" s="1"/>
  <c r="H698" i="16" a="1"/>
  <c r="H698" i="16" s="1"/>
  <c r="I698" i="16" a="1"/>
  <c r="I698" i="16" s="1"/>
  <c r="J698" i="16" a="1"/>
  <c r="J698" i="16" s="1"/>
  <c r="K698" i="16" a="1"/>
  <c r="K698" i="16" s="1"/>
  <c r="L698" i="16" a="1"/>
  <c r="L698" i="16" s="1"/>
  <c r="N698" i="16" a="1"/>
  <c r="N698" i="16" s="1"/>
  <c r="O698" i="16" a="1"/>
  <c r="O698" i="16" s="1"/>
  <c r="A699" i="16" a="1"/>
  <c r="A699" i="16" s="1"/>
  <c r="B699" i="16" a="1"/>
  <c r="B699" i="16" s="1"/>
  <c r="C699" i="16" a="1"/>
  <c r="C699" i="16" s="1"/>
  <c r="D699" i="16" a="1"/>
  <c r="D699" i="16" s="1"/>
  <c r="E699" i="16" a="1"/>
  <c r="E699" i="16" s="1"/>
  <c r="F699" i="16" a="1"/>
  <c r="F699" i="16" s="1"/>
  <c r="G699" i="16" a="1"/>
  <c r="G699" i="16" s="1"/>
  <c r="H699" i="16" a="1"/>
  <c r="H699" i="16" s="1"/>
  <c r="I699" i="16" a="1"/>
  <c r="I699" i="16" s="1"/>
  <c r="J699" i="16" a="1"/>
  <c r="J699" i="16" s="1"/>
  <c r="L699" i="16" a="1"/>
  <c r="L699" i="16" s="1"/>
  <c r="N699" i="16" a="1"/>
  <c r="N699" i="16" s="1"/>
  <c r="O699" i="16" a="1"/>
  <c r="O699" i="16" s="1"/>
  <c r="A700" i="16" a="1"/>
  <c r="A700" i="16" s="1"/>
  <c r="B700" i="16" a="1"/>
  <c r="B700" i="16" s="1"/>
  <c r="C700" i="16" a="1"/>
  <c r="C700" i="16" s="1"/>
  <c r="D700" i="16" a="1"/>
  <c r="D700" i="16" s="1"/>
  <c r="E700" i="16" a="1"/>
  <c r="E700" i="16" s="1"/>
  <c r="F700" i="16" a="1"/>
  <c r="F700" i="16" s="1"/>
  <c r="G700" i="16" a="1"/>
  <c r="G700" i="16" s="1"/>
  <c r="H700" i="16" a="1"/>
  <c r="H700" i="16" s="1"/>
  <c r="I700" i="16" a="1"/>
  <c r="I700" i="16" s="1"/>
  <c r="J700" i="16" a="1"/>
  <c r="J700" i="16" s="1"/>
  <c r="L700" i="16" a="1"/>
  <c r="L700" i="16" s="1"/>
  <c r="N700" i="16" a="1"/>
  <c r="N700" i="16" s="1"/>
  <c r="O700" i="16" a="1"/>
  <c r="O700" i="16" s="1"/>
  <c r="A701" i="16" a="1"/>
  <c r="A701" i="16" s="1"/>
  <c r="B701" i="16" a="1"/>
  <c r="B701" i="16" s="1"/>
  <c r="C701" i="16" a="1"/>
  <c r="C701" i="16" s="1"/>
  <c r="D701" i="16" a="1"/>
  <c r="D701" i="16" s="1"/>
  <c r="E701" i="16" a="1"/>
  <c r="E701" i="16" s="1"/>
  <c r="F701" i="16" a="1"/>
  <c r="F701" i="16" s="1"/>
  <c r="G701" i="16" a="1"/>
  <c r="G701" i="16" s="1"/>
  <c r="H701" i="16" a="1"/>
  <c r="H701" i="16" s="1"/>
  <c r="I701" i="16" a="1"/>
  <c r="I701" i="16" s="1"/>
  <c r="J701" i="16" a="1"/>
  <c r="J701" i="16" s="1"/>
  <c r="L701" i="16" a="1"/>
  <c r="L701" i="16" s="1"/>
  <c r="N701" i="16" a="1"/>
  <c r="N701" i="16" s="1"/>
  <c r="O701" i="16" a="1"/>
  <c r="O701" i="16" s="1"/>
  <c r="A702" i="16" a="1"/>
  <c r="A702" i="16" s="1"/>
  <c r="B702" i="16" a="1"/>
  <c r="B702" i="16" s="1"/>
  <c r="C702" i="16" a="1"/>
  <c r="C702" i="16" s="1"/>
  <c r="D702" i="16" a="1"/>
  <c r="D702" i="16" s="1"/>
  <c r="E702" i="16" a="1"/>
  <c r="E702" i="16" s="1"/>
  <c r="F702" i="16" a="1"/>
  <c r="F702" i="16" s="1"/>
  <c r="G702" i="16" a="1"/>
  <c r="G702" i="16" s="1"/>
  <c r="H702" i="16" a="1"/>
  <c r="H702" i="16" s="1"/>
  <c r="I702" i="16" a="1"/>
  <c r="I702" i="16" s="1"/>
  <c r="J702" i="16" a="1"/>
  <c r="J702" i="16" s="1"/>
  <c r="K702" i="16" a="1"/>
  <c r="K702" i="16" s="1"/>
  <c r="L702" i="16" a="1"/>
  <c r="L702" i="16" s="1"/>
  <c r="N702" i="16" a="1"/>
  <c r="N702" i="16" s="1"/>
  <c r="O702" i="16" a="1"/>
  <c r="O702" i="16" s="1"/>
  <c r="A703" i="16" a="1"/>
  <c r="A703" i="16" s="1"/>
  <c r="B703" i="16" a="1"/>
  <c r="B703" i="16" s="1"/>
  <c r="C703" i="16" a="1"/>
  <c r="C703" i="16" s="1"/>
  <c r="D703" i="16" a="1"/>
  <c r="D703" i="16" s="1"/>
  <c r="E703" i="16" a="1"/>
  <c r="E703" i="16" s="1"/>
  <c r="F703" i="16" a="1"/>
  <c r="F703" i="16" s="1"/>
  <c r="G703" i="16" a="1"/>
  <c r="G703" i="16" s="1"/>
  <c r="H703" i="16" a="1"/>
  <c r="H703" i="16" s="1"/>
  <c r="I703" i="16" a="1"/>
  <c r="I703" i="16" s="1"/>
  <c r="J703" i="16" a="1"/>
  <c r="J703" i="16" s="1"/>
  <c r="K703" i="16" a="1"/>
  <c r="K703" i="16" s="1"/>
  <c r="L703" i="16" a="1"/>
  <c r="L703" i="16" s="1"/>
  <c r="N703" i="16" a="1"/>
  <c r="N703" i="16" s="1"/>
  <c r="O703" i="16" a="1"/>
  <c r="O703" i="16" s="1"/>
  <c r="A704" i="16" a="1"/>
  <c r="A704" i="16" s="1"/>
  <c r="B704" i="16" a="1"/>
  <c r="B704" i="16" s="1"/>
  <c r="C704" i="16" a="1"/>
  <c r="C704" i="16" s="1"/>
  <c r="D704" i="16" a="1"/>
  <c r="D704" i="16" s="1"/>
  <c r="E704" i="16" a="1"/>
  <c r="E704" i="16" s="1"/>
  <c r="F704" i="16" a="1"/>
  <c r="F704" i="16" s="1"/>
  <c r="G704" i="16" a="1"/>
  <c r="G704" i="16" s="1"/>
  <c r="H704" i="16" a="1"/>
  <c r="H704" i="16" s="1"/>
  <c r="I704" i="16" a="1"/>
  <c r="I704" i="16" s="1"/>
  <c r="J704" i="16" a="1"/>
  <c r="J704" i="16" s="1"/>
  <c r="K704" i="16" a="1"/>
  <c r="K704" i="16" s="1"/>
  <c r="L704" i="16" a="1"/>
  <c r="L704" i="16" s="1"/>
  <c r="N704" i="16" a="1"/>
  <c r="N704" i="16" s="1"/>
  <c r="O704" i="16" a="1"/>
  <c r="O704" i="16" s="1"/>
  <c r="A705" i="16" a="1"/>
  <c r="A705" i="16" s="1"/>
  <c r="B705" i="16" a="1"/>
  <c r="B705" i="16" s="1"/>
  <c r="C705" i="16" a="1"/>
  <c r="C705" i="16" s="1"/>
  <c r="D705" i="16" a="1"/>
  <c r="D705" i="16" s="1"/>
  <c r="E705" i="16" a="1"/>
  <c r="E705" i="16" s="1"/>
  <c r="F705" i="16" a="1"/>
  <c r="F705" i="16" s="1"/>
  <c r="G705" i="16" a="1"/>
  <c r="G705" i="16" s="1"/>
  <c r="H705" i="16" a="1"/>
  <c r="H705" i="16" s="1"/>
  <c r="I705" i="16" a="1"/>
  <c r="I705" i="16" s="1"/>
  <c r="J705" i="16" a="1"/>
  <c r="J705" i="16" s="1"/>
  <c r="K705" i="16" a="1"/>
  <c r="K705" i="16" s="1"/>
  <c r="L705" i="16" a="1"/>
  <c r="L705" i="16" s="1"/>
  <c r="N705" i="16" a="1"/>
  <c r="N705" i="16" s="1"/>
  <c r="O705" i="16" a="1"/>
  <c r="O705" i="16" s="1"/>
  <c r="A706" i="16" a="1"/>
  <c r="A706" i="16" s="1"/>
  <c r="B706" i="16" a="1"/>
  <c r="B706" i="16" s="1"/>
  <c r="C706" i="16" a="1"/>
  <c r="C706" i="16" s="1"/>
  <c r="D706" i="16" a="1"/>
  <c r="D706" i="16" s="1"/>
  <c r="E706" i="16" a="1"/>
  <c r="E706" i="16" s="1"/>
  <c r="F706" i="16" a="1"/>
  <c r="F706" i="16" s="1"/>
  <c r="G706" i="16" a="1"/>
  <c r="G706" i="16" s="1"/>
  <c r="H706" i="16" a="1"/>
  <c r="H706" i="16" s="1"/>
  <c r="I706" i="16" a="1"/>
  <c r="I706" i="16" s="1"/>
  <c r="J706" i="16" a="1"/>
  <c r="J706" i="16" s="1"/>
  <c r="K706" i="16" a="1"/>
  <c r="K706" i="16" s="1"/>
  <c r="L706" i="16" a="1"/>
  <c r="L706" i="16" s="1"/>
  <c r="N706" i="16" a="1"/>
  <c r="N706" i="16" s="1"/>
  <c r="O706" i="16" a="1"/>
  <c r="O706" i="16" s="1"/>
  <c r="A707" i="16" a="1"/>
  <c r="A707" i="16" s="1"/>
  <c r="B707" i="16" a="1"/>
  <c r="B707" i="16" s="1"/>
  <c r="C707" i="16" a="1"/>
  <c r="C707" i="16" s="1"/>
  <c r="D707" i="16" a="1"/>
  <c r="D707" i="16" s="1"/>
  <c r="E707" i="16" a="1"/>
  <c r="E707" i="16" s="1"/>
  <c r="F707" i="16" a="1"/>
  <c r="F707" i="16" s="1"/>
  <c r="G707" i="16" a="1"/>
  <c r="G707" i="16" s="1"/>
  <c r="H707" i="16" a="1"/>
  <c r="H707" i="16" s="1"/>
  <c r="I707" i="16" a="1"/>
  <c r="I707" i="16" s="1"/>
  <c r="J707" i="16" a="1"/>
  <c r="J707" i="16" s="1"/>
  <c r="L707" i="16" a="1"/>
  <c r="L707" i="16" s="1"/>
  <c r="N707" i="16" a="1"/>
  <c r="N707" i="16" s="1"/>
  <c r="O707" i="16" a="1"/>
  <c r="O707" i="16" s="1"/>
  <c r="A708" i="16" a="1"/>
  <c r="A708" i="16" s="1"/>
  <c r="B708" i="16" a="1"/>
  <c r="B708" i="16" s="1"/>
  <c r="C708" i="16" a="1"/>
  <c r="C708" i="16" s="1"/>
  <c r="D708" i="16" a="1"/>
  <c r="D708" i="16" s="1"/>
  <c r="E708" i="16" a="1"/>
  <c r="E708" i="16" s="1"/>
  <c r="F708" i="16" a="1"/>
  <c r="F708" i="16" s="1"/>
  <c r="G708" i="16" a="1"/>
  <c r="G708" i="16" s="1"/>
  <c r="H708" i="16" a="1"/>
  <c r="H708" i="16" s="1"/>
  <c r="I708" i="16" a="1"/>
  <c r="I708" i="16" s="1"/>
  <c r="J708" i="16" a="1"/>
  <c r="J708" i="16" s="1"/>
  <c r="K708" i="16" a="1"/>
  <c r="K708" i="16" s="1"/>
  <c r="L708" i="16" a="1"/>
  <c r="L708" i="16" s="1"/>
  <c r="N708" i="16" a="1"/>
  <c r="N708" i="16" s="1"/>
  <c r="O708" i="16" a="1"/>
  <c r="O708" i="16" s="1"/>
  <c r="A709" i="16" a="1"/>
  <c r="A709" i="16" s="1"/>
  <c r="B709" i="16" a="1"/>
  <c r="B709" i="16" s="1"/>
  <c r="C709" i="16" a="1"/>
  <c r="C709" i="16" s="1"/>
  <c r="D709" i="16" a="1"/>
  <c r="D709" i="16" s="1"/>
  <c r="E709" i="16" a="1"/>
  <c r="E709" i="16" s="1"/>
  <c r="F709" i="16" a="1"/>
  <c r="F709" i="16" s="1"/>
  <c r="G709" i="16" a="1"/>
  <c r="G709" i="16" s="1"/>
  <c r="H709" i="16" a="1"/>
  <c r="H709" i="16" s="1"/>
  <c r="I709" i="16" a="1"/>
  <c r="I709" i="16" s="1"/>
  <c r="J709" i="16" a="1"/>
  <c r="J709" i="16" s="1"/>
  <c r="L709" i="16" a="1"/>
  <c r="L709" i="16" s="1"/>
  <c r="N709" i="16" a="1"/>
  <c r="N709" i="16" s="1"/>
  <c r="O709" i="16" a="1"/>
  <c r="O709" i="16" s="1"/>
  <c r="A710" i="16" a="1"/>
  <c r="A710" i="16" s="1"/>
  <c r="B710" i="16" a="1"/>
  <c r="B710" i="16" s="1"/>
  <c r="C710" i="16" a="1"/>
  <c r="C710" i="16" s="1"/>
  <c r="D710" i="16" a="1"/>
  <c r="D710" i="16" s="1"/>
  <c r="E710" i="16" a="1"/>
  <c r="E710" i="16" s="1"/>
  <c r="F710" i="16" a="1"/>
  <c r="F710" i="16" s="1"/>
  <c r="G710" i="16" a="1"/>
  <c r="G710" i="16" s="1"/>
  <c r="H710" i="16" a="1"/>
  <c r="H710" i="16" s="1"/>
  <c r="I710" i="16" a="1"/>
  <c r="I710" i="16" s="1"/>
  <c r="J710" i="16" a="1"/>
  <c r="J710" i="16" s="1"/>
  <c r="L710" i="16" a="1"/>
  <c r="L710" i="16" s="1"/>
  <c r="N710" i="16" a="1"/>
  <c r="N710" i="16" s="1"/>
  <c r="O710" i="16" a="1"/>
  <c r="O710" i="16" s="1"/>
  <c r="A711" i="16" a="1"/>
  <c r="A711" i="16" s="1"/>
  <c r="B711" i="16" a="1"/>
  <c r="B711" i="16" s="1"/>
  <c r="C711" i="16" a="1"/>
  <c r="C711" i="16" s="1"/>
  <c r="D711" i="16" a="1"/>
  <c r="D711" i="16" s="1"/>
  <c r="E711" i="16" a="1"/>
  <c r="E711" i="16" s="1"/>
  <c r="F711" i="16" a="1"/>
  <c r="F711" i="16" s="1"/>
  <c r="G711" i="16" a="1"/>
  <c r="G711" i="16" s="1"/>
  <c r="H711" i="16" a="1"/>
  <c r="H711" i="16" s="1"/>
  <c r="I711" i="16" a="1"/>
  <c r="I711" i="16" s="1"/>
  <c r="J711" i="16" a="1"/>
  <c r="J711" i="16" s="1"/>
  <c r="L711" i="16" a="1"/>
  <c r="L711" i="16" s="1"/>
  <c r="N711" i="16" a="1"/>
  <c r="N711" i="16" s="1"/>
  <c r="O711" i="16" a="1"/>
  <c r="O711" i="16" s="1"/>
  <c r="A712" i="16" a="1"/>
  <c r="A712" i="16" s="1"/>
  <c r="B712" i="16" a="1"/>
  <c r="B712" i="16" s="1"/>
  <c r="C712" i="16" a="1"/>
  <c r="C712" i="16" s="1"/>
  <c r="D712" i="16" a="1"/>
  <c r="D712" i="16" s="1"/>
  <c r="E712" i="16" a="1"/>
  <c r="E712" i="16" s="1"/>
  <c r="F712" i="16" a="1"/>
  <c r="F712" i="16" s="1"/>
  <c r="G712" i="16" a="1"/>
  <c r="G712" i="16" s="1"/>
  <c r="H712" i="16" a="1"/>
  <c r="H712" i="16" s="1"/>
  <c r="I712" i="16" a="1"/>
  <c r="I712" i="16" s="1"/>
  <c r="J712" i="16" a="1"/>
  <c r="J712" i="16" s="1"/>
  <c r="L712" i="16" a="1"/>
  <c r="L712" i="16" s="1"/>
  <c r="N712" i="16" a="1"/>
  <c r="N712" i="16" s="1"/>
  <c r="O712" i="16" a="1"/>
  <c r="O712" i="16" s="1"/>
  <c r="A713" i="16" a="1"/>
  <c r="A713" i="16" s="1"/>
  <c r="B713" i="16" a="1"/>
  <c r="B713" i="16" s="1"/>
  <c r="C713" i="16" a="1"/>
  <c r="C713" i="16" s="1"/>
  <c r="D713" i="16" a="1"/>
  <c r="D713" i="16" s="1"/>
  <c r="E713" i="16" a="1"/>
  <c r="E713" i="16" s="1"/>
  <c r="F713" i="16" a="1"/>
  <c r="F713" i="16" s="1"/>
  <c r="G713" i="16" a="1"/>
  <c r="G713" i="16" s="1"/>
  <c r="H713" i="16" a="1"/>
  <c r="H713" i="16" s="1"/>
  <c r="I713" i="16" a="1"/>
  <c r="I713" i="16" s="1"/>
  <c r="J713" i="16" a="1"/>
  <c r="J713" i="16" s="1"/>
  <c r="L713" i="16" a="1"/>
  <c r="L713" i="16" s="1"/>
  <c r="N713" i="16" a="1"/>
  <c r="N713" i="16" s="1"/>
  <c r="O713" i="16" a="1"/>
  <c r="O713" i="16" s="1"/>
  <c r="A714" i="16" a="1"/>
  <c r="A714" i="16" s="1"/>
  <c r="B714" i="16" a="1"/>
  <c r="B714" i="16" s="1"/>
  <c r="C714" i="16" a="1"/>
  <c r="C714" i="16" s="1"/>
  <c r="D714" i="16" a="1"/>
  <c r="D714" i="16" s="1"/>
  <c r="E714" i="16" a="1"/>
  <c r="E714" i="16" s="1"/>
  <c r="F714" i="16" a="1"/>
  <c r="F714" i="16" s="1"/>
  <c r="G714" i="16" a="1"/>
  <c r="G714" i="16" s="1"/>
  <c r="H714" i="16" a="1"/>
  <c r="H714" i="16" s="1"/>
  <c r="I714" i="16" a="1"/>
  <c r="I714" i="16" s="1"/>
  <c r="J714" i="16" a="1"/>
  <c r="J714" i="16" s="1"/>
  <c r="K714" i="16" a="1"/>
  <c r="K714" i="16" s="1"/>
  <c r="L714" i="16" a="1"/>
  <c r="L714" i="16" s="1"/>
  <c r="N714" i="16" a="1"/>
  <c r="N714" i="16" s="1"/>
  <c r="O714" i="16" a="1"/>
  <c r="O714" i="16" s="1"/>
  <c r="A715" i="16" a="1"/>
  <c r="A715" i="16" s="1"/>
  <c r="B715" i="16" a="1"/>
  <c r="B715" i="16" s="1"/>
  <c r="C715" i="16" a="1"/>
  <c r="C715" i="16" s="1"/>
  <c r="D715" i="16" a="1"/>
  <c r="D715" i="16" s="1"/>
  <c r="E715" i="16" a="1"/>
  <c r="E715" i="16" s="1"/>
  <c r="F715" i="16" a="1"/>
  <c r="F715" i="16" s="1"/>
  <c r="G715" i="16" a="1"/>
  <c r="G715" i="16" s="1"/>
  <c r="H715" i="16" a="1"/>
  <c r="H715" i="16" s="1"/>
  <c r="I715" i="16" a="1"/>
  <c r="I715" i="16" s="1"/>
  <c r="J715" i="16" a="1"/>
  <c r="J715" i="16" s="1"/>
  <c r="L715" i="16" a="1"/>
  <c r="L715" i="16" s="1"/>
  <c r="N715" i="16" a="1"/>
  <c r="N715" i="16" s="1"/>
  <c r="O715" i="16" a="1"/>
  <c r="O715" i="16" s="1"/>
  <c r="A716" i="16" a="1"/>
  <c r="A716" i="16" s="1"/>
  <c r="B716" i="16" a="1"/>
  <c r="B716" i="16" s="1"/>
  <c r="C716" i="16" a="1"/>
  <c r="C716" i="16" s="1"/>
  <c r="D716" i="16" a="1"/>
  <c r="D716" i="16" s="1"/>
  <c r="E716" i="16" a="1"/>
  <c r="E716" i="16" s="1"/>
  <c r="F716" i="16" a="1"/>
  <c r="F716" i="16" s="1"/>
  <c r="G716" i="16" a="1"/>
  <c r="G716" i="16" s="1"/>
  <c r="H716" i="16" a="1"/>
  <c r="H716" i="16" s="1"/>
  <c r="I716" i="16" a="1"/>
  <c r="I716" i="16" s="1"/>
  <c r="J716" i="16" a="1"/>
  <c r="J716" i="16" s="1"/>
  <c r="K716" i="16" a="1"/>
  <c r="K716" i="16" s="1"/>
  <c r="L716" i="16" a="1"/>
  <c r="L716" i="16" s="1"/>
  <c r="N716" i="16" a="1"/>
  <c r="N716" i="16" s="1"/>
  <c r="O716" i="16" a="1"/>
  <c r="O716" i="16" s="1"/>
  <c r="A717" i="16" a="1"/>
  <c r="A717" i="16" s="1"/>
  <c r="B717" i="16" a="1"/>
  <c r="B717" i="16" s="1"/>
  <c r="C717" i="16" a="1"/>
  <c r="C717" i="16" s="1"/>
  <c r="D717" i="16" a="1"/>
  <c r="D717" i="16" s="1"/>
  <c r="E717" i="16" a="1"/>
  <c r="E717" i="16" s="1"/>
  <c r="F717" i="16" a="1"/>
  <c r="F717" i="16" s="1"/>
  <c r="G717" i="16" a="1"/>
  <c r="G717" i="16" s="1"/>
  <c r="H717" i="16" a="1"/>
  <c r="H717" i="16" s="1"/>
  <c r="I717" i="16" a="1"/>
  <c r="I717" i="16" s="1"/>
  <c r="J717" i="16" a="1"/>
  <c r="J717" i="16" s="1"/>
  <c r="K717" i="16" a="1"/>
  <c r="K717" i="16" s="1"/>
  <c r="L717" i="16" a="1"/>
  <c r="L717" i="16" s="1"/>
  <c r="N717" i="16" a="1"/>
  <c r="N717" i="16" s="1"/>
  <c r="O717" i="16" a="1"/>
  <c r="O717" i="16" s="1"/>
  <c r="A718" i="16" a="1"/>
  <c r="A718" i="16" s="1"/>
  <c r="B718" i="16" a="1"/>
  <c r="B718" i="16" s="1"/>
  <c r="C718" i="16" a="1"/>
  <c r="C718" i="16" s="1"/>
  <c r="D718" i="16" a="1"/>
  <c r="D718" i="16" s="1"/>
  <c r="E718" i="16" a="1"/>
  <c r="E718" i="16" s="1"/>
  <c r="F718" i="16" a="1"/>
  <c r="F718" i="16" s="1"/>
  <c r="G718" i="16" a="1"/>
  <c r="G718" i="16" s="1"/>
  <c r="H718" i="16" a="1"/>
  <c r="H718" i="16" s="1"/>
  <c r="I718" i="16" a="1"/>
  <c r="I718" i="16" s="1"/>
  <c r="J718" i="16" a="1"/>
  <c r="J718" i="16" s="1"/>
  <c r="L718" i="16" a="1"/>
  <c r="L718" i="16" s="1"/>
  <c r="N718" i="16" a="1"/>
  <c r="N718" i="16" s="1"/>
  <c r="O718" i="16" a="1"/>
  <c r="O718" i="16" s="1"/>
  <c r="A719" i="16" a="1"/>
  <c r="A719" i="16" s="1"/>
  <c r="B719" i="16" a="1"/>
  <c r="B719" i="16" s="1"/>
  <c r="C719" i="16" a="1"/>
  <c r="C719" i="16" s="1"/>
  <c r="D719" i="16" a="1"/>
  <c r="D719" i="16" s="1"/>
  <c r="E719" i="16" a="1"/>
  <c r="E719" i="16" s="1"/>
  <c r="F719" i="16" a="1"/>
  <c r="F719" i="16" s="1"/>
  <c r="G719" i="16" a="1"/>
  <c r="G719" i="16" s="1"/>
  <c r="H719" i="16" a="1"/>
  <c r="H719" i="16" s="1"/>
  <c r="I719" i="16" a="1"/>
  <c r="I719" i="16" s="1"/>
  <c r="J719" i="16" a="1"/>
  <c r="J719" i="16" s="1"/>
  <c r="K719" i="16" a="1"/>
  <c r="K719" i="16" s="1"/>
  <c r="L719" i="16" a="1"/>
  <c r="L719" i="16" s="1"/>
  <c r="N719" i="16" a="1"/>
  <c r="N719" i="16" s="1"/>
  <c r="O719" i="16" a="1"/>
  <c r="O719" i="16" s="1"/>
  <c r="A720" i="16" a="1"/>
  <c r="A720" i="16" s="1"/>
  <c r="B720" i="16" a="1"/>
  <c r="B720" i="16" s="1"/>
  <c r="C720" i="16" a="1"/>
  <c r="C720" i="16" s="1"/>
  <c r="D720" i="16" a="1"/>
  <c r="D720" i="16" s="1"/>
  <c r="E720" i="16" a="1"/>
  <c r="E720" i="16" s="1"/>
  <c r="F720" i="16" a="1"/>
  <c r="F720" i="16" s="1"/>
  <c r="G720" i="16" a="1"/>
  <c r="G720" i="16" s="1"/>
  <c r="H720" i="16" a="1"/>
  <c r="H720" i="16" s="1"/>
  <c r="I720" i="16" a="1"/>
  <c r="I720" i="16" s="1"/>
  <c r="J720" i="16" a="1"/>
  <c r="J720" i="16" s="1"/>
  <c r="K720" i="16" a="1"/>
  <c r="K720" i="16" s="1"/>
  <c r="L720" i="16" a="1"/>
  <c r="L720" i="16" s="1"/>
  <c r="N720" i="16" a="1"/>
  <c r="N720" i="16" s="1"/>
  <c r="O720" i="16" a="1"/>
  <c r="O720" i="16" s="1"/>
  <c r="A721" i="16" a="1"/>
  <c r="A721" i="16" s="1"/>
  <c r="B721" i="16" a="1"/>
  <c r="B721" i="16" s="1"/>
  <c r="C721" i="16" a="1"/>
  <c r="C721" i="16" s="1"/>
  <c r="D721" i="16" a="1"/>
  <c r="D721" i="16" s="1"/>
  <c r="E721" i="16" a="1"/>
  <c r="E721" i="16" s="1"/>
  <c r="F721" i="16" a="1"/>
  <c r="F721" i="16" s="1"/>
  <c r="G721" i="16" a="1"/>
  <c r="G721" i="16" s="1"/>
  <c r="H721" i="16" a="1"/>
  <c r="H721" i="16" s="1"/>
  <c r="I721" i="16" a="1"/>
  <c r="I721" i="16" s="1"/>
  <c r="J721" i="16" a="1"/>
  <c r="J721" i="16" s="1"/>
  <c r="K721" i="16" a="1"/>
  <c r="K721" i="16" s="1"/>
  <c r="L721" i="16" a="1"/>
  <c r="L721" i="16" s="1"/>
  <c r="N721" i="16" a="1"/>
  <c r="N721" i="16" s="1"/>
  <c r="O721" i="16" a="1"/>
  <c r="O721" i="16" s="1"/>
  <c r="A722" i="16" a="1"/>
  <c r="A722" i="16" s="1"/>
  <c r="B722" i="16" a="1"/>
  <c r="B722" i="16" s="1"/>
  <c r="C722" i="16" a="1"/>
  <c r="C722" i="16" s="1"/>
  <c r="D722" i="16" a="1"/>
  <c r="D722" i="16" s="1"/>
  <c r="E722" i="16" a="1"/>
  <c r="E722" i="16" s="1"/>
  <c r="F722" i="16" a="1"/>
  <c r="F722" i="16" s="1"/>
  <c r="G722" i="16" a="1"/>
  <c r="G722" i="16" s="1"/>
  <c r="H722" i="16" a="1"/>
  <c r="H722" i="16" s="1"/>
  <c r="I722" i="16" a="1"/>
  <c r="I722" i="16" s="1"/>
  <c r="J722" i="16" a="1"/>
  <c r="J722" i="16" s="1"/>
  <c r="L722" i="16" a="1"/>
  <c r="L722" i="16" s="1"/>
  <c r="N722" i="16" a="1"/>
  <c r="N722" i="16" s="1"/>
  <c r="O722" i="16" a="1"/>
  <c r="O722" i="16" s="1"/>
  <c r="A723" i="16" a="1"/>
  <c r="A723" i="16" s="1"/>
  <c r="B723" i="16" a="1"/>
  <c r="B723" i="16" s="1"/>
  <c r="C723" i="16" a="1"/>
  <c r="C723" i="16" s="1"/>
  <c r="D723" i="16" a="1"/>
  <c r="D723" i="16" s="1"/>
  <c r="E723" i="16" a="1"/>
  <c r="E723" i="16" s="1"/>
  <c r="F723" i="16" a="1"/>
  <c r="F723" i="16" s="1"/>
  <c r="G723" i="16" a="1"/>
  <c r="G723" i="16" s="1"/>
  <c r="H723" i="16" a="1"/>
  <c r="H723" i="16" s="1"/>
  <c r="I723" i="16" a="1"/>
  <c r="I723" i="16" s="1"/>
  <c r="J723" i="16" a="1"/>
  <c r="J723" i="16" s="1"/>
  <c r="L723" i="16" a="1"/>
  <c r="L723" i="16" s="1"/>
  <c r="N723" i="16" a="1"/>
  <c r="N723" i="16" s="1"/>
  <c r="O723" i="16" a="1"/>
  <c r="O723" i="16" s="1"/>
  <c r="A724" i="16" a="1"/>
  <c r="A724" i="16" s="1"/>
  <c r="B724" i="16" a="1"/>
  <c r="B724" i="16" s="1"/>
  <c r="C724" i="16" a="1"/>
  <c r="C724" i="16" s="1"/>
  <c r="D724" i="16" a="1"/>
  <c r="D724" i="16" s="1"/>
  <c r="E724" i="16" a="1"/>
  <c r="E724" i="16" s="1"/>
  <c r="F724" i="16" a="1"/>
  <c r="F724" i="16" s="1"/>
  <c r="G724" i="16" a="1"/>
  <c r="G724" i="16" s="1"/>
  <c r="H724" i="16" a="1"/>
  <c r="H724" i="16" s="1"/>
  <c r="I724" i="16" a="1"/>
  <c r="I724" i="16" s="1"/>
  <c r="J724" i="16" a="1"/>
  <c r="J724" i="16" s="1"/>
  <c r="K724" i="16" a="1"/>
  <c r="K724" i="16" s="1"/>
  <c r="L724" i="16" a="1"/>
  <c r="L724" i="16" s="1"/>
  <c r="N724" i="16" a="1"/>
  <c r="N724" i="16" s="1"/>
  <c r="O724" i="16" a="1"/>
  <c r="O724" i="16" s="1"/>
  <c r="A725" i="16" a="1"/>
  <c r="A725" i="16" s="1"/>
  <c r="B725" i="16" a="1"/>
  <c r="B725" i="16" s="1"/>
  <c r="C725" i="16" a="1"/>
  <c r="C725" i="16" s="1"/>
  <c r="D725" i="16" a="1"/>
  <c r="D725" i="16" s="1"/>
  <c r="E725" i="16" a="1"/>
  <c r="E725" i="16" s="1"/>
  <c r="F725" i="16" a="1"/>
  <c r="F725" i="16" s="1"/>
  <c r="G725" i="16" a="1"/>
  <c r="G725" i="16" s="1"/>
  <c r="H725" i="16" a="1"/>
  <c r="H725" i="16" s="1"/>
  <c r="I725" i="16" a="1"/>
  <c r="I725" i="16" s="1"/>
  <c r="J725" i="16" a="1"/>
  <c r="J725" i="16" s="1"/>
  <c r="L725" i="16" a="1"/>
  <c r="L725" i="16" s="1"/>
  <c r="N725" i="16" a="1"/>
  <c r="N725" i="16" s="1"/>
  <c r="O725" i="16" a="1"/>
  <c r="O725" i="16" s="1"/>
  <c r="A726" i="16" a="1"/>
  <c r="A726" i="16" s="1"/>
  <c r="B726" i="16" a="1"/>
  <c r="B726" i="16" s="1"/>
  <c r="C726" i="16" a="1"/>
  <c r="C726" i="16" s="1"/>
  <c r="D726" i="16" a="1"/>
  <c r="D726" i="16" s="1"/>
  <c r="E726" i="16" a="1"/>
  <c r="E726" i="16" s="1"/>
  <c r="F726" i="16" a="1"/>
  <c r="F726" i="16" s="1"/>
  <c r="G726" i="16" a="1"/>
  <c r="G726" i="16" s="1"/>
  <c r="H726" i="16" a="1"/>
  <c r="H726" i="16" s="1"/>
  <c r="I726" i="16" a="1"/>
  <c r="I726" i="16" s="1"/>
  <c r="J726" i="16" a="1"/>
  <c r="J726" i="16" s="1"/>
  <c r="L726" i="16" a="1"/>
  <c r="L726" i="16" s="1"/>
  <c r="N726" i="16" a="1"/>
  <c r="N726" i="16" s="1"/>
  <c r="O726" i="16" a="1"/>
  <c r="O726" i="16" s="1"/>
  <c r="A727" i="16" a="1"/>
  <c r="A727" i="16" s="1"/>
  <c r="B727" i="16" a="1"/>
  <c r="B727" i="16" s="1"/>
  <c r="C727" i="16" a="1"/>
  <c r="C727" i="16" s="1"/>
  <c r="D727" i="16" a="1"/>
  <c r="D727" i="16" s="1"/>
  <c r="E727" i="16" a="1"/>
  <c r="E727" i="16" s="1"/>
  <c r="F727" i="16" a="1"/>
  <c r="F727" i="16" s="1"/>
  <c r="G727" i="16" a="1"/>
  <c r="G727" i="16" s="1"/>
  <c r="H727" i="16" a="1"/>
  <c r="H727" i="16" s="1"/>
  <c r="I727" i="16" a="1"/>
  <c r="I727" i="16" s="1"/>
  <c r="J727" i="16" a="1"/>
  <c r="J727" i="16" s="1"/>
  <c r="K727" i="16" a="1"/>
  <c r="K727" i="16" s="1"/>
  <c r="L727" i="16" a="1"/>
  <c r="L727" i="16" s="1"/>
  <c r="N727" i="16" a="1"/>
  <c r="N727" i="16" s="1"/>
  <c r="O727" i="16" a="1"/>
  <c r="O727" i="16" s="1"/>
  <c r="A728" i="16" a="1"/>
  <c r="A728" i="16" s="1"/>
  <c r="B728" i="16" a="1"/>
  <c r="B728" i="16" s="1"/>
  <c r="C728" i="16" a="1"/>
  <c r="C728" i="16" s="1"/>
  <c r="D728" i="16" a="1"/>
  <c r="D728" i="16" s="1"/>
  <c r="E728" i="16" a="1"/>
  <c r="E728" i="16" s="1"/>
  <c r="F728" i="16" a="1"/>
  <c r="F728" i="16" s="1"/>
  <c r="G728" i="16" a="1"/>
  <c r="G728" i="16" s="1"/>
  <c r="H728" i="16" a="1"/>
  <c r="H728" i="16" s="1"/>
  <c r="I728" i="16" a="1"/>
  <c r="I728" i="16" s="1"/>
  <c r="J728" i="16" a="1"/>
  <c r="J728" i="16" s="1"/>
  <c r="K728" i="16" a="1"/>
  <c r="K728" i="16" s="1"/>
  <c r="L728" i="16" a="1"/>
  <c r="L728" i="16" s="1"/>
  <c r="N728" i="16" a="1"/>
  <c r="N728" i="16" s="1"/>
  <c r="O728" i="16" a="1"/>
  <c r="O728" i="16" s="1"/>
  <c r="A729" i="16" a="1"/>
  <c r="A729" i="16" s="1"/>
  <c r="B729" i="16" a="1"/>
  <c r="B729" i="16" s="1"/>
  <c r="C729" i="16" a="1"/>
  <c r="C729" i="16" s="1"/>
  <c r="D729" i="16" a="1"/>
  <c r="D729" i="16" s="1"/>
  <c r="E729" i="16" a="1"/>
  <c r="E729" i="16" s="1"/>
  <c r="F729" i="16" a="1"/>
  <c r="F729" i="16" s="1"/>
  <c r="G729" i="16" a="1"/>
  <c r="G729" i="16" s="1"/>
  <c r="H729" i="16" a="1"/>
  <c r="H729" i="16" s="1"/>
  <c r="I729" i="16" a="1"/>
  <c r="I729" i="16" s="1"/>
  <c r="J729" i="16" a="1"/>
  <c r="J729" i="16" s="1"/>
  <c r="K729" i="16" a="1"/>
  <c r="K729" i="16" s="1"/>
  <c r="L729" i="16" a="1"/>
  <c r="L729" i="16" s="1"/>
  <c r="N729" i="16" a="1"/>
  <c r="N729" i="16" s="1"/>
  <c r="O729" i="16" a="1"/>
  <c r="O729" i="16" s="1"/>
  <c r="A730" i="16" a="1"/>
  <c r="A730" i="16" s="1"/>
  <c r="B730" i="16" a="1"/>
  <c r="B730" i="16" s="1"/>
  <c r="C730" i="16" a="1"/>
  <c r="C730" i="16" s="1"/>
  <c r="D730" i="16" a="1"/>
  <c r="D730" i="16" s="1"/>
  <c r="E730" i="16" a="1"/>
  <c r="E730" i="16" s="1"/>
  <c r="F730" i="16" a="1"/>
  <c r="F730" i="16" s="1"/>
  <c r="G730" i="16" a="1"/>
  <c r="G730" i="16" s="1"/>
  <c r="H730" i="16" a="1"/>
  <c r="H730" i="16" s="1"/>
  <c r="I730" i="16" a="1"/>
  <c r="I730" i="16" s="1"/>
  <c r="J730" i="16" a="1"/>
  <c r="J730" i="16" s="1"/>
  <c r="L730" i="16" a="1"/>
  <c r="L730" i="16" s="1"/>
  <c r="N730" i="16" a="1"/>
  <c r="N730" i="16" s="1"/>
  <c r="O730" i="16" a="1"/>
  <c r="O730" i="16" s="1"/>
  <c r="A731" i="16" a="1"/>
  <c r="A731" i="16" s="1"/>
  <c r="B731" i="16" a="1"/>
  <c r="B731" i="16" s="1"/>
  <c r="C731" i="16" a="1"/>
  <c r="C731" i="16" s="1"/>
  <c r="D731" i="16" a="1"/>
  <c r="D731" i="16" s="1"/>
  <c r="E731" i="16" a="1"/>
  <c r="E731" i="16" s="1"/>
  <c r="F731" i="16" a="1"/>
  <c r="F731" i="16" s="1"/>
  <c r="G731" i="16" a="1"/>
  <c r="G731" i="16" s="1"/>
  <c r="H731" i="16" a="1"/>
  <c r="H731" i="16" s="1"/>
  <c r="I731" i="16" a="1"/>
  <c r="I731" i="16" s="1"/>
  <c r="J731" i="16" a="1"/>
  <c r="J731" i="16" s="1"/>
  <c r="L731" i="16" a="1"/>
  <c r="L731" i="16" s="1"/>
  <c r="N731" i="16" a="1"/>
  <c r="N731" i="16" s="1"/>
  <c r="O731" i="16" a="1"/>
  <c r="O731" i="16" s="1"/>
  <c r="A732" i="16" a="1"/>
  <c r="A732" i="16" s="1"/>
  <c r="B732" i="16" a="1"/>
  <c r="B732" i="16" s="1"/>
  <c r="C732" i="16" a="1"/>
  <c r="C732" i="16" s="1"/>
  <c r="D732" i="16" a="1"/>
  <c r="D732" i="16" s="1"/>
  <c r="E732" i="16" a="1"/>
  <c r="E732" i="16" s="1"/>
  <c r="F732" i="16" a="1"/>
  <c r="F732" i="16" s="1"/>
  <c r="G732" i="16" a="1"/>
  <c r="G732" i="16" s="1"/>
  <c r="H732" i="16" a="1"/>
  <c r="H732" i="16" s="1"/>
  <c r="I732" i="16" a="1"/>
  <c r="I732" i="16" s="1"/>
  <c r="J732" i="16" a="1"/>
  <c r="J732" i="16" s="1"/>
  <c r="K732" i="16" a="1"/>
  <c r="K732" i="16" s="1"/>
  <c r="L732" i="16" a="1"/>
  <c r="L732" i="16" s="1"/>
  <c r="N732" i="16" a="1"/>
  <c r="N732" i="16" s="1"/>
  <c r="O732" i="16" a="1"/>
  <c r="O732" i="16" s="1"/>
  <c r="A733" i="16" a="1"/>
  <c r="A733" i="16" s="1"/>
  <c r="B733" i="16" a="1"/>
  <c r="B733" i="16" s="1"/>
  <c r="C733" i="16" a="1"/>
  <c r="C733" i="16" s="1"/>
  <c r="D733" i="16" a="1"/>
  <c r="D733" i="16" s="1"/>
  <c r="E733" i="16" a="1"/>
  <c r="E733" i="16" s="1"/>
  <c r="F733" i="16" a="1"/>
  <c r="F733" i="16" s="1"/>
  <c r="G733" i="16" a="1"/>
  <c r="G733" i="16" s="1"/>
  <c r="H733" i="16" a="1"/>
  <c r="H733" i="16" s="1"/>
  <c r="I733" i="16" a="1"/>
  <c r="I733" i="16" s="1"/>
  <c r="J733" i="16" a="1"/>
  <c r="J733" i="16" s="1"/>
  <c r="L733" i="16" a="1"/>
  <c r="L733" i="16" s="1"/>
  <c r="N733" i="16" a="1"/>
  <c r="N733" i="16" s="1"/>
  <c r="O733" i="16" a="1"/>
  <c r="O733" i="16" s="1"/>
  <c r="A734" i="16" a="1"/>
  <c r="A734" i="16" s="1"/>
  <c r="B734" i="16" a="1"/>
  <c r="B734" i="16" s="1"/>
  <c r="C734" i="16" a="1"/>
  <c r="C734" i="16" s="1"/>
  <c r="D734" i="16" a="1"/>
  <c r="D734" i="16" s="1"/>
  <c r="E734" i="16" a="1"/>
  <c r="E734" i="16" s="1"/>
  <c r="F734" i="16" a="1"/>
  <c r="F734" i="16" s="1"/>
  <c r="G734" i="16" a="1"/>
  <c r="G734" i="16" s="1"/>
  <c r="H734" i="16" a="1"/>
  <c r="H734" i="16" s="1"/>
  <c r="I734" i="16" a="1"/>
  <c r="I734" i="16" s="1"/>
  <c r="J734" i="16" a="1"/>
  <c r="J734" i="16" s="1"/>
  <c r="L734" i="16" a="1"/>
  <c r="L734" i="16" s="1"/>
  <c r="N734" i="16" a="1"/>
  <c r="N734" i="16" s="1"/>
  <c r="O734" i="16" a="1"/>
  <c r="O734" i="16" s="1"/>
  <c r="A735" i="16" a="1"/>
  <c r="A735" i="16" s="1"/>
  <c r="B735" i="16" a="1"/>
  <c r="B735" i="16" s="1"/>
  <c r="C735" i="16" a="1"/>
  <c r="C735" i="16" s="1"/>
  <c r="D735" i="16" a="1"/>
  <c r="D735" i="16" s="1"/>
  <c r="E735" i="16" a="1"/>
  <c r="E735" i="16" s="1"/>
  <c r="F735" i="16" a="1"/>
  <c r="F735" i="16" s="1"/>
  <c r="G735" i="16" a="1"/>
  <c r="G735" i="16" s="1"/>
  <c r="H735" i="16" a="1"/>
  <c r="H735" i="16" s="1"/>
  <c r="I735" i="16" a="1"/>
  <c r="I735" i="16" s="1"/>
  <c r="J735" i="16" a="1"/>
  <c r="J735" i="16" s="1"/>
  <c r="L735" i="16" a="1"/>
  <c r="L735" i="16" s="1"/>
  <c r="N735" i="16" a="1"/>
  <c r="N735" i="16" s="1"/>
  <c r="O735" i="16" a="1"/>
  <c r="O735" i="16" s="1"/>
  <c r="A736" i="16" a="1"/>
  <c r="A736" i="16" s="1"/>
  <c r="B736" i="16" a="1"/>
  <c r="B736" i="16" s="1"/>
  <c r="C736" i="16" a="1"/>
  <c r="C736" i="16" s="1"/>
  <c r="D736" i="16" a="1"/>
  <c r="D736" i="16" s="1"/>
  <c r="E736" i="16" a="1"/>
  <c r="E736" i="16" s="1"/>
  <c r="F736" i="16" a="1"/>
  <c r="F736" i="16" s="1"/>
  <c r="G736" i="16" a="1"/>
  <c r="G736" i="16" s="1"/>
  <c r="H736" i="16" a="1"/>
  <c r="H736" i="16" s="1"/>
  <c r="I736" i="16" a="1"/>
  <c r="I736" i="16" s="1"/>
  <c r="J736" i="16" a="1"/>
  <c r="J736" i="16" s="1"/>
  <c r="L736" i="16" a="1"/>
  <c r="L736" i="16" s="1"/>
  <c r="N736" i="16" a="1"/>
  <c r="N736" i="16" s="1"/>
  <c r="O736" i="16" a="1"/>
  <c r="O736" i="16" s="1"/>
  <c r="A737" i="16" a="1"/>
  <c r="A737" i="16" s="1"/>
  <c r="B737" i="16" a="1"/>
  <c r="B737" i="16" s="1"/>
  <c r="C737" i="16" a="1"/>
  <c r="C737" i="16" s="1"/>
  <c r="D737" i="16" a="1"/>
  <c r="D737" i="16" s="1"/>
  <c r="E737" i="16" a="1"/>
  <c r="E737" i="16" s="1"/>
  <c r="F737" i="16" a="1"/>
  <c r="F737" i="16" s="1"/>
  <c r="G737" i="16" a="1"/>
  <c r="G737" i="16" s="1"/>
  <c r="H737" i="16" a="1"/>
  <c r="H737" i="16" s="1"/>
  <c r="I737" i="16" a="1"/>
  <c r="I737" i="16" s="1"/>
  <c r="J737" i="16" a="1"/>
  <c r="J737" i="16" s="1"/>
  <c r="L737" i="16" a="1"/>
  <c r="L737" i="16" s="1"/>
  <c r="N737" i="16" a="1"/>
  <c r="N737" i="16" s="1"/>
  <c r="O737" i="16" a="1"/>
  <c r="O737" i="16" s="1"/>
  <c r="A738" i="16" a="1"/>
  <c r="A738" i="16" s="1"/>
  <c r="B738" i="16" a="1"/>
  <c r="B738" i="16" s="1"/>
  <c r="C738" i="16" a="1"/>
  <c r="C738" i="16" s="1"/>
  <c r="D738" i="16" a="1"/>
  <c r="D738" i="16" s="1"/>
  <c r="E738" i="16" a="1"/>
  <c r="E738" i="16" s="1"/>
  <c r="F738" i="16" a="1"/>
  <c r="F738" i="16" s="1"/>
  <c r="G738" i="16" a="1"/>
  <c r="G738" i="16" s="1"/>
  <c r="H738" i="16" a="1"/>
  <c r="H738" i="16" s="1"/>
  <c r="I738" i="16" a="1"/>
  <c r="I738" i="16" s="1"/>
  <c r="J738" i="16" a="1"/>
  <c r="J738" i="16" s="1"/>
  <c r="L738" i="16" a="1"/>
  <c r="L738" i="16" s="1"/>
  <c r="N738" i="16" a="1"/>
  <c r="N738" i="16" s="1"/>
  <c r="O738" i="16" a="1"/>
  <c r="O738" i="16" s="1"/>
  <c r="A739" i="16" a="1"/>
  <c r="A739" i="16" s="1"/>
  <c r="B739" i="16" a="1"/>
  <c r="B739" i="16" s="1"/>
  <c r="C739" i="16" a="1"/>
  <c r="C739" i="16" s="1"/>
  <c r="D739" i="16" a="1"/>
  <c r="D739" i="16" s="1"/>
  <c r="E739" i="16" a="1"/>
  <c r="E739" i="16" s="1"/>
  <c r="F739" i="16" a="1"/>
  <c r="F739" i="16" s="1"/>
  <c r="G739" i="16" a="1"/>
  <c r="G739" i="16" s="1"/>
  <c r="H739" i="16" a="1"/>
  <c r="H739" i="16" s="1"/>
  <c r="I739" i="16" a="1"/>
  <c r="I739" i="16" s="1"/>
  <c r="J739" i="16" a="1"/>
  <c r="J739" i="16" s="1"/>
  <c r="K739" i="16" a="1"/>
  <c r="K739" i="16" s="1"/>
  <c r="L739" i="16" a="1"/>
  <c r="L739" i="16" s="1"/>
  <c r="N739" i="16" a="1"/>
  <c r="N739" i="16" s="1"/>
  <c r="O739" i="16" a="1"/>
  <c r="O739" i="16" s="1"/>
  <c r="A740" i="16" a="1"/>
  <c r="A740" i="16" s="1"/>
  <c r="B740" i="16" a="1"/>
  <c r="B740" i="16" s="1"/>
  <c r="C740" i="16" a="1"/>
  <c r="C740" i="16" s="1"/>
  <c r="D740" i="16" a="1"/>
  <c r="D740" i="16" s="1"/>
  <c r="E740" i="16" a="1"/>
  <c r="E740" i="16" s="1"/>
  <c r="F740" i="16" a="1"/>
  <c r="F740" i="16" s="1"/>
  <c r="G740" i="16" a="1"/>
  <c r="G740" i="16" s="1"/>
  <c r="H740" i="16" a="1"/>
  <c r="H740" i="16" s="1"/>
  <c r="I740" i="16" a="1"/>
  <c r="I740" i="16" s="1"/>
  <c r="J740" i="16" a="1"/>
  <c r="J740" i="16" s="1"/>
  <c r="K740" i="16" a="1"/>
  <c r="K740" i="16" s="1"/>
  <c r="L740" i="16" a="1"/>
  <c r="L740" i="16" s="1"/>
  <c r="N740" i="16" a="1"/>
  <c r="N740" i="16" s="1"/>
  <c r="O740" i="16" a="1"/>
  <c r="O740" i="16" s="1"/>
  <c r="A741" i="16" a="1"/>
  <c r="A741" i="16" s="1"/>
  <c r="B741" i="16" a="1"/>
  <c r="B741" i="16" s="1"/>
  <c r="C741" i="16" a="1"/>
  <c r="C741" i="16" s="1"/>
  <c r="D741" i="16" a="1"/>
  <c r="D741" i="16" s="1"/>
  <c r="E741" i="16" a="1"/>
  <c r="E741" i="16" s="1"/>
  <c r="F741" i="16" a="1"/>
  <c r="F741" i="16" s="1"/>
  <c r="G741" i="16" a="1"/>
  <c r="G741" i="16" s="1"/>
  <c r="H741" i="16" a="1"/>
  <c r="H741" i="16" s="1"/>
  <c r="I741" i="16" a="1"/>
  <c r="I741" i="16" s="1"/>
  <c r="J741" i="16" a="1"/>
  <c r="J741" i="16" s="1"/>
  <c r="K741" i="16" a="1"/>
  <c r="K741" i="16" s="1"/>
  <c r="L741" i="16" a="1"/>
  <c r="L741" i="16" s="1"/>
  <c r="N741" i="16" a="1"/>
  <c r="N741" i="16" s="1"/>
  <c r="O741" i="16" a="1"/>
  <c r="O741" i="16" s="1"/>
  <c r="A742" i="16" a="1"/>
  <c r="A742" i="16" s="1"/>
  <c r="B742" i="16" a="1"/>
  <c r="B742" i="16" s="1"/>
  <c r="C742" i="16" a="1"/>
  <c r="C742" i="16" s="1"/>
  <c r="D742" i="16" a="1"/>
  <c r="D742" i="16" s="1"/>
  <c r="E742" i="16" a="1"/>
  <c r="E742" i="16" s="1"/>
  <c r="F742" i="16" a="1"/>
  <c r="F742" i="16" s="1"/>
  <c r="G742" i="16" a="1"/>
  <c r="G742" i="16" s="1"/>
  <c r="H742" i="16" a="1"/>
  <c r="H742" i="16" s="1"/>
  <c r="I742" i="16" a="1"/>
  <c r="I742" i="16" s="1"/>
  <c r="J742" i="16" a="1"/>
  <c r="J742" i="16" s="1"/>
  <c r="K742" i="16" a="1"/>
  <c r="K742" i="16" s="1"/>
  <c r="L742" i="16" a="1"/>
  <c r="L742" i="16" s="1"/>
  <c r="N742" i="16" a="1"/>
  <c r="N742" i="16" s="1"/>
  <c r="O742" i="16" a="1"/>
  <c r="O742" i="16" s="1"/>
  <c r="A743" i="16" a="1"/>
  <c r="A743" i="16" s="1"/>
  <c r="B743" i="16" a="1"/>
  <c r="B743" i="16" s="1"/>
  <c r="C743" i="16" a="1"/>
  <c r="C743" i="16" s="1"/>
  <c r="D743" i="16" a="1"/>
  <c r="D743" i="16" s="1"/>
  <c r="E743" i="16" a="1"/>
  <c r="E743" i="16" s="1"/>
  <c r="F743" i="16" a="1"/>
  <c r="F743" i="16" s="1"/>
  <c r="G743" i="16" a="1"/>
  <c r="G743" i="16" s="1"/>
  <c r="H743" i="16" a="1"/>
  <c r="H743" i="16" s="1"/>
  <c r="I743" i="16" a="1"/>
  <c r="I743" i="16" s="1"/>
  <c r="J743" i="16" a="1"/>
  <c r="J743" i="16" s="1"/>
  <c r="L743" i="16" a="1"/>
  <c r="L743" i="16" s="1"/>
  <c r="N743" i="16" a="1"/>
  <c r="N743" i="16" s="1"/>
  <c r="O743" i="16" a="1"/>
  <c r="O743" i="16" s="1"/>
  <c r="A744" i="16" a="1"/>
  <c r="A744" i="16" s="1"/>
  <c r="B744" i="16" a="1"/>
  <c r="B744" i="16" s="1"/>
  <c r="C744" i="16" a="1"/>
  <c r="C744" i="16" s="1"/>
  <c r="D744" i="16" a="1"/>
  <c r="D744" i="16" s="1"/>
  <c r="E744" i="16" a="1"/>
  <c r="E744" i="16" s="1"/>
  <c r="F744" i="16" a="1"/>
  <c r="F744" i="16" s="1"/>
  <c r="G744" i="16" a="1"/>
  <c r="G744" i="16" s="1"/>
  <c r="H744" i="16" a="1"/>
  <c r="H744" i="16" s="1"/>
  <c r="I744" i="16" a="1"/>
  <c r="I744" i="16" s="1"/>
  <c r="J744" i="16" a="1"/>
  <c r="J744" i="16" s="1"/>
  <c r="K744" i="16" a="1"/>
  <c r="K744" i="16" s="1"/>
  <c r="L744" i="16" a="1"/>
  <c r="L744" i="16" s="1"/>
  <c r="N744" i="16" a="1"/>
  <c r="N744" i="16" s="1"/>
  <c r="O744" i="16" a="1"/>
  <c r="O744" i="16" s="1"/>
  <c r="A745" i="16" a="1"/>
  <c r="A745" i="16" s="1"/>
  <c r="B745" i="16" a="1"/>
  <c r="B745" i="16" s="1"/>
  <c r="C745" i="16" a="1"/>
  <c r="C745" i="16" s="1"/>
  <c r="D745" i="16" a="1"/>
  <c r="D745" i="16" s="1"/>
  <c r="E745" i="16" a="1"/>
  <c r="E745" i="16" s="1"/>
  <c r="F745" i="16" a="1"/>
  <c r="F745" i="16" s="1"/>
  <c r="G745" i="16" a="1"/>
  <c r="G745" i="16" s="1"/>
  <c r="H745" i="16" a="1"/>
  <c r="H745" i="16" s="1"/>
  <c r="I745" i="16" a="1"/>
  <c r="I745" i="16" s="1"/>
  <c r="J745" i="16" a="1"/>
  <c r="J745" i="16" s="1"/>
  <c r="L745" i="16" a="1"/>
  <c r="L745" i="16" s="1"/>
  <c r="N745" i="16" a="1"/>
  <c r="N745" i="16" s="1"/>
  <c r="O745" i="16" a="1"/>
  <c r="O745" i="16" s="1"/>
  <c r="A746" i="16" a="1"/>
  <c r="A746" i="16" s="1"/>
  <c r="B746" i="16" a="1"/>
  <c r="B746" i="16" s="1"/>
  <c r="C746" i="16" a="1"/>
  <c r="C746" i="16" s="1"/>
  <c r="D746" i="16" a="1"/>
  <c r="D746" i="16" s="1"/>
  <c r="E746" i="16" a="1"/>
  <c r="E746" i="16" s="1"/>
  <c r="F746" i="16" a="1"/>
  <c r="F746" i="16" s="1"/>
  <c r="G746" i="16" a="1"/>
  <c r="G746" i="16" s="1"/>
  <c r="H746" i="16" a="1"/>
  <c r="H746" i="16" s="1"/>
  <c r="I746" i="16" a="1"/>
  <c r="I746" i="16" s="1"/>
  <c r="J746" i="16" a="1"/>
  <c r="J746" i="16" s="1"/>
  <c r="L746" i="16" a="1"/>
  <c r="L746" i="16" s="1"/>
  <c r="N746" i="16" a="1"/>
  <c r="N746" i="16" s="1"/>
  <c r="O746" i="16" a="1"/>
  <c r="O746" i="16" s="1"/>
  <c r="A747" i="16" a="1"/>
  <c r="A747" i="16" s="1"/>
  <c r="B747" i="16" a="1"/>
  <c r="B747" i="16" s="1"/>
  <c r="C747" i="16" a="1"/>
  <c r="C747" i="16" s="1"/>
  <c r="D747" i="16" a="1"/>
  <c r="D747" i="16" s="1"/>
  <c r="E747" i="16" a="1"/>
  <c r="E747" i="16" s="1"/>
  <c r="F747" i="16" a="1"/>
  <c r="F747" i="16" s="1"/>
  <c r="G747" i="16" a="1"/>
  <c r="G747" i="16" s="1"/>
  <c r="H747" i="16" a="1"/>
  <c r="H747" i="16" s="1"/>
  <c r="I747" i="16" a="1"/>
  <c r="I747" i="16" s="1"/>
  <c r="J747" i="16" a="1"/>
  <c r="J747" i="16" s="1"/>
  <c r="L747" i="16" a="1"/>
  <c r="L747" i="16" s="1"/>
  <c r="N747" i="16" a="1"/>
  <c r="N747" i="16" s="1"/>
  <c r="O747" i="16" a="1"/>
  <c r="O747" i="16" s="1"/>
  <c r="A748" i="16" a="1"/>
  <c r="A748" i="16" s="1"/>
  <c r="B748" i="16" a="1"/>
  <c r="B748" i="16" s="1"/>
  <c r="C748" i="16" a="1"/>
  <c r="C748" i="16" s="1"/>
  <c r="D748" i="16" a="1"/>
  <c r="D748" i="16" s="1"/>
  <c r="E748" i="16" a="1"/>
  <c r="E748" i="16" s="1"/>
  <c r="F748" i="16" a="1"/>
  <c r="F748" i="16" s="1"/>
  <c r="G748" i="16" a="1"/>
  <c r="G748" i="16" s="1"/>
  <c r="H748" i="16" a="1"/>
  <c r="H748" i="16" s="1"/>
  <c r="I748" i="16" a="1"/>
  <c r="I748" i="16" s="1"/>
  <c r="J748" i="16" a="1"/>
  <c r="J748" i="16" s="1"/>
  <c r="L748" i="16" a="1"/>
  <c r="L748" i="16" s="1"/>
  <c r="N748" i="16" a="1"/>
  <c r="N748" i="16" s="1"/>
  <c r="O748" i="16" a="1"/>
  <c r="O748" i="16" s="1"/>
  <c r="A749" i="16" a="1"/>
  <c r="A749" i="16" s="1"/>
  <c r="B749" i="16" a="1"/>
  <c r="B749" i="16" s="1"/>
  <c r="C749" i="16" a="1"/>
  <c r="C749" i="16" s="1"/>
  <c r="D749" i="16" a="1"/>
  <c r="D749" i="16" s="1"/>
  <c r="E749" i="16" a="1"/>
  <c r="E749" i="16" s="1"/>
  <c r="F749" i="16" a="1"/>
  <c r="F749" i="16" s="1"/>
  <c r="G749" i="16" a="1"/>
  <c r="G749" i="16" s="1"/>
  <c r="H749" i="16" a="1"/>
  <c r="H749" i="16" s="1"/>
  <c r="I749" i="16" a="1"/>
  <c r="I749" i="16" s="1"/>
  <c r="J749" i="16" a="1"/>
  <c r="J749" i="16" s="1"/>
  <c r="L749" i="16" a="1"/>
  <c r="L749" i="16" s="1"/>
  <c r="N749" i="16" a="1"/>
  <c r="N749" i="16" s="1"/>
  <c r="O749" i="16" a="1"/>
  <c r="O749" i="16" s="1"/>
  <c r="A750" i="16" a="1"/>
  <c r="A750" i="16" s="1"/>
  <c r="B750" i="16" a="1"/>
  <c r="B750" i="16" s="1"/>
  <c r="C750" i="16" a="1"/>
  <c r="C750" i="16" s="1"/>
  <c r="D750" i="16" a="1"/>
  <c r="D750" i="16" s="1"/>
  <c r="E750" i="16" a="1"/>
  <c r="E750" i="16" s="1"/>
  <c r="F750" i="16" a="1"/>
  <c r="F750" i="16" s="1"/>
  <c r="G750" i="16" a="1"/>
  <c r="G750" i="16" s="1"/>
  <c r="H750" i="16" a="1"/>
  <c r="H750" i="16" s="1"/>
  <c r="I750" i="16" a="1"/>
  <c r="I750" i="16" s="1"/>
  <c r="J750" i="16" a="1"/>
  <c r="J750" i="16" s="1"/>
  <c r="L750" i="16" a="1"/>
  <c r="L750" i="16" s="1"/>
  <c r="N750" i="16" a="1"/>
  <c r="N750" i="16" s="1"/>
  <c r="O750" i="16" a="1"/>
  <c r="O750" i="16" s="1"/>
  <c r="A751" i="16" a="1"/>
  <c r="A751" i="16" s="1"/>
  <c r="B751" i="16" a="1"/>
  <c r="B751" i="16" s="1"/>
  <c r="C751" i="16" a="1"/>
  <c r="C751" i="16" s="1"/>
  <c r="D751" i="16" a="1"/>
  <c r="D751" i="16" s="1"/>
  <c r="E751" i="16" a="1"/>
  <c r="E751" i="16" s="1"/>
  <c r="F751" i="16" a="1"/>
  <c r="F751" i="16" s="1"/>
  <c r="G751" i="16" a="1"/>
  <c r="G751" i="16" s="1"/>
  <c r="H751" i="16" a="1"/>
  <c r="H751" i="16" s="1"/>
  <c r="I751" i="16" a="1"/>
  <c r="I751" i="16" s="1"/>
  <c r="J751" i="16" a="1"/>
  <c r="J751" i="16" s="1"/>
  <c r="K751" i="16" a="1"/>
  <c r="K751" i="16" s="1"/>
  <c r="L751" i="16" a="1"/>
  <c r="L751" i="16" s="1"/>
  <c r="N751" i="16" a="1"/>
  <c r="N751" i="16" s="1"/>
  <c r="O751" i="16" a="1"/>
  <c r="O751" i="16" s="1"/>
  <c r="A752" i="16" a="1"/>
  <c r="A752" i="16" s="1"/>
  <c r="B752" i="16" a="1"/>
  <c r="B752" i="16" s="1"/>
  <c r="C752" i="16" a="1"/>
  <c r="C752" i="16" s="1"/>
  <c r="D752" i="16" a="1"/>
  <c r="D752" i="16" s="1"/>
  <c r="E752" i="16" a="1"/>
  <c r="E752" i="16" s="1"/>
  <c r="F752" i="16" a="1"/>
  <c r="F752" i="16" s="1"/>
  <c r="G752" i="16" a="1"/>
  <c r="G752" i="16" s="1"/>
  <c r="H752" i="16" a="1"/>
  <c r="H752" i="16" s="1"/>
  <c r="I752" i="16" a="1"/>
  <c r="I752" i="16" s="1"/>
  <c r="J752" i="16" a="1"/>
  <c r="J752" i="16" s="1"/>
  <c r="K752" i="16" a="1"/>
  <c r="K752" i="16" s="1"/>
  <c r="L752" i="16" a="1"/>
  <c r="L752" i="16" s="1"/>
  <c r="N752" i="16" a="1"/>
  <c r="N752" i="16" s="1"/>
  <c r="O752" i="16" a="1"/>
  <c r="O752" i="16" s="1"/>
  <c r="A753" i="16" a="1"/>
  <c r="A753" i="16" s="1"/>
  <c r="B753" i="16" a="1"/>
  <c r="B753" i="16" s="1"/>
  <c r="C753" i="16" a="1"/>
  <c r="C753" i="16" s="1"/>
  <c r="D753" i="16" a="1"/>
  <c r="D753" i="16" s="1"/>
  <c r="E753" i="16" a="1"/>
  <c r="E753" i="16" s="1"/>
  <c r="F753" i="16" a="1"/>
  <c r="F753" i="16" s="1"/>
  <c r="G753" i="16" a="1"/>
  <c r="G753" i="16" s="1"/>
  <c r="H753" i="16" a="1"/>
  <c r="H753" i="16" s="1"/>
  <c r="I753" i="16" a="1"/>
  <c r="I753" i="16" s="1"/>
  <c r="J753" i="16" a="1"/>
  <c r="J753" i="16" s="1"/>
  <c r="L753" i="16" a="1"/>
  <c r="L753" i="16" s="1"/>
  <c r="N753" i="16" a="1"/>
  <c r="N753" i="16" s="1"/>
  <c r="O753" i="16" a="1"/>
  <c r="O753" i="16" s="1"/>
  <c r="A754" i="16" a="1"/>
  <c r="A754" i="16" s="1"/>
  <c r="B754" i="16" a="1"/>
  <c r="B754" i="16" s="1"/>
  <c r="C754" i="16" a="1"/>
  <c r="C754" i="16" s="1"/>
  <c r="D754" i="16" a="1"/>
  <c r="D754" i="16" s="1"/>
  <c r="F754" i="16" a="1"/>
  <c r="F754" i="16" s="1"/>
  <c r="G754" i="16" a="1"/>
  <c r="G754" i="16" s="1"/>
  <c r="H754" i="16" a="1"/>
  <c r="H754" i="16" s="1"/>
  <c r="I754" i="16" a="1"/>
  <c r="I754" i="16" s="1"/>
  <c r="J754" i="16" a="1"/>
  <c r="J754" i="16" s="1"/>
  <c r="L754" i="16" a="1"/>
  <c r="L754" i="16" s="1"/>
  <c r="N754" i="16" a="1"/>
  <c r="N754" i="16" s="1"/>
  <c r="O754" i="16" a="1"/>
  <c r="O754" i="16" s="1"/>
  <c r="A3" i="16" a="1"/>
  <c r="A3" i="16" s="1"/>
  <c r="B3" i="16" a="1"/>
  <c r="B3" i="16" s="1"/>
  <c r="C3" i="16" a="1"/>
  <c r="C3" i="16" s="1"/>
  <c r="D3" i="16" a="1"/>
  <c r="D3" i="16" s="1"/>
  <c r="E3" i="16" a="1"/>
  <c r="E3" i="16" s="1"/>
  <c r="F3" i="16" a="1"/>
  <c r="F3" i="16" s="1"/>
  <c r="G3" i="16" a="1"/>
  <c r="G3" i="16" s="1"/>
  <c r="H3" i="16" a="1"/>
  <c r="H3" i="16" s="1"/>
  <c r="I3" i="16" a="1"/>
  <c r="I3" i="16" s="1"/>
  <c r="J3" i="16" a="1"/>
  <c r="J3" i="16" s="1"/>
  <c r="L3" i="16" a="1"/>
  <c r="L3" i="16" s="1"/>
  <c r="N3" i="16" a="1"/>
  <c r="N3" i="16" s="1"/>
  <c r="O3" i="16" a="1"/>
  <c r="O3" i="16" s="1"/>
  <c r="A4" i="16" a="1"/>
  <c r="A4" i="16" s="1"/>
  <c r="B4" i="16" a="1"/>
  <c r="B4" i="16" s="1"/>
  <c r="C4" i="16" a="1"/>
  <c r="C4" i="16" s="1"/>
  <c r="D4" i="16" a="1"/>
  <c r="D4" i="16" s="1"/>
  <c r="E4" i="16" a="1"/>
  <c r="E4" i="16" s="1"/>
  <c r="F4" i="16" a="1"/>
  <c r="F4" i="16" s="1"/>
  <c r="G4" i="16" a="1"/>
  <c r="G4" i="16" s="1"/>
  <c r="H4" i="16" a="1"/>
  <c r="H4" i="16" s="1"/>
  <c r="I4" i="16" a="1"/>
  <c r="I4" i="16" s="1"/>
  <c r="J4" i="16" a="1"/>
  <c r="J4" i="16" s="1"/>
  <c r="L4" i="16" a="1"/>
  <c r="L4" i="16" s="1"/>
  <c r="N4" i="16" a="1"/>
  <c r="N4" i="16" s="1"/>
  <c r="O4" i="16" a="1"/>
  <c r="O4" i="16" s="1"/>
  <c r="A5" i="16" a="1"/>
  <c r="A5" i="16" s="1"/>
  <c r="B5" i="16" a="1"/>
  <c r="B5" i="16" s="1"/>
  <c r="C5" i="16" a="1"/>
  <c r="C5" i="16" s="1"/>
  <c r="D5" i="16" a="1"/>
  <c r="D5" i="16" s="1"/>
  <c r="E5" i="16" a="1"/>
  <c r="E5" i="16" s="1"/>
  <c r="F5" i="16" a="1"/>
  <c r="F5" i="16" s="1"/>
  <c r="G5" i="16" a="1"/>
  <c r="G5" i="16" s="1"/>
  <c r="H5" i="16" a="1"/>
  <c r="H5" i="16" s="1"/>
  <c r="I5" i="16" a="1"/>
  <c r="I5" i="16" s="1"/>
  <c r="J5" i="16" a="1"/>
  <c r="J5" i="16" s="1"/>
  <c r="L5" i="16" a="1"/>
  <c r="L5" i="16" s="1"/>
  <c r="N5" i="16" a="1"/>
  <c r="N5" i="16" s="1"/>
  <c r="O5" i="16" a="1"/>
  <c r="O5" i="16" s="1"/>
  <c r="A6" i="16" a="1"/>
  <c r="A6" i="16" s="1"/>
  <c r="B6" i="16" a="1"/>
  <c r="B6" i="16" s="1"/>
  <c r="C6" i="16" a="1"/>
  <c r="C6" i="16" s="1"/>
  <c r="D6" i="16" a="1"/>
  <c r="D6" i="16" s="1"/>
  <c r="E6" i="16" a="1"/>
  <c r="E6" i="16" s="1"/>
  <c r="F6" i="16" a="1"/>
  <c r="F6" i="16" s="1"/>
  <c r="G6" i="16" a="1"/>
  <c r="G6" i="16" s="1"/>
  <c r="H6" i="16" a="1"/>
  <c r="H6" i="16" s="1"/>
  <c r="I6" i="16" a="1"/>
  <c r="I6" i="16" s="1"/>
  <c r="J6" i="16" a="1"/>
  <c r="J6" i="16" s="1"/>
  <c r="L6" i="16" a="1"/>
  <c r="L6" i="16" s="1"/>
  <c r="N6" i="16" a="1"/>
  <c r="N6" i="16" s="1"/>
  <c r="O6" i="16" a="1"/>
  <c r="O6" i="16" s="1"/>
  <c r="A7" i="16" a="1"/>
  <c r="A7" i="16" s="1"/>
  <c r="B7" i="16" a="1"/>
  <c r="B7" i="16" s="1"/>
  <c r="C7" i="16" a="1"/>
  <c r="C7" i="16" s="1"/>
  <c r="D7" i="16" a="1"/>
  <c r="D7" i="16" s="1"/>
  <c r="E7" i="16" a="1"/>
  <c r="E7" i="16" s="1"/>
  <c r="F7" i="16" a="1"/>
  <c r="F7" i="16" s="1"/>
  <c r="G7" i="16" a="1"/>
  <c r="G7" i="16" s="1"/>
  <c r="H7" i="16" a="1"/>
  <c r="H7" i="16" s="1"/>
  <c r="I7" i="16" a="1"/>
  <c r="I7" i="16" s="1"/>
  <c r="J7" i="16" a="1"/>
  <c r="J7" i="16" s="1"/>
  <c r="L7" i="16" a="1"/>
  <c r="L7" i="16" s="1"/>
  <c r="N7" i="16" a="1"/>
  <c r="N7" i="16" s="1"/>
  <c r="O7" i="16" a="1"/>
  <c r="O7" i="16" s="1"/>
  <c r="A8" i="16" a="1"/>
  <c r="A8" i="16" s="1"/>
  <c r="B8" i="16" a="1"/>
  <c r="B8" i="16" s="1"/>
  <c r="C8" i="16" a="1"/>
  <c r="C8" i="16" s="1"/>
  <c r="D8" i="16" a="1"/>
  <c r="D8" i="16" s="1"/>
  <c r="E8" i="16" a="1"/>
  <c r="E8" i="16" s="1"/>
  <c r="F8" i="16" a="1"/>
  <c r="F8" i="16" s="1"/>
  <c r="G8" i="16" a="1"/>
  <c r="G8" i="16" s="1"/>
  <c r="H8" i="16" a="1"/>
  <c r="H8" i="16" s="1"/>
  <c r="I8" i="16" a="1"/>
  <c r="I8" i="16" s="1"/>
  <c r="J8" i="16" a="1"/>
  <c r="J8" i="16" s="1"/>
  <c r="L8" i="16" a="1"/>
  <c r="L8" i="16" s="1"/>
  <c r="N8" i="16" a="1"/>
  <c r="N8" i="16" s="1"/>
  <c r="O8" i="16" a="1"/>
  <c r="O8" i="16" s="1"/>
  <c r="A9" i="16" a="1"/>
  <c r="A9" i="16" s="1"/>
  <c r="B9" i="16" a="1"/>
  <c r="B9" i="16" s="1"/>
  <c r="C9" i="16" a="1"/>
  <c r="C9" i="16" s="1"/>
  <c r="D9" i="16" a="1"/>
  <c r="D9" i="16" s="1"/>
  <c r="E9" i="16" a="1"/>
  <c r="E9" i="16" s="1"/>
  <c r="F9" i="16" a="1"/>
  <c r="F9" i="16" s="1"/>
  <c r="G9" i="16" a="1"/>
  <c r="G9" i="16" s="1"/>
  <c r="H9" i="16" a="1"/>
  <c r="H9" i="16" s="1"/>
  <c r="I9" i="16" a="1"/>
  <c r="I9" i="16" s="1"/>
  <c r="J9" i="16" a="1"/>
  <c r="J9" i="16" s="1"/>
  <c r="L9" i="16" a="1"/>
  <c r="L9" i="16" s="1"/>
  <c r="N9" i="16" a="1"/>
  <c r="N9" i="16" s="1"/>
  <c r="O9" i="16" a="1"/>
  <c r="O9" i="16" s="1"/>
  <c r="A10" i="16" a="1"/>
  <c r="A10" i="16" s="1"/>
  <c r="B10" i="16" a="1"/>
  <c r="B10" i="16" s="1"/>
  <c r="C10" i="16" a="1"/>
  <c r="C10" i="16" s="1"/>
  <c r="D10" i="16" a="1"/>
  <c r="D10" i="16" s="1"/>
  <c r="E10" i="16" a="1"/>
  <c r="E10" i="16" s="1"/>
  <c r="F10" i="16" a="1"/>
  <c r="F10" i="16" s="1"/>
  <c r="G10" i="16" a="1"/>
  <c r="G10" i="16" s="1"/>
  <c r="H10" i="16" a="1"/>
  <c r="H10" i="16" s="1"/>
  <c r="I10" i="16" a="1"/>
  <c r="I10" i="16" s="1"/>
  <c r="J10" i="16" a="1"/>
  <c r="J10" i="16" s="1"/>
  <c r="L10" i="16" a="1"/>
  <c r="L10" i="16" s="1"/>
  <c r="N10" i="16" a="1"/>
  <c r="N10" i="16" s="1"/>
  <c r="O10" i="16" a="1"/>
  <c r="O10" i="16" s="1"/>
  <c r="A11" i="16" a="1"/>
  <c r="A11" i="16" s="1"/>
  <c r="B11" i="16" a="1"/>
  <c r="B11" i="16" s="1"/>
  <c r="C11" i="16" a="1"/>
  <c r="C11" i="16" s="1"/>
  <c r="D11" i="16" a="1"/>
  <c r="D11" i="16" s="1"/>
  <c r="E11" i="16" a="1"/>
  <c r="E11" i="16" s="1"/>
  <c r="F11" i="16" a="1"/>
  <c r="F11" i="16" s="1"/>
  <c r="G11" i="16" a="1"/>
  <c r="G11" i="16" s="1"/>
  <c r="H11" i="16" a="1"/>
  <c r="H11" i="16" s="1"/>
  <c r="I11" i="16" a="1"/>
  <c r="I11" i="16" s="1"/>
  <c r="J11" i="16" a="1"/>
  <c r="J11" i="16" s="1"/>
  <c r="L11" i="16" a="1"/>
  <c r="L11" i="16" s="1"/>
  <c r="N11" i="16" a="1"/>
  <c r="N11" i="16" s="1"/>
  <c r="O11" i="16" a="1"/>
  <c r="O11" i="16" s="1"/>
  <c r="A12" i="16" a="1"/>
  <c r="A12" i="16" s="1"/>
  <c r="B12" i="16" a="1"/>
  <c r="B12" i="16" s="1"/>
  <c r="C12" i="16" a="1"/>
  <c r="C12" i="16" s="1"/>
  <c r="D12" i="16" a="1"/>
  <c r="D12" i="16" s="1"/>
  <c r="E12" i="16" a="1"/>
  <c r="E12" i="16" s="1"/>
  <c r="F12" i="16" a="1"/>
  <c r="F12" i="16" s="1"/>
  <c r="G12" i="16" a="1"/>
  <c r="G12" i="16" s="1"/>
  <c r="H12" i="16" a="1"/>
  <c r="H12" i="16" s="1"/>
  <c r="I12" i="16" a="1"/>
  <c r="I12" i="16" s="1"/>
  <c r="J12" i="16" a="1"/>
  <c r="J12" i="16" s="1"/>
  <c r="L12" i="16" a="1"/>
  <c r="L12" i="16" s="1"/>
  <c r="N12" i="16" a="1"/>
  <c r="N12" i="16" s="1"/>
  <c r="O12" i="16" a="1"/>
  <c r="O12" i="16" s="1"/>
  <c r="A13" i="16" a="1"/>
  <c r="A13" i="16" s="1"/>
  <c r="B13" i="16" a="1"/>
  <c r="B13" i="16" s="1"/>
  <c r="C13" i="16" a="1"/>
  <c r="C13" i="16" s="1"/>
  <c r="D13" i="16" a="1"/>
  <c r="D13" i="16" s="1"/>
  <c r="E13" i="16" a="1"/>
  <c r="E13" i="16" s="1"/>
  <c r="F13" i="16" a="1"/>
  <c r="F13" i="16" s="1"/>
  <c r="G13" i="16" a="1"/>
  <c r="G13" i="16" s="1"/>
  <c r="H13" i="16" a="1"/>
  <c r="H13" i="16" s="1"/>
  <c r="I13" i="16" a="1"/>
  <c r="I13" i="16" s="1"/>
  <c r="J13" i="16" a="1"/>
  <c r="J13" i="16" s="1"/>
  <c r="L13" i="16" a="1"/>
  <c r="L13" i="16" s="1"/>
  <c r="N13" i="16" a="1"/>
  <c r="N13" i="16" s="1"/>
  <c r="O13" i="16" a="1"/>
  <c r="O13" i="16" s="1"/>
  <c r="A14" i="16" a="1"/>
  <c r="A14" i="16" s="1"/>
  <c r="B14" i="16" a="1"/>
  <c r="B14" i="16" s="1"/>
  <c r="C14" i="16" a="1"/>
  <c r="C14" i="16" s="1"/>
  <c r="D14" i="16" a="1"/>
  <c r="D14" i="16" s="1"/>
  <c r="E14" i="16" a="1"/>
  <c r="E14" i="16" s="1"/>
  <c r="F14" i="16" a="1"/>
  <c r="F14" i="16" s="1"/>
  <c r="G14" i="16" a="1"/>
  <c r="G14" i="16" s="1"/>
  <c r="H14" i="16" a="1"/>
  <c r="H14" i="16" s="1"/>
  <c r="I14" i="16" a="1"/>
  <c r="I14" i="16" s="1"/>
  <c r="J14" i="16" a="1"/>
  <c r="J14" i="16" s="1"/>
  <c r="L14" i="16" a="1"/>
  <c r="L14" i="16" s="1"/>
  <c r="N14" i="16" a="1"/>
  <c r="N14" i="16" s="1"/>
  <c r="O14" i="16" a="1"/>
  <c r="O14" i="16" s="1"/>
  <c r="A15" i="16" a="1"/>
  <c r="A15" i="16" s="1"/>
  <c r="B15" i="16" a="1"/>
  <c r="B15" i="16" s="1"/>
  <c r="C15" i="16" a="1"/>
  <c r="C15" i="16" s="1"/>
  <c r="D15" i="16" a="1"/>
  <c r="D15" i="16" s="1"/>
  <c r="E15" i="16" a="1"/>
  <c r="E15" i="16" s="1"/>
  <c r="F15" i="16" a="1"/>
  <c r="F15" i="16" s="1"/>
  <c r="G15" i="16" a="1"/>
  <c r="G15" i="16" s="1"/>
  <c r="H15" i="16" a="1"/>
  <c r="H15" i="16" s="1"/>
  <c r="I15" i="16" a="1"/>
  <c r="I15" i="16" s="1"/>
  <c r="J15" i="16" a="1"/>
  <c r="J15" i="16" s="1"/>
  <c r="L15" i="16" a="1"/>
  <c r="L15" i="16" s="1"/>
  <c r="N15" i="16" a="1"/>
  <c r="N15" i="16" s="1"/>
  <c r="O15" i="16" a="1"/>
  <c r="O15" i="16" s="1"/>
  <c r="A16" i="16" a="1"/>
  <c r="A16" i="16" s="1"/>
  <c r="B16" i="16" a="1"/>
  <c r="B16" i="16" s="1"/>
  <c r="C16" i="16" a="1"/>
  <c r="C16" i="16" s="1"/>
  <c r="D16" i="16" a="1"/>
  <c r="D16" i="16" s="1"/>
  <c r="E16" i="16" a="1"/>
  <c r="E16" i="16" s="1"/>
  <c r="F16" i="16" a="1"/>
  <c r="F16" i="16" s="1"/>
  <c r="G16" i="16" a="1"/>
  <c r="G16" i="16" s="1"/>
  <c r="H16" i="16" a="1"/>
  <c r="H16" i="16" s="1"/>
  <c r="I16" i="16" a="1"/>
  <c r="I16" i="16" s="1"/>
  <c r="J16" i="16" a="1"/>
  <c r="J16" i="16" s="1"/>
  <c r="L16" i="16" a="1"/>
  <c r="L16" i="16" s="1"/>
  <c r="N16" i="16" a="1"/>
  <c r="N16" i="16" s="1"/>
  <c r="O16" i="16" a="1"/>
  <c r="O16" i="16" s="1"/>
  <c r="A17" i="16" a="1"/>
  <c r="A17" i="16" s="1"/>
  <c r="B17" i="16" a="1"/>
  <c r="B17" i="16" s="1"/>
  <c r="C17" i="16" a="1"/>
  <c r="C17" i="16" s="1"/>
  <c r="D17" i="16" a="1"/>
  <c r="D17" i="16" s="1"/>
  <c r="E17" i="16" a="1"/>
  <c r="E17" i="16" s="1"/>
  <c r="F17" i="16" a="1"/>
  <c r="F17" i="16" s="1"/>
  <c r="G17" i="16" a="1"/>
  <c r="G17" i="16" s="1"/>
  <c r="H17" i="16" a="1"/>
  <c r="H17" i="16" s="1"/>
  <c r="I17" i="16" a="1"/>
  <c r="I17" i="16" s="1"/>
  <c r="J17" i="16" a="1"/>
  <c r="J17" i="16" s="1"/>
  <c r="L17" i="16" a="1"/>
  <c r="L17" i="16" s="1"/>
  <c r="N17" i="16" a="1"/>
  <c r="N17" i="16" s="1"/>
  <c r="O17" i="16" a="1"/>
  <c r="O17" i="16" s="1"/>
  <c r="A18" i="16" a="1"/>
  <c r="A18" i="16" s="1"/>
  <c r="B18" i="16" a="1"/>
  <c r="B18" i="16" s="1"/>
  <c r="C18" i="16" a="1"/>
  <c r="C18" i="16" s="1"/>
  <c r="D18" i="16" a="1"/>
  <c r="D18" i="16" s="1"/>
  <c r="E18" i="16" a="1"/>
  <c r="E18" i="16" s="1"/>
  <c r="F18" i="16" a="1"/>
  <c r="F18" i="16" s="1"/>
  <c r="G18" i="16" a="1"/>
  <c r="G18" i="16" s="1"/>
  <c r="H18" i="16" a="1"/>
  <c r="H18" i="16" s="1"/>
  <c r="I18" i="16" a="1"/>
  <c r="I18" i="16" s="1"/>
  <c r="J18" i="16" a="1"/>
  <c r="J18" i="16" s="1"/>
  <c r="L18" i="16" a="1"/>
  <c r="L18" i="16" s="1"/>
  <c r="N18" i="16" a="1"/>
  <c r="N18" i="16" s="1"/>
  <c r="O18" i="16" a="1"/>
  <c r="O18" i="16" s="1"/>
  <c r="A19" i="16" a="1"/>
  <c r="A19" i="16" s="1"/>
  <c r="B19" i="16" a="1"/>
  <c r="B19" i="16" s="1"/>
  <c r="C19" i="16" a="1"/>
  <c r="C19" i="16" s="1"/>
  <c r="D19" i="16" a="1"/>
  <c r="D19" i="16" s="1"/>
  <c r="E19" i="16" a="1"/>
  <c r="E19" i="16" s="1"/>
  <c r="F19" i="16" a="1"/>
  <c r="F19" i="16" s="1"/>
  <c r="G19" i="16" a="1"/>
  <c r="G19" i="16" s="1"/>
  <c r="H19" i="16" a="1"/>
  <c r="H19" i="16" s="1"/>
  <c r="I19" i="16" a="1"/>
  <c r="I19" i="16" s="1"/>
  <c r="J19" i="16" a="1"/>
  <c r="J19" i="16" s="1"/>
  <c r="L19" i="16" a="1"/>
  <c r="L19" i="16" s="1"/>
  <c r="N19" i="16" a="1"/>
  <c r="N19" i="16" s="1"/>
  <c r="O19" i="16" a="1"/>
  <c r="O19" i="16" s="1"/>
  <c r="A20" i="16" a="1"/>
  <c r="A20" i="16" s="1"/>
  <c r="B20" i="16" a="1"/>
  <c r="B20" i="16" s="1"/>
  <c r="C20" i="16" a="1"/>
  <c r="C20" i="16" s="1"/>
  <c r="D20" i="16" a="1"/>
  <c r="D20" i="16" s="1"/>
  <c r="E20" i="16" a="1"/>
  <c r="E20" i="16" s="1"/>
  <c r="F20" i="16" a="1"/>
  <c r="F20" i="16" s="1"/>
  <c r="G20" i="16" a="1"/>
  <c r="G20" i="16" s="1"/>
  <c r="H20" i="16" a="1"/>
  <c r="H20" i="16" s="1"/>
  <c r="I20" i="16" a="1"/>
  <c r="I20" i="16" s="1"/>
  <c r="J20" i="16" a="1"/>
  <c r="J20" i="16" s="1"/>
  <c r="L20" i="16" a="1"/>
  <c r="L20" i="16" s="1"/>
  <c r="N20" i="16" a="1"/>
  <c r="N20" i="16" s="1"/>
  <c r="O20" i="16" a="1"/>
  <c r="O20" i="16" s="1"/>
  <c r="A21" i="16" a="1"/>
  <c r="A21" i="16" s="1"/>
  <c r="B21" i="16" a="1"/>
  <c r="B21" i="16" s="1"/>
  <c r="C21" i="16" a="1"/>
  <c r="C21" i="16" s="1"/>
  <c r="D21" i="16" a="1"/>
  <c r="D21" i="16" s="1"/>
  <c r="E21" i="16" a="1"/>
  <c r="E21" i="16" s="1"/>
  <c r="F21" i="16" a="1"/>
  <c r="F21" i="16" s="1"/>
  <c r="G21" i="16" a="1"/>
  <c r="G21" i="16" s="1"/>
  <c r="H21" i="16" a="1"/>
  <c r="H21" i="16" s="1"/>
  <c r="I21" i="16" a="1"/>
  <c r="I21" i="16" s="1"/>
  <c r="J21" i="16" a="1"/>
  <c r="J21" i="16" s="1"/>
  <c r="L21" i="16" a="1"/>
  <c r="L21" i="16" s="1"/>
  <c r="N21" i="16" a="1"/>
  <c r="N21" i="16" s="1"/>
  <c r="O21" i="16" a="1"/>
  <c r="O21" i="16" s="1"/>
  <c r="A22" i="16" a="1"/>
  <c r="A22" i="16" s="1"/>
  <c r="B22" i="16" a="1"/>
  <c r="B22" i="16" s="1"/>
  <c r="C22" i="16" a="1"/>
  <c r="C22" i="16" s="1"/>
  <c r="D22" i="16" a="1"/>
  <c r="D22" i="16" s="1"/>
  <c r="E22" i="16" a="1"/>
  <c r="E22" i="16" s="1"/>
  <c r="F22" i="16" a="1"/>
  <c r="F22" i="16" s="1"/>
  <c r="G22" i="16" a="1"/>
  <c r="G22" i="16" s="1"/>
  <c r="H22" i="16" a="1"/>
  <c r="H22" i="16" s="1"/>
  <c r="I22" i="16" a="1"/>
  <c r="I22" i="16" s="1"/>
  <c r="J22" i="16" a="1"/>
  <c r="J22" i="16" s="1"/>
  <c r="L22" i="16" a="1"/>
  <c r="L22" i="16" s="1"/>
  <c r="N22" i="16" a="1"/>
  <c r="N22" i="16" s="1"/>
  <c r="O22" i="16" a="1"/>
  <c r="O22" i="16" s="1"/>
  <c r="A23" i="16" a="1"/>
  <c r="A23" i="16" s="1"/>
  <c r="B23" i="16" a="1"/>
  <c r="B23" i="16" s="1"/>
  <c r="C23" i="16" a="1"/>
  <c r="C23" i="16" s="1"/>
  <c r="D23" i="16" a="1"/>
  <c r="D23" i="16" s="1"/>
  <c r="E23" i="16" a="1"/>
  <c r="E23" i="16" s="1"/>
  <c r="F23" i="16" a="1"/>
  <c r="F23" i="16" s="1"/>
  <c r="G23" i="16" a="1"/>
  <c r="G23" i="16" s="1"/>
  <c r="H23" i="16" a="1"/>
  <c r="H23" i="16" s="1"/>
  <c r="I23" i="16" a="1"/>
  <c r="I23" i="16" s="1"/>
  <c r="J23" i="16" a="1"/>
  <c r="J23" i="16" s="1"/>
  <c r="L23" i="16" a="1"/>
  <c r="L23" i="16" s="1"/>
  <c r="N23" i="16" a="1"/>
  <c r="N23" i="16" s="1"/>
  <c r="O23" i="16" a="1"/>
  <c r="O23" i="16" s="1"/>
  <c r="A24" i="16" a="1"/>
  <c r="A24" i="16" s="1"/>
  <c r="B24" i="16" a="1"/>
  <c r="B24" i="16" s="1"/>
  <c r="C24" i="16" a="1"/>
  <c r="C24" i="16" s="1"/>
  <c r="D24" i="16" a="1"/>
  <c r="D24" i="16" s="1"/>
  <c r="E24" i="16" a="1"/>
  <c r="E24" i="16" s="1"/>
  <c r="F24" i="16" a="1"/>
  <c r="F24" i="16" s="1"/>
  <c r="G24" i="16" a="1"/>
  <c r="G24" i="16" s="1"/>
  <c r="H24" i="16" a="1"/>
  <c r="H24" i="16" s="1"/>
  <c r="I24" i="16" a="1"/>
  <c r="I24" i="16" s="1"/>
  <c r="J24" i="16" a="1"/>
  <c r="J24" i="16" s="1"/>
  <c r="L24" i="16" a="1"/>
  <c r="L24" i="16" s="1"/>
  <c r="N24" i="16" a="1"/>
  <c r="N24" i="16" s="1"/>
  <c r="O24" i="16" a="1"/>
  <c r="O24" i="16" s="1"/>
  <c r="A25" i="16" a="1"/>
  <c r="A25" i="16" s="1"/>
  <c r="B25" i="16" a="1"/>
  <c r="B25" i="16" s="1"/>
  <c r="C25" i="16" a="1"/>
  <c r="C25" i="16" s="1"/>
  <c r="D25" i="16" a="1"/>
  <c r="D25" i="16" s="1"/>
  <c r="E25" i="16" a="1"/>
  <c r="E25" i="16" s="1"/>
  <c r="F25" i="16" a="1"/>
  <c r="F25" i="16" s="1"/>
  <c r="G25" i="16" a="1"/>
  <c r="G25" i="16" s="1"/>
  <c r="H25" i="16" a="1"/>
  <c r="H25" i="16" s="1"/>
  <c r="I25" i="16" a="1"/>
  <c r="I25" i="16" s="1"/>
  <c r="J25" i="16" a="1"/>
  <c r="J25" i="16" s="1"/>
  <c r="L25" i="16" a="1"/>
  <c r="L25" i="16" s="1"/>
  <c r="N25" i="16" a="1"/>
  <c r="N25" i="16" s="1"/>
  <c r="O25" i="16" a="1"/>
  <c r="O25" i="16" s="1"/>
  <c r="A26" i="16" a="1"/>
  <c r="A26" i="16" s="1"/>
  <c r="B26" i="16" a="1"/>
  <c r="B26" i="16" s="1"/>
  <c r="C26" i="16" a="1"/>
  <c r="C26" i="16" s="1"/>
  <c r="D26" i="16" a="1"/>
  <c r="D26" i="16" s="1"/>
  <c r="E26" i="16" a="1"/>
  <c r="E26" i="16" s="1"/>
  <c r="F26" i="16" a="1"/>
  <c r="F26" i="16" s="1"/>
  <c r="G26" i="16" a="1"/>
  <c r="G26" i="16" s="1"/>
  <c r="H26" i="16" a="1"/>
  <c r="H26" i="16" s="1"/>
  <c r="I26" i="16" a="1"/>
  <c r="I26" i="16" s="1"/>
  <c r="J26" i="16" a="1"/>
  <c r="J26" i="16" s="1"/>
  <c r="L26" i="16" a="1"/>
  <c r="L26" i="16" s="1"/>
  <c r="N26" i="16" a="1"/>
  <c r="N26" i="16" s="1"/>
  <c r="O26" i="16" a="1"/>
  <c r="O26" i="16" s="1"/>
  <c r="A27" i="16" a="1"/>
  <c r="A27" i="16" s="1"/>
  <c r="B27" i="16" a="1"/>
  <c r="B27" i="16" s="1"/>
  <c r="C27" i="16" a="1"/>
  <c r="C27" i="16" s="1"/>
  <c r="D27" i="16" a="1"/>
  <c r="D27" i="16" s="1"/>
  <c r="E27" i="16" a="1"/>
  <c r="E27" i="16" s="1"/>
  <c r="F27" i="16" a="1"/>
  <c r="F27" i="16" s="1"/>
  <c r="G27" i="16" a="1"/>
  <c r="G27" i="16" s="1"/>
  <c r="H27" i="16" a="1"/>
  <c r="H27" i="16" s="1"/>
  <c r="I27" i="16" a="1"/>
  <c r="I27" i="16" s="1"/>
  <c r="J27" i="16" a="1"/>
  <c r="J27" i="16" s="1"/>
  <c r="L27" i="16" a="1"/>
  <c r="L27" i="16" s="1"/>
  <c r="N27" i="16" a="1"/>
  <c r="N27" i="16" s="1"/>
  <c r="O27" i="16" a="1"/>
  <c r="O27" i="16" s="1"/>
  <c r="A28" i="16" a="1"/>
  <c r="A28" i="16" s="1"/>
  <c r="B28" i="16" a="1"/>
  <c r="B28" i="16" s="1"/>
  <c r="C28" i="16" a="1"/>
  <c r="C28" i="16" s="1"/>
  <c r="D28" i="16" a="1"/>
  <c r="D28" i="16" s="1"/>
  <c r="E28" i="16" a="1"/>
  <c r="E28" i="16" s="1"/>
  <c r="F28" i="16" a="1"/>
  <c r="F28" i="16" s="1"/>
  <c r="G28" i="16" a="1"/>
  <c r="G28" i="16" s="1"/>
  <c r="H28" i="16" a="1"/>
  <c r="H28" i="16" s="1"/>
  <c r="I28" i="16" a="1"/>
  <c r="I28" i="16" s="1"/>
  <c r="J28" i="16" a="1"/>
  <c r="J28" i="16" s="1"/>
  <c r="L28" i="16" a="1"/>
  <c r="L28" i="16" s="1"/>
  <c r="N28" i="16" a="1"/>
  <c r="N28" i="16" s="1"/>
  <c r="O28" i="16" a="1"/>
  <c r="O28" i="16" s="1"/>
  <c r="A29" i="16" a="1"/>
  <c r="A29" i="16" s="1"/>
  <c r="B29" i="16" a="1"/>
  <c r="B29" i="16" s="1"/>
  <c r="C29" i="16" a="1"/>
  <c r="C29" i="16" s="1"/>
  <c r="D29" i="16" a="1"/>
  <c r="D29" i="16" s="1"/>
  <c r="E29" i="16" a="1"/>
  <c r="E29" i="16" s="1"/>
  <c r="F29" i="16" a="1"/>
  <c r="F29" i="16" s="1"/>
  <c r="G29" i="16" a="1"/>
  <c r="G29" i="16" s="1"/>
  <c r="H29" i="16" a="1"/>
  <c r="H29" i="16" s="1"/>
  <c r="I29" i="16" a="1"/>
  <c r="I29" i="16" s="1"/>
  <c r="J29" i="16" a="1"/>
  <c r="J29" i="16" s="1"/>
  <c r="L29" i="16" a="1"/>
  <c r="L29" i="16" s="1"/>
  <c r="N29" i="16" a="1"/>
  <c r="N29" i="16" s="1"/>
  <c r="O29" i="16" a="1"/>
  <c r="O29" i="16" s="1"/>
  <c r="A30" i="16" a="1"/>
  <c r="A30" i="16" s="1"/>
  <c r="B30" i="16" a="1"/>
  <c r="B30" i="16" s="1"/>
  <c r="C30" i="16" a="1"/>
  <c r="C30" i="16" s="1"/>
  <c r="D30" i="16" a="1"/>
  <c r="D30" i="16" s="1"/>
  <c r="E30" i="16" a="1"/>
  <c r="E30" i="16" s="1"/>
  <c r="F30" i="16" a="1"/>
  <c r="F30" i="16" s="1"/>
  <c r="G30" i="16" a="1"/>
  <c r="G30" i="16" s="1"/>
  <c r="H30" i="16" a="1"/>
  <c r="H30" i="16" s="1"/>
  <c r="I30" i="16" a="1"/>
  <c r="I30" i="16" s="1"/>
  <c r="J30" i="16" a="1"/>
  <c r="J30" i="16" s="1"/>
  <c r="L30" i="16" a="1"/>
  <c r="L30" i="16" s="1"/>
  <c r="N30" i="16" a="1"/>
  <c r="N30" i="16" s="1"/>
  <c r="O30" i="16" a="1"/>
  <c r="O30" i="16" s="1"/>
  <c r="A31" i="16" a="1"/>
  <c r="A31" i="16" s="1"/>
  <c r="B31" i="16" a="1"/>
  <c r="B31" i="16" s="1"/>
  <c r="C31" i="16" a="1"/>
  <c r="C31" i="16" s="1"/>
  <c r="D31" i="16" a="1"/>
  <c r="D31" i="16" s="1"/>
  <c r="E31" i="16" a="1"/>
  <c r="E31" i="16" s="1"/>
  <c r="F31" i="16" a="1"/>
  <c r="F31" i="16" s="1"/>
  <c r="G31" i="16" a="1"/>
  <c r="G31" i="16" s="1"/>
  <c r="H31" i="16" a="1"/>
  <c r="H31" i="16" s="1"/>
  <c r="I31" i="16" a="1"/>
  <c r="I31" i="16" s="1"/>
  <c r="J31" i="16" a="1"/>
  <c r="J31" i="16" s="1"/>
  <c r="L31" i="16" a="1"/>
  <c r="L31" i="16" s="1"/>
  <c r="N31" i="16" a="1"/>
  <c r="N31" i="16" s="1"/>
  <c r="O31" i="16" a="1"/>
  <c r="O31" i="16" s="1"/>
  <c r="A32" i="16" a="1"/>
  <c r="A32" i="16" s="1"/>
  <c r="B32" i="16" a="1"/>
  <c r="B32" i="16" s="1"/>
  <c r="C32" i="16" a="1"/>
  <c r="C32" i="16" s="1"/>
  <c r="D32" i="16" a="1"/>
  <c r="D32" i="16" s="1"/>
  <c r="E32" i="16" a="1"/>
  <c r="E32" i="16" s="1"/>
  <c r="F32" i="16" a="1"/>
  <c r="F32" i="16" s="1"/>
  <c r="G32" i="16" a="1"/>
  <c r="G32" i="16" s="1"/>
  <c r="H32" i="16" a="1"/>
  <c r="H32" i="16" s="1"/>
  <c r="I32" i="16" a="1"/>
  <c r="I32" i="16" s="1"/>
  <c r="J32" i="16" a="1"/>
  <c r="J32" i="16" s="1"/>
  <c r="L32" i="16" a="1"/>
  <c r="L32" i="16" s="1"/>
  <c r="N32" i="16" a="1"/>
  <c r="N32" i="16" s="1"/>
  <c r="O32" i="16" a="1"/>
  <c r="O32" i="16" s="1"/>
  <c r="A33" i="16" a="1"/>
  <c r="A33" i="16" s="1"/>
  <c r="B33" i="16" a="1"/>
  <c r="B33" i="16" s="1"/>
  <c r="C33" i="16" a="1"/>
  <c r="C33" i="16" s="1"/>
  <c r="D33" i="16" a="1"/>
  <c r="D33" i="16" s="1"/>
  <c r="E33" i="16" a="1"/>
  <c r="E33" i="16" s="1"/>
  <c r="F33" i="16" a="1"/>
  <c r="F33" i="16" s="1"/>
  <c r="G33" i="16" a="1"/>
  <c r="G33" i="16" s="1"/>
  <c r="H33" i="16" a="1"/>
  <c r="H33" i="16" s="1"/>
  <c r="I33" i="16" a="1"/>
  <c r="I33" i="16" s="1"/>
  <c r="J33" i="16" a="1"/>
  <c r="J33" i="16" s="1"/>
  <c r="L33" i="16" a="1"/>
  <c r="L33" i="16" s="1"/>
  <c r="N33" i="16" a="1"/>
  <c r="N33" i="16" s="1"/>
  <c r="O33" i="16" a="1"/>
  <c r="O33" i="16" s="1"/>
  <c r="A34" i="16" a="1"/>
  <c r="A34" i="16" s="1"/>
  <c r="B34" i="16" a="1"/>
  <c r="B34" i="16" s="1"/>
  <c r="C34" i="16" a="1"/>
  <c r="C34" i="16" s="1"/>
  <c r="D34" i="16" a="1"/>
  <c r="D34" i="16" s="1"/>
  <c r="E34" i="16" a="1"/>
  <c r="E34" i="16" s="1"/>
  <c r="F34" i="16" a="1"/>
  <c r="F34" i="16" s="1"/>
  <c r="G34" i="16" a="1"/>
  <c r="G34" i="16" s="1"/>
  <c r="H34" i="16" a="1"/>
  <c r="H34" i="16" s="1"/>
  <c r="I34" i="16" a="1"/>
  <c r="I34" i="16" s="1"/>
  <c r="J34" i="16" a="1"/>
  <c r="J34" i="16" s="1"/>
  <c r="L34" i="16" a="1"/>
  <c r="L34" i="16" s="1"/>
  <c r="N34" i="16" a="1"/>
  <c r="N34" i="16" s="1"/>
  <c r="O34" i="16" a="1"/>
  <c r="O34" i="16" s="1"/>
  <c r="A35" i="16" a="1"/>
  <c r="A35" i="16" s="1"/>
  <c r="B35" i="16" a="1"/>
  <c r="B35" i="16" s="1"/>
  <c r="C35" i="16" a="1"/>
  <c r="C35" i="16" s="1"/>
  <c r="D35" i="16" a="1"/>
  <c r="D35" i="16" s="1"/>
  <c r="E35" i="16" a="1"/>
  <c r="E35" i="16" s="1"/>
  <c r="F35" i="16" a="1"/>
  <c r="F35" i="16" s="1"/>
  <c r="G35" i="16" a="1"/>
  <c r="G35" i="16" s="1"/>
  <c r="H35" i="16" a="1"/>
  <c r="H35" i="16" s="1"/>
  <c r="I35" i="16" a="1"/>
  <c r="I35" i="16" s="1"/>
  <c r="J35" i="16" a="1"/>
  <c r="J35" i="16" s="1"/>
  <c r="L35" i="16" a="1"/>
  <c r="L35" i="16" s="1"/>
  <c r="N35" i="16" a="1"/>
  <c r="N35" i="16" s="1"/>
  <c r="O35" i="16" a="1"/>
  <c r="O35" i="16" s="1"/>
  <c r="A36" i="16" a="1"/>
  <c r="A36" i="16" s="1"/>
  <c r="B36" i="16" a="1"/>
  <c r="B36" i="16" s="1"/>
  <c r="C36" i="16" a="1"/>
  <c r="C36" i="16" s="1"/>
  <c r="D36" i="16" a="1"/>
  <c r="D36" i="16" s="1"/>
  <c r="E36" i="16" a="1"/>
  <c r="E36" i="16" s="1"/>
  <c r="F36" i="16" a="1"/>
  <c r="F36" i="16" s="1"/>
  <c r="G36" i="16" a="1"/>
  <c r="G36" i="16" s="1"/>
  <c r="H36" i="16" a="1"/>
  <c r="H36" i="16" s="1"/>
  <c r="I36" i="16" a="1"/>
  <c r="I36" i="16" s="1"/>
  <c r="J36" i="16" a="1"/>
  <c r="J36" i="16" s="1"/>
  <c r="L36" i="16" a="1"/>
  <c r="L36" i="16" s="1"/>
  <c r="N36" i="16" a="1"/>
  <c r="N36" i="16" s="1"/>
  <c r="O36" i="16" a="1"/>
  <c r="O36" i="16" s="1"/>
  <c r="A37" i="16" a="1"/>
  <c r="A37" i="16" s="1"/>
  <c r="B37" i="16" a="1"/>
  <c r="B37" i="16" s="1"/>
  <c r="C37" i="16" a="1"/>
  <c r="C37" i="16" s="1"/>
  <c r="D37" i="16" a="1"/>
  <c r="D37" i="16" s="1"/>
  <c r="E37" i="16" a="1"/>
  <c r="E37" i="16" s="1"/>
  <c r="F37" i="16" a="1"/>
  <c r="F37" i="16" s="1"/>
  <c r="G37" i="16" a="1"/>
  <c r="G37" i="16" s="1"/>
  <c r="H37" i="16" a="1"/>
  <c r="H37" i="16" s="1"/>
  <c r="I37" i="16" a="1"/>
  <c r="I37" i="16" s="1"/>
  <c r="J37" i="16" a="1"/>
  <c r="J37" i="16" s="1"/>
  <c r="L37" i="16" a="1"/>
  <c r="L37" i="16" s="1"/>
  <c r="N37" i="16" a="1"/>
  <c r="N37" i="16" s="1"/>
  <c r="O37" i="16" a="1"/>
  <c r="O37" i="16" s="1"/>
  <c r="A38" i="16" a="1"/>
  <c r="A38" i="16" s="1"/>
  <c r="B38" i="16" a="1"/>
  <c r="B38" i="16" s="1"/>
  <c r="C38" i="16" a="1"/>
  <c r="C38" i="16" s="1"/>
  <c r="D38" i="16" a="1"/>
  <c r="D38" i="16" s="1"/>
  <c r="E38" i="16" a="1"/>
  <c r="E38" i="16" s="1"/>
  <c r="F38" i="16" a="1"/>
  <c r="F38" i="16" s="1"/>
  <c r="G38" i="16" a="1"/>
  <c r="G38" i="16" s="1"/>
  <c r="H38" i="16" a="1"/>
  <c r="H38" i="16" s="1"/>
  <c r="I38" i="16" a="1"/>
  <c r="I38" i="16" s="1"/>
  <c r="J38" i="16" a="1"/>
  <c r="J38" i="16" s="1"/>
  <c r="L38" i="16" a="1"/>
  <c r="L38" i="16" s="1"/>
  <c r="N38" i="16" a="1"/>
  <c r="N38" i="16" s="1"/>
  <c r="O38" i="16" a="1"/>
  <c r="O38" i="16" s="1"/>
  <c r="A39" i="16" a="1"/>
  <c r="A39" i="16" s="1"/>
  <c r="B39" i="16" a="1"/>
  <c r="B39" i="16" s="1"/>
  <c r="C39" i="16" a="1"/>
  <c r="C39" i="16" s="1"/>
  <c r="D39" i="16" a="1"/>
  <c r="D39" i="16" s="1"/>
  <c r="E39" i="16" a="1"/>
  <c r="E39" i="16" s="1"/>
  <c r="F39" i="16" a="1"/>
  <c r="F39" i="16" s="1"/>
  <c r="G39" i="16" a="1"/>
  <c r="G39" i="16" s="1"/>
  <c r="H39" i="16" a="1"/>
  <c r="H39" i="16" s="1"/>
  <c r="I39" i="16" a="1"/>
  <c r="I39" i="16" s="1"/>
  <c r="J39" i="16" a="1"/>
  <c r="J39" i="16" s="1"/>
  <c r="L39" i="16" a="1"/>
  <c r="L39" i="16" s="1"/>
  <c r="N39" i="16" a="1"/>
  <c r="N39" i="16" s="1"/>
  <c r="O39" i="16" a="1"/>
  <c r="O39" i="16" s="1"/>
  <c r="A40" i="16" a="1"/>
  <c r="A40" i="16" s="1"/>
  <c r="B40" i="16" a="1"/>
  <c r="B40" i="16" s="1"/>
  <c r="C40" i="16" a="1"/>
  <c r="C40" i="16" s="1"/>
  <c r="D40" i="16" a="1"/>
  <c r="D40" i="16" s="1"/>
  <c r="E40" i="16" a="1"/>
  <c r="E40" i="16" s="1"/>
  <c r="F40" i="16" a="1"/>
  <c r="F40" i="16" s="1"/>
  <c r="G40" i="16" a="1"/>
  <c r="G40" i="16" s="1"/>
  <c r="H40" i="16" a="1"/>
  <c r="H40" i="16" s="1"/>
  <c r="I40" i="16" a="1"/>
  <c r="I40" i="16" s="1"/>
  <c r="J40" i="16" a="1"/>
  <c r="J40" i="16" s="1"/>
  <c r="L40" i="16" a="1"/>
  <c r="L40" i="16" s="1"/>
  <c r="N40" i="16" a="1"/>
  <c r="N40" i="16" s="1"/>
  <c r="O40" i="16" a="1"/>
  <c r="O40" i="16" s="1"/>
  <c r="A41" i="16" a="1"/>
  <c r="A41" i="16" s="1"/>
  <c r="B41" i="16" a="1"/>
  <c r="B41" i="16" s="1"/>
  <c r="C41" i="16" a="1"/>
  <c r="C41" i="16" s="1"/>
  <c r="D41" i="16" a="1"/>
  <c r="D41" i="16" s="1"/>
  <c r="E41" i="16" a="1"/>
  <c r="E41" i="16" s="1"/>
  <c r="F41" i="16" a="1"/>
  <c r="F41" i="16" s="1"/>
  <c r="G41" i="16" a="1"/>
  <c r="G41" i="16" s="1"/>
  <c r="H41" i="16" a="1"/>
  <c r="H41" i="16" s="1"/>
  <c r="I41" i="16" a="1"/>
  <c r="I41" i="16" s="1"/>
  <c r="J41" i="16" a="1"/>
  <c r="J41" i="16" s="1"/>
  <c r="L41" i="16" a="1"/>
  <c r="L41" i="16" s="1"/>
  <c r="N41" i="16" a="1"/>
  <c r="N41" i="16" s="1"/>
  <c r="O41" i="16" a="1"/>
  <c r="O41" i="16" s="1"/>
  <c r="A42" i="16" a="1"/>
  <c r="A42" i="16" s="1"/>
  <c r="B42" i="16" a="1"/>
  <c r="B42" i="16" s="1"/>
  <c r="C42" i="16" a="1"/>
  <c r="C42" i="16" s="1"/>
  <c r="D42" i="16" a="1"/>
  <c r="D42" i="16" s="1"/>
  <c r="E42" i="16" a="1"/>
  <c r="E42" i="16" s="1"/>
  <c r="F42" i="16" a="1"/>
  <c r="F42" i="16" s="1"/>
  <c r="G42" i="16" a="1"/>
  <c r="G42" i="16" s="1"/>
  <c r="H42" i="16" a="1"/>
  <c r="H42" i="16" s="1"/>
  <c r="I42" i="16" a="1"/>
  <c r="I42" i="16" s="1"/>
  <c r="J42" i="16" a="1"/>
  <c r="J42" i="16" s="1"/>
  <c r="L42" i="16" a="1"/>
  <c r="L42" i="16" s="1"/>
  <c r="N42" i="16" a="1"/>
  <c r="N42" i="16" s="1"/>
  <c r="O42" i="16" a="1"/>
  <c r="O42" i="16" s="1"/>
  <c r="A43" i="16" a="1"/>
  <c r="A43" i="16" s="1"/>
  <c r="B43" i="16" a="1"/>
  <c r="B43" i="16" s="1"/>
  <c r="C43" i="16" a="1"/>
  <c r="C43" i="16" s="1"/>
  <c r="D43" i="16" a="1"/>
  <c r="D43" i="16" s="1"/>
  <c r="E43" i="16" a="1"/>
  <c r="E43" i="16" s="1"/>
  <c r="F43" i="16" a="1"/>
  <c r="F43" i="16" s="1"/>
  <c r="G43" i="16" a="1"/>
  <c r="G43" i="16" s="1"/>
  <c r="H43" i="16" a="1"/>
  <c r="H43" i="16" s="1"/>
  <c r="I43" i="16" a="1"/>
  <c r="I43" i="16" s="1"/>
  <c r="J43" i="16" a="1"/>
  <c r="J43" i="16" s="1"/>
  <c r="L43" i="16" a="1"/>
  <c r="L43" i="16" s="1"/>
  <c r="N43" i="16" a="1"/>
  <c r="N43" i="16" s="1"/>
  <c r="O43" i="16" a="1"/>
  <c r="O43" i="16" s="1"/>
  <c r="A44" i="16" a="1"/>
  <c r="A44" i="16" s="1"/>
  <c r="B44" i="16" a="1"/>
  <c r="B44" i="16" s="1"/>
  <c r="C44" i="16" a="1"/>
  <c r="C44" i="16" s="1"/>
  <c r="D44" i="16" a="1"/>
  <c r="D44" i="16" s="1"/>
  <c r="E44" i="16" a="1"/>
  <c r="E44" i="16" s="1"/>
  <c r="F44" i="16" a="1"/>
  <c r="F44" i="16" s="1"/>
  <c r="G44" i="16" a="1"/>
  <c r="G44" i="16" s="1"/>
  <c r="H44" i="16" a="1"/>
  <c r="H44" i="16" s="1"/>
  <c r="I44" i="16" a="1"/>
  <c r="I44" i="16" s="1"/>
  <c r="J44" i="16" a="1"/>
  <c r="J44" i="16" s="1"/>
  <c r="L44" i="16" a="1"/>
  <c r="L44" i="16" s="1"/>
  <c r="N44" i="16" a="1"/>
  <c r="N44" i="16" s="1"/>
  <c r="O44" i="16" a="1"/>
  <c r="O44" i="16" s="1"/>
  <c r="A45" i="16" a="1"/>
  <c r="A45" i="16" s="1"/>
  <c r="B45" i="16" a="1"/>
  <c r="B45" i="16" s="1"/>
  <c r="C45" i="16" a="1"/>
  <c r="C45" i="16" s="1"/>
  <c r="D45" i="16" a="1"/>
  <c r="D45" i="16" s="1"/>
  <c r="E45" i="16" a="1"/>
  <c r="E45" i="16" s="1"/>
  <c r="F45" i="16" a="1"/>
  <c r="F45" i="16" s="1"/>
  <c r="G45" i="16" a="1"/>
  <c r="G45" i="16" s="1"/>
  <c r="H45" i="16" a="1"/>
  <c r="H45" i="16" s="1"/>
  <c r="I45" i="16" a="1"/>
  <c r="I45" i="16" s="1"/>
  <c r="J45" i="16" a="1"/>
  <c r="J45" i="16" s="1"/>
  <c r="L45" i="16" a="1"/>
  <c r="L45" i="16" s="1"/>
  <c r="N45" i="16" a="1"/>
  <c r="N45" i="16" s="1"/>
  <c r="O45" i="16" a="1"/>
  <c r="O45" i="16" s="1"/>
  <c r="A46" i="16" a="1"/>
  <c r="A46" i="16" s="1"/>
  <c r="B46" i="16" a="1"/>
  <c r="B46" i="16" s="1"/>
  <c r="C46" i="16" a="1"/>
  <c r="C46" i="16" s="1"/>
  <c r="D46" i="16" a="1"/>
  <c r="D46" i="16" s="1"/>
  <c r="E46" i="16" a="1"/>
  <c r="E46" i="16" s="1"/>
  <c r="F46" i="16" a="1"/>
  <c r="F46" i="16" s="1"/>
  <c r="G46" i="16" a="1"/>
  <c r="G46" i="16" s="1"/>
  <c r="H46" i="16" a="1"/>
  <c r="H46" i="16" s="1"/>
  <c r="I46" i="16" a="1"/>
  <c r="I46" i="16" s="1"/>
  <c r="J46" i="16" a="1"/>
  <c r="J46" i="16" s="1"/>
  <c r="L46" i="16" a="1"/>
  <c r="L46" i="16" s="1"/>
  <c r="N46" i="16" a="1"/>
  <c r="N46" i="16" s="1"/>
  <c r="O46" i="16" a="1"/>
  <c r="O46" i="16" s="1"/>
  <c r="A47" i="16" a="1"/>
  <c r="A47" i="16" s="1"/>
  <c r="B47" i="16" a="1"/>
  <c r="B47" i="16" s="1"/>
  <c r="C47" i="16" a="1"/>
  <c r="C47" i="16" s="1"/>
  <c r="D47" i="16" a="1"/>
  <c r="D47" i="16" s="1"/>
  <c r="E47" i="16" a="1"/>
  <c r="E47" i="16" s="1"/>
  <c r="F47" i="16" a="1"/>
  <c r="F47" i="16" s="1"/>
  <c r="G47" i="16" a="1"/>
  <c r="G47" i="16" s="1"/>
  <c r="H47" i="16" a="1"/>
  <c r="H47" i="16" s="1"/>
  <c r="I47" i="16" a="1"/>
  <c r="I47" i="16" s="1"/>
  <c r="J47" i="16" a="1"/>
  <c r="J47" i="16" s="1"/>
  <c r="L47" i="16" a="1"/>
  <c r="L47" i="16" s="1"/>
  <c r="N47" i="16" a="1"/>
  <c r="N47" i="16" s="1"/>
  <c r="O47" i="16" a="1"/>
  <c r="O47" i="16" s="1"/>
  <c r="A48" i="16" a="1"/>
  <c r="A48" i="16" s="1"/>
  <c r="B48" i="16" a="1"/>
  <c r="B48" i="16" s="1"/>
  <c r="C48" i="16" a="1"/>
  <c r="C48" i="16" s="1"/>
  <c r="D48" i="16" a="1"/>
  <c r="D48" i="16" s="1"/>
  <c r="E48" i="16" a="1"/>
  <c r="E48" i="16" s="1"/>
  <c r="F48" i="16" a="1"/>
  <c r="F48" i="16" s="1"/>
  <c r="G48" i="16" a="1"/>
  <c r="G48" i="16" s="1"/>
  <c r="H48" i="16" a="1"/>
  <c r="H48" i="16" s="1"/>
  <c r="I48" i="16" a="1"/>
  <c r="I48" i="16" s="1"/>
  <c r="J48" i="16" a="1"/>
  <c r="J48" i="16" s="1"/>
  <c r="L48" i="16" a="1"/>
  <c r="L48" i="16" s="1"/>
  <c r="N48" i="16" a="1"/>
  <c r="N48" i="16" s="1"/>
  <c r="O48" i="16" a="1"/>
  <c r="O48" i="16" s="1"/>
  <c r="A49" i="16" a="1"/>
  <c r="A49" i="16" s="1"/>
  <c r="B49" i="16" a="1"/>
  <c r="B49" i="16" s="1"/>
  <c r="C49" i="16" a="1"/>
  <c r="C49" i="16" s="1"/>
  <c r="D49" i="16" a="1"/>
  <c r="D49" i="16" s="1"/>
  <c r="E49" i="16" a="1"/>
  <c r="E49" i="16" s="1"/>
  <c r="F49" i="16" a="1"/>
  <c r="F49" i="16" s="1"/>
  <c r="G49" i="16" a="1"/>
  <c r="G49" i="16" s="1"/>
  <c r="H49" i="16" a="1"/>
  <c r="H49" i="16" s="1"/>
  <c r="I49" i="16" a="1"/>
  <c r="I49" i="16" s="1"/>
  <c r="J49" i="16" a="1"/>
  <c r="J49" i="16" s="1"/>
  <c r="L49" i="16" a="1"/>
  <c r="L49" i="16" s="1"/>
  <c r="N49" i="16" a="1"/>
  <c r="N49" i="16" s="1"/>
  <c r="O49" i="16" a="1"/>
  <c r="O49" i="16" s="1"/>
  <c r="A50" i="16" a="1"/>
  <c r="A50" i="16" s="1"/>
  <c r="B50" i="16" a="1"/>
  <c r="B50" i="16" s="1"/>
  <c r="C50" i="16" a="1"/>
  <c r="C50" i="16" s="1"/>
  <c r="D50" i="16" a="1"/>
  <c r="D50" i="16" s="1"/>
  <c r="E50" i="16" a="1"/>
  <c r="E50" i="16" s="1"/>
  <c r="F50" i="16" a="1"/>
  <c r="F50" i="16" s="1"/>
  <c r="G50" i="16" a="1"/>
  <c r="G50" i="16" s="1"/>
  <c r="H50" i="16" a="1"/>
  <c r="H50" i="16" s="1"/>
  <c r="I50" i="16" a="1"/>
  <c r="I50" i="16" s="1"/>
  <c r="J50" i="16" a="1"/>
  <c r="J50" i="16" s="1"/>
  <c r="L50" i="16" a="1"/>
  <c r="L50" i="16" s="1"/>
  <c r="N50" i="16" a="1"/>
  <c r="N50" i="16" s="1"/>
  <c r="O50" i="16" a="1"/>
  <c r="O50" i="16" s="1"/>
  <c r="A51" i="16" a="1"/>
  <c r="A51" i="16" s="1"/>
  <c r="B51" i="16" a="1"/>
  <c r="B51" i="16" s="1"/>
  <c r="C51" i="16" a="1"/>
  <c r="C51" i="16" s="1"/>
  <c r="D51" i="16" a="1"/>
  <c r="D51" i="16" s="1"/>
  <c r="E51" i="16" a="1"/>
  <c r="E51" i="16" s="1"/>
  <c r="F51" i="16" a="1"/>
  <c r="F51" i="16" s="1"/>
  <c r="G51" i="16" a="1"/>
  <c r="G51" i="16" s="1"/>
  <c r="H51" i="16" a="1"/>
  <c r="H51" i="16" s="1"/>
  <c r="I51" i="16" a="1"/>
  <c r="I51" i="16" s="1"/>
  <c r="J51" i="16" a="1"/>
  <c r="J51" i="16" s="1"/>
  <c r="L51" i="16" a="1"/>
  <c r="L51" i="16" s="1"/>
  <c r="N51" i="16" a="1"/>
  <c r="N51" i="16" s="1"/>
  <c r="O51" i="16" a="1"/>
  <c r="O51" i="16" s="1"/>
  <c r="A52" i="16" a="1"/>
  <c r="A52" i="16" s="1"/>
  <c r="B52" i="16" a="1"/>
  <c r="B52" i="16" s="1"/>
  <c r="C52" i="16" a="1"/>
  <c r="C52" i="16" s="1"/>
  <c r="D52" i="16" a="1"/>
  <c r="D52" i="16" s="1"/>
  <c r="E52" i="16" a="1"/>
  <c r="E52" i="16" s="1"/>
  <c r="F52" i="16" a="1"/>
  <c r="F52" i="16" s="1"/>
  <c r="G52" i="16" a="1"/>
  <c r="G52" i="16" s="1"/>
  <c r="H52" i="16" a="1"/>
  <c r="H52" i="16" s="1"/>
  <c r="I52" i="16" a="1"/>
  <c r="I52" i="16" s="1"/>
  <c r="J52" i="16" a="1"/>
  <c r="J52" i="16" s="1"/>
  <c r="L52" i="16" a="1"/>
  <c r="L52" i="16" s="1"/>
  <c r="N52" i="16" a="1"/>
  <c r="N52" i="16" s="1"/>
  <c r="O52" i="16" a="1"/>
  <c r="O52" i="16" s="1"/>
  <c r="A53" i="16" a="1"/>
  <c r="A53" i="16" s="1"/>
  <c r="B53" i="16" a="1"/>
  <c r="B53" i="16" s="1"/>
  <c r="C53" i="16" a="1"/>
  <c r="C53" i="16" s="1"/>
  <c r="D53" i="16" a="1"/>
  <c r="D53" i="16" s="1"/>
  <c r="E53" i="16" a="1"/>
  <c r="E53" i="16" s="1"/>
  <c r="F53" i="16" a="1"/>
  <c r="F53" i="16" s="1"/>
  <c r="G53" i="16" a="1"/>
  <c r="G53" i="16" s="1"/>
  <c r="H53" i="16" a="1"/>
  <c r="H53" i="16" s="1"/>
  <c r="I53" i="16" a="1"/>
  <c r="I53" i="16" s="1"/>
  <c r="J53" i="16" a="1"/>
  <c r="J53" i="16" s="1"/>
  <c r="L53" i="16" a="1"/>
  <c r="L53" i="16" s="1"/>
  <c r="N53" i="16" a="1"/>
  <c r="N53" i="16" s="1"/>
  <c r="O53" i="16" a="1"/>
  <c r="O53" i="16" s="1"/>
  <c r="A54" i="16" a="1"/>
  <c r="A54" i="16" s="1"/>
  <c r="B54" i="16" a="1"/>
  <c r="B54" i="16" s="1"/>
  <c r="C54" i="16" a="1"/>
  <c r="C54" i="16" s="1"/>
  <c r="D54" i="16" a="1"/>
  <c r="D54" i="16" s="1"/>
  <c r="E54" i="16" a="1"/>
  <c r="E54" i="16" s="1"/>
  <c r="F54" i="16" a="1"/>
  <c r="F54" i="16" s="1"/>
  <c r="G54" i="16" a="1"/>
  <c r="G54" i="16" s="1"/>
  <c r="H54" i="16" a="1"/>
  <c r="H54" i="16" s="1"/>
  <c r="I54" i="16" a="1"/>
  <c r="I54" i="16" s="1"/>
  <c r="J54" i="16" a="1"/>
  <c r="J54" i="16" s="1"/>
  <c r="L54" i="16" a="1"/>
  <c r="L54" i="16" s="1"/>
  <c r="N54" i="16" a="1"/>
  <c r="N54" i="16" s="1"/>
  <c r="O54" i="16" a="1"/>
  <c r="O54" i="16" s="1"/>
  <c r="A55" i="16" a="1"/>
  <c r="A55" i="16" s="1"/>
  <c r="B55" i="16" a="1"/>
  <c r="B55" i="16" s="1"/>
  <c r="C55" i="16" a="1"/>
  <c r="C55" i="16" s="1"/>
  <c r="D55" i="16" a="1"/>
  <c r="D55" i="16" s="1"/>
  <c r="E55" i="16" a="1"/>
  <c r="E55" i="16" s="1"/>
  <c r="F55" i="16" a="1"/>
  <c r="F55" i="16" s="1"/>
  <c r="G55" i="16" a="1"/>
  <c r="G55" i="16" s="1"/>
  <c r="H55" i="16" a="1"/>
  <c r="H55" i="16" s="1"/>
  <c r="I55" i="16" a="1"/>
  <c r="I55" i="16" s="1"/>
  <c r="J55" i="16" a="1"/>
  <c r="J55" i="16" s="1"/>
  <c r="L55" i="16" a="1"/>
  <c r="L55" i="16" s="1"/>
  <c r="N55" i="16" a="1"/>
  <c r="N55" i="16" s="1"/>
  <c r="O55" i="16" a="1"/>
  <c r="O55" i="16" s="1"/>
  <c r="A56" i="16" a="1"/>
  <c r="A56" i="16" s="1"/>
  <c r="B56" i="16" a="1"/>
  <c r="B56" i="16" s="1"/>
  <c r="C56" i="16" a="1"/>
  <c r="C56" i="16" s="1"/>
  <c r="D56" i="16" a="1"/>
  <c r="D56" i="16" s="1"/>
  <c r="E56" i="16" a="1"/>
  <c r="E56" i="16" s="1"/>
  <c r="F56" i="16" a="1"/>
  <c r="F56" i="16" s="1"/>
  <c r="G56" i="16" a="1"/>
  <c r="G56" i="16" s="1"/>
  <c r="H56" i="16" a="1"/>
  <c r="H56" i="16" s="1"/>
  <c r="I56" i="16" a="1"/>
  <c r="I56" i="16" s="1"/>
  <c r="J56" i="16" a="1"/>
  <c r="J56" i="16" s="1"/>
  <c r="L56" i="16" a="1"/>
  <c r="L56" i="16" s="1"/>
  <c r="N56" i="16" a="1"/>
  <c r="N56" i="16" s="1"/>
  <c r="O56" i="16" a="1"/>
  <c r="O56" i="16" s="1"/>
  <c r="A57" i="16" a="1"/>
  <c r="A57" i="16" s="1"/>
  <c r="B57" i="16" a="1"/>
  <c r="B57" i="16" s="1"/>
  <c r="C57" i="16" a="1"/>
  <c r="C57" i="16" s="1"/>
  <c r="D57" i="16" a="1"/>
  <c r="D57" i="16" s="1"/>
  <c r="E57" i="16" a="1"/>
  <c r="E57" i="16" s="1"/>
  <c r="F57" i="16" a="1"/>
  <c r="F57" i="16" s="1"/>
  <c r="G57" i="16" a="1"/>
  <c r="G57" i="16" s="1"/>
  <c r="H57" i="16" a="1"/>
  <c r="H57" i="16" s="1"/>
  <c r="I57" i="16" a="1"/>
  <c r="I57" i="16" s="1"/>
  <c r="J57" i="16" a="1"/>
  <c r="J57" i="16" s="1"/>
  <c r="L57" i="16" a="1"/>
  <c r="L57" i="16" s="1"/>
  <c r="N57" i="16" a="1"/>
  <c r="N57" i="16" s="1"/>
  <c r="O57" i="16" a="1"/>
  <c r="O57" i="16" s="1"/>
  <c r="A58" i="16" a="1"/>
  <c r="A58" i="16" s="1"/>
  <c r="B58" i="16" a="1"/>
  <c r="B58" i="16" s="1"/>
  <c r="C58" i="16" a="1"/>
  <c r="C58" i="16" s="1"/>
  <c r="D58" i="16" a="1"/>
  <c r="D58" i="16" s="1"/>
  <c r="E58" i="16" a="1"/>
  <c r="E58" i="16" s="1"/>
  <c r="F58" i="16" a="1"/>
  <c r="F58" i="16" s="1"/>
  <c r="G58" i="16" a="1"/>
  <c r="G58" i="16" s="1"/>
  <c r="H58" i="16" a="1"/>
  <c r="H58" i="16" s="1"/>
  <c r="I58" i="16" a="1"/>
  <c r="I58" i="16" s="1"/>
  <c r="J58" i="16" a="1"/>
  <c r="J58" i="16" s="1"/>
  <c r="L58" i="16" a="1"/>
  <c r="L58" i="16" s="1"/>
  <c r="N58" i="16" a="1"/>
  <c r="N58" i="16" s="1"/>
  <c r="O58" i="16" a="1"/>
  <c r="O58" i="16" s="1"/>
  <c r="A59" i="16" a="1"/>
  <c r="A59" i="16" s="1"/>
  <c r="B59" i="16" a="1"/>
  <c r="B59" i="16" s="1"/>
  <c r="C59" i="16" a="1"/>
  <c r="C59" i="16" s="1"/>
  <c r="D59" i="16" a="1"/>
  <c r="D59" i="16" s="1"/>
  <c r="E59" i="16" a="1"/>
  <c r="E59" i="16" s="1"/>
  <c r="F59" i="16" a="1"/>
  <c r="F59" i="16" s="1"/>
  <c r="G59" i="16" a="1"/>
  <c r="G59" i="16" s="1"/>
  <c r="H59" i="16" a="1"/>
  <c r="H59" i="16" s="1"/>
  <c r="I59" i="16" a="1"/>
  <c r="I59" i="16" s="1"/>
  <c r="J59" i="16" a="1"/>
  <c r="J59" i="16" s="1"/>
  <c r="L59" i="16" a="1"/>
  <c r="L59" i="16" s="1"/>
  <c r="N59" i="16" a="1"/>
  <c r="N59" i="16" s="1"/>
  <c r="O59" i="16" a="1"/>
  <c r="O59" i="16" s="1"/>
  <c r="A60" i="16" a="1"/>
  <c r="A60" i="16" s="1"/>
  <c r="B60" i="16" a="1"/>
  <c r="B60" i="16" s="1"/>
  <c r="C60" i="16" a="1"/>
  <c r="C60" i="16" s="1"/>
  <c r="D60" i="16" a="1"/>
  <c r="D60" i="16" s="1"/>
  <c r="E60" i="16" a="1"/>
  <c r="E60" i="16" s="1"/>
  <c r="F60" i="16" a="1"/>
  <c r="F60" i="16" s="1"/>
  <c r="G60" i="16" a="1"/>
  <c r="G60" i="16" s="1"/>
  <c r="H60" i="16" a="1"/>
  <c r="H60" i="16" s="1"/>
  <c r="I60" i="16" a="1"/>
  <c r="I60" i="16" s="1"/>
  <c r="J60" i="16" a="1"/>
  <c r="J60" i="16" s="1"/>
  <c r="L60" i="16" a="1"/>
  <c r="L60" i="16" s="1"/>
  <c r="N60" i="16" a="1"/>
  <c r="N60" i="16" s="1"/>
  <c r="O60" i="16" a="1"/>
  <c r="O60" i="16" s="1"/>
  <c r="A61" i="16" a="1"/>
  <c r="A61" i="16" s="1"/>
  <c r="B61" i="16" a="1"/>
  <c r="B61" i="16" s="1"/>
  <c r="C61" i="16" a="1"/>
  <c r="C61" i="16" s="1"/>
  <c r="D61" i="16" a="1"/>
  <c r="D61" i="16" s="1"/>
  <c r="E61" i="16" a="1"/>
  <c r="E61" i="16" s="1"/>
  <c r="F61" i="16" a="1"/>
  <c r="F61" i="16" s="1"/>
  <c r="G61" i="16" a="1"/>
  <c r="G61" i="16" s="1"/>
  <c r="H61" i="16" a="1"/>
  <c r="H61" i="16" s="1"/>
  <c r="I61" i="16" a="1"/>
  <c r="I61" i="16" s="1"/>
  <c r="J61" i="16" a="1"/>
  <c r="J61" i="16" s="1"/>
  <c r="L61" i="16" a="1"/>
  <c r="L61" i="16" s="1"/>
  <c r="N61" i="16" a="1"/>
  <c r="N61" i="16" s="1"/>
  <c r="O61" i="16" a="1"/>
  <c r="O61" i="16" s="1"/>
  <c r="A62" i="16" a="1"/>
  <c r="A62" i="16" s="1"/>
  <c r="B62" i="16" a="1"/>
  <c r="B62" i="16" s="1"/>
  <c r="C62" i="16" a="1"/>
  <c r="C62" i="16" s="1"/>
  <c r="D62" i="16" a="1"/>
  <c r="D62" i="16" s="1"/>
  <c r="E62" i="16" a="1"/>
  <c r="E62" i="16" s="1"/>
  <c r="F62" i="16" a="1"/>
  <c r="F62" i="16" s="1"/>
  <c r="G62" i="16" a="1"/>
  <c r="G62" i="16" s="1"/>
  <c r="H62" i="16" a="1"/>
  <c r="H62" i="16" s="1"/>
  <c r="I62" i="16" a="1"/>
  <c r="I62" i="16" s="1"/>
  <c r="J62" i="16" a="1"/>
  <c r="J62" i="16" s="1"/>
  <c r="L62" i="16" a="1"/>
  <c r="L62" i="16" s="1"/>
  <c r="N62" i="16" a="1"/>
  <c r="N62" i="16" s="1"/>
  <c r="O62" i="16" a="1"/>
  <c r="O62" i="16" s="1"/>
  <c r="A63" i="16" a="1"/>
  <c r="A63" i="16" s="1"/>
  <c r="B63" i="16" a="1"/>
  <c r="B63" i="16" s="1"/>
  <c r="C63" i="16" a="1"/>
  <c r="C63" i="16" s="1"/>
  <c r="D63" i="16" a="1"/>
  <c r="D63" i="16" s="1"/>
  <c r="E63" i="16" a="1"/>
  <c r="E63" i="16" s="1"/>
  <c r="F63" i="16" a="1"/>
  <c r="F63" i="16" s="1"/>
  <c r="G63" i="16" a="1"/>
  <c r="G63" i="16" s="1"/>
  <c r="H63" i="16" a="1"/>
  <c r="H63" i="16" s="1"/>
  <c r="I63" i="16" a="1"/>
  <c r="I63" i="16" s="1"/>
  <c r="J63" i="16" a="1"/>
  <c r="J63" i="16" s="1"/>
  <c r="L63" i="16" a="1"/>
  <c r="L63" i="16" s="1"/>
  <c r="N63" i="16" a="1"/>
  <c r="N63" i="16" s="1"/>
  <c r="O63" i="16" a="1"/>
  <c r="O63" i="16" s="1"/>
  <c r="A64" i="16" a="1"/>
  <c r="A64" i="16" s="1"/>
  <c r="B64" i="16" a="1"/>
  <c r="B64" i="16" s="1"/>
  <c r="C64" i="16" a="1"/>
  <c r="C64" i="16" s="1"/>
  <c r="D64" i="16" a="1"/>
  <c r="D64" i="16" s="1"/>
  <c r="E64" i="16" a="1"/>
  <c r="E64" i="16" s="1"/>
  <c r="F64" i="16" a="1"/>
  <c r="F64" i="16" s="1"/>
  <c r="G64" i="16" a="1"/>
  <c r="G64" i="16" s="1"/>
  <c r="H64" i="16" a="1"/>
  <c r="H64" i="16" s="1"/>
  <c r="I64" i="16" a="1"/>
  <c r="I64" i="16" s="1"/>
  <c r="J64" i="16" a="1"/>
  <c r="J64" i="16" s="1"/>
  <c r="L64" i="16" a="1"/>
  <c r="L64" i="16" s="1"/>
  <c r="N64" i="16" a="1"/>
  <c r="N64" i="16" s="1"/>
  <c r="O64" i="16" a="1"/>
  <c r="O64" i="16" s="1"/>
  <c r="A65" i="16" a="1"/>
  <c r="A65" i="16" s="1"/>
  <c r="B65" i="16" a="1"/>
  <c r="B65" i="16" s="1"/>
  <c r="C65" i="16" a="1"/>
  <c r="C65" i="16" s="1"/>
  <c r="D65" i="16" a="1"/>
  <c r="D65" i="16" s="1"/>
  <c r="E65" i="16" a="1"/>
  <c r="E65" i="16" s="1"/>
  <c r="F65" i="16" a="1"/>
  <c r="F65" i="16" s="1"/>
  <c r="G65" i="16" a="1"/>
  <c r="G65" i="16" s="1"/>
  <c r="H65" i="16" a="1"/>
  <c r="H65" i="16" s="1"/>
  <c r="I65" i="16" a="1"/>
  <c r="I65" i="16" s="1"/>
  <c r="J65" i="16" a="1"/>
  <c r="J65" i="16" s="1"/>
  <c r="L65" i="16" a="1"/>
  <c r="L65" i="16" s="1"/>
  <c r="N65" i="16" a="1"/>
  <c r="N65" i="16" s="1"/>
  <c r="O65" i="16" a="1"/>
  <c r="O65" i="16" s="1"/>
  <c r="A66" i="16" a="1"/>
  <c r="A66" i="16" s="1"/>
  <c r="B66" i="16" a="1"/>
  <c r="B66" i="16" s="1"/>
  <c r="C66" i="16" a="1"/>
  <c r="C66" i="16" s="1"/>
  <c r="D66" i="16" a="1"/>
  <c r="D66" i="16" s="1"/>
  <c r="E66" i="16" a="1"/>
  <c r="E66" i="16" s="1"/>
  <c r="F66" i="16" a="1"/>
  <c r="F66" i="16" s="1"/>
  <c r="G66" i="16" a="1"/>
  <c r="G66" i="16" s="1"/>
  <c r="H66" i="16" a="1"/>
  <c r="H66" i="16" s="1"/>
  <c r="I66" i="16" a="1"/>
  <c r="I66" i="16" s="1"/>
  <c r="J66" i="16" a="1"/>
  <c r="J66" i="16" s="1"/>
  <c r="L66" i="16" a="1"/>
  <c r="L66" i="16" s="1"/>
  <c r="N66" i="16" a="1"/>
  <c r="N66" i="16" s="1"/>
  <c r="O66" i="16" a="1"/>
  <c r="O66" i="16" s="1"/>
  <c r="A67" i="16" a="1"/>
  <c r="A67" i="16" s="1"/>
  <c r="B67" i="16" a="1"/>
  <c r="B67" i="16" s="1"/>
  <c r="C67" i="16" a="1"/>
  <c r="C67" i="16" s="1"/>
  <c r="D67" i="16" a="1"/>
  <c r="D67" i="16" s="1"/>
  <c r="E67" i="16" a="1"/>
  <c r="E67" i="16" s="1"/>
  <c r="F67" i="16" a="1"/>
  <c r="F67" i="16" s="1"/>
  <c r="G67" i="16" a="1"/>
  <c r="G67" i="16" s="1"/>
  <c r="H67" i="16" a="1"/>
  <c r="H67" i="16" s="1"/>
  <c r="I67" i="16" a="1"/>
  <c r="I67" i="16" s="1"/>
  <c r="J67" i="16" a="1"/>
  <c r="J67" i="16" s="1"/>
  <c r="L67" i="16" a="1"/>
  <c r="L67" i="16" s="1"/>
  <c r="N67" i="16" a="1"/>
  <c r="N67" i="16" s="1"/>
  <c r="O67" i="16" a="1"/>
  <c r="O67" i="16" s="1"/>
  <c r="A68" i="16" a="1"/>
  <c r="A68" i="16" s="1"/>
  <c r="B68" i="16" a="1"/>
  <c r="B68" i="16" s="1"/>
  <c r="C68" i="16" a="1"/>
  <c r="C68" i="16" s="1"/>
  <c r="D68" i="16" a="1"/>
  <c r="D68" i="16" s="1"/>
  <c r="E68" i="16" a="1"/>
  <c r="E68" i="16" s="1"/>
  <c r="F68" i="16" a="1"/>
  <c r="F68" i="16" s="1"/>
  <c r="G68" i="16" a="1"/>
  <c r="G68" i="16" s="1"/>
  <c r="H68" i="16" a="1"/>
  <c r="H68" i="16" s="1"/>
  <c r="I68" i="16" a="1"/>
  <c r="I68" i="16" s="1"/>
  <c r="J68" i="16" a="1"/>
  <c r="J68" i="16" s="1"/>
  <c r="L68" i="16" a="1"/>
  <c r="L68" i="16" s="1"/>
  <c r="N68" i="16" a="1"/>
  <c r="N68" i="16" s="1"/>
  <c r="O68" i="16" a="1"/>
  <c r="O68" i="16" s="1"/>
  <c r="A69" i="16" a="1"/>
  <c r="A69" i="16" s="1"/>
  <c r="B69" i="16" a="1"/>
  <c r="B69" i="16" s="1"/>
  <c r="C69" i="16" a="1"/>
  <c r="C69" i="16" s="1"/>
  <c r="D69" i="16" a="1"/>
  <c r="D69" i="16" s="1"/>
  <c r="E69" i="16" a="1"/>
  <c r="E69" i="16" s="1"/>
  <c r="F69" i="16" a="1"/>
  <c r="F69" i="16" s="1"/>
  <c r="G69" i="16" a="1"/>
  <c r="G69" i="16" s="1"/>
  <c r="H69" i="16" a="1"/>
  <c r="H69" i="16" s="1"/>
  <c r="I69" i="16" a="1"/>
  <c r="I69" i="16" s="1"/>
  <c r="J69" i="16" a="1"/>
  <c r="J69" i="16" s="1"/>
  <c r="L69" i="16" a="1"/>
  <c r="L69" i="16" s="1"/>
  <c r="N69" i="16" a="1"/>
  <c r="N69" i="16" s="1"/>
  <c r="O69" i="16" a="1"/>
  <c r="O69" i="16" s="1"/>
  <c r="A70" i="16" a="1"/>
  <c r="A70" i="16" s="1"/>
  <c r="B70" i="16" a="1"/>
  <c r="B70" i="16" s="1"/>
  <c r="C70" i="16" a="1"/>
  <c r="C70" i="16" s="1"/>
  <c r="D70" i="16" a="1"/>
  <c r="D70" i="16" s="1"/>
  <c r="E70" i="16" a="1"/>
  <c r="E70" i="16" s="1"/>
  <c r="F70" i="16" a="1"/>
  <c r="F70" i="16" s="1"/>
  <c r="G70" i="16" a="1"/>
  <c r="G70" i="16" s="1"/>
  <c r="H70" i="16" a="1"/>
  <c r="H70" i="16" s="1"/>
  <c r="I70" i="16" a="1"/>
  <c r="I70" i="16" s="1"/>
  <c r="J70" i="16" a="1"/>
  <c r="J70" i="16" s="1"/>
  <c r="L70" i="16" a="1"/>
  <c r="L70" i="16" s="1"/>
  <c r="N70" i="16" a="1"/>
  <c r="N70" i="16" s="1"/>
  <c r="O70" i="16" a="1"/>
  <c r="O70" i="16" s="1"/>
  <c r="A71" i="16" a="1"/>
  <c r="A71" i="16" s="1"/>
  <c r="B71" i="16" a="1"/>
  <c r="B71" i="16" s="1"/>
  <c r="C71" i="16" a="1"/>
  <c r="C71" i="16" s="1"/>
  <c r="D71" i="16" a="1"/>
  <c r="D71" i="16" s="1"/>
  <c r="E71" i="16" a="1"/>
  <c r="E71" i="16" s="1"/>
  <c r="F71" i="16" a="1"/>
  <c r="F71" i="16" s="1"/>
  <c r="G71" i="16" a="1"/>
  <c r="G71" i="16" s="1"/>
  <c r="H71" i="16" a="1"/>
  <c r="H71" i="16" s="1"/>
  <c r="I71" i="16" a="1"/>
  <c r="I71" i="16" s="1"/>
  <c r="J71" i="16" a="1"/>
  <c r="J71" i="16" s="1"/>
  <c r="L71" i="16" a="1"/>
  <c r="L71" i="16" s="1"/>
  <c r="N71" i="16" a="1"/>
  <c r="N71" i="16" s="1"/>
  <c r="O71" i="16" a="1"/>
  <c r="O71" i="16" s="1"/>
  <c r="A72" i="16" a="1"/>
  <c r="A72" i="16" s="1"/>
  <c r="B72" i="16" a="1"/>
  <c r="B72" i="16" s="1"/>
  <c r="C72" i="16" a="1"/>
  <c r="C72" i="16" s="1"/>
  <c r="D72" i="16" a="1"/>
  <c r="D72" i="16" s="1"/>
  <c r="E72" i="16" a="1"/>
  <c r="E72" i="16" s="1"/>
  <c r="F72" i="16" a="1"/>
  <c r="F72" i="16" s="1"/>
  <c r="G72" i="16" a="1"/>
  <c r="G72" i="16" s="1"/>
  <c r="H72" i="16" a="1"/>
  <c r="H72" i="16" s="1"/>
  <c r="I72" i="16" a="1"/>
  <c r="I72" i="16" s="1"/>
  <c r="J72" i="16" a="1"/>
  <c r="J72" i="16" s="1"/>
  <c r="L72" i="16" a="1"/>
  <c r="L72" i="16" s="1"/>
  <c r="N72" i="16" a="1"/>
  <c r="N72" i="16" s="1"/>
  <c r="O72" i="16" a="1"/>
  <c r="O72" i="16" s="1"/>
  <c r="A73" i="16" a="1"/>
  <c r="A73" i="16" s="1"/>
  <c r="B73" i="16" a="1"/>
  <c r="B73" i="16" s="1"/>
  <c r="C73" i="16" a="1"/>
  <c r="C73" i="16" s="1"/>
  <c r="D73" i="16" a="1"/>
  <c r="D73" i="16" s="1"/>
  <c r="E73" i="16" a="1"/>
  <c r="E73" i="16" s="1"/>
  <c r="F73" i="16" a="1"/>
  <c r="F73" i="16" s="1"/>
  <c r="G73" i="16" a="1"/>
  <c r="G73" i="16" s="1"/>
  <c r="H73" i="16" a="1"/>
  <c r="H73" i="16" s="1"/>
  <c r="I73" i="16" a="1"/>
  <c r="I73" i="16" s="1"/>
  <c r="J73" i="16" a="1"/>
  <c r="J73" i="16" s="1"/>
  <c r="L73" i="16" a="1"/>
  <c r="L73" i="16" s="1"/>
  <c r="N73" i="16" a="1"/>
  <c r="N73" i="16" s="1"/>
  <c r="O73" i="16" a="1"/>
  <c r="O73" i="16" s="1"/>
  <c r="A74" i="16" a="1"/>
  <c r="A74" i="16" s="1"/>
  <c r="B74" i="16" a="1"/>
  <c r="B74" i="16" s="1"/>
  <c r="C74" i="16" a="1"/>
  <c r="C74" i="16" s="1"/>
  <c r="D74" i="16" a="1"/>
  <c r="D74" i="16" s="1"/>
  <c r="E74" i="16" a="1"/>
  <c r="E74" i="16" s="1"/>
  <c r="F74" i="16" a="1"/>
  <c r="F74" i="16" s="1"/>
  <c r="G74" i="16" a="1"/>
  <c r="G74" i="16" s="1"/>
  <c r="H74" i="16" a="1"/>
  <c r="H74" i="16" s="1"/>
  <c r="I74" i="16" a="1"/>
  <c r="I74" i="16" s="1"/>
  <c r="J74" i="16" a="1"/>
  <c r="J74" i="16" s="1"/>
  <c r="L74" i="16" a="1"/>
  <c r="L74" i="16" s="1"/>
  <c r="N74" i="16" a="1"/>
  <c r="N74" i="16" s="1"/>
  <c r="O74" i="16" a="1"/>
  <c r="O74" i="16" s="1"/>
  <c r="A75" i="16" a="1"/>
  <c r="A75" i="16" s="1"/>
  <c r="B75" i="16" a="1"/>
  <c r="B75" i="16" s="1"/>
  <c r="C75" i="16" a="1"/>
  <c r="C75" i="16" s="1"/>
  <c r="D75" i="16" a="1"/>
  <c r="D75" i="16" s="1"/>
  <c r="E75" i="16" a="1"/>
  <c r="E75" i="16" s="1"/>
  <c r="F75" i="16" a="1"/>
  <c r="F75" i="16" s="1"/>
  <c r="G75" i="16" a="1"/>
  <c r="G75" i="16" s="1"/>
  <c r="H75" i="16" a="1"/>
  <c r="H75" i="16" s="1"/>
  <c r="I75" i="16" a="1"/>
  <c r="I75" i="16" s="1"/>
  <c r="J75" i="16" a="1"/>
  <c r="J75" i="16" s="1"/>
  <c r="L75" i="16" a="1"/>
  <c r="L75" i="16" s="1"/>
  <c r="N75" i="16" a="1"/>
  <c r="N75" i="16" s="1"/>
  <c r="O75" i="16" a="1"/>
  <c r="O75" i="16" s="1"/>
  <c r="A76" i="16" a="1"/>
  <c r="A76" i="16" s="1"/>
  <c r="B76" i="16" a="1"/>
  <c r="B76" i="16" s="1"/>
  <c r="C76" i="16" a="1"/>
  <c r="C76" i="16" s="1"/>
  <c r="D76" i="16" a="1"/>
  <c r="D76" i="16" s="1"/>
  <c r="E76" i="16" a="1"/>
  <c r="E76" i="16" s="1"/>
  <c r="F76" i="16" a="1"/>
  <c r="F76" i="16" s="1"/>
  <c r="G76" i="16" a="1"/>
  <c r="G76" i="16" s="1"/>
  <c r="H76" i="16" a="1"/>
  <c r="H76" i="16" s="1"/>
  <c r="I76" i="16" a="1"/>
  <c r="I76" i="16" s="1"/>
  <c r="J76" i="16" a="1"/>
  <c r="J76" i="16" s="1"/>
  <c r="L76" i="16" a="1"/>
  <c r="L76" i="16" s="1"/>
  <c r="N76" i="16" a="1"/>
  <c r="N76" i="16" s="1"/>
  <c r="O76" i="16" a="1"/>
  <c r="O76" i="16" s="1"/>
  <c r="A77" i="16" a="1"/>
  <c r="A77" i="16" s="1"/>
  <c r="B77" i="16" a="1"/>
  <c r="B77" i="16" s="1"/>
  <c r="C77" i="16" a="1"/>
  <c r="C77" i="16" s="1"/>
  <c r="D77" i="16" a="1"/>
  <c r="D77" i="16" s="1"/>
  <c r="E77" i="16" a="1"/>
  <c r="E77" i="16" s="1"/>
  <c r="F77" i="16" a="1"/>
  <c r="F77" i="16" s="1"/>
  <c r="G77" i="16" a="1"/>
  <c r="G77" i="16" s="1"/>
  <c r="H77" i="16" a="1"/>
  <c r="H77" i="16" s="1"/>
  <c r="I77" i="16" a="1"/>
  <c r="I77" i="16" s="1"/>
  <c r="J77" i="16" a="1"/>
  <c r="J77" i="16" s="1"/>
  <c r="L77" i="16" a="1"/>
  <c r="L77" i="16" s="1"/>
  <c r="N77" i="16" a="1"/>
  <c r="N77" i="16" s="1"/>
  <c r="O77" i="16" a="1"/>
  <c r="O77" i="16" s="1"/>
  <c r="A78" i="16" a="1"/>
  <c r="A78" i="16" s="1"/>
  <c r="B78" i="16" a="1"/>
  <c r="B78" i="16" s="1"/>
  <c r="C78" i="16" a="1"/>
  <c r="C78" i="16" s="1"/>
  <c r="D78" i="16" a="1"/>
  <c r="D78" i="16" s="1"/>
  <c r="E78" i="16" a="1"/>
  <c r="E78" i="16" s="1"/>
  <c r="F78" i="16" a="1"/>
  <c r="F78" i="16" s="1"/>
  <c r="G78" i="16" a="1"/>
  <c r="G78" i="16" s="1"/>
  <c r="H78" i="16" a="1"/>
  <c r="H78" i="16" s="1"/>
  <c r="I78" i="16" a="1"/>
  <c r="I78" i="16" s="1"/>
  <c r="J78" i="16" a="1"/>
  <c r="J78" i="16" s="1"/>
  <c r="L78" i="16" a="1"/>
  <c r="L78" i="16" s="1"/>
  <c r="N78" i="16" a="1"/>
  <c r="N78" i="16" s="1"/>
  <c r="O78" i="16" a="1"/>
  <c r="O78" i="16" s="1"/>
  <c r="A79" i="16" a="1"/>
  <c r="A79" i="16" s="1"/>
  <c r="B79" i="16" a="1"/>
  <c r="B79" i="16" s="1"/>
  <c r="C79" i="16" a="1"/>
  <c r="C79" i="16" s="1"/>
  <c r="D79" i="16" a="1"/>
  <c r="D79" i="16" s="1"/>
  <c r="E79" i="16" a="1"/>
  <c r="E79" i="16" s="1"/>
  <c r="F79" i="16" a="1"/>
  <c r="F79" i="16" s="1"/>
  <c r="G79" i="16" a="1"/>
  <c r="G79" i="16" s="1"/>
  <c r="H79" i="16" a="1"/>
  <c r="H79" i="16" s="1"/>
  <c r="I79" i="16" a="1"/>
  <c r="I79" i="16" s="1"/>
  <c r="J79" i="16" a="1"/>
  <c r="J79" i="16" s="1"/>
  <c r="L79" i="16" a="1"/>
  <c r="L79" i="16" s="1"/>
  <c r="N79" i="16" a="1"/>
  <c r="N79" i="16" s="1"/>
  <c r="O79" i="16" a="1"/>
  <c r="O79" i="16" s="1"/>
  <c r="A80" i="16" a="1"/>
  <c r="A80" i="16" s="1"/>
  <c r="B80" i="16" a="1"/>
  <c r="B80" i="16" s="1"/>
  <c r="C80" i="16" a="1"/>
  <c r="C80" i="16" s="1"/>
  <c r="D80" i="16" a="1"/>
  <c r="D80" i="16" s="1"/>
  <c r="E80" i="16" a="1"/>
  <c r="E80" i="16" s="1"/>
  <c r="F80" i="16" a="1"/>
  <c r="F80" i="16" s="1"/>
  <c r="G80" i="16" a="1"/>
  <c r="G80" i="16" s="1"/>
  <c r="H80" i="16" a="1"/>
  <c r="H80" i="16" s="1"/>
  <c r="I80" i="16" a="1"/>
  <c r="I80" i="16" s="1"/>
  <c r="J80" i="16" a="1"/>
  <c r="J80" i="16" s="1"/>
  <c r="L80" i="16" a="1"/>
  <c r="L80" i="16" s="1"/>
  <c r="N80" i="16" a="1"/>
  <c r="N80" i="16" s="1"/>
  <c r="O80" i="16" a="1"/>
  <c r="O80" i="16" s="1"/>
  <c r="A81" i="16" a="1"/>
  <c r="A81" i="16" s="1"/>
  <c r="B81" i="16" a="1"/>
  <c r="B81" i="16" s="1"/>
  <c r="C81" i="16" a="1"/>
  <c r="C81" i="16" s="1"/>
  <c r="D81" i="16" a="1"/>
  <c r="D81" i="16" s="1"/>
  <c r="E81" i="16" a="1"/>
  <c r="E81" i="16" s="1"/>
  <c r="F81" i="16" a="1"/>
  <c r="F81" i="16" s="1"/>
  <c r="G81" i="16" a="1"/>
  <c r="G81" i="16" s="1"/>
  <c r="H81" i="16" a="1"/>
  <c r="H81" i="16" s="1"/>
  <c r="I81" i="16" a="1"/>
  <c r="I81" i="16" s="1"/>
  <c r="J81" i="16" a="1"/>
  <c r="J81" i="16" s="1"/>
  <c r="L81" i="16" a="1"/>
  <c r="L81" i="16" s="1"/>
  <c r="N81" i="16" a="1"/>
  <c r="N81" i="16" s="1"/>
  <c r="O81" i="16" a="1"/>
  <c r="O81" i="16" s="1"/>
  <c r="A82" i="16" a="1"/>
  <c r="A82" i="16" s="1"/>
  <c r="B82" i="16" a="1"/>
  <c r="B82" i="16" s="1"/>
  <c r="C82" i="16" a="1"/>
  <c r="C82" i="16" s="1"/>
  <c r="D82" i="16" a="1"/>
  <c r="D82" i="16" s="1"/>
  <c r="E82" i="16" a="1"/>
  <c r="E82" i="16" s="1"/>
  <c r="F82" i="16" a="1"/>
  <c r="F82" i="16" s="1"/>
  <c r="G82" i="16" a="1"/>
  <c r="G82" i="16" s="1"/>
  <c r="H82" i="16" a="1"/>
  <c r="H82" i="16" s="1"/>
  <c r="I82" i="16" a="1"/>
  <c r="I82" i="16" s="1"/>
  <c r="J82" i="16" a="1"/>
  <c r="J82" i="16" s="1"/>
  <c r="L82" i="16" a="1"/>
  <c r="L82" i="16" s="1"/>
  <c r="N82" i="16" a="1"/>
  <c r="N82" i="16" s="1"/>
  <c r="O82" i="16" a="1"/>
  <c r="O82" i="16" s="1"/>
  <c r="A83" i="16" a="1"/>
  <c r="A83" i="16" s="1"/>
  <c r="B83" i="16" a="1"/>
  <c r="B83" i="16" s="1"/>
  <c r="C83" i="16" a="1"/>
  <c r="C83" i="16" s="1"/>
  <c r="D83" i="16" a="1"/>
  <c r="D83" i="16" s="1"/>
  <c r="E83" i="16" a="1"/>
  <c r="E83" i="16" s="1"/>
  <c r="F83" i="16" a="1"/>
  <c r="F83" i="16" s="1"/>
  <c r="G83" i="16" a="1"/>
  <c r="G83" i="16" s="1"/>
  <c r="H83" i="16" a="1"/>
  <c r="H83" i="16" s="1"/>
  <c r="I83" i="16" a="1"/>
  <c r="I83" i="16" s="1"/>
  <c r="J83" i="16" a="1"/>
  <c r="J83" i="16" s="1"/>
  <c r="L83" i="16" a="1"/>
  <c r="L83" i="16" s="1"/>
  <c r="N83" i="16" a="1"/>
  <c r="N83" i="16" s="1"/>
  <c r="O83" i="16" a="1"/>
  <c r="O83" i="16" s="1"/>
  <c r="A84" i="16" a="1"/>
  <c r="A84" i="16" s="1"/>
  <c r="B84" i="16" a="1"/>
  <c r="B84" i="16" s="1"/>
  <c r="C84" i="16" a="1"/>
  <c r="C84" i="16" s="1"/>
  <c r="D84" i="16" a="1"/>
  <c r="D84" i="16" s="1"/>
  <c r="E84" i="16" a="1"/>
  <c r="E84" i="16" s="1"/>
  <c r="F84" i="16" a="1"/>
  <c r="F84" i="16" s="1"/>
  <c r="G84" i="16" a="1"/>
  <c r="G84" i="16" s="1"/>
  <c r="H84" i="16" a="1"/>
  <c r="H84" i="16" s="1"/>
  <c r="I84" i="16" a="1"/>
  <c r="I84" i="16" s="1"/>
  <c r="J84" i="16" a="1"/>
  <c r="J84" i="16" s="1"/>
  <c r="L84" i="16" a="1"/>
  <c r="L84" i="16" s="1"/>
  <c r="N84" i="16" a="1"/>
  <c r="N84" i="16" s="1"/>
  <c r="O84" i="16" a="1"/>
  <c r="O84" i="16" s="1"/>
  <c r="A85" i="16" a="1"/>
  <c r="A85" i="16" s="1"/>
  <c r="B85" i="16" a="1"/>
  <c r="B85" i="16" s="1"/>
  <c r="C85" i="16" a="1"/>
  <c r="C85" i="16" s="1"/>
  <c r="D85" i="16" a="1"/>
  <c r="D85" i="16" s="1"/>
  <c r="E85" i="16" a="1"/>
  <c r="E85" i="16" s="1"/>
  <c r="F85" i="16" a="1"/>
  <c r="F85" i="16" s="1"/>
  <c r="G85" i="16" a="1"/>
  <c r="G85" i="16" s="1"/>
  <c r="H85" i="16" a="1"/>
  <c r="H85" i="16" s="1"/>
  <c r="I85" i="16" a="1"/>
  <c r="I85" i="16" s="1"/>
  <c r="J85" i="16" a="1"/>
  <c r="J85" i="16" s="1"/>
  <c r="L85" i="16" a="1"/>
  <c r="L85" i="16" s="1"/>
  <c r="N85" i="16" a="1"/>
  <c r="N85" i="16" s="1"/>
  <c r="O85" i="16" a="1"/>
  <c r="O85" i="16" s="1"/>
  <c r="A86" i="16" a="1"/>
  <c r="A86" i="16" s="1"/>
  <c r="B86" i="16" a="1"/>
  <c r="B86" i="16" s="1"/>
  <c r="C86" i="16" a="1"/>
  <c r="C86" i="16" s="1"/>
  <c r="D86" i="16" a="1"/>
  <c r="D86" i="16" s="1"/>
  <c r="E86" i="16" a="1"/>
  <c r="E86" i="16" s="1"/>
  <c r="F86" i="16" a="1"/>
  <c r="F86" i="16" s="1"/>
  <c r="G86" i="16" a="1"/>
  <c r="G86" i="16" s="1"/>
  <c r="H86" i="16" a="1"/>
  <c r="H86" i="16" s="1"/>
  <c r="I86" i="16" a="1"/>
  <c r="I86" i="16" s="1"/>
  <c r="J86" i="16" a="1"/>
  <c r="J86" i="16" s="1"/>
  <c r="L86" i="16" a="1"/>
  <c r="L86" i="16" s="1"/>
  <c r="N86" i="16" a="1"/>
  <c r="N86" i="16" s="1"/>
  <c r="O86" i="16" a="1"/>
  <c r="O86" i="16" s="1"/>
  <c r="A87" i="16" a="1"/>
  <c r="A87" i="16" s="1"/>
  <c r="B87" i="16" a="1"/>
  <c r="B87" i="16" s="1"/>
  <c r="C87" i="16" a="1"/>
  <c r="C87" i="16" s="1"/>
  <c r="D87" i="16" a="1"/>
  <c r="D87" i="16" s="1"/>
  <c r="E87" i="16" a="1"/>
  <c r="E87" i="16" s="1"/>
  <c r="F87" i="16" a="1"/>
  <c r="F87" i="16" s="1"/>
  <c r="G87" i="16" a="1"/>
  <c r="G87" i="16" s="1"/>
  <c r="H87" i="16" a="1"/>
  <c r="H87" i="16" s="1"/>
  <c r="I87" i="16" a="1"/>
  <c r="I87" i="16" s="1"/>
  <c r="J87" i="16" a="1"/>
  <c r="J87" i="16" s="1"/>
  <c r="L87" i="16" a="1"/>
  <c r="L87" i="16" s="1"/>
  <c r="N87" i="16" a="1"/>
  <c r="N87" i="16" s="1"/>
  <c r="O87" i="16" a="1"/>
  <c r="O87" i="16" s="1"/>
  <c r="A88" i="16" a="1"/>
  <c r="A88" i="16" s="1"/>
  <c r="B88" i="16" a="1"/>
  <c r="B88" i="16" s="1"/>
  <c r="C88" i="16" a="1"/>
  <c r="C88" i="16" s="1"/>
  <c r="D88" i="16" a="1"/>
  <c r="D88" i="16" s="1"/>
  <c r="E88" i="16" a="1"/>
  <c r="E88" i="16" s="1"/>
  <c r="F88" i="16" a="1"/>
  <c r="F88" i="16" s="1"/>
  <c r="G88" i="16" a="1"/>
  <c r="G88" i="16" s="1"/>
  <c r="H88" i="16" a="1"/>
  <c r="H88" i="16" s="1"/>
  <c r="I88" i="16" a="1"/>
  <c r="I88" i="16" s="1"/>
  <c r="J88" i="16" a="1"/>
  <c r="J88" i="16" s="1"/>
  <c r="L88" i="16" a="1"/>
  <c r="L88" i="16" s="1"/>
  <c r="N88" i="16" a="1"/>
  <c r="N88" i="16" s="1"/>
  <c r="O88" i="16" a="1"/>
  <c r="O88" i="16" s="1"/>
  <c r="A89" i="16" a="1"/>
  <c r="A89" i="16" s="1"/>
  <c r="B89" i="16" a="1"/>
  <c r="B89" i="16" s="1"/>
  <c r="C89" i="16" a="1"/>
  <c r="C89" i="16" s="1"/>
  <c r="D89" i="16" a="1"/>
  <c r="D89" i="16" s="1"/>
  <c r="E89" i="16" a="1"/>
  <c r="E89" i="16" s="1"/>
  <c r="F89" i="16" a="1"/>
  <c r="F89" i="16" s="1"/>
  <c r="G89" i="16" a="1"/>
  <c r="G89" i="16" s="1"/>
  <c r="H89" i="16" a="1"/>
  <c r="H89" i="16" s="1"/>
  <c r="I89" i="16" a="1"/>
  <c r="I89" i="16" s="1"/>
  <c r="J89" i="16" a="1"/>
  <c r="J89" i="16" s="1"/>
  <c r="L89" i="16" a="1"/>
  <c r="L89" i="16" s="1"/>
  <c r="N89" i="16" a="1"/>
  <c r="N89" i="16" s="1"/>
  <c r="O89" i="16" a="1"/>
  <c r="O89" i="16" s="1"/>
  <c r="A90" i="16" a="1"/>
  <c r="A90" i="16" s="1"/>
  <c r="B90" i="16" a="1"/>
  <c r="B90" i="16" s="1"/>
  <c r="C90" i="16" a="1"/>
  <c r="C90" i="16" s="1"/>
  <c r="D90" i="16" a="1"/>
  <c r="D90" i="16" s="1"/>
  <c r="E90" i="16" a="1"/>
  <c r="E90" i="16" s="1"/>
  <c r="F90" i="16" a="1"/>
  <c r="F90" i="16" s="1"/>
  <c r="G90" i="16" a="1"/>
  <c r="G90" i="16" s="1"/>
  <c r="H90" i="16" a="1"/>
  <c r="H90" i="16" s="1"/>
  <c r="I90" i="16" a="1"/>
  <c r="I90" i="16" s="1"/>
  <c r="J90" i="16" a="1"/>
  <c r="J90" i="16" s="1"/>
  <c r="L90" i="16" a="1"/>
  <c r="L90" i="16" s="1"/>
  <c r="N90" i="16" a="1"/>
  <c r="N90" i="16" s="1"/>
  <c r="O90" i="16" a="1"/>
  <c r="O90" i="16" s="1"/>
  <c r="A91" i="16" a="1"/>
  <c r="A91" i="16" s="1"/>
  <c r="B91" i="16" a="1"/>
  <c r="B91" i="16" s="1"/>
  <c r="C91" i="16" a="1"/>
  <c r="C91" i="16" s="1"/>
  <c r="D91" i="16" a="1"/>
  <c r="D91" i="16" s="1"/>
  <c r="E91" i="16" a="1"/>
  <c r="E91" i="16" s="1"/>
  <c r="F91" i="16" a="1"/>
  <c r="F91" i="16" s="1"/>
  <c r="G91" i="16" a="1"/>
  <c r="G91" i="16" s="1"/>
  <c r="H91" i="16" a="1"/>
  <c r="H91" i="16" s="1"/>
  <c r="I91" i="16" a="1"/>
  <c r="I91" i="16" s="1"/>
  <c r="J91" i="16" a="1"/>
  <c r="J91" i="16" s="1"/>
  <c r="L91" i="16" a="1"/>
  <c r="L91" i="16" s="1"/>
  <c r="N91" i="16" a="1"/>
  <c r="N91" i="16" s="1"/>
  <c r="O91" i="16" a="1"/>
  <c r="O91" i="16" s="1"/>
  <c r="A92" i="16" a="1"/>
  <c r="A92" i="16" s="1"/>
  <c r="B92" i="16" a="1"/>
  <c r="B92" i="16" s="1"/>
  <c r="C92" i="16" a="1"/>
  <c r="C92" i="16" s="1"/>
  <c r="D92" i="16" a="1"/>
  <c r="D92" i="16" s="1"/>
  <c r="E92" i="16" a="1"/>
  <c r="E92" i="16" s="1"/>
  <c r="F92" i="16" a="1"/>
  <c r="F92" i="16" s="1"/>
  <c r="G92" i="16" a="1"/>
  <c r="G92" i="16" s="1"/>
  <c r="H92" i="16" a="1"/>
  <c r="H92" i="16" s="1"/>
  <c r="I92" i="16" a="1"/>
  <c r="I92" i="16" s="1"/>
  <c r="J92" i="16" a="1"/>
  <c r="J92" i="16" s="1"/>
  <c r="L92" i="16" a="1"/>
  <c r="L92" i="16" s="1"/>
  <c r="N92" i="16" a="1"/>
  <c r="N92" i="16" s="1"/>
  <c r="O92" i="16" a="1"/>
  <c r="O92" i="16" s="1"/>
  <c r="A93" i="16" a="1"/>
  <c r="A93" i="16" s="1"/>
  <c r="B93" i="16" a="1"/>
  <c r="B93" i="16" s="1"/>
  <c r="C93" i="16" a="1"/>
  <c r="C93" i="16" s="1"/>
  <c r="D93" i="16" a="1"/>
  <c r="D93" i="16" s="1"/>
  <c r="E93" i="16" a="1"/>
  <c r="E93" i="16" s="1"/>
  <c r="F93" i="16" a="1"/>
  <c r="F93" i="16" s="1"/>
  <c r="G93" i="16" a="1"/>
  <c r="G93" i="16" s="1"/>
  <c r="H93" i="16" a="1"/>
  <c r="H93" i="16" s="1"/>
  <c r="I93" i="16" a="1"/>
  <c r="I93" i="16" s="1"/>
  <c r="J93" i="16" a="1"/>
  <c r="J93" i="16" s="1"/>
  <c r="L93" i="16" a="1"/>
  <c r="L93" i="16" s="1"/>
  <c r="N93" i="16" a="1"/>
  <c r="N93" i="16" s="1"/>
  <c r="O93" i="16" a="1"/>
  <c r="O93" i="16" s="1"/>
  <c r="A94" i="16" a="1"/>
  <c r="A94" i="16" s="1"/>
  <c r="B94" i="16" a="1"/>
  <c r="B94" i="16" s="1"/>
  <c r="C94" i="16" a="1"/>
  <c r="C94" i="16" s="1"/>
  <c r="D94" i="16" a="1"/>
  <c r="D94" i="16" s="1"/>
  <c r="E94" i="16" a="1"/>
  <c r="E94" i="16" s="1"/>
  <c r="F94" i="16" a="1"/>
  <c r="F94" i="16" s="1"/>
  <c r="G94" i="16" a="1"/>
  <c r="G94" i="16" s="1"/>
  <c r="H94" i="16" a="1"/>
  <c r="H94" i="16" s="1"/>
  <c r="I94" i="16" a="1"/>
  <c r="I94" i="16" s="1"/>
  <c r="J94" i="16" a="1"/>
  <c r="J94" i="16" s="1"/>
  <c r="L94" i="16" a="1"/>
  <c r="L94" i="16" s="1"/>
  <c r="N94" i="16" a="1"/>
  <c r="N94" i="16" s="1"/>
  <c r="O94" i="16" a="1"/>
  <c r="O94" i="16" s="1"/>
  <c r="A95" i="16" a="1"/>
  <c r="A95" i="16" s="1"/>
  <c r="B95" i="16" a="1"/>
  <c r="B95" i="16" s="1"/>
  <c r="C95" i="16" a="1"/>
  <c r="C95" i="16" s="1"/>
  <c r="D95" i="16" a="1"/>
  <c r="D95" i="16" s="1"/>
  <c r="E95" i="16" a="1"/>
  <c r="E95" i="16" s="1"/>
  <c r="F95" i="16" a="1"/>
  <c r="F95" i="16" s="1"/>
  <c r="G95" i="16" a="1"/>
  <c r="G95" i="16" s="1"/>
  <c r="H95" i="16" a="1"/>
  <c r="H95" i="16" s="1"/>
  <c r="I95" i="16" a="1"/>
  <c r="I95" i="16" s="1"/>
  <c r="J95" i="16" a="1"/>
  <c r="J95" i="16" s="1"/>
  <c r="L95" i="16" a="1"/>
  <c r="L95" i="16" s="1"/>
  <c r="N95" i="16" a="1"/>
  <c r="N95" i="16" s="1"/>
  <c r="O95" i="16" a="1"/>
  <c r="O95" i="16" s="1"/>
  <c r="A96" i="16" a="1"/>
  <c r="A96" i="16" s="1"/>
  <c r="B96" i="16" a="1"/>
  <c r="B96" i="16" s="1"/>
  <c r="C96" i="16" a="1"/>
  <c r="C96" i="16" s="1"/>
  <c r="D96" i="16" a="1"/>
  <c r="D96" i="16" s="1"/>
  <c r="E96" i="16" a="1"/>
  <c r="E96" i="16" s="1"/>
  <c r="F96" i="16" a="1"/>
  <c r="F96" i="16" s="1"/>
  <c r="G96" i="16" a="1"/>
  <c r="G96" i="16" s="1"/>
  <c r="H96" i="16" a="1"/>
  <c r="H96" i="16" s="1"/>
  <c r="I96" i="16" a="1"/>
  <c r="I96" i="16" s="1"/>
  <c r="J96" i="16" a="1"/>
  <c r="J96" i="16" s="1"/>
  <c r="L96" i="16" a="1"/>
  <c r="L96" i="16" s="1"/>
  <c r="N96" i="16" a="1"/>
  <c r="N96" i="16" s="1"/>
  <c r="O96" i="16" a="1"/>
  <c r="O96" i="16" s="1"/>
  <c r="A97" i="16" a="1"/>
  <c r="A97" i="16" s="1"/>
  <c r="B97" i="16" a="1"/>
  <c r="B97" i="16" s="1"/>
  <c r="C97" i="16" a="1"/>
  <c r="C97" i="16" s="1"/>
  <c r="D97" i="16" a="1"/>
  <c r="D97" i="16" s="1"/>
  <c r="E97" i="16" a="1"/>
  <c r="E97" i="16" s="1"/>
  <c r="F97" i="16" a="1"/>
  <c r="F97" i="16" s="1"/>
  <c r="G97" i="16" a="1"/>
  <c r="G97" i="16" s="1"/>
  <c r="H97" i="16" a="1"/>
  <c r="H97" i="16" s="1"/>
  <c r="I97" i="16" a="1"/>
  <c r="I97" i="16" s="1"/>
  <c r="J97" i="16" a="1"/>
  <c r="J97" i="16" s="1"/>
  <c r="L97" i="16" a="1"/>
  <c r="L97" i="16" s="1"/>
  <c r="N97" i="16" a="1"/>
  <c r="N97" i="16" s="1"/>
  <c r="O97" i="16" a="1"/>
  <c r="O97" i="16" s="1"/>
  <c r="A98" i="16" a="1"/>
  <c r="A98" i="16" s="1"/>
  <c r="B98" i="16" a="1"/>
  <c r="B98" i="16" s="1"/>
  <c r="C98" i="16" a="1"/>
  <c r="C98" i="16" s="1"/>
  <c r="D98" i="16" a="1"/>
  <c r="D98" i="16" s="1"/>
  <c r="E98" i="16" a="1"/>
  <c r="E98" i="16" s="1"/>
  <c r="F98" i="16" a="1"/>
  <c r="F98" i="16" s="1"/>
  <c r="G98" i="16" a="1"/>
  <c r="G98" i="16" s="1"/>
  <c r="H98" i="16" a="1"/>
  <c r="H98" i="16" s="1"/>
  <c r="I98" i="16" a="1"/>
  <c r="I98" i="16" s="1"/>
  <c r="J98" i="16" a="1"/>
  <c r="J98" i="16" s="1"/>
  <c r="L98" i="16" a="1"/>
  <c r="L98" i="16" s="1"/>
  <c r="N98" i="16" a="1"/>
  <c r="N98" i="16" s="1"/>
  <c r="O98" i="16" a="1"/>
  <c r="O98" i="16" s="1"/>
  <c r="A99" i="16" a="1"/>
  <c r="A99" i="16" s="1"/>
  <c r="B99" i="16" a="1"/>
  <c r="B99" i="16" s="1"/>
  <c r="C99" i="16" a="1"/>
  <c r="C99" i="16" s="1"/>
  <c r="D99" i="16" a="1"/>
  <c r="D99" i="16" s="1"/>
  <c r="E99" i="16" a="1"/>
  <c r="E99" i="16" s="1"/>
  <c r="F99" i="16" a="1"/>
  <c r="F99" i="16" s="1"/>
  <c r="G99" i="16" a="1"/>
  <c r="G99" i="16" s="1"/>
  <c r="H99" i="16" a="1"/>
  <c r="H99" i="16" s="1"/>
  <c r="I99" i="16" a="1"/>
  <c r="I99" i="16" s="1"/>
  <c r="J99" i="16" a="1"/>
  <c r="J99" i="16" s="1"/>
  <c r="L99" i="16" a="1"/>
  <c r="L99" i="16" s="1"/>
  <c r="N99" i="16" a="1"/>
  <c r="N99" i="16" s="1"/>
  <c r="O99" i="16" a="1"/>
  <c r="O99" i="16" s="1"/>
  <c r="A100" i="16" a="1"/>
  <c r="A100" i="16" s="1"/>
  <c r="B100" i="16" a="1"/>
  <c r="B100" i="16" s="1"/>
  <c r="C100" i="16" a="1"/>
  <c r="C100" i="16" s="1"/>
  <c r="D100" i="16" a="1"/>
  <c r="D100" i="16" s="1"/>
  <c r="E100" i="16" a="1"/>
  <c r="E100" i="16" s="1"/>
  <c r="F100" i="16" a="1"/>
  <c r="F100" i="16" s="1"/>
  <c r="G100" i="16" a="1"/>
  <c r="G100" i="16" s="1"/>
  <c r="H100" i="16" a="1"/>
  <c r="H100" i="16" s="1"/>
  <c r="I100" i="16" a="1"/>
  <c r="I100" i="16" s="1"/>
  <c r="J100" i="16" a="1"/>
  <c r="J100" i="16" s="1"/>
  <c r="L100" i="16" a="1"/>
  <c r="L100" i="16" s="1"/>
  <c r="N100" i="16" a="1"/>
  <c r="N100" i="16" s="1"/>
  <c r="O100" i="16" a="1"/>
  <c r="O100" i="16" s="1"/>
  <c r="A101" i="16" a="1"/>
  <c r="A101" i="16" s="1"/>
  <c r="B101" i="16" a="1"/>
  <c r="B101" i="16" s="1"/>
  <c r="C101" i="16" a="1"/>
  <c r="C101" i="16" s="1"/>
  <c r="D101" i="16" a="1"/>
  <c r="D101" i="16" s="1"/>
  <c r="E101" i="16" a="1"/>
  <c r="E101" i="16" s="1"/>
  <c r="F101" i="16" a="1"/>
  <c r="F101" i="16" s="1"/>
  <c r="G101" i="16" a="1"/>
  <c r="G101" i="16" s="1"/>
  <c r="H101" i="16" a="1"/>
  <c r="H101" i="16" s="1"/>
  <c r="I101" i="16" a="1"/>
  <c r="I101" i="16" s="1"/>
  <c r="J101" i="16" a="1"/>
  <c r="J101" i="16" s="1"/>
  <c r="L101" i="16" a="1"/>
  <c r="L101" i="16" s="1"/>
  <c r="N101" i="16" a="1"/>
  <c r="N101" i="16" s="1"/>
  <c r="O101" i="16" a="1"/>
  <c r="O101" i="16" s="1"/>
  <c r="A102" i="16" a="1"/>
  <c r="A102" i="16" s="1"/>
  <c r="B102" i="16" a="1"/>
  <c r="B102" i="16" s="1"/>
  <c r="C102" i="16" a="1"/>
  <c r="C102" i="16" s="1"/>
  <c r="D102" i="16" a="1"/>
  <c r="D102" i="16" s="1"/>
  <c r="E102" i="16" a="1"/>
  <c r="E102" i="16" s="1"/>
  <c r="F102" i="16" a="1"/>
  <c r="F102" i="16" s="1"/>
  <c r="G102" i="16" a="1"/>
  <c r="G102" i="16" s="1"/>
  <c r="H102" i="16" a="1"/>
  <c r="H102" i="16" s="1"/>
  <c r="I102" i="16" a="1"/>
  <c r="I102" i="16" s="1"/>
  <c r="J102" i="16" a="1"/>
  <c r="J102" i="16" s="1"/>
  <c r="L102" i="16" a="1"/>
  <c r="L102" i="16" s="1"/>
  <c r="N102" i="16" a="1"/>
  <c r="N102" i="16" s="1"/>
  <c r="O102" i="16" a="1"/>
  <c r="O102" i="16" s="1"/>
  <c r="A103" i="16" a="1"/>
  <c r="A103" i="16" s="1"/>
  <c r="B103" i="16" a="1"/>
  <c r="B103" i="16" s="1"/>
  <c r="C103" i="16" a="1"/>
  <c r="C103" i="16" s="1"/>
  <c r="D103" i="16" a="1"/>
  <c r="D103" i="16" s="1"/>
  <c r="E103" i="16" a="1"/>
  <c r="E103" i="16" s="1"/>
  <c r="F103" i="16" a="1"/>
  <c r="F103" i="16" s="1"/>
  <c r="G103" i="16" a="1"/>
  <c r="G103" i="16" s="1"/>
  <c r="H103" i="16" a="1"/>
  <c r="H103" i="16" s="1"/>
  <c r="I103" i="16" a="1"/>
  <c r="I103" i="16" s="1"/>
  <c r="J103" i="16" a="1"/>
  <c r="J103" i="16" s="1"/>
  <c r="L103" i="16" a="1"/>
  <c r="L103" i="16" s="1"/>
  <c r="N103" i="16" a="1"/>
  <c r="N103" i="16" s="1"/>
  <c r="O103" i="16" a="1"/>
  <c r="O103" i="16" s="1"/>
  <c r="A104" i="16" a="1"/>
  <c r="A104" i="16" s="1"/>
  <c r="B104" i="16" a="1"/>
  <c r="B104" i="16" s="1"/>
  <c r="C104" i="16" a="1"/>
  <c r="C104" i="16" s="1"/>
  <c r="D104" i="16" a="1"/>
  <c r="D104" i="16" s="1"/>
  <c r="E104" i="16" a="1"/>
  <c r="E104" i="16" s="1"/>
  <c r="F104" i="16" a="1"/>
  <c r="F104" i="16" s="1"/>
  <c r="G104" i="16" a="1"/>
  <c r="G104" i="16" s="1"/>
  <c r="H104" i="16" a="1"/>
  <c r="H104" i="16" s="1"/>
  <c r="I104" i="16" a="1"/>
  <c r="I104" i="16" s="1"/>
  <c r="J104" i="16" a="1"/>
  <c r="J104" i="16" s="1"/>
  <c r="L104" i="16" a="1"/>
  <c r="L104" i="16" s="1"/>
  <c r="N104" i="16" a="1"/>
  <c r="N104" i="16" s="1"/>
  <c r="O104" i="16" a="1"/>
  <c r="O104" i="16" s="1"/>
  <c r="A105" i="16" a="1"/>
  <c r="A105" i="16" s="1"/>
  <c r="B105" i="16" a="1"/>
  <c r="B105" i="16" s="1"/>
  <c r="C105" i="16" a="1"/>
  <c r="C105" i="16" s="1"/>
  <c r="D105" i="16" a="1"/>
  <c r="D105" i="16" s="1"/>
  <c r="E105" i="16" a="1"/>
  <c r="E105" i="16" s="1"/>
  <c r="F105" i="16" a="1"/>
  <c r="F105" i="16" s="1"/>
  <c r="G105" i="16" a="1"/>
  <c r="G105" i="16" s="1"/>
  <c r="H105" i="16" a="1"/>
  <c r="H105" i="16" s="1"/>
  <c r="I105" i="16" a="1"/>
  <c r="I105" i="16" s="1"/>
  <c r="J105" i="16" a="1"/>
  <c r="J105" i="16" s="1"/>
  <c r="L105" i="16" a="1"/>
  <c r="L105" i="16" s="1"/>
  <c r="N105" i="16" a="1"/>
  <c r="N105" i="16" s="1"/>
  <c r="O105" i="16" a="1"/>
  <c r="O105" i="16" s="1"/>
  <c r="A106" i="16" a="1"/>
  <c r="A106" i="16" s="1"/>
  <c r="B106" i="16" a="1"/>
  <c r="B106" i="16" s="1"/>
  <c r="C106" i="16" a="1"/>
  <c r="C106" i="16" s="1"/>
  <c r="D106" i="16" a="1"/>
  <c r="D106" i="16" s="1"/>
  <c r="E106" i="16" a="1"/>
  <c r="E106" i="16" s="1"/>
  <c r="F106" i="16" a="1"/>
  <c r="F106" i="16" s="1"/>
  <c r="G106" i="16" a="1"/>
  <c r="G106" i="16" s="1"/>
  <c r="H106" i="16" a="1"/>
  <c r="H106" i="16" s="1"/>
  <c r="I106" i="16" a="1"/>
  <c r="I106" i="16" s="1"/>
  <c r="J106" i="16" a="1"/>
  <c r="J106" i="16" s="1"/>
  <c r="L106" i="16" a="1"/>
  <c r="L106" i="16" s="1"/>
  <c r="N106" i="16" a="1"/>
  <c r="N106" i="16" s="1"/>
  <c r="O106" i="16" a="1"/>
  <c r="O106" i="16" s="1"/>
  <c r="A107" i="16" a="1"/>
  <c r="A107" i="16" s="1"/>
  <c r="B107" i="16" a="1"/>
  <c r="B107" i="16" s="1"/>
  <c r="C107" i="16" a="1"/>
  <c r="C107" i="16" s="1"/>
  <c r="D107" i="16" a="1"/>
  <c r="D107" i="16" s="1"/>
  <c r="E107" i="16" a="1"/>
  <c r="E107" i="16" s="1"/>
  <c r="F107" i="16" a="1"/>
  <c r="F107" i="16" s="1"/>
  <c r="G107" i="16" a="1"/>
  <c r="G107" i="16" s="1"/>
  <c r="H107" i="16" a="1"/>
  <c r="H107" i="16" s="1"/>
  <c r="I107" i="16" a="1"/>
  <c r="I107" i="16" s="1"/>
  <c r="J107" i="16" a="1"/>
  <c r="J107" i="16" s="1"/>
  <c r="L107" i="16" a="1"/>
  <c r="L107" i="16" s="1"/>
  <c r="N107" i="16" a="1"/>
  <c r="N107" i="16" s="1"/>
  <c r="O107" i="16" a="1"/>
  <c r="O107" i="16" s="1"/>
  <c r="A108" i="16" a="1"/>
  <c r="A108" i="16" s="1"/>
  <c r="B108" i="16" a="1"/>
  <c r="B108" i="16" s="1"/>
  <c r="C108" i="16" a="1"/>
  <c r="C108" i="16" s="1"/>
  <c r="D108" i="16" a="1"/>
  <c r="D108" i="16" s="1"/>
  <c r="E108" i="16" a="1"/>
  <c r="E108" i="16" s="1"/>
  <c r="F108" i="16" a="1"/>
  <c r="F108" i="16" s="1"/>
  <c r="G108" i="16" a="1"/>
  <c r="G108" i="16" s="1"/>
  <c r="H108" i="16" a="1"/>
  <c r="H108" i="16" s="1"/>
  <c r="I108" i="16" a="1"/>
  <c r="I108" i="16" s="1"/>
  <c r="J108" i="16" a="1"/>
  <c r="J108" i="16" s="1"/>
  <c r="L108" i="16" a="1"/>
  <c r="L108" i="16" s="1"/>
  <c r="N108" i="16" a="1"/>
  <c r="N108" i="16" s="1"/>
  <c r="O108" i="16" a="1"/>
  <c r="O108" i="16" s="1"/>
  <c r="A109" i="16" a="1"/>
  <c r="A109" i="16" s="1"/>
  <c r="B109" i="16" a="1"/>
  <c r="B109" i="16" s="1"/>
  <c r="C109" i="16" a="1"/>
  <c r="C109" i="16" s="1"/>
  <c r="D109" i="16" a="1"/>
  <c r="D109" i="16" s="1"/>
  <c r="E109" i="16" a="1"/>
  <c r="E109" i="16" s="1"/>
  <c r="F109" i="16" a="1"/>
  <c r="F109" i="16" s="1"/>
  <c r="G109" i="16" a="1"/>
  <c r="G109" i="16" s="1"/>
  <c r="H109" i="16" a="1"/>
  <c r="H109" i="16" s="1"/>
  <c r="I109" i="16" a="1"/>
  <c r="I109" i="16" s="1"/>
  <c r="J109" i="16" a="1"/>
  <c r="J109" i="16" s="1"/>
  <c r="L109" i="16" a="1"/>
  <c r="L109" i="16" s="1"/>
  <c r="N109" i="16" a="1"/>
  <c r="N109" i="16" s="1"/>
  <c r="O109" i="16" a="1"/>
  <c r="O109" i="16" s="1"/>
  <c r="A110" i="16" a="1"/>
  <c r="A110" i="16" s="1"/>
  <c r="B110" i="16" a="1"/>
  <c r="B110" i="16" s="1"/>
  <c r="C110" i="16" a="1"/>
  <c r="C110" i="16" s="1"/>
  <c r="D110" i="16" a="1"/>
  <c r="D110" i="16" s="1"/>
  <c r="E110" i="16" a="1"/>
  <c r="E110" i="16" s="1"/>
  <c r="F110" i="16" a="1"/>
  <c r="F110" i="16" s="1"/>
  <c r="G110" i="16" a="1"/>
  <c r="G110" i="16" s="1"/>
  <c r="H110" i="16" a="1"/>
  <c r="H110" i="16" s="1"/>
  <c r="I110" i="16" a="1"/>
  <c r="I110" i="16" s="1"/>
  <c r="J110" i="16" a="1"/>
  <c r="J110" i="16" s="1"/>
  <c r="L110" i="16" a="1"/>
  <c r="L110" i="16" s="1"/>
  <c r="N110" i="16" a="1"/>
  <c r="N110" i="16" s="1"/>
  <c r="O110" i="16" a="1"/>
  <c r="O110" i="16" s="1"/>
  <c r="A111" i="16" a="1"/>
  <c r="A111" i="16" s="1"/>
  <c r="B111" i="16" a="1"/>
  <c r="B111" i="16" s="1"/>
  <c r="C111" i="16" a="1"/>
  <c r="C111" i="16" s="1"/>
  <c r="D111" i="16" a="1"/>
  <c r="D111" i="16" s="1"/>
  <c r="E111" i="16" a="1"/>
  <c r="E111" i="16" s="1"/>
  <c r="F111" i="16" a="1"/>
  <c r="F111" i="16" s="1"/>
  <c r="G111" i="16" a="1"/>
  <c r="G111" i="16" s="1"/>
  <c r="H111" i="16" a="1"/>
  <c r="H111" i="16" s="1"/>
  <c r="I111" i="16" a="1"/>
  <c r="I111" i="16" s="1"/>
  <c r="J111" i="16" a="1"/>
  <c r="J111" i="16" s="1"/>
  <c r="L111" i="16" a="1"/>
  <c r="L111" i="16" s="1"/>
  <c r="N111" i="16" a="1"/>
  <c r="N111" i="16" s="1"/>
  <c r="O111" i="16" a="1"/>
  <c r="O111" i="16" s="1"/>
  <c r="A112" i="16" a="1"/>
  <c r="A112" i="16" s="1"/>
  <c r="B112" i="16" a="1"/>
  <c r="B112" i="16" s="1"/>
  <c r="C112" i="16" a="1"/>
  <c r="C112" i="16" s="1"/>
  <c r="D112" i="16" a="1"/>
  <c r="D112" i="16" s="1"/>
  <c r="E112" i="16" a="1"/>
  <c r="E112" i="16" s="1"/>
  <c r="F112" i="16" a="1"/>
  <c r="F112" i="16" s="1"/>
  <c r="G112" i="16" a="1"/>
  <c r="G112" i="16" s="1"/>
  <c r="H112" i="16" a="1"/>
  <c r="H112" i="16" s="1"/>
  <c r="I112" i="16" a="1"/>
  <c r="I112" i="16" s="1"/>
  <c r="J112" i="16" a="1"/>
  <c r="J112" i="16" s="1"/>
  <c r="L112" i="16" a="1"/>
  <c r="L112" i="16" s="1"/>
  <c r="N112" i="16" a="1"/>
  <c r="N112" i="16" s="1"/>
  <c r="O112" i="16" a="1"/>
  <c r="O112" i="16" s="1"/>
  <c r="A113" i="16" a="1"/>
  <c r="A113" i="16" s="1"/>
  <c r="B113" i="16" a="1"/>
  <c r="B113" i="16" s="1"/>
  <c r="C113" i="16" a="1"/>
  <c r="C113" i="16" s="1"/>
  <c r="D113" i="16" a="1"/>
  <c r="D113" i="16" s="1"/>
  <c r="E113" i="16" a="1"/>
  <c r="E113" i="16" s="1"/>
  <c r="F113" i="16" a="1"/>
  <c r="F113" i="16" s="1"/>
  <c r="G113" i="16" a="1"/>
  <c r="G113" i="16" s="1"/>
  <c r="H113" i="16" a="1"/>
  <c r="H113" i="16" s="1"/>
  <c r="I113" i="16" a="1"/>
  <c r="I113" i="16" s="1"/>
  <c r="J113" i="16" a="1"/>
  <c r="J113" i="16" s="1"/>
  <c r="L113" i="16" a="1"/>
  <c r="L113" i="16" s="1"/>
  <c r="N113" i="16" a="1"/>
  <c r="N113" i="16" s="1"/>
  <c r="O113" i="16" a="1"/>
  <c r="O113" i="16" s="1"/>
  <c r="A114" i="16" a="1"/>
  <c r="A114" i="16" s="1"/>
  <c r="B114" i="16" a="1"/>
  <c r="B114" i="16" s="1"/>
  <c r="C114" i="16" a="1"/>
  <c r="C114" i="16" s="1"/>
  <c r="D114" i="16" a="1"/>
  <c r="D114" i="16" s="1"/>
  <c r="E114" i="16" a="1"/>
  <c r="E114" i="16" s="1"/>
  <c r="F114" i="16" a="1"/>
  <c r="F114" i="16" s="1"/>
  <c r="G114" i="16" a="1"/>
  <c r="G114" i="16" s="1"/>
  <c r="H114" i="16" a="1"/>
  <c r="H114" i="16" s="1"/>
  <c r="I114" i="16" a="1"/>
  <c r="I114" i="16" s="1"/>
  <c r="J114" i="16" a="1"/>
  <c r="J114" i="16" s="1"/>
  <c r="L114" i="16" a="1"/>
  <c r="L114" i="16" s="1"/>
  <c r="N114" i="16" a="1"/>
  <c r="N114" i="16" s="1"/>
  <c r="O114" i="16" a="1"/>
  <c r="O114" i="16" s="1"/>
  <c r="A115" i="16" a="1"/>
  <c r="A115" i="16" s="1"/>
  <c r="B115" i="16" a="1"/>
  <c r="B115" i="16" s="1"/>
  <c r="C115" i="16" a="1"/>
  <c r="C115" i="16" s="1"/>
  <c r="D115" i="16" a="1"/>
  <c r="D115" i="16" s="1"/>
  <c r="E115" i="16" a="1"/>
  <c r="E115" i="16" s="1"/>
  <c r="F115" i="16" a="1"/>
  <c r="F115" i="16" s="1"/>
  <c r="G115" i="16" a="1"/>
  <c r="G115" i="16" s="1"/>
  <c r="H115" i="16" a="1"/>
  <c r="H115" i="16" s="1"/>
  <c r="I115" i="16" a="1"/>
  <c r="I115" i="16" s="1"/>
  <c r="J115" i="16" a="1"/>
  <c r="J115" i="16" s="1"/>
  <c r="L115" i="16" a="1"/>
  <c r="L115" i="16" s="1"/>
  <c r="N115" i="16" a="1"/>
  <c r="N115" i="16" s="1"/>
  <c r="O115" i="16" a="1"/>
  <c r="O115" i="16" s="1"/>
  <c r="A116" i="16" a="1"/>
  <c r="A116" i="16" s="1"/>
  <c r="B116" i="16" a="1"/>
  <c r="B116" i="16" s="1"/>
  <c r="C116" i="16" a="1"/>
  <c r="C116" i="16" s="1"/>
  <c r="D116" i="16" a="1"/>
  <c r="D116" i="16" s="1"/>
  <c r="E116" i="16" a="1"/>
  <c r="E116" i="16" s="1"/>
  <c r="F116" i="16" a="1"/>
  <c r="F116" i="16" s="1"/>
  <c r="G116" i="16" a="1"/>
  <c r="G116" i="16" s="1"/>
  <c r="H116" i="16" a="1"/>
  <c r="H116" i="16" s="1"/>
  <c r="I116" i="16" a="1"/>
  <c r="I116" i="16" s="1"/>
  <c r="J116" i="16" a="1"/>
  <c r="J116" i="16" s="1"/>
  <c r="L116" i="16" a="1"/>
  <c r="L116" i="16" s="1"/>
  <c r="N116" i="16" a="1"/>
  <c r="N116" i="16" s="1"/>
  <c r="O116" i="16" a="1"/>
  <c r="O116" i="16" s="1"/>
  <c r="A117" i="16" a="1"/>
  <c r="A117" i="16" s="1"/>
  <c r="B117" i="16" a="1"/>
  <c r="B117" i="16" s="1"/>
  <c r="C117" i="16" a="1"/>
  <c r="C117" i="16" s="1"/>
  <c r="D117" i="16" a="1"/>
  <c r="D117" i="16" s="1"/>
  <c r="E117" i="16" a="1"/>
  <c r="E117" i="16" s="1"/>
  <c r="F117" i="16" a="1"/>
  <c r="F117" i="16" s="1"/>
  <c r="G117" i="16" a="1"/>
  <c r="G117" i="16" s="1"/>
  <c r="H117" i="16" a="1"/>
  <c r="H117" i="16" s="1"/>
  <c r="I117" i="16" a="1"/>
  <c r="I117" i="16" s="1"/>
  <c r="J117" i="16" a="1"/>
  <c r="J117" i="16" s="1"/>
  <c r="L117" i="16" a="1"/>
  <c r="L117" i="16" s="1"/>
  <c r="N117" i="16" a="1"/>
  <c r="N117" i="16" s="1"/>
  <c r="O117" i="16" a="1"/>
  <c r="O117" i="16" s="1"/>
  <c r="A118" i="16" a="1"/>
  <c r="A118" i="16" s="1"/>
  <c r="B118" i="16" a="1"/>
  <c r="B118" i="16" s="1"/>
  <c r="C118" i="16" a="1"/>
  <c r="C118" i="16" s="1"/>
  <c r="D118" i="16" a="1"/>
  <c r="D118" i="16" s="1"/>
  <c r="E118" i="16" a="1"/>
  <c r="E118" i="16" s="1"/>
  <c r="F118" i="16" a="1"/>
  <c r="F118" i="16" s="1"/>
  <c r="G118" i="16" a="1"/>
  <c r="G118" i="16" s="1"/>
  <c r="H118" i="16" a="1"/>
  <c r="H118" i="16" s="1"/>
  <c r="I118" i="16" a="1"/>
  <c r="I118" i="16" s="1"/>
  <c r="J118" i="16" a="1"/>
  <c r="J118" i="16" s="1"/>
  <c r="L118" i="16" a="1"/>
  <c r="L118" i="16" s="1"/>
  <c r="N118" i="16" a="1"/>
  <c r="N118" i="16" s="1"/>
  <c r="O118" i="16" a="1"/>
  <c r="O118" i="16" s="1"/>
  <c r="A119" i="16" a="1"/>
  <c r="A119" i="16" s="1"/>
  <c r="B119" i="16" a="1"/>
  <c r="B119" i="16" s="1"/>
  <c r="C119" i="16" a="1"/>
  <c r="C119" i="16" s="1"/>
  <c r="D119" i="16" a="1"/>
  <c r="D119" i="16" s="1"/>
  <c r="E119" i="16" a="1"/>
  <c r="E119" i="16" s="1"/>
  <c r="F119" i="16" a="1"/>
  <c r="F119" i="16" s="1"/>
  <c r="G119" i="16" a="1"/>
  <c r="G119" i="16" s="1"/>
  <c r="H119" i="16" a="1"/>
  <c r="H119" i="16" s="1"/>
  <c r="I119" i="16" a="1"/>
  <c r="I119" i="16" s="1"/>
  <c r="J119" i="16" a="1"/>
  <c r="J119" i="16" s="1"/>
  <c r="L119" i="16" a="1"/>
  <c r="L119" i="16" s="1"/>
  <c r="N119" i="16" a="1"/>
  <c r="N119" i="16" s="1"/>
  <c r="O119" i="16" a="1"/>
  <c r="O119" i="16" s="1"/>
  <c r="A120" i="16" a="1"/>
  <c r="A120" i="16" s="1"/>
  <c r="B120" i="16" a="1"/>
  <c r="B120" i="16" s="1"/>
  <c r="C120" i="16" a="1"/>
  <c r="C120" i="16" s="1"/>
  <c r="D120" i="16" a="1"/>
  <c r="D120" i="16" s="1"/>
  <c r="E120" i="16" a="1"/>
  <c r="E120" i="16" s="1"/>
  <c r="F120" i="16" a="1"/>
  <c r="F120" i="16" s="1"/>
  <c r="G120" i="16" a="1"/>
  <c r="G120" i="16" s="1"/>
  <c r="H120" i="16" a="1"/>
  <c r="H120" i="16" s="1"/>
  <c r="I120" i="16" a="1"/>
  <c r="I120" i="16" s="1"/>
  <c r="J120" i="16" a="1"/>
  <c r="J120" i="16" s="1"/>
  <c r="L120" i="16" a="1"/>
  <c r="L120" i="16" s="1"/>
  <c r="N120" i="16" a="1"/>
  <c r="N120" i="16" s="1"/>
  <c r="O120" i="16" a="1"/>
  <c r="O120" i="16" s="1"/>
  <c r="A121" i="16" a="1"/>
  <c r="A121" i="16" s="1"/>
  <c r="B121" i="16" a="1"/>
  <c r="B121" i="16" s="1"/>
  <c r="C121" i="16" a="1"/>
  <c r="C121" i="16" s="1"/>
  <c r="D121" i="16" a="1"/>
  <c r="D121" i="16" s="1"/>
  <c r="E121" i="16" a="1"/>
  <c r="E121" i="16" s="1"/>
  <c r="F121" i="16" a="1"/>
  <c r="F121" i="16" s="1"/>
  <c r="G121" i="16" a="1"/>
  <c r="G121" i="16" s="1"/>
  <c r="H121" i="16" a="1"/>
  <c r="H121" i="16" s="1"/>
  <c r="I121" i="16" a="1"/>
  <c r="I121" i="16" s="1"/>
  <c r="J121" i="16" a="1"/>
  <c r="J121" i="16" s="1"/>
  <c r="L121" i="16" a="1"/>
  <c r="L121" i="16" s="1"/>
  <c r="N121" i="16" a="1"/>
  <c r="N121" i="16" s="1"/>
  <c r="O121" i="16" a="1"/>
  <c r="O121" i="16" s="1"/>
  <c r="A122" i="16" a="1"/>
  <c r="A122" i="16" s="1"/>
  <c r="B122" i="16" a="1"/>
  <c r="B122" i="16" s="1"/>
  <c r="C122" i="16" a="1"/>
  <c r="C122" i="16" s="1"/>
  <c r="D122" i="16" a="1"/>
  <c r="D122" i="16" s="1"/>
  <c r="E122" i="16" a="1"/>
  <c r="E122" i="16" s="1"/>
  <c r="F122" i="16" a="1"/>
  <c r="F122" i="16" s="1"/>
  <c r="G122" i="16" a="1"/>
  <c r="G122" i="16" s="1"/>
  <c r="H122" i="16" a="1"/>
  <c r="H122" i="16" s="1"/>
  <c r="I122" i="16" a="1"/>
  <c r="I122" i="16" s="1"/>
  <c r="J122" i="16" a="1"/>
  <c r="J122" i="16" s="1"/>
  <c r="L122" i="16" a="1"/>
  <c r="L122" i="16" s="1"/>
  <c r="N122" i="16" a="1"/>
  <c r="N122" i="16" s="1"/>
  <c r="O122" i="16" a="1"/>
  <c r="O122" i="16" s="1"/>
  <c r="A123" i="16" a="1"/>
  <c r="A123" i="16" s="1"/>
  <c r="B123" i="16" a="1"/>
  <c r="B123" i="16" s="1"/>
  <c r="C123" i="16" a="1"/>
  <c r="C123" i="16" s="1"/>
  <c r="D123" i="16" a="1"/>
  <c r="D123" i="16" s="1"/>
  <c r="E123" i="16" a="1"/>
  <c r="E123" i="16" s="1"/>
  <c r="F123" i="16" a="1"/>
  <c r="F123" i="16" s="1"/>
  <c r="G123" i="16" a="1"/>
  <c r="G123" i="16" s="1"/>
  <c r="H123" i="16" a="1"/>
  <c r="H123" i="16" s="1"/>
  <c r="I123" i="16" a="1"/>
  <c r="I123" i="16" s="1"/>
  <c r="J123" i="16" a="1"/>
  <c r="J123" i="16" s="1"/>
  <c r="L123" i="16" a="1"/>
  <c r="L123" i="16" s="1"/>
  <c r="N123" i="16" a="1"/>
  <c r="N123" i="16" s="1"/>
  <c r="O123" i="16" a="1"/>
  <c r="O123" i="16" s="1"/>
  <c r="A124" i="16" a="1"/>
  <c r="A124" i="16" s="1"/>
  <c r="B124" i="16" a="1"/>
  <c r="B124" i="16" s="1"/>
  <c r="C124" i="16" a="1"/>
  <c r="C124" i="16" s="1"/>
  <c r="D124" i="16" a="1"/>
  <c r="D124" i="16" s="1"/>
  <c r="E124" i="16" a="1"/>
  <c r="E124" i="16" s="1"/>
  <c r="F124" i="16" a="1"/>
  <c r="F124" i="16" s="1"/>
  <c r="G124" i="16" a="1"/>
  <c r="G124" i="16" s="1"/>
  <c r="H124" i="16" a="1"/>
  <c r="H124" i="16" s="1"/>
  <c r="I124" i="16" a="1"/>
  <c r="I124" i="16" s="1"/>
  <c r="J124" i="16" a="1"/>
  <c r="J124" i="16" s="1"/>
  <c r="L124" i="16" a="1"/>
  <c r="L124" i="16" s="1"/>
  <c r="N124" i="16" a="1"/>
  <c r="N124" i="16" s="1"/>
  <c r="O124" i="16" a="1"/>
  <c r="O124" i="16" s="1"/>
  <c r="A125" i="16" a="1"/>
  <c r="A125" i="16" s="1"/>
  <c r="B125" i="16" a="1"/>
  <c r="B125" i="16" s="1"/>
  <c r="C125" i="16" a="1"/>
  <c r="C125" i="16" s="1"/>
  <c r="D125" i="16" a="1"/>
  <c r="D125" i="16" s="1"/>
  <c r="E125" i="16" a="1"/>
  <c r="E125" i="16" s="1"/>
  <c r="F125" i="16" a="1"/>
  <c r="F125" i="16" s="1"/>
  <c r="G125" i="16" a="1"/>
  <c r="G125" i="16" s="1"/>
  <c r="H125" i="16" a="1"/>
  <c r="H125" i="16" s="1"/>
  <c r="I125" i="16" a="1"/>
  <c r="I125" i="16" s="1"/>
  <c r="J125" i="16" a="1"/>
  <c r="J125" i="16" s="1"/>
  <c r="L125" i="16" a="1"/>
  <c r="L125" i="16" s="1"/>
  <c r="N125" i="16" a="1"/>
  <c r="N125" i="16" s="1"/>
  <c r="O125" i="16" a="1"/>
  <c r="O125" i="16" s="1"/>
  <c r="A126" i="16" a="1"/>
  <c r="A126" i="16" s="1"/>
  <c r="B126" i="16" a="1"/>
  <c r="B126" i="16" s="1"/>
  <c r="C126" i="16" a="1"/>
  <c r="C126" i="16" s="1"/>
  <c r="D126" i="16" a="1"/>
  <c r="D126" i="16" s="1"/>
  <c r="E126" i="16" a="1"/>
  <c r="E126" i="16" s="1"/>
  <c r="F126" i="16" a="1"/>
  <c r="F126" i="16" s="1"/>
  <c r="G126" i="16" a="1"/>
  <c r="G126" i="16" s="1"/>
  <c r="H126" i="16" a="1"/>
  <c r="H126" i="16" s="1"/>
  <c r="I126" i="16" a="1"/>
  <c r="I126" i="16" s="1"/>
  <c r="J126" i="16" a="1"/>
  <c r="J126" i="16" s="1"/>
  <c r="L126" i="16" a="1"/>
  <c r="L126" i="16" s="1"/>
  <c r="N126" i="16" a="1"/>
  <c r="N126" i="16" s="1"/>
  <c r="O126" i="16" a="1"/>
  <c r="O126" i="16" s="1"/>
  <c r="A127" i="16" a="1"/>
  <c r="A127" i="16" s="1"/>
  <c r="B127" i="16" a="1"/>
  <c r="B127" i="16" s="1"/>
  <c r="C127" i="16" a="1"/>
  <c r="C127" i="16" s="1"/>
  <c r="D127" i="16" a="1"/>
  <c r="D127" i="16" s="1"/>
  <c r="E127" i="16" a="1"/>
  <c r="E127" i="16" s="1"/>
  <c r="F127" i="16" a="1"/>
  <c r="F127" i="16" s="1"/>
  <c r="G127" i="16" a="1"/>
  <c r="G127" i="16" s="1"/>
  <c r="H127" i="16" a="1"/>
  <c r="H127" i="16" s="1"/>
  <c r="I127" i="16" a="1"/>
  <c r="I127" i="16" s="1"/>
  <c r="J127" i="16" a="1"/>
  <c r="J127" i="16" s="1"/>
  <c r="L127" i="16" a="1"/>
  <c r="L127" i="16" s="1"/>
  <c r="N127" i="16" a="1"/>
  <c r="N127" i="16" s="1"/>
  <c r="O127" i="16" a="1"/>
  <c r="O127" i="16" s="1"/>
  <c r="A128" i="16" a="1"/>
  <c r="A128" i="16" s="1"/>
  <c r="B128" i="16" a="1"/>
  <c r="B128" i="16" s="1"/>
  <c r="C128" i="16" a="1"/>
  <c r="C128" i="16" s="1"/>
  <c r="D128" i="16" a="1"/>
  <c r="D128" i="16" s="1"/>
  <c r="E128" i="16" a="1"/>
  <c r="E128" i="16" s="1"/>
  <c r="F128" i="16" a="1"/>
  <c r="F128" i="16" s="1"/>
  <c r="G128" i="16" a="1"/>
  <c r="G128" i="16" s="1"/>
  <c r="H128" i="16" a="1"/>
  <c r="H128" i="16" s="1"/>
  <c r="I128" i="16" a="1"/>
  <c r="I128" i="16" s="1"/>
  <c r="J128" i="16" a="1"/>
  <c r="J128" i="16" s="1"/>
  <c r="L128" i="16" a="1"/>
  <c r="L128" i="16" s="1"/>
  <c r="N128" i="16" a="1"/>
  <c r="N128" i="16" s="1"/>
  <c r="O128" i="16" a="1"/>
  <c r="O128" i="16" s="1"/>
  <c r="A129" i="16" a="1"/>
  <c r="A129" i="16" s="1"/>
  <c r="B129" i="16" a="1"/>
  <c r="B129" i="16" s="1"/>
  <c r="C129" i="16" a="1"/>
  <c r="C129" i="16" s="1"/>
  <c r="D129" i="16" a="1"/>
  <c r="D129" i="16" s="1"/>
  <c r="E129" i="16" a="1"/>
  <c r="E129" i="16" s="1"/>
  <c r="F129" i="16" a="1"/>
  <c r="F129" i="16" s="1"/>
  <c r="G129" i="16" a="1"/>
  <c r="G129" i="16" s="1"/>
  <c r="H129" i="16" a="1"/>
  <c r="H129" i="16" s="1"/>
  <c r="I129" i="16" a="1"/>
  <c r="I129" i="16" s="1"/>
  <c r="J129" i="16" a="1"/>
  <c r="J129" i="16" s="1"/>
  <c r="L129" i="16" a="1"/>
  <c r="L129" i="16" s="1"/>
  <c r="N129" i="16" a="1"/>
  <c r="N129" i="16" s="1"/>
  <c r="O129" i="16" a="1"/>
  <c r="O129" i="16" s="1"/>
  <c r="A130" i="16" a="1"/>
  <c r="A130" i="16" s="1"/>
  <c r="B130" i="16" a="1"/>
  <c r="B130" i="16" s="1"/>
  <c r="C130" i="16" a="1"/>
  <c r="C130" i="16" s="1"/>
  <c r="D130" i="16" a="1"/>
  <c r="D130" i="16" s="1"/>
  <c r="E130" i="16" a="1"/>
  <c r="E130" i="16" s="1"/>
  <c r="F130" i="16" a="1"/>
  <c r="F130" i="16" s="1"/>
  <c r="G130" i="16" a="1"/>
  <c r="G130" i="16" s="1"/>
  <c r="H130" i="16" a="1"/>
  <c r="H130" i="16" s="1"/>
  <c r="I130" i="16" a="1"/>
  <c r="I130" i="16" s="1"/>
  <c r="J130" i="16" a="1"/>
  <c r="J130" i="16" s="1"/>
  <c r="L130" i="16" a="1"/>
  <c r="L130" i="16" s="1"/>
  <c r="N130" i="16" a="1"/>
  <c r="N130" i="16" s="1"/>
  <c r="O130" i="16" a="1"/>
  <c r="O130" i="16" s="1"/>
  <c r="A131" i="16" a="1"/>
  <c r="A131" i="16" s="1"/>
  <c r="B131" i="16" a="1"/>
  <c r="B131" i="16" s="1"/>
  <c r="C131" i="16" a="1"/>
  <c r="C131" i="16" s="1"/>
  <c r="D131" i="16" a="1"/>
  <c r="D131" i="16" s="1"/>
  <c r="E131" i="16" a="1"/>
  <c r="E131" i="16" s="1"/>
  <c r="F131" i="16" a="1"/>
  <c r="F131" i="16" s="1"/>
  <c r="G131" i="16" a="1"/>
  <c r="G131" i="16" s="1"/>
  <c r="H131" i="16" a="1"/>
  <c r="H131" i="16" s="1"/>
  <c r="I131" i="16" a="1"/>
  <c r="I131" i="16" s="1"/>
  <c r="J131" i="16" a="1"/>
  <c r="J131" i="16" s="1"/>
  <c r="L131" i="16" a="1"/>
  <c r="L131" i="16" s="1"/>
  <c r="N131" i="16" a="1"/>
  <c r="N131" i="16" s="1"/>
  <c r="O131" i="16" a="1"/>
  <c r="O131" i="16" s="1"/>
  <c r="A132" i="16" a="1"/>
  <c r="A132" i="16" s="1"/>
  <c r="B132" i="16" a="1"/>
  <c r="B132" i="16" s="1"/>
  <c r="C132" i="16" a="1"/>
  <c r="C132" i="16" s="1"/>
  <c r="D132" i="16" a="1"/>
  <c r="D132" i="16" s="1"/>
  <c r="E132" i="16" a="1"/>
  <c r="E132" i="16" s="1"/>
  <c r="F132" i="16" a="1"/>
  <c r="F132" i="16" s="1"/>
  <c r="G132" i="16" a="1"/>
  <c r="G132" i="16" s="1"/>
  <c r="H132" i="16" a="1"/>
  <c r="H132" i="16" s="1"/>
  <c r="I132" i="16" a="1"/>
  <c r="I132" i="16" s="1"/>
  <c r="J132" i="16" a="1"/>
  <c r="J132" i="16" s="1"/>
  <c r="L132" i="16" a="1"/>
  <c r="L132" i="16" s="1"/>
  <c r="N132" i="16" a="1"/>
  <c r="N132" i="16" s="1"/>
  <c r="O132" i="16" a="1"/>
  <c r="O132" i="16" s="1"/>
  <c r="A133" i="16" a="1"/>
  <c r="A133" i="16" s="1"/>
  <c r="B133" i="16" a="1"/>
  <c r="B133" i="16" s="1"/>
  <c r="C133" i="16" a="1"/>
  <c r="C133" i="16" s="1"/>
  <c r="D133" i="16" a="1"/>
  <c r="D133" i="16" s="1"/>
  <c r="E133" i="16" a="1"/>
  <c r="E133" i="16" s="1"/>
  <c r="F133" i="16" a="1"/>
  <c r="F133" i="16" s="1"/>
  <c r="G133" i="16" a="1"/>
  <c r="G133" i="16" s="1"/>
  <c r="H133" i="16" a="1"/>
  <c r="H133" i="16" s="1"/>
  <c r="I133" i="16" a="1"/>
  <c r="I133" i="16" s="1"/>
  <c r="J133" i="16" a="1"/>
  <c r="J133" i="16" s="1"/>
  <c r="L133" i="16" a="1"/>
  <c r="L133" i="16" s="1"/>
  <c r="N133" i="16" a="1"/>
  <c r="N133" i="16" s="1"/>
  <c r="O133" i="16" a="1"/>
  <c r="O133" i="16" s="1"/>
  <c r="A134" i="16" a="1"/>
  <c r="A134" i="16" s="1"/>
  <c r="B134" i="16" a="1"/>
  <c r="B134" i="16" s="1"/>
  <c r="C134" i="16" a="1"/>
  <c r="C134" i="16" s="1"/>
  <c r="D134" i="16" a="1"/>
  <c r="D134" i="16" s="1"/>
  <c r="E134" i="16" a="1"/>
  <c r="E134" i="16" s="1"/>
  <c r="F134" i="16" a="1"/>
  <c r="F134" i="16" s="1"/>
  <c r="G134" i="16" a="1"/>
  <c r="G134" i="16" s="1"/>
  <c r="H134" i="16" a="1"/>
  <c r="H134" i="16" s="1"/>
  <c r="I134" i="16" a="1"/>
  <c r="I134" i="16" s="1"/>
  <c r="J134" i="16" a="1"/>
  <c r="J134" i="16" s="1"/>
  <c r="L134" i="16" a="1"/>
  <c r="L134" i="16" s="1"/>
  <c r="N134" i="16" a="1"/>
  <c r="N134" i="16" s="1"/>
  <c r="O134" i="16" a="1"/>
  <c r="O134" i="16" s="1"/>
  <c r="A135" i="16" a="1"/>
  <c r="A135" i="16" s="1"/>
  <c r="B135" i="16" a="1"/>
  <c r="B135" i="16" s="1"/>
  <c r="C135" i="16" a="1"/>
  <c r="C135" i="16" s="1"/>
  <c r="D135" i="16" a="1"/>
  <c r="D135" i="16" s="1"/>
  <c r="E135" i="16" a="1"/>
  <c r="E135" i="16" s="1"/>
  <c r="F135" i="16" a="1"/>
  <c r="F135" i="16" s="1"/>
  <c r="G135" i="16" a="1"/>
  <c r="G135" i="16" s="1"/>
  <c r="H135" i="16" a="1"/>
  <c r="H135" i="16" s="1"/>
  <c r="I135" i="16" a="1"/>
  <c r="I135" i="16" s="1"/>
  <c r="J135" i="16" a="1"/>
  <c r="J135" i="16" s="1"/>
  <c r="L135" i="16" a="1"/>
  <c r="L135" i="16" s="1"/>
  <c r="N135" i="16" a="1"/>
  <c r="N135" i="16" s="1"/>
  <c r="O135" i="16" a="1"/>
  <c r="O135" i="16" s="1"/>
  <c r="A136" i="16" a="1"/>
  <c r="A136" i="16" s="1"/>
  <c r="B136" i="16" a="1"/>
  <c r="B136" i="16" s="1"/>
  <c r="C136" i="16" a="1"/>
  <c r="C136" i="16" s="1"/>
  <c r="D136" i="16" a="1"/>
  <c r="D136" i="16" s="1"/>
  <c r="E136" i="16" a="1"/>
  <c r="E136" i="16" s="1"/>
  <c r="F136" i="16" a="1"/>
  <c r="F136" i="16" s="1"/>
  <c r="G136" i="16" a="1"/>
  <c r="G136" i="16" s="1"/>
  <c r="H136" i="16" a="1"/>
  <c r="H136" i="16" s="1"/>
  <c r="I136" i="16" a="1"/>
  <c r="I136" i="16" s="1"/>
  <c r="J136" i="16" a="1"/>
  <c r="J136" i="16" s="1"/>
  <c r="L136" i="16" a="1"/>
  <c r="L136" i="16" s="1"/>
  <c r="N136" i="16" a="1"/>
  <c r="N136" i="16" s="1"/>
  <c r="O136" i="16" a="1"/>
  <c r="O136" i="16" s="1"/>
  <c r="A137" i="16" a="1"/>
  <c r="A137" i="16" s="1"/>
  <c r="B137" i="16" a="1"/>
  <c r="B137" i="16" s="1"/>
  <c r="C137" i="16" a="1"/>
  <c r="C137" i="16" s="1"/>
  <c r="D137" i="16" a="1"/>
  <c r="D137" i="16" s="1"/>
  <c r="E137" i="16" a="1"/>
  <c r="E137" i="16" s="1"/>
  <c r="F137" i="16" a="1"/>
  <c r="F137" i="16" s="1"/>
  <c r="G137" i="16" a="1"/>
  <c r="G137" i="16" s="1"/>
  <c r="H137" i="16" a="1"/>
  <c r="H137" i="16" s="1"/>
  <c r="I137" i="16" a="1"/>
  <c r="I137" i="16" s="1"/>
  <c r="J137" i="16" a="1"/>
  <c r="J137" i="16" s="1"/>
  <c r="L137" i="16" a="1"/>
  <c r="L137" i="16" s="1"/>
  <c r="N137" i="16" a="1"/>
  <c r="N137" i="16" s="1"/>
  <c r="O137" i="16" a="1"/>
  <c r="O137" i="16" s="1"/>
  <c r="A138" i="16" a="1"/>
  <c r="A138" i="16" s="1"/>
  <c r="B138" i="16" a="1"/>
  <c r="B138" i="16" s="1"/>
  <c r="C138" i="16" a="1"/>
  <c r="C138" i="16" s="1"/>
  <c r="D138" i="16" a="1"/>
  <c r="D138" i="16" s="1"/>
  <c r="E138" i="16" a="1"/>
  <c r="E138" i="16" s="1"/>
  <c r="F138" i="16" a="1"/>
  <c r="F138" i="16" s="1"/>
  <c r="G138" i="16" a="1"/>
  <c r="G138" i="16" s="1"/>
  <c r="H138" i="16" a="1"/>
  <c r="H138" i="16" s="1"/>
  <c r="I138" i="16" a="1"/>
  <c r="I138" i="16" s="1"/>
  <c r="J138" i="16" a="1"/>
  <c r="J138" i="16" s="1"/>
  <c r="L138" i="16" a="1"/>
  <c r="L138" i="16" s="1"/>
  <c r="N138" i="16" a="1"/>
  <c r="N138" i="16" s="1"/>
  <c r="O138" i="16" a="1"/>
  <c r="O138" i="16" s="1"/>
  <c r="A139" i="16" a="1"/>
  <c r="A139" i="16" s="1"/>
  <c r="B139" i="16" a="1"/>
  <c r="B139" i="16" s="1"/>
  <c r="C139" i="16" a="1"/>
  <c r="C139" i="16" s="1"/>
  <c r="D139" i="16" a="1"/>
  <c r="D139" i="16" s="1"/>
  <c r="E139" i="16" a="1"/>
  <c r="E139" i="16" s="1"/>
  <c r="F139" i="16" a="1"/>
  <c r="F139" i="16" s="1"/>
  <c r="G139" i="16" a="1"/>
  <c r="G139" i="16" s="1"/>
  <c r="H139" i="16" a="1"/>
  <c r="H139" i="16" s="1"/>
  <c r="I139" i="16" a="1"/>
  <c r="I139" i="16" s="1"/>
  <c r="J139" i="16" a="1"/>
  <c r="J139" i="16" s="1"/>
  <c r="L139" i="16" a="1"/>
  <c r="L139" i="16" s="1"/>
  <c r="N139" i="16" a="1"/>
  <c r="N139" i="16" s="1"/>
  <c r="O139" i="16" a="1"/>
  <c r="O139" i="16" s="1"/>
  <c r="A140" i="16" a="1"/>
  <c r="A140" i="16" s="1"/>
  <c r="B140" i="16" a="1"/>
  <c r="B140" i="16" s="1"/>
  <c r="C140" i="16" a="1"/>
  <c r="C140" i="16" s="1"/>
  <c r="D140" i="16" a="1"/>
  <c r="D140" i="16" s="1"/>
  <c r="E140" i="16" a="1"/>
  <c r="E140" i="16" s="1"/>
  <c r="F140" i="16" a="1"/>
  <c r="F140" i="16" s="1"/>
  <c r="G140" i="16" a="1"/>
  <c r="G140" i="16" s="1"/>
  <c r="H140" i="16" a="1"/>
  <c r="H140" i="16" s="1"/>
  <c r="I140" i="16" a="1"/>
  <c r="I140" i="16" s="1"/>
  <c r="J140" i="16" a="1"/>
  <c r="J140" i="16" s="1"/>
  <c r="L140" i="16" a="1"/>
  <c r="L140" i="16" s="1"/>
  <c r="N140" i="16" a="1"/>
  <c r="N140" i="16" s="1"/>
  <c r="O140" i="16" a="1"/>
  <c r="O140" i="16" s="1"/>
  <c r="A141" i="16" a="1"/>
  <c r="A141" i="16" s="1"/>
  <c r="B141" i="16" a="1"/>
  <c r="B141" i="16" s="1"/>
  <c r="C141" i="16" a="1"/>
  <c r="C141" i="16" s="1"/>
  <c r="D141" i="16" a="1"/>
  <c r="D141" i="16" s="1"/>
  <c r="E141" i="16" a="1"/>
  <c r="E141" i="16" s="1"/>
  <c r="F141" i="16" a="1"/>
  <c r="F141" i="16" s="1"/>
  <c r="G141" i="16" a="1"/>
  <c r="G141" i="16" s="1"/>
  <c r="H141" i="16" a="1"/>
  <c r="H141" i="16" s="1"/>
  <c r="I141" i="16" a="1"/>
  <c r="I141" i="16" s="1"/>
  <c r="J141" i="16" a="1"/>
  <c r="J141" i="16" s="1"/>
  <c r="L141" i="16" a="1"/>
  <c r="L141" i="16" s="1"/>
  <c r="N141" i="16" a="1"/>
  <c r="N141" i="16" s="1"/>
  <c r="O141" i="16" a="1"/>
  <c r="O141" i="16" s="1"/>
  <c r="A142" i="16" a="1"/>
  <c r="A142" i="16" s="1"/>
  <c r="B142" i="16" a="1"/>
  <c r="B142" i="16" s="1"/>
  <c r="C142" i="16" a="1"/>
  <c r="C142" i="16" s="1"/>
  <c r="D142" i="16" a="1"/>
  <c r="D142" i="16" s="1"/>
  <c r="E142" i="16" a="1"/>
  <c r="E142" i="16" s="1"/>
  <c r="F142" i="16" a="1"/>
  <c r="F142" i="16" s="1"/>
  <c r="G142" i="16" a="1"/>
  <c r="G142" i="16" s="1"/>
  <c r="H142" i="16" a="1"/>
  <c r="H142" i="16" s="1"/>
  <c r="I142" i="16" a="1"/>
  <c r="I142" i="16" s="1"/>
  <c r="J142" i="16" a="1"/>
  <c r="J142" i="16" s="1"/>
  <c r="L142" i="16" a="1"/>
  <c r="L142" i="16" s="1"/>
  <c r="N142" i="16" a="1"/>
  <c r="N142" i="16" s="1"/>
  <c r="O142" i="16" a="1"/>
  <c r="O142" i="16" s="1"/>
  <c r="A143" i="16" a="1"/>
  <c r="A143" i="16" s="1"/>
  <c r="B143" i="16" a="1"/>
  <c r="B143" i="16" s="1"/>
  <c r="C143" i="16" a="1"/>
  <c r="C143" i="16" s="1"/>
  <c r="D143" i="16" a="1"/>
  <c r="D143" i="16" s="1"/>
  <c r="E143" i="16" a="1"/>
  <c r="E143" i="16" s="1"/>
  <c r="F143" i="16" a="1"/>
  <c r="F143" i="16" s="1"/>
  <c r="G143" i="16" a="1"/>
  <c r="G143" i="16" s="1"/>
  <c r="H143" i="16" a="1"/>
  <c r="H143" i="16" s="1"/>
  <c r="I143" i="16" a="1"/>
  <c r="I143" i="16" s="1"/>
  <c r="J143" i="16" a="1"/>
  <c r="J143" i="16" s="1"/>
  <c r="L143" i="16" a="1"/>
  <c r="L143" i="16" s="1"/>
  <c r="N143" i="16" a="1"/>
  <c r="N143" i="16" s="1"/>
  <c r="O143" i="16" a="1"/>
  <c r="O143" i="16" s="1"/>
  <c r="A144" i="16" a="1"/>
  <c r="A144" i="16" s="1"/>
  <c r="B144" i="16" a="1"/>
  <c r="B144" i="16" s="1"/>
  <c r="C144" i="16" a="1"/>
  <c r="C144" i="16" s="1"/>
  <c r="D144" i="16" a="1"/>
  <c r="D144" i="16" s="1"/>
  <c r="E144" i="16" a="1"/>
  <c r="E144" i="16" s="1"/>
  <c r="F144" i="16" a="1"/>
  <c r="F144" i="16" s="1"/>
  <c r="G144" i="16" a="1"/>
  <c r="G144" i="16" s="1"/>
  <c r="H144" i="16" a="1"/>
  <c r="H144" i="16" s="1"/>
  <c r="I144" i="16" a="1"/>
  <c r="I144" i="16" s="1"/>
  <c r="J144" i="16" a="1"/>
  <c r="J144" i="16" s="1"/>
  <c r="L144" i="16" a="1"/>
  <c r="L144" i="16" s="1"/>
  <c r="N144" i="16" a="1"/>
  <c r="N144" i="16" s="1"/>
  <c r="O144" i="16" a="1"/>
  <c r="O144" i="16" s="1"/>
  <c r="A145" i="16" a="1"/>
  <c r="A145" i="16" s="1"/>
  <c r="B145" i="16" a="1"/>
  <c r="B145" i="16" s="1"/>
  <c r="C145" i="16" a="1"/>
  <c r="C145" i="16" s="1"/>
  <c r="D145" i="16" a="1"/>
  <c r="D145" i="16" s="1"/>
  <c r="E145" i="16" a="1"/>
  <c r="E145" i="16" s="1"/>
  <c r="F145" i="16" a="1"/>
  <c r="F145" i="16" s="1"/>
  <c r="G145" i="16" a="1"/>
  <c r="G145" i="16" s="1"/>
  <c r="H145" i="16" a="1"/>
  <c r="H145" i="16" s="1"/>
  <c r="I145" i="16" a="1"/>
  <c r="I145" i="16" s="1"/>
  <c r="J145" i="16" a="1"/>
  <c r="J145" i="16" s="1"/>
  <c r="L145" i="16" a="1"/>
  <c r="L145" i="16" s="1"/>
  <c r="N145" i="16" a="1"/>
  <c r="N145" i="16" s="1"/>
  <c r="O145" i="16" a="1"/>
  <c r="O145" i="16" s="1"/>
  <c r="A146" i="16" a="1"/>
  <c r="A146" i="16" s="1"/>
  <c r="B146" i="16" a="1"/>
  <c r="B146" i="16" s="1"/>
  <c r="C146" i="16" a="1"/>
  <c r="C146" i="16" s="1"/>
  <c r="D146" i="16" a="1"/>
  <c r="D146" i="16" s="1"/>
  <c r="E146" i="16" a="1"/>
  <c r="E146" i="16" s="1"/>
  <c r="F146" i="16" a="1"/>
  <c r="F146" i="16" s="1"/>
  <c r="G146" i="16" a="1"/>
  <c r="G146" i="16" s="1"/>
  <c r="H146" i="16" a="1"/>
  <c r="H146" i="16" s="1"/>
  <c r="I146" i="16" a="1"/>
  <c r="I146" i="16" s="1"/>
  <c r="J146" i="16" a="1"/>
  <c r="J146" i="16" s="1"/>
  <c r="L146" i="16" a="1"/>
  <c r="L146" i="16" s="1"/>
  <c r="N146" i="16" a="1"/>
  <c r="N146" i="16" s="1"/>
  <c r="O146" i="16" a="1"/>
  <c r="O146" i="16" s="1"/>
  <c r="A147" i="16" a="1"/>
  <c r="A147" i="16" s="1"/>
  <c r="B147" i="16" a="1"/>
  <c r="B147" i="16" s="1"/>
  <c r="C147" i="16" a="1"/>
  <c r="C147" i="16" s="1"/>
  <c r="D147" i="16" a="1"/>
  <c r="D147" i="16" s="1"/>
  <c r="E147" i="16" a="1"/>
  <c r="E147" i="16" s="1"/>
  <c r="F147" i="16" a="1"/>
  <c r="F147" i="16" s="1"/>
  <c r="G147" i="16" a="1"/>
  <c r="G147" i="16" s="1"/>
  <c r="H147" i="16" a="1"/>
  <c r="H147" i="16" s="1"/>
  <c r="I147" i="16" a="1"/>
  <c r="I147" i="16" s="1"/>
  <c r="J147" i="16" a="1"/>
  <c r="J147" i="16" s="1"/>
  <c r="L147" i="16" a="1"/>
  <c r="L147" i="16" s="1"/>
  <c r="N147" i="16" a="1"/>
  <c r="N147" i="16" s="1"/>
  <c r="O147" i="16" a="1"/>
  <c r="O147" i="16" s="1"/>
  <c r="A148" i="16" a="1"/>
  <c r="A148" i="16" s="1"/>
  <c r="B148" i="16" a="1"/>
  <c r="B148" i="16" s="1"/>
  <c r="C148" i="16" a="1"/>
  <c r="C148" i="16" s="1"/>
  <c r="D148" i="16" a="1"/>
  <c r="D148" i="16" s="1"/>
  <c r="E148" i="16" a="1"/>
  <c r="E148" i="16" s="1"/>
  <c r="F148" i="16" a="1"/>
  <c r="F148" i="16" s="1"/>
  <c r="G148" i="16" a="1"/>
  <c r="G148" i="16" s="1"/>
  <c r="H148" i="16" a="1"/>
  <c r="H148" i="16" s="1"/>
  <c r="I148" i="16" a="1"/>
  <c r="I148" i="16" s="1"/>
  <c r="J148" i="16" a="1"/>
  <c r="J148" i="16" s="1"/>
  <c r="L148" i="16" a="1"/>
  <c r="L148" i="16" s="1"/>
  <c r="N148" i="16" a="1"/>
  <c r="N148" i="16" s="1"/>
  <c r="O148" i="16" a="1"/>
  <c r="O148" i="16" s="1"/>
  <c r="A149" i="16" a="1"/>
  <c r="A149" i="16" s="1"/>
  <c r="B149" i="16" a="1"/>
  <c r="B149" i="16" s="1"/>
  <c r="C149" i="16" a="1"/>
  <c r="C149" i="16" s="1"/>
  <c r="D149" i="16" a="1"/>
  <c r="D149" i="16" s="1"/>
  <c r="E149" i="16" a="1"/>
  <c r="E149" i="16" s="1"/>
  <c r="F149" i="16" a="1"/>
  <c r="F149" i="16" s="1"/>
  <c r="G149" i="16" a="1"/>
  <c r="G149" i="16" s="1"/>
  <c r="H149" i="16" a="1"/>
  <c r="H149" i="16" s="1"/>
  <c r="I149" i="16" a="1"/>
  <c r="I149" i="16" s="1"/>
  <c r="J149" i="16" a="1"/>
  <c r="J149" i="16" s="1"/>
  <c r="L149" i="16" a="1"/>
  <c r="L149" i="16" s="1"/>
  <c r="N149" i="16" a="1"/>
  <c r="N149" i="16" s="1"/>
  <c r="O149" i="16" a="1"/>
  <c r="O149" i="16" s="1"/>
  <c r="A150" i="16" a="1"/>
  <c r="A150" i="16" s="1"/>
  <c r="B150" i="16" a="1"/>
  <c r="B150" i="16" s="1"/>
  <c r="C150" i="16" a="1"/>
  <c r="C150" i="16" s="1"/>
  <c r="D150" i="16" a="1"/>
  <c r="D150" i="16" s="1"/>
  <c r="E150" i="16" a="1"/>
  <c r="E150" i="16" s="1"/>
  <c r="F150" i="16" a="1"/>
  <c r="F150" i="16" s="1"/>
  <c r="G150" i="16" a="1"/>
  <c r="G150" i="16" s="1"/>
  <c r="H150" i="16" a="1"/>
  <c r="H150" i="16" s="1"/>
  <c r="I150" i="16" a="1"/>
  <c r="I150" i="16" s="1"/>
  <c r="J150" i="16" a="1"/>
  <c r="J150" i="16" s="1"/>
  <c r="L150" i="16" a="1"/>
  <c r="L150" i="16" s="1"/>
  <c r="N150" i="16" a="1"/>
  <c r="N150" i="16" s="1"/>
  <c r="O150" i="16" a="1"/>
  <c r="O150" i="16" s="1"/>
  <c r="A151" i="16" a="1"/>
  <c r="A151" i="16" s="1"/>
  <c r="B151" i="16" a="1"/>
  <c r="B151" i="16" s="1"/>
  <c r="C151" i="16" a="1"/>
  <c r="C151" i="16" s="1"/>
  <c r="D151" i="16" a="1"/>
  <c r="D151" i="16" s="1"/>
  <c r="E151" i="16" a="1"/>
  <c r="E151" i="16" s="1"/>
  <c r="F151" i="16" a="1"/>
  <c r="F151" i="16" s="1"/>
  <c r="G151" i="16" a="1"/>
  <c r="G151" i="16" s="1"/>
  <c r="H151" i="16" a="1"/>
  <c r="H151" i="16" s="1"/>
  <c r="I151" i="16" a="1"/>
  <c r="I151" i="16" s="1"/>
  <c r="J151" i="16" a="1"/>
  <c r="J151" i="16" s="1"/>
  <c r="L151" i="16" a="1"/>
  <c r="L151" i="16" s="1"/>
  <c r="N151" i="16" a="1"/>
  <c r="N151" i="16" s="1"/>
  <c r="O151" i="16" a="1"/>
  <c r="O151" i="16" s="1"/>
  <c r="A152" i="16" a="1"/>
  <c r="A152" i="16" s="1"/>
  <c r="B152" i="16" a="1"/>
  <c r="B152" i="16" s="1"/>
  <c r="C152" i="16" a="1"/>
  <c r="C152" i="16" s="1"/>
  <c r="D152" i="16" a="1"/>
  <c r="D152" i="16" s="1"/>
  <c r="E152" i="16" a="1"/>
  <c r="E152" i="16" s="1"/>
  <c r="F152" i="16" a="1"/>
  <c r="F152" i="16" s="1"/>
  <c r="G152" i="16" a="1"/>
  <c r="G152" i="16" s="1"/>
  <c r="H152" i="16" a="1"/>
  <c r="H152" i="16" s="1"/>
  <c r="I152" i="16" a="1"/>
  <c r="I152" i="16" s="1"/>
  <c r="J152" i="16" a="1"/>
  <c r="J152" i="16" s="1"/>
  <c r="L152" i="16" a="1"/>
  <c r="L152" i="16" s="1"/>
  <c r="N152" i="16" a="1"/>
  <c r="N152" i="16" s="1"/>
  <c r="O152" i="16" a="1"/>
  <c r="O152" i="16" s="1"/>
  <c r="A153" i="16" a="1"/>
  <c r="A153" i="16" s="1"/>
  <c r="B153" i="16" a="1"/>
  <c r="B153" i="16" s="1"/>
  <c r="C153" i="16" a="1"/>
  <c r="C153" i="16" s="1"/>
  <c r="D153" i="16" a="1"/>
  <c r="D153" i="16" s="1"/>
  <c r="E153" i="16" a="1"/>
  <c r="E153" i="16" s="1"/>
  <c r="F153" i="16" a="1"/>
  <c r="F153" i="16" s="1"/>
  <c r="G153" i="16" a="1"/>
  <c r="G153" i="16" s="1"/>
  <c r="H153" i="16" a="1"/>
  <c r="H153" i="16" s="1"/>
  <c r="I153" i="16" a="1"/>
  <c r="I153" i="16" s="1"/>
  <c r="J153" i="16" a="1"/>
  <c r="J153" i="16" s="1"/>
  <c r="L153" i="16" a="1"/>
  <c r="L153" i="16" s="1"/>
  <c r="N153" i="16" a="1"/>
  <c r="N153" i="16" s="1"/>
  <c r="O153" i="16" a="1"/>
  <c r="O153" i="16" s="1"/>
  <c r="A154" i="16" a="1"/>
  <c r="A154" i="16" s="1"/>
  <c r="B154" i="16" a="1"/>
  <c r="B154" i="16" s="1"/>
  <c r="C154" i="16" a="1"/>
  <c r="C154" i="16" s="1"/>
  <c r="D154" i="16" a="1"/>
  <c r="D154" i="16" s="1"/>
  <c r="E154" i="16" a="1"/>
  <c r="E154" i="16" s="1"/>
  <c r="F154" i="16" a="1"/>
  <c r="F154" i="16" s="1"/>
  <c r="G154" i="16" a="1"/>
  <c r="G154" i="16" s="1"/>
  <c r="H154" i="16" a="1"/>
  <c r="H154" i="16" s="1"/>
  <c r="I154" i="16" a="1"/>
  <c r="I154" i="16" s="1"/>
  <c r="J154" i="16" a="1"/>
  <c r="J154" i="16" s="1"/>
  <c r="L154" i="16" a="1"/>
  <c r="L154" i="16" s="1"/>
  <c r="N154" i="16" a="1"/>
  <c r="N154" i="16" s="1"/>
  <c r="O154" i="16" a="1"/>
  <c r="O154" i="16" s="1"/>
  <c r="A155" i="16" a="1"/>
  <c r="A155" i="16" s="1"/>
  <c r="B155" i="16" a="1"/>
  <c r="B155" i="16" s="1"/>
  <c r="C155" i="16" a="1"/>
  <c r="C155" i="16" s="1"/>
  <c r="D155" i="16" a="1"/>
  <c r="D155" i="16" s="1"/>
  <c r="E155" i="16" a="1"/>
  <c r="E155" i="16" s="1"/>
  <c r="F155" i="16" a="1"/>
  <c r="F155" i="16" s="1"/>
  <c r="G155" i="16" a="1"/>
  <c r="G155" i="16" s="1"/>
  <c r="H155" i="16" a="1"/>
  <c r="H155" i="16" s="1"/>
  <c r="I155" i="16" a="1"/>
  <c r="I155" i="16" s="1"/>
  <c r="J155" i="16" a="1"/>
  <c r="J155" i="16" s="1"/>
  <c r="L155" i="16" a="1"/>
  <c r="L155" i="16" s="1"/>
  <c r="N155" i="16" a="1"/>
  <c r="N155" i="16" s="1"/>
  <c r="O155" i="16" a="1"/>
  <c r="O155" i="16" s="1"/>
  <c r="A156" i="16" a="1"/>
  <c r="A156" i="16" s="1"/>
  <c r="B156" i="16" a="1"/>
  <c r="B156" i="16" s="1"/>
  <c r="C156" i="16" a="1"/>
  <c r="C156" i="16" s="1"/>
  <c r="D156" i="16" a="1"/>
  <c r="D156" i="16" s="1"/>
  <c r="E156" i="16" a="1"/>
  <c r="E156" i="16" s="1"/>
  <c r="F156" i="16" a="1"/>
  <c r="F156" i="16" s="1"/>
  <c r="G156" i="16" a="1"/>
  <c r="G156" i="16" s="1"/>
  <c r="H156" i="16" a="1"/>
  <c r="H156" i="16" s="1"/>
  <c r="I156" i="16" a="1"/>
  <c r="I156" i="16" s="1"/>
  <c r="J156" i="16" a="1"/>
  <c r="J156" i="16" s="1"/>
  <c r="L156" i="16" a="1"/>
  <c r="L156" i="16" s="1"/>
  <c r="N156" i="16" a="1"/>
  <c r="N156" i="16" s="1"/>
  <c r="O156" i="16" a="1"/>
  <c r="O156" i="16" s="1"/>
  <c r="A157" i="16" a="1"/>
  <c r="A157" i="16" s="1"/>
  <c r="B157" i="16" a="1"/>
  <c r="B157" i="16" s="1"/>
  <c r="C157" i="16" a="1"/>
  <c r="C157" i="16" s="1"/>
  <c r="D157" i="16" a="1"/>
  <c r="D157" i="16" s="1"/>
  <c r="E157" i="16" a="1"/>
  <c r="E157" i="16" s="1"/>
  <c r="F157" i="16" a="1"/>
  <c r="F157" i="16" s="1"/>
  <c r="G157" i="16" a="1"/>
  <c r="G157" i="16" s="1"/>
  <c r="H157" i="16" a="1"/>
  <c r="H157" i="16" s="1"/>
  <c r="I157" i="16" a="1"/>
  <c r="I157" i="16" s="1"/>
  <c r="J157" i="16" a="1"/>
  <c r="J157" i="16" s="1"/>
  <c r="L157" i="16" a="1"/>
  <c r="L157" i="16" s="1"/>
  <c r="N157" i="16" a="1"/>
  <c r="N157" i="16" s="1"/>
  <c r="O157" i="16" a="1"/>
  <c r="O157" i="16" s="1"/>
  <c r="A158" i="16" a="1"/>
  <c r="A158" i="16" s="1"/>
  <c r="B158" i="16" a="1"/>
  <c r="B158" i="16" s="1"/>
  <c r="C158" i="16" a="1"/>
  <c r="C158" i="16" s="1"/>
  <c r="D158" i="16" a="1"/>
  <c r="D158" i="16" s="1"/>
  <c r="E158" i="16" a="1"/>
  <c r="E158" i="16" s="1"/>
  <c r="F158" i="16" a="1"/>
  <c r="F158" i="16" s="1"/>
  <c r="G158" i="16" a="1"/>
  <c r="G158" i="16" s="1"/>
  <c r="H158" i="16" a="1"/>
  <c r="H158" i="16" s="1"/>
  <c r="I158" i="16" a="1"/>
  <c r="I158" i="16" s="1"/>
  <c r="J158" i="16" a="1"/>
  <c r="J158" i="16" s="1"/>
  <c r="L158" i="16" a="1"/>
  <c r="L158" i="16" s="1"/>
  <c r="N158" i="16" a="1"/>
  <c r="N158" i="16" s="1"/>
  <c r="O158" i="16" a="1"/>
  <c r="O158" i="16" s="1"/>
  <c r="A159" i="16" a="1"/>
  <c r="A159" i="16" s="1"/>
  <c r="B159" i="16" a="1"/>
  <c r="B159" i="16" s="1"/>
  <c r="C159" i="16" a="1"/>
  <c r="C159" i="16" s="1"/>
  <c r="D159" i="16" a="1"/>
  <c r="D159" i="16" s="1"/>
  <c r="E159" i="16" a="1"/>
  <c r="E159" i="16" s="1"/>
  <c r="F159" i="16" a="1"/>
  <c r="F159" i="16" s="1"/>
  <c r="G159" i="16" a="1"/>
  <c r="G159" i="16" s="1"/>
  <c r="H159" i="16" a="1"/>
  <c r="H159" i="16" s="1"/>
  <c r="I159" i="16" a="1"/>
  <c r="I159" i="16" s="1"/>
  <c r="J159" i="16" a="1"/>
  <c r="J159" i="16" s="1"/>
  <c r="L159" i="16" a="1"/>
  <c r="L159" i="16" s="1"/>
  <c r="N159" i="16" a="1"/>
  <c r="N159" i="16" s="1"/>
  <c r="O159" i="16" a="1"/>
  <c r="O159" i="16" s="1"/>
  <c r="A160" i="16" a="1"/>
  <c r="A160" i="16" s="1"/>
  <c r="B160" i="16" a="1"/>
  <c r="B160" i="16" s="1"/>
  <c r="C160" i="16" a="1"/>
  <c r="C160" i="16" s="1"/>
  <c r="D160" i="16" a="1"/>
  <c r="D160" i="16" s="1"/>
  <c r="E160" i="16" a="1"/>
  <c r="E160" i="16" s="1"/>
  <c r="F160" i="16" a="1"/>
  <c r="F160" i="16" s="1"/>
  <c r="G160" i="16" a="1"/>
  <c r="G160" i="16" s="1"/>
  <c r="H160" i="16" a="1"/>
  <c r="H160" i="16" s="1"/>
  <c r="I160" i="16" a="1"/>
  <c r="I160" i="16" s="1"/>
  <c r="J160" i="16" a="1"/>
  <c r="J160" i="16" s="1"/>
  <c r="L160" i="16" a="1"/>
  <c r="L160" i="16" s="1"/>
  <c r="N160" i="16" a="1"/>
  <c r="N160" i="16" s="1"/>
  <c r="O160" i="16" a="1"/>
  <c r="O160" i="16" s="1"/>
  <c r="A161" i="16" a="1"/>
  <c r="A161" i="16" s="1"/>
  <c r="B161" i="16" a="1"/>
  <c r="B161" i="16" s="1"/>
  <c r="C161" i="16" a="1"/>
  <c r="C161" i="16" s="1"/>
  <c r="D161" i="16" a="1"/>
  <c r="D161" i="16" s="1"/>
  <c r="E161" i="16" a="1"/>
  <c r="E161" i="16" s="1"/>
  <c r="F161" i="16" a="1"/>
  <c r="F161" i="16" s="1"/>
  <c r="G161" i="16" a="1"/>
  <c r="G161" i="16" s="1"/>
  <c r="H161" i="16" a="1"/>
  <c r="H161" i="16" s="1"/>
  <c r="I161" i="16" a="1"/>
  <c r="I161" i="16" s="1"/>
  <c r="J161" i="16" a="1"/>
  <c r="J161" i="16" s="1"/>
  <c r="L161" i="16" a="1"/>
  <c r="L161" i="16" s="1"/>
  <c r="N161" i="16" a="1"/>
  <c r="N161" i="16" s="1"/>
  <c r="O161" i="16" a="1"/>
  <c r="O161" i="16" s="1"/>
  <c r="A162" i="16" a="1"/>
  <c r="A162" i="16" s="1"/>
  <c r="B162" i="16" a="1"/>
  <c r="B162" i="16" s="1"/>
  <c r="C162" i="16" a="1"/>
  <c r="C162" i="16" s="1"/>
  <c r="D162" i="16" a="1"/>
  <c r="D162" i="16" s="1"/>
  <c r="E162" i="16" a="1"/>
  <c r="E162" i="16" s="1"/>
  <c r="F162" i="16" a="1"/>
  <c r="F162" i="16" s="1"/>
  <c r="G162" i="16" a="1"/>
  <c r="G162" i="16" s="1"/>
  <c r="H162" i="16" a="1"/>
  <c r="H162" i="16" s="1"/>
  <c r="I162" i="16" a="1"/>
  <c r="I162" i="16" s="1"/>
  <c r="J162" i="16" a="1"/>
  <c r="J162" i="16" s="1"/>
  <c r="L162" i="16" a="1"/>
  <c r="L162" i="16" s="1"/>
  <c r="N162" i="16" a="1"/>
  <c r="N162" i="16" s="1"/>
  <c r="O162" i="16" a="1"/>
  <c r="O162" i="16" s="1"/>
  <c r="A163" i="16" a="1"/>
  <c r="A163" i="16" s="1"/>
  <c r="B163" i="16" a="1"/>
  <c r="B163" i="16" s="1"/>
  <c r="C163" i="16" a="1"/>
  <c r="C163" i="16" s="1"/>
  <c r="D163" i="16" a="1"/>
  <c r="D163" i="16" s="1"/>
  <c r="E163" i="16" a="1"/>
  <c r="E163" i="16" s="1"/>
  <c r="F163" i="16" a="1"/>
  <c r="F163" i="16" s="1"/>
  <c r="G163" i="16" a="1"/>
  <c r="G163" i="16" s="1"/>
  <c r="H163" i="16" a="1"/>
  <c r="H163" i="16" s="1"/>
  <c r="I163" i="16" a="1"/>
  <c r="I163" i="16" s="1"/>
  <c r="J163" i="16" a="1"/>
  <c r="J163" i="16" s="1"/>
  <c r="L163" i="16" a="1"/>
  <c r="L163" i="16" s="1"/>
  <c r="N163" i="16" a="1"/>
  <c r="N163" i="16" s="1"/>
  <c r="O163" i="16" a="1"/>
  <c r="O163" i="16" s="1"/>
  <c r="A164" i="16" a="1"/>
  <c r="A164" i="16" s="1"/>
  <c r="B164" i="16" a="1"/>
  <c r="B164" i="16" s="1"/>
  <c r="C164" i="16" a="1"/>
  <c r="C164" i="16" s="1"/>
  <c r="D164" i="16" a="1"/>
  <c r="D164" i="16" s="1"/>
  <c r="E164" i="16" a="1"/>
  <c r="E164" i="16" s="1"/>
  <c r="F164" i="16" a="1"/>
  <c r="F164" i="16" s="1"/>
  <c r="G164" i="16" a="1"/>
  <c r="G164" i="16" s="1"/>
  <c r="H164" i="16" a="1"/>
  <c r="H164" i="16" s="1"/>
  <c r="I164" i="16" a="1"/>
  <c r="I164" i="16" s="1"/>
  <c r="J164" i="16" a="1"/>
  <c r="J164" i="16" s="1"/>
  <c r="L164" i="16" a="1"/>
  <c r="L164" i="16" s="1"/>
  <c r="N164" i="16" a="1"/>
  <c r="N164" i="16" s="1"/>
  <c r="O164" i="16" a="1"/>
  <c r="O164" i="16" s="1"/>
  <c r="A165" i="16" a="1"/>
  <c r="A165" i="16" s="1"/>
  <c r="B165" i="16" a="1"/>
  <c r="B165" i="16" s="1"/>
  <c r="C165" i="16" a="1"/>
  <c r="C165" i="16" s="1"/>
  <c r="D165" i="16" a="1"/>
  <c r="D165" i="16" s="1"/>
  <c r="E165" i="16" a="1"/>
  <c r="E165" i="16" s="1"/>
  <c r="F165" i="16" a="1"/>
  <c r="F165" i="16" s="1"/>
  <c r="G165" i="16" a="1"/>
  <c r="G165" i="16" s="1"/>
  <c r="H165" i="16" a="1"/>
  <c r="H165" i="16" s="1"/>
  <c r="I165" i="16" a="1"/>
  <c r="I165" i="16" s="1"/>
  <c r="J165" i="16" a="1"/>
  <c r="J165" i="16" s="1"/>
  <c r="L165" i="16" a="1"/>
  <c r="L165" i="16" s="1"/>
  <c r="N165" i="16" a="1"/>
  <c r="N165" i="16" s="1"/>
  <c r="O165" i="16" a="1"/>
  <c r="O165" i="16" s="1"/>
  <c r="A166" i="16" a="1"/>
  <c r="A166" i="16" s="1"/>
  <c r="B166" i="16" a="1"/>
  <c r="B166" i="16" s="1"/>
  <c r="C166" i="16" a="1"/>
  <c r="C166" i="16" s="1"/>
  <c r="D166" i="16" a="1"/>
  <c r="D166" i="16" s="1"/>
  <c r="E166" i="16" a="1"/>
  <c r="E166" i="16" s="1"/>
  <c r="F166" i="16" a="1"/>
  <c r="F166" i="16" s="1"/>
  <c r="G166" i="16" a="1"/>
  <c r="G166" i="16" s="1"/>
  <c r="H166" i="16" a="1"/>
  <c r="H166" i="16" s="1"/>
  <c r="I166" i="16" a="1"/>
  <c r="I166" i="16" s="1"/>
  <c r="J166" i="16" a="1"/>
  <c r="J166" i="16" s="1"/>
  <c r="L166" i="16" a="1"/>
  <c r="L166" i="16" s="1"/>
  <c r="N166" i="16" a="1"/>
  <c r="N166" i="16" s="1"/>
  <c r="O166" i="16" a="1"/>
  <c r="O166" i="16" s="1"/>
  <c r="A167" i="16" a="1"/>
  <c r="A167" i="16" s="1"/>
  <c r="B167" i="16" a="1"/>
  <c r="B167" i="16" s="1"/>
  <c r="C167" i="16" a="1"/>
  <c r="C167" i="16" s="1"/>
  <c r="D167" i="16" a="1"/>
  <c r="D167" i="16" s="1"/>
  <c r="E167" i="16" a="1"/>
  <c r="E167" i="16" s="1"/>
  <c r="F167" i="16" a="1"/>
  <c r="F167" i="16" s="1"/>
  <c r="G167" i="16" a="1"/>
  <c r="G167" i="16" s="1"/>
  <c r="H167" i="16" a="1"/>
  <c r="H167" i="16" s="1"/>
  <c r="I167" i="16" a="1"/>
  <c r="I167" i="16" s="1"/>
  <c r="J167" i="16" a="1"/>
  <c r="J167" i="16" s="1"/>
  <c r="L167" i="16" a="1"/>
  <c r="L167" i="16" s="1"/>
  <c r="N167" i="16" a="1"/>
  <c r="N167" i="16" s="1"/>
  <c r="O167" i="16" a="1"/>
  <c r="O167" i="16" s="1"/>
  <c r="A168" i="16" a="1"/>
  <c r="A168" i="16" s="1"/>
  <c r="B168" i="16" a="1"/>
  <c r="B168" i="16" s="1"/>
  <c r="C168" i="16" a="1"/>
  <c r="C168" i="16" s="1"/>
  <c r="D168" i="16" a="1"/>
  <c r="D168" i="16" s="1"/>
  <c r="E168" i="16" a="1"/>
  <c r="E168" i="16" s="1"/>
  <c r="F168" i="16" a="1"/>
  <c r="F168" i="16" s="1"/>
  <c r="G168" i="16" a="1"/>
  <c r="G168" i="16" s="1"/>
  <c r="H168" i="16" a="1"/>
  <c r="H168" i="16" s="1"/>
  <c r="I168" i="16" a="1"/>
  <c r="I168" i="16" s="1"/>
  <c r="J168" i="16" a="1"/>
  <c r="J168" i="16" s="1"/>
  <c r="L168" i="16" a="1"/>
  <c r="L168" i="16" s="1"/>
  <c r="N168" i="16" a="1"/>
  <c r="N168" i="16" s="1"/>
  <c r="O168" i="16" a="1"/>
  <c r="O168" i="16" s="1"/>
  <c r="A169" i="16" a="1"/>
  <c r="A169" i="16" s="1"/>
  <c r="B169" i="16" a="1"/>
  <c r="B169" i="16" s="1"/>
  <c r="C169" i="16" a="1"/>
  <c r="C169" i="16" s="1"/>
  <c r="D169" i="16" a="1"/>
  <c r="D169" i="16" s="1"/>
  <c r="E169" i="16" a="1"/>
  <c r="E169" i="16" s="1"/>
  <c r="F169" i="16" a="1"/>
  <c r="F169" i="16" s="1"/>
  <c r="G169" i="16" a="1"/>
  <c r="G169" i="16" s="1"/>
  <c r="H169" i="16" a="1"/>
  <c r="H169" i="16" s="1"/>
  <c r="I169" i="16" a="1"/>
  <c r="I169" i="16" s="1"/>
  <c r="J169" i="16" a="1"/>
  <c r="J169" i="16" s="1"/>
  <c r="L169" i="16" a="1"/>
  <c r="L169" i="16" s="1"/>
  <c r="N169" i="16" a="1"/>
  <c r="N169" i="16" s="1"/>
  <c r="O169" i="16" a="1"/>
  <c r="O169" i="16" s="1"/>
  <c r="A170" i="16" a="1"/>
  <c r="A170" i="16" s="1"/>
  <c r="B170" i="16" a="1"/>
  <c r="B170" i="16" s="1"/>
  <c r="C170" i="16" a="1"/>
  <c r="C170" i="16" s="1"/>
  <c r="D170" i="16" a="1"/>
  <c r="D170" i="16" s="1"/>
  <c r="E170" i="16" a="1"/>
  <c r="E170" i="16" s="1"/>
  <c r="F170" i="16" a="1"/>
  <c r="F170" i="16" s="1"/>
  <c r="G170" i="16" a="1"/>
  <c r="G170" i="16" s="1"/>
  <c r="H170" i="16" a="1"/>
  <c r="H170" i="16" s="1"/>
  <c r="I170" i="16" a="1"/>
  <c r="I170" i="16" s="1"/>
  <c r="J170" i="16" a="1"/>
  <c r="J170" i="16" s="1"/>
  <c r="L170" i="16" a="1"/>
  <c r="L170" i="16" s="1"/>
  <c r="N170" i="16" a="1"/>
  <c r="N170" i="16" s="1"/>
  <c r="O170" i="16" a="1"/>
  <c r="O170" i="16" s="1"/>
  <c r="A171" i="16" a="1"/>
  <c r="A171" i="16" s="1"/>
  <c r="B171" i="16" a="1"/>
  <c r="B171" i="16" s="1"/>
  <c r="C171" i="16" a="1"/>
  <c r="C171" i="16" s="1"/>
  <c r="D171" i="16" a="1"/>
  <c r="D171" i="16" s="1"/>
  <c r="E171" i="16" a="1"/>
  <c r="E171" i="16" s="1"/>
  <c r="F171" i="16" a="1"/>
  <c r="F171" i="16" s="1"/>
  <c r="G171" i="16" a="1"/>
  <c r="G171" i="16" s="1"/>
  <c r="H171" i="16" a="1"/>
  <c r="H171" i="16" s="1"/>
  <c r="I171" i="16" a="1"/>
  <c r="I171" i="16" s="1"/>
  <c r="J171" i="16" a="1"/>
  <c r="J171" i="16" s="1"/>
  <c r="L171" i="16" a="1"/>
  <c r="L171" i="16" s="1"/>
  <c r="N171" i="16" a="1"/>
  <c r="N171" i="16" s="1"/>
  <c r="O171" i="16" a="1"/>
  <c r="O171" i="16" s="1"/>
  <c r="A172" i="16" a="1"/>
  <c r="A172" i="16" s="1"/>
  <c r="B172" i="16" a="1"/>
  <c r="B172" i="16" s="1"/>
  <c r="C172" i="16" a="1"/>
  <c r="C172" i="16" s="1"/>
  <c r="D172" i="16" a="1"/>
  <c r="D172" i="16" s="1"/>
  <c r="E172" i="16" a="1"/>
  <c r="E172" i="16" s="1"/>
  <c r="F172" i="16" a="1"/>
  <c r="F172" i="16" s="1"/>
  <c r="G172" i="16" a="1"/>
  <c r="G172" i="16" s="1"/>
  <c r="H172" i="16" a="1"/>
  <c r="H172" i="16" s="1"/>
  <c r="I172" i="16" a="1"/>
  <c r="I172" i="16" s="1"/>
  <c r="J172" i="16" a="1"/>
  <c r="J172" i="16" s="1"/>
  <c r="L172" i="16" a="1"/>
  <c r="L172" i="16" s="1"/>
  <c r="N172" i="16" a="1"/>
  <c r="N172" i="16" s="1"/>
  <c r="O172" i="16" a="1"/>
  <c r="O172" i="16" s="1"/>
  <c r="A173" i="16" a="1"/>
  <c r="A173" i="16" s="1"/>
  <c r="B173" i="16" a="1"/>
  <c r="B173" i="16" s="1"/>
  <c r="C173" i="16" a="1"/>
  <c r="C173" i="16" s="1"/>
  <c r="D173" i="16" a="1"/>
  <c r="D173" i="16" s="1"/>
  <c r="E173" i="16" a="1"/>
  <c r="E173" i="16" s="1"/>
  <c r="F173" i="16" a="1"/>
  <c r="F173" i="16" s="1"/>
  <c r="G173" i="16" a="1"/>
  <c r="G173" i="16" s="1"/>
  <c r="H173" i="16" a="1"/>
  <c r="H173" i="16" s="1"/>
  <c r="I173" i="16" a="1"/>
  <c r="I173" i="16" s="1"/>
  <c r="J173" i="16" a="1"/>
  <c r="J173" i="16" s="1"/>
  <c r="L173" i="16" a="1"/>
  <c r="L173" i="16" s="1"/>
  <c r="N173" i="16" a="1"/>
  <c r="N173" i="16" s="1"/>
  <c r="O173" i="16" a="1"/>
  <c r="O173" i="16" s="1"/>
  <c r="A174" i="16" a="1"/>
  <c r="A174" i="16" s="1"/>
  <c r="B174" i="16" a="1"/>
  <c r="B174" i="16" s="1"/>
  <c r="C174" i="16" a="1"/>
  <c r="C174" i="16" s="1"/>
  <c r="D174" i="16" a="1"/>
  <c r="D174" i="16" s="1"/>
  <c r="E174" i="16" a="1"/>
  <c r="E174" i="16" s="1"/>
  <c r="F174" i="16" a="1"/>
  <c r="F174" i="16" s="1"/>
  <c r="G174" i="16" a="1"/>
  <c r="G174" i="16" s="1"/>
  <c r="H174" i="16" a="1"/>
  <c r="H174" i="16" s="1"/>
  <c r="I174" i="16" a="1"/>
  <c r="I174" i="16" s="1"/>
  <c r="J174" i="16" a="1"/>
  <c r="J174" i="16" s="1"/>
  <c r="L174" i="16" a="1"/>
  <c r="L174" i="16" s="1"/>
  <c r="N174" i="16" a="1"/>
  <c r="N174" i="16" s="1"/>
  <c r="O174" i="16" a="1"/>
  <c r="O174" i="16" s="1"/>
  <c r="A175" i="16" a="1"/>
  <c r="A175" i="16" s="1"/>
  <c r="B175" i="16" a="1"/>
  <c r="B175" i="16" s="1"/>
  <c r="C175" i="16" a="1"/>
  <c r="C175" i="16" s="1"/>
  <c r="D175" i="16" a="1"/>
  <c r="D175" i="16" s="1"/>
  <c r="E175" i="16" a="1"/>
  <c r="E175" i="16" s="1"/>
  <c r="F175" i="16" a="1"/>
  <c r="F175" i="16" s="1"/>
  <c r="G175" i="16" a="1"/>
  <c r="G175" i="16" s="1"/>
  <c r="H175" i="16" a="1"/>
  <c r="H175" i="16" s="1"/>
  <c r="I175" i="16" a="1"/>
  <c r="I175" i="16" s="1"/>
  <c r="J175" i="16" a="1"/>
  <c r="J175" i="16" s="1"/>
  <c r="L175" i="16" a="1"/>
  <c r="L175" i="16" s="1"/>
  <c r="N175" i="16" a="1"/>
  <c r="N175" i="16" s="1"/>
  <c r="O175" i="16" a="1"/>
  <c r="O175" i="16" s="1"/>
  <c r="A176" i="16" a="1"/>
  <c r="A176" i="16" s="1"/>
  <c r="B176" i="16" a="1"/>
  <c r="B176" i="16" s="1"/>
  <c r="C176" i="16" a="1"/>
  <c r="C176" i="16" s="1"/>
  <c r="D176" i="16" a="1"/>
  <c r="D176" i="16" s="1"/>
  <c r="E176" i="16" a="1"/>
  <c r="E176" i="16" s="1"/>
  <c r="F176" i="16" a="1"/>
  <c r="F176" i="16" s="1"/>
  <c r="G176" i="16" a="1"/>
  <c r="G176" i="16" s="1"/>
  <c r="H176" i="16" a="1"/>
  <c r="H176" i="16" s="1"/>
  <c r="I176" i="16" a="1"/>
  <c r="I176" i="16" s="1"/>
  <c r="J176" i="16" a="1"/>
  <c r="J176" i="16" s="1"/>
  <c r="L176" i="16" a="1"/>
  <c r="L176" i="16" s="1"/>
  <c r="N176" i="16" a="1"/>
  <c r="N176" i="16" s="1"/>
  <c r="O176" i="16" a="1"/>
  <c r="O176" i="16" s="1"/>
  <c r="A177" i="16" a="1"/>
  <c r="A177" i="16" s="1"/>
  <c r="B177" i="16" a="1"/>
  <c r="B177" i="16" s="1"/>
  <c r="C177" i="16" a="1"/>
  <c r="C177" i="16" s="1"/>
  <c r="D177" i="16" a="1"/>
  <c r="D177" i="16" s="1"/>
  <c r="E177" i="16" a="1"/>
  <c r="E177" i="16" s="1"/>
  <c r="F177" i="16" a="1"/>
  <c r="F177" i="16" s="1"/>
  <c r="G177" i="16" a="1"/>
  <c r="G177" i="16" s="1"/>
  <c r="H177" i="16" a="1"/>
  <c r="H177" i="16" s="1"/>
  <c r="I177" i="16" a="1"/>
  <c r="I177" i="16" s="1"/>
  <c r="J177" i="16" a="1"/>
  <c r="J177" i="16" s="1"/>
  <c r="L177" i="16" a="1"/>
  <c r="L177" i="16" s="1"/>
  <c r="N177" i="16" a="1"/>
  <c r="N177" i="16" s="1"/>
  <c r="O177" i="16" a="1"/>
  <c r="O177" i="16" s="1"/>
  <c r="A178" i="16" a="1"/>
  <c r="A178" i="16" s="1"/>
  <c r="B178" i="16" a="1"/>
  <c r="B178" i="16" s="1"/>
  <c r="C178" i="16" a="1"/>
  <c r="C178" i="16" s="1"/>
  <c r="D178" i="16" a="1"/>
  <c r="D178" i="16" s="1"/>
  <c r="E178" i="16" a="1"/>
  <c r="E178" i="16" s="1"/>
  <c r="F178" i="16" a="1"/>
  <c r="F178" i="16" s="1"/>
  <c r="G178" i="16" a="1"/>
  <c r="G178" i="16" s="1"/>
  <c r="H178" i="16" a="1"/>
  <c r="H178" i="16" s="1"/>
  <c r="I178" i="16" a="1"/>
  <c r="I178" i="16" s="1"/>
  <c r="J178" i="16" a="1"/>
  <c r="J178" i="16" s="1"/>
  <c r="L178" i="16" a="1"/>
  <c r="L178" i="16" s="1"/>
  <c r="N178" i="16" a="1"/>
  <c r="N178" i="16" s="1"/>
  <c r="O178" i="16" a="1"/>
  <c r="O178" i="16" s="1"/>
  <c r="A179" i="16" a="1"/>
  <c r="A179" i="16" s="1"/>
  <c r="B179" i="16" a="1"/>
  <c r="B179" i="16" s="1"/>
  <c r="C179" i="16" a="1"/>
  <c r="C179" i="16" s="1"/>
  <c r="D179" i="16" a="1"/>
  <c r="D179" i="16" s="1"/>
  <c r="E179" i="16" a="1"/>
  <c r="E179" i="16" s="1"/>
  <c r="F179" i="16" a="1"/>
  <c r="F179" i="16" s="1"/>
  <c r="G179" i="16" a="1"/>
  <c r="G179" i="16" s="1"/>
  <c r="H179" i="16" a="1"/>
  <c r="H179" i="16" s="1"/>
  <c r="I179" i="16" a="1"/>
  <c r="I179" i="16" s="1"/>
  <c r="J179" i="16" a="1"/>
  <c r="J179" i="16" s="1"/>
  <c r="L179" i="16" a="1"/>
  <c r="L179" i="16" s="1"/>
  <c r="N179" i="16" a="1"/>
  <c r="N179" i="16" s="1"/>
  <c r="O179" i="16" a="1"/>
  <c r="O179" i="16" s="1"/>
  <c r="A180" i="16" a="1"/>
  <c r="A180" i="16" s="1"/>
  <c r="B180" i="16" a="1"/>
  <c r="B180" i="16" s="1"/>
  <c r="C180" i="16" a="1"/>
  <c r="C180" i="16" s="1"/>
  <c r="D180" i="16" a="1"/>
  <c r="D180" i="16" s="1"/>
  <c r="E180" i="16" a="1"/>
  <c r="E180" i="16" s="1"/>
  <c r="F180" i="16" a="1"/>
  <c r="F180" i="16" s="1"/>
  <c r="G180" i="16" a="1"/>
  <c r="G180" i="16" s="1"/>
  <c r="H180" i="16" a="1"/>
  <c r="H180" i="16" s="1"/>
  <c r="I180" i="16" a="1"/>
  <c r="I180" i="16" s="1"/>
  <c r="J180" i="16" a="1"/>
  <c r="J180" i="16" s="1"/>
  <c r="L180" i="16" a="1"/>
  <c r="L180" i="16" s="1"/>
  <c r="N180" i="16" a="1"/>
  <c r="N180" i="16" s="1"/>
  <c r="O180" i="16" a="1"/>
  <c r="O180" i="16" s="1"/>
  <c r="A181" i="16" a="1"/>
  <c r="A181" i="16" s="1"/>
  <c r="B181" i="16" a="1"/>
  <c r="B181" i="16" s="1"/>
  <c r="C181" i="16" a="1"/>
  <c r="C181" i="16" s="1"/>
  <c r="D181" i="16" a="1"/>
  <c r="D181" i="16" s="1"/>
  <c r="E181" i="16" a="1"/>
  <c r="E181" i="16" s="1"/>
  <c r="F181" i="16" a="1"/>
  <c r="F181" i="16" s="1"/>
  <c r="G181" i="16" a="1"/>
  <c r="G181" i="16" s="1"/>
  <c r="H181" i="16" a="1"/>
  <c r="H181" i="16" s="1"/>
  <c r="I181" i="16" a="1"/>
  <c r="I181" i="16" s="1"/>
  <c r="J181" i="16" a="1"/>
  <c r="J181" i="16" s="1"/>
  <c r="L181" i="16" a="1"/>
  <c r="L181" i="16" s="1"/>
  <c r="N181" i="16" a="1"/>
  <c r="N181" i="16" s="1"/>
  <c r="O181" i="16" a="1"/>
  <c r="O181" i="16" s="1"/>
  <c r="A182" i="16" a="1"/>
  <c r="A182" i="16" s="1"/>
  <c r="B182" i="16" a="1"/>
  <c r="B182" i="16" s="1"/>
  <c r="C182" i="16" a="1"/>
  <c r="C182" i="16" s="1"/>
  <c r="D182" i="16" a="1"/>
  <c r="D182" i="16" s="1"/>
  <c r="E182" i="16" a="1"/>
  <c r="E182" i="16" s="1"/>
  <c r="F182" i="16" a="1"/>
  <c r="F182" i="16" s="1"/>
  <c r="G182" i="16" a="1"/>
  <c r="G182" i="16" s="1"/>
  <c r="H182" i="16" a="1"/>
  <c r="H182" i="16" s="1"/>
  <c r="I182" i="16" a="1"/>
  <c r="I182" i="16" s="1"/>
  <c r="J182" i="16" a="1"/>
  <c r="J182" i="16" s="1"/>
  <c r="L182" i="16" a="1"/>
  <c r="L182" i="16" s="1"/>
  <c r="N182" i="16" a="1"/>
  <c r="N182" i="16" s="1"/>
  <c r="O182" i="16" a="1"/>
  <c r="O182" i="16" s="1"/>
  <c r="A183" i="16" a="1"/>
  <c r="A183" i="16" s="1"/>
  <c r="B183" i="16" a="1"/>
  <c r="B183" i="16" s="1"/>
  <c r="C183" i="16" a="1"/>
  <c r="C183" i="16" s="1"/>
  <c r="D183" i="16" a="1"/>
  <c r="D183" i="16" s="1"/>
  <c r="E183" i="16" a="1"/>
  <c r="E183" i="16" s="1"/>
  <c r="F183" i="16" a="1"/>
  <c r="F183" i="16" s="1"/>
  <c r="G183" i="16" a="1"/>
  <c r="G183" i="16" s="1"/>
  <c r="H183" i="16" a="1"/>
  <c r="H183" i="16" s="1"/>
  <c r="I183" i="16" a="1"/>
  <c r="I183" i="16" s="1"/>
  <c r="J183" i="16" a="1"/>
  <c r="J183" i="16" s="1"/>
  <c r="L183" i="16" a="1"/>
  <c r="L183" i="16" s="1"/>
  <c r="N183" i="16" a="1"/>
  <c r="N183" i="16" s="1"/>
  <c r="O183" i="16" a="1"/>
  <c r="O183" i="16" s="1"/>
  <c r="A184" i="16" a="1"/>
  <c r="A184" i="16" s="1"/>
  <c r="B184" i="16" a="1"/>
  <c r="B184" i="16" s="1"/>
  <c r="C184" i="16" a="1"/>
  <c r="C184" i="16" s="1"/>
  <c r="D184" i="16" a="1"/>
  <c r="D184" i="16" s="1"/>
  <c r="E184" i="16" a="1"/>
  <c r="E184" i="16" s="1"/>
  <c r="F184" i="16" a="1"/>
  <c r="F184" i="16" s="1"/>
  <c r="G184" i="16" a="1"/>
  <c r="G184" i="16" s="1"/>
  <c r="H184" i="16" a="1"/>
  <c r="H184" i="16" s="1"/>
  <c r="I184" i="16" a="1"/>
  <c r="I184" i="16" s="1"/>
  <c r="J184" i="16" a="1"/>
  <c r="J184" i="16" s="1"/>
  <c r="L184" i="16" a="1"/>
  <c r="L184" i="16" s="1"/>
  <c r="N184" i="16" a="1"/>
  <c r="N184" i="16" s="1"/>
  <c r="O184" i="16" a="1"/>
  <c r="O184" i="16" s="1"/>
  <c r="A185" i="16" a="1"/>
  <c r="A185" i="16" s="1"/>
  <c r="B185" i="16" a="1"/>
  <c r="B185" i="16" s="1"/>
  <c r="C185" i="16" a="1"/>
  <c r="C185" i="16" s="1"/>
  <c r="D185" i="16" a="1"/>
  <c r="D185" i="16" s="1"/>
  <c r="E185" i="16" a="1"/>
  <c r="E185" i="16" s="1"/>
  <c r="F185" i="16" a="1"/>
  <c r="F185" i="16" s="1"/>
  <c r="G185" i="16" a="1"/>
  <c r="G185" i="16" s="1"/>
  <c r="H185" i="16" a="1"/>
  <c r="H185" i="16" s="1"/>
  <c r="I185" i="16" a="1"/>
  <c r="I185" i="16" s="1"/>
  <c r="J185" i="16" a="1"/>
  <c r="J185" i="16" s="1"/>
  <c r="L185" i="16" a="1"/>
  <c r="L185" i="16" s="1"/>
  <c r="N185" i="16" a="1"/>
  <c r="N185" i="16" s="1"/>
  <c r="O185" i="16" a="1"/>
  <c r="O185" i="16" s="1"/>
  <c r="A186" i="16" a="1"/>
  <c r="A186" i="16" s="1"/>
  <c r="B186" i="16" a="1"/>
  <c r="B186" i="16" s="1"/>
  <c r="C186" i="16" a="1"/>
  <c r="C186" i="16" s="1"/>
  <c r="D186" i="16" a="1"/>
  <c r="D186" i="16" s="1"/>
  <c r="E186" i="16" a="1"/>
  <c r="E186" i="16" s="1"/>
  <c r="F186" i="16" a="1"/>
  <c r="F186" i="16" s="1"/>
  <c r="G186" i="16" a="1"/>
  <c r="G186" i="16" s="1"/>
  <c r="H186" i="16" a="1"/>
  <c r="H186" i="16" s="1"/>
  <c r="I186" i="16" a="1"/>
  <c r="I186" i="16" s="1"/>
  <c r="J186" i="16" a="1"/>
  <c r="J186" i="16" s="1"/>
  <c r="L186" i="16" a="1"/>
  <c r="L186" i="16" s="1"/>
  <c r="N186" i="16" a="1"/>
  <c r="N186" i="16" s="1"/>
  <c r="O186" i="16" a="1"/>
  <c r="O186" i="16" s="1"/>
  <c r="A187" i="16" a="1"/>
  <c r="A187" i="16" s="1"/>
  <c r="B187" i="16" a="1"/>
  <c r="B187" i="16" s="1"/>
  <c r="C187" i="16" a="1"/>
  <c r="C187" i="16" s="1"/>
  <c r="D187" i="16" a="1"/>
  <c r="D187" i="16" s="1"/>
  <c r="E187" i="16" a="1"/>
  <c r="E187" i="16" s="1"/>
  <c r="F187" i="16" a="1"/>
  <c r="F187" i="16" s="1"/>
  <c r="G187" i="16" a="1"/>
  <c r="G187" i="16" s="1"/>
  <c r="H187" i="16" a="1"/>
  <c r="H187" i="16" s="1"/>
  <c r="I187" i="16" a="1"/>
  <c r="I187" i="16" s="1"/>
  <c r="J187" i="16" a="1"/>
  <c r="J187" i="16" s="1"/>
  <c r="L187" i="16" a="1"/>
  <c r="L187" i="16" s="1"/>
  <c r="N187" i="16" a="1"/>
  <c r="N187" i="16" s="1"/>
  <c r="O187" i="16" a="1"/>
  <c r="O187" i="16" s="1"/>
  <c r="A188" i="16" a="1"/>
  <c r="A188" i="16" s="1"/>
  <c r="B188" i="16" a="1"/>
  <c r="B188" i="16" s="1"/>
  <c r="C188" i="16" a="1"/>
  <c r="C188" i="16" s="1"/>
  <c r="D188" i="16" a="1"/>
  <c r="D188" i="16" s="1"/>
  <c r="E188" i="16" a="1"/>
  <c r="E188" i="16" s="1"/>
  <c r="F188" i="16" a="1"/>
  <c r="F188" i="16" s="1"/>
  <c r="G188" i="16" a="1"/>
  <c r="G188" i="16" s="1"/>
  <c r="H188" i="16" a="1"/>
  <c r="H188" i="16" s="1"/>
  <c r="I188" i="16" a="1"/>
  <c r="I188" i="16" s="1"/>
  <c r="J188" i="16" a="1"/>
  <c r="J188" i="16" s="1"/>
  <c r="L188" i="16" a="1"/>
  <c r="L188" i="16" s="1"/>
  <c r="N188" i="16" a="1"/>
  <c r="N188" i="16" s="1"/>
  <c r="O188" i="16" a="1"/>
  <c r="O188" i="16" s="1"/>
  <c r="A189" i="16" a="1"/>
  <c r="A189" i="16" s="1"/>
  <c r="B189" i="16" a="1"/>
  <c r="B189" i="16" s="1"/>
  <c r="C189" i="16" a="1"/>
  <c r="C189" i="16" s="1"/>
  <c r="D189" i="16" a="1"/>
  <c r="D189" i="16" s="1"/>
  <c r="E189" i="16" a="1"/>
  <c r="E189" i="16" s="1"/>
  <c r="F189" i="16" a="1"/>
  <c r="F189" i="16" s="1"/>
  <c r="G189" i="16" a="1"/>
  <c r="G189" i="16" s="1"/>
  <c r="H189" i="16" a="1"/>
  <c r="H189" i="16" s="1"/>
  <c r="I189" i="16" a="1"/>
  <c r="I189" i="16" s="1"/>
  <c r="J189" i="16" a="1"/>
  <c r="J189" i="16" s="1"/>
  <c r="L189" i="16" a="1"/>
  <c r="L189" i="16" s="1"/>
  <c r="N189" i="16" a="1"/>
  <c r="N189" i="16" s="1"/>
  <c r="O189" i="16" a="1"/>
  <c r="O189" i="16" s="1"/>
  <c r="A190" i="16" a="1"/>
  <c r="A190" i="16" s="1"/>
  <c r="B190" i="16" a="1"/>
  <c r="B190" i="16" s="1"/>
  <c r="C190" i="16" a="1"/>
  <c r="C190" i="16" s="1"/>
  <c r="D190" i="16" a="1"/>
  <c r="D190" i="16" s="1"/>
  <c r="E190" i="16" a="1"/>
  <c r="E190" i="16" s="1"/>
  <c r="F190" i="16" a="1"/>
  <c r="F190" i="16" s="1"/>
  <c r="G190" i="16" a="1"/>
  <c r="G190" i="16" s="1"/>
  <c r="H190" i="16" a="1"/>
  <c r="H190" i="16" s="1"/>
  <c r="I190" i="16" a="1"/>
  <c r="I190" i="16" s="1"/>
  <c r="J190" i="16" a="1"/>
  <c r="J190" i="16" s="1"/>
  <c r="L190" i="16" a="1"/>
  <c r="L190" i="16" s="1"/>
  <c r="N190" i="16" a="1"/>
  <c r="N190" i="16" s="1"/>
  <c r="O190" i="16" a="1"/>
  <c r="O190" i="16" s="1"/>
  <c r="A191" i="16" a="1"/>
  <c r="A191" i="16" s="1"/>
  <c r="B191" i="16" a="1"/>
  <c r="B191" i="16" s="1"/>
  <c r="C191" i="16" a="1"/>
  <c r="C191" i="16" s="1"/>
  <c r="D191" i="16" a="1"/>
  <c r="D191" i="16" s="1"/>
  <c r="E191" i="16" a="1"/>
  <c r="E191" i="16" s="1"/>
  <c r="F191" i="16" a="1"/>
  <c r="F191" i="16" s="1"/>
  <c r="G191" i="16" a="1"/>
  <c r="G191" i="16" s="1"/>
  <c r="H191" i="16" a="1"/>
  <c r="H191" i="16" s="1"/>
  <c r="I191" i="16" a="1"/>
  <c r="I191" i="16" s="1"/>
  <c r="J191" i="16" a="1"/>
  <c r="J191" i="16" s="1"/>
  <c r="L191" i="16" a="1"/>
  <c r="L191" i="16" s="1"/>
  <c r="N191" i="16" a="1"/>
  <c r="N191" i="16" s="1"/>
  <c r="O191" i="16" a="1"/>
  <c r="O191" i="16" s="1"/>
  <c r="A192" i="16" a="1"/>
  <c r="A192" i="16" s="1"/>
  <c r="B192" i="16" a="1"/>
  <c r="B192" i="16" s="1"/>
  <c r="C192" i="16" a="1"/>
  <c r="C192" i="16" s="1"/>
  <c r="D192" i="16" a="1"/>
  <c r="D192" i="16" s="1"/>
  <c r="E192" i="16" a="1"/>
  <c r="E192" i="16" s="1"/>
  <c r="F192" i="16" a="1"/>
  <c r="F192" i="16" s="1"/>
  <c r="G192" i="16" a="1"/>
  <c r="G192" i="16" s="1"/>
  <c r="H192" i="16" a="1"/>
  <c r="H192" i="16" s="1"/>
  <c r="I192" i="16" a="1"/>
  <c r="I192" i="16" s="1"/>
  <c r="J192" i="16" a="1"/>
  <c r="J192" i="16" s="1"/>
  <c r="L192" i="16" a="1"/>
  <c r="L192" i="16" s="1"/>
  <c r="N192" i="16" a="1"/>
  <c r="N192" i="16" s="1"/>
  <c r="O192" i="16" a="1"/>
  <c r="O192" i="16" s="1"/>
  <c r="A193" i="16" a="1"/>
  <c r="A193" i="16" s="1"/>
  <c r="B193" i="16" a="1"/>
  <c r="B193" i="16" s="1"/>
  <c r="C193" i="16" a="1"/>
  <c r="C193" i="16" s="1"/>
  <c r="D193" i="16" a="1"/>
  <c r="D193" i="16" s="1"/>
  <c r="E193" i="16" a="1"/>
  <c r="E193" i="16" s="1"/>
  <c r="F193" i="16" a="1"/>
  <c r="F193" i="16" s="1"/>
  <c r="G193" i="16" a="1"/>
  <c r="G193" i="16" s="1"/>
  <c r="H193" i="16" a="1"/>
  <c r="H193" i="16" s="1"/>
  <c r="I193" i="16" a="1"/>
  <c r="I193" i="16" s="1"/>
  <c r="J193" i="16" a="1"/>
  <c r="J193" i="16" s="1"/>
  <c r="L193" i="16" a="1"/>
  <c r="L193" i="16" s="1"/>
  <c r="N193" i="16" a="1"/>
  <c r="N193" i="16" s="1"/>
  <c r="O193" i="16" a="1"/>
  <c r="O193" i="16" s="1"/>
  <c r="A194" i="16" a="1"/>
  <c r="A194" i="16" s="1"/>
  <c r="B194" i="16" a="1"/>
  <c r="B194" i="16" s="1"/>
  <c r="C194" i="16" a="1"/>
  <c r="C194" i="16" s="1"/>
  <c r="D194" i="16" a="1"/>
  <c r="D194" i="16" s="1"/>
  <c r="E194" i="16" a="1"/>
  <c r="E194" i="16" s="1"/>
  <c r="F194" i="16" a="1"/>
  <c r="F194" i="16" s="1"/>
  <c r="G194" i="16" a="1"/>
  <c r="G194" i="16" s="1"/>
  <c r="H194" i="16" a="1"/>
  <c r="H194" i="16" s="1"/>
  <c r="I194" i="16" a="1"/>
  <c r="I194" i="16" s="1"/>
  <c r="J194" i="16" a="1"/>
  <c r="J194" i="16" s="1"/>
  <c r="L194" i="16" a="1"/>
  <c r="L194" i="16" s="1"/>
  <c r="N194" i="16" a="1"/>
  <c r="N194" i="16" s="1"/>
  <c r="O194" i="16" a="1"/>
  <c r="O194" i="16" s="1"/>
  <c r="A195" i="16" a="1"/>
  <c r="A195" i="16" s="1"/>
  <c r="B195" i="16" a="1"/>
  <c r="B195" i="16" s="1"/>
  <c r="C195" i="16" a="1"/>
  <c r="C195" i="16" s="1"/>
  <c r="D195" i="16" a="1"/>
  <c r="D195" i="16" s="1"/>
  <c r="E195" i="16" a="1"/>
  <c r="E195" i="16" s="1"/>
  <c r="F195" i="16" a="1"/>
  <c r="F195" i="16" s="1"/>
  <c r="G195" i="16" a="1"/>
  <c r="G195" i="16" s="1"/>
  <c r="H195" i="16" a="1"/>
  <c r="H195" i="16" s="1"/>
  <c r="I195" i="16" a="1"/>
  <c r="I195" i="16" s="1"/>
  <c r="J195" i="16" a="1"/>
  <c r="J195" i="16" s="1"/>
  <c r="L195" i="16" a="1"/>
  <c r="L195" i="16" s="1"/>
  <c r="N195" i="16" a="1"/>
  <c r="N195" i="16" s="1"/>
  <c r="O195" i="16" a="1"/>
  <c r="O195" i="16" s="1"/>
  <c r="A196" i="16" a="1"/>
  <c r="A196" i="16" s="1"/>
  <c r="B196" i="16" a="1"/>
  <c r="B196" i="16" s="1"/>
  <c r="C196" i="16" a="1"/>
  <c r="C196" i="16" s="1"/>
  <c r="D196" i="16" a="1"/>
  <c r="D196" i="16" s="1"/>
  <c r="E196" i="16" a="1"/>
  <c r="E196" i="16" s="1"/>
  <c r="F196" i="16" a="1"/>
  <c r="F196" i="16" s="1"/>
  <c r="G196" i="16" a="1"/>
  <c r="G196" i="16" s="1"/>
  <c r="H196" i="16" a="1"/>
  <c r="H196" i="16" s="1"/>
  <c r="I196" i="16" a="1"/>
  <c r="I196" i="16" s="1"/>
  <c r="J196" i="16" a="1"/>
  <c r="J196" i="16" s="1"/>
  <c r="L196" i="16" a="1"/>
  <c r="L196" i="16" s="1"/>
  <c r="N196" i="16" a="1"/>
  <c r="N196" i="16" s="1"/>
  <c r="O196" i="16" a="1"/>
  <c r="O196" i="16" s="1"/>
  <c r="A197" i="16" a="1"/>
  <c r="A197" i="16" s="1"/>
  <c r="B197" i="16" a="1"/>
  <c r="B197" i="16" s="1"/>
  <c r="C197" i="16" a="1"/>
  <c r="C197" i="16" s="1"/>
  <c r="D197" i="16" a="1"/>
  <c r="D197" i="16" s="1"/>
  <c r="E197" i="16" a="1"/>
  <c r="E197" i="16" s="1"/>
  <c r="F197" i="16" a="1"/>
  <c r="F197" i="16" s="1"/>
  <c r="G197" i="16" a="1"/>
  <c r="G197" i="16" s="1"/>
  <c r="H197" i="16" a="1"/>
  <c r="H197" i="16" s="1"/>
  <c r="I197" i="16" a="1"/>
  <c r="I197" i="16" s="1"/>
  <c r="J197" i="16" a="1"/>
  <c r="J197" i="16" s="1"/>
  <c r="L197" i="16" a="1"/>
  <c r="L197" i="16" s="1"/>
  <c r="N197" i="16" a="1"/>
  <c r="N197" i="16" s="1"/>
  <c r="O197" i="16" a="1"/>
  <c r="O197" i="16" s="1"/>
  <c r="A198" i="16" a="1"/>
  <c r="A198" i="16" s="1"/>
  <c r="B198" i="16" a="1"/>
  <c r="B198" i="16" s="1"/>
  <c r="C198" i="16" a="1"/>
  <c r="C198" i="16" s="1"/>
  <c r="D198" i="16" a="1"/>
  <c r="D198" i="16" s="1"/>
  <c r="E198" i="16" a="1"/>
  <c r="E198" i="16" s="1"/>
  <c r="F198" i="16" a="1"/>
  <c r="F198" i="16" s="1"/>
  <c r="G198" i="16" a="1"/>
  <c r="G198" i="16" s="1"/>
  <c r="H198" i="16" a="1"/>
  <c r="H198" i="16" s="1"/>
  <c r="I198" i="16" a="1"/>
  <c r="I198" i="16" s="1"/>
  <c r="J198" i="16" a="1"/>
  <c r="J198" i="16" s="1"/>
  <c r="L198" i="16" a="1"/>
  <c r="L198" i="16" s="1"/>
  <c r="N198" i="16" a="1"/>
  <c r="N198" i="16" s="1"/>
  <c r="O198" i="16" a="1"/>
  <c r="O198" i="16" s="1"/>
  <c r="A199" i="16" a="1"/>
  <c r="A199" i="16" s="1"/>
  <c r="B199" i="16" a="1"/>
  <c r="B199" i="16" s="1"/>
  <c r="C199" i="16" a="1"/>
  <c r="C199" i="16" s="1"/>
  <c r="D199" i="16" a="1"/>
  <c r="D199" i="16" s="1"/>
  <c r="E199" i="16" a="1"/>
  <c r="E199" i="16" s="1"/>
  <c r="F199" i="16" a="1"/>
  <c r="F199" i="16" s="1"/>
  <c r="G199" i="16" a="1"/>
  <c r="G199" i="16" s="1"/>
  <c r="H199" i="16" a="1"/>
  <c r="H199" i="16" s="1"/>
  <c r="I199" i="16" a="1"/>
  <c r="I199" i="16" s="1"/>
  <c r="J199" i="16" a="1"/>
  <c r="J199" i="16" s="1"/>
  <c r="L199" i="16" a="1"/>
  <c r="L199" i="16" s="1"/>
  <c r="N199" i="16" a="1"/>
  <c r="N199" i="16" s="1"/>
  <c r="O199" i="16" a="1"/>
  <c r="O199" i="16" s="1"/>
  <c r="A200" i="16" a="1"/>
  <c r="A200" i="16" s="1"/>
  <c r="B200" i="16" a="1"/>
  <c r="B200" i="16" s="1"/>
  <c r="C200" i="16" a="1"/>
  <c r="C200" i="16" s="1"/>
  <c r="D200" i="16" a="1"/>
  <c r="D200" i="16" s="1"/>
  <c r="E200" i="16" a="1"/>
  <c r="E200" i="16" s="1"/>
  <c r="F200" i="16" a="1"/>
  <c r="F200" i="16" s="1"/>
  <c r="G200" i="16" a="1"/>
  <c r="G200" i="16" s="1"/>
  <c r="H200" i="16" a="1"/>
  <c r="H200" i="16" s="1"/>
  <c r="I200" i="16" a="1"/>
  <c r="I200" i="16" s="1"/>
  <c r="J200" i="16" a="1"/>
  <c r="J200" i="16" s="1"/>
  <c r="L200" i="16" a="1"/>
  <c r="L200" i="16" s="1"/>
  <c r="N200" i="16" a="1"/>
  <c r="N200" i="16" s="1"/>
  <c r="O200" i="16" a="1"/>
  <c r="O200" i="16" s="1"/>
  <c r="A201" i="16" a="1"/>
  <c r="A201" i="16" s="1"/>
  <c r="B201" i="16" a="1"/>
  <c r="B201" i="16" s="1"/>
  <c r="C201" i="16" a="1"/>
  <c r="C201" i="16" s="1"/>
  <c r="D201" i="16" a="1"/>
  <c r="D201" i="16" s="1"/>
  <c r="E201" i="16" a="1"/>
  <c r="E201" i="16" s="1"/>
  <c r="F201" i="16" a="1"/>
  <c r="F201" i="16" s="1"/>
  <c r="G201" i="16" a="1"/>
  <c r="G201" i="16" s="1"/>
  <c r="H201" i="16" a="1"/>
  <c r="H201" i="16" s="1"/>
  <c r="I201" i="16" a="1"/>
  <c r="I201" i="16" s="1"/>
  <c r="J201" i="16" a="1"/>
  <c r="J201" i="16" s="1"/>
  <c r="L201" i="16" a="1"/>
  <c r="L201" i="16" s="1"/>
  <c r="N201" i="16" a="1"/>
  <c r="N201" i="16" s="1"/>
  <c r="O201" i="16" a="1"/>
  <c r="O201" i="16" s="1"/>
  <c r="A202" i="16" a="1"/>
  <c r="A202" i="16" s="1"/>
  <c r="B202" i="16" a="1"/>
  <c r="B202" i="16" s="1"/>
  <c r="C202" i="16" a="1"/>
  <c r="C202" i="16" s="1"/>
  <c r="D202" i="16" a="1"/>
  <c r="D202" i="16" s="1"/>
  <c r="E202" i="16" a="1"/>
  <c r="E202" i="16" s="1"/>
  <c r="F202" i="16" a="1"/>
  <c r="F202" i="16" s="1"/>
  <c r="G202" i="16" a="1"/>
  <c r="G202" i="16" s="1"/>
  <c r="H202" i="16" a="1"/>
  <c r="H202" i="16" s="1"/>
  <c r="I202" i="16" a="1"/>
  <c r="I202" i="16" s="1"/>
  <c r="J202" i="16" a="1"/>
  <c r="J202" i="16" s="1"/>
  <c r="L202" i="16" a="1"/>
  <c r="L202" i="16" s="1"/>
  <c r="N202" i="16" a="1"/>
  <c r="N202" i="16" s="1"/>
  <c r="O202" i="16" a="1"/>
  <c r="O202" i="16" s="1"/>
  <c r="A203" i="16" a="1"/>
  <c r="A203" i="16" s="1"/>
  <c r="B203" i="16" a="1"/>
  <c r="B203" i="16" s="1"/>
  <c r="C203" i="16" a="1"/>
  <c r="C203" i="16" s="1"/>
  <c r="D203" i="16" a="1"/>
  <c r="D203" i="16" s="1"/>
  <c r="E203" i="16" a="1"/>
  <c r="E203" i="16" s="1"/>
  <c r="F203" i="16" a="1"/>
  <c r="F203" i="16" s="1"/>
  <c r="G203" i="16" a="1"/>
  <c r="G203" i="16" s="1"/>
  <c r="H203" i="16" a="1"/>
  <c r="H203" i="16" s="1"/>
  <c r="I203" i="16" a="1"/>
  <c r="I203" i="16" s="1"/>
  <c r="J203" i="16" a="1"/>
  <c r="J203" i="16" s="1"/>
  <c r="L203" i="16" a="1"/>
  <c r="L203" i="16" s="1"/>
  <c r="N203" i="16" a="1"/>
  <c r="N203" i="16" s="1"/>
  <c r="O203" i="16" a="1"/>
  <c r="O203" i="16" s="1"/>
  <c r="A204" i="16" a="1"/>
  <c r="A204" i="16" s="1"/>
  <c r="B204" i="16" a="1"/>
  <c r="B204" i="16" s="1"/>
  <c r="C204" i="16" a="1"/>
  <c r="C204" i="16" s="1"/>
  <c r="D204" i="16" a="1"/>
  <c r="D204" i="16" s="1"/>
  <c r="E204" i="16" a="1"/>
  <c r="E204" i="16" s="1"/>
  <c r="F204" i="16" a="1"/>
  <c r="F204" i="16" s="1"/>
  <c r="G204" i="16" a="1"/>
  <c r="G204" i="16" s="1"/>
  <c r="H204" i="16" a="1"/>
  <c r="H204" i="16" s="1"/>
  <c r="I204" i="16" a="1"/>
  <c r="I204" i="16" s="1"/>
  <c r="J204" i="16" a="1"/>
  <c r="J204" i="16" s="1"/>
  <c r="L204" i="16" a="1"/>
  <c r="L204" i="16" s="1"/>
  <c r="N204" i="16" a="1"/>
  <c r="N204" i="16" s="1"/>
  <c r="O204" i="16" a="1"/>
  <c r="O204" i="16" s="1"/>
  <c r="A205" i="16" a="1"/>
  <c r="A205" i="16" s="1"/>
  <c r="B205" i="16" a="1"/>
  <c r="B205" i="16" s="1"/>
  <c r="C205" i="16" a="1"/>
  <c r="C205" i="16" s="1"/>
  <c r="D205" i="16" a="1"/>
  <c r="D205" i="16" s="1"/>
  <c r="E205" i="16" a="1"/>
  <c r="E205" i="16" s="1"/>
  <c r="F205" i="16" a="1"/>
  <c r="F205" i="16" s="1"/>
  <c r="G205" i="16" a="1"/>
  <c r="G205" i="16" s="1"/>
  <c r="H205" i="16" a="1"/>
  <c r="H205" i="16" s="1"/>
  <c r="I205" i="16" a="1"/>
  <c r="I205" i="16" s="1"/>
  <c r="J205" i="16" a="1"/>
  <c r="J205" i="16" s="1"/>
  <c r="L205" i="16" a="1"/>
  <c r="L205" i="16" s="1"/>
  <c r="N205" i="16" a="1"/>
  <c r="N205" i="16" s="1"/>
  <c r="O205" i="16" a="1"/>
  <c r="O205" i="16" s="1"/>
  <c r="A206" i="16" a="1"/>
  <c r="A206" i="16" s="1"/>
  <c r="B206" i="16" a="1"/>
  <c r="B206" i="16" s="1"/>
  <c r="C206" i="16" a="1"/>
  <c r="C206" i="16" s="1"/>
  <c r="D206" i="16" a="1"/>
  <c r="D206" i="16" s="1"/>
  <c r="E206" i="16" a="1"/>
  <c r="E206" i="16" s="1"/>
  <c r="F206" i="16" a="1"/>
  <c r="F206" i="16" s="1"/>
  <c r="G206" i="16" a="1"/>
  <c r="G206" i="16" s="1"/>
  <c r="H206" i="16" a="1"/>
  <c r="H206" i="16" s="1"/>
  <c r="I206" i="16" a="1"/>
  <c r="I206" i="16" s="1"/>
  <c r="J206" i="16" a="1"/>
  <c r="J206" i="16" s="1"/>
  <c r="L206" i="16" a="1"/>
  <c r="L206" i="16" s="1"/>
  <c r="N206" i="16" a="1"/>
  <c r="N206" i="16" s="1"/>
  <c r="O206" i="16" a="1"/>
  <c r="O206" i="16" s="1"/>
  <c r="A207" i="16" a="1"/>
  <c r="A207" i="16" s="1"/>
  <c r="B207" i="16" a="1"/>
  <c r="B207" i="16" s="1"/>
  <c r="C207" i="16" a="1"/>
  <c r="C207" i="16" s="1"/>
  <c r="D207" i="16" a="1"/>
  <c r="D207" i="16" s="1"/>
  <c r="E207" i="16" a="1"/>
  <c r="E207" i="16" s="1"/>
  <c r="F207" i="16" a="1"/>
  <c r="F207" i="16" s="1"/>
  <c r="G207" i="16" a="1"/>
  <c r="G207" i="16" s="1"/>
  <c r="H207" i="16" a="1"/>
  <c r="H207" i="16" s="1"/>
  <c r="I207" i="16" a="1"/>
  <c r="I207" i="16" s="1"/>
  <c r="J207" i="16" a="1"/>
  <c r="J207" i="16" s="1"/>
  <c r="L207" i="16" a="1"/>
  <c r="L207" i="16" s="1"/>
  <c r="N207" i="16" a="1"/>
  <c r="N207" i="16" s="1"/>
  <c r="O207" i="16" a="1"/>
  <c r="O207" i="16" s="1"/>
  <c r="A208" i="16" a="1"/>
  <c r="A208" i="16" s="1"/>
  <c r="B208" i="16" a="1"/>
  <c r="B208" i="16" s="1"/>
  <c r="C208" i="16" a="1"/>
  <c r="C208" i="16" s="1"/>
  <c r="D208" i="16" a="1"/>
  <c r="D208" i="16" s="1"/>
  <c r="E208" i="16" a="1"/>
  <c r="E208" i="16" s="1"/>
  <c r="F208" i="16" a="1"/>
  <c r="F208" i="16" s="1"/>
  <c r="G208" i="16" a="1"/>
  <c r="G208" i="16" s="1"/>
  <c r="H208" i="16" a="1"/>
  <c r="H208" i="16" s="1"/>
  <c r="I208" i="16" a="1"/>
  <c r="I208" i="16" s="1"/>
  <c r="J208" i="16" a="1"/>
  <c r="J208" i="16" s="1"/>
  <c r="L208" i="16" a="1"/>
  <c r="L208" i="16" s="1"/>
  <c r="N208" i="16" a="1"/>
  <c r="N208" i="16" s="1"/>
  <c r="O208" i="16" a="1"/>
  <c r="O208" i="16" s="1"/>
  <c r="A209" i="16" a="1"/>
  <c r="A209" i="16" s="1"/>
  <c r="B209" i="16" a="1"/>
  <c r="B209" i="16" s="1"/>
  <c r="C209" i="16" a="1"/>
  <c r="C209" i="16" s="1"/>
  <c r="D209" i="16" a="1"/>
  <c r="D209" i="16" s="1"/>
  <c r="E209" i="16" a="1"/>
  <c r="E209" i="16" s="1"/>
  <c r="F209" i="16" a="1"/>
  <c r="F209" i="16" s="1"/>
  <c r="G209" i="16" a="1"/>
  <c r="G209" i="16" s="1"/>
  <c r="H209" i="16" a="1"/>
  <c r="H209" i="16" s="1"/>
  <c r="I209" i="16" a="1"/>
  <c r="I209" i="16" s="1"/>
  <c r="J209" i="16" a="1"/>
  <c r="J209" i="16" s="1"/>
  <c r="L209" i="16" a="1"/>
  <c r="L209" i="16" s="1"/>
  <c r="N209" i="16" a="1"/>
  <c r="N209" i="16" s="1"/>
  <c r="O209" i="16" a="1"/>
  <c r="O209" i="16" s="1"/>
  <c r="A210" i="16" a="1"/>
  <c r="A210" i="16" s="1"/>
  <c r="B210" i="16" a="1"/>
  <c r="B210" i="16" s="1"/>
  <c r="C210" i="16" a="1"/>
  <c r="C210" i="16" s="1"/>
  <c r="D210" i="16" a="1"/>
  <c r="D210" i="16" s="1"/>
  <c r="E210" i="16" a="1"/>
  <c r="E210" i="16" s="1"/>
  <c r="F210" i="16" a="1"/>
  <c r="F210" i="16" s="1"/>
  <c r="G210" i="16" a="1"/>
  <c r="G210" i="16" s="1"/>
  <c r="H210" i="16" a="1"/>
  <c r="H210" i="16" s="1"/>
  <c r="I210" i="16" a="1"/>
  <c r="I210" i="16" s="1"/>
  <c r="J210" i="16" a="1"/>
  <c r="J210" i="16" s="1"/>
  <c r="L210" i="16" a="1"/>
  <c r="L210" i="16" s="1"/>
  <c r="N210" i="16" a="1"/>
  <c r="N210" i="16" s="1"/>
  <c r="O210" i="16" a="1"/>
  <c r="O210" i="16" s="1"/>
  <c r="A211" i="16" a="1"/>
  <c r="A211" i="16" s="1"/>
  <c r="B211" i="16" a="1"/>
  <c r="B211" i="16" s="1"/>
  <c r="C211" i="16" a="1"/>
  <c r="C211" i="16" s="1"/>
  <c r="D211" i="16" a="1"/>
  <c r="D211" i="16" s="1"/>
  <c r="E211" i="16" a="1"/>
  <c r="E211" i="16" s="1"/>
  <c r="F211" i="16" a="1"/>
  <c r="F211" i="16" s="1"/>
  <c r="G211" i="16" a="1"/>
  <c r="G211" i="16" s="1"/>
  <c r="H211" i="16" a="1"/>
  <c r="H211" i="16" s="1"/>
  <c r="I211" i="16" a="1"/>
  <c r="I211" i="16" s="1"/>
  <c r="J211" i="16" a="1"/>
  <c r="J211" i="16" s="1"/>
  <c r="K211" i="16" a="1"/>
  <c r="K211" i="16" s="1"/>
  <c r="L211" i="16" a="1"/>
  <c r="L211" i="16" s="1"/>
  <c r="N211" i="16" a="1"/>
  <c r="N211" i="16" s="1"/>
  <c r="O211" i="16" a="1"/>
  <c r="O211" i="16" s="1"/>
  <c r="A212" i="16" a="1"/>
  <c r="A212" i="16" s="1"/>
  <c r="B212" i="16" a="1"/>
  <c r="B212" i="16" s="1"/>
  <c r="C212" i="16" a="1"/>
  <c r="C212" i="16" s="1"/>
  <c r="D212" i="16" a="1"/>
  <c r="D212" i="16" s="1"/>
  <c r="E212" i="16" a="1"/>
  <c r="E212" i="16" s="1"/>
  <c r="F212" i="16" a="1"/>
  <c r="F212" i="16" s="1"/>
  <c r="G212" i="16" a="1"/>
  <c r="G212" i="16" s="1"/>
  <c r="H212" i="16" a="1"/>
  <c r="H212" i="16" s="1"/>
  <c r="I212" i="16" a="1"/>
  <c r="I212" i="16" s="1"/>
  <c r="J212" i="16" a="1"/>
  <c r="J212" i="16" s="1"/>
  <c r="K212" i="16" a="1"/>
  <c r="K212" i="16" s="1"/>
  <c r="L212" i="16" a="1"/>
  <c r="L212" i="16" s="1"/>
  <c r="N212" i="16" a="1"/>
  <c r="N212" i="16" s="1"/>
  <c r="O212" i="16" a="1"/>
  <c r="O212" i="16" s="1"/>
  <c r="A213" i="16" a="1"/>
  <c r="A213" i="16" s="1"/>
  <c r="B213" i="16" a="1"/>
  <c r="B213" i="16" s="1"/>
  <c r="C213" i="16" a="1"/>
  <c r="C213" i="16" s="1"/>
  <c r="D213" i="16" a="1"/>
  <c r="D213" i="16" s="1"/>
  <c r="E213" i="16" a="1"/>
  <c r="E213" i="16" s="1"/>
  <c r="F213" i="16" a="1"/>
  <c r="F213" i="16" s="1"/>
  <c r="G213" i="16" a="1"/>
  <c r="G213" i="16" s="1"/>
  <c r="H213" i="16" a="1"/>
  <c r="H213" i="16" s="1"/>
  <c r="I213" i="16" a="1"/>
  <c r="I213" i="16" s="1"/>
  <c r="J213" i="16" a="1"/>
  <c r="J213" i="16" s="1"/>
  <c r="K213" i="16" a="1"/>
  <c r="K213" i="16" s="1"/>
  <c r="L213" i="16" a="1"/>
  <c r="L213" i="16" s="1"/>
  <c r="N213" i="16" a="1"/>
  <c r="N213" i="16" s="1"/>
  <c r="O213" i="16" a="1"/>
  <c r="O213" i="16" s="1"/>
  <c r="A214" i="16" a="1"/>
  <c r="A214" i="16" s="1"/>
  <c r="B214" i="16" a="1"/>
  <c r="B214" i="16" s="1"/>
  <c r="C214" i="16" a="1"/>
  <c r="C214" i="16" s="1"/>
  <c r="D214" i="16" a="1"/>
  <c r="D214" i="16" s="1"/>
  <c r="E214" i="16" a="1"/>
  <c r="E214" i="16" s="1"/>
  <c r="F214" i="16" a="1"/>
  <c r="F214" i="16" s="1"/>
  <c r="G214" i="16" a="1"/>
  <c r="G214" i="16" s="1"/>
  <c r="H214" i="16" a="1"/>
  <c r="H214" i="16" s="1"/>
  <c r="I214" i="16" a="1"/>
  <c r="I214" i="16" s="1"/>
  <c r="J214" i="16" a="1"/>
  <c r="J214" i="16" s="1"/>
  <c r="K214" i="16" a="1"/>
  <c r="K214" i="16" s="1"/>
  <c r="L214" i="16" a="1"/>
  <c r="L214" i="16" s="1"/>
  <c r="N214" i="16" a="1"/>
  <c r="N214" i="16" s="1"/>
  <c r="O214" i="16" a="1"/>
  <c r="O214" i="16" s="1"/>
  <c r="A215" i="16" a="1"/>
  <c r="A215" i="16" s="1"/>
  <c r="B215" i="16" a="1"/>
  <c r="B215" i="16" s="1"/>
  <c r="C215" i="16" a="1"/>
  <c r="C215" i="16" s="1"/>
  <c r="D215" i="16" a="1"/>
  <c r="D215" i="16" s="1"/>
  <c r="E215" i="16" a="1"/>
  <c r="E215" i="16" s="1"/>
  <c r="F215" i="16" a="1"/>
  <c r="F215" i="16" s="1"/>
  <c r="G215" i="16" a="1"/>
  <c r="G215" i="16" s="1"/>
  <c r="H215" i="16" a="1"/>
  <c r="H215" i="16" s="1"/>
  <c r="I215" i="16" a="1"/>
  <c r="I215" i="16" s="1"/>
  <c r="J215" i="16" a="1"/>
  <c r="J215" i="16" s="1"/>
  <c r="L215" i="16" a="1"/>
  <c r="L215" i="16" s="1"/>
  <c r="N215" i="16" a="1"/>
  <c r="N215" i="16" s="1"/>
  <c r="O215" i="16" a="1"/>
  <c r="O215" i="16" s="1"/>
  <c r="A216" i="16" a="1"/>
  <c r="A216" i="16" s="1"/>
  <c r="B216" i="16" a="1"/>
  <c r="B216" i="16" s="1"/>
  <c r="C216" i="16" a="1"/>
  <c r="C216" i="16" s="1"/>
  <c r="D216" i="16" a="1"/>
  <c r="D216" i="16" s="1"/>
  <c r="E216" i="16" a="1"/>
  <c r="E216" i="16" s="1"/>
  <c r="F216" i="16" a="1"/>
  <c r="F216" i="16" s="1"/>
  <c r="G216" i="16" a="1"/>
  <c r="G216" i="16" s="1"/>
  <c r="H216" i="16" a="1"/>
  <c r="H216" i="16" s="1"/>
  <c r="I216" i="16" a="1"/>
  <c r="I216" i="16" s="1"/>
  <c r="J216" i="16" a="1"/>
  <c r="J216" i="16" s="1"/>
  <c r="L216" i="16" a="1"/>
  <c r="L216" i="16" s="1"/>
  <c r="N216" i="16" a="1"/>
  <c r="N216" i="16" s="1"/>
  <c r="O216" i="16" a="1"/>
  <c r="O216" i="16" s="1"/>
  <c r="A217" i="16" a="1"/>
  <c r="A217" i="16" s="1"/>
  <c r="B217" i="16" a="1"/>
  <c r="B217" i="16" s="1"/>
  <c r="C217" i="16" a="1"/>
  <c r="C217" i="16" s="1"/>
  <c r="D217" i="16" a="1"/>
  <c r="D217" i="16" s="1"/>
  <c r="E217" i="16" a="1"/>
  <c r="E217" i="16" s="1"/>
  <c r="F217" i="16" a="1"/>
  <c r="F217" i="16" s="1"/>
  <c r="G217" i="16" a="1"/>
  <c r="G217" i="16" s="1"/>
  <c r="H217" i="16" a="1"/>
  <c r="H217" i="16" s="1"/>
  <c r="I217" i="16" a="1"/>
  <c r="I217" i="16" s="1"/>
  <c r="J217" i="16" a="1"/>
  <c r="J217" i="16" s="1"/>
  <c r="L217" i="16" a="1"/>
  <c r="L217" i="16" s="1"/>
  <c r="N217" i="16" a="1"/>
  <c r="N217" i="16" s="1"/>
  <c r="O217" i="16" a="1"/>
  <c r="O217" i="16" s="1"/>
  <c r="A218" i="16" a="1"/>
  <c r="A218" i="16" s="1"/>
  <c r="B218" i="16" a="1"/>
  <c r="B218" i="16" s="1"/>
  <c r="C218" i="16" a="1"/>
  <c r="C218" i="16" s="1"/>
  <c r="D218" i="16" a="1"/>
  <c r="D218" i="16" s="1"/>
  <c r="E218" i="16" a="1"/>
  <c r="E218" i="16" s="1"/>
  <c r="F218" i="16" a="1"/>
  <c r="F218" i="16" s="1"/>
  <c r="G218" i="16" a="1"/>
  <c r="G218" i="16" s="1"/>
  <c r="H218" i="16" a="1"/>
  <c r="H218" i="16" s="1"/>
  <c r="I218" i="16" a="1"/>
  <c r="I218" i="16" s="1"/>
  <c r="J218" i="16" a="1"/>
  <c r="J218" i="16" s="1"/>
  <c r="L218" i="16" a="1"/>
  <c r="L218" i="16" s="1"/>
  <c r="N218" i="16" a="1"/>
  <c r="N218" i="16" s="1"/>
  <c r="O218" i="16" a="1"/>
  <c r="O218" i="16" s="1"/>
  <c r="A219" i="16" a="1"/>
  <c r="A219" i="16" s="1"/>
  <c r="B219" i="16" a="1"/>
  <c r="B219" i="16" s="1"/>
  <c r="C219" i="16" a="1"/>
  <c r="C219" i="16" s="1"/>
  <c r="D219" i="16" a="1"/>
  <c r="D219" i="16" s="1"/>
  <c r="E219" i="16" a="1"/>
  <c r="E219" i="16" s="1"/>
  <c r="F219" i="16" a="1"/>
  <c r="F219" i="16" s="1"/>
  <c r="G219" i="16" a="1"/>
  <c r="G219" i="16" s="1"/>
  <c r="H219" i="16" a="1"/>
  <c r="H219" i="16" s="1"/>
  <c r="I219" i="16" a="1"/>
  <c r="I219" i="16" s="1"/>
  <c r="J219" i="16" a="1"/>
  <c r="J219" i="16" s="1"/>
  <c r="L219" i="16" a="1"/>
  <c r="L219" i="16" s="1"/>
  <c r="N219" i="16" a="1"/>
  <c r="N219" i="16" s="1"/>
  <c r="O219" i="16" a="1"/>
  <c r="O219" i="16" s="1"/>
  <c r="A220" i="16" a="1"/>
  <c r="A220" i="16" s="1"/>
  <c r="B220" i="16" a="1"/>
  <c r="B220" i="16" s="1"/>
  <c r="C220" i="16" a="1"/>
  <c r="C220" i="16" s="1"/>
  <c r="D220" i="16" a="1"/>
  <c r="D220" i="16" s="1"/>
  <c r="E220" i="16" a="1"/>
  <c r="E220" i="16" s="1"/>
  <c r="F220" i="16" a="1"/>
  <c r="F220" i="16" s="1"/>
  <c r="G220" i="16" a="1"/>
  <c r="G220" i="16" s="1"/>
  <c r="H220" i="16" a="1"/>
  <c r="H220" i="16" s="1"/>
  <c r="I220" i="16" a="1"/>
  <c r="I220" i="16" s="1"/>
  <c r="J220" i="16" a="1"/>
  <c r="J220" i="16" s="1"/>
  <c r="L220" i="16" a="1"/>
  <c r="L220" i="16" s="1"/>
  <c r="N220" i="16" a="1"/>
  <c r="N220" i="16" s="1"/>
  <c r="O220" i="16" a="1"/>
  <c r="O220" i="16" s="1"/>
  <c r="A221" i="16" a="1"/>
  <c r="A221" i="16" s="1"/>
  <c r="B221" i="16" a="1"/>
  <c r="B221" i="16" s="1"/>
  <c r="C221" i="16" a="1"/>
  <c r="C221" i="16" s="1"/>
  <c r="D221" i="16" a="1"/>
  <c r="D221" i="16" s="1"/>
  <c r="E221" i="16" a="1"/>
  <c r="E221" i="16" s="1"/>
  <c r="F221" i="16" a="1"/>
  <c r="F221" i="16" s="1"/>
  <c r="G221" i="16" a="1"/>
  <c r="G221" i="16" s="1"/>
  <c r="H221" i="16" a="1"/>
  <c r="H221" i="16" s="1"/>
  <c r="I221" i="16" a="1"/>
  <c r="I221" i="16" s="1"/>
  <c r="J221" i="16" a="1"/>
  <c r="J221" i="16" s="1"/>
  <c r="L221" i="16" a="1"/>
  <c r="L221" i="16" s="1"/>
  <c r="N221" i="16" a="1"/>
  <c r="N221" i="16" s="1"/>
  <c r="O221" i="16" a="1"/>
  <c r="O221" i="16" s="1"/>
  <c r="A222" i="16" a="1"/>
  <c r="A222" i="16" s="1"/>
  <c r="B222" i="16" a="1"/>
  <c r="B222" i="16" s="1"/>
  <c r="C222" i="16" a="1"/>
  <c r="C222" i="16" s="1"/>
  <c r="D222" i="16" a="1"/>
  <c r="D222" i="16" s="1"/>
  <c r="E222" i="16" a="1"/>
  <c r="E222" i="16" s="1"/>
  <c r="F222" i="16" a="1"/>
  <c r="F222" i="16" s="1"/>
  <c r="G222" i="16" a="1"/>
  <c r="G222" i="16" s="1"/>
  <c r="H222" i="16" a="1"/>
  <c r="H222" i="16" s="1"/>
  <c r="I222" i="16" a="1"/>
  <c r="I222" i="16" s="1"/>
  <c r="J222" i="16" a="1"/>
  <c r="J222" i="16" s="1"/>
  <c r="L222" i="16" a="1"/>
  <c r="L222" i="16" s="1"/>
  <c r="N222" i="16" a="1"/>
  <c r="N222" i="16" s="1"/>
  <c r="O222" i="16" a="1"/>
  <c r="O222" i="16" s="1"/>
  <c r="A223" i="16" a="1"/>
  <c r="A223" i="16" s="1"/>
  <c r="B223" i="16" a="1"/>
  <c r="B223" i="16" s="1"/>
  <c r="C223" i="16" a="1"/>
  <c r="C223" i="16" s="1"/>
  <c r="D223" i="16" a="1"/>
  <c r="D223" i="16" s="1"/>
  <c r="E223" i="16" a="1"/>
  <c r="E223" i="16" s="1"/>
  <c r="F223" i="16" a="1"/>
  <c r="F223" i="16" s="1"/>
  <c r="G223" i="16" a="1"/>
  <c r="G223" i="16" s="1"/>
  <c r="H223" i="16" a="1"/>
  <c r="H223" i="16" s="1"/>
  <c r="I223" i="16" a="1"/>
  <c r="I223" i="16" s="1"/>
  <c r="J223" i="16" a="1"/>
  <c r="J223" i="16" s="1"/>
  <c r="L223" i="16" a="1"/>
  <c r="L223" i="16" s="1"/>
  <c r="N223" i="16" a="1"/>
  <c r="N223" i="16" s="1"/>
  <c r="O223" i="16" a="1"/>
  <c r="O223" i="16" s="1"/>
  <c r="A224" i="16" a="1"/>
  <c r="A224" i="16" s="1"/>
  <c r="B224" i="16" a="1"/>
  <c r="B224" i="16" s="1"/>
  <c r="C224" i="16" a="1"/>
  <c r="C224" i="16" s="1"/>
  <c r="D224" i="16" a="1"/>
  <c r="D224" i="16" s="1"/>
  <c r="E224" i="16" a="1"/>
  <c r="E224" i="16" s="1"/>
  <c r="F224" i="16" a="1"/>
  <c r="F224" i="16" s="1"/>
  <c r="G224" i="16" a="1"/>
  <c r="G224" i="16" s="1"/>
  <c r="H224" i="16" a="1"/>
  <c r="H224" i="16" s="1"/>
  <c r="I224" i="16" a="1"/>
  <c r="I224" i="16" s="1"/>
  <c r="J224" i="16" a="1"/>
  <c r="J224" i="16" s="1"/>
  <c r="L224" i="16" a="1"/>
  <c r="L224" i="16" s="1"/>
  <c r="N224" i="16" a="1"/>
  <c r="N224" i="16" s="1"/>
  <c r="O224" i="16" a="1"/>
  <c r="O224" i="16" s="1"/>
  <c r="A225" i="16" a="1"/>
  <c r="A225" i="16" s="1"/>
  <c r="B225" i="16" a="1"/>
  <c r="B225" i="16" s="1"/>
  <c r="C225" i="16" a="1"/>
  <c r="C225" i="16" s="1"/>
  <c r="D225" i="16" a="1"/>
  <c r="D225" i="16" s="1"/>
  <c r="E225" i="16" a="1"/>
  <c r="E225" i="16" s="1"/>
  <c r="F225" i="16" a="1"/>
  <c r="F225" i="16" s="1"/>
  <c r="G225" i="16" a="1"/>
  <c r="G225" i="16" s="1"/>
  <c r="H225" i="16" a="1"/>
  <c r="H225" i="16" s="1"/>
  <c r="I225" i="16" a="1"/>
  <c r="I225" i="16" s="1"/>
  <c r="J225" i="16" a="1"/>
  <c r="J225" i="16" s="1"/>
  <c r="L225" i="16" a="1"/>
  <c r="L225" i="16" s="1"/>
  <c r="N225" i="16" a="1"/>
  <c r="N225" i="16" s="1"/>
  <c r="O225" i="16" a="1"/>
  <c r="O225" i="16" s="1"/>
  <c r="A226" i="16" a="1"/>
  <c r="A226" i="16" s="1"/>
  <c r="B226" i="16" a="1"/>
  <c r="B226" i="16" s="1"/>
  <c r="C226" i="16" a="1"/>
  <c r="C226" i="16" s="1"/>
  <c r="D226" i="16" a="1"/>
  <c r="D226" i="16" s="1"/>
  <c r="E226" i="16" a="1"/>
  <c r="E226" i="16" s="1"/>
  <c r="F226" i="16" a="1"/>
  <c r="F226" i="16" s="1"/>
  <c r="G226" i="16" a="1"/>
  <c r="G226" i="16" s="1"/>
  <c r="H226" i="16" a="1"/>
  <c r="H226" i="16" s="1"/>
  <c r="I226" i="16" a="1"/>
  <c r="I226" i="16" s="1"/>
  <c r="J226" i="16" a="1"/>
  <c r="J226" i="16" s="1"/>
  <c r="L226" i="16" a="1"/>
  <c r="L226" i="16" s="1"/>
  <c r="N226" i="16" a="1"/>
  <c r="N226" i="16" s="1"/>
  <c r="O226" i="16" a="1"/>
  <c r="O226" i="16" s="1"/>
  <c r="A227" i="16" a="1"/>
  <c r="A227" i="16" s="1"/>
  <c r="B227" i="16" a="1"/>
  <c r="B227" i="16" s="1"/>
  <c r="C227" i="16" a="1"/>
  <c r="C227" i="16" s="1"/>
  <c r="D227" i="16" a="1"/>
  <c r="D227" i="16" s="1"/>
  <c r="E227" i="16" a="1"/>
  <c r="E227" i="16" s="1"/>
  <c r="F227" i="16" a="1"/>
  <c r="F227" i="16" s="1"/>
  <c r="G227" i="16" a="1"/>
  <c r="G227" i="16" s="1"/>
  <c r="H227" i="16" a="1"/>
  <c r="H227" i="16" s="1"/>
  <c r="I227" i="16" a="1"/>
  <c r="I227" i="16" s="1"/>
  <c r="J227" i="16" a="1"/>
  <c r="J227" i="16" s="1"/>
  <c r="L227" i="16" a="1"/>
  <c r="L227" i="16" s="1"/>
  <c r="N227" i="16" a="1"/>
  <c r="N227" i="16" s="1"/>
  <c r="O227" i="16" a="1"/>
  <c r="O227" i="16" s="1"/>
  <c r="A228" i="16" a="1"/>
  <c r="A228" i="16" s="1"/>
  <c r="B228" i="16" a="1"/>
  <c r="B228" i="16" s="1"/>
  <c r="C228" i="16" a="1"/>
  <c r="C228" i="16" s="1"/>
  <c r="D228" i="16" a="1"/>
  <c r="D228" i="16" s="1"/>
  <c r="E228" i="16" a="1"/>
  <c r="E228" i="16" s="1"/>
  <c r="F228" i="16" a="1"/>
  <c r="F228" i="16" s="1"/>
  <c r="G228" i="16" a="1"/>
  <c r="G228" i="16" s="1"/>
  <c r="H228" i="16" a="1"/>
  <c r="H228" i="16" s="1"/>
  <c r="I228" i="16" a="1"/>
  <c r="I228" i="16" s="1"/>
  <c r="J228" i="16" a="1"/>
  <c r="J228" i="16" s="1"/>
  <c r="L228" i="16" a="1"/>
  <c r="L228" i="16" s="1"/>
  <c r="N228" i="16" a="1"/>
  <c r="N228" i="16" s="1"/>
  <c r="O228" i="16" a="1"/>
  <c r="O228" i="16" s="1"/>
  <c r="A229" i="16" a="1"/>
  <c r="A229" i="16" s="1"/>
  <c r="B229" i="16" a="1"/>
  <c r="B229" i="16" s="1"/>
  <c r="C229" i="16" a="1"/>
  <c r="C229" i="16" s="1"/>
  <c r="D229" i="16" a="1"/>
  <c r="D229" i="16" s="1"/>
  <c r="E229" i="16" a="1"/>
  <c r="E229" i="16" s="1"/>
  <c r="F229" i="16" a="1"/>
  <c r="F229" i="16" s="1"/>
  <c r="G229" i="16" a="1"/>
  <c r="G229" i="16" s="1"/>
  <c r="H229" i="16" a="1"/>
  <c r="H229" i="16" s="1"/>
  <c r="I229" i="16" a="1"/>
  <c r="I229" i="16" s="1"/>
  <c r="J229" i="16" a="1"/>
  <c r="J229" i="16" s="1"/>
  <c r="L229" i="16" a="1"/>
  <c r="L229" i="16" s="1"/>
  <c r="N229" i="16" a="1"/>
  <c r="N229" i="16" s="1"/>
  <c r="O229" i="16" a="1"/>
  <c r="O229" i="16" s="1"/>
  <c r="A230" i="16" a="1"/>
  <c r="A230" i="16" s="1"/>
  <c r="B230" i="16" a="1"/>
  <c r="B230" i="16" s="1"/>
  <c r="C230" i="16" a="1"/>
  <c r="C230" i="16" s="1"/>
  <c r="D230" i="16" a="1"/>
  <c r="D230" i="16" s="1"/>
  <c r="E230" i="16" a="1"/>
  <c r="E230" i="16" s="1"/>
  <c r="F230" i="16" a="1"/>
  <c r="F230" i="16" s="1"/>
  <c r="G230" i="16" a="1"/>
  <c r="G230" i="16" s="1"/>
  <c r="H230" i="16" a="1"/>
  <c r="H230" i="16" s="1"/>
  <c r="I230" i="16" a="1"/>
  <c r="I230" i="16" s="1"/>
  <c r="J230" i="16" a="1"/>
  <c r="J230" i="16" s="1"/>
  <c r="L230" i="16" a="1"/>
  <c r="L230" i="16" s="1"/>
  <c r="N230" i="16" a="1"/>
  <c r="N230" i="16" s="1"/>
  <c r="O230" i="16" a="1"/>
  <c r="O230" i="16" s="1"/>
  <c r="A231" i="16" a="1"/>
  <c r="A231" i="16" s="1"/>
  <c r="B231" i="16" a="1"/>
  <c r="B231" i="16" s="1"/>
  <c r="C231" i="16" a="1"/>
  <c r="C231" i="16" s="1"/>
  <c r="D231" i="16" a="1"/>
  <c r="D231" i="16" s="1"/>
  <c r="E231" i="16" a="1"/>
  <c r="E231" i="16" s="1"/>
  <c r="F231" i="16" a="1"/>
  <c r="F231" i="16" s="1"/>
  <c r="G231" i="16" a="1"/>
  <c r="G231" i="16" s="1"/>
  <c r="H231" i="16" a="1"/>
  <c r="H231" i="16" s="1"/>
  <c r="I231" i="16" a="1"/>
  <c r="I231" i="16" s="1"/>
  <c r="J231" i="16" a="1"/>
  <c r="J231" i="16" s="1"/>
  <c r="L231" i="16" a="1"/>
  <c r="L231" i="16" s="1"/>
  <c r="N231" i="16" a="1"/>
  <c r="N231" i="16" s="1"/>
  <c r="O231" i="16" a="1"/>
  <c r="O231" i="16" s="1"/>
  <c r="A232" i="16" a="1"/>
  <c r="A232" i="16" s="1"/>
  <c r="B232" i="16" a="1"/>
  <c r="B232" i="16" s="1"/>
  <c r="C232" i="16" a="1"/>
  <c r="C232" i="16" s="1"/>
  <c r="D232" i="16" a="1"/>
  <c r="D232" i="16" s="1"/>
  <c r="E232" i="16" a="1"/>
  <c r="E232" i="16" s="1"/>
  <c r="F232" i="16" a="1"/>
  <c r="F232" i="16" s="1"/>
  <c r="G232" i="16" a="1"/>
  <c r="G232" i="16" s="1"/>
  <c r="H232" i="16" a="1"/>
  <c r="H232" i="16" s="1"/>
  <c r="I232" i="16" a="1"/>
  <c r="I232" i="16" s="1"/>
  <c r="J232" i="16" a="1"/>
  <c r="J232" i="16" s="1"/>
  <c r="L232" i="16" a="1"/>
  <c r="L232" i="16" s="1"/>
  <c r="N232" i="16" a="1"/>
  <c r="N232" i="16" s="1"/>
  <c r="O232" i="16" a="1"/>
  <c r="O232" i="16" s="1"/>
  <c r="A233" i="16" a="1"/>
  <c r="A233" i="16" s="1"/>
  <c r="B233" i="16" a="1"/>
  <c r="B233" i="16" s="1"/>
  <c r="C233" i="16" a="1"/>
  <c r="C233" i="16" s="1"/>
  <c r="D233" i="16" a="1"/>
  <c r="D233" i="16" s="1"/>
  <c r="E233" i="16" a="1"/>
  <c r="E233" i="16" s="1"/>
  <c r="F233" i="16" a="1"/>
  <c r="F233" i="16" s="1"/>
  <c r="G233" i="16" a="1"/>
  <c r="G233" i="16" s="1"/>
  <c r="H233" i="16" a="1"/>
  <c r="H233" i="16" s="1"/>
  <c r="I233" i="16" a="1"/>
  <c r="I233" i="16" s="1"/>
  <c r="J233" i="16" a="1"/>
  <c r="J233" i="16" s="1"/>
  <c r="L233" i="16" a="1"/>
  <c r="L233" i="16" s="1"/>
  <c r="N233" i="16" a="1"/>
  <c r="N233" i="16" s="1"/>
  <c r="O233" i="16" a="1"/>
  <c r="O233" i="16" s="1"/>
  <c r="A234" i="16" a="1"/>
  <c r="A234" i="16" s="1"/>
  <c r="B234" i="16" a="1"/>
  <c r="B234" i="16" s="1"/>
  <c r="C234" i="16" a="1"/>
  <c r="C234" i="16" s="1"/>
  <c r="D234" i="16" a="1"/>
  <c r="D234" i="16" s="1"/>
  <c r="E234" i="16" a="1"/>
  <c r="E234" i="16" s="1"/>
  <c r="F234" i="16" a="1"/>
  <c r="F234" i="16" s="1"/>
  <c r="G234" i="16" a="1"/>
  <c r="G234" i="16" s="1"/>
  <c r="H234" i="16" a="1"/>
  <c r="H234" i="16" s="1"/>
  <c r="I234" i="16" a="1"/>
  <c r="I234" i="16" s="1"/>
  <c r="J234" i="16" a="1"/>
  <c r="J234" i="16" s="1"/>
  <c r="L234" i="16" a="1"/>
  <c r="L234" i="16" s="1"/>
  <c r="N234" i="16" a="1"/>
  <c r="N234" i="16" s="1"/>
  <c r="O234" i="16" a="1"/>
  <c r="O234" i="16" s="1"/>
  <c r="A235" i="16" a="1"/>
  <c r="A235" i="16" s="1"/>
  <c r="B235" i="16" a="1"/>
  <c r="B235" i="16" s="1"/>
  <c r="C235" i="16" a="1"/>
  <c r="C235" i="16" s="1"/>
  <c r="D235" i="16" a="1"/>
  <c r="D235" i="16" s="1"/>
  <c r="E235" i="16" a="1"/>
  <c r="E235" i="16" s="1"/>
  <c r="F235" i="16" a="1"/>
  <c r="F235" i="16" s="1"/>
  <c r="G235" i="16" a="1"/>
  <c r="G235" i="16" s="1"/>
  <c r="H235" i="16" a="1"/>
  <c r="H235" i="16" s="1"/>
  <c r="I235" i="16" a="1"/>
  <c r="I235" i="16" s="1"/>
  <c r="J235" i="16" a="1"/>
  <c r="J235" i="16" s="1"/>
  <c r="L235" i="16" a="1"/>
  <c r="L235" i="16" s="1"/>
  <c r="N235" i="16" a="1"/>
  <c r="N235" i="16" s="1"/>
  <c r="O235" i="16" a="1"/>
  <c r="O235" i="16" s="1"/>
  <c r="A236" i="16" a="1"/>
  <c r="A236" i="16" s="1"/>
  <c r="B236" i="16" a="1"/>
  <c r="B236" i="16" s="1"/>
  <c r="C236" i="16" a="1"/>
  <c r="C236" i="16" s="1"/>
  <c r="D236" i="16" a="1"/>
  <c r="D236" i="16" s="1"/>
  <c r="E236" i="16" a="1"/>
  <c r="E236" i="16" s="1"/>
  <c r="F236" i="16" a="1"/>
  <c r="F236" i="16" s="1"/>
  <c r="G236" i="16" a="1"/>
  <c r="G236" i="16" s="1"/>
  <c r="H236" i="16" a="1"/>
  <c r="H236" i="16" s="1"/>
  <c r="I236" i="16" a="1"/>
  <c r="I236" i="16" s="1"/>
  <c r="J236" i="16" a="1"/>
  <c r="J236" i="16" s="1"/>
  <c r="L236" i="16" a="1"/>
  <c r="L236" i="16" s="1"/>
  <c r="N236" i="16" a="1"/>
  <c r="N236" i="16" s="1"/>
  <c r="O236" i="16" a="1"/>
  <c r="O236" i="16" s="1"/>
  <c r="A237" i="16" a="1"/>
  <c r="A237" i="16" s="1"/>
  <c r="B237" i="16" a="1"/>
  <c r="B237" i="16" s="1"/>
  <c r="C237" i="16" a="1"/>
  <c r="C237" i="16" s="1"/>
  <c r="D237" i="16" a="1"/>
  <c r="D237" i="16" s="1"/>
  <c r="E237" i="16" a="1"/>
  <c r="E237" i="16" s="1"/>
  <c r="F237" i="16" a="1"/>
  <c r="F237" i="16" s="1"/>
  <c r="G237" i="16" a="1"/>
  <c r="G237" i="16" s="1"/>
  <c r="H237" i="16" a="1"/>
  <c r="H237" i="16" s="1"/>
  <c r="I237" i="16" a="1"/>
  <c r="I237" i="16" s="1"/>
  <c r="J237" i="16" a="1"/>
  <c r="J237" i="16" s="1"/>
  <c r="L237" i="16" a="1"/>
  <c r="L237" i="16" s="1"/>
  <c r="N237" i="16" a="1"/>
  <c r="N237" i="16" s="1"/>
  <c r="O237" i="16" a="1"/>
  <c r="O237" i="16" s="1"/>
  <c r="A238" i="16" a="1"/>
  <c r="A238" i="16" s="1"/>
  <c r="B238" i="16" a="1"/>
  <c r="B238" i="16" s="1"/>
  <c r="C238" i="16" a="1"/>
  <c r="C238" i="16" s="1"/>
  <c r="D238" i="16" a="1"/>
  <c r="D238" i="16" s="1"/>
  <c r="E238" i="16" a="1"/>
  <c r="E238" i="16" s="1"/>
  <c r="F238" i="16" a="1"/>
  <c r="F238" i="16" s="1"/>
  <c r="G238" i="16" a="1"/>
  <c r="G238" i="16" s="1"/>
  <c r="H238" i="16" a="1"/>
  <c r="H238" i="16" s="1"/>
  <c r="I238" i="16" a="1"/>
  <c r="I238" i="16" s="1"/>
  <c r="J238" i="16" a="1"/>
  <c r="J238" i="16" s="1"/>
  <c r="L238" i="16" a="1"/>
  <c r="L238" i="16" s="1"/>
  <c r="N238" i="16" a="1"/>
  <c r="N238" i="16" s="1"/>
  <c r="O238" i="16" a="1"/>
  <c r="O238" i="16" s="1"/>
  <c r="A239" i="16" a="1"/>
  <c r="A239" i="16" s="1"/>
  <c r="B239" i="16" a="1"/>
  <c r="B239" i="16" s="1"/>
  <c r="C239" i="16" a="1"/>
  <c r="C239" i="16" s="1"/>
  <c r="D239" i="16" a="1"/>
  <c r="D239" i="16" s="1"/>
  <c r="E239" i="16" a="1"/>
  <c r="E239" i="16" s="1"/>
  <c r="F239" i="16" a="1"/>
  <c r="F239" i="16" s="1"/>
  <c r="G239" i="16" a="1"/>
  <c r="G239" i="16" s="1"/>
  <c r="H239" i="16" a="1"/>
  <c r="H239" i="16" s="1"/>
  <c r="I239" i="16" a="1"/>
  <c r="I239" i="16" s="1"/>
  <c r="J239" i="16" a="1"/>
  <c r="J239" i="16" s="1"/>
  <c r="L239" i="16" a="1"/>
  <c r="L239" i="16" s="1"/>
  <c r="N239" i="16" a="1"/>
  <c r="N239" i="16" s="1"/>
  <c r="O239" i="16" a="1"/>
  <c r="O239" i="16" s="1"/>
  <c r="A240" i="16" a="1"/>
  <c r="A240" i="16" s="1"/>
  <c r="B240" i="16" a="1"/>
  <c r="B240" i="16" s="1"/>
  <c r="C240" i="16" a="1"/>
  <c r="C240" i="16" s="1"/>
  <c r="D240" i="16" a="1"/>
  <c r="D240" i="16" s="1"/>
  <c r="E240" i="16" a="1"/>
  <c r="E240" i="16" s="1"/>
  <c r="F240" i="16" a="1"/>
  <c r="F240" i="16" s="1"/>
  <c r="G240" i="16" a="1"/>
  <c r="G240" i="16" s="1"/>
  <c r="H240" i="16" a="1"/>
  <c r="H240" i="16" s="1"/>
  <c r="I240" i="16" a="1"/>
  <c r="I240" i="16" s="1"/>
  <c r="J240" i="16" a="1"/>
  <c r="J240" i="16" s="1"/>
  <c r="L240" i="16" a="1"/>
  <c r="L240" i="16" s="1"/>
  <c r="N240" i="16" a="1"/>
  <c r="N240" i="16" s="1"/>
  <c r="O240" i="16" a="1"/>
  <c r="O240" i="16" s="1"/>
  <c r="A241" i="16" a="1"/>
  <c r="A241" i="16" s="1"/>
  <c r="B241" i="16" a="1"/>
  <c r="B241" i="16" s="1"/>
  <c r="C241" i="16" a="1"/>
  <c r="C241" i="16" s="1"/>
  <c r="D241" i="16" a="1"/>
  <c r="D241" i="16" s="1"/>
  <c r="E241" i="16" a="1"/>
  <c r="E241" i="16" s="1"/>
  <c r="F241" i="16" a="1"/>
  <c r="F241" i="16" s="1"/>
  <c r="G241" i="16" a="1"/>
  <c r="G241" i="16" s="1"/>
  <c r="H241" i="16" a="1"/>
  <c r="H241" i="16" s="1"/>
  <c r="I241" i="16" a="1"/>
  <c r="I241" i="16" s="1"/>
  <c r="J241" i="16" a="1"/>
  <c r="J241" i="16" s="1"/>
  <c r="L241" i="16" a="1"/>
  <c r="L241" i="16" s="1"/>
  <c r="N241" i="16" a="1"/>
  <c r="N241" i="16" s="1"/>
  <c r="O241" i="16" a="1"/>
  <c r="O241" i="16" s="1"/>
  <c r="A242" i="16" a="1"/>
  <c r="A242" i="16" s="1"/>
  <c r="B242" i="16" a="1"/>
  <c r="B242" i="16" s="1"/>
  <c r="C242" i="16" a="1"/>
  <c r="C242" i="16" s="1"/>
  <c r="D242" i="16" a="1"/>
  <c r="D242" i="16" s="1"/>
  <c r="E242" i="16" a="1"/>
  <c r="E242" i="16" s="1"/>
  <c r="F242" i="16" a="1"/>
  <c r="F242" i="16" s="1"/>
  <c r="G242" i="16" a="1"/>
  <c r="G242" i="16" s="1"/>
  <c r="H242" i="16" a="1"/>
  <c r="H242" i="16" s="1"/>
  <c r="I242" i="16" a="1"/>
  <c r="I242" i="16" s="1"/>
  <c r="J242" i="16" a="1"/>
  <c r="J242" i="16" s="1"/>
  <c r="L242" i="16" a="1"/>
  <c r="L242" i="16" s="1"/>
  <c r="N242" i="16" a="1"/>
  <c r="N242" i="16" s="1"/>
  <c r="O242" i="16" a="1"/>
  <c r="O242" i="16" s="1"/>
  <c r="A243" i="16" a="1"/>
  <c r="A243" i="16" s="1"/>
  <c r="B243" i="16" a="1"/>
  <c r="B243" i="16" s="1"/>
  <c r="C243" i="16" a="1"/>
  <c r="C243" i="16" s="1"/>
  <c r="D243" i="16" a="1"/>
  <c r="D243" i="16" s="1"/>
  <c r="E243" i="16" a="1"/>
  <c r="E243" i="16" s="1"/>
  <c r="F243" i="16" a="1"/>
  <c r="F243" i="16" s="1"/>
  <c r="G243" i="16" a="1"/>
  <c r="G243" i="16" s="1"/>
  <c r="H243" i="16" a="1"/>
  <c r="H243" i="16" s="1"/>
  <c r="I243" i="16" a="1"/>
  <c r="I243" i="16" s="1"/>
  <c r="J243" i="16" a="1"/>
  <c r="J243" i="16" s="1"/>
  <c r="L243" i="16" a="1"/>
  <c r="L243" i="16" s="1"/>
  <c r="N243" i="16" a="1"/>
  <c r="N243" i="16" s="1"/>
  <c r="O243" i="16" a="1"/>
  <c r="O243" i="16" s="1"/>
  <c r="A244" i="16" a="1"/>
  <c r="A244" i="16" s="1"/>
  <c r="B244" i="16" a="1"/>
  <c r="B244" i="16" s="1"/>
  <c r="C244" i="16" a="1"/>
  <c r="C244" i="16" s="1"/>
  <c r="D244" i="16" a="1"/>
  <c r="D244" i="16" s="1"/>
  <c r="E244" i="16" a="1"/>
  <c r="E244" i="16" s="1"/>
  <c r="F244" i="16" a="1"/>
  <c r="F244" i="16" s="1"/>
  <c r="G244" i="16" a="1"/>
  <c r="G244" i="16" s="1"/>
  <c r="H244" i="16" a="1"/>
  <c r="H244" i="16" s="1"/>
  <c r="I244" i="16" a="1"/>
  <c r="I244" i="16" s="1"/>
  <c r="J244" i="16" a="1"/>
  <c r="J244" i="16" s="1"/>
  <c r="L244" i="16" a="1"/>
  <c r="L244" i="16" s="1"/>
  <c r="N244" i="16" a="1"/>
  <c r="N244" i="16" s="1"/>
  <c r="O244" i="16" a="1"/>
  <c r="O244" i="16" s="1"/>
  <c r="A245" i="16" a="1"/>
  <c r="A245" i="16" s="1"/>
  <c r="B245" i="16" a="1"/>
  <c r="B245" i="16" s="1"/>
  <c r="C245" i="16" a="1"/>
  <c r="C245" i="16" s="1"/>
  <c r="D245" i="16" a="1"/>
  <c r="D245" i="16" s="1"/>
  <c r="E245" i="16" a="1"/>
  <c r="E245" i="16" s="1"/>
  <c r="F245" i="16" a="1"/>
  <c r="F245" i="16" s="1"/>
  <c r="G245" i="16" a="1"/>
  <c r="G245" i="16" s="1"/>
  <c r="H245" i="16" a="1"/>
  <c r="H245" i="16" s="1"/>
  <c r="I245" i="16" a="1"/>
  <c r="I245" i="16" s="1"/>
  <c r="J245" i="16" a="1"/>
  <c r="J245" i="16" s="1"/>
  <c r="L245" i="16" a="1"/>
  <c r="L245" i="16" s="1"/>
  <c r="N245" i="16" a="1"/>
  <c r="N245" i="16" s="1"/>
  <c r="O245" i="16" a="1"/>
  <c r="O245" i="16" s="1"/>
  <c r="A246" i="16" a="1"/>
  <c r="A246" i="16" s="1"/>
  <c r="B246" i="16" a="1"/>
  <c r="B246" i="16" s="1"/>
  <c r="C246" i="16" a="1"/>
  <c r="C246" i="16" s="1"/>
  <c r="D246" i="16" a="1"/>
  <c r="D246" i="16" s="1"/>
  <c r="E246" i="16" a="1"/>
  <c r="E246" i="16" s="1"/>
  <c r="F246" i="16" a="1"/>
  <c r="F246" i="16" s="1"/>
  <c r="G246" i="16" a="1"/>
  <c r="G246" i="16" s="1"/>
  <c r="H246" i="16" a="1"/>
  <c r="H246" i="16" s="1"/>
  <c r="I246" i="16" a="1"/>
  <c r="I246" i="16" s="1"/>
  <c r="J246" i="16" a="1"/>
  <c r="J246" i="16" s="1"/>
  <c r="L246" i="16" a="1"/>
  <c r="L246" i="16" s="1"/>
  <c r="N246" i="16" a="1"/>
  <c r="N246" i="16" s="1"/>
  <c r="O246" i="16" a="1"/>
  <c r="O246" i="16" s="1"/>
  <c r="A247" i="16" a="1"/>
  <c r="A247" i="16" s="1"/>
  <c r="B247" i="16" a="1"/>
  <c r="B247" i="16" s="1"/>
  <c r="C247" i="16" a="1"/>
  <c r="C247" i="16" s="1"/>
  <c r="D247" i="16" a="1"/>
  <c r="D247" i="16" s="1"/>
  <c r="E247" i="16" a="1"/>
  <c r="E247" i="16" s="1"/>
  <c r="F247" i="16" a="1"/>
  <c r="F247" i="16" s="1"/>
  <c r="G247" i="16" a="1"/>
  <c r="G247" i="16" s="1"/>
  <c r="H247" i="16" a="1"/>
  <c r="H247" i="16" s="1"/>
  <c r="I247" i="16" a="1"/>
  <c r="I247" i="16" s="1"/>
  <c r="J247" i="16" a="1"/>
  <c r="J247" i="16" s="1"/>
  <c r="L247" i="16" a="1"/>
  <c r="L247" i="16" s="1"/>
  <c r="N247" i="16" a="1"/>
  <c r="N247" i="16" s="1"/>
  <c r="O247" i="16" a="1"/>
  <c r="O247" i="16" s="1"/>
  <c r="A248" i="16" a="1"/>
  <c r="A248" i="16" s="1"/>
  <c r="B248" i="16" a="1"/>
  <c r="B248" i="16" s="1"/>
  <c r="C248" i="16" a="1"/>
  <c r="C248" i="16" s="1"/>
  <c r="D248" i="16" a="1"/>
  <c r="D248" i="16" s="1"/>
  <c r="E248" i="16" a="1"/>
  <c r="E248" i="16" s="1"/>
  <c r="F248" i="16" a="1"/>
  <c r="F248" i="16" s="1"/>
  <c r="G248" i="16" a="1"/>
  <c r="G248" i="16" s="1"/>
  <c r="H248" i="16" a="1"/>
  <c r="H248" i="16" s="1"/>
  <c r="I248" i="16" a="1"/>
  <c r="I248" i="16" s="1"/>
  <c r="J248" i="16" a="1"/>
  <c r="J248" i="16" s="1"/>
  <c r="L248" i="16" a="1"/>
  <c r="L248" i="16" s="1"/>
  <c r="N248" i="16" a="1"/>
  <c r="N248" i="16" s="1"/>
  <c r="O248" i="16" a="1"/>
  <c r="O248" i="16" s="1"/>
  <c r="A249" i="16" a="1"/>
  <c r="A249" i="16" s="1"/>
  <c r="B249" i="16" a="1"/>
  <c r="B249" i="16" s="1"/>
  <c r="C249" i="16" a="1"/>
  <c r="C249" i="16" s="1"/>
  <c r="D249" i="16" a="1"/>
  <c r="D249" i="16" s="1"/>
  <c r="E249" i="16" a="1"/>
  <c r="E249" i="16" s="1"/>
  <c r="F249" i="16" a="1"/>
  <c r="F249" i="16" s="1"/>
  <c r="G249" i="16" a="1"/>
  <c r="G249" i="16" s="1"/>
  <c r="H249" i="16" a="1"/>
  <c r="H249" i="16" s="1"/>
  <c r="I249" i="16" a="1"/>
  <c r="I249" i="16" s="1"/>
  <c r="J249" i="16" a="1"/>
  <c r="J249" i="16" s="1"/>
  <c r="L249" i="16" a="1"/>
  <c r="L249" i="16" s="1"/>
  <c r="N249" i="16" a="1"/>
  <c r="N249" i="16" s="1"/>
  <c r="O249" i="16" a="1"/>
  <c r="O249" i="16" s="1"/>
  <c r="A250" i="16" a="1"/>
  <c r="A250" i="16" s="1"/>
  <c r="B250" i="16" a="1"/>
  <c r="B250" i="16" s="1"/>
  <c r="C250" i="16" a="1"/>
  <c r="C250" i="16" s="1"/>
  <c r="D250" i="16" a="1"/>
  <c r="D250" i="16" s="1"/>
  <c r="E250" i="16" a="1"/>
  <c r="E250" i="16" s="1"/>
  <c r="F250" i="16" a="1"/>
  <c r="F250" i="16" s="1"/>
  <c r="G250" i="16" a="1"/>
  <c r="G250" i="16" s="1"/>
  <c r="H250" i="16" a="1"/>
  <c r="H250" i="16" s="1"/>
  <c r="I250" i="16" a="1"/>
  <c r="I250" i="16" s="1"/>
  <c r="J250" i="16" a="1"/>
  <c r="J250" i="16" s="1"/>
  <c r="L250" i="16" a="1"/>
  <c r="L250" i="16" s="1"/>
  <c r="N250" i="16" a="1"/>
  <c r="N250" i="16" s="1"/>
  <c r="O250" i="16" a="1"/>
  <c r="O250" i="16" s="1"/>
  <c r="A251" i="16" a="1"/>
  <c r="A251" i="16" s="1"/>
  <c r="B251" i="16" a="1"/>
  <c r="B251" i="16" s="1"/>
  <c r="C251" i="16" a="1"/>
  <c r="C251" i="16" s="1"/>
  <c r="D251" i="16" a="1"/>
  <c r="D251" i="16" s="1"/>
  <c r="E251" i="16" a="1"/>
  <c r="E251" i="16" s="1"/>
  <c r="F251" i="16" a="1"/>
  <c r="F251" i="16" s="1"/>
  <c r="G251" i="16" a="1"/>
  <c r="G251" i="16" s="1"/>
  <c r="H251" i="16" a="1"/>
  <c r="H251" i="16" s="1"/>
  <c r="I251" i="16" a="1"/>
  <c r="I251" i="16" s="1"/>
  <c r="J251" i="16" a="1"/>
  <c r="J251" i="16" s="1"/>
  <c r="L251" i="16" a="1"/>
  <c r="L251" i="16" s="1"/>
  <c r="N251" i="16" a="1"/>
  <c r="N251" i="16" s="1"/>
  <c r="O251" i="16" a="1"/>
  <c r="O251" i="16" s="1"/>
  <c r="A252" i="16" a="1"/>
  <c r="A252" i="16" s="1"/>
  <c r="B252" i="16" a="1"/>
  <c r="B252" i="16" s="1"/>
  <c r="C252" i="16" a="1"/>
  <c r="C252" i="16" s="1"/>
  <c r="D252" i="16" a="1"/>
  <c r="D252" i="16" s="1"/>
  <c r="E252" i="16" a="1"/>
  <c r="E252" i="16" s="1"/>
  <c r="F252" i="16" a="1"/>
  <c r="F252" i="16" s="1"/>
  <c r="G252" i="16" a="1"/>
  <c r="G252" i="16" s="1"/>
  <c r="H252" i="16" a="1"/>
  <c r="H252" i="16" s="1"/>
  <c r="I252" i="16" a="1"/>
  <c r="I252" i="16" s="1"/>
  <c r="J252" i="16" a="1"/>
  <c r="J252" i="16" s="1"/>
  <c r="L252" i="16" a="1"/>
  <c r="L252" i="16" s="1"/>
  <c r="N252" i="16" a="1"/>
  <c r="N252" i="16" s="1"/>
  <c r="O252" i="16" a="1"/>
  <c r="O252" i="16" s="1"/>
  <c r="A253" i="16" a="1"/>
  <c r="A253" i="16" s="1"/>
  <c r="B253" i="16" a="1"/>
  <c r="B253" i="16" s="1"/>
  <c r="C253" i="16" a="1"/>
  <c r="C253" i="16" s="1"/>
  <c r="D253" i="16" a="1"/>
  <c r="D253" i="16" s="1"/>
  <c r="E253" i="16" a="1"/>
  <c r="E253" i="16" s="1"/>
  <c r="F253" i="16" a="1"/>
  <c r="F253" i="16" s="1"/>
  <c r="G253" i="16" a="1"/>
  <c r="G253" i="16" s="1"/>
  <c r="H253" i="16" a="1"/>
  <c r="H253" i="16" s="1"/>
  <c r="I253" i="16" a="1"/>
  <c r="I253" i="16" s="1"/>
  <c r="J253" i="16" a="1"/>
  <c r="J253" i="16" s="1"/>
  <c r="L253" i="16" a="1"/>
  <c r="L253" i="16" s="1"/>
  <c r="N253" i="16" a="1"/>
  <c r="N253" i="16" s="1"/>
  <c r="O253" i="16" a="1"/>
  <c r="O253" i="16" s="1"/>
  <c r="A254" i="16" a="1"/>
  <c r="A254" i="16" s="1"/>
  <c r="B254" i="16" a="1"/>
  <c r="B254" i="16" s="1"/>
  <c r="C254" i="16" a="1"/>
  <c r="C254" i="16" s="1"/>
  <c r="D254" i="16" a="1"/>
  <c r="D254" i="16" s="1"/>
  <c r="E254" i="16" a="1"/>
  <c r="E254" i="16" s="1"/>
  <c r="F254" i="16" a="1"/>
  <c r="F254" i="16" s="1"/>
  <c r="G254" i="16" a="1"/>
  <c r="G254" i="16" s="1"/>
  <c r="H254" i="16" a="1"/>
  <c r="H254" i="16" s="1"/>
  <c r="I254" i="16" a="1"/>
  <c r="I254" i="16" s="1"/>
  <c r="J254" i="16" a="1"/>
  <c r="J254" i="16" s="1"/>
  <c r="L254" i="16" a="1"/>
  <c r="L254" i="16" s="1"/>
  <c r="N254" i="16" a="1"/>
  <c r="N254" i="16" s="1"/>
  <c r="O254" i="16" a="1"/>
  <c r="O254" i="16" s="1"/>
  <c r="A255" i="16" a="1"/>
  <c r="A255" i="16" s="1"/>
  <c r="B255" i="16" a="1"/>
  <c r="B255" i="16" s="1"/>
  <c r="C255" i="16" a="1"/>
  <c r="C255" i="16" s="1"/>
  <c r="D255" i="16" a="1"/>
  <c r="D255" i="16" s="1"/>
  <c r="E255" i="16" a="1"/>
  <c r="E255" i="16" s="1"/>
  <c r="F255" i="16" a="1"/>
  <c r="F255" i="16" s="1"/>
  <c r="G255" i="16" a="1"/>
  <c r="G255" i="16" s="1"/>
  <c r="H255" i="16" a="1"/>
  <c r="H255" i="16" s="1"/>
  <c r="I255" i="16" a="1"/>
  <c r="I255" i="16" s="1"/>
  <c r="J255" i="16" a="1"/>
  <c r="J255" i="16" s="1"/>
  <c r="L255" i="16" a="1"/>
  <c r="L255" i="16" s="1"/>
  <c r="N255" i="16" a="1"/>
  <c r="N255" i="16" s="1"/>
  <c r="O255" i="16" a="1"/>
  <c r="O255" i="16" s="1"/>
  <c r="A256" i="16" a="1"/>
  <c r="A256" i="16" s="1"/>
  <c r="B256" i="16" a="1"/>
  <c r="B256" i="16" s="1"/>
  <c r="C256" i="16" a="1"/>
  <c r="C256" i="16" s="1"/>
  <c r="D256" i="16" a="1"/>
  <c r="D256" i="16" s="1"/>
  <c r="E256" i="16" a="1"/>
  <c r="E256" i="16" s="1"/>
  <c r="F256" i="16" a="1"/>
  <c r="F256" i="16" s="1"/>
  <c r="G256" i="16" a="1"/>
  <c r="G256" i="16" s="1"/>
  <c r="H256" i="16" a="1"/>
  <c r="H256" i="16" s="1"/>
  <c r="I256" i="16" a="1"/>
  <c r="I256" i="16" s="1"/>
  <c r="J256" i="16" a="1"/>
  <c r="J256" i="16" s="1"/>
  <c r="L256" i="16" a="1"/>
  <c r="L256" i="16" s="1"/>
  <c r="N256" i="16" a="1"/>
  <c r="N256" i="16" s="1"/>
  <c r="O256" i="16" a="1"/>
  <c r="O256" i="16" s="1"/>
  <c r="A257" i="16" a="1"/>
  <c r="A257" i="16" s="1"/>
  <c r="B257" i="16" a="1"/>
  <c r="B257" i="16" s="1"/>
  <c r="C257" i="16" a="1"/>
  <c r="C257" i="16" s="1"/>
  <c r="D257" i="16" a="1"/>
  <c r="D257" i="16" s="1"/>
  <c r="E257" i="16" a="1"/>
  <c r="E257" i="16" s="1"/>
  <c r="F257" i="16" a="1"/>
  <c r="F257" i="16" s="1"/>
  <c r="G257" i="16" a="1"/>
  <c r="G257" i="16" s="1"/>
  <c r="H257" i="16" a="1"/>
  <c r="H257" i="16" s="1"/>
  <c r="I257" i="16" a="1"/>
  <c r="I257" i="16" s="1"/>
  <c r="J257" i="16" a="1"/>
  <c r="J257" i="16" s="1"/>
  <c r="L257" i="16" a="1"/>
  <c r="L257" i="16" s="1"/>
  <c r="N257" i="16" a="1"/>
  <c r="N257" i="16" s="1"/>
  <c r="O257" i="16" a="1"/>
  <c r="O257" i="16" s="1"/>
  <c r="A258" i="16" a="1"/>
  <c r="A258" i="16" s="1"/>
  <c r="B258" i="16" a="1"/>
  <c r="B258" i="16" s="1"/>
  <c r="C258" i="16" a="1"/>
  <c r="C258" i="16" s="1"/>
  <c r="D258" i="16" a="1"/>
  <c r="D258" i="16" s="1"/>
  <c r="E258" i="16" a="1"/>
  <c r="E258" i="16" s="1"/>
  <c r="F258" i="16" a="1"/>
  <c r="F258" i="16" s="1"/>
  <c r="G258" i="16" a="1"/>
  <c r="G258" i="16" s="1"/>
  <c r="H258" i="16" a="1"/>
  <c r="H258" i="16" s="1"/>
  <c r="I258" i="16" a="1"/>
  <c r="I258" i="16" s="1"/>
  <c r="J258" i="16" a="1"/>
  <c r="J258" i="16" s="1"/>
  <c r="L258" i="16" a="1"/>
  <c r="L258" i="16" s="1"/>
  <c r="N258" i="16" a="1"/>
  <c r="N258" i="16" s="1"/>
  <c r="O258" i="16" a="1"/>
  <c r="O258" i="16" s="1"/>
  <c r="A259" i="16" a="1"/>
  <c r="A259" i="16" s="1"/>
  <c r="B259" i="16" a="1"/>
  <c r="B259" i="16" s="1"/>
  <c r="C259" i="16" a="1"/>
  <c r="C259" i="16" s="1"/>
  <c r="D259" i="16" a="1"/>
  <c r="D259" i="16" s="1"/>
  <c r="E259" i="16" a="1"/>
  <c r="E259" i="16" s="1"/>
  <c r="F259" i="16" a="1"/>
  <c r="F259" i="16" s="1"/>
  <c r="G259" i="16" a="1"/>
  <c r="G259" i="16" s="1"/>
  <c r="H259" i="16" a="1"/>
  <c r="H259" i="16" s="1"/>
  <c r="I259" i="16" a="1"/>
  <c r="I259" i="16" s="1"/>
  <c r="J259" i="16" a="1"/>
  <c r="J259" i="16" s="1"/>
  <c r="L259" i="16" a="1"/>
  <c r="L259" i="16" s="1"/>
  <c r="N259" i="16" a="1"/>
  <c r="N259" i="16" s="1"/>
  <c r="O259" i="16" a="1"/>
  <c r="O259" i="16" s="1"/>
  <c r="A260" i="16" a="1"/>
  <c r="A260" i="16" s="1"/>
  <c r="B260" i="16" a="1"/>
  <c r="B260" i="16" s="1"/>
  <c r="C260" i="16" a="1"/>
  <c r="C260" i="16" s="1"/>
  <c r="D260" i="16" a="1"/>
  <c r="D260" i="16" s="1"/>
  <c r="E260" i="16" a="1"/>
  <c r="E260" i="16" s="1"/>
  <c r="F260" i="16" a="1"/>
  <c r="F260" i="16" s="1"/>
  <c r="G260" i="16" a="1"/>
  <c r="G260" i="16" s="1"/>
  <c r="H260" i="16" a="1"/>
  <c r="H260" i="16" s="1"/>
  <c r="I260" i="16" a="1"/>
  <c r="I260" i="16" s="1"/>
  <c r="J260" i="16" a="1"/>
  <c r="J260" i="16" s="1"/>
  <c r="L260" i="16" a="1"/>
  <c r="L260" i="16" s="1"/>
  <c r="N260" i="16" a="1"/>
  <c r="N260" i="16" s="1"/>
  <c r="O260" i="16" a="1"/>
  <c r="O260" i="16" s="1"/>
  <c r="A261" i="16" a="1"/>
  <c r="A261" i="16" s="1"/>
  <c r="B261" i="16" a="1"/>
  <c r="B261" i="16" s="1"/>
  <c r="C261" i="16" a="1"/>
  <c r="C261" i="16" s="1"/>
  <c r="D261" i="16" a="1"/>
  <c r="D261" i="16" s="1"/>
  <c r="E261" i="16" a="1"/>
  <c r="E261" i="16" s="1"/>
  <c r="F261" i="16" a="1"/>
  <c r="F261" i="16" s="1"/>
  <c r="G261" i="16" a="1"/>
  <c r="G261" i="16" s="1"/>
  <c r="H261" i="16" a="1"/>
  <c r="H261" i="16" s="1"/>
  <c r="I261" i="16" a="1"/>
  <c r="I261" i="16" s="1"/>
  <c r="J261" i="16" a="1"/>
  <c r="J261" i="16" s="1"/>
  <c r="L261" i="16" a="1"/>
  <c r="L261" i="16" s="1"/>
  <c r="N261" i="16" a="1"/>
  <c r="N261" i="16" s="1"/>
  <c r="O261" i="16" a="1"/>
  <c r="O261" i="16" s="1"/>
  <c r="A262" i="16" a="1"/>
  <c r="A262" i="16" s="1"/>
  <c r="B262" i="16" a="1"/>
  <c r="B262" i="16" s="1"/>
  <c r="C262" i="16" a="1"/>
  <c r="C262" i="16" s="1"/>
  <c r="D262" i="16" a="1"/>
  <c r="D262" i="16" s="1"/>
  <c r="E262" i="16" a="1"/>
  <c r="E262" i="16" s="1"/>
  <c r="F262" i="16" a="1"/>
  <c r="F262" i="16" s="1"/>
  <c r="G262" i="16" a="1"/>
  <c r="G262" i="16" s="1"/>
  <c r="H262" i="16" a="1"/>
  <c r="H262" i="16" s="1"/>
  <c r="I262" i="16" a="1"/>
  <c r="I262" i="16" s="1"/>
  <c r="J262" i="16" a="1"/>
  <c r="J262" i="16" s="1"/>
  <c r="L262" i="16" a="1"/>
  <c r="L262" i="16" s="1"/>
  <c r="N262" i="16" a="1"/>
  <c r="N262" i="16" s="1"/>
  <c r="O262" i="16" a="1"/>
  <c r="O262" i="16" s="1"/>
  <c r="A263" i="16" a="1"/>
  <c r="A263" i="16" s="1"/>
  <c r="B263" i="16" a="1"/>
  <c r="B263" i="16" s="1"/>
  <c r="C263" i="16" a="1"/>
  <c r="C263" i="16" s="1"/>
  <c r="D263" i="16" a="1"/>
  <c r="D263" i="16" s="1"/>
  <c r="E263" i="16" a="1"/>
  <c r="E263" i="16" s="1"/>
  <c r="F263" i="16" a="1"/>
  <c r="F263" i="16" s="1"/>
  <c r="G263" i="16" a="1"/>
  <c r="G263" i="16" s="1"/>
  <c r="H263" i="16" a="1"/>
  <c r="H263" i="16" s="1"/>
  <c r="I263" i="16" a="1"/>
  <c r="I263" i="16" s="1"/>
  <c r="J263" i="16" a="1"/>
  <c r="J263" i="16" s="1"/>
  <c r="L263" i="16" a="1"/>
  <c r="L263" i="16" s="1"/>
  <c r="N263" i="16" a="1"/>
  <c r="N263" i="16" s="1"/>
  <c r="O263" i="16" a="1"/>
  <c r="O263" i="16" s="1"/>
  <c r="A264" i="16" a="1"/>
  <c r="A264" i="16" s="1"/>
  <c r="B264" i="16" a="1"/>
  <c r="B264" i="16" s="1"/>
  <c r="C264" i="16" a="1"/>
  <c r="C264" i="16" s="1"/>
  <c r="D264" i="16" a="1"/>
  <c r="D264" i="16" s="1"/>
  <c r="E264" i="16" a="1"/>
  <c r="E264" i="16" s="1"/>
  <c r="F264" i="16" a="1"/>
  <c r="F264" i="16" s="1"/>
  <c r="G264" i="16" a="1"/>
  <c r="G264" i="16" s="1"/>
  <c r="H264" i="16" a="1"/>
  <c r="H264" i="16" s="1"/>
  <c r="I264" i="16" a="1"/>
  <c r="I264" i="16" s="1"/>
  <c r="J264" i="16" a="1"/>
  <c r="J264" i="16" s="1"/>
  <c r="L264" i="16" a="1"/>
  <c r="L264" i="16" s="1"/>
  <c r="N264" i="16" a="1"/>
  <c r="N264" i="16" s="1"/>
  <c r="O264" i="16" a="1"/>
  <c r="O264" i="16" s="1"/>
  <c r="A265" i="16" a="1"/>
  <c r="A265" i="16" s="1"/>
  <c r="B265" i="16" a="1"/>
  <c r="B265" i="16" s="1"/>
  <c r="C265" i="16" a="1"/>
  <c r="C265" i="16" s="1"/>
  <c r="D265" i="16" a="1"/>
  <c r="D265" i="16" s="1"/>
  <c r="E265" i="16" a="1"/>
  <c r="E265" i="16" s="1"/>
  <c r="F265" i="16" a="1"/>
  <c r="F265" i="16" s="1"/>
  <c r="G265" i="16" a="1"/>
  <c r="G265" i="16" s="1"/>
  <c r="H265" i="16" a="1"/>
  <c r="H265" i="16" s="1"/>
  <c r="I265" i="16" a="1"/>
  <c r="I265" i="16" s="1"/>
  <c r="J265" i="16" a="1"/>
  <c r="J265" i="16" s="1"/>
  <c r="L265" i="16" a="1"/>
  <c r="L265" i="16" s="1"/>
  <c r="N265" i="16" a="1"/>
  <c r="N265" i="16" s="1"/>
  <c r="O265" i="16" a="1"/>
  <c r="O265" i="16" s="1"/>
  <c r="A266" i="16" a="1"/>
  <c r="A266" i="16" s="1"/>
  <c r="B266" i="16" a="1"/>
  <c r="B266" i="16" s="1"/>
  <c r="C266" i="16" a="1"/>
  <c r="C266" i="16" s="1"/>
  <c r="D266" i="16" a="1"/>
  <c r="D266" i="16" s="1"/>
  <c r="E266" i="16" a="1"/>
  <c r="E266" i="16" s="1"/>
  <c r="F266" i="16" a="1"/>
  <c r="F266" i="16" s="1"/>
  <c r="G266" i="16" a="1"/>
  <c r="G266" i="16" s="1"/>
  <c r="H266" i="16" a="1"/>
  <c r="H266" i="16" s="1"/>
  <c r="I266" i="16" a="1"/>
  <c r="I266" i="16" s="1"/>
  <c r="J266" i="16" a="1"/>
  <c r="J266" i="16" s="1"/>
  <c r="L266" i="16" a="1"/>
  <c r="L266" i="16" s="1"/>
  <c r="N266" i="16" a="1"/>
  <c r="N266" i="16" s="1"/>
  <c r="O266" i="16" a="1"/>
  <c r="O266" i="16" s="1"/>
  <c r="A267" i="16" a="1"/>
  <c r="A267" i="16" s="1"/>
  <c r="B267" i="16" a="1"/>
  <c r="B267" i="16" s="1"/>
  <c r="C267" i="16" a="1"/>
  <c r="C267" i="16" s="1"/>
  <c r="D267" i="16" a="1"/>
  <c r="D267" i="16" s="1"/>
  <c r="E267" i="16" a="1"/>
  <c r="E267" i="16" s="1"/>
  <c r="F267" i="16" a="1"/>
  <c r="F267" i="16" s="1"/>
  <c r="G267" i="16" a="1"/>
  <c r="G267" i="16" s="1"/>
  <c r="H267" i="16" a="1"/>
  <c r="H267" i="16" s="1"/>
  <c r="I267" i="16" a="1"/>
  <c r="I267" i="16" s="1"/>
  <c r="J267" i="16" a="1"/>
  <c r="J267" i="16" s="1"/>
  <c r="L267" i="16" a="1"/>
  <c r="L267" i="16" s="1"/>
  <c r="N267" i="16" a="1"/>
  <c r="N267" i="16" s="1"/>
  <c r="O267" i="16" a="1"/>
  <c r="O267" i="16" s="1"/>
  <c r="A268" i="16" a="1"/>
  <c r="A268" i="16" s="1"/>
  <c r="B268" i="16" a="1"/>
  <c r="B268" i="16" s="1"/>
  <c r="C268" i="16" a="1"/>
  <c r="C268" i="16" s="1"/>
  <c r="D268" i="16" a="1"/>
  <c r="D268" i="16" s="1"/>
  <c r="E268" i="16" a="1"/>
  <c r="E268" i="16" s="1"/>
  <c r="F268" i="16" a="1"/>
  <c r="F268" i="16" s="1"/>
  <c r="G268" i="16" a="1"/>
  <c r="G268" i="16" s="1"/>
  <c r="H268" i="16" a="1"/>
  <c r="H268" i="16" s="1"/>
  <c r="I268" i="16" a="1"/>
  <c r="I268" i="16" s="1"/>
  <c r="J268" i="16" a="1"/>
  <c r="J268" i="16" s="1"/>
  <c r="L268" i="16" a="1"/>
  <c r="L268" i="16" s="1"/>
  <c r="N268" i="16" a="1"/>
  <c r="N268" i="16" s="1"/>
  <c r="O268" i="16" a="1"/>
  <c r="O268" i="16" s="1"/>
  <c r="A269" i="16" a="1"/>
  <c r="A269" i="16" s="1"/>
  <c r="B269" i="16" a="1"/>
  <c r="B269" i="16" s="1"/>
  <c r="C269" i="16" a="1"/>
  <c r="C269" i="16" s="1"/>
  <c r="D269" i="16" a="1"/>
  <c r="D269" i="16" s="1"/>
  <c r="E269" i="16" a="1"/>
  <c r="E269" i="16" s="1"/>
  <c r="F269" i="16" a="1"/>
  <c r="F269" i="16" s="1"/>
  <c r="G269" i="16" a="1"/>
  <c r="G269" i="16" s="1"/>
  <c r="H269" i="16" a="1"/>
  <c r="H269" i="16" s="1"/>
  <c r="I269" i="16" a="1"/>
  <c r="I269" i="16" s="1"/>
  <c r="J269" i="16" a="1"/>
  <c r="J269" i="16" s="1"/>
  <c r="L269" i="16" a="1"/>
  <c r="L269" i="16" s="1"/>
  <c r="N269" i="16" a="1"/>
  <c r="N269" i="16" s="1"/>
  <c r="O269" i="16" a="1"/>
  <c r="O269" i="16" s="1"/>
  <c r="A270" i="16" a="1"/>
  <c r="A270" i="16" s="1"/>
  <c r="B270" i="16" a="1"/>
  <c r="B270" i="16" s="1"/>
  <c r="C270" i="16" a="1"/>
  <c r="C270" i="16" s="1"/>
  <c r="D270" i="16" a="1"/>
  <c r="D270" i="16" s="1"/>
  <c r="E270" i="16" a="1"/>
  <c r="E270" i="16" s="1"/>
  <c r="F270" i="16" a="1"/>
  <c r="F270" i="16" s="1"/>
  <c r="G270" i="16" a="1"/>
  <c r="G270" i="16" s="1"/>
  <c r="H270" i="16" a="1"/>
  <c r="H270" i="16" s="1"/>
  <c r="I270" i="16" a="1"/>
  <c r="I270" i="16" s="1"/>
  <c r="J270" i="16" a="1"/>
  <c r="J270" i="16" s="1"/>
  <c r="L270" i="16" a="1"/>
  <c r="L270" i="16" s="1"/>
  <c r="N270" i="16" a="1"/>
  <c r="N270" i="16" s="1"/>
  <c r="O270" i="16" a="1"/>
  <c r="O270" i="16" s="1"/>
  <c r="A271" i="16" a="1"/>
  <c r="A271" i="16" s="1"/>
  <c r="B271" i="16" a="1"/>
  <c r="B271" i="16" s="1"/>
  <c r="C271" i="16" a="1"/>
  <c r="C271" i="16" s="1"/>
  <c r="D271" i="16" a="1"/>
  <c r="D271" i="16" s="1"/>
  <c r="E271" i="16" a="1"/>
  <c r="E271" i="16" s="1"/>
  <c r="F271" i="16" a="1"/>
  <c r="F271" i="16" s="1"/>
  <c r="G271" i="16" a="1"/>
  <c r="G271" i="16" s="1"/>
  <c r="H271" i="16" a="1"/>
  <c r="H271" i="16" s="1"/>
  <c r="I271" i="16" a="1"/>
  <c r="I271" i="16" s="1"/>
  <c r="J271" i="16" a="1"/>
  <c r="J271" i="16" s="1"/>
  <c r="L271" i="16" a="1"/>
  <c r="L271" i="16" s="1"/>
  <c r="N271" i="16" a="1"/>
  <c r="N271" i="16" s="1"/>
  <c r="O271" i="16" a="1"/>
  <c r="O271" i="16" s="1"/>
  <c r="A272" i="16" a="1"/>
  <c r="A272" i="16" s="1"/>
  <c r="B272" i="16" a="1"/>
  <c r="B272" i="16" s="1"/>
  <c r="C272" i="16" a="1"/>
  <c r="C272" i="16" s="1"/>
  <c r="D272" i="16" a="1"/>
  <c r="D272" i="16" s="1"/>
  <c r="E272" i="16" a="1"/>
  <c r="E272" i="16" s="1"/>
  <c r="F272" i="16" a="1"/>
  <c r="F272" i="16" s="1"/>
  <c r="G272" i="16" a="1"/>
  <c r="G272" i="16" s="1"/>
  <c r="H272" i="16" a="1"/>
  <c r="H272" i="16" s="1"/>
  <c r="I272" i="16" a="1"/>
  <c r="I272" i="16" s="1"/>
  <c r="J272" i="16" a="1"/>
  <c r="J272" i="16" s="1"/>
  <c r="L272" i="16" a="1"/>
  <c r="L272" i="16" s="1"/>
  <c r="N272" i="16" a="1"/>
  <c r="N272" i="16" s="1"/>
  <c r="O272" i="16" a="1"/>
  <c r="O272" i="16" s="1"/>
  <c r="A273" i="16" a="1"/>
  <c r="A273" i="16" s="1"/>
  <c r="B273" i="16" a="1"/>
  <c r="B273" i="16" s="1"/>
  <c r="C273" i="16" a="1"/>
  <c r="C273" i="16" s="1"/>
  <c r="D273" i="16" a="1"/>
  <c r="D273" i="16" s="1"/>
  <c r="E273" i="16" a="1"/>
  <c r="E273" i="16" s="1"/>
  <c r="F273" i="16" a="1"/>
  <c r="F273" i="16" s="1"/>
  <c r="G273" i="16" a="1"/>
  <c r="G273" i="16" s="1"/>
  <c r="H273" i="16" a="1"/>
  <c r="H273" i="16" s="1"/>
  <c r="I273" i="16" a="1"/>
  <c r="I273" i="16" s="1"/>
  <c r="J273" i="16" a="1"/>
  <c r="J273" i="16" s="1"/>
  <c r="L273" i="16" a="1"/>
  <c r="L273" i="16" s="1"/>
  <c r="N273" i="16" a="1"/>
  <c r="N273" i="16" s="1"/>
  <c r="O273" i="16" a="1"/>
  <c r="O273" i="16" s="1"/>
  <c r="A274" i="16" a="1"/>
  <c r="A274" i="16" s="1"/>
  <c r="B274" i="16" a="1"/>
  <c r="B274" i="16" s="1"/>
  <c r="C274" i="16" a="1"/>
  <c r="C274" i="16" s="1"/>
  <c r="D274" i="16" a="1"/>
  <c r="D274" i="16" s="1"/>
  <c r="E274" i="16" a="1"/>
  <c r="E274" i="16" s="1"/>
  <c r="F274" i="16" a="1"/>
  <c r="F274" i="16" s="1"/>
  <c r="G274" i="16" a="1"/>
  <c r="G274" i="16" s="1"/>
  <c r="H274" i="16" a="1"/>
  <c r="H274" i="16" s="1"/>
  <c r="I274" i="16" a="1"/>
  <c r="I274" i="16" s="1"/>
  <c r="J274" i="16" a="1"/>
  <c r="J274" i="16" s="1"/>
  <c r="L274" i="16" a="1"/>
  <c r="L274" i="16" s="1"/>
  <c r="N274" i="16" a="1"/>
  <c r="N274" i="16" s="1"/>
  <c r="O274" i="16" a="1"/>
  <c r="O274" i="16" s="1"/>
  <c r="A275" i="16" a="1"/>
  <c r="A275" i="16" s="1"/>
  <c r="B275" i="16" a="1"/>
  <c r="B275" i="16" s="1"/>
  <c r="C275" i="16" a="1"/>
  <c r="C275" i="16" s="1"/>
  <c r="D275" i="16" a="1"/>
  <c r="D275" i="16" s="1"/>
  <c r="E275" i="16" a="1"/>
  <c r="E275" i="16" s="1"/>
  <c r="F275" i="16" a="1"/>
  <c r="F275" i="16" s="1"/>
  <c r="G275" i="16" a="1"/>
  <c r="G275" i="16" s="1"/>
  <c r="H275" i="16" a="1"/>
  <c r="H275" i="16" s="1"/>
  <c r="I275" i="16" a="1"/>
  <c r="I275" i="16" s="1"/>
  <c r="J275" i="16" a="1"/>
  <c r="J275" i="16" s="1"/>
  <c r="L275" i="16" a="1"/>
  <c r="L275" i="16" s="1"/>
  <c r="N275" i="16" a="1"/>
  <c r="N275" i="16" s="1"/>
  <c r="O275" i="16" a="1"/>
  <c r="O275" i="16" s="1"/>
  <c r="A276" i="16" a="1"/>
  <c r="A276" i="16" s="1"/>
  <c r="B276" i="16" a="1"/>
  <c r="B276" i="16" s="1"/>
  <c r="C276" i="16" a="1"/>
  <c r="C276" i="16" s="1"/>
  <c r="D276" i="16" a="1"/>
  <c r="D276" i="16" s="1"/>
  <c r="E276" i="16" a="1"/>
  <c r="E276" i="16" s="1"/>
  <c r="F276" i="16" a="1"/>
  <c r="F276" i="16" s="1"/>
  <c r="G276" i="16" a="1"/>
  <c r="G276" i="16" s="1"/>
  <c r="H276" i="16" a="1"/>
  <c r="H276" i="16" s="1"/>
  <c r="I276" i="16" a="1"/>
  <c r="I276" i="16" s="1"/>
  <c r="J276" i="16" a="1"/>
  <c r="J276" i="16" s="1"/>
  <c r="L276" i="16" a="1"/>
  <c r="L276" i="16" s="1"/>
  <c r="N276" i="16" a="1"/>
  <c r="N276" i="16" s="1"/>
  <c r="O276" i="16" a="1"/>
  <c r="O276" i="16" s="1"/>
  <c r="A277" i="16" a="1"/>
  <c r="A277" i="16" s="1"/>
  <c r="B277" i="16" a="1"/>
  <c r="B277" i="16" s="1"/>
  <c r="C277" i="16" a="1"/>
  <c r="C277" i="16" s="1"/>
  <c r="D277" i="16" a="1"/>
  <c r="D277" i="16" s="1"/>
  <c r="E277" i="16" a="1"/>
  <c r="E277" i="16" s="1"/>
  <c r="F277" i="16" a="1"/>
  <c r="F277" i="16" s="1"/>
  <c r="G277" i="16" a="1"/>
  <c r="G277" i="16" s="1"/>
  <c r="H277" i="16" a="1"/>
  <c r="H277" i="16" s="1"/>
  <c r="I277" i="16" a="1"/>
  <c r="I277" i="16" s="1"/>
  <c r="J277" i="16" a="1"/>
  <c r="J277" i="16" s="1"/>
  <c r="L277" i="16" a="1"/>
  <c r="L277" i="16" s="1"/>
  <c r="N277" i="16" a="1"/>
  <c r="N277" i="16" s="1"/>
  <c r="O277" i="16" a="1"/>
  <c r="O277" i="16" s="1"/>
  <c r="A278" i="16" a="1"/>
  <c r="A278" i="16" s="1"/>
  <c r="B278" i="16" a="1"/>
  <c r="B278" i="16" s="1"/>
  <c r="C278" i="16" a="1"/>
  <c r="C278" i="16" s="1"/>
  <c r="D278" i="16" a="1"/>
  <c r="D278" i="16" s="1"/>
  <c r="E278" i="16" a="1"/>
  <c r="E278" i="16" s="1"/>
  <c r="F278" i="16" a="1"/>
  <c r="F278" i="16" s="1"/>
  <c r="G278" i="16" a="1"/>
  <c r="G278" i="16" s="1"/>
  <c r="H278" i="16" a="1"/>
  <c r="H278" i="16" s="1"/>
  <c r="I278" i="16" a="1"/>
  <c r="I278" i="16" s="1"/>
  <c r="J278" i="16" a="1"/>
  <c r="J278" i="16" s="1"/>
  <c r="L278" i="16" a="1"/>
  <c r="L278" i="16" s="1"/>
  <c r="N278" i="16" a="1"/>
  <c r="N278" i="16" s="1"/>
  <c r="O278" i="16" a="1"/>
  <c r="O278" i="16" s="1"/>
  <c r="A279" i="16" a="1"/>
  <c r="A279" i="16" s="1"/>
  <c r="B279" i="16" a="1"/>
  <c r="B279" i="16" s="1"/>
  <c r="C279" i="16" a="1"/>
  <c r="C279" i="16" s="1"/>
  <c r="D279" i="16" a="1"/>
  <c r="D279" i="16" s="1"/>
  <c r="E279" i="16" a="1"/>
  <c r="E279" i="16" s="1"/>
  <c r="F279" i="16" a="1"/>
  <c r="F279" i="16" s="1"/>
  <c r="G279" i="16" a="1"/>
  <c r="G279" i="16" s="1"/>
  <c r="H279" i="16" a="1"/>
  <c r="H279" i="16" s="1"/>
  <c r="I279" i="16" a="1"/>
  <c r="I279" i="16" s="1"/>
  <c r="J279" i="16" a="1"/>
  <c r="J279" i="16" s="1"/>
  <c r="L279" i="16" a="1"/>
  <c r="L279" i="16" s="1"/>
  <c r="N279" i="16" a="1"/>
  <c r="N279" i="16" s="1"/>
  <c r="O279" i="16" a="1"/>
  <c r="O279" i="16" s="1"/>
  <c r="A280" i="16" a="1"/>
  <c r="A280" i="16" s="1"/>
  <c r="B280" i="16" a="1"/>
  <c r="B280" i="16" s="1"/>
  <c r="C280" i="16" a="1"/>
  <c r="C280" i="16" s="1"/>
  <c r="D280" i="16" a="1"/>
  <c r="D280" i="16" s="1"/>
  <c r="E280" i="16" a="1"/>
  <c r="E280" i="16" s="1"/>
  <c r="F280" i="16" a="1"/>
  <c r="F280" i="16" s="1"/>
  <c r="G280" i="16" a="1"/>
  <c r="G280" i="16" s="1"/>
  <c r="H280" i="16" a="1"/>
  <c r="H280" i="16" s="1"/>
  <c r="I280" i="16" a="1"/>
  <c r="I280" i="16" s="1"/>
  <c r="J280" i="16" a="1"/>
  <c r="J280" i="16" s="1"/>
  <c r="L280" i="16" a="1"/>
  <c r="L280" i="16" s="1"/>
  <c r="N280" i="16" a="1"/>
  <c r="N280" i="16" s="1"/>
  <c r="O280" i="16" a="1"/>
  <c r="O280" i="16" s="1"/>
  <c r="A281" i="16" a="1"/>
  <c r="A281" i="16" s="1"/>
  <c r="B281" i="16" a="1"/>
  <c r="B281" i="16" s="1"/>
  <c r="C281" i="16" a="1"/>
  <c r="C281" i="16" s="1"/>
  <c r="D281" i="16" a="1"/>
  <c r="D281" i="16" s="1"/>
  <c r="E281" i="16" a="1"/>
  <c r="E281" i="16" s="1"/>
  <c r="F281" i="16" a="1"/>
  <c r="F281" i="16" s="1"/>
  <c r="G281" i="16" a="1"/>
  <c r="G281" i="16" s="1"/>
  <c r="H281" i="16" a="1"/>
  <c r="H281" i="16" s="1"/>
  <c r="I281" i="16" a="1"/>
  <c r="I281" i="16" s="1"/>
  <c r="J281" i="16" a="1"/>
  <c r="J281" i="16" s="1"/>
  <c r="L281" i="16" a="1"/>
  <c r="L281" i="16" s="1"/>
  <c r="N281" i="16" a="1"/>
  <c r="N281" i="16" s="1"/>
  <c r="O281" i="16" a="1"/>
  <c r="O281" i="16" s="1"/>
  <c r="A282" i="16" a="1"/>
  <c r="A282" i="16" s="1"/>
  <c r="B282" i="16" a="1"/>
  <c r="B282" i="16" s="1"/>
  <c r="C282" i="16" a="1"/>
  <c r="C282" i="16" s="1"/>
  <c r="D282" i="16" a="1"/>
  <c r="D282" i="16" s="1"/>
  <c r="E282" i="16" a="1"/>
  <c r="E282" i="16" s="1"/>
  <c r="F282" i="16" a="1"/>
  <c r="F282" i="16" s="1"/>
  <c r="G282" i="16" a="1"/>
  <c r="G282" i="16" s="1"/>
  <c r="H282" i="16" a="1"/>
  <c r="H282" i="16" s="1"/>
  <c r="I282" i="16" a="1"/>
  <c r="I282" i="16" s="1"/>
  <c r="J282" i="16" a="1"/>
  <c r="J282" i="16" s="1"/>
  <c r="L282" i="16" a="1"/>
  <c r="L282" i="16" s="1"/>
  <c r="N282" i="16" a="1"/>
  <c r="N282" i="16" s="1"/>
  <c r="O282" i="16" a="1"/>
  <c r="O282" i="16" s="1"/>
  <c r="A283" i="16" a="1"/>
  <c r="A283" i="16" s="1"/>
  <c r="B283" i="16" a="1"/>
  <c r="B283" i="16" s="1"/>
  <c r="C283" i="16" a="1"/>
  <c r="C283" i="16" s="1"/>
  <c r="D283" i="16" a="1"/>
  <c r="D283" i="16" s="1"/>
  <c r="E283" i="16" a="1"/>
  <c r="E283" i="16" s="1"/>
  <c r="F283" i="16" a="1"/>
  <c r="F283" i="16" s="1"/>
  <c r="G283" i="16" a="1"/>
  <c r="G283" i="16" s="1"/>
  <c r="H283" i="16" a="1"/>
  <c r="H283" i="16" s="1"/>
  <c r="I283" i="16" a="1"/>
  <c r="I283" i="16" s="1"/>
  <c r="J283" i="16" a="1"/>
  <c r="J283" i="16" s="1"/>
  <c r="L283" i="16" a="1"/>
  <c r="L283" i="16" s="1"/>
  <c r="N283" i="16" a="1"/>
  <c r="N283" i="16" s="1"/>
  <c r="O283" i="16" a="1"/>
  <c r="O283" i="16" s="1"/>
  <c r="A284" i="16" a="1"/>
  <c r="A284" i="16" s="1"/>
  <c r="B284" i="16" a="1"/>
  <c r="B284" i="16" s="1"/>
  <c r="C284" i="16" a="1"/>
  <c r="C284" i="16" s="1"/>
  <c r="D284" i="16" a="1"/>
  <c r="D284" i="16" s="1"/>
  <c r="E284" i="16" a="1"/>
  <c r="E284" i="16" s="1"/>
  <c r="F284" i="16" a="1"/>
  <c r="F284" i="16" s="1"/>
  <c r="G284" i="16" a="1"/>
  <c r="G284" i="16" s="1"/>
  <c r="H284" i="16" a="1"/>
  <c r="H284" i="16" s="1"/>
  <c r="I284" i="16" a="1"/>
  <c r="I284" i="16" s="1"/>
  <c r="J284" i="16" a="1"/>
  <c r="J284" i="16" s="1"/>
  <c r="L284" i="16" a="1"/>
  <c r="L284" i="16" s="1"/>
  <c r="N284" i="16" a="1"/>
  <c r="N284" i="16" s="1"/>
  <c r="O284" i="16" a="1"/>
  <c r="O284" i="16" s="1"/>
  <c r="A285" i="16" a="1"/>
  <c r="A285" i="16" s="1"/>
  <c r="B285" i="16" a="1"/>
  <c r="B285" i="16" s="1"/>
  <c r="C285" i="16" a="1"/>
  <c r="C285" i="16" s="1"/>
  <c r="D285" i="16" a="1"/>
  <c r="D285" i="16" s="1"/>
  <c r="E285" i="16" a="1"/>
  <c r="E285" i="16" s="1"/>
  <c r="F285" i="16" a="1"/>
  <c r="F285" i="16" s="1"/>
  <c r="G285" i="16" a="1"/>
  <c r="G285" i="16" s="1"/>
  <c r="H285" i="16" a="1"/>
  <c r="H285" i="16" s="1"/>
  <c r="I285" i="16" a="1"/>
  <c r="I285" i="16" s="1"/>
  <c r="J285" i="16" a="1"/>
  <c r="J285" i="16" s="1"/>
  <c r="L285" i="16" a="1"/>
  <c r="L285" i="16" s="1"/>
  <c r="N285" i="16" a="1"/>
  <c r="N285" i="16" s="1"/>
  <c r="O285" i="16" a="1"/>
  <c r="O285" i="16" s="1"/>
  <c r="A286" i="16" a="1"/>
  <c r="A286" i="16" s="1"/>
  <c r="B286" i="16" a="1"/>
  <c r="B286" i="16" s="1"/>
  <c r="C286" i="16" a="1"/>
  <c r="C286" i="16" s="1"/>
  <c r="D286" i="16" a="1"/>
  <c r="D286" i="16" s="1"/>
  <c r="E286" i="16" a="1"/>
  <c r="E286" i="16" s="1"/>
  <c r="F286" i="16" a="1"/>
  <c r="F286" i="16" s="1"/>
  <c r="G286" i="16" a="1"/>
  <c r="G286" i="16" s="1"/>
  <c r="H286" i="16" a="1"/>
  <c r="H286" i="16" s="1"/>
  <c r="I286" i="16" a="1"/>
  <c r="I286" i="16" s="1"/>
  <c r="J286" i="16" a="1"/>
  <c r="J286" i="16" s="1"/>
  <c r="L286" i="16" a="1"/>
  <c r="L286" i="16" s="1"/>
  <c r="N286" i="16" a="1"/>
  <c r="N286" i="16" s="1"/>
  <c r="O286" i="16" a="1"/>
  <c r="O286" i="16" s="1"/>
  <c r="A287" i="16" a="1"/>
  <c r="A287" i="16" s="1"/>
  <c r="B287" i="16" a="1"/>
  <c r="B287" i="16" s="1"/>
  <c r="C287" i="16" a="1"/>
  <c r="C287" i="16" s="1"/>
  <c r="D287" i="16" a="1"/>
  <c r="D287" i="16" s="1"/>
  <c r="E287" i="16" a="1"/>
  <c r="E287" i="16" s="1"/>
  <c r="F287" i="16" a="1"/>
  <c r="F287" i="16" s="1"/>
  <c r="G287" i="16" a="1"/>
  <c r="G287" i="16" s="1"/>
  <c r="H287" i="16" a="1"/>
  <c r="H287" i="16" s="1"/>
  <c r="I287" i="16" a="1"/>
  <c r="I287" i="16" s="1"/>
  <c r="J287" i="16" a="1"/>
  <c r="J287" i="16" s="1"/>
  <c r="L287" i="16" a="1"/>
  <c r="L287" i="16" s="1"/>
  <c r="N287" i="16" a="1"/>
  <c r="N287" i="16" s="1"/>
  <c r="O287" i="16" a="1"/>
  <c r="O287" i="16" s="1"/>
  <c r="A288" i="16" a="1"/>
  <c r="A288" i="16" s="1"/>
  <c r="B288" i="16" a="1"/>
  <c r="B288" i="16" s="1"/>
  <c r="C288" i="16" a="1"/>
  <c r="C288" i="16" s="1"/>
  <c r="D288" i="16" a="1"/>
  <c r="D288" i="16" s="1"/>
  <c r="E288" i="16" a="1"/>
  <c r="E288" i="16" s="1"/>
  <c r="F288" i="16" a="1"/>
  <c r="F288" i="16" s="1"/>
  <c r="G288" i="16" a="1"/>
  <c r="G288" i="16" s="1"/>
  <c r="H288" i="16" a="1"/>
  <c r="H288" i="16" s="1"/>
  <c r="I288" i="16" a="1"/>
  <c r="I288" i="16" s="1"/>
  <c r="J288" i="16" a="1"/>
  <c r="J288" i="16" s="1"/>
  <c r="L288" i="16" a="1"/>
  <c r="L288" i="16" s="1"/>
  <c r="N288" i="16" a="1"/>
  <c r="N288" i="16" s="1"/>
  <c r="O288" i="16" a="1"/>
  <c r="O288" i="16" s="1"/>
  <c r="A289" i="16" a="1"/>
  <c r="A289" i="16" s="1"/>
  <c r="B289" i="16" a="1"/>
  <c r="B289" i="16" s="1"/>
  <c r="C289" i="16" a="1"/>
  <c r="C289" i="16" s="1"/>
  <c r="D289" i="16" a="1"/>
  <c r="D289" i="16" s="1"/>
  <c r="E289" i="16" a="1"/>
  <c r="E289" i="16" s="1"/>
  <c r="F289" i="16" a="1"/>
  <c r="F289" i="16" s="1"/>
  <c r="G289" i="16" a="1"/>
  <c r="G289" i="16" s="1"/>
  <c r="H289" i="16" a="1"/>
  <c r="H289" i="16" s="1"/>
  <c r="I289" i="16" a="1"/>
  <c r="I289" i="16" s="1"/>
  <c r="J289" i="16" a="1"/>
  <c r="J289" i="16" s="1"/>
  <c r="L289" i="16" a="1"/>
  <c r="L289" i="16" s="1"/>
  <c r="N289" i="16" a="1"/>
  <c r="N289" i="16" s="1"/>
  <c r="O289" i="16" a="1"/>
  <c r="O289" i="16" s="1"/>
  <c r="A290" i="16" a="1"/>
  <c r="A290" i="16" s="1"/>
  <c r="B290" i="16" a="1"/>
  <c r="B290" i="16" s="1"/>
  <c r="C290" i="16" a="1"/>
  <c r="C290" i="16" s="1"/>
  <c r="D290" i="16" a="1"/>
  <c r="D290" i="16" s="1"/>
  <c r="E290" i="16" a="1"/>
  <c r="E290" i="16" s="1"/>
  <c r="F290" i="16" a="1"/>
  <c r="F290" i="16" s="1"/>
  <c r="G290" i="16" a="1"/>
  <c r="G290" i="16" s="1"/>
  <c r="H290" i="16" a="1"/>
  <c r="H290" i="16" s="1"/>
  <c r="I290" i="16" a="1"/>
  <c r="I290" i="16" s="1"/>
  <c r="J290" i="16" a="1"/>
  <c r="J290" i="16" s="1"/>
  <c r="L290" i="16" a="1"/>
  <c r="L290" i="16" s="1"/>
  <c r="N290" i="16" a="1"/>
  <c r="N290" i="16" s="1"/>
  <c r="O290" i="16" a="1"/>
  <c r="O290" i="16" s="1"/>
  <c r="A291" i="16" a="1"/>
  <c r="A291" i="16" s="1"/>
  <c r="B291" i="16" a="1"/>
  <c r="B291" i="16" s="1"/>
  <c r="C291" i="16" a="1"/>
  <c r="C291" i="16" s="1"/>
  <c r="D291" i="16" a="1"/>
  <c r="D291" i="16" s="1"/>
  <c r="E291" i="16" a="1"/>
  <c r="E291" i="16" s="1"/>
  <c r="F291" i="16" a="1"/>
  <c r="F291" i="16" s="1"/>
  <c r="G291" i="16" a="1"/>
  <c r="G291" i="16" s="1"/>
  <c r="H291" i="16" a="1"/>
  <c r="H291" i="16" s="1"/>
  <c r="I291" i="16" a="1"/>
  <c r="I291" i="16" s="1"/>
  <c r="J291" i="16" a="1"/>
  <c r="J291" i="16" s="1"/>
  <c r="L291" i="16" a="1"/>
  <c r="L291" i="16" s="1"/>
  <c r="N291" i="16" a="1"/>
  <c r="N291" i="16" s="1"/>
  <c r="O291" i="16" a="1"/>
  <c r="O291" i="16" s="1"/>
  <c r="A292" i="16" a="1"/>
  <c r="A292" i="16" s="1"/>
  <c r="B292" i="16" a="1"/>
  <c r="B292" i="16" s="1"/>
  <c r="C292" i="16" a="1"/>
  <c r="C292" i="16" s="1"/>
  <c r="D292" i="16" a="1"/>
  <c r="D292" i="16" s="1"/>
  <c r="E292" i="16" a="1"/>
  <c r="E292" i="16" s="1"/>
  <c r="F292" i="16" a="1"/>
  <c r="F292" i="16" s="1"/>
  <c r="G292" i="16" a="1"/>
  <c r="G292" i="16" s="1"/>
  <c r="H292" i="16" a="1"/>
  <c r="H292" i="16" s="1"/>
  <c r="I292" i="16" a="1"/>
  <c r="I292" i="16" s="1"/>
  <c r="J292" i="16" a="1"/>
  <c r="J292" i="16" s="1"/>
  <c r="L292" i="16" a="1"/>
  <c r="L292" i="16" s="1"/>
  <c r="N292" i="16" a="1"/>
  <c r="N292" i="16" s="1"/>
  <c r="O292" i="16" a="1"/>
  <c r="O292" i="16" s="1"/>
  <c r="A293" i="16" a="1"/>
  <c r="A293" i="16" s="1"/>
  <c r="B293" i="16" a="1"/>
  <c r="B293" i="16" s="1"/>
  <c r="C293" i="16" a="1"/>
  <c r="C293" i="16" s="1"/>
  <c r="D293" i="16" a="1"/>
  <c r="D293" i="16" s="1"/>
  <c r="E293" i="16" a="1"/>
  <c r="E293" i="16" s="1"/>
  <c r="F293" i="16" a="1"/>
  <c r="F293" i="16" s="1"/>
  <c r="G293" i="16" a="1"/>
  <c r="G293" i="16" s="1"/>
  <c r="H293" i="16" a="1"/>
  <c r="H293" i="16" s="1"/>
  <c r="I293" i="16" a="1"/>
  <c r="I293" i="16" s="1"/>
  <c r="J293" i="16" a="1"/>
  <c r="J293" i="16" s="1"/>
  <c r="L293" i="16" a="1"/>
  <c r="L293" i="16" s="1"/>
  <c r="N293" i="16" a="1"/>
  <c r="N293" i="16" s="1"/>
  <c r="O293" i="16" a="1"/>
  <c r="O293" i="16" s="1"/>
  <c r="A294" i="16" a="1"/>
  <c r="A294" i="16" s="1"/>
  <c r="B294" i="16" a="1"/>
  <c r="B294" i="16" s="1"/>
  <c r="C294" i="16" a="1"/>
  <c r="C294" i="16" s="1"/>
  <c r="D294" i="16" a="1"/>
  <c r="D294" i="16" s="1"/>
  <c r="E294" i="16" a="1"/>
  <c r="E294" i="16" s="1"/>
  <c r="F294" i="16" a="1"/>
  <c r="F294" i="16" s="1"/>
  <c r="G294" i="16" a="1"/>
  <c r="G294" i="16" s="1"/>
  <c r="H294" i="16" a="1"/>
  <c r="H294" i="16" s="1"/>
  <c r="I294" i="16" a="1"/>
  <c r="I294" i="16" s="1"/>
  <c r="J294" i="16" a="1"/>
  <c r="J294" i="16" s="1"/>
  <c r="L294" i="16" a="1"/>
  <c r="L294" i="16" s="1"/>
  <c r="N294" i="16" a="1"/>
  <c r="N294" i="16" s="1"/>
  <c r="O294" i="16" a="1"/>
  <c r="O294" i="16" s="1"/>
  <c r="A295" i="16" a="1"/>
  <c r="A295" i="16" s="1"/>
  <c r="B295" i="16" a="1"/>
  <c r="B295" i="16" s="1"/>
  <c r="C295" i="16" a="1"/>
  <c r="C295" i="16" s="1"/>
  <c r="D295" i="16" a="1"/>
  <c r="D295" i="16" s="1"/>
  <c r="E295" i="16" a="1"/>
  <c r="E295" i="16" s="1"/>
  <c r="F295" i="16" a="1"/>
  <c r="F295" i="16" s="1"/>
  <c r="G295" i="16" a="1"/>
  <c r="G295" i="16" s="1"/>
  <c r="H295" i="16" a="1"/>
  <c r="H295" i="16" s="1"/>
  <c r="I295" i="16" a="1"/>
  <c r="I295" i="16" s="1"/>
  <c r="J295" i="16" a="1"/>
  <c r="J295" i="16" s="1"/>
  <c r="L295" i="16" a="1"/>
  <c r="L295" i="16" s="1"/>
  <c r="N295" i="16" a="1"/>
  <c r="N295" i="16" s="1"/>
  <c r="O295" i="16" a="1"/>
  <c r="O295" i="16" s="1"/>
  <c r="A296" i="16" a="1"/>
  <c r="A296" i="16" s="1"/>
  <c r="B296" i="16" a="1"/>
  <c r="B296" i="16" s="1"/>
  <c r="C296" i="16" a="1"/>
  <c r="C296" i="16" s="1"/>
  <c r="D296" i="16" a="1"/>
  <c r="D296" i="16" s="1"/>
  <c r="E296" i="16" a="1"/>
  <c r="E296" i="16" s="1"/>
  <c r="F296" i="16" a="1"/>
  <c r="F296" i="16" s="1"/>
  <c r="G296" i="16" a="1"/>
  <c r="G296" i="16" s="1"/>
  <c r="H296" i="16" a="1"/>
  <c r="H296" i="16" s="1"/>
  <c r="I296" i="16" a="1"/>
  <c r="I296" i="16" s="1"/>
  <c r="J296" i="16" a="1"/>
  <c r="J296" i="16" s="1"/>
  <c r="L296" i="16" a="1"/>
  <c r="L296" i="16" s="1"/>
  <c r="N296" i="16" a="1"/>
  <c r="N296" i="16" s="1"/>
  <c r="O296" i="16" a="1"/>
  <c r="O296" i="16" s="1"/>
  <c r="A297" i="16" a="1"/>
  <c r="A297" i="16" s="1"/>
  <c r="B297" i="16" a="1"/>
  <c r="B297" i="16" s="1"/>
  <c r="C297" i="16" a="1"/>
  <c r="C297" i="16" s="1"/>
  <c r="D297" i="16" a="1"/>
  <c r="D297" i="16" s="1"/>
  <c r="E297" i="16" a="1"/>
  <c r="E297" i="16" s="1"/>
  <c r="F297" i="16" a="1"/>
  <c r="F297" i="16" s="1"/>
  <c r="G297" i="16" a="1"/>
  <c r="G297" i="16" s="1"/>
  <c r="H297" i="16" a="1"/>
  <c r="H297" i="16" s="1"/>
  <c r="I297" i="16" a="1"/>
  <c r="I297" i="16" s="1"/>
  <c r="J297" i="16" a="1"/>
  <c r="J297" i="16" s="1"/>
  <c r="L297" i="16" a="1"/>
  <c r="L297" i="16" s="1"/>
  <c r="N297" i="16" a="1"/>
  <c r="N297" i="16" s="1"/>
  <c r="O297" i="16" a="1"/>
  <c r="O297" i="16" s="1"/>
  <c r="A298" i="16" a="1"/>
  <c r="A298" i="16" s="1"/>
  <c r="B298" i="16" a="1"/>
  <c r="B298" i="16" s="1"/>
  <c r="C298" i="16" a="1"/>
  <c r="C298" i="16" s="1"/>
  <c r="D298" i="16" a="1"/>
  <c r="D298" i="16" s="1"/>
  <c r="E298" i="16" a="1"/>
  <c r="E298" i="16" s="1"/>
  <c r="F298" i="16" a="1"/>
  <c r="F298" i="16" s="1"/>
  <c r="G298" i="16" a="1"/>
  <c r="G298" i="16" s="1"/>
  <c r="H298" i="16" a="1"/>
  <c r="H298" i="16" s="1"/>
  <c r="I298" i="16" a="1"/>
  <c r="I298" i="16" s="1"/>
  <c r="J298" i="16" a="1"/>
  <c r="J298" i="16" s="1"/>
  <c r="L298" i="16" a="1"/>
  <c r="L298" i="16" s="1"/>
  <c r="N298" i="16" a="1"/>
  <c r="N298" i="16" s="1"/>
  <c r="O298" i="16" a="1"/>
  <c r="O298" i="16" s="1"/>
  <c r="A299" i="16" a="1"/>
  <c r="A299" i="16" s="1"/>
  <c r="B299" i="16" a="1"/>
  <c r="B299" i="16" s="1"/>
  <c r="C299" i="16" a="1"/>
  <c r="C299" i="16" s="1"/>
  <c r="D299" i="16" a="1"/>
  <c r="D299" i="16" s="1"/>
  <c r="E299" i="16" a="1"/>
  <c r="E299" i="16" s="1"/>
  <c r="F299" i="16" a="1"/>
  <c r="F299" i="16" s="1"/>
  <c r="G299" i="16" a="1"/>
  <c r="G299" i="16" s="1"/>
  <c r="H299" i="16" a="1"/>
  <c r="H299" i="16" s="1"/>
  <c r="I299" i="16" a="1"/>
  <c r="I299" i="16" s="1"/>
  <c r="J299" i="16" a="1"/>
  <c r="J299" i="16" s="1"/>
  <c r="L299" i="16" a="1"/>
  <c r="L299" i="16" s="1"/>
  <c r="N299" i="16" a="1"/>
  <c r="N299" i="16" s="1"/>
  <c r="O299" i="16" a="1"/>
  <c r="O299" i="16" s="1"/>
  <c r="A300" i="16" a="1"/>
  <c r="A300" i="16" s="1"/>
  <c r="B300" i="16" a="1"/>
  <c r="B300" i="16" s="1"/>
  <c r="C300" i="16" a="1"/>
  <c r="C300" i="16" s="1"/>
  <c r="D300" i="16" a="1"/>
  <c r="D300" i="16" s="1"/>
  <c r="E300" i="16" a="1"/>
  <c r="E300" i="16" s="1"/>
  <c r="F300" i="16" a="1"/>
  <c r="F300" i="16" s="1"/>
  <c r="G300" i="16" a="1"/>
  <c r="G300" i="16" s="1"/>
  <c r="H300" i="16" a="1"/>
  <c r="H300" i="16" s="1"/>
  <c r="I300" i="16" a="1"/>
  <c r="I300" i="16" s="1"/>
  <c r="J300" i="16" a="1"/>
  <c r="J300" i="16" s="1"/>
  <c r="L300" i="16" a="1"/>
  <c r="L300" i="16" s="1"/>
  <c r="N300" i="16" a="1"/>
  <c r="N300" i="16" s="1"/>
  <c r="O300" i="16" a="1"/>
  <c r="O300" i="16" s="1"/>
  <c r="A301" i="16" a="1"/>
  <c r="A301" i="16" s="1"/>
  <c r="B301" i="16" a="1"/>
  <c r="B301" i="16" s="1"/>
  <c r="C301" i="16" a="1"/>
  <c r="C301" i="16" s="1"/>
  <c r="D301" i="16" a="1"/>
  <c r="D301" i="16" s="1"/>
  <c r="E301" i="16" a="1"/>
  <c r="E301" i="16" s="1"/>
  <c r="F301" i="16" a="1"/>
  <c r="F301" i="16" s="1"/>
  <c r="G301" i="16" a="1"/>
  <c r="G301" i="16" s="1"/>
  <c r="H301" i="16" a="1"/>
  <c r="H301" i="16" s="1"/>
  <c r="I301" i="16" a="1"/>
  <c r="I301" i="16" s="1"/>
  <c r="J301" i="16" a="1"/>
  <c r="J301" i="16" s="1"/>
  <c r="L301" i="16" a="1"/>
  <c r="L301" i="16" s="1"/>
  <c r="N301" i="16" a="1"/>
  <c r="N301" i="16" s="1"/>
  <c r="O301" i="16" a="1"/>
  <c r="O301" i="16" s="1"/>
  <c r="A302" i="16" a="1"/>
  <c r="A302" i="16" s="1"/>
  <c r="B302" i="16" a="1"/>
  <c r="B302" i="16" s="1"/>
  <c r="C302" i="16" a="1"/>
  <c r="C302" i="16" s="1"/>
  <c r="D302" i="16" a="1"/>
  <c r="D302" i="16" s="1"/>
  <c r="E302" i="16" a="1"/>
  <c r="E302" i="16" s="1"/>
  <c r="F302" i="16" a="1"/>
  <c r="F302" i="16" s="1"/>
  <c r="G302" i="16" a="1"/>
  <c r="G302" i="16" s="1"/>
  <c r="H302" i="16" a="1"/>
  <c r="H302" i="16" s="1"/>
  <c r="I302" i="16" a="1"/>
  <c r="I302" i="16" s="1"/>
  <c r="J302" i="16" a="1"/>
  <c r="J302" i="16" s="1"/>
  <c r="L302" i="16" a="1"/>
  <c r="L302" i="16" s="1"/>
  <c r="N302" i="16" a="1"/>
  <c r="N302" i="16" s="1"/>
  <c r="O302" i="16" a="1"/>
  <c r="O302" i="16" s="1"/>
  <c r="A303" i="16" a="1"/>
  <c r="A303" i="16" s="1"/>
  <c r="B303" i="16" a="1"/>
  <c r="B303" i="16" s="1"/>
  <c r="C303" i="16" a="1"/>
  <c r="C303" i="16" s="1"/>
  <c r="D303" i="16" a="1"/>
  <c r="D303" i="16" s="1"/>
  <c r="E303" i="16" a="1"/>
  <c r="E303" i="16" s="1"/>
  <c r="F303" i="16" a="1"/>
  <c r="F303" i="16" s="1"/>
  <c r="G303" i="16" a="1"/>
  <c r="G303" i="16" s="1"/>
  <c r="H303" i="16" a="1"/>
  <c r="H303" i="16" s="1"/>
  <c r="I303" i="16" a="1"/>
  <c r="I303" i="16" s="1"/>
  <c r="J303" i="16" a="1"/>
  <c r="J303" i="16" s="1"/>
  <c r="L303" i="16" a="1"/>
  <c r="L303" i="16" s="1"/>
  <c r="N303" i="16" a="1"/>
  <c r="N303" i="16" s="1"/>
  <c r="O303" i="16" a="1"/>
  <c r="O303" i="16" s="1"/>
  <c r="A304" i="16" a="1"/>
  <c r="A304" i="16" s="1"/>
  <c r="B304" i="16" a="1"/>
  <c r="B304" i="16" s="1"/>
  <c r="C304" i="16" a="1"/>
  <c r="C304" i="16" s="1"/>
  <c r="D304" i="16" a="1"/>
  <c r="D304" i="16" s="1"/>
  <c r="E304" i="16" a="1"/>
  <c r="E304" i="16" s="1"/>
  <c r="F304" i="16" a="1"/>
  <c r="F304" i="16" s="1"/>
  <c r="G304" i="16" a="1"/>
  <c r="G304" i="16" s="1"/>
  <c r="H304" i="16" a="1"/>
  <c r="H304" i="16" s="1"/>
  <c r="I304" i="16" a="1"/>
  <c r="I304" i="16" s="1"/>
  <c r="J304" i="16" a="1"/>
  <c r="J304" i="16" s="1"/>
  <c r="L304" i="16" a="1"/>
  <c r="L304" i="16" s="1"/>
  <c r="N304" i="16" a="1"/>
  <c r="N304" i="16" s="1"/>
  <c r="O304" i="16" a="1"/>
  <c r="O304" i="16" s="1"/>
  <c r="A305" i="16" a="1"/>
  <c r="A305" i="16" s="1"/>
  <c r="B305" i="16" a="1"/>
  <c r="B305" i="16" s="1"/>
  <c r="C305" i="16" a="1"/>
  <c r="C305" i="16" s="1"/>
  <c r="D305" i="16" a="1"/>
  <c r="D305" i="16" s="1"/>
  <c r="E305" i="16" a="1"/>
  <c r="E305" i="16" s="1"/>
  <c r="F305" i="16" a="1"/>
  <c r="F305" i="16" s="1"/>
  <c r="G305" i="16" a="1"/>
  <c r="G305" i="16" s="1"/>
  <c r="H305" i="16" a="1"/>
  <c r="H305" i="16" s="1"/>
  <c r="I305" i="16" a="1"/>
  <c r="I305" i="16" s="1"/>
  <c r="J305" i="16" a="1"/>
  <c r="J305" i="16" s="1"/>
  <c r="L305" i="16" a="1"/>
  <c r="L305" i="16" s="1"/>
  <c r="N305" i="16" a="1"/>
  <c r="N305" i="16" s="1"/>
  <c r="O305" i="16" a="1"/>
  <c r="O305" i="16" s="1"/>
  <c r="A306" i="16" a="1"/>
  <c r="A306" i="16" s="1"/>
  <c r="B306" i="16" a="1"/>
  <c r="B306" i="16" s="1"/>
  <c r="C306" i="16" a="1"/>
  <c r="C306" i="16" s="1"/>
  <c r="D306" i="16" a="1"/>
  <c r="D306" i="16" s="1"/>
  <c r="E306" i="16" a="1"/>
  <c r="E306" i="16" s="1"/>
  <c r="F306" i="16" a="1"/>
  <c r="F306" i="16" s="1"/>
  <c r="G306" i="16" a="1"/>
  <c r="G306" i="16" s="1"/>
  <c r="H306" i="16" a="1"/>
  <c r="H306" i="16" s="1"/>
  <c r="I306" i="16" a="1"/>
  <c r="I306" i="16" s="1"/>
  <c r="J306" i="16" a="1"/>
  <c r="J306" i="16" s="1"/>
  <c r="L306" i="16" a="1"/>
  <c r="L306" i="16" s="1"/>
  <c r="N306" i="16" a="1"/>
  <c r="N306" i="16" s="1"/>
  <c r="O306" i="16" a="1"/>
  <c r="O306" i="16" s="1"/>
  <c r="A307" i="16" a="1"/>
  <c r="A307" i="16" s="1"/>
  <c r="B307" i="16" a="1"/>
  <c r="B307" i="16" s="1"/>
  <c r="C307" i="16" a="1"/>
  <c r="C307" i="16" s="1"/>
  <c r="D307" i="16" a="1"/>
  <c r="D307" i="16" s="1"/>
  <c r="E307" i="16" a="1"/>
  <c r="E307" i="16" s="1"/>
  <c r="F307" i="16" a="1"/>
  <c r="F307" i="16" s="1"/>
  <c r="G307" i="16" a="1"/>
  <c r="G307" i="16" s="1"/>
  <c r="H307" i="16" a="1"/>
  <c r="H307" i="16" s="1"/>
  <c r="I307" i="16" a="1"/>
  <c r="I307" i="16" s="1"/>
  <c r="J307" i="16" a="1"/>
  <c r="J307" i="16" s="1"/>
  <c r="L307" i="16" a="1"/>
  <c r="L307" i="16" s="1"/>
  <c r="N307" i="16" a="1"/>
  <c r="N307" i="16" s="1"/>
  <c r="O307" i="16" a="1"/>
  <c r="O307" i="16" s="1"/>
  <c r="A308" i="16" a="1"/>
  <c r="A308" i="16" s="1"/>
  <c r="B308" i="16" a="1"/>
  <c r="B308" i="16" s="1"/>
  <c r="C308" i="16" a="1"/>
  <c r="C308" i="16" s="1"/>
  <c r="D308" i="16" a="1"/>
  <c r="D308" i="16" s="1"/>
  <c r="E308" i="16" a="1"/>
  <c r="E308" i="16" s="1"/>
  <c r="F308" i="16" a="1"/>
  <c r="F308" i="16" s="1"/>
  <c r="G308" i="16" a="1"/>
  <c r="G308" i="16" s="1"/>
  <c r="H308" i="16" a="1"/>
  <c r="H308" i="16" s="1"/>
  <c r="I308" i="16" a="1"/>
  <c r="I308" i="16" s="1"/>
  <c r="J308" i="16" a="1"/>
  <c r="J308" i="16" s="1"/>
  <c r="L308" i="16" a="1"/>
  <c r="L308" i="16" s="1"/>
  <c r="N308" i="16" a="1"/>
  <c r="N308" i="16" s="1"/>
  <c r="O308" i="16" a="1"/>
  <c r="O308" i="16" s="1"/>
  <c r="A309" i="16" a="1"/>
  <c r="A309" i="16" s="1"/>
  <c r="B309" i="16" a="1"/>
  <c r="B309" i="16" s="1"/>
  <c r="C309" i="16" a="1"/>
  <c r="C309" i="16" s="1"/>
  <c r="D309" i="16" a="1"/>
  <c r="D309" i="16" s="1"/>
  <c r="E309" i="16" a="1"/>
  <c r="E309" i="16" s="1"/>
  <c r="F309" i="16" a="1"/>
  <c r="F309" i="16" s="1"/>
  <c r="G309" i="16" a="1"/>
  <c r="G309" i="16" s="1"/>
  <c r="H309" i="16" a="1"/>
  <c r="H309" i="16" s="1"/>
  <c r="I309" i="16" a="1"/>
  <c r="I309" i="16" s="1"/>
  <c r="J309" i="16" a="1"/>
  <c r="J309" i="16" s="1"/>
  <c r="L309" i="16" a="1"/>
  <c r="L309" i="16" s="1"/>
  <c r="N309" i="16" a="1"/>
  <c r="N309" i="16" s="1"/>
  <c r="O309" i="16" a="1"/>
  <c r="O309" i="16" s="1"/>
  <c r="A310" i="16" a="1"/>
  <c r="A310" i="16" s="1"/>
  <c r="B310" i="16" a="1"/>
  <c r="B310" i="16" s="1"/>
  <c r="C310" i="16" a="1"/>
  <c r="C310" i="16" s="1"/>
  <c r="D310" i="16" a="1"/>
  <c r="D310" i="16" s="1"/>
  <c r="E310" i="16" a="1"/>
  <c r="E310" i="16" s="1"/>
  <c r="F310" i="16" a="1"/>
  <c r="F310" i="16" s="1"/>
  <c r="G310" i="16" a="1"/>
  <c r="G310" i="16" s="1"/>
  <c r="H310" i="16" a="1"/>
  <c r="H310" i="16" s="1"/>
  <c r="I310" i="16" a="1"/>
  <c r="I310" i="16" s="1"/>
  <c r="J310" i="16" a="1"/>
  <c r="J310" i="16" s="1"/>
  <c r="L310" i="16" a="1"/>
  <c r="L310" i="16" s="1"/>
  <c r="N310" i="16" a="1"/>
  <c r="N310" i="16" s="1"/>
  <c r="O310" i="16" a="1"/>
  <c r="O310" i="16" s="1"/>
  <c r="A311" i="16" a="1"/>
  <c r="A311" i="16" s="1"/>
  <c r="B311" i="16" a="1"/>
  <c r="B311" i="16" s="1"/>
  <c r="C311" i="16" a="1"/>
  <c r="C311" i="16" s="1"/>
  <c r="D311" i="16" a="1"/>
  <c r="D311" i="16" s="1"/>
  <c r="E311" i="16" a="1"/>
  <c r="E311" i="16" s="1"/>
  <c r="F311" i="16" a="1"/>
  <c r="F311" i="16" s="1"/>
  <c r="G311" i="16" a="1"/>
  <c r="G311" i="16" s="1"/>
  <c r="H311" i="16" a="1"/>
  <c r="H311" i="16" s="1"/>
  <c r="I311" i="16" a="1"/>
  <c r="I311" i="16" s="1"/>
  <c r="J311" i="16" a="1"/>
  <c r="J311" i="16" s="1"/>
  <c r="L311" i="16" a="1"/>
  <c r="L311" i="16" s="1"/>
  <c r="N311" i="16" a="1"/>
  <c r="N311" i="16" s="1"/>
  <c r="O311" i="16" a="1"/>
  <c r="O311" i="16" s="1"/>
  <c r="A312" i="16" a="1"/>
  <c r="A312" i="16" s="1"/>
  <c r="B312" i="16" a="1"/>
  <c r="B312" i="16" s="1"/>
  <c r="C312" i="16" a="1"/>
  <c r="C312" i="16" s="1"/>
  <c r="D312" i="16" a="1"/>
  <c r="D312" i="16" s="1"/>
  <c r="E312" i="16" a="1"/>
  <c r="E312" i="16" s="1"/>
  <c r="F312" i="16" a="1"/>
  <c r="F312" i="16" s="1"/>
  <c r="G312" i="16" a="1"/>
  <c r="G312" i="16" s="1"/>
  <c r="H312" i="16" a="1"/>
  <c r="H312" i="16" s="1"/>
  <c r="I312" i="16" a="1"/>
  <c r="I312" i="16" s="1"/>
  <c r="J312" i="16" a="1"/>
  <c r="J312" i="16" s="1"/>
  <c r="L312" i="16" a="1"/>
  <c r="L312" i="16" s="1"/>
  <c r="N312" i="16" a="1"/>
  <c r="N312" i="16" s="1"/>
  <c r="O312" i="16" a="1"/>
  <c r="O312" i="16" s="1"/>
  <c r="A313" i="16" a="1"/>
  <c r="A313" i="16" s="1"/>
  <c r="B313" i="16" a="1"/>
  <c r="B313" i="16" s="1"/>
  <c r="C313" i="16" a="1"/>
  <c r="C313" i="16" s="1"/>
  <c r="D313" i="16" a="1"/>
  <c r="D313" i="16" s="1"/>
  <c r="E313" i="16" a="1"/>
  <c r="E313" i="16" s="1"/>
  <c r="F313" i="16" a="1"/>
  <c r="F313" i="16" s="1"/>
  <c r="G313" i="16" a="1"/>
  <c r="G313" i="16" s="1"/>
  <c r="H313" i="16" a="1"/>
  <c r="H313" i="16" s="1"/>
  <c r="I313" i="16" a="1"/>
  <c r="I313" i="16" s="1"/>
  <c r="J313" i="16" a="1"/>
  <c r="J313" i="16" s="1"/>
  <c r="L313" i="16" a="1"/>
  <c r="L313" i="16" s="1"/>
  <c r="N313" i="16" a="1"/>
  <c r="N313" i="16" s="1"/>
  <c r="O313" i="16" a="1"/>
  <c r="O313" i="16" s="1"/>
  <c r="A314" i="16" a="1"/>
  <c r="A314" i="16" s="1"/>
  <c r="B314" i="16" a="1"/>
  <c r="B314" i="16" s="1"/>
  <c r="C314" i="16" a="1"/>
  <c r="C314" i="16" s="1"/>
  <c r="D314" i="16" a="1"/>
  <c r="D314" i="16" s="1"/>
  <c r="E314" i="16" a="1"/>
  <c r="E314" i="16" s="1"/>
  <c r="F314" i="16" a="1"/>
  <c r="F314" i="16" s="1"/>
  <c r="G314" i="16" a="1"/>
  <c r="G314" i="16" s="1"/>
  <c r="H314" i="16" a="1"/>
  <c r="H314" i="16" s="1"/>
  <c r="I314" i="16" a="1"/>
  <c r="I314" i="16" s="1"/>
  <c r="J314" i="16" a="1"/>
  <c r="J314" i="16" s="1"/>
  <c r="L314" i="16" a="1"/>
  <c r="L314" i="16" s="1"/>
  <c r="N314" i="16" a="1"/>
  <c r="N314" i="16" s="1"/>
  <c r="O314" i="16" a="1"/>
  <c r="O314" i="16" s="1"/>
  <c r="A315" i="16" a="1"/>
  <c r="A315" i="16" s="1"/>
  <c r="B315" i="16" a="1"/>
  <c r="B315" i="16" s="1"/>
  <c r="C315" i="16" a="1"/>
  <c r="C315" i="16" s="1"/>
  <c r="D315" i="16" a="1"/>
  <c r="D315" i="16" s="1"/>
  <c r="E315" i="16" a="1"/>
  <c r="E315" i="16" s="1"/>
  <c r="F315" i="16" a="1"/>
  <c r="F315" i="16" s="1"/>
  <c r="G315" i="16" a="1"/>
  <c r="G315" i="16" s="1"/>
  <c r="H315" i="16" a="1"/>
  <c r="H315" i="16" s="1"/>
  <c r="I315" i="16" a="1"/>
  <c r="I315" i="16" s="1"/>
  <c r="J315" i="16" a="1"/>
  <c r="J315" i="16" s="1"/>
  <c r="L315" i="16" a="1"/>
  <c r="L315" i="16" s="1"/>
  <c r="N315" i="16" a="1"/>
  <c r="N315" i="16" s="1"/>
  <c r="O315" i="16" a="1"/>
  <c r="O315" i="16" s="1"/>
  <c r="A316" i="16" a="1"/>
  <c r="A316" i="16" s="1"/>
  <c r="B316" i="16" a="1"/>
  <c r="B316" i="16" s="1"/>
  <c r="C316" i="16" a="1"/>
  <c r="C316" i="16" s="1"/>
  <c r="D316" i="16" a="1"/>
  <c r="D316" i="16" s="1"/>
  <c r="E316" i="16" a="1"/>
  <c r="E316" i="16" s="1"/>
  <c r="F316" i="16" a="1"/>
  <c r="F316" i="16" s="1"/>
  <c r="G316" i="16" a="1"/>
  <c r="G316" i="16" s="1"/>
  <c r="H316" i="16" a="1"/>
  <c r="H316" i="16" s="1"/>
  <c r="I316" i="16" a="1"/>
  <c r="I316" i="16" s="1"/>
  <c r="J316" i="16" a="1"/>
  <c r="J316" i="16" s="1"/>
  <c r="L316" i="16" a="1"/>
  <c r="L316" i="16" s="1"/>
  <c r="N316" i="16" a="1"/>
  <c r="N316" i="16" s="1"/>
  <c r="O316" i="16" a="1"/>
  <c r="O316" i="16" s="1"/>
  <c r="A317" i="16" a="1"/>
  <c r="A317" i="16" s="1"/>
  <c r="B317" i="16" a="1"/>
  <c r="B317" i="16" s="1"/>
  <c r="C317" i="16" a="1"/>
  <c r="C317" i="16" s="1"/>
  <c r="D317" i="16" a="1"/>
  <c r="D317" i="16" s="1"/>
  <c r="E317" i="16" a="1"/>
  <c r="E317" i="16" s="1"/>
  <c r="F317" i="16" a="1"/>
  <c r="F317" i="16" s="1"/>
  <c r="G317" i="16" a="1"/>
  <c r="G317" i="16" s="1"/>
  <c r="H317" i="16" a="1"/>
  <c r="H317" i="16" s="1"/>
  <c r="I317" i="16" a="1"/>
  <c r="I317" i="16" s="1"/>
  <c r="J317" i="16" a="1"/>
  <c r="J317" i="16" s="1"/>
  <c r="L317" i="16" a="1"/>
  <c r="L317" i="16" s="1"/>
  <c r="N317" i="16" a="1"/>
  <c r="N317" i="16" s="1"/>
  <c r="O317" i="16" a="1"/>
  <c r="O317" i="16" s="1"/>
  <c r="A318" i="16" a="1"/>
  <c r="A318" i="16" s="1"/>
  <c r="B318" i="16" a="1"/>
  <c r="B318" i="16" s="1"/>
  <c r="C318" i="16" a="1"/>
  <c r="C318" i="16" s="1"/>
  <c r="D318" i="16" a="1"/>
  <c r="D318" i="16" s="1"/>
  <c r="E318" i="16" a="1"/>
  <c r="E318" i="16" s="1"/>
  <c r="F318" i="16" a="1"/>
  <c r="F318" i="16" s="1"/>
  <c r="G318" i="16" a="1"/>
  <c r="G318" i="16" s="1"/>
  <c r="H318" i="16" a="1"/>
  <c r="H318" i="16" s="1"/>
  <c r="I318" i="16" a="1"/>
  <c r="I318" i="16" s="1"/>
  <c r="J318" i="16" a="1"/>
  <c r="J318" i="16" s="1"/>
  <c r="L318" i="16" a="1"/>
  <c r="L318" i="16" s="1"/>
  <c r="N318" i="16" a="1"/>
  <c r="N318" i="16" s="1"/>
  <c r="O318" i="16" a="1"/>
  <c r="O318" i="16" s="1"/>
  <c r="A319" i="16" a="1"/>
  <c r="A319" i="16" s="1"/>
  <c r="B319" i="16" a="1"/>
  <c r="B319" i="16" s="1"/>
  <c r="C319" i="16" a="1"/>
  <c r="C319" i="16" s="1"/>
  <c r="D319" i="16" a="1"/>
  <c r="D319" i="16" s="1"/>
  <c r="E319" i="16" a="1"/>
  <c r="E319" i="16" s="1"/>
  <c r="F319" i="16" a="1"/>
  <c r="F319" i="16" s="1"/>
  <c r="G319" i="16" a="1"/>
  <c r="G319" i="16" s="1"/>
  <c r="H319" i="16" a="1"/>
  <c r="H319" i="16" s="1"/>
  <c r="I319" i="16" a="1"/>
  <c r="I319" i="16" s="1"/>
  <c r="J319" i="16" a="1"/>
  <c r="J319" i="16" s="1"/>
  <c r="L319" i="16" a="1"/>
  <c r="L319" i="16" s="1"/>
  <c r="N319" i="16" a="1"/>
  <c r="N319" i="16" s="1"/>
  <c r="O319" i="16" a="1"/>
  <c r="O319" i="16" s="1"/>
  <c r="A320" i="16" a="1"/>
  <c r="A320" i="16" s="1"/>
  <c r="B320" i="16" a="1"/>
  <c r="B320" i="16" s="1"/>
  <c r="C320" i="16" a="1"/>
  <c r="C320" i="16" s="1"/>
  <c r="D320" i="16" a="1"/>
  <c r="D320" i="16" s="1"/>
  <c r="E320" i="16" a="1"/>
  <c r="E320" i="16" s="1"/>
  <c r="F320" i="16" a="1"/>
  <c r="F320" i="16" s="1"/>
  <c r="G320" i="16" a="1"/>
  <c r="G320" i="16" s="1"/>
  <c r="H320" i="16" a="1"/>
  <c r="H320" i="16" s="1"/>
  <c r="I320" i="16" a="1"/>
  <c r="I320" i="16" s="1"/>
  <c r="J320" i="16" a="1"/>
  <c r="J320" i="16" s="1"/>
  <c r="L320" i="16" a="1"/>
  <c r="L320" i="16" s="1"/>
  <c r="N320" i="16" a="1"/>
  <c r="N320" i="16" s="1"/>
  <c r="O320" i="16" a="1"/>
  <c r="O320" i="16" s="1"/>
  <c r="A321" i="16" a="1"/>
  <c r="A321" i="16" s="1"/>
  <c r="B321" i="16" a="1"/>
  <c r="B321" i="16" s="1"/>
  <c r="C321" i="16" a="1"/>
  <c r="C321" i="16" s="1"/>
  <c r="D321" i="16" a="1"/>
  <c r="D321" i="16" s="1"/>
  <c r="E321" i="16" a="1"/>
  <c r="E321" i="16" s="1"/>
  <c r="F321" i="16" a="1"/>
  <c r="F321" i="16" s="1"/>
  <c r="G321" i="16" a="1"/>
  <c r="G321" i="16" s="1"/>
  <c r="H321" i="16" a="1"/>
  <c r="H321" i="16" s="1"/>
  <c r="I321" i="16" a="1"/>
  <c r="I321" i="16" s="1"/>
  <c r="J321" i="16" a="1"/>
  <c r="J321" i="16" s="1"/>
  <c r="L321" i="16" a="1"/>
  <c r="L321" i="16" s="1"/>
  <c r="N321" i="16" a="1"/>
  <c r="N321" i="16" s="1"/>
  <c r="O321" i="16" a="1"/>
  <c r="O321" i="16" s="1"/>
  <c r="A322" i="16" a="1"/>
  <c r="A322" i="16" s="1"/>
  <c r="B322" i="16" a="1"/>
  <c r="B322" i="16" s="1"/>
  <c r="C322" i="16" a="1"/>
  <c r="C322" i="16" s="1"/>
  <c r="D322" i="16" a="1"/>
  <c r="D322" i="16" s="1"/>
  <c r="E322" i="16" a="1"/>
  <c r="E322" i="16" s="1"/>
  <c r="F322" i="16" a="1"/>
  <c r="F322" i="16" s="1"/>
  <c r="G322" i="16" a="1"/>
  <c r="G322" i="16" s="1"/>
  <c r="H322" i="16" a="1"/>
  <c r="H322" i="16" s="1"/>
  <c r="I322" i="16" a="1"/>
  <c r="I322" i="16" s="1"/>
  <c r="J322" i="16" a="1"/>
  <c r="J322" i="16" s="1"/>
  <c r="L322" i="16" a="1"/>
  <c r="L322" i="16" s="1"/>
  <c r="N322" i="16" a="1"/>
  <c r="N322" i="16" s="1"/>
  <c r="O322" i="16" a="1"/>
  <c r="O322" i="16" s="1"/>
  <c r="A323" i="16" a="1"/>
  <c r="A323" i="16" s="1"/>
  <c r="B323" i="16" a="1"/>
  <c r="B323" i="16" s="1"/>
  <c r="C323" i="16" a="1"/>
  <c r="C323" i="16" s="1"/>
  <c r="D323" i="16" a="1"/>
  <c r="D323" i="16" s="1"/>
  <c r="E323" i="16" a="1"/>
  <c r="E323" i="16" s="1"/>
  <c r="F323" i="16" a="1"/>
  <c r="F323" i="16" s="1"/>
  <c r="G323" i="16" a="1"/>
  <c r="G323" i="16" s="1"/>
  <c r="H323" i="16" a="1"/>
  <c r="H323" i="16" s="1"/>
  <c r="I323" i="16" a="1"/>
  <c r="I323" i="16" s="1"/>
  <c r="J323" i="16" a="1"/>
  <c r="J323" i="16" s="1"/>
  <c r="L323" i="16" a="1"/>
  <c r="L323" i="16" s="1"/>
  <c r="N323" i="16" a="1"/>
  <c r="N323" i="16" s="1"/>
  <c r="O323" i="16" a="1"/>
  <c r="O323" i="16" s="1"/>
  <c r="A324" i="16" a="1"/>
  <c r="A324" i="16" s="1"/>
  <c r="B324" i="16" a="1"/>
  <c r="B324" i="16" s="1"/>
  <c r="C324" i="16" a="1"/>
  <c r="C324" i="16" s="1"/>
  <c r="D324" i="16" a="1"/>
  <c r="D324" i="16" s="1"/>
  <c r="E324" i="16" a="1"/>
  <c r="E324" i="16" s="1"/>
  <c r="F324" i="16" a="1"/>
  <c r="F324" i="16" s="1"/>
  <c r="G324" i="16" a="1"/>
  <c r="G324" i="16" s="1"/>
  <c r="H324" i="16" a="1"/>
  <c r="H324" i="16" s="1"/>
  <c r="I324" i="16" a="1"/>
  <c r="I324" i="16" s="1"/>
  <c r="J324" i="16" a="1"/>
  <c r="J324" i="16" s="1"/>
  <c r="L324" i="16" a="1"/>
  <c r="L324" i="16" s="1"/>
  <c r="N324" i="16" a="1"/>
  <c r="N324" i="16" s="1"/>
  <c r="O324" i="16" a="1"/>
  <c r="O324" i="16" s="1"/>
  <c r="A325" i="16" a="1"/>
  <c r="A325" i="16" s="1"/>
  <c r="B325" i="16" a="1"/>
  <c r="B325" i="16" s="1"/>
  <c r="C325" i="16" a="1"/>
  <c r="C325" i="16" s="1"/>
  <c r="D325" i="16" a="1"/>
  <c r="D325" i="16" s="1"/>
  <c r="E325" i="16" a="1"/>
  <c r="E325" i="16" s="1"/>
  <c r="F325" i="16" a="1"/>
  <c r="F325" i="16" s="1"/>
  <c r="G325" i="16" a="1"/>
  <c r="G325" i="16" s="1"/>
  <c r="H325" i="16" a="1"/>
  <c r="H325" i="16" s="1"/>
  <c r="I325" i="16" a="1"/>
  <c r="I325" i="16" s="1"/>
  <c r="J325" i="16" a="1"/>
  <c r="J325" i="16" s="1"/>
  <c r="L325" i="16" a="1"/>
  <c r="L325" i="16" s="1"/>
  <c r="N325" i="16" a="1"/>
  <c r="N325" i="16" s="1"/>
  <c r="O325" i="16" a="1"/>
  <c r="O325" i="16" s="1"/>
  <c r="A326" i="16" a="1"/>
  <c r="A326" i="16" s="1"/>
  <c r="B326" i="16" a="1"/>
  <c r="B326" i="16" s="1"/>
  <c r="C326" i="16" a="1"/>
  <c r="C326" i="16" s="1"/>
  <c r="D326" i="16" a="1"/>
  <c r="D326" i="16" s="1"/>
  <c r="E326" i="16" a="1"/>
  <c r="E326" i="16" s="1"/>
  <c r="F326" i="16" a="1"/>
  <c r="F326" i="16" s="1"/>
  <c r="G326" i="16" a="1"/>
  <c r="G326" i="16" s="1"/>
  <c r="H326" i="16" a="1"/>
  <c r="H326" i="16" s="1"/>
  <c r="I326" i="16" a="1"/>
  <c r="I326" i="16" s="1"/>
  <c r="J326" i="16" a="1"/>
  <c r="J326" i="16" s="1"/>
  <c r="L326" i="16" a="1"/>
  <c r="L326" i="16" s="1"/>
  <c r="N326" i="16" a="1"/>
  <c r="N326" i="16" s="1"/>
  <c r="O326" i="16" a="1"/>
  <c r="O326" i="16" s="1"/>
  <c r="A327" i="16" a="1"/>
  <c r="A327" i="16" s="1"/>
  <c r="B327" i="16" a="1"/>
  <c r="B327" i="16" s="1"/>
  <c r="C327" i="16" a="1"/>
  <c r="C327" i="16" s="1"/>
  <c r="D327" i="16" a="1"/>
  <c r="D327" i="16" s="1"/>
  <c r="E327" i="16" a="1"/>
  <c r="E327" i="16" s="1"/>
  <c r="F327" i="16" a="1"/>
  <c r="F327" i="16" s="1"/>
  <c r="G327" i="16" a="1"/>
  <c r="G327" i="16" s="1"/>
  <c r="H327" i="16" a="1"/>
  <c r="H327" i="16" s="1"/>
  <c r="I327" i="16" a="1"/>
  <c r="I327" i="16" s="1"/>
  <c r="J327" i="16" a="1"/>
  <c r="J327" i="16" s="1"/>
  <c r="L327" i="16" a="1"/>
  <c r="L327" i="16" s="1"/>
  <c r="N327" i="16" a="1"/>
  <c r="N327" i="16" s="1"/>
  <c r="O327" i="16" a="1"/>
  <c r="O327" i="16" s="1"/>
  <c r="A328" i="16" a="1"/>
  <c r="A328" i="16" s="1"/>
  <c r="B328" i="16" a="1"/>
  <c r="B328" i="16" s="1"/>
  <c r="C328" i="16" a="1"/>
  <c r="C328" i="16" s="1"/>
  <c r="D328" i="16" a="1"/>
  <c r="D328" i="16" s="1"/>
  <c r="E328" i="16" a="1"/>
  <c r="E328" i="16" s="1"/>
  <c r="F328" i="16" a="1"/>
  <c r="F328" i="16" s="1"/>
  <c r="G328" i="16" a="1"/>
  <c r="G328" i="16" s="1"/>
  <c r="H328" i="16" a="1"/>
  <c r="H328" i="16" s="1"/>
  <c r="I328" i="16" a="1"/>
  <c r="I328" i="16" s="1"/>
  <c r="J328" i="16" a="1"/>
  <c r="J328" i="16" s="1"/>
  <c r="L328" i="16" a="1"/>
  <c r="L328" i="16" s="1"/>
  <c r="N328" i="16" a="1"/>
  <c r="N328" i="16" s="1"/>
  <c r="O328" i="16" a="1"/>
  <c r="O328" i="16" s="1"/>
  <c r="A329" i="16" a="1"/>
  <c r="A329" i="16" s="1"/>
  <c r="B329" i="16" a="1"/>
  <c r="B329" i="16" s="1"/>
  <c r="C329" i="16" a="1"/>
  <c r="C329" i="16" s="1"/>
  <c r="D329" i="16" a="1"/>
  <c r="D329" i="16" s="1"/>
  <c r="E329" i="16" a="1"/>
  <c r="E329" i="16" s="1"/>
  <c r="F329" i="16" a="1"/>
  <c r="F329" i="16" s="1"/>
  <c r="G329" i="16" a="1"/>
  <c r="G329" i="16" s="1"/>
  <c r="H329" i="16" a="1"/>
  <c r="H329" i="16" s="1"/>
  <c r="I329" i="16" a="1"/>
  <c r="I329" i="16" s="1"/>
  <c r="J329" i="16" a="1"/>
  <c r="J329" i="16" s="1"/>
  <c r="L329" i="16" a="1"/>
  <c r="L329" i="16" s="1"/>
  <c r="N329" i="16" a="1"/>
  <c r="N329" i="16" s="1"/>
  <c r="O329" i="16" a="1"/>
  <c r="O329" i="16" s="1"/>
  <c r="A330" i="16" a="1"/>
  <c r="A330" i="16" s="1"/>
  <c r="B330" i="16" a="1"/>
  <c r="B330" i="16" s="1"/>
  <c r="C330" i="16" a="1"/>
  <c r="C330" i="16" s="1"/>
  <c r="D330" i="16" a="1"/>
  <c r="D330" i="16" s="1"/>
  <c r="E330" i="16" a="1"/>
  <c r="E330" i="16" s="1"/>
  <c r="F330" i="16" a="1"/>
  <c r="F330" i="16" s="1"/>
  <c r="G330" i="16" a="1"/>
  <c r="G330" i="16" s="1"/>
  <c r="H330" i="16" a="1"/>
  <c r="H330" i="16" s="1"/>
  <c r="I330" i="16" a="1"/>
  <c r="I330" i="16" s="1"/>
  <c r="J330" i="16" a="1"/>
  <c r="J330" i="16" s="1"/>
  <c r="L330" i="16" a="1"/>
  <c r="L330" i="16" s="1"/>
  <c r="N330" i="16" a="1"/>
  <c r="N330" i="16" s="1"/>
  <c r="O330" i="16" a="1"/>
  <c r="O330" i="16" s="1"/>
  <c r="A331" i="16" a="1"/>
  <c r="A331" i="16" s="1"/>
  <c r="B331" i="16" a="1"/>
  <c r="B331" i="16" s="1"/>
  <c r="C331" i="16" a="1"/>
  <c r="C331" i="16" s="1"/>
  <c r="D331" i="16" a="1"/>
  <c r="D331" i="16" s="1"/>
  <c r="E331" i="16" a="1"/>
  <c r="E331" i="16" s="1"/>
  <c r="F331" i="16" a="1"/>
  <c r="F331" i="16" s="1"/>
  <c r="G331" i="16" a="1"/>
  <c r="G331" i="16" s="1"/>
  <c r="H331" i="16" a="1"/>
  <c r="H331" i="16" s="1"/>
  <c r="I331" i="16" a="1"/>
  <c r="I331" i="16" s="1"/>
  <c r="J331" i="16" a="1"/>
  <c r="J331" i="16" s="1"/>
  <c r="L331" i="16" a="1"/>
  <c r="L331" i="16" s="1"/>
  <c r="N331" i="16" a="1"/>
  <c r="N331" i="16" s="1"/>
  <c r="O331" i="16" a="1"/>
  <c r="O331" i="16" s="1"/>
  <c r="A332" i="16" a="1"/>
  <c r="A332" i="16" s="1"/>
  <c r="B332" i="16" a="1"/>
  <c r="B332" i="16" s="1"/>
  <c r="C332" i="16" a="1"/>
  <c r="C332" i="16" s="1"/>
  <c r="D332" i="16" a="1"/>
  <c r="D332" i="16" s="1"/>
  <c r="E332" i="16" a="1"/>
  <c r="E332" i="16" s="1"/>
  <c r="F332" i="16" a="1"/>
  <c r="F332" i="16" s="1"/>
  <c r="G332" i="16" a="1"/>
  <c r="G332" i="16" s="1"/>
  <c r="H332" i="16" a="1"/>
  <c r="H332" i="16" s="1"/>
  <c r="I332" i="16" a="1"/>
  <c r="I332" i="16" s="1"/>
  <c r="J332" i="16" a="1"/>
  <c r="J332" i="16" s="1"/>
  <c r="L332" i="16" a="1"/>
  <c r="L332" i="16" s="1"/>
  <c r="N332" i="16" a="1"/>
  <c r="N332" i="16" s="1"/>
  <c r="O332" i="16" a="1"/>
  <c r="O332" i="16" s="1"/>
  <c r="A333" i="16" a="1"/>
  <c r="A333" i="16" s="1"/>
  <c r="B333" i="16" a="1"/>
  <c r="B333" i="16" s="1"/>
  <c r="C333" i="16" a="1"/>
  <c r="C333" i="16" s="1"/>
  <c r="D333" i="16" a="1"/>
  <c r="D333" i="16" s="1"/>
  <c r="E333" i="16" a="1"/>
  <c r="E333" i="16" s="1"/>
  <c r="F333" i="16" a="1"/>
  <c r="F333" i="16" s="1"/>
  <c r="G333" i="16" a="1"/>
  <c r="G333" i="16" s="1"/>
  <c r="H333" i="16" a="1"/>
  <c r="H333" i="16" s="1"/>
  <c r="I333" i="16" a="1"/>
  <c r="I333" i="16" s="1"/>
  <c r="J333" i="16" a="1"/>
  <c r="J333" i="16" s="1"/>
  <c r="L333" i="16" a="1"/>
  <c r="L333" i="16" s="1"/>
  <c r="N333" i="16" a="1"/>
  <c r="N333" i="16" s="1"/>
  <c r="O333" i="16" a="1"/>
  <c r="O333" i="16" s="1"/>
  <c r="A334" i="16" a="1"/>
  <c r="A334" i="16" s="1"/>
  <c r="B334" i="16" a="1"/>
  <c r="B334" i="16" s="1"/>
  <c r="C334" i="16" a="1"/>
  <c r="C334" i="16" s="1"/>
  <c r="D334" i="16" a="1"/>
  <c r="D334" i="16" s="1"/>
  <c r="E334" i="16" a="1"/>
  <c r="E334" i="16" s="1"/>
  <c r="F334" i="16" a="1"/>
  <c r="F334" i="16" s="1"/>
  <c r="G334" i="16" a="1"/>
  <c r="G334" i="16" s="1"/>
  <c r="H334" i="16" a="1"/>
  <c r="H334" i="16" s="1"/>
  <c r="I334" i="16" a="1"/>
  <c r="I334" i="16" s="1"/>
  <c r="J334" i="16" a="1"/>
  <c r="J334" i="16" s="1"/>
  <c r="L334" i="16" a="1"/>
  <c r="L334" i="16" s="1"/>
  <c r="N334" i="16" a="1"/>
  <c r="N334" i="16" s="1"/>
  <c r="O334" i="16" a="1"/>
  <c r="O334" i="16" s="1"/>
  <c r="A335" i="16" a="1"/>
  <c r="A335" i="16" s="1"/>
  <c r="B335" i="16" a="1"/>
  <c r="B335" i="16" s="1"/>
  <c r="C335" i="16" a="1"/>
  <c r="C335" i="16" s="1"/>
  <c r="D335" i="16" a="1"/>
  <c r="D335" i="16" s="1"/>
  <c r="E335" i="16" a="1"/>
  <c r="E335" i="16" s="1"/>
  <c r="F335" i="16" a="1"/>
  <c r="F335" i="16" s="1"/>
  <c r="G335" i="16" a="1"/>
  <c r="G335" i="16" s="1"/>
  <c r="H335" i="16" a="1"/>
  <c r="H335" i="16" s="1"/>
  <c r="I335" i="16" a="1"/>
  <c r="I335" i="16" s="1"/>
  <c r="J335" i="16" a="1"/>
  <c r="J335" i="16" s="1"/>
  <c r="L335" i="16" a="1"/>
  <c r="L335" i="16" s="1"/>
  <c r="N335" i="16" a="1"/>
  <c r="N335" i="16" s="1"/>
  <c r="O335" i="16" a="1"/>
  <c r="O335" i="16" s="1"/>
  <c r="A336" i="16" a="1"/>
  <c r="A336" i="16" s="1"/>
  <c r="B336" i="16" a="1"/>
  <c r="B336" i="16" s="1"/>
  <c r="C336" i="16" a="1"/>
  <c r="C336" i="16" s="1"/>
  <c r="D336" i="16" a="1"/>
  <c r="D336" i="16" s="1"/>
  <c r="E336" i="16" a="1"/>
  <c r="E336" i="16" s="1"/>
  <c r="F336" i="16" a="1"/>
  <c r="F336" i="16" s="1"/>
  <c r="G336" i="16" a="1"/>
  <c r="G336" i="16" s="1"/>
  <c r="H336" i="16" a="1"/>
  <c r="H336" i="16" s="1"/>
  <c r="I336" i="16" a="1"/>
  <c r="I336" i="16" s="1"/>
  <c r="J336" i="16" a="1"/>
  <c r="J336" i="16" s="1"/>
  <c r="L336" i="16" a="1"/>
  <c r="L336" i="16" s="1"/>
  <c r="N336" i="16" a="1"/>
  <c r="N336" i="16" s="1"/>
  <c r="O336" i="16" a="1"/>
  <c r="O336" i="16" s="1"/>
  <c r="A337" i="16" a="1"/>
  <c r="A337" i="16" s="1"/>
  <c r="B337" i="16" a="1"/>
  <c r="B337" i="16" s="1"/>
  <c r="C337" i="16" a="1"/>
  <c r="C337" i="16" s="1"/>
  <c r="D337" i="16" a="1"/>
  <c r="D337" i="16" s="1"/>
  <c r="E337" i="16" a="1"/>
  <c r="E337" i="16" s="1"/>
  <c r="F337" i="16" a="1"/>
  <c r="F337" i="16" s="1"/>
  <c r="G337" i="16" a="1"/>
  <c r="G337" i="16" s="1"/>
  <c r="H337" i="16" a="1"/>
  <c r="H337" i="16" s="1"/>
  <c r="I337" i="16" a="1"/>
  <c r="I337" i="16" s="1"/>
  <c r="J337" i="16" a="1"/>
  <c r="J337" i="16" s="1"/>
  <c r="L337" i="16" a="1"/>
  <c r="L337" i="16" s="1"/>
  <c r="N337" i="16" a="1"/>
  <c r="N337" i="16" s="1"/>
  <c r="O337" i="16" a="1"/>
  <c r="O337" i="16" s="1"/>
  <c r="A338" i="16" a="1"/>
  <c r="A338" i="16" s="1"/>
  <c r="B338" i="16" a="1"/>
  <c r="B338" i="16" s="1"/>
  <c r="C338" i="16" a="1"/>
  <c r="C338" i="16" s="1"/>
  <c r="D338" i="16" a="1"/>
  <c r="D338" i="16" s="1"/>
  <c r="E338" i="16" a="1"/>
  <c r="E338" i="16" s="1"/>
  <c r="F338" i="16" a="1"/>
  <c r="F338" i="16" s="1"/>
  <c r="G338" i="16" a="1"/>
  <c r="G338" i="16" s="1"/>
  <c r="H338" i="16" a="1"/>
  <c r="H338" i="16" s="1"/>
  <c r="I338" i="16" a="1"/>
  <c r="I338" i="16" s="1"/>
  <c r="J338" i="16" a="1"/>
  <c r="J338" i="16" s="1"/>
  <c r="L338" i="16" a="1"/>
  <c r="L338" i="16" s="1"/>
  <c r="N338" i="16" a="1"/>
  <c r="N338" i="16" s="1"/>
  <c r="O338" i="16" a="1"/>
  <c r="O338" i="16" s="1"/>
  <c r="A339" i="16" a="1"/>
  <c r="A339" i="16" s="1"/>
  <c r="B339" i="16" a="1"/>
  <c r="B339" i="16" s="1"/>
  <c r="C339" i="16" a="1"/>
  <c r="C339" i="16" s="1"/>
  <c r="D339" i="16" a="1"/>
  <c r="D339" i="16" s="1"/>
  <c r="E339" i="16" a="1"/>
  <c r="E339" i="16" s="1"/>
  <c r="F339" i="16" a="1"/>
  <c r="F339" i="16" s="1"/>
  <c r="G339" i="16" a="1"/>
  <c r="G339" i="16" s="1"/>
  <c r="H339" i="16" a="1"/>
  <c r="H339" i="16" s="1"/>
  <c r="I339" i="16" a="1"/>
  <c r="I339" i="16" s="1"/>
  <c r="J339" i="16" a="1"/>
  <c r="J339" i="16" s="1"/>
  <c r="L339" i="16" a="1"/>
  <c r="L339" i="16" s="1"/>
  <c r="N339" i="16" a="1"/>
  <c r="N339" i="16" s="1"/>
  <c r="O339" i="16" a="1"/>
  <c r="O339" i="16" s="1"/>
  <c r="A340" i="16" a="1"/>
  <c r="A340" i="16" s="1"/>
  <c r="B340" i="16" a="1"/>
  <c r="B340" i="16" s="1"/>
  <c r="C340" i="16" a="1"/>
  <c r="C340" i="16" s="1"/>
  <c r="D340" i="16" a="1"/>
  <c r="D340" i="16" s="1"/>
  <c r="E340" i="16" a="1"/>
  <c r="E340" i="16" s="1"/>
  <c r="F340" i="16" a="1"/>
  <c r="F340" i="16" s="1"/>
  <c r="G340" i="16" a="1"/>
  <c r="G340" i="16" s="1"/>
  <c r="H340" i="16" a="1"/>
  <c r="H340" i="16" s="1"/>
  <c r="I340" i="16" a="1"/>
  <c r="I340" i="16" s="1"/>
  <c r="J340" i="16" a="1"/>
  <c r="J340" i="16" s="1"/>
  <c r="L340" i="16" a="1"/>
  <c r="L340" i="16" s="1"/>
  <c r="N340" i="16" a="1"/>
  <c r="N340" i="16" s="1"/>
  <c r="O340" i="16" a="1"/>
  <c r="O340" i="16" s="1"/>
  <c r="A341" i="16" a="1"/>
  <c r="A341" i="16" s="1"/>
  <c r="B341" i="16" a="1"/>
  <c r="B341" i="16" s="1"/>
  <c r="C341" i="16" a="1"/>
  <c r="C341" i="16" s="1"/>
  <c r="D341" i="16" a="1"/>
  <c r="D341" i="16" s="1"/>
  <c r="E341" i="16" a="1"/>
  <c r="E341" i="16" s="1"/>
  <c r="F341" i="16" a="1"/>
  <c r="F341" i="16" s="1"/>
  <c r="G341" i="16" a="1"/>
  <c r="G341" i="16" s="1"/>
  <c r="H341" i="16" a="1"/>
  <c r="H341" i="16" s="1"/>
  <c r="I341" i="16" a="1"/>
  <c r="I341" i="16" s="1"/>
  <c r="J341" i="16" a="1"/>
  <c r="J341" i="16" s="1"/>
  <c r="L341" i="16" a="1"/>
  <c r="L341" i="16" s="1"/>
  <c r="N341" i="16" a="1"/>
  <c r="N341" i="16" s="1"/>
  <c r="O341" i="16" a="1"/>
  <c r="O341" i="16" s="1"/>
  <c r="A342" i="16" a="1"/>
  <c r="A342" i="16" s="1"/>
  <c r="B342" i="16" a="1"/>
  <c r="B342" i="16" s="1"/>
  <c r="C342" i="16" a="1"/>
  <c r="C342" i="16" s="1"/>
  <c r="D342" i="16" a="1"/>
  <c r="D342" i="16" s="1"/>
  <c r="E342" i="16" a="1"/>
  <c r="E342" i="16" s="1"/>
  <c r="F342" i="16" a="1"/>
  <c r="F342" i="16" s="1"/>
  <c r="G342" i="16" a="1"/>
  <c r="G342" i="16" s="1"/>
  <c r="H342" i="16" a="1"/>
  <c r="H342" i="16" s="1"/>
  <c r="I342" i="16" a="1"/>
  <c r="I342" i="16" s="1"/>
  <c r="J342" i="16" a="1"/>
  <c r="J342" i="16" s="1"/>
  <c r="L342" i="16" a="1"/>
  <c r="L342" i="16" s="1"/>
  <c r="N342" i="16" a="1"/>
  <c r="N342" i="16" s="1"/>
  <c r="O342" i="16" a="1"/>
  <c r="O342" i="16" s="1"/>
  <c r="A343" i="16" a="1"/>
  <c r="A343" i="16" s="1"/>
  <c r="B343" i="16" a="1"/>
  <c r="B343" i="16" s="1"/>
  <c r="C343" i="16" a="1"/>
  <c r="C343" i="16" s="1"/>
  <c r="D343" i="16" a="1"/>
  <c r="D343" i="16" s="1"/>
  <c r="E343" i="16" a="1"/>
  <c r="E343" i="16" s="1"/>
  <c r="F343" i="16" a="1"/>
  <c r="F343" i="16" s="1"/>
  <c r="G343" i="16" a="1"/>
  <c r="G343" i="16" s="1"/>
  <c r="H343" i="16" a="1"/>
  <c r="H343" i="16" s="1"/>
  <c r="I343" i="16" a="1"/>
  <c r="I343" i="16" s="1"/>
  <c r="J343" i="16" a="1"/>
  <c r="J343" i="16" s="1"/>
  <c r="L343" i="16" a="1"/>
  <c r="L343" i="16" s="1"/>
  <c r="N343" i="16" a="1"/>
  <c r="N343" i="16" s="1"/>
  <c r="O343" i="16" a="1"/>
  <c r="O343" i="16" s="1"/>
  <c r="A344" i="16" a="1"/>
  <c r="A344" i="16" s="1"/>
  <c r="B344" i="16" a="1"/>
  <c r="B344" i="16" s="1"/>
  <c r="C344" i="16" a="1"/>
  <c r="C344" i="16" s="1"/>
  <c r="D344" i="16" a="1"/>
  <c r="D344" i="16" s="1"/>
  <c r="E344" i="16" a="1"/>
  <c r="E344" i="16" s="1"/>
  <c r="F344" i="16" a="1"/>
  <c r="F344" i="16" s="1"/>
  <c r="G344" i="16" a="1"/>
  <c r="G344" i="16" s="1"/>
  <c r="H344" i="16" a="1"/>
  <c r="H344" i="16" s="1"/>
  <c r="I344" i="16" a="1"/>
  <c r="I344" i="16" s="1"/>
  <c r="J344" i="16" a="1"/>
  <c r="J344" i="16" s="1"/>
  <c r="L344" i="16" a="1"/>
  <c r="L344" i="16" s="1"/>
  <c r="N344" i="16" a="1"/>
  <c r="N344" i="16" s="1"/>
  <c r="O344" i="16" a="1"/>
  <c r="O344" i="16" s="1"/>
  <c r="A345" i="16" a="1"/>
  <c r="A345" i="16" s="1"/>
  <c r="B345" i="16" a="1"/>
  <c r="B345" i="16" s="1"/>
  <c r="C345" i="16" a="1"/>
  <c r="C345" i="16" s="1"/>
  <c r="D345" i="16" a="1"/>
  <c r="D345" i="16" s="1"/>
  <c r="E345" i="16" a="1"/>
  <c r="E345" i="16" s="1"/>
  <c r="F345" i="16" a="1"/>
  <c r="F345" i="16" s="1"/>
  <c r="G345" i="16" a="1"/>
  <c r="G345" i="16" s="1"/>
  <c r="H345" i="16" a="1"/>
  <c r="H345" i="16" s="1"/>
  <c r="I345" i="16" a="1"/>
  <c r="I345" i="16" s="1"/>
  <c r="J345" i="16" a="1"/>
  <c r="J345" i="16" s="1"/>
  <c r="L345" i="16" a="1"/>
  <c r="L345" i="16" s="1"/>
  <c r="N345" i="16" a="1"/>
  <c r="N345" i="16" s="1"/>
  <c r="O345" i="16" a="1"/>
  <c r="O345" i="16" s="1"/>
  <c r="A346" i="16" a="1"/>
  <c r="A346" i="16" s="1"/>
  <c r="B346" i="16" a="1"/>
  <c r="B346" i="16" s="1"/>
  <c r="C346" i="16" a="1"/>
  <c r="C346" i="16" s="1"/>
  <c r="D346" i="16" a="1"/>
  <c r="D346" i="16" s="1"/>
  <c r="E346" i="16" a="1"/>
  <c r="E346" i="16" s="1"/>
  <c r="F346" i="16" a="1"/>
  <c r="F346" i="16" s="1"/>
  <c r="G346" i="16" a="1"/>
  <c r="G346" i="16" s="1"/>
  <c r="H346" i="16" a="1"/>
  <c r="H346" i="16" s="1"/>
  <c r="I346" i="16" a="1"/>
  <c r="I346" i="16" s="1"/>
  <c r="J346" i="16" a="1"/>
  <c r="J346" i="16" s="1"/>
  <c r="L346" i="16" a="1"/>
  <c r="L346" i="16" s="1"/>
  <c r="N346" i="16" a="1"/>
  <c r="N346" i="16" s="1"/>
  <c r="O346" i="16" a="1"/>
  <c r="O346" i="16" s="1"/>
  <c r="A347" i="16" a="1"/>
  <c r="A347" i="16" s="1"/>
  <c r="B347" i="16" a="1"/>
  <c r="B347" i="16" s="1"/>
  <c r="C347" i="16" a="1"/>
  <c r="C347" i="16" s="1"/>
  <c r="D347" i="16" a="1"/>
  <c r="D347" i="16" s="1"/>
  <c r="E347" i="16" a="1"/>
  <c r="E347" i="16" s="1"/>
  <c r="F347" i="16" a="1"/>
  <c r="F347" i="16" s="1"/>
  <c r="G347" i="16" a="1"/>
  <c r="G347" i="16" s="1"/>
  <c r="H347" i="16" a="1"/>
  <c r="H347" i="16" s="1"/>
  <c r="I347" i="16" a="1"/>
  <c r="I347" i="16" s="1"/>
  <c r="J347" i="16" a="1"/>
  <c r="J347" i="16" s="1"/>
  <c r="L347" i="16" a="1"/>
  <c r="L347" i="16" s="1"/>
  <c r="N347" i="16" a="1"/>
  <c r="N347" i="16" s="1"/>
  <c r="O347" i="16" a="1"/>
  <c r="O347" i="16" s="1"/>
  <c r="A348" i="16" a="1"/>
  <c r="A348" i="16" s="1"/>
  <c r="B348" i="16" a="1"/>
  <c r="B348" i="16" s="1"/>
  <c r="C348" i="16" a="1"/>
  <c r="C348" i="16" s="1"/>
  <c r="D348" i="16" a="1"/>
  <c r="D348" i="16" s="1"/>
  <c r="E348" i="16" a="1"/>
  <c r="E348" i="16" s="1"/>
  <c r="F348" i="16" a="1"/>
  <c r="F348" i="16" s="1"/>
  <c r="G348" i="16" a="1"/>
  <c r="G348" i="16" s="1"/>
  <c r="H348" i="16" a="1"/>
  <c r="H348" i="16" s="1"/>
  <c r="I348" i="16" a="1"/>
  <c r="I348" i="16" s="1"/>
  <c r="J348" i="16" a="1"/>
  <c r="J348" i="16" s="1"/>
  <c r="L348" i="16" a="1"/>
  <c r="L348" i="16" s="1"/>
  <c r="N348" i="16" a="1"/>
  <c r="N348" i="16" s="1"/>
  <c r="O348" i="16" a="1"/>
  <c r="O348" i="16" s="1"/>
  <c r="A349" i="16" a="1"/>
  <c r="A349" i="16" s="1"/>
  <c r="B349" i="16" a="1"/>
  <c r="B349" i="16" s="1"/>
  <c r="C349" i="16" a="1"/>
  <c r="C349" i="16" s="1"/>
  <c r="D349" i="16" a="1"/>
  <c r="D349" i="16" s="1"/>
  <c r="E349" i="16" a="1"/>
  <c r="E349" i="16" s="1"/>
  <c r="F349" i="16" a="1"/>
  <c r="F349" i="16" s="1"/>
  <c r="G349" i="16" a="1"/>
  <c r="G349" i="16" s="1"/>
  <c r="H349" i="16" a="1"/>
  <c r="H349" i="16" s="1"/>
  <c r="I349" i="16" a="1"/>
  <c r="I349" i="16" s="1"/>
  <c r="J349" i="16" a="1"/>
  <c r="J349" i="16" s="1"/>
  <c r="L349" i="16" a="1"/>
  <c r="L349" i="16" s="1"/>
  <c r="N349" i="16" a="1"/>
  <c r="N349" i="16" s="1"/>
  <c r="O349" i="16" a="1"/>
  <c r="O349" i="16" s="1"/>
  <c r="A350" i="16" a="1"/>
  <c r="A350" i="16" s="1"/>
  <c r="B350" i="16" a="1"/>
  <c r="B350" i="16" s="1"/>
  <c r="C350" i="16" a="1"/>
  <c r="C350" i="16" s="1"/>
  <c r="D350" i="16" a="1"/>
  <c r="D350" i="16" s="1"/>
  <c r="E350" i="16" a="1"/>
  <c r="E350" i="16" s="1"/>
  <c r="F350" i="16" a="1"/>
  <c r="F350" i="16" s="1"/>
  <c r="G350" i="16" a="1"/>
  <c r="G350" i="16" s="1"/>
  <c r="H350" i="16" a="1"/>
  <c r="H350" i="16" s="1"/>
  <c r="I350" i="16" a="1"/>
  <c r="I350" i="16" s="1"/>
  <c r="J350" i="16" a="1"/>
  <c r="J350" i="16" s="1"/>
  <c r="L350" i="16" a="1"/>
  <c r="L350" i="16" s="1"/>
  <c r="N350" i="16" a="1"/>
  <c r="N350" i="16" s="1"/>
  <c r="O350" i="16" a="1"/>
  <c r="O350" i="16" s="1"/>
  <c r="A351" i="16" a="1"/>
  <c r="A351" i="16" s="1"/>
  <c r="B351" i="16" a="1"/>
  <c r="B351" i="16" s="1"/>
  <c r="C351" i="16" a="1"/>
  <c r="C351" i="16" s="1"/>
  <c r="D351" i="16" a="1"/>
  <c r="D351" i="16" s="1"/>
  <c r="E351" i="16" a="1"/>
  <c r="E351" i="16" s="1"/>
  <c r="F351" i="16" a="1"/>
  <c r="F351" i="16" s="1"/>
  <c r="G351" i="16" a="1"/>
  <c r="G351" i="16" s="1"/>
  <c r="H351" i="16" a="1"/>
  <c r="H351" i="16" s="1"/>
  <c r="I351" i="16" a="1"/>
  <c r="I351" i="16" s="1"/>
  <c r="J351" i="16" a="1"/>
  <c r="J351" i="16" s="1"/>
  <c r="L351" i="16" a="1"/>
  <c r="L351" i="16" s="1"/>
  <c r="N351" i="16" a="1"/>
  <c r="N351" i="16" s="1"/>
  <c r="O351" i="16" a="1"/>
  <c r="O351" i="16" s="1"/>
  <c r="A352" i="16" a="1"/>
  <c r="A352" i="16" s="1"/>
  <c r="B352" i="16" a="1"/>
  <c r="B352" i="16" s="1"/>
  <c r="C352" i="16" a="1"/>
  <c r="C352" i="16" s="1"/>
  <c r="D352" i="16" a="1"/>
  <c r="D352" i="16" s="1"/>
  <c r="E352" i="16" a="1"/>
  <c r="E352" i="16" s="1"/>
  <c r="F352" i="16" a="1"/>
  <c r="F352" i="16" s="1"/>
  <c r="G352" i="16" a="1"/>
  <c r="G352" i="16" s="1"/>
  <c r="H352" i="16" a="1"/>
  <c r="H352" i="16" s="1"/>
  <c r="I352" i="16" a="1"/>
  <c r="I352" i="16" s="1"/>
  <c r="J352" i="16" a="1"/>
  <c r="J352" i="16" s="1"/>
  <c r="L352" i="16" a="1"/>
  <c r="L352" i="16" s="1"/>
  <c r="N352" i="16" a="1"/>
  <c r="N352" i="16" s="1"/>
  <c r="O352" i="16" a="1"/>
  <c r="O352" i="16" s="1"/>
  <c r="A353" i="16" a="1"/>
  <c r="A353" i="16" s="1"/>
  <c r="B353" i="16" a="1"/>
  <c r="B353" i="16" s="1"/>
  <c r="C353" i="16" a="1"/>
  <c r="C353" i="16" s="1"/>
  <c r="D353" i="16" a="1"/>
  <c r="D353" i="16" s="1"/>
  <c r="E353" i="16" a="1"/>
  <c r="E353" i="16" s="1"/>
  <c r="F353" i="16" a="1"/>
  <c r="F353" i="16" s="1"/>
  <c r="G353" i="16" a="1"/>
  <c r="G353" i="16" s="1"/>
  <c r="H353" i="16" a="1"/>
  <c r="H353" i="16" s="1"/>
  <c r="I353" i="16" a="1"/>
  <c r="I353" i="16" s="1"/>
  <c r="J353" i="16" a="1"/>
  <c r="J353" i="16" s="1"/>
  <c r="L353" i="16" a="1"/>
  <c r="L353" i="16" s="1"/>
  <c r="N353" i="16" a="1"/>
  <c r="N353" i="16" s="1"/>
  <c r="O353" i="16" a="1"/>
  <c r="O353" i="16" s="1"/>
  <c r="A354" i="16" a="1"/>
  <c r="A354" i="16" s="1"/>
  <c r="B354" i="16" a="1"/>
  <c r="B354" i="16" s="1"/>
  <c r="C354" i="16" a="1"/>
  <c r="C354" i="16" s="1"/>
  <c r="D354" i="16" a="1"/>
  <c r="D354" i="16" s="1"/>
  <c r="E354" i="16" a="1"/>
  <c r="E354" i="16" s="1"/>
  <c r="F354" i="16" a="1"/>
  <c r="F354" i="16" s="1"/>
  <c r="G354" i="16" a="1"/>
  <c r="G354" i="16" s="1"/>
  <c r="H354" i="16" a="1"/>
  <c r="H354" i="16" s="1"/>
  <c r="I354" i="16" a="1"/>
  <c r="I354" i="16" s="1"/>
  <c r="J354" i="16" a="1"/>
  <c r="J354" i="16" s="1"/>
  <c r="L354" i="16" a="1"/>
  <c r="L354" i="16" s="1"/>
  <c r="N354" i="16" a="1"/>
  <c r="N354" i="16" s="1"/>
  <c r="O354" i="16" a="1"/>
  <c r="O354" i="16" s="1"/>
  <c r="A355" i="16" a="1"/>
  <c r="A355" i="16" s="1"/>
  <c r="B355" i="16" a="1"/>
  <c r="B355" i="16" s="1"/>
  <c r="C355" i="16" a="1"/>
  <c r="C355" i="16" s="1"/>
  <c r="D355" i="16" a="1"/>
  <c r="D355" i="16" s="1"/>
  <c r="E355" i="16" a="1"/>
  <c r="E355" i="16" s="1"/>
  <c r="F355" i="16" a="1"/>
  <c r="F355" i="16" s="1"/>
  <c r="G355" i="16" a="1"/>
  <c r="G355" i="16" s="1"/>
  <c r="H355" i="16" a="1"/>
  <c r="H355" i="16" s="1"/>
  <c r="I355" i="16" a="1"/>
  <c r="I355" i="16" s="1"/>
  <c r="J355" i="16" a="1"/>
  <c r="J355" i="16" s="1"/>
  <c r="L355" i="16" a="1"/>
  <c r="L355" i="16" s="1"/>
  <c r="N355" i="16" a="1"/>
  <c r="N355" i="16" s="1"/>
  <c r="O355" i="16" a="1"/>
  <c r="O355" i="16" s="1"/>
  <c r="A356" i="16" a="1"/>
  <c r="A356" i="16" s="1"/>
  <c r="B356" i="16" a="1"/>
  <c r="B356" i="16" s="1"/>
  <c r="C356" i="16" a="1"/>
  <c r="C356" i="16" s="1"/>
  <c r="D356" i="16" a="1"/>
  <c r="D356" i="16" s="1"/>
  <c r="E356" i="16" a="1"/>
  <c r="E356" i="16" s="1"/>
  <c r="F356" i="16" a="1"/>
  <c r="F356" i="16" s="1"/>
  <c r="G356" i="16" a="1"/>
  <c r="G356" i="16" s="1"/>
  <c r="H356" i="16" a="1"/>
  <c r="H356" i="16" s="1"/>
  <c r="I356" i="16" a="1"/>
  <c r="I356" i="16" s="1"/>
  <c r="J356" i="16" a="1"/>
  <c r="J356" i="16" s="1"/>
  <c r="L356" i="16" a="1"/>
  <c r="L356" i="16" s="1"/>
  <c r="N356" i="16" a="1"/>
  <c r="N356" i="16" s="1"/>
  <c r="O356" i="16" a="1"/>
  <c r="O356" i="16" s="1"/>
  <c r="A357" i="16" a="1"/>
  <c r="A357" i="16" s="1"/>
  <c r="B357" i="16" a="1"/>
  <c r="B357" i="16" s="1"/>
  <c r="C357" i="16" a="1"/>
  <c r="C357" i="16" s="1"/>
  <c r="D357" i="16" a="1"/>
  <c r="D357" i="16" s="1"/>
  <c r="E357" i="16" a="1"/>
  <c r="E357" i="16" s="1"/>
  <c r="F357" i="16" a="1"/>
  <c r="F357" i="16" s="1"/>
  <c r="G357" i="16" a="1"/>
  <c r="G357" i="16" s="1"/>
  <c r="H357" i="16" a="1"/>
  <c r="H357" i="16" s="1"/>
  <c r="I357" i="16" a="1"/>
  <c r="I357" i="16" s="1"/>
  <c r="J357" i="16" a="1"/>
  <c r="J357" i="16" s="1"/>
  <c r="L357" i="16" a="1"/>
  <c r="L357" i="16" s="1"/>
  <c r="N357" i="16" a="1"/>
  <c r="N357" i="16" s="1"/>
  <c r="O357" i="16" a="1"/>
  <c r="O357" i="16" s="1"/>
  <c r="A358" i="16" a="1"/>
  <c r="A358" i="16" s="1"/>
  <c r="B358" i="16" a="1"/>
  <c r="B358" i="16" s="1"/>
  <c r="C358" i="16" a="1"/>
  <c r="C358" i="16" s="1"/>
  <c r="D358" i="16" a="1"/>
  <c r="D358" i="16" s="1"/>
  <c r="E358" i="16" a="1"/>
  <c r="E358" i="16" s="1"/>
  <c r="F358" i="16" a="1"/>
  <c r="F358" i="16" s="1"/>
  <c r="G358" i="16" a="1"/>
  <c r="G358" i="16" s="1"/>
  <c r="H358" i="16" a="1"/>
  <c r="H358" i="16" s="1"/>
  <c r="I358" i="16" a="1"/>
  <c r="I358" i="16" s="1"/>
  <c r="J358" i="16" a="1"/>
  <c r="J358" i="16" s="1"/>
  <c r="L358" i="16" a="1"/>
  <c r="L358" i="16" s="1"/>
  <c r="N358" i="16" a="1"/>
  <c r="N358" i="16" s="1"/>
  <c r="O358" i="16" a="1"/>
  <c r="O358" i="16" s="1"/>
  <c r="A359" i="16" a="1"/>
  <c r="A359" i="16" s="1"/>
  <c r="B359" i="16" a="1"/>
  <c r="B359" i="16" s="1"/>
  <c r="C359" i="16" a="1"/>
  <c r="C359" i="16" s="1"/>
  <c r="D359" i="16" a="1"/>
  <c r="D359" i="16" s="1"/>
  <c r="E359" i="16" a="1"/>
  <c r="E359" i="16" s="1"/>
  <c r="F359" i="16" a="1"/>
  <c r="F359" i="16" s="1"/>
  <c r="G359" i="16" a="1"/>
  <c r="G359" i="16" s="1"/>
  <c r="H359" i="16" a="1"/>
  <c r="H359" i="16" s="1"/>
  <c r="I359" i="16" a="1"/>
  <c r="I359" i="16" s="1"/>
  <c r="J359" i="16" a="1"/>
  <c r="J359" i="16" s="1"/>
  <c r="L359" i="16" a="1"/>
  <c r="L359" i="16" s="1"/>
  <c r="N359" i="16" a="1"/>
  <c r="N359" i="16" s="1"/>
  <c r="O359" i="16" a="1"/>
  <c r="O359" i="16" s="1"/>
  <c r="A360" i="16" a="1"/>
  <c r="A360" i="16" s="1"/>
  <c r="B360" i="16" a="1"/>
  <c r="B360" i="16" s="1"/>
  <c r="C360" i="16" a="1"/>
  <c r="C360" i="16" s="1"/>
  <c r="D360" i="16" a="1"/>
  <c r="D360" i="16" s="1"/>
  <c r="E360" i="16" a="1"/>
  <c r="E360" i="16" s="1"/>
  <c r="F360" i="16" a="1"/>
  <c r="F360" i="16" s="1"/>
  <c r="G360" i="16" a="1"/>
  <c r="G360" i="16" s="1"/>
  <c r="H360" i="16" a="1"/>
  <c r="H360" i="16" s="1"/>
  <c r="I360" i="16" a="1"/>
  <c r="I360" i="16" s="1"/>
  <c r="J360" i="16" a="1"/>
  <c r="J360" i="16" s="1"/>
  <c r="L360" i="16" a="1"/>
  <c r="L360" i="16" s="1"/>
  <c r="N360" i="16" a="1"/>
  <c r="N360" i="16" s="1"/>
  <c r="O360" i="16" a="1"/>
  <c r="O360" i="16" s="1"/>
  <c r="A361" i="16" a="1"/>
  <c r="A361" i="16" s="1"/>
  <c r="B361" i="16" a="1"/>
  <c r="B361" i="16" s="1"/>
  <c r="C361" i="16" a="1"/>
  <c r="C361" i="16" s="1"/>
  <c r="D361" i="16" a="1"/>
  <c r="D361" i="16" s="1"/>
  <c r="E361" i="16" a="1"/>
  <c r="E361" i="16" s="1"/>
  <c r="F361" i="16" a="1"/>
  <c r="F361" i="16" s="1"/>
  <c r="G361" i="16" a="1"/>
  <c r="G361" i="16" s="1"/>
  <c r="H361" i="16" a="1"/>
  <c r="H361" i="16" s="1"/>
  <c r="I361" i="16" a="1"/>
  <c r="I361" i="16" s="1"/>
  <c r="J361" i="16" a="1"/>
  <c r="J361" i="16" s="1"/>
  <c r="L361" i="16" a="1"/>
  <c r="L361" i="16" s="1"/>
  <c r="N361" i="16" a="1"/>
  <c r="N361" i="16" s="1"/>
  <c r="O361" i="16" a="1"/>
  <c r="O361" i="16" s="1"/>
  <c r="A362" i="16" a="1"/>
  <c r="A362" i="16" s="1"/>
  <c r="B362" i="16" a="1"/>
  <c r="B362" i="16" s="1"/>
  <c r="C362" i="16" a="1"/>
  <c r="C362" i="16" s="1"/>
  <c r="D362" i="16" a="1"/>
  <c r="D362" i="16" s="1"/>
  <c r="E362" i="16" a="1"/>
  <c r="E362" i="16" s="1"/>
  <c r="F362" i="16" a="1"/>
  <c r="F362" i="16" s="1"/>
  <c r="G362" i="16" a="1"/>
  <c r="G362" i="16" s="1"/>
  <c r="H362" i="16" a="1"/>
  <c r="H362" i="16" s="1"/>
  <c r="I362" i="16" a="1"/>
  <c r="I362" i="16" s="1"/>
  <c r="J362" i="16" a="1"/>
  <c r="J362" i="16" s="1"/>
  <c r="L362" i="16" a="1"/>
  <c r="L362" i="16" s="1"/>
  <c r="N362" i="16" a="1"/>
  <c r="N362" i="16" s="1"/>
  <c r="O362" i="16" a="1"/>
  <c r="O362" i="16" s="1"/>
  <c r="A363" i="16" a="1"/>
  <c r="A363" i="16" s="1"/>
  <c r="B363" i="16" a="1"/>
  <c r="B363" i="16" s="1"/>
  <c r="C363" i="16" a="1"/>
  <c r="C363" i="16" s="1"/>
  <c r="D363" i="16" a="1"/>
  <c r="D363" i="16" s="1"/>
  <c r="E363" i="16" a="1"/>
  <c r="E363" i="16" s="1"/>
  <c r="F363" i="16" a="1"/>
  <c r="F363" i="16" s="1"/>
  <c r="G363" i="16" a="1"/>
  <c r="G363" i="16" s="1"/>
  <c r="H363" i="16" a="1"/>
  <c r="H363" i="16" s="1"/>
  <c r="I363" i="16" a="1"/>
  <c r="I363" i="16" s="1"/>
  <c r="J363" i="16" a="1"/>
  <c r="J363" i="16" s="1"/>
  <c r="L363" i="16" a="1"/>
  <c r="L363" i="16" s="1"/>
  <c r="N363" i="16" a="1"/>
  <c r="N363" i="16" s="1"/>
  <c r="O363" i="16" a="1"/>
  <c r="O363" i="16" s="1"/>
  <c r="A364" i="16" a="1"/>
  <c r="A364" i="16" s="1"/>
  <c r="B364" i="16" a="1"/>
  <c r="B364" i="16" s="1"/>
  <c r="C364" i="16" a="1"/>
  <c r="C364" i="16" s="1"/>
  <c r="D364" i="16" a="1"/>
  <c r="D364" i="16" s="1"/>
  <c r="E364" i="16" a="1"/>
  <c r="E364" i="16" s="1"/>
  <c r="F364" i="16" a="1"/>
  <c r="F364" i="16" s="1"/>
  <c r="G364" i="16" a="1"/>
  <c r="G364" i="16" s="1"/>
  <c r="H364" i="16" a="1"/>
  <c r="H364" i="16" s="1"/>
  <c r="I364" i="16" a="1"/>
  <c r="I364" i="16" s="1"/>
  <c r="J364" i="16" a="1"/>
  <c r="J364" i="16" s="1"/>
  <c r="L364" i="16" a="1"/>
  <c r="L364" i="16" s="1"/>
  <c r="N364" i="16" a="1"/>
  <c r="N364" i="16" s="1"/>
  <c r="O364" i="16" a="1"/>
  <c r="O364" i="16" s="1"/>
  <c r="A365" i="16" a="1"/>
  <c r="A365" i="16" s="1"/>
  <c r="B365" i="16" a="1"/>
  <c r="B365" i="16" s="1"/>
  <c r="C365" i="16" a="1"/>
  <c r="C365" i="16" s="1"/>
  <c r="D365" i="16" a="1"/>
  <c r="D365" i="16" s="1"/>
  <c r="E365" i="16" a="1"/>
  <c r="E365" i="16" s="1"/>
  <c r="F365" i="16" a="1"/>
  <c r="F365" i="16" s="1"/>
  <c r="G365" i="16" a="1"/>
  <c r="G365" i="16" s="1"/>
  <c r="H365" i="16" a="1"/>
  <c r="H365" i="16" s="1"/>
  <c r="I365" i="16" a="1"/>
  <c r="I365" i="16" s="1"/>
  <c r="J365" i="16" a="1"/>
  <c r="J365" i="16" s="1"/>
  <c r="L365" i="16" a="1"/>
  <c r="L365" i="16" s="1"/>
  <c r="N365" i="16" a="1"/>
  <c r="N365" i="16" s="1"/>
  <c r="O365" i="16" a="1"/>
  <c r="O365" i="16" s="1"/>
  <c r="A366" i="16" a="1"/>
  <c r="A366" i="16" s="1"/>
  <c r="B366" i="16" a="1"/>
  <c r="B366" i="16" s="1"/>
  <c r="C366" i="16" a="1"/>
  <c r="C366" i="16" s="1"/>
  <c r="D366" i="16" a="1"/>
  <c r="D366" i="16" s="1"/>
  <c r="E366" i="16" a="1"/>
  <c r="E366" i="16" s="1"/>
  <c r="F366" i="16" a="1"/>
  <c r="F366" i="16" s="1"/>
  <c r="G366" i="16" a="1"/>
  <c r="G366" i="16" s="1"/>
  <c r="H366" i="16" a="1"/>
  <c r="H366" i="16" s="1"/>
  <c r="I366" i="16" a="1"/>
  <c r="I366" i="16" s="1"/>
  <c r="J366" i="16" a="1"/>
  <c r="J366" i="16" s="1"/>
  <c r="L366" i="16" a="1"/>
  <c r="L366" i="16" s="1"/>
  <c r="N366" i="16" a="1"/>
  <c r="N366" i="16" s="1"/>
  <c r="O366" i="16" a="1"/>
  <c r="O366" i="16" s="1"/>
  <c r="A367" i="16" a="1"/>
  <c r="A367" i="16" s="1"/>
  <c r="B367" i="16" a="1"/>
  <c r="B367" i="16" s="1"/>
  <c r="C367" i="16" a="1"/>
  <c r="C367" i="16" s="1"/>
  <c r="D367" i="16" a="1"/>
  <c r="D367" i="16" s="1"/>
  <c r="E367" i="16" a="1"/>
  <c r="E367" i="16" s="1"/>
  <c r="F367" i="16" a="1"/>
  <c r="F367" i="16" s="1"/>
  <c r="G367" i="16" a="1"/>
  <c r="G367" i="16" s="1"/>
  <c r="H367" i="16" a="1"/>
  <c r="H367" i="16" s="1"/>
  <c r="I367" i="16" a="1"/>
  <c r="I367" i="16" s="1"/>
  <c r="J367" i="16" a="1"/>
  <c r="J367" i="16" s="1"/>
  <c r="L367" i="16" a="1"/>
  <c r="L367" i="16" s="1"/>
  <c r="N367" i="16" a="1"/>
  <c r="N367" i="16" s="1"/>
  <c r="O367" i="16" a="1"/>
  <c r="O367" i="16" s="1"/>
  <c r="A368" i="16" a="1"/>
  <c r="A368" i="16" s="1"/>
  <c r="B368" i="16" a="1"/>
  <c r="B368" i="16" s="1"/>
  <c r="C368" i="16" a="1"/>
  <c r="C368" i="16" s="1"/>
  <c r="D368" i="16" a="1"/>
  <c r="D368" i="16" s="1"/>
  <c r="E368" i="16" a="1"/>
  <c r="E368" i="16" s="1"/>
  <c r="F368" i="16" a="1"/>
  <c r="F368" i="16" s="1"/>
  <c r="G368" i="16" a="1"/>
  <c r="G368" i="16" s="1"/>
  <c r="H368" i="16" a="1"/>
  <c r="H368" i="16" s="1"/>
  <c r="I368" i="16" a="1"/>
  <c r="I368" i="16" s="1"/>
  <c r="J368" i="16" a="1"/>
  <c r="J368" i="16" s="1"/>
  <c r="L368" i="16" a="1"/>
  <c r="L368" i="16" s="1"/>
  <c r="N368" i="16" a="1"/>
  <c r="N368" i="16" s="1"/>
  <c r="O368" i="16" a="1"/>
  <c r="O368" i="16" s="1"/>
  <c r="A369" i="16" a="1"/>
  <c r="A369" i="16" s="1"/>
  <c r="B369" i="16" a="1"/>
  <c r="B369" i="16" s="1"/>
  <c r="C369" i="16" a="1"/>
  <c r="C369" i="16" s="1"/>
  <c r="D369" i="16" a="1"/>
  <c r="D369" i="16" s="1"/>
  <c r="E369" i="16" a="1"/>
  <c r="E369" i="16" s="1"/>
  <c r="F369" i="16" a="1"/>
  <c r="F369" i="16" s="1"/>
  <c r="G369" i="16" a="1"/>
  <c r="G369" i="16" s="1"/>
  <c r="H369" i="16" a="1"/>
  <c r="H369" i="16" s="1"/>
  <c r="I369" i="16" a="1"/>
  <c r="I369" i="16" s="1"/>
  <c r="J369" i="16" a="1"/>
  <c r="J369" i="16" s="1"/>
  <c r="L369" i="16" a="1"/>
  <c r="L369" i="16" s="1"/>
  <c r="N369" i="16" a="1"/>
  <c r="N369" i="16" s="1"/>
  <c r="O369" i="16" a="1"/>
  <c r="O369" i="16" s="1"/>
  <c r="A370" i="16" a="1"/>
  <c r="A370" i="16" s="1"/>
  <c r="B370" i="16" a="1"/>
  <c r="B370" i="16" s="1"/>
  <c r="C370" i="16" a="1"/>
  <c r="C370" i="16" s="1"/>
  <c r="D370" i="16" a="1"/>
  <c r="D370" i="16" s="1"/>
  <c r="E370" i="16" a="1"/>
  <c r="E370" i="16" s="1"/>
  <c r="F370" i="16" a="1"/>
  <c r="F370" i="16" s="1"/>
  <c r="G370" i="16" a="1"/>
  <c r="G370" i="16" s="1"/>
  <c r="H370" i="16" a="1"/>
  <c r="H370" i="16" s="1"/>
  <c r="I370" i="16" a="1"/>
  <c r="I370" i="16" s="1"/>
  <c r="J370" i="16" a="1"/>
  <c r="J370" i="16" s="1"/>
  <c r="L370" i="16" a="1"/>
  <c r="L370" i="16" s="1"/>
  <c r="N370" i="16" a="1"/>
  <c r="N370" i="16" s="1"/>
  <c r="O370" i="16" a="1"/>
  <c r="O370" i="16" s="1"/>
  <c r="A371" i="16" a="1"/>
  <c r="A371" i="16" s="1"/>
  <c r="B371" i="16" a="1"/>
  <c r="B371" i="16" s="1"/>
  <c r="C371" i="16" a="1"/>
  <c r="C371" i="16" s="1"/>
  <c r="D371" i="16" a="1"/>
  <c r="D371" i="16" s="1"/>
  <c r="E371" i="16" a="1"/>
  <c r="E371" i="16" s="1"/>
  <c r="F371" i="16" a="1"/>
  <c r="F371" i="16" s="1"/>
  <c r="G371" i="16" a="1"/>
  <c r="G371" i="16" s="1"/>
  <c r="H371" i="16" a="1"/>
  <c r="H371" i="16" s="1"/>
  <c r="I371" i="16" a="1"/>
  <c r="I371" i="16" s="1"/>
  <c r="J371" i="16" a="1"/>
  <c r="J371" i="16" s="1"/>
  <c r="L371" i="16" a="1"/>
  <c r="L371" i="16" s="1"/>
  <c r="N371" i="16" a="1"/>
  <c r="N371" i="16" s="1"/>
  <c r="O371" i="16" a="1"/>
  <c r="O371" i="16" s="1"/>
  <c r="A372" i="16" a="1"/>
  <c r="A372" i="16" s="1"/>
  <c r="B372" i="16" a="1"/>
  <c r="B372" i="16" s="1"/>
  <c r="C372" i="16" a="1"/>
  <c r="C372" i="16" s="1"/>
  <c r="D372" i="16" a="1"/>
  <c r="D372" i="16" s="1"/>
  <c r="E372" i="16" a="1"/>
  <c r="E372" i="16" s="1"/>
  <c r="F372" i="16" a="1"/>
  <c r="F372" i="16" s="1"/>
  <c r="G372" i="16" a="1"/>
  <c r="G372" i="16" s="1"/>
  <c r="H372" i="16" a="1"/>
  <c r="H372" i="16" s="1"/>
  <c r="I372" i="16" a="1"/>
  <c r="I372" i="16" s="1"/>
  <c r="J372" i="16" a="1"/>
  <c r="J372" i="16" s="1"/>
  <c r="L372" i="16" a="1"/>
  <c r="L372" i="16" s="1"/>
  <c r="N372" i="16" a="1"/>
  <c r="N372" i="16" s="1"/>
  <c r="O372" i="16" a="1"/>
  <c r="O372" i="16" s="1"/>
  <c r="A373" i="16" a="1"/>
  <c r="A373" i="16" s="1"/>
  <c r="B373" i="16" a="1"/>
  <c r="B373" i="16" s="1"/>
  <c r="C373" i="16" a="1"/>
  <c r="C373" i="16" s="1"/>
  <c r="D373" i="16" a="1"/>
  <c r="D373" i="16" s="1"/>
  <c r="E373" i="16" a="1"/>
  <c r="E373" i="16" s="1"/>
  <c r="F373" i="16" a="1"/>
  <c r="F373" i="16" s="1"/>
  <c r="G373" i="16" a="1"/>
  <c r="G373" i="16" s="1"/>
  <c r="H373" i="16" a="1"/>
  <c r="H373" i="16" s="1"/>
  <c r="I373" i="16" a="1"/>
  <c r="I373" i="16" s="1"/>
  <c r="J373" i="16" a="1"/>
  <c r="J373" i="16" s="1"/>
  <c r="L373" i="16" a="1"/>
  <c r="L373" i="16" s="1"/>
  <c r="N373" i="16" a="1"/>
  <c r="N373" i="16" s="1"/>
  <c r="O373" i="16" a="1"/>
  <c r="O373" i="16" s="1"/>
  <c r="A374" i="16" a="1"/>
  <c r="A374" i="16" s="1"/>
  <c r="B374" i="16" a="1"/>
  <c r="B374" i="16" s="1"/>
  <c r="C374" i="16" a="1"/>
  <c r="C374" i="16" s="1"/>
  <c r="D374" i="16" a="1"/>
  <c r="D374" i="16" s="1"/>
  <c r="E374" i="16" a="1"/>
  <c r="E374" i="16" s="1"/>
  <c r="F374" i="16" a="1"/>
  <c r="F374" i="16" s="1"/>
  <c r="G374" i="16" a="1"/>
  <c r="G374" i="16" s="1"/>
  <c r="H374" i="16" a="1"/>
  <c r="H374" i="16" s="1"/>
  <c r="I374" i="16" a="1"/>
  <c r="I374" i="16" s="1"/>
  <c r="J374" i="16" a="1"/>
  <c r="J374" i="16" s="1"/>
  <c r="L374" i="16" a="1"/>
  <c r="L374" i="16" s="1"/>
  <c r="N374" i="16" a="1"/>
  <c r="N374" i="16" s="1"/>
  <c r="O374" i="16" a="1"/>
  <c r="O374" i="16" s="1"/>
  <c r="A375" i="16" a="1"/>
  <c r="A375" i="16" s="1"/>
  <c r="B375" i="16" a="1"/>
  <c r="B375" i="16" s="1"/>
  <c r="C375" i="16" a="1"/>
  <c r="C375" i="16" s="1"/>
  <c r="D375" i="16" a="1"/>
  <c r="D375" i="16" s="1"/>
  <c r="E375" i="16" a="1"/>
  <c r="E375" i="16" s="1"/>
  <c r="F375" i="16" a="1"/>
  <c r="F375" i="16" s="1"/>
  <c r="G375" i="16" a="1"/>
  <c r="G375" i="16" s="1"/>
  <c r="H375" i="16" a="1"/>
  <c r="H375" i="16" s="1"/>
  <c r="I375" i="16" a="1"/>
  <c r="I375" i="16" s="1"/>
  <c r="J375" i="16" a="1"/>
  <c r="J375" i="16" s="1"/>
  <c r="L375" i="16" a="1"/>
  <c r="L375" i="16" s="1"/>
  <c r="N375" i="16" a="1"/>
  <c r="N375" i="16" s="1"/>
  <c r="O375" i="16" a="1"/>
  <c r="O375" i="16" s="1"/>
  <c r="A376" i="16" a="1"/>
  <c r="A376" i="16" s="1"/>
  <c r="B376" i="16" a="1"/>
  <c r="B376" i="16" s="1"/>
  <c r="C376" i="16" a="1"/>
  <c r="C376" i="16" s="1"/>
  <c r="D376" i="16" a="1"/>
  <c r="D376" i="16" s="1"/>
  <c r="E376" i="16" a="1"/>
  <c r="E376" i="16" s="1"/>
  <c r="F376" i="16" a="1"/>
  <c r="F376" i="16" s="1"/>
  <c r="G376" i="16" a="1"/>
  <c r="G376" i="16" s="1"/>
  <c r="H376" i="16" a="1"/>
  <c r="H376" i="16" s="1"/>
  <c r="I376" i="16" a="1"/>
  <c r="I376" i="16" s="1"/>
  <c r="J376" i="16" a="1"/>
  <c r="J376" i="16" s="1"/>
  <c r="L376" i="16" a="1"/>
  <c r="L376" i="16" s="1"/>
  <c r="N376" i="16" a="1"/>
  <c r="N376" i="16" s="1"/>
  <c r="O376" i="16" a="1"/>
  <c r="O376" i="16" s="1"/>
  <c r="A377" i="16" a="1"/>
  <c r="A377" i="16" s="1"/>
  <c r="B377" i="16" a="1"/>
  <c r="B377" i="16" s="1"/>
  <c r="C377" i="16" a="1"/>
  <c r="C377" i="16" s="1"/>
  <c r="D377" i="16" a="1"/>
  <c r="D377" i="16" s="1"/>
  <c r="E377" i="16" a="1"/>
  <c r="E377" i="16" s="1"/>
  <c r="F377" i="16" a="1"/>
  <c r="F377" i="16" s="1"/>
  <c r="G377" i="16" a="1"/>
  <c r="G377" i="16" s="1"/>
  <c r="H377" i="16" a="1"/>
  <c r="H377" i="16" s="1"/>
  <c r="I377" i="16" a="1"/>
  <c r="I377" i="16" s="1"/>
  <c r="J377" i="16" a="1"/>
  <c r="J377" i="16" s="1"/>
  <c r="L377" i="16" a="1"/>
  <c r="L377" i="16" s="1"/>
  <c r="N377" i="16" a="1"/>
  <c r="N377" i="16" s="1"/>
  <c r="O377" i="16" a="1"/>
  <c r="O377" i="16" s="1"/>
  <c r="A378" i="16" a="1"/>
  <c r="A378" i="16" s="1"/>
  <c r="B378" i="16" a="1"/>
  <c r="B378" i="16" s="1"/>
  <c r="C378" i="16" a="1"/>
  <c r="C378" i="16" s="1"/>
  <c r="D378" i="16" a="1"/>
  <c r="D378" i="16" s="1"/>
  <c r="E378" i="16" a="1"/>
  <c r="E378" i="16" s="1"/>
  <c r="F378" i="16" a="1"/>
  <c r="F378" i="16" s="1"/>
  <c r="G378" i="16" a="1"/>
  <c r="G378" i="16" s="1"/>
  <c r="H378" i="16" a="1"/>
  <c r="H378" i="16" s="1"/>
  <c r="I378" i="16" a="1"/>
  <c r="I378" i="16" s="1"/>
  <c r="J378" i="16" a="1"/>
  <c r="J378" i="16" s="1"/>
  <c r="L378" i="16" a="1"/>
  <c r="L378" i="16" s="1"/>
  <c r="N378" i="16" a="1"/>
  <c r="N378" i="16" s="1"/>
  <c r="O378" i="16" a="1"/>
  <c r="O378" i="16" s="1"/>
  <c r="A379" i="16" a="1"/>
  <c r="A379" i="16" s="1"/>
  <c r="B379" i="16" a="1"/>
  <c r="B379" i="16" s="1"/>
  <c r="C379" i="16" a="1"/>
  <c r="C379" i="16" s="1"/>
  <c r="D379" i="16" a="1"/>
  <c r="D379" i="16" s="1"/>
  <c r="E379" i="16" a="1"/>
  <c r="E379" i="16" s="1"/>
  <c r="F379" i="16" a="1"/>
  <c r="F379" i="16" s="1"/>
  <c r="G379" i="16" a="1"/>
  <c r="G379" i="16" s="1"/>
  <c r="H379" i="16" a="1"/>
  <c r="H379" i="16" s="1"/>
  <c r="I379" i="16" a="1"/>
  <c r="I379" i="16" s="1"/>
  <c r="J379" i="16" a="1"/>
  <c r="J379" i="16" s="1"/>
  <c r="L379" i="16" a="1"/>
  <c r="L379" i="16" s="1"/>
  <c r="N379" i="16" a="1"/>
  <c r="N379" i="16" s="1"/>
  <c r="O379" i="16" a="1"/>
  <c r="O379" i="16" s="1"/>
  <c r="A380" i="16" a="1"/>
  <c r="A380" i="16" s="1"/>
  <c r="B380" i="16" a="1"/>
  <c r="B380" i="16" s="1"/>
  <c r="C380" i="16" a="1"/>
  <c r="C380" i="16" s="1"/>
  <c r="D380" i="16" a="1"/>
  <c r="D380" i="16" s="1"/>
  <c r="E380" i="16" a="1"/>
  <c r="E380" i="16" s="1"/>
  <c r="F380" i="16" a="1"/>
  <c r="F380" i="16" s="1"/>
  <c r="G380" i="16" a="1"/>
  <c r="G380" i="16" s="1"/>
  <c r="H380" i="16" a="1"/>
  <c r="H380" i="16" s="1"/>
  <c r="I380" i="16" a="1"/>
  <c r="I380" i="16" s="1"/>
  <c r="J380" i="16" a="1"/>
  <c r="J380" i="16" s="1"/>
  <c r="L380" i="16" a="1"/>
  <c r="L380" i="16" s="1"/>
  <c r="N380" i="16" a="1"/>
  <c r="N380" i="16" s="1"/>
  <c r="O380" i="16" a="1"/>
  <c r="O380" i="16" s="1"/>
  <c r="A381" i="16" a="1"/>
  <c r="A381" i="16" s="1"/>
  <c r="B381" i="16" a="1"/>
  <c r="B381" i="16" s="1"/>
  <c r="C381" i="16" a="1"/>
  <c r="C381" i="16" s="1"/>
  <c r="D381" i="16" a="1"/>
  <c r="D381" i="16" s="1"/>
  <c r="E381" i="16" a="1"/>
  <c r="E381" i="16" s="1"/>
  <c r="F381" i="16" a="1"/>
  <c r="F381" i="16" s="1"/>
  <c r="G381" i="16" a="1"/>
  <c r="G381" i="16" s="1"/>
  <c r="H381" i="16" a="1"/>
  <c r="H381" i="16" s="1"/>
  <c r="I381" i="16" a="1"/>
  <c r="I381" i="16" s="1"/>
  <c r="J381" i="16" a="1"/>
  <c r="J381" i="16" s="1"/>
  <c r="L381" i="16" a="1"/>
  <c r="L381" i="16" s="1"/>
  <c r="N381" i="16" a="1"/>
  <c r="N381" i="16" s="1"/>
  <c r="O381" i="16" a="1"/>
  <c r="O381" i="16" s="1"/>
  <c r="A382" i="16" a="1"/>
  <c r="A382" i="16" s="1"/>
  <c r="B382" i="16" a="1"/>
  <c r="B382" i="16" s="1"/>
  <c r="C382" i="16" a="1"/>
  <c r="C382" i="16" s="1"/>
  <c r="D382" i="16" a="1"/>
  <c r="D382" i="16" s="1"/>
  <c r="E382" i="16" a="1"/>
  <c r="E382" i="16" s="1"/>
  <c r="F382" i="16" a="1"/>
  <c r="F382" i="16" s="1"/>
  <c r="G382" i="16" a="1"/>
  <c r="G382" i="16" s="1"/>
  <c r="H382" i="16" a="1"/>
  <c r="H382" i="16" s="1"/>
  <c r="I382" i="16" a="1"/>
  <c r="I382" i="16" s="1"/>
  <c r="J382" i="16" a="1"/>
  <c r="J382" i="16" s="1"/>
  <c r="L382" i="16" a="1"/>
  <c r="L382" i="16" s="1"/>
  <c r="N382" i="16" a="1"/>
  <c r="N382" i="16" s="1"/>
  <c r="O382" i="16" a="1"/>
  <c r="O382" i="16" s="1"/>
  <c r="A383" i="16" a="1"/>
  <c r="A383" i="16" s="1"/>
  <c r="B383" i="16" a="1"/>
  <c r="B383" i="16" s="1"/>
  <c r="C383" i="16" a="1"/>
  <c r="C383" i="16" s="1"/>
  <c r="D383" i="16" a="1"/>
  <c r="D383" i="16" s="1"/>
  <c r="E383" i="16" a="1"/>
  <c r="E383" i="16" s="1"/>
  <c r="F383" i="16" a="1"/>
  <c r="F383" i="16" s="1"/>
  <c r="G383" i="16" a="1"/>
  <c r="G383" i="16" s="1"/>
  <c r="H383" i="16" a="1"/>
  <c r="H383" i="16" s="1"/>
  <c r="I383" i="16" a="1"/>
  <c r="I383" i="16" s="1"/>
  <c r="J383" i="16" a="1"/>
  <c r="J383" i="16" s="1"/>
  <c r="L383" i="16" a="1"/>
  <c r="L383" i="16" s="1"/>
  <c r="N383" i="16" a="1"/>
  <c r="N383" i="16" s="1"/>
  <c r="O383" i="16" a="1"/>
  <c r="O383" i="16" s="1"/>
  <c r="A384" i="16" a="1"/>
  <c r="A384" i="16" s="1"/>
  <c r="B384" i="16" a="1"/>
  <c r="B384" i="16" s="1"/>
  <c r="C384" i="16" a="1"/>
  <c r="C384" i="16" s="1"/>
  <c r="D384" i="16" a="1"/>
  <c r="D384" i="16" s="1"/>
  <c r="E384" i="16" a="1"/>
  <c r="E384" i="16" s="1"/>
  <c r="F384" i="16" a="1"/>
  <c r="F384" i="16" s="1"/>
  <c r="G384" i="16" a="1"/>
  <c r="G384" i="16" s="1"/>
  <c r="H384" i="16" a="1"/>
  <c r="H384" i="16" s="1"/>
  <c r="I384" i="16" a="1"/>
  <c r="I384" i="16" s="1"/>
  <c r="J384" i="16" a="1"/>
  <c r="J384" i="16" s="1"/>
  <c r="L384" i="16" a="1"/>
  <c r="L384" i="16" s="1"/>
  <c r="N384" i="16" a="1"/>
  <c r="N384" i="16" s="1"/>
  <c r="O384" i="16" a="1"/>
  <c r="O384" i="16" s="1"/>
  <c r="A385" i="16" a="1"/>
  <c r="A385" i="16" s="1"/>
  <c r="B385" i="16" a="1"/>
  <c r="B385" i="16" s="1"/>
  <c r="C385" i="16" a="1"/>
  <c r="C385" i="16" s="1"/>
  <c r="D385" i="16" a="1"/>
  <c r="D385" i="16" s="1"/>
  <c r="E385" i="16" a="1"/>
  <c r="E385" i="16" s="1"/>
  <c r="F385" i="16" a="1"/>
  <c r="F385" i="16" s="1"/>
  <c r="G385" i="16" a="1"/>
  <c r="G385" i="16" s="1"/>
  <c r="H385" i="16" a="1"/>
  <c r="H385" i="16" s="1"/>
  <c r="I385" i="16" a="1"/>
  <c r="I385" i="16" s="1"/>
  <c r="J385" i="16" a="1"/>
  <c r="J385" i="16" s="1"/>
  <c r="L385" i="16" a="1"/>
  <c r="L385" i="16" s="1"/>
  <c r="N385" i="16" a="1"/>
  <c r="N385" i="16" s="1"/>
  <c r="O385" i="16" a="1"/>
  <c r="O385" i="16" s="1"/>
  <c r="A386" i="16" a="1"/>
  <c r="A386" i="16" s="1"/>
  <c r="B386" i="16" a="1"/>
  <c r="B386" i="16" s="1"/>
  <c r="C386" i="16" a="1"/>
  <c r="C386" i="16" s="1"/>
  <c r="D386" i="16" a="1"/>
  <c r="D386" i="16" s="1"/>
  <c r="E386" i="16" a="1"/>
  <c r="E386" i="16" s="1"/>
  <c r="F386" i="16" a="1"/>
  <c r="F386" i="16" s="1"/>
  <c r="G386" i="16" a="1"/>
  <c r="G386" i="16" s="1"/>
  <c r="H386" i="16" a="1"/>
  <c r="H386" i="16" s="1"/>
  <c r="I386" i="16" a="1"/>
  <c r="I386" i="16" s="1"/>
  <c r="J386" i="16" a="1"/>
  <c r="J386" i="16" s="1"/>
  <c r="L386" i="16" a="1"/>
  <c r="L386" i="16" s="1"/>
  <c r="N386" i="16" a="1"/>
  <c r="N386" i="16" s="1"/>
  <c r="O386" i="16" a="1"/>
  <c r="O386" i="16" s="1"/>
  <c r="A387" i="16" a="1"/>
  <c r="A387" i="16" s="1"/>
  <c r="B387" i="16" a="1"/>
  <c r="B387" i="16" s="1"/>
  <c r="C387" i="16" a="1"/>
  <c r="C387" i="16" s="1"/>
  <c r="D387" i="16" a="1"/>
  <c r="D387" i="16" s="1"/>
  <c r="E387" i="16" a="1"/>
  <c r="E387" i="16" s="1"/>
  <c r="F387" i="16" a="1"/>
  <c r="F387" i="16" s="1"/>
  <c r="G387" i="16" a="1"/>
  <c r="G387" i="16" s="1"/>
  <c r="H387" i="16" a="1"/>
  <c r="H387" i="16" s="1"/>
  <c r="I387" i="16" a="1"/>
  <c r="I387" i="16" s="1"/>
  <c r="J387" i="16" a="1"/>
  <c r="J387" i="16" s="1"/>
  <c r="L387" i="16" a="1"/>
  <c r="L387" i="16" s="1"/>
  <c r="N387" i="16" a="1"/>
  <c r="N387" i="16" s="1"/>
  <c r="O387" i="16" a="1"/>
  <c r="O387" i="16" s="1"/>
  <c r="A388" i="16" a="1"/>
  <c r="A388" i="16" s="1"/>
  <c r="B388" i="16" a="1"/>
  <c r="B388" i="16" s="1"/>
  <c r="C388" i="16" a="1"/>
  <c r="C388" i="16" s="1"/>
  <c r="D388" i="16" a="1"/>
  <c r="D388" i="16" s="1"/>
  <c r="E388" i="16" a="1"/>
  <c r="E388" i="16" s="1"/>
  <c r="F388" i="16" a="1"/>
  <c r="F388" i="16" s="1"/>
  <c r="G388" i="16" a="1"/>
  <c r="G388" i="16" s="1"/>
  <c r="H388" i="16" a="1"/>
  <c r="H388" i="16" s="1"/>
  <c r="I388" i="16" a="1"/>
  <c r="I388" i="16" s="1"/>
  <c r="J388" i="16" a="1"/>
  <c r="J388" i="16" s="1"/>
  <c r="L388" i="16" a="1"/>
  <c r="L388" i="16" s="1"/>
  <c r="N388" i="16" a="1"/>
  <c r="N388" i="16" s="1"/>
  <c r="O388" i="16" a="1"/>
  <c r="O388" i="16" s="1"/>
  <c r="A389" i="16" a="1"/>
  <c r="A389" i="16" s="1"/>
  <c r="B389" i="16" a="1"/>
  <c r="B389" i="16" s="1"/>
  <c r="C389" i="16" a="1"/>
  <c r="C389" i="16" s="1"/>
  <c r="D389" i="16" a="1"/>
  <c r="D389" i="16" s="1"/>
  <c r="E389" i="16" a="1"/>
  <c r="E389" i="16" s="1"/>
  <c r="F389" i="16" a="1"/>
  <c r="F389" i="16" s="1"/>
  <c r="G389" i="16" a="1"/>
  <c r="G389" i="16" s="1"/>
  <c r="H389" i="16" a="1"/>
  <c r="H389" i="16" s="1"/>
  <c r="I389" i="16" a="1"/>
  <c r="I389" i="16" s="1"/>
  <c r="J389" i="16" a="1"/>
  <c r="J389" i="16" s="1"/>
  <c r="L389" i="16" a="1"/>
  <c r="L389" i="16" s="1"/>
  <c r="N389" i="16" a="1"/>
  <c r="N389" i="16" s="1"/>
  <c r="O389" i="16" a="1"/>
  <c r="O389" i="16" s="1"/>
  <c r="A390" i="16" a="1"/>
  <c r="A390" i="16" s="1"/>
  <c r="B390" i="16" a="1"/>
  <c r="B390" i="16" s="1"/>
  <c r="C390" i="16" a="1"/>
  <c r="C390" i="16" s="1"/>
  <c r="D390" i="16" a="1"/>
  <c r="D390" i="16" s="1"/>
  <c r="E390" i="16" a="1"/>
  <c r="E390" i="16" s="1"/>
  <c r="F390" i="16" a="1"/>
  <c r="F390" i="16" s="1"/>
  <c r="G390" i="16" a="1"/>
  <c r="G390" i="16" s="1"/>
  <c r="H390" i="16" a="1"/>
  <c r="H390" i="16" s="1"/>
  <c r="I390" i="16" a="1"/>
  <c r="I390" i="16" s="1"/>
  <c r="J390" i="16" a="1"/>
  <c r="J390" i="16" s="1"/>
  <c r="L390" i="16" a="1"/>
  <c r="L390" i="16" s="1"/>
  <c r="N390" i="16" a="1"/>
  <c r="N390" i="16" s="1"/>
  <c r="O390" i="16" a="1"/>
  <c r="O390" i="16" s="1"/>
  <c r="A391" i="16" a="1"/>
  <c r="A391" i="16" s="1"/>
  <c r="B391" i="16" a="1"/>
  <c r="B391" i="16" s="1"/>
  <c r="C391" i="16" a="1"/>
  <c r="C391" i="16" s="1"/>
  <c r="D391" i="16" a="1"/>
  <c r="D391" i="16" s="1"/>
  <c r="E391" i="16" a="1"/>
  <c r="E391" i="16" s="1"/>
  <c r="F391" i="16" a="1"/>
  <c r="F391" i="16" s="1"/>
  <c r="G391" i="16" a="1"/>
  <c r="G391" i="16" s="1"/>
  <c r="H391" i="16" a="1"/>
  <c r="H391" i="16" s="1"/>
  <c r="I391" i="16" a="1"/>
  <c r="I391" i="16" s="1"/>
  <c r="J391" i="16" a="1"/>
  <c r="J391" i="16" s="1"/>
  <c r="L391" i="16" a="1"/>
  <c r="L391" i="16" s="1"/>
  <c r="N391" i="16" a="1"/>
  <c r="N391" i="16" s="1"/>
  <c r="O391" i="16" a="1"/>
  <c r="O391" i="16" s="1"/>
  <c r="A392" i="16" a="1"/>
  <c r="A392" i="16" s="1"/>
  <c r="B392" i="16" a="1"/>
  <c r="B392" i="16" s="1"/>
  <c r="C392" i="16" a="1"/>
  <c r="C392" i="16" s="1"/>
  <c r="D392" i="16" a="1"/>
  <c r="D392" i="16" s="1"/>
  <c r="E392" i="16" a="1"/>
  <c r="E392" i="16" s="1"/>
  <c r="F392" i="16" a="1"/>
  <c r="F392" i="16" s="1"/>
  <c r="G392" i="16" a="1"/>
  <c r="G392" i="16" s="1"/>
  <c r="H392" i="16" a="1"/>
  <c r="H392" i="16" s="1"/>
  <c r="I392" i="16" a="1"/>
  <c r="I392" i="16" s="1"/>
  <c r="J392" i="16" a="1"/>
  <c r="J392" i="16" s="1"/>
  <c r="L392" i="16" a="1"/>
  <c r="L392" i="16" s="1"/>
  <c r="N392" i="16" a="1"/>
  <c r="N392" i="16" s="1"/>
  <c r="O392" i="16" a="1"/>
  <c r="O392" i="16" s="1"/>
  <c r="A393" i="16" a="1"/>
  <c r="A393" i="16" s="1"/>
  <c r="B393" i="16" a="1"/>
  <c r="B393" i="16" s="1"/>
  <c r="C393" i="16" a="1"/>
  <c r="C393" i="16" s="1"/>
  <c r="D393" i="16" a="1"/>
  <c r="D393" i="16" s="1"/>
  <c r="E393" i="16" a="1"/>
  <c r="E393" i="16" s="1"/>
  <c r="F393" i="16" a="1"/>
  <c r="F393" i="16" s="1"/>
  <c r="G393" i="16" a="1"/>
  <c r="G393" i="16" s="1"/>
  <c r="H393" i="16" a="1"/>
  <c r="H393" i="16" s="1"/>
  <c r="I393" i="16" a="1"/>
  <c r="I393" i="16" s="1"/>
  <c r="J393" i="16" a="1"/>
  <c r="J393" i="16" s="1"/>
  <c r="L393" i="16" a="1"/>
  <c r="L393" i="16" s="1"/>
  <c r="N393" i="16" a="1"/>
  <c r="N393" i="16" s="1"/>
  <c r="O393" i="16" a="1"/>
  <c r="O393" i="16" s="1"/>
  <c r="A394" i="16" a="1"/>
  <c r="A394" i="16" s="1"/>
  <c r="B394" i="16" a="1"/>
  <c r="B394" i="16" s="1"/>
  <c r="C394" i="16" a="1"/>
  <c r="C394" i="16" s="1"/>
  <c r="D394" i="16" a="1"/>
  <c r="D394" i="16" s="1"/>
  <c r="E394" i="16" a="1"/>
  <c r="E394" i="16" s="1"/>
  <c r="F394" i="16" a="1"/>
  <c r="F394" i="16" s="1"/>
  <c r="G394" i="16" a="1"/>
  <c r="G394" i="16" s="1"/>
  <c r="H394" i="16" a="1"/>
  <c r="H394" i="16" s="1"/>
  <c r="I394" i="16" a="1"/>
  <c r="I394" i="16" s="1"/>
  <c r="J394" i="16" a="1"/>
  <c r="J394" i="16" s="1"/>
  <c r="L394" i="16" a="1"/>
  <c r="L394" i="16" s="1"/>
  <c r="N394" i="16" a="1"/>
  <c r="N394" i="16" s="1"/>
  <c r="O394" i="16" a="1"/>
  <c r="O394" i="16" s="1"/>
  <c r="A395" i="16" a="1"/>
  <c r="A395" i="16" s="1"/>
  <c r="B395" i="16" a="1"/>
  <c r="B395" i="16" s="1"/>
  <c r="C395" i="16" a="1"/>
  <c r="C395" i="16" s="1"/>
  <c r="D395" i="16" a="1"/>
  <c r="D395" i="16" s="1"/>
  <c r="E395" i="16" a="1"/>
  <c r="E395" i="16" s="1"/>
  <c r="F395" i="16" a="1"/>
  <c r="F395" i="16" s="1"/>
  <c r="G395" i="16" a="1"/>
  <c r="G395" i="16" s="1"/>
  <c r="H395" i="16" a="1"/>
  <c r="H395" i="16" s="1"/>
  <c r="I395" i="16" a="1"/>
  <c r="I395" i="16" s="1"/>
  <c r="J395" i="16" a="1"/>
  <c r="J395" i="16" s="1"/>
  <c r="L395" i="16" a="1"/>
  <c r="L395" i="16" s="1"/>
  <c r="N395" i="16" a="1"/>
  <c r="N395" i="16" s="1"/>
  <c r="O395" i="16" a="1"/>
  <c r="O395" i="16" s="1"/>
  <c r="A396" i="16" a="1"/>
  <c r="A396" i="16" s="1"/>
  <c r="B396" i="16" a="1"/>
  <c r="B396" i="16" s="1"/>
  <c r="C396" i="16" a="1"/>
  <c r="C396" i="16" s="1"/>
  <c r="D396" i="16" a="1"/>
  <c r="D396" i="16" s="1"/>
  <c r="E396" i="16" a="1"/>
  <c r="E396" i="16" s="1"/>
  <c r="F396" i="16" a="1"/>
  <c r="F396" i="16" s="1"/>
  <c r="G396" i="16" a="1"/>
  <c r="G396" i="16" s="1"/>
  <c r="H396" i="16" a="1"/>
  <c r="H396" i="16" s="1"/>
  <c r="I396" i="16" a="1"/>
  <c r="I396" i="16" s="1"/>
  <c r="J396" i="16" a="1"/>
  <c r="J396" i="16" s="1"/>
  <c r="L396" i="16" a="1"/>
  <c r="L396" i="16" s="1"/>
  <c r="N396" i="16" a="1"/>
  <c r="N396" i="16" s="1"/>
  <c r="O396" i="16" a="1"/>
  <c r="O396" i="16" s="1"/>
  <c r="A397" i="16" a="1"/>
  <c r="A397" i="16" s="1"/>
  <c r="B397" i="16" a="1"/>
  <c r="B397" i="16" s="1"/>
  <c r="C397" i="16" a="1"/>
  <c r="C397" i="16" s="1"/>
  <c r="D397" i="16" a="1"/>
  <c r="D397" i="16" s="1"/>
  <c r="E397" i="16" a="1"/>
  <c r="E397" i="16" s="1"/>
  <c r="F397" i="16" a="1"/>
  <c r="F397" i="16" s="1"/>
  <c r="G397" i="16" a="1"/>
  <c r="G397" i="16" s="1"/>
  <c r="H397" i="16" a="1"/>
  <c r="H397" i="16" s="1"/>
  <c r="I397" i="16" a="1"/>
  <c r="I397" i="16" s="1"/>
  <c r="J397" i="16" a="1"/>
  <c r="J397" i="16" s="1"/>
  <c r="L397" i="16" a="1"/>
  <c r="L397" i="16" s="1"/>
  <c r="N397" i="16" a="1"/>
  <c r="N397" i="16" s="1"/>
  <c r="O397" i="16" a="1"/>
  <c r="O397" i="16" s="1"/>
  <c r="A398" i="16" a="1"/>
  <c r="A398" i="16" s="1"/>
  <c r="B398" i="16" a="1"/>
  <c r="B398" i="16" s="1"/>
  <c r="C398" i="16" a="1"/>
  <c r="C398" i="16" s="1"/>
  <c r="D398" i="16" a="1"/>
  <c r="D398" i="16" s="1"/>
  <c r="E398" i="16" a="1"/>
  <c r="E398" i="16" s="1"/>
  <c r="F398" i="16" a="1"/>
  <c r="F398" i="16" s="1"/>
  <c r="G398" i="16" a="1"/>
  <c r="G398" i="16" s="1"/>
  <c r="H398" i="16" a="1"/>
  <c r="H398" i="16" s="1"/>
  <c r="I398" i="16" a="1"/>
  <c r="I398" i="16" s="1"/>
  <c r="J398" i="16" a="1"/>
  <c r="J398" i="16" s="1"/>
  <c r="L398" i="16" a="1"/>
  <c r="L398" i="16" s="1"/>
  <c r="N398" i="16" a="1"/>
  <c r="N398" i="16" s="1"/>
  <c r="O398" i="16" a="1"/>
  <c r="O398" i="16" s="1"/>
  <c r="A399" i="16" a="1"/>
  <c r="A399" i="16" s="1"/>
  <c r="B399" i="16" a="1"/>
  <c r="B399" i="16" s="1"/>
  <c r="C399" i="16" a="1"/>
  <c r="C399" i="16" s="1"/>
  <c r="D399" i="16" a="1"/>
  <c r="D399" i="16" s="1"/>
  <c r="E399" i="16" a="1"/>
  <c r="E399" i="16" s="1"/>
  <c r="F399" i="16" a="1"/>
  <c r="F399" i="16" s="1"/>
  <c r="G399" i="16" a="1"/>
  <c r="G399" i="16" s="1"/>
  <c r="H399" i="16" a="1"/>
  <c r="H399" i="16" s="1"/>
  <c r="I399" i="16" a="1"/>
  <c r="I399" i="16" s="1"/>
  <c r="J399" i="16" a="1"/>
  <c r="J399" i="16" s="1"/>
  <c r="L399" i="16" a="1"/>
  <c r="L399" i="16" s="1"/>
  <c r="N399" i="16" a="1"/>
  <c r="N399" i="16" s="1"/>
  <c r="O399" i="16" a="1"/>
  <c r="O399" i="16" s="1"/>
  <c r="A400" i="16" a="1"/>
  <c r="A400" i="16" s="1"/>
  <c r="B400" i="16" a="1"/>
  <c r="B400" i="16" s="1"/>
  <c r="C400" i="16" a="1"/>
  <c r="C400" i="16" s="1"/>
  <c r="D400" i="16" a="1"/>
  <c r="D400" i="16" s="1"/>
  <c r="E400" i="16" a="1"/>
  <c r="E400" i="16" s="1"/>
  <c r="F400" i="16" a="1"/>
  <c r="F400" i="16" s="1"/>
  <c r="G400" i="16" a="1"/>
  <c r="G400" i="16" s="1"/>
  <c r="H400" i="16" a="1"/>
  <c r="H400" i="16" s="1"/>
  <c r="I400" i="16" a="1"/>
  <c r="I400" i="16" s="1"/>
  <c r="J400" i="16" a="1"/>
  <c r="J400" i="16" s="1"/>
  <c r="L400" i="16" a="1"/>
  <c r="L400" i="16" s="1"/>
  <c r="N400" i="16" a="1"/>
  <c r="N400" i="16" s="1"/>
  <c r="O400" i="16" a="1"/>
  <c r="O400" i="16" s="1"/>
  <c r="A401" i="16" a="1"/>
  <c r="A401" i="16" s="1"/>
  <c r="B401" i="16" a="1"/>
  <c r="B401" i="16" s="1"/>
  <c r="C401" i="16" a="1"/>
  <c r="C401" i="16" s="1"/>
  <c r="D401" i="16" a="1"/>
  <c r="D401" i="16" s="1"/>
  <c r="E401" i="16" a="1"/>
  <c r="E401" i="16" s="1"/>
  <c r="F401" i="16" a="1"/>
  <c r="F401" i="16" s="1"/>
  <c r="G401" i="16" a="1"/>
  <c r="G401" i="16" s="1"/>
  <c r="H401" i="16" a="1"/>
  <c r="H401" i="16" s="1"/>
  <c r="I401" i="16" a="1"/>
  <c r="I401" i="16" s="1"/>
  <c r="J401" i="16" a="1"/>
  <c r="J401" i="16" s="1"/>
  <c r="L401" i="16" a="1"/>
  <c r="L401" i="16" s="1"/>
  <c r="N401" i="16" a="1"/>
  <c r="N401" i="16" s="1"/>
  <c r="O401" i="16" a="1"/>
  <c r="O401" i="16" s="1"/>
  <c r="A402" i="16" a="1"/>
  <c r="A402" i="16" s="1"/>
  <c r="B402" i="16" a="1"/>
  <c r="B402" i="16" s="1"/>
  <c r="C402" i="16" a="1"/>
  <c r="C402" i="16" s="1"/>
  <c r="D402" i="16" a="1"/>
  <c r="D402" i="16" s="1"/>
  <c r="E402" i="16" a="1"/>
  <c r="E402" i="16" s="1"/>
  <c r="F402" i="16" a="1"/>
  <c r="F402" i="16" s="1"/>
  <c r="G402" i="16" a="1"/>
  <c r="G402" i="16" s="1"/>
  <c r="H402" i="16" a="1"/>
  <c r="H402" i="16" s="1"/>
  <c r="I402" i="16" a="1"/>
  <c r="I402" i="16" s="1"/>
  <c r="J402" i="16" a="1"/>
  <c r="J402" i="16" s="1"/>
  <c r="L402" i="16" a="1"/>
  <c r="L402" i="16" s="1"/>
  <c r="N402" i="16" a="1"/>
  <c r="N402" i="16" s="1"/>
  <c r="O402" i="16" a="1"/>
  <c r="O402" i="16" s="1"/>
  <c r="A403" i="16" a="1"/>
  <c r="A403" i="16" s="1"/>
  <c r="B403" i="16" a="1"/>
  <c r="B403" i="16" s="1"/>
  <c r="C403" i="16" a="1"/>
  <c r="C403" i="16" s="1"/>
  <c r="D403" i="16" a="1"/>
  <c r="D403" i="16" s="1"/>
  <c r="E403" i="16" a="1"/>
  <c r="E403" i="16" s="1"/>
  <c r="F403" i="16" a="1"/>
  <c r="F403" i="16" s="1"/>
  <c r="G403" i="16" a="1"/>
  <c r="G403" i="16" s="1"/>
  <c r="H403" i="16" a="1"/>
  <c r="H403" i="16" s="1"/>
  <c r="I403" i="16" a="1"/>
  <c r="I403" i="16" s="1"/>
  <c r="J403" i="16" a="1"/>
  <c r="J403" i="16" s="1"/>
  <c r="L403" i="16" a="1"/>
  <c r="L403" i="16" s="1"/>
  <c r="N403" i="16" a="1"/>
  <c r="N403" i="16" s="1"/>
  <c r="O403" i="16" a="1"/>
  <c r="O403" i="16" s="1"/>
  <c r="A404" i="16" a="1"/>
  <c r="A404" i="16" s="1"/>
  <c r="B404" i="16" a="1"/>
  <c r="B404" i="16" s="1"/>
  <c r="C404" i="16" a="1"/>
  <c r="C404" i="16" s="1"/>
  <c r="D404" i="16" a="1"/>
  <c r="D404" i="16" s="1"/>
  <c r="E404" i="16" a="1"/>
  <c r="E404" i="16" s="1"/>
  <c r="F404" i="16" a="1"/>
  <c r="F404" i="16" s="1"/>
  <c r="G404" i="16" a="1"/>
  <c r="G404" i="16" s="1"/>
  <c r="H404" i="16" a="1"/>
  <c r="H404" i="16" s="1"/>
  <c r="I404" i="16" a="1"/>
  <c r="I404" i="16" s="1"/>
  <c r="J404" i="16" a="1"/>
  <c r="J404" i="16" s="1"/>
  <c r="L404" i="16" a="1"/>
  <c r="L404" i="16" s="1"/>
  <c r="N404" i="16" a="1"/>
  <c r="N404" i="16" s="1"/>
  <c r="O404" i="16" a="1"/>
  <c r="O404" i="16" s="1"/>
  <c r="A405" i="16" a="1"/>
  <c r="A405" i="16" s="1"/>
  <c r="B405" i="16" a="1"/>
  <c r="B405" i="16" s="1"/>
  <c r="C405" i="16" a="1"/>
  <c r="C405" i="16" s="1"/>
  <c r="D405" i="16" a="1"/>
  <c r="D405" i="16" s="1"/>
  <c r="E405" i="16" a="1"/>
  <c r="E405" i="16" s="1"/>
  <c r="F405" i="16" a="1"/>
  <c r="F405" i="16" s="1"/>
  <c r="G405" i="16" a="1"/>
  <c r="G405" i="16" s="1"/>
  <c r="H405" i="16" a="1"/>
  <c r="H405" i="16" s="1"/>
  <c r="I405" i="16" a="1"/>
  <c r="I405" i="16" s="1"/>
  <c r="J405" i="16" a="1"/>
  <c r="J405" i="16" s="1"/>
  <c r="L405" i="16" a="1"/>
  <c r="L405" i="16" s="1"/>
  <c r="N405" i="16" a="1"/>
  <c r="N405" i="16" s="1"/>
  <c r="O405" i="16" a="1"/>
  <c r="O405" i="16" s="1"/>
  <c r="A406" i="16" a="1"/>
  <c r="A406" i="16" s="1"/>
  <c r="B406" i="16" a="1"/>
  <c r="B406" i="16" s="1"/>
  <c r="C406" i="16" a="1"/>
  <c r="C406" i="16" s="1"/>
  <c r="D406" i="16" a="1"/>
  <c r="D406" i="16" s="1"/>
  <c r="E406" i="16" a="1"/>
  <c r="E406" i="16" s="1"/>
  <c r="F406" i="16" a="1"/>
  <c r="F406" i="16" s="1"/>
  <c r="G406" i="16" a="1"/>
  <c r="G406" i="16" s="1"/>
  <c r="H406" i="16" a="1"/>
  <c r="H406" i="16" s="1"/>
  <c r="I406" i="16" a="1"/>
  <c r="I406" i="16" s="1"/>
  <c r="J406" i="16" a="1"/>
  <c r="J406" i="16" s="1"/>
  <c r="L406" i="16" a="1"/>
  <c r="L406" i="16" s="1"/>
  <c r="N406" i="16" a="1"/>
  <c r="N406" i="16" s="1"/>
  <c r="O406" i="16" a="1"/>
  <c r="O406" i="16" s="1"/>
  <c r="A407" i="16" a="1"/>
  <c r="A407" i="16" s="1"/>
  <c r="B407" i="16" a="1"/>
  <c r="B407" i="16" s="1"/>
  <c r="C407" i="16" a="1"/>
  <c r="C407" i="16" s="1"/>
  <c r="D407" i="16" a="1"/>
  <c r="D407" i="16" s="1"/>
  <c r="E407" i="16" a="1"/>
  <c r="E407" i="16" s="1"/>
  <c r="F407" i="16" a="1"/>
  <c r="F407" i="16" s="1"/>
  <c r="G407" i="16" a="1"/>
  <c r="G407" i="16" s="1"/>
  <c r="H407" i="16" a="1"/>
  <c r="H407" i="16" s="1"/>
  <c r="I407" i="16" a="1"/>
  <c r="I407" i="16" s="1"/>
  <c r="J407" i="16" a="1"/>
  <c r="J407" i="16" s="1"/>
  <c r="L407" i="16" a="1"/>
  <c r="L407" i="16" s="1"/>
  <c r="N407" i="16" a="1"/>
  <c r="N407" i="16" s="1"/>
  <c r="O407" i="16" a="1"/>
  <c r="O407" i="16" s="1"/>
  <c r="A408" i="16" a="1"/>
  <c r="A408" i="16" s="1"/>
  <c r="B408" i="16" a="1"/>
  <c r="B408" i="16" s="1"/>
  <c r="C408" i="16" a="1"/>
  <c r="C408" i="16" s="1"/>
  <c r="D408" i="16" a="1"/>
  <c r="D408" i="16" s="1"/>
  <c r="E408" i="16" a="1"/>
  <c r="E408" i="16" s="1"/>
  <c r="F408" i="16" a="1"/>
  <c r="F408" i="16" s="1"/>
  <c r="G408" i="16" a="1"/>
  <c r="G408" i="16" s="1"/>
  <c r="H408" i="16" a="1"/>
  <c r="H408" i="16" s="1"/>
  <c r="I408" i="16" a="1"/>
  <c r="I408" i="16" s="1"/>
  <c r="J408" i="16" a="1"/>
  <c r="J408" i="16" s="1"/>
  <c r="L408" i="16" a="1"/>
  <c r="L408" i="16" s="1"/>
  <c r="N408" i="16" a="1"/>
  <c r="N408" i="16" s="1"/>
  <c r="O408" i="16" a="1"/>
  <c r="O408" i="16" s="1"/>
  <c r="A409" i="16" a="1"/>
  <c r="A409" i="16" s="1"/>
  <c r="B409" i="16" a="1"/>
  <c r="B409" i="16" s="1"/>
  <c r="C409" i="16" a="1"/>
  <c r="C409" i="16" s="1"/>
  <c r="D409" i="16" a="1"/>
  <c r="D409" i="16" s="1"/>
  <c r="E409" i="16" a="1"/>
  <c r="E409" i="16" s="1"/>
  <c r="F409" i="16" a="1"/>
  <c r="F409" i="16" s="1"/>
  <c r="G409" i="16" a="1"/>
  <c r="G409" i="16" s="1"/>
  <c r="H409" i="16" a="1"/>
  <c r="H409" i="16" s="1"/>
  <c r="I409" i="16" a="1"/>
  <c r="I409" i="16" s="1"/>
  <c r="J409" i="16" a="1"/>
  <c r="J409" i="16" s="1"/>
  <c r="L409" i="16" a="1"/>
  <c r="L409" i="16" s="1"/>
  <c r="N409" i="16" a="1"/>
  <c r="N409" i="16" s="1"/>
  <c r="O409" i="16" a="1"/>
  <c r="O409" i="16" s="1"/>
  <c r="A410" i="16" a="1"/>
  <c r="A410" i="16" s="1"/>
  <c r="B410" i="16" a="1"/>
  <c r="B410" i="16" s="1"/>
  <c r="C410" i="16" a="1"/>
  <c r="C410" i="16" s="1"/>
  <c r="D410" i="16" a="1"/>
  <c r="D410" i="16" s="1"/>
  <c r="E410" i="16" a="1"/>
  <c r="E410" i="16" s="1"/>
  <c r="F410" i="16" a="1"/>
  <c r="F410" i="16" s="1"/>
  <c r="G410" i="16" a="1"/>
  <c r="G410" i="16" s="1"/>
  <c r="H410" i="16" a="1"/>
  <c r="H410" i="16" s="1"/>
  <c r="I410" i="16" a="1"/>
  <c r="I410" i="16" s="1"/>
  <c r="J410" i="16" a="1"/>
  <c r="J410" i="16" s="1"/>
  <c r="L410" i="16" a="1"/>
  <c r="L410" i="16" s="1"/>
  <c r="N410" i="16" a="1"/>
  <c r="N410" i="16" s="1"/>
  <c r="O410" i="16" a="1"/>
  <c r="O410" i="16" s="1"/>
  <c r="A411" i="16" a="1"/>
  <c r="A411" i="16" s="1"/>
  <c r="B411" i="16" a="1"/>
  <c r="B411" i="16" s="1"/>
  <c r="C411" i="16" a="1"/>
  <c r="C411" i="16" s="1"/>
  <c r="D411" i="16" a="1"/>
  <c r="D411" i="16" s="1"/>
  <c r="E411" i="16" a="1"/>
  <c r="E411" i="16" s="1"/>
  <c r="F411" i="16" a="1"/>
  <c r="F411" i="16" s="1"/>
  <c r="G411" i="16" a="1"/>
  <c r="G411" i="16" s="1"/>
  <c r="H411" i="16" a="1"/>
  <c r="H411" i="16" s="1"/>
  <c r="I411" i="16" a="1"/>
  <c r="I411" i="16" s="1"/>
  <c r="J411" i="16" a="1"/>
  <c r="J411" i="16" s="1"/>
  <c r="L411" i="16" a="1"/>
  <c r="L411" i="16" s="1"/>
  <c r="N411" i="16" a="1"/>
  <c r="N411" i="16" s="1"/>
  <c r="O411" i="16" a="1"/>
  <c r="O411" i="16" s="1"/>
  <c r="A412" i="16" a="1"/>
  <c r="A412" i="16" s="1"/>
  <c r="B412" i="16" a="1"/>
  <c r="B412" i="16" s="1"/>
  <c r="C412" i="16" a="1"/>
  <c r="C412" i="16" s="1"/>
  <c r="D412" i="16" a="1"/>
  <c r="D412" i="16" s="1"/>
  <c r="E412" i="16" a="1"/>
  <c r="E412" i="16" s="1"/>
  <c r="F412" i="16" a="1"/>
  <c r="F412" i="16" s="1"/>
  <c r="G412" i="16" a="1"/>
  <c r="G412" i="16" s="1"/>
  <c r="H412" i="16" a="1"/>
  <c r="H412" i="16" s="1"/>
  <c r="I412" i="16" a="1"/>
  <c r="I412" i="16" s="1"/>
  <c r="J412" i="16" a="1"/>
  <c r="J412" i="16" s="1"/>
  <c r="L412" i="16" a="1"/>
  <c r="L412" i="16" s="1"/>
  <c r="N412" i="16" a="1"/>
  <c r="N412" i="16" s="1"/>
  <c r="O412" i="16" a="1"/>
  <c r="O412" i="16" s="1"/>
  <c r="A413" i="16" a="1"/>
  <c r="A413" i="16" s="1"/>
  <c r="B413" i="16" a="1"/>
  <c r="B413" i="16" s="1"/>
  <c r="C413" i="16" a="1"/>
  <c r="C413" i="16" s="1"/>
  <c r="D413" i="16" a="1"/>
  <c r="D413" i="16" s="1"/>
  <c r="E413" i="16" a="1"/>
  <c r="E413" i="16" s="1"/>
  <c r="F413" i="16" a="1"/>
  <c r="F413" i="16" s="1"/>
  <c r="G413" i="16" a="1"/>
  <c r="G413" i="16" s="1"/>
  <c r="H413" i="16" a="1"/>
  <c r="H413" i="16" s="1"/>
  <c r="I413" i="16" a="1"/>
  <c r="I413" i="16" s="1"/>
  <c r="J413" i="16" a="1"/>
  <c r="J413" i="16" s="1"/>
  <c r="L413" i="16" a="1"/>
  <c r="L413" i="16" s="1"/>
  <c r="N413" i="16" a="1"/>
  <c r="N413" i="16" s="1"/>
  <c r="O413" i="16" a="1"/>
  <c r="O413" i="16" s="1"/>
  <c r="A414" i="16" a="1"/>
  <c r="A414" i="16" s="1"/>
  <c r="B414" i="16" a="1"/>
  <c r="B414" i="16" s="1"/>
  <c r="C414" i="16" a="1"/>
  <c r="C414" i="16" s="1"/>
  <c r="D414" i="16" a="1"/>
  <c r="D414" i="16" s="1"/>
  <c r="E414" i="16" a="1"/>
  <c r="E414" i="16" s="1"/>
  <c r="F414" i="16" a="1"/>
  <c r="F414" i="16" s="1"/>
  <c r="G414" i="16" a="1"/>
  <c r="G414" i="16" s="1"/>
  <c r="H414" i="16" a="1"/>
  <c r="H414" i="16" s="1"/>
  <c r="I414" i="16" a="1"/>
  <c r="I414" i="16" s="1"/>
  <c r="J414" i="16" a="1"/>
  <c r="J414" i="16" s="1"/>
  <c r="L414" i="16" a="1"/>
  <c r="L414" i="16" s="1"/>
  <c r="N414" i="16" a="1"/>
  <c r="N414" i="16" s="1"/>
  <c r="O414" i="16" a="1"/>
  <c r="O414" i="16" s="1"/>
  <c r="A415" i="16" a="1"/>
  <c r="A415" i="16" s="1"/>
  <c r="B415" i="16" a="1"/>
  <c r="B415" i="16" s="1"/>
  <c r="C415" i="16" a="1"/>
  <c r="C415" i="16" s="1"/>
  <c r="D415" i="16" a="1"/>
  <c r="D415" i="16" s="1"/>
  <c r="E415" i="16" a="1"/>
  <c r="E415" i="16" s="1"/>
  <c r="F415" i="16" a="1"/>
  <c r="F415" i="16" s="1"/>
  <c r="G415" i="16" a="1"/>
  <c r="G415" i="16" s="1"/>
  <c r="H415" i="16" a="1"/>
  <c r="H415" i="16" s="1"/>
  <c r="I415" i="16" a="1"/>
  <c r="I415" i="16" s="1"/>
  <c r="J415" i="16" a="1"/>
  <c r="J415" i="16" s="1"/>
  <c r="L415" i="16" a="1"/>
  <c r="L415" i="16" s="1"/>
  <c r="N415" i="16" a="1"/>
  <c r="N415" i="16" s="1"/>
  <c r="O415" i="16" a="1"/>
  <c r="O415" i="16" s="1"/>
  <c r="A416" i="16" a="1"/>
  <c r="A416" i="16" s="1"/>
  <c r="B416" i="16" a="1"/>
  <c r="B416" i="16" s="1"/>
  <c r="C416" i="16" a="1"/>
  <c r="C416" i="16" s="1"/>
  <c r="D416" i="16" a="1"/>
  <c r="D416" i="16" s="1"/>
  <c r="E416" i="16" a="1"/>
  <c r="E416" i="16" s="1"/>
  <c r="F416" i="16" a="1"/>
  <c r="F416" i="16" s="1"/>
  <c r="G416" i="16" a="1"/>
  <c r="G416" i="16" s="1"/>
  <c r="H416" i="16" a="1"/>
  <c r="H416" i="16" s="1"/>
  <c r="I416" i="16" a="1"/>
  <c r="I416" i="16" s="1"/>
  <c r="J416" i="16" a="1"/>
  <c r="J416" i="16" s="1"/>
  <c r="L416" i="16" a="1"/>
  <c r="L416" i="16" s="1"/>
  <c r="N416" i="16" a="1"/>
  <c r="N416" i="16" s="1"/>
  <c r="O416" i="16" a="1"/>
  <c r="O416" i="16" s="1"/>
  <c r="A417" i="16" a="1"/>
  <c r="A417" i="16" s="1"/>
  <c r="B417" i="16" a="1"/>
  <c r="B417" i="16" s="1"/>
  <c r="C417" i="16" a="1"/>
  <c r="C417" i="16" s="1"/>
  <c r="D417" i="16" a="1"/>
  <c r="D417" i="16" s="1"/>
  <c r="E417" i="16" a="1"/>
  <c r="E417" i="16" s="1"/>
  <c r="F417" i="16" a="1"/>
  <c r="F417" i="16" s="1"/>
  <c r="G417" i="16" a="1"/>
  <c r="G417" i="16" s="1"/>
  <c r="H417" i="16" a="1"/>
  <c r="H417" i="16" s="1"/>
  <c r="I417" i="16" a="1"/>
  <c r="I417" i="16" s="1"/>
  <c r="J417" i="16" a="1"/>
  <c r="J417" i="16" s="1"/>
  <c r="L417" i="16" a="1"/>
  <c r="L417" i="16" s="1"/>
  <c r="N417" i="16" a="1"/>
  <c r="N417" i="16" s="1"/>
  <c r="O417" i="16" a="1"/>
  <c r="O417" i="16" s="1"/>
  <c r="A418" i="16" a="1"/>
  <c r="A418" i="16" s="1"/>
  <c r="B418" i="16" a="1"/>
  <c r="B418" i="16" s="1"/>
  <c r="C418" i="16" a="1"/>
  <c r="C418" i="16" s="1"/>
  <c r="D418" i="16" a="1"/>
  <c r="D418" i="16" s="1"/>
  <c r="E418" i="16" a="1"/>
  <c r="E418" i="16" s="1"/>
  <c r="F418" i="16" a="1"/>
  <c r="F418" i="16" s="1"/>
  <c r="G418" i="16" a="1"/>
  <c r="G418" i="16" s="1"/>
  <c r="H418" i="16" a="1"/>
  <c r="H418" i="16" s="1"/>
  <c r="I418" i="16" a="1"/>
  <c r="I418" i="16" s="1"/>
  <c r="J418" i="16" a="1"/>
  <c r="J418" i="16" s="1"/>
  <c r="L418" i="16" a="1"/>
  <c r="L418" i="16" s="1"/>
  <c r="N418" i="16" a="1"/>
  <c r="N418" i="16" s="1"/>
  <c r="O418" i="16" a="1"/>
  <c r="O418" i="16" s="1"/>
  <c r="A419" i="16" a="1"/>
  <c r="A419" i="16" s="1"/>
  <c r="B419" i="16" a="1"/>
  <c r="B419" i="16" s="1"/>
  <c r="C419" i="16" a="1"/>
  <c r="C419" i="16" s="1"/>
  <c r="D419" i="16" a="1"/>
  <c r="D419" i="16" s="1"/>
  <c r="E419" i="16" a="1"/>
  <c r="E419" i="16" s="1"/>
  <c r="F419" i="16" a="1"/>
  <c r="F419" i="16" s="1"/>
  <c r="G419" i="16" a="1"/>
  <c r="G419" i="16" s="1"/>
  <c r="H419" i="16" a="1"/>
  <c r="H419" i="16" s="1"/>
  <c r="I419" i="16" a="1"/>
  <c r="I419" i="16" s="1"/>
  <c r="J419" i="16" a="1"/>
  <c r="J419" i="16" s="1"/>
  <c r="L419" i="16" a="1"/>
  <c r="L419" i="16" s="1"/>
  <c r="N419" i="16" a="1"/>
  <c r="N419" i="16" s="1"/>
  <c r="O419" i="16" a="1"/>
  <c r="O419" i="16" s="1"/>
  <c r="A420" i="16" a="1"/>
  <c r="A420" i="16" s="1"/>
  <c r="B420" i="16" a="1"/>
  <c r="B420" i="16" s="1"/>
  <c r="C420" i="16" a="1"/>
  <c r="C420" i="16" s="1"/>
  <c r="D420" i="16" a="1"/>
  <c r="D420" i="16" s="1"/>
  <c r="E420" i="16" a="1"/>
  <c r="E420" i="16" s="1"/>
  <c r="F420" i="16" a="1"/>
  <c r="F420" i="16" s="1"/>
  <c r="G420" i="16" a="1"/>
  <c r="G420" i="16" s="1"/>
  <c r="H420" i="16" a="1"/>
  <c r="H420" i="16" s="1"/>
  <c r="I420" i="16" a="1"/>
  <c r="I420" i="16" s="1"/>
  <c r="J420" i="16" a="1"/>
  <c r="J420" i="16" s="1"/>
  <c r="L420" i="16" a="1"/>
  <c r="L420" i="16" s="1"/>
  <c r="N420" i="16" a="1"/>
  <c r="N420" i="16" s="1"/>
  <c r="O420" i="16" a="1"/>
  <c r="O420" i="16" s="1"/>
  <c r="A421" i="16" a="1"/>
  <c r="A421" i="16" s="1"/>
  <c r="B421" i="16" a="1"/>
  <c r="B421" i="16" s="1"/>
  <c r="C421" i="16" a="1"/>
  <c r="C421" i="16" s="1"/>
  <c r="D421" i="16" a="1"/>
  <c r="D421" i="16" s="1"/>
  <c r="E421" i="16" a="1"/>
  <c r="E421" i="16" s="1"/>
  <c r="F421" i="16" a="1"/>
  <c r="F421" i="16" s="1"/>
  <c r="G421" i="16" a="1"/>
  <c r="G421" i="16" s="1"/>
  <c r="H421" i="16" a="1"/>
  <c r="H421" i="16" s="1"/>
  <c r="I421" i="16" a="1"/>
  <c r="I421" i="16" s="1"/>
  <c r="J421" i="16" a="1"/>
  <c r="J421" i="16" s="1"/>
  <c r="L421" i="16" a="1"/>
  <c r="L421" i="16" s="1"/>
  <c r="N421" i="16" a="1"/>
  <c r="N421" i="16" s="1"/>
  <c r="O421" i="16" a="1"/>
  <c r="O421" i="16" s="1"/>
  <c r="A422" i="16" a="1"/>
  <c r="A422" i="16" s="1"/>
  <c r="B422" i="16" a="1"/>
  <c r="B422" i="16" s="1"/>
  <c r="C422" i="16" a="1"/>
  <c r="C422" i="16" s="1"/>
  <c r="D422" i="16" a="1"/>
  <c r="D422" i="16" s="1"/>
  <c r="E422" i="16" a="1"/>
  <c r="E422" i="16" s="1"/>
  <c r="F422" i="16" a="1"/>
  <c r="F422" i="16" s="1"/>
  <c r="G422" i="16" a="1"/>
  <c r="G422" i="16" s="1"/>
  <c r="H422" i="16" a="1"/>
  <c r="H422" i="16" s="1"/>
  <c r="I422" i="16" a="1"/>
  <c r="I422" i="16" s="1"/>
  <c r="J422" i="16" a="1"/>
  <c r="J422" i="16" s="1"/>
  <c r="L422" i="16" a="1"/>
  <c r="L422" i="16" s="1"/>
  <c r="N422" i="16" a="1"/>
  <c r="N422" i="16" s="1"/>
  <c r="O422" i="16" a="1"/>
  <c r="O422" i="16" s="1"/>
  <c r="A423" i="16" a="1"/>
  <c r="A423" i="16" s="1"/>
  <c r="B423" i="16" a="1"/>
  <c r="B423" i="16" s="1"/>
  <c r="C423" i="16" a="1"/>
  <c r="C423" i="16" s="1"/>
  <c r="D423" i="16" a="1"/>
  <c r="D423" i="16" s="1"/>
  <c r="E423" i="16" a="1"/>
  <c r="E423" i="16" s="1"/>
  <c r="F423" i="16" a="1"/>
  <c r="F423" i="16" s="1"/>
  <c r="G423" i="16" a="1"/>
  <c r="G423" i="16" s="1"/>
  <c r="H423" i="16" a="1"/>
  <c r="H423" i="16" s="1"/>
  <c r="I423" i="16" a="1"/>
  <c r="I423" i="16" s="1"/>
  <c r="J423" i="16" a="1"/>
  <c r="J423" i="16" s="1"/>
  <c r="L423" i="16" a="1"/>
  <c r="L423" i="16" s="1"/>
  <c r="N423" i="16" a="1"/>
  <c r="N423" i="16" s="1"/>
  <c r="O423" i="16" a="1"/>
  <c r="O423" i="16" s="1"/>
  <c r="A424" i="16" a="1"/>
  <c r="A424" i="16" s="1"/>
  <c r="B424" i="16" a="1"/>
  <c r="B424" i="16" s="1"/>
  <c r="C424" i="16" a="1"/>
  <c r="C424" i="16" s="1"/>
  <c r="D424" i="16" a="1"/>
  <c r="D424" i="16" s="1"/>
  <c r="E424" i="16" a="1"/>
  <c r="E424" i="16" s="1"/>
  <c r="F424" i="16" a="1"/>
  <c r="F424" i="16" s="1"/>
  <c r="G424" i="16" a="1"/>
  <c r="G424" i="16" s="1"/>
  <c r="H424" i="16" a="1"/>
  <c r="H424" i="16" s="1"/>
  <c r="I424" i="16" a="1"/>
  <c r="I424" i="16" s="1"/>
  <c r="J424" i="16" a="1"/>
  <c r="J424" i="16" s="1"/>
  <c r="L424" i="16" a="1"/>
  <c r="L424" i="16" s="1"/>
  <c r="N424" i="16" a="1"/>
  <c r="N424" i="16" s="1"/>
  <c r="O424" i="16" a="1"/>
  <c r="O424" i="16" s="1"/>
  <c r="A425" i="16" a="1"/>
  <c r="A425" i="16" s="1"/>
  <c r="B425" i="16" a="1"/>
  <c r="B425" i="16" s="1"/>
  <c r="C425" i="16" a="1"/>
  <c r="C425" i="16" s="1"/>
  <c r="D425" i="16" a="1"/>
  <c r="D425" i="16" s="1"/>
  <c r="E425" i="16" a="1"/>
  <c r="E425" i="16" s="1"/>
  <c r="F425" i="16" a="1"/>
  <c r="F425" i="16" s="1"/>
  <c r="G425" i="16" a="1"/>
  <c r="G425" i="16" s="1"/>
  <c r="H425" i="16" a="1"/>
  <c r="H425" i="16" s="1"/>
  <c r="I425" i="16" a="1"/>
  <c r="I425" i="16" s="1"/>
  <c r="J425" i="16" a="1"/>
  <c r="J425" i="16" s="1"/>
  <c r="L425" i="16" a="1"/>
  <c r="L425" i="16" s="1"/>
  <c r="N425" i="16" a="1"/>
  <c r="N425" i="16" s="1"/>
  <c r="O425" i="16" a="1"/>
  <c r="O425" i="16" s="1"/>
  <c r="A426" i="16" a="1"/>
  <c r="A426" i="16" s="1"/>
  <c r="B426" i="16" a="1"/>
  <c r="B426" i="16" s="1"/>
  <c r="C426" i="16" a="1"/>
  <c r="C426" i="16" s="1"/>
  <c r="D426" i="16" a="1"/>
  <c r="D426" i="16" s="1"/>
  <c r="E426" i="16" a="1"/>
  <c r="E426" i="16" s="1"/>
  <c r="F426" i="16" a="1"/>
  <c r="F426" i="16" s="1"/>
  <c r="G426" i="16" a="1"/>
  <c r="G426" i="16" s="1"/>
  <c r="H426" i="16" a="1"/>
  <c r="H426" i="16" s="1"/>
  <c r="I426" i="16" a="1"/>
  <c r="I426" i="16" s="1"/>
  <c r="J426" i="16" a="1"/>
  <c r="J426" i="16" s="1"/>
  <c r="L426" i="16" a="1"/>
  <c r="L426" i="16" s="1"/>
  <c r="N426" i="16" a="1"/>
  <c r="N426" i="16" s="1"/>
  <c r="O426" i="16" a="1"/>
  <c r="O426" i="16" s="1"/>
  <c r="A427" i="16" a="1"/>
  <c r="A427" i="16" s="1"/>
  <c r="B427" i="16" a="1"/>
  <c r="B427" i="16" s="1"/>
  <c r="C427" i="16" a="1"/>
  <c r="C427" i="16" s="1"/>
  <c r="D427" i="16" a="1"/>
  <c r="D427" i="16" s="1"/>
  <c r="E427" i="16" a="1"/>
  <c r="E427" i="16" s="1"/>
  <c r="F427" i="16" a="1"/>
  <c r="F427" i="16" s="1"/>
  <c r="G427" i="16" a="1"/>
  <c r="G427" i="16" s="1"/>
  <c r="H427" i="16" a="1"/>
  <c r="H427" i="16" s="1"/>
  <c r="I427" i="16" a="1"/>
  <c r="I427" i="16" s="1"/>
  <c r="J427" i="16" a="1"/>
  <c r="J427" i="16" s="1"/>
  <c r="L427" i="16" a="1"/>
  <c r="L427" i="16" s="1"/>
  <c r="N427" i="16" a="1"/>
  <c r="N427" i="16" s="1"/>
  <c r="O427" i="16" a="1"/>
  <c r="O427" i="16" s="1"/>
  <c r="A428" i="16" a="1"/>
  <c r="A428" i="16" s="1"/>
  <c r="B428" i="16" a="1"/>
  <c r="B428" i="16" s="1"/>
  <c r="C428" i="16" a="1"/>
  <c r="C428" i="16" s="1"/>
  <c r="D428" i="16" a="1"/>
  <c r="D428" i="16" s="1"/>
  <c r="E428" i="16" a="1"/>
  <c r="E428" i="16" s="1"/>
  <c r="F428" i="16" a="1"/>
  <c r="F428" i="16" s="1"/>
  <c r="G428" i="16" a="1"/>
  <c r="G428" i="16" s="1"/>
  <c r="H428" i="16" a="1"/>
  <c r="H428" i="16" s="1"/>
  <c r="I428" i="16" a="1"/>
  <c r="I428" i="16" s="1"/>
  <c r="J428" i="16" a="1"/>
  <c r="J428" i="16" s="1"/>
  <c r="L428" i="16" a="1"/>
  <c r="L428" i="16" s="1"/>
  <c r="N428" i="16" a="1"/>
  <c r="N428" i="16" s="1"/>
  <c r="O428" i="16" a="1"/>
  <c r="O428" i="16" s="1"/>
  <c r="A429" i="16" a="1"/>
  <c r="A429" i="16" s="1"/>
  <c r="B429" i="16" a="1"/>
  <c r="B429" i="16" s="1"/>
  <c r="C429" i="16" a="1"/>
  <c r="C429" i="16" s="1"/>
  <c r="D429" i="16" a="1"/>
  <c r="D429" i="16" s="1"/>
  <c r="E429" i="16" a="1"/>
  <c r="E429" i="16" s="1"/>
  <c r="F429" i="16" a="1"/>
  <c r="F429" i="16" s="1"/>
  <c r="G429" i="16" a="1"/>
  <c r="G429" i="16" s="1"/>
  <c r="H429" i="16" a="1"/>
  <c r="H429" i="16" s="1"/>
  <c r="I429" i="16" a="1"/>
  <c r="I429" i="16" s="1"/>
  <c r="J429" i="16" a="1"/>
  <c r="J429" i="16" s="1"/>
  <c r="L429" i="16" a="1"/>
  <c r="L429" i="16" s="1"/>
  <c r="N429" i="16" a="1"/>
  <c r="N429" i="16" s="1"/>
  <c r="O429" i="16" a="1"/>
  <c r="O429" i="16" s="1"/>
  <c r="A430" i="16" a="1"/>
  <c r="A430" i="16" s="1"/>
  <c r="B430" i="16" a="1"/>
  <c r="B430" i="16" s="1"/>
  <c r="C430" i="16" a="1"/>
  <c r="C430" i="16" s="1"/>
  <c r="D430" i="16" a="1"/>
  <c r="D430" i="16" s="1"/>
  <c r="E430" i="16" a="1"/>
  <c r="E430" i="16" s="1"/>
  <c r="F430" i="16" a="1"/>
  <c r="F430" i="16" s="1"/>
  <c r="G430" i="16" a="1"/>
  <c r="G430" i="16" s="1"/>
  <c r="H430" i="16" a="1"/>
  <c r="H430" i="16" s="1"/>
  <c r="I430" i="16" a="1"/>
  <c r="I430" i="16" s="1"/>
  <c r="J430" i="16" a="1"/>
  <c r="J430" i="16" s="1"/>
  <c r="L430" i="16" a="1"/>
  <c r="L430" i="16" s="1"/>
  <c r="N430" i="16" a="1"/>
  <c r="N430" i="16" s="1"/>
  <c r="O430" i="16" a="1"/>
  <c r="O430" i="16" s="1"/>
  <c r="A431" i="16" a="1"/>
  <c r="A431" i="16" s="1"/>
  <c r="B431" i="16" a="1"/>
  <c r="B431" i="16" s="1"/>
  <c r="C431" i="16" a="1"/>
  <c r="C431" i="16" s="1"/>
  <c r="D431" i="16" a="1"/>
  <c r="D431" i="16" s="1"/>
  <c r="E431" i="16" a="1"/>
  <c r="E431" i="16" s="1"/>
  <c r="F431" i="16" a="1"/>
  <c r="F431" i="16" s="1"/>
  <c r="G431" i="16" a="1"/>
  <c r="G431" i="16" s="1"/>
  <c r="H431" i="16" a="1"/>
  <c r="H431" i="16" s="1"/>
  <c r="I431" i="16" a="1"/>
  <c r="I431" i="16" s="1"/>
  <c r="J431" i="16" a="1"/>
  <c r="J431" i="16" s="1"/>
  <c r="L431" i="16" a="1"/>
  <c r="L431" i="16" s="1"/>
  <c r="N431" i="16" a="1"/>
  <c r="N431" i="16" s="1"/>
  <c r="O431" i="16" a="1"/>
  <c r="O431" i="16" s="1"/>
  <c r="A432" i="16" a="1"/>
  <c r="A432" i="16" s="1"/>
  <c r="B432" i="16" a="1"/>
  <c r="B432" i="16" s="1"/>
  <c r="C432" i="16" a="1"/>
  <c r="C432" i="16" s="1"/>
  <c r="D432" i="16" a="1"/>
  <c r="D432" i="16" s="1"/>
  <c r="E432" i="16" a="1"/>
  <c r="E432" i="16" s="1"/>
  <c r="F432" i="16" a="1"/>
  <c r="F432" i="16" s="1"/>
  <c r="G432" i="16" a="1"/>
  <c r="G432" i="16" s="1"/>
  <c r="H432" i="16" a="1"/>
  <c r="H432" i="16" s="1"/>
  <c r="I432" i="16" a="1"/>
  <c r="I432" i="16" s="1"/>
  <c r="J432" i="16" a="1"/>
  <c r="J432" i="16" s="1"/>
  <c r="L432" i="16" a="1"/>
  <c r="L432" i="16" s="1"/>
  <c r="N432" i="16" a="1"/>
  <c r="N432" i="16" s="1"/>
  <c r="O432" i="16" a="1"/>
  <c r="O432" i="16" s="1"/>
  <c r="A433" i="16" a="1"/>
  <c r="A433" i="16" s="1"/>
  <c r="B433" i="16" a="1"/>
  <c r="B433" i="16" s="1"/>
  <c r="C433" i="16" a="1"/>
  <c r="C433" i="16" s="1"/>
  <c r="D433" i="16" a="1"/>
  <c r="D433" i="16" s="1"/>
  <c r="E433" i="16" a="1"/>
  <c r="E433" i="16" s="1"/>
  <c r="F433" i="16" a="1"/>
  <c r="F433" i="16" s="1"/>
  <c r="G433" i="16" a="1"/>
  <c r="G433" i="16" s="1"/>
  <c r="H433" i="16" a="1"/>
  <c r="H433" i="16" s="1"/>
  <c r="I433" i="16" a="1"/>
  <c r="I433" i="16" s="1"/>
  <c r="J433" i="16" a="1"/>
  <c r="J433" i="16" s="1"/>
  <c r="L433" i="16" a="1"/>
  <c r="L433" i="16" s="1"/>
  <c r="N433" i="16" a="1"/>
  <c r="N433" i="16" s="1"/>
  <c r="O433" i="16" a="1"/>
  <c r="O433" i="16" s="1"/>
  <c r="A434" i="16" a="1"/>
  <c r="A434" i="16" s="1"/>
  <c r="B434" i="16" a="1"/>
  <c r="B434" i="16" s="1"/>
  <c r="C434" i="16" a="1"/>
  <c r="C434" i="16" s="1"/>
  <c r="D434" i="16" a="1"/>
  <c r="D434" i="16" s="1"/>
  <c r="E434" i="16" a="1"/>
  <c r="E434" i="16" s="1"/>
  <c r="F434" i="16" a="1"/>
  <c r="F434" i="16" s="1"/>
  <c r="G434" i="16" a="1"/>
  <c r="G434" i="16" s="1"/>
  <c r="H434" i="16" a="1"/>
  <c r="H434" i="16" s="1"/>
  <c r="I434" i="16" a="1"/>
  <c r="I434" i="16" s="1"/>
  <c r="J434" i="16" a="1"/>
  <c r="J434" i="16" s="1"/>
  <c r="L434" i="16" a="1"/>
  <c r="L434" i="16" s="1"/>
  <c r="N434" i="16" a="1"/>
  <c r="N434" i="16" s="1"/>
  <c r="O434" i="16" a="1"/>
  <c r="O434" i="16" s="1"/>
  <c r="A435" i="16" a="1"/>
  <c r="A435" i="16" s="1"/>
  <c r="B435" i="16" a="1"/>
  <c r="B435" i="16" s="1"/>
  <c r="C435" i="16" a="1"/>
  <c r="C435" i="16" s="1"/>
  <c r="D435" i="16" a="1"/>
  <c r="D435" i="16" s="1"/>
  <c r="E435" i="16" a="1"/>
  <c r="E435" i="16" s="1"/>
  <c r="F435" i="16" a="1"/>
  <c r="F435" i="16" s="1"/>
  <c r="G435" i="16" a="1"/>
  <c r="G435" i="16" s="1"/>
  <c r="H435" i="16" a="1"/>
  <c r="H435" i="16" s="1"/>
  <c r="I435" i="16" a="1"/>
  <c r="I435" i="16" s="1"/>
  <c r="J435" i="16" a="1"/>
  <c r="J435" i="16" s="1"/>
  <c r="L435" i="16" a="1"/>
  <c r="L435" i="16" s="1"/>
  <c r="N435" i="16" a="1"/>
  <c r="N435" i="16" s="1"/>
  <c r="O435" i="16" a="1"/>
  <c r="O435" i="16" s="1"/>
  <c r="A436" i="16" a="1"/>
  <c r="A436" i="16" s="1"/>
  <c r="B436" i="16" a="1"/>
  <c r="B436" i="16" s="1"/>
  <c r="C436" i="16" a="1"/>
  <c r="C436" i="16" s="1"/>
  <c r="D436" i="16" a="1"/>
  <c r="D436" i="16" s="1"/>
  <c r="E436" i="16" a="1"/>
  <c r="E436" i="16" s="1"/>
  <c r="F436" i="16" a="1"/>
  <c r="F436" i="16" s="1"/>
  <c r="G436" i="16" a="1"/>
  <c r="G436" i="16" s="1"/>
  <c r="H436" i="16" a="1"/>
  <c r="H436" i="16" s="1"/>
  <c r="I436" i="16" a="1"/>
  <c r="I436" i="16" s="1"/>
  <c r="J436" i="16" a="1"/>
  <c r="J436" i="16" s="1"/>
  <c r="L436" i="16" a="1"/>
  <c r="L436" i="16" s="1"/>
  <c r="N436" i="16" a="1"/>
  <c r="N436" i="16" s="1"/>
  <c r="O436" i="16" a="1"/>
  <c r="O436" i="16" s="1"/>
  <c r="A437" i="16" a="1"/>
  <c r="A437" i="16" s="1"/>
  <c r="B437" i="16" a="1"/>
  <c r="B437" i="16" s="1"/>
  <c r="C437" i="16" a="1"/>
  <c r="C437" i="16" s="1"/>
  <c r="D437" i="16" a="1"/>
  <c r="D437" i="16" s="1"/>
  <c r="E437" i="16" a="1"/>
  <c r="E437" i="16" s="1"/>
  <c r="F437" i="16" a="1"/>
  <c r="F437" i="16" s="1"/>
  <c r="G437" i="16" a="1"/>
  <c r="G437" i="16" s="1"/>
  <c r="H437" i="16" a="1"/>
  <c r="H437" i="16" s="1"/>
  <c r="I437" i="16" a="1"/>
  <c r="I437" i="16" s="1"/>
  <c r="J437" i="16" a="1"/>
  <c r="J437" i="16" s="1"/>
  <c r="L437" i="16" a="1"/>
  <c r="L437" i="16" s="1"/>
  <c r="N437" i="16" a="1"/>
  <c r="N437" i="16" s="1"/>
  <c r="O437" i="16" a="1"/>
  <c r="O437" i="16" s="1"/>
  <c r="A438" i="16" a="1"/>
  <c r="A438" i="16" s="1"/>
  <c r="B438" i="16" a="1"/>
  <c r="B438" i="16" s="1"/>
  <c r="C438" i="16" a="1"/>
  <c r="C438" i="16" s="1"/>
  <c r="D438" i="16" a="1"/>
  <c r="D438" i="16" s="1"/>
  <c r="E438" i="16" a="1"/>
  <c r="E438" i="16" s="1"/>
  <c r="F438" i="16" a="1"/>
  <c r="F438" i="16" s="1"/>
  <c r="G438" i="16" a="1"/>
  <c r="G438" i="16" s="1"/>
  <c r="H438" i="16" a="1"/>
  <c r="H438" i="16" s="1"/>
  <c r="I438" i="16" a="1"/>
  <c r="I438" i="16" s="1"/>
  <c r="J438" i="16" a="1"/>
  <c r="J438" i="16" s="1"/>
  <c r="L438" i="16" a="1"/>
  <c r="L438" i="16" s="1"/>
  <c r="N438" i="16" a="1"/>
  <c r="N438" i="16" s="1"/>
  <c r="O438" i="16" a="1"/>
  <c r="O438" i="16" s="1"/>
  <c r="A439" i="16" a="1"/>
  <c r="A439" i="16" s="1"/>
  <c r="B439" i="16" a="1"/>
  <c r="B439" i="16" s="1"/>
  <c r="C439" i="16" a="1"/>
  <c r="C439" i="16" s="1"/>
  <c r="D439" i="16" a="1"/>
  <c r="D439" i="16" s="1"/>
  <c r="E439" i="16" a="1"/>
  <c r="E439" i="16" s="1"/>
  <c r="F439" i="16" a="1"/>
  <c r="F439" i="16" s="1"/>
  <c r="G439" i="16" a="1"/>
  <c r="G439" i="16" s="1"/>
  <c r="H439" i="16" a="1"/>
  <c r="H439" i="16" s="1"/>
  <c r="I439" i="16" a="1"/>
  <c r="I439" i="16" s="1"/>
  <c r="J439" i="16" a="1"/>
  <c r="J439" i="16" s="1"/>
  <c r="L439" i="16" a="1"/>
  <c r="L439" i="16" s="1"/>
  <c r="N439" i="16" a="1"/>
  <c r="N439" i="16" s="1"/>
  <c r="O439" i="16" a="1"/>
  <c r="O439" i="16" s="1"/>
  <c r="A440" i="16" a="1"/>
  <c r="A440" i="16" s="1"/>
  <c r="B440" i="16" a="1"/>
  <c r="B440" i="16" s="1"/>
  <c r="C440" i="16" a="1"/>
  <c r="C440" i="16" s="1"/>
  <c r="D440" i="16" a="1"/>
  <c r="D440" i="16" s="1"/>
  <c r="E440" i="16" a="1"/>
  <c r="E440" i="16" s="1"/>
  <c r="F440" i="16" a="1"/>
  <c r="F440" i="16" s="1"/>
  <c r="G440" i="16" a="1"/>
  <c r="G440" i="16" s="1"/>
  <c r="H440" i="16" a="1"/>
  <c r="H440" i="16" s="1"/>
  <c r="I440" i="16" a="1"/>
  <c r="I440" i="16" s="1"/>
  <c r="J440" i="16" a="1"/>
  <c r="J440" i="16" s="1"/>
  <c r="L440" i="16" a="1"/>
  <c r="L440" i="16" s="1"/>
  <c r="N440" i="16" a="1"/>
  <c r="N440" i="16" s="1"/>
  <c r="O440" i="16" a="1"/>
  <c r="O440" i="16" s="1"/>
  <c r="A441" i="16" a="1"/>
  <c r="A441" i="16" s="1"/>
  <c r="B441" i="16" a="1"/>
  <c r="B441" i="16" s="1"/>
  <c r="C441" i="16" a="1"/>
  <c r="C441" i="16" s="1"/>
  <c r="D441" i="16" a="1"/>
  <c r="D441" i="16" s="1"/>
  <c r="E441" i="16" a="1"/>
  <c r="E441" i="16" s="1"/>
  <c r="F441" i="16" a="1"/>
  <c r="F441" i="16" s="1"/>
  <c r="G441" i="16" a="1"/>
  <c r="G441" i="16" s="1"/>
  <c r="H441" i="16" a="1"/>
  <c r="H441" i="16" s="1"/>
  <c r="I441" i="16" a="1"/>
  <c r="I441" i="16" s="1"/>
  <c r="J441" i="16" a="1"/>
  <c r="J441" i="16" s="1"/>
  <c r="L441" i="16" a="1"/>
  <c r="L441" i="16" s="1"/>
  <c r="N441" i="16" a="1"/>
  <c r="N441" i="16" s="1"/>
  <c r="O441" i="16" a="1"/>
  <c r="O441" i="16" s="1"/>
  <c r="A442" i="16" a="1"/>
  <c r="A442" i="16" s="1"/>
  <c r="B442" i="16" a="1"/>
  <c r="B442" i="16" s="1"/>
  <c r="C442" i="16" a="1"/>
  <c r="C442" i="16" s="1"/>
  <c r="D442" i="16" a="1"/>
  <c r="D442" i="16" s="1"/>
  <c r="E442" i="16" a="1"/>
  <c r="E442" i="16" s="1"/>
  <c r="F442" i="16" a="1"/>
  <c r="F442" i="16" s="1"/>
  <c r="G442" i="16" a="1"/>
  <c r="G442" i="16" s="1"/>
  <c r="H442" i="16" a="1"/>
  <c r="H442" i="16" s="1"/>
  <c r="I442" i="16" a="1"/>
  <c r="I442" i="16" s="1"/>
  <c r="J442" i="16" a="1"/>
  <c r="J442" i="16" s="1"/>
  <c r="L442" i="16" a="1"/>
  <c r="L442" i="16" s="1"/>
  <c r="N442" i="16" a="1"/>
  <c r="N442" i="16" s="1"/>
  <c r="O442" i="16" a="1"/>
  <c r="O442" i="16" s="1"/>
  <c r="A443" i="16" a="1"/>
  <c r="A443" i="16" s="1"/>
  <c r="B443" i="16" a="1"/>
  <c r="B443" i="16" s="1"/>
  <c r="C443" i="16" a="1"/>
  <c r="C443" i="16" s="1"/>
  <c r="D443" i="16" a="1"/>
  <c r="D443" i="16" s="1"/>
  <c r="E443" i="16" a="1"/>
  <c r="E443" i="16" s="1"/>
  <c r="F443" i="16" a="1"/>
  <c r="F443" i="16" s="1"/>
  <c r="G443" i="16" a="1"/>
  <c r="G443" i="16" s="1"/>
  <c r="H443" i="16" a="1"/>
  <c r="H443" i="16" s="1"/>
  <c r="I443" i="16" a="1"/>
  <c r="I443" i="16" s="1"/>
  <c r="J443" i="16" a="1"/>
  <c r="J443" i="16" s="1"/>
  <c r="L443" i="16" a="1"/>
  <c r="L443" i="16" s="1"/>
  <c r="N443" i="16" a="1"/>
  <c r="N443" i="16" s="1"/>
  <c r="O443" i="16" a="1"/>
  <c r="O443" i="16" s="1"/>
  <c r="A444" i="16" a="1"/>
  <c r="A444" i="16" s="1"/>
  <c r="B444" i="16" a="1"/>
  <c r="B444" i="16" s="1"/>
  <c r="C444" i="16" a="1"/>
  <c r="C444" i="16" s="1"/>
  <c r="D444" i="16" a="1"/>
  <c r="D444" i="16" s="1"/>
  <c r="E444" i="16" a="1"/>
  <c r="E444" i="16" s="1"/>
  <c r="F444" i="16" a="1"/>
  <c r="F444" i="16" s="1"/>
  <c r="G444" i="16" a="1"/>
  <c r="G444" i="16" s="1"/>
  <c r="H444" i="16" a="1"/>
  <c r="H444" i="16" s="1"/>
  <c r="I444" i="16" a="1"/>
  <c r="I444" i="16" s="1"/>
  <c r="J444" i="16" a="1"/>
  <c r="J444" i="16" s="1"/>
  <c r="L444" i="16" a="1"/>
  <c r="L444" i="16" s="1"/>
  <c r="N444" i="16" a="1"/>
  <c r="N444" i="16" s="1"/>
  <c r="O444" i="16" a="1"/>
  <c r="O444" i="16" s="1"/>
  <c r="A445" i="16" a="1"/>
  <c r="A445" i="16" s="1"/>
  <c r="B445" i="16" a="1"/>
  <c r="B445" i="16" s="1"/>
  <c r="C445" i="16" a="1"/>
  <c r="C445" i="16" s="1"/>
  <c r="D445" i="16" a="1"/>
  <c r="D445" i="16" s="1"/>
  <c r="E445" i="16" a="1"/>
  <c r="E445" i="16" s="1"/>
  <c r="F445" i="16" a="1"/>
  <c r="F445" i="16" s="1"/>
  <c r="G445" i="16" a="1"/>
  <c r="G445" i="16" s="1"/>
  <c r="H445" i="16" a="1"/>
  <c r="H445" i="16" s="1"/>
  <c r="I445" i="16" a="1"/>
  <c r="I445" i="16" s="1"/>
  <c r="J445" i="16" a="1"/>
  <c r="J445" i="16" s="1"/>
  <c r="L445" i="16" a="1"/>
  <c r="L445" i="16" s="1"/>
  <c r="N445" i="16" a="1"/>
  <c r="N445" i="16" s="1"/>
  <c r="O445" i="16" a="1"/>
  <c r="O445" i="16" s="1"/>
  <c r="A446" i="16" a="1"/>
  <c r="A446" i="16" s="1"/>
  <c r="B446" i="16" a="1"/>
  <c r="B446" i="16" s="1"/>
  <c r="C446" i="16" a="1"/>
  <c r="C446" i="16" s="1"/>
  <c r="D446" i="16" a="1"/>
  <c r="D446" i="16" s="1"/>
  <c r="E446" i="16" a="1"/>
  <c r="E446" i="16" s="1"/>
  <c r="F446" i="16" a="1"/>
  <c r="F446" i="16" s="1"/>
  <c r="G446" i="16" a="1"/>
  <c r="G446" i="16" s="1"/>
  <c r="H446" i="16" a="1"/>
  <c r="H446" i="16" s="1"/>
  <c r="I446" i="16" a="1"/>
  <c r="I446" i="16" s="1"/>
  <c r="J446" i="16" a="1"/>
  <c r="J446" i="16" s="1"/>
  <c r="L446" i="16" a="1"/>
  <c r="L446" i="16" s="1"/>
  <c r="N446" i="16" a="1"/>
  <c r="N446" i="16" s="1"/>
  <c r="O446" i="16" a="1"/>
  <c r="O446" i="16" s="1"/>
  <c r="A447" i="16" a="1"/>
  <c r="A447" i="16" s="1"/>
  <c r="B447" i="16" a="1"/>
  <c r="B447" i="16" s="1"/>
  <c r="C447" i="16" a="1"/>
  <c r="C447" i="16" s="1"/>
  <c r="D447" i="16" a="1"/>
  <c r="D447" i="16" s="1"/>
  <c r="E447" i="16" a="1"/>
  <c r="E447" i="16" s="1"/>
  <c r="F447" i="16" a="1"/>
  <c r="F447" i="16" s="1"/>
  <c r="G447" i="16" a="1"/>
  <c r="G447" i="16" s="1"/>
  <c r="H447" i="16" a="1"/>
  <c r="H447" i="16" s="1"/>
  <c r="I447" i="16" a="1"/>
  <c r="I447" i="16" s="1"/>
  <c r="J447" i="16" a="1"/>
  <c r="J447" i="16" s="1"/>
  <c r="L447" i="16" a="1"/>
  <c r="L447" i="16" s="1"/>
  <c r="N447" i="16" a="1"/>
  <c r="N447" i="16" s="1"/>
  <c r="O447" i="16" a="1"/>
  <c r="O447" i="16" s="1"/>
  <c r="A448" i="16" a="1"/>
  <c r="A448" i="16" s="1"/>
  <c r="B448" i="16" a="1"/>
  <c r="B448" i="16" s="1"/>
  <c r="C448" i="16" a="1"/>
  <c r="C448" i="16" s="1"/>
  <c r="D448" i="16" a="1"/>
  <c r="D448" i="16" s="1"/>
  <c r="E448" i="16" a="1"/>
  <c r="E448" i="16" s="1"/>
  <c r="F448" i="16" a="1"/>
  <c r="F448" i="16" s="1"/>
  <c r="G448" i="16" a="1"/>
  <c r="G448" i="16" s="1"/>
  <c r="H448" i="16" a="1"/>
  <c r="H448" i="16" s="1"/>
  <c r="I448" i="16" a="1"/>
  <c r="I448" i="16" s="1"/>
  <c r="J448" i="16" a="1"/>
  <c r="J448" i="16" s="1"/>
  <c r="L448" i="16" a="1"/>
  <c r="L448" i="16" s="1"/>
  <c r="N448" i="16" a="1"/>
  <c r="N448" i="16" s="1"/>
  <c r="O448" i="16" a="1"/>
  <c r="O448" i="16" s="1"/>
  <c r="A449" i="16" a="1"/>
  <c r="A449" i="16" s="1"/>
  <c r="B449" i="16" a="1"/>
  <c r="B449" i="16" s="1"/>
  <c r="C449" i="16" a="1"/>
  <c r="C449" i="16" s="1"/>
  <c r="D449" i="16" a="1"/>
  <c r="D449" i="16" s="1"/>
  <c r="E449" i="16" a="1"/>
  <c r="E449" i="16" s="1"/>
  <c r="F449" i="16" a="1"/>
  <c r="F449" i="16" s="1"/>
  <c r="G449" i="16" a="1"/>
  <c r="G449" i="16" s="1"/>
  <c r="H449" i="16" a="1"/>
  <c r="H449" i="16" s="1"/>
  <c r="I449" i="16" a="1"/>
  <c r="I449" i="16" s="1"/>
  <c r="J449" i="16" a="1"/>
  <c r="J449" i="16" s="1"/>
  <c r="L449" i="16" a="1"/>
  <c r="L449" i="16" s="1"/>
  <c r="N449" i="16" a="1"/>
  <c r="N449" i="16" s="1"/>
  <c r="O449" i="16" a="1"/>
  <c r="O449" i="16" s="1"/>
  <c r="A450" i="16" a="1"/>
  <c r="A450" i="16" s="1"/>
  <c r="B450" i="16" a="1"/>
  <c r="B450" i="16" s="1"/>
  <c r="C450" i="16" a="1"/>
  <c r="C450" i="16" s="1"/>
  <c r="D450" i="16" a="1"/>
  <c r="D450" i="16" s="1"/>
  <c r="E450" i="16" a="1"/>
  <c r="E450" i="16" s="1"/>
  <c r="F450" i="16" a="1"/>
  <c r="F450" i="16" s="1"/>
  <c r="G450" i="16" a="1"/>
  <c r="G450" i="16" s="1"/>
  <c r="H450" i="16" a="1"/>
  <c r="H450" i="16" s="1"/>
  <c r="I450" i="16" a="1"/>
  <c r="I450" i="16" s="1"/>
  <c r="J450" i="16" a="1"/>
  <c r="J450" i="16" s="1"/>
  <c r="L450" i="16" a="1"/>
  <c r="L450" i="16" s="1"/>
  <c r="N450" i="16" a="1"/>
  <c r="N450" i="16" s="1"/>
  <c r="O450" i="16" a="1"/>
  <c r="O450" i="16" s="1"/>
  <c r="A451" i="16" a="1"/>
  <c r="A451" i="16" s="1"/>
  <c r="B451" i="16" a="1"/>
  <c r="B451" i="16" s="1"/>
  <c r="C451" i="16" a="1"/>
  <c r="C451" i="16" s="1"/>
  <c r="D451" i="16" a="1"/>
  <c r="D451" i="16" s="1"/>
  <c r="E451" i="16" a="1"/>
  <c r="E451" i="16" s="1"/>
  <c r="F451" i="16" a="1"/>
  <c r="F451" i="16" s="1"/>
  <c r="G451" i="16" a="1"/>
  <c r="G451" i="16" s="1"/>
  <c r="H451" i="16" a="1"/>
  <c r="H451" i="16" s="1"/>
  <c r="I451" i="16" a="1"/>
  <c r="I451" i="16" s="1"/>
  <c r="J451" i="16" a="1"/>
  <c r="J451" i="16" s="1"/>
  <c r="L451" i="16" a="1"/>
  <c r="L451" i="16" s="1"/>
  <c r="N451" i="16" a="1"/>
  <c r="N451" i="16" s="1"/>
  <c r="O451" i="16" a="1"/>
  <c r="O451" i="16" s="1"/>
  <c r="A452" i="16" a="1"/>
  <c r="A452" i="16" s="1"/>
  <c r="B452" i="16" a="1"/>
  <c r="B452" i="16" s="1"/>
  <c r="C452" i="16" a="1"/>
  <c r="C452" i="16" s="1"/>
  <c r="D452" i="16" a="1"/>
  <c r="D452" i="16" s="1"/>
  <c r="E452" i="16" a="1"/>
  <c r="E452" i="16" s="1"/>
  <c r="F452" i="16" a="1"/>
  <c r="F452" i="16" s="1"/>
  <c r="G452" i="16" a="1"/>
  <c r="G452" i="16" s="1"/>
  <c r="H452" i="16" a="1"/>
  <c r="H452" i="16" s="1"/>
  <c r="I452" i="16" a="1"/>
  <c r="I452" i="16" s="1"/>
  <c r="J452" i="16" a="1"/>
  <c r="J452" i="16" s="1"/>
  <c r="L452" i="16" a="1"/>
  <c r="L452" i="16" s="1"/>
  <c r="N452" i="16" a="1"/>
  <c r="N452" i="16" s="1"/>
  <c r="O452" i="16" a="1"/>
  <c r="O452" i="16" s="1"/>
  <c r="A453" i="16" a="1"/>
  <c r="A453" i="16" s="1"/>
  <c r="B453" i="16" a="1"/>
  <c r="B453" i="16" s="1"/>
  <c r="C453" i="16" a="1"/>
  <c r="C453" i="16" s="1"/>
  <c r="D453" i="16" a="1"/>
  <c r="D453" i="16" s="1"/>
  <c r="E453" i="16" a="1"/>
  <c r="E453" i="16" s="1"/>
  <c r="F453" i="16" a="1"/>
  <c r="F453" i="16" s="1"/>
  <c r="G453" i="16" a="1"/>
  <c r="G453" i="16" s="1"/>
  <c r="H453" i="16" a="1"/>
  <c r="H453" i="16" s="1"/>
  <c r="I453" i="16" a="1"/>
  <c r="I453" i="16" s="1"/>
  <c r="J453" i="16" a="1"/>
  <c r="J453" i="16" s="1"/>
  <c r="L453" i="16" a="1"/>
  <c r="L453" i="16" s="1"/>
  <c r="N453" i="16" a="1"/>
  <c r="N453" i="16" s="1"/>
  <c r="O453" i="16" a="1"/>
  <c r="O453" i="16" s="1"/>
  <c r="A454" i="16" a="1"/>
  <c r="A454" i="16" s="1"/>
  <c r="B454" i="16" a="1"/>
  <c r="B454" i="16" s="1"/>
  <c r="C454" i="16" a="1"/>
  <c r="C454" i="16" s="1"/>
  <c r="D454" i="16" a="1"/>
  <c r="D454" i="16" s="1"/>
  <c r="E454" i="16" a="1"/>
  <c r="E454" i="16" s="1"/>
  <c r="F454" i="16" a="1"/>
  <c r="F454" i="16" s="1"/>
  <c r="G454" i="16" a="1"/>
  <c r="G454" i="16" s="1"/>
  <c r="H454" i="16" a="1"/>
  <c r="H454" i="16" s="1"/>
  <c r="I454" i="16" a="1"/>
  <c r="I454" i="16" s="1"/>
  <c r="J454" i="16" a="1"/>
  <c r="J454" i="16" s="1"/>
  <c r="L454" i="16" a="1"/>
  <c r="L454" i="16" s="1"/>
  <c r="N454" i="16" a="1"/>
  <c r="N454" i="16" s="1"/>
  <c r="O454" i="16" a="1"/>
  <c r="O454" i="16" s="1"/>
  <c r="A455" i="16" a="1"/>
  <c r="A455" i="16" s="1"/>
  <c r="B455" i="16" a="1"/>
  <c r="B455" i="16" s="1"/>
  <c r="C455" i="16" a="1"/>
  <c r="C455" i="16" s="1"/>
  <c r="D455" i="16" a="1"/>
  <c r="D455" i="16" s="1"/>
  <c r="E455" i="16" a="1"/>
  <c r="E455" i="16" s="1"/>
  <c r="F455" i="16" a="1"/>
  <c r="F455" i="16" s="1"/>
  <c r="G455" i="16" a="1"/>
  <c r="G455" i="16" s="1"/>
  <c r="H455" i="16" a="1"/>
  <c r="H455" i="16" s="1"/>
  <c r="I455" i="16" a="1"/>
  <c r="I455" i="16" s="1"/>
  <c r="J455" i="16" a="1"/>
  <c r="J455" i="16" s="1"/>
  <c r="L455" i="16" a="1"/>
  <c r="L455" i="16" s="1"/>
  <c r="N455" i="16" a="1"/>
  <c r="N455" i="16" s="1"/>
  <c r="O455" i="16" a="1"/>
  <c r="O455" i="16" s="1"/>
  <c r="A456" i="16" a="1"/>
  <c r="A456" i="16" s="1"/>
  <c r="B456" i="16" a="1"/>
  <c r="B456" i="16" s="1"/>
  <c r="C456" i="16" a="1"/>
  <c r="C456" i="16" s="1"/>
  <c r="D456" i="16" a="1"/>
  <c r="D456" i="16" s="1"/>
  <c r="E456" i="16" a="1"/>
  <c r="E456" i="16" s="1"/>
  <c r="F456" i="16" a="1"/>
  <c r="F456" i="16" s="1"/>
  <c r="G456" i="16" a="1"/>
  <c r="G456" i="16" s="1"/>
  <c r="H456" i="16" a="1"/>
  <c r="H456" i="16" s="1"/>
  <c r="I456" i="16" a="1"/>
  <c r="I456" i="16" s="1"/>
  <c r="J456" i="16" a="1"/>
  <c r="J456" i="16" s="1"/>
  <c r="L456" i="16" a="1"/>
  <c r="L456" i="16" s="1"/>
  <c r="N456" i="16" a="1"/>
  <c r="N456" i="16" s="1"/>
  <c r="O456" i="16" a="1"/>
  <c r="O456" i="16" s="1"/>
  <c r="A457" i="16" a="1"/>
  <c r="A457" i="16" s="1"/>
  <c r="B457" i="16" a="1"/>
  <c r="B457" i="16" s="1"/>
  <c r="C457" i="16" a="1"/>
  <c r="C457" i="16" s="1"/>
  <c r="D457" i="16" a="1"/>
  <c r="D457" i="16" s="1"/>
  <c r="E457" i="16" a="1"/>
  <c r="E457" i="16" s="1"/>
  <c r="F457" i="16" a="1"/>
  <c r="F457" i="16" s="1"/>
  <c r="G457" i="16" a="1"/>
  <c r="G457" i="16" s="1"/>
  <c r="H457" i="16" a="1"/>
  <c r="H457" i="16" s="1"/>
  <c r="I457" i="16" a="1"/>
  <c r="I457" i="16" s="1"/>
  <c r="J457" i="16" a="1"/>
  <c r="J457" i="16" s="1"/>
  <c r="L457" i="16" a="1"/>
  <c r="L457" i="16" s="1"/>
  <c r="N457" i="16" a="1"/>
  <c r="N457" i="16" s="1"/>
  <c r="O457" i="16" a="1"/>
  <c r="O457" i="16" s="1"/>
  <c r="A458" i="16" a="1"/>
  <c r="A458" i="16" s="1"/>
  <c r="B458" i="16" a="1"/>
  <c r="B458" i="16" s="1"/>
  <c r="C458" i="16" a="1"/>
  <c r="C458" i="16" s="1"/>
  <c r="D458" i="16" a="1"/>
  <c r="D458" i="16" s="1"/>
  <c r="E458" i="16" a="1"/>
  <c r="E458" i="16" s="1"/>
  <c r="F458" i="16" a="1"/>
  <c r="F458" i="16" s="1"/>
  <c r="G458" i="16" a="1"/>
  <c r="G458" i="16" s="1"/>
  <c r="H458" i="16" a="1"/>
  <c r="H458" i="16" s="1"/>
  <c r="I458" i="16" a="1"/>
  <c r="I458" i="16" s="1"/>
  <c r="J458" i="16" a="1"/>
  <c r="J458" i="16" s="1"/>
  <c r="L458" i="16" a="1"/>
  <c r="L458" i="16" s="1"/>
  <c r="N458" i="16" a="1"/>
  <c r="N458" i="16" s="1"/>
  <c r="O458" i="16" a="1"/>
  <c r="O458" i="16" s="1"/>
  <c r="A459" i="16" a="1"/>
  <c r="A459" i="16" s="1"/>
  <c r="B459" i="16" a="1"/>
  <c r="B459" i="16" s="1"/>
  <c r="C459" i="16" a="1"/>
  <c r="C459" i="16" s="1"/>
  <c r="D459" i="16" a="1"/>
  <c r="D459" i="16" s="1"/>
  <c r="E459" i="16" a="1"/>
  <c r="E459" i="16" s="1"/>
  <c r="F459" i="16" a="1"/>
  <c r="F459" i="16" s="1"/>
  <c r="G459" i="16" a="1"/>
  <c r="G459" i="16" s="1"/>
  <c r="H459" i="16" a="1"/>
  <c r="H459" i="16" s="1"/>
  <c r="I459" i="16" a="1"/>
  <c r="I459" i="16" s="1"/>
  <c r="J459" i="16" a="1"/>
  <c r="J459" i="16" s="1"/>
  <c r="L459" i="16" a="1"/>
  <c r="L459" i="16" s="1"/>
  <c r="N459" i="16" a="1"/>
  <c r="N459" i="16" s="1"/>
  <c r="O459" i="16" a="1"/>
  <c r="O459" i="16" s="1"/>
  <c r="A460" i="16" a="1"/>
  <c r="A460" i="16" s="1"/>
  <c r="B460" i="16" a="1"/>
  <c r="B460" i="16" s="1"/>
  <c r="C460" i="16" a="1"/>
  <c r="C460" i="16" s="1"/>
  <c r="D460" i="16" a="1"/>
  <c r="D460" i="16" s="1"/>
  <c r="E460" i="16" a="1"/>
  <c r="E460" i="16" s="1"/>
  <c r="F460" i="16" a="1"/>
  <c r="F460" i="16" s="1"/>
  <c r="G460" i="16" a="1"/>
  <c r="G460" i="16" s="1"/>
  <c r="H460" i="16" a="1"/>
  <c r="H460" i="16" s="1"/>
  <c r="I460" i="16" a="1"/>
  <c r="I460" i="16" s="1"/>
  <c r="J460" i="16" a="1"/>
  <c r="J460" i="16" s="1"/>
  <c r="L460" i="16" a="1"/>
  <c r="L460" i="16" s="1"/>
  <c r="N460" i="16" a="1"/>
  <c r="N460" i="16" s="1"/>
  <c r="O460" i="16" a="1"/>
  <c r="O460" i="16" s="1"/>
  <c r="A461" i="16" a="1"/>
  <c r="A461" i="16" s="1"/>
  <c r="B461" i="16" a="1"/>
  <c r="B461" i="16" s="1"/>
  <c r="C461" i="16" a="1"/>
  <c r="C461" i="16" s="1"/>
  <c r="D461" i="16" a="1"/>
  <c r="D461" i="16" s="1"/>
  <c r="E461" i="16" a="1"/>
  <c r="E461" i="16" s="1"/>
  <c r="F461" i="16" a="1"/>
  <c r="F461" i="16" s="1"/>
  <c r="G461" i="16" a="1"/>
  <c r="G461" i="16" s="1"/>
  <c r="H461" i="16" a="1"/>
  <c r="H461" i="16" s="1"/>
  <c r="I461" i="16" a="1"/>
  <c r="I461" i="16" s="1"/>
  <c r="J461" i="16" a="1"/>
  <c r="J461" i="16" s="1"/>
  <c r="L461" i="16" a="1"/>
  <c r="L461" i="16" s="1"/>
  <c r="N461" i="16" a="1"/>
  <c r="N461" i="16" s="1"/>
  <c r="O461" i="16" a="1"/>
  <c r="O461" i="16" s="1"/>
  <c r="A462" i="16" a="1"/>
  <c r="A462" i="16" s="1"/>
  <c r="B462" i="16" a="1"/>
  <c r="B462" i="16" s="1"/>
  <c r="C462" i="16" a="1"/>
  <c r="C462" i="16" s="1"/>
  <c r="D462" i="16" a="1"/>
  <c r="D462" i="16" s="1"/>
  <c r="E462" i="16" a="1"/>
  <c r="E462" i="16" s="1"/>
  <c r="F462" i="16" a="1"/>
  <c r="F462" i="16" s="1"/>
  <c r="G462" i="16" a="1"/>
  <c r="G462" i="16" s="1"/>
  <c r="H462" i="16" a="1"/>
  <c r="H462" i="16" s="1"/>
  <c r="I462" i="16" a="1"/>
  <c r="I462" i="16" s="1"/>
  <c r="J462" i="16" a="1"/>
  <c r="J462" i="16" s="1"/>
  <c r="L462" i="16" a="1"/>
  <c r="L462" i="16" s="1"/>
  <c r="N462" i="16" a="1"/>
  <c r="N462" i="16" s="1"/>
  <c r="O462" i="16" a="1"/>
  <c r="O462" i="16" s="1"/>
  <c r="A463" i="16" a="1"/>
  <c r="A463" i="16" s="1"/>
  <c r="B463" i="16" a="1"/>
  <c r="B463" i="16" s="1"/>
  <c r="C463" i="16" a="1"/>
  <c r="C463" i="16" s="1"/>
  <c r="D463" i="16" a="1"/>
  <c r="D463" i="16" s="1"/>
  <c r="E463" i="16" a="1"/>
  <c r="E463" i="16" s="1"/>
  <c r="F463" i="16" a="1"/>
  <c r="F463" i="16" s="1"/>
  <c r="G463" i="16" a="1"/>
  <c r="G463" i="16" s="1"/>
  <c r="H463" i="16" a="1"/>
  <c r="H463" i="16" s="1"/>
  <c r="I463" i="16" a="1"/>
  <c r="I463" i="16" s="1"/>
  <c r="J463" i="16" a="1"/>
  <c r="J463" i="16" s="1"/>
  <c r="L463" i="16" a="1"/>
  <c r="L463" i="16" s="1"/>
  <c r="N463" i="16" a="1"/>
  <c r="N463" i="16" s="1"/>
  <c r="O463" i="16" a="1"/>
  <c r="O463" i="16" s="1"/>
  <c r="A464" i="16" a="1"/>
  <c r="A464" i="16" s="1"/>
  <c r="B464" i="16" a="1"/>
  <c r="B464" i="16" s="1"/>
  <c r="C464" i="16" a="1"/>
  <c r="C464" i="16" s="1"/>
  <c r="D464" i="16" a="1"/>
  <c r="D464" i="16" s="1"/>
  <c r="E464" i="16" a="1"/>
  <c r="E464" i="16" s="1"/>
  <c r="F464" i="16" a="1"/>
  <c r="F464" i="16" s="1"/>
  <c r="G464" i="16" a="1"/>
  <c r="G464" i="16" s="1"/>
  <c r="H464" i="16" a="1"/>
  <c r="H464" i="16" s="1"/>
  <c r="I464" i="16" a="1"/>
  <c r="I464" i="16" s="1"/>
  <c r="J464" i="16" a="1"/>
  <c r="J464" i="16" s="1"/>
  <c r="L464" i="16" a="1"/>
  <c r="L464" i="16" s="1"/>
  <c r="N464" i="16" a="1"/>
  <c r="N464" i="16" s="1"/>
  <c r="O464" i="16" a="1"/>
  <c r="O464" i="16" s="1"/>
  <c r="A465" i="16" a="1"/>
  <c r="A465" i="16" s="1"/>
  <c r="B465" i="16" a="1"/>
  <c r="B465" i="16" s="1"/>
  <c r="C465" i="16" a="1"/>
  <c r="C465" i="16" s="1"/>
  <c r="D465" i="16" a="1"/>
  <c r="D465" i="16" s="1"/>
  <c r="E465" i="16" a="1"/>
  <c r="E465" i="16" s="1"/>
  <c r="F465" i="16" a="1"/>
  <c r="F465" i="16" s="1"/>
  <c r="G465" i="16" a="1"/>
  <c r="G465" i="16" s="1"/>
  <c r="H465" i="16" a="1"/>
  <c r="H465" i="16" s="1"/>
  <c r="I465" i="16" a="1"/>
  <c r="I465" i="16" s="1"/>
  <c r="J465" i="16" a="1"/>
  <c r="J465" i="16" s="1"/>
  <c r="L465" i="16" a="1"/>
  <c r="L465" i="16" s="1"/>
  <c r="N465" i="16" a="1"/>
  <c r="N465" i="16" s="1"/>
  <c r="O465" i="16" a="1"/>
  <c r="O465" i="16" s="1"/>
  <c r="A466" i="16" a="1"/>
  <c r="A466" i="16" s="1"/>
  <c r="B466" i="16" a="1"/>
  <c r="B466" i="16" s="1"/>
  <c r="C466" i="16" a="1"/>
  <c r="C466" i="16" s="1"/>
  <c r="D466" i="16" a="1"/>
  <c r="D466" i="16" s="1"/>
  <c r="E466" i="16" a="1"/>
  <c r="E466" i="16" s="1"/>
  <c r="F466" i="16" a="1"/>
  <c r="F466" i="16" s="1"/>
  <c r="G466" i="16" a="1"/>
  <c r="G466" i="16" s="1"/>
  <c r="H466" i="16" a="1"/>
  <c r="H466" i="16" s="1"/>
  <c r="I466" i="16" a="1"/>
  <c r="I466" i="16" s="1"/>
  <c r="J466" i="16" a="1"/>
  <c r="J466" i="16" s="1"/>
  <c r="L466" i="16" a="1"/>
  <c r="L466" i="16" s="1"/>
  <c r="N466" i="16" a="1"/>
  <c r="N466" i="16" s="1"/>
  <c r="O466" i="16" a="1"/>
  <c r="O466" i="16" s="1"/>
  <c r="A467" i="16" a="1"/>
  <c r="A467" i="16" s="1"/>
  <c r="B467" i="16" a="1"/>
  <c r="B467" i="16" s="1"/>
  <c r="C467" i="16" a="1"/>
  <c r="C467" i="16" s="1"/>
  <c r="D467" i="16" a="1"/>
  <c r="D467" i="16" s="1"/>
  <c r="E467" i="16" a="1"/>
  <c r="E467" i="16" s="1"/>
  <c r="F467" i="16" a="1"/>
  <c r="F467" i="16" s="1"/>
  <c r="G467" i="16" a="1"/>
  <c r="G467" i="16" s="1"/>
  <c r="H467" i="16" a="1"/>
  <c r="H467" i="16" s="1"/>
  <c r="I467" i="16" a="1"/>
  <c r="I467" i="16" s="1"/>
  <c r="J467" i="16" a="1"/>
  <c r="J467" i="16" s="1"/>
  <c r="L467" i="16" a="1"/>
  <c r="L467" i="16" s="1"/>
  <c r="N467" i="16" a="1"/>
  <c r="N467" i="16" s="1"/>
  <c r="O467" i="16" a="1"/>
  <c r="O467" i="16" s="1"/>
  <c r="A468" i="16" a="1"/>
  <c r="A468" i="16" s="1"/>
  <c r="B468" i="16" a="1"/>
  <c r="B468" i="16" s="1"/>
  <c r="C468" i="16" a="1"/>
  <c r="C468" i="16" s="1"/>
  <c r="D468" i="16" a="1"/>
  <c r="D468" i="16" s="1"/>
  <c r="E468" i="16" a="1"/>
  <c r="E468" i="16" s="1"/>
  <c r="F468" i="16" a="1"/>
  <c r="F468" i="16" s="1"/>
  <c r="G468" i="16" a="1"/>
  <c r="G468" i="16" s="1"/>
  <c r="H468" i="16" a="1"/>
  <c r="H468" i="16" s="1"/>
  <c r="I468" i="16" a="1"/>
  <c r="I468" i="16" s="1"/>
  <c r="J468" i="16" a="1"/>
  <c r="J468" i="16" s="1"/>
  <c r="L468" i="16" a="1"/>
  <c r="L468" i="16" s="1"/>
  <c r="N468" i="16" a="1"/>
  <c r="N468" i="16" s="1"/>
  <c r="O468" i="16" a="1"/>
  <c r="O468" i="16" s="1"/>
  <c r="A469" i="16" a="1"/>
  <c r="A469" i="16" s="1"/>
  <c r="B469" i="16" a="1"/>
  <c r="B469" i="16" s="1"/>
  <c r="C469" i="16" a="1"/>
  <c r="C469" i="16" s="1"/>
  <c r="D469" i="16" a="1"/>
  <c r="D469" i="16" s="1"/>
  <c r="E469" i="16" a="1"/>
  <c r="E469" i="16" s="1"/>
  <c r="F469" i="16" a="1"/>
  <c r="F469" i="16" s="1"/>
  <c r="G469" i="16" a="1"/>
  <c r="G469" i="16" s="1"/>
  <c r="H469" i="16" a="1"/>
  <c r="H469" i="16" s="1"/>
  <c r="I469" i="16" a="1"/>
  <c r="I469" i="16" s="1"/>
  <c r="J469" i="16" a="1"/>
  <c r="J469" i="16" s="1"/>
  <c r="L469" i="16" a="1"/>
  <c r="L469" i="16" s="1"/>
  <c r="N469" i="16" a="1"/>
  <c r="N469" i="16" s="1"/>
  <c r="O469" i="16" a="1"/>
  <c r="O469" i="16" s="1"/>
  <c r="A470" i="16" a="1"/>
  <c r="A470" i="16" s="1"/>
  <c r="B470" i="16" a="1"/>
  <c r="B470" i="16" s="1"/>
  <c r="C470" i="16" a="1"/>
  <c r="C470" i="16" s="1"/>
  <c r="D470" i="16" a="1"/>
  <c r="D470" i="16" s="1"/>
  <c r="E470" i="16" a="1"/>
  <c r="E470" i="16" s="1"/>
  <c r="F470" i="16" a="1"/>
  <c r="F470" i="16" s="1"/>
  <c r="G470" i="16" a="1"/>
  <c r="G470" i="16" s="1"/>
  <c r="H470" i="16" a="1"/>
  <c r="H470" i="16" s="1"/>
  <c r="I470" i="16" a="1"/>
  <c r="I470" i="16" s="1"/>
  <c r="J470" i="16" a="1"/>
  <c r="J470" i="16" s="1"/>
  <c r="L470" i="16" a="1"/>
  <c r="L470" i="16" s="1"/>
  <c r="N470" i="16" a="1"/>
  <c r="N470" i="16" s="1"/>
  <c r="O470" i="16" a="1"/>
  <c r="O470" i="16" s="1"/>
  <c r="A471" i="16" a="1"/>
  <c r="A471" i="16" s="1"/>
  <c r="B471" i="16" a="1"/>
  <c r="B471" i="16" s="1"/>
  <c r="C471" i="16" a="1"/>
  <c r="C471" i="16" s="1"/>
  <c r="D471" i="16" a="1"/>
  <c r="D471" i="16" s="1"/>
  <c r="E471" i="16" a="1"/>
  <c r="E471" i="16" s="1"/>
  <c r="F471" i="16" a="1"/>
  <c r="F471" i="16" s="1"/>
  <c r="G471" i="16" a="1"/>
  <c r="G471" i="16" s="1"/>
  <c r="H471" i="16" a="1"/>
  <c r="H471" i="16" s="1"/>
  <c r="I471" i="16" a="1"/>
  <c r="I471" i="16" s="1"/>
  <c r="J471" i="16" a="1"/>
  <c r="J471" i="16" s="1"/>
  <c r="L471" i="16" a="1"/>
  <c r="L471" i="16" s="1"/>
  <c r="N471" i="16" a="1"/>
  <c r="N471" i="16" s="1"/>
  <c r="O471" i="16" a="1"/>
  <c r="O471" i="16" s="1"/>
  <c r="A472" i="16" a="1"/>
  <c r="A472" i="16" s="1"/>
  <c r="B472" i="16" a="1"/>
  <c r="B472" i="16" s="1"/>
  <c r="C472" i="16" a="1"/>
  <c r="C472" i="16" s="1"/>
  <c r="D472" i="16" a="1"/>
  <c r="D472" i="16" s="1"/>
  <c r="E472" i="16" a="1"/>
  <c r="E472" i="16" s="1"/>
  <c r="F472" i="16" a="1"/>
  <c r="F472" i="16" s="1"/>
  <c r="G472" i="16" a="1"/>
  <c r="G472" i="16" s="1"/>
  <c r="H472" i="16" a="1"/>
  <c r="H472" i="16" s="1"/>
  <c r="I472" i="16" a="1"/>
  <c r="I472" i="16" s="1"/>
  <c r="J472" i="16" a="1"/>
  <c r="J472" i="16" s="1"/>
  <c r="L472" i="16" a="1"/>
  <c r="L472" i="16" s="1"/>
  <c r="N472" i="16" a="1"/>
  <c r="N472" i="16" s="1"/>
  <c r="O472" i="16" a="1"/>
  <c r="O472" i="16" s="1"/>
  <c r="A473" i="16" a="1"/>
  <c r="A473" i="16" s="1"/>
  <c r="B473" i="16" a="1"/>
  <c r="B473" i="16" s="1"/>
  <c r="C473" i="16" a="1"/>
  <c r="C473" i="16" s="1"/>
  <c r="D473" i="16" a="1"/>
  <c r="D473" i="16" s="1"/>
  <c r="E473" i="16" a="1"/>
  <c r="E473" i="16" s="1"/>
  <c r="F473" i="16" a="1"/>
  <c r="F473" i="16" s="1"/>
  <c r="G473" i="16" a="1"/>
  <c r="G473" i="16" s="1"/>
  <c r="H473" i="16" a="1"/>
  <c r="H473" i="16" s="1"/>
  <c r="I473" i="16" a="1"/>
  <c r="I473" i="16" s="1"/>
  <c r="J473" i="16" a="1"/>
  <c r="J473" i="16" s="1"/>
  <c r="L473" i="16" a="1"/>
  <c r="L473" i="16" s="1"/>
  <c r="N473" i="16" a="1"/>
  <c r="N473" i="16" s="1"/>
  <c r="O473" i="16" a="1"/>
  <c r="O473" i="16" s="1"/>
  <c r="A474" i="16" a="1"/>
  <c r="A474" i="16" s="1"/>
  <c r="B474" i="16" a="1"/>
  <c r="B474" i="16" s="1"/>
  <c r="C474" i="16" a="1"/>
  <c r="C474" i="16" s="1"/>
  <c r="D474" i="16" a="1"/>
  <c r="D474" i="16" s="1"/>
  <c r="E474" i="16" a="1"/>
  <c r="E474" i="16" s="1"/>
  <c r="F474" i="16" a="1"/>
  <c r="F474" i="16" s="1"/>
  <c r="G474" i="16" a="1"/>
  <c r="G474" i="16" s="1"/>
  <c r="H474" i="16" a="1"/>
  <c r="H474" i="16" s="1"/>
  <c r="I474" i="16" a="1"/>
  <c r="I474" i="16" s="1"/>
  <c r="J474" i="16" a="1"/>
  <c r="J474" i="16" s="1"/>
  <c r="L474" i="16" a="1"/>
  <c r="L474" i="16" s="1"/>
  <c r="N474" i="16" a="1"/>
  <c r="N474" i="16" s="1"/>
  <c r="O474" i="16" a="1"/>
  <c r="O474" i="16" s="1"/>
  <c r="A475" i="16" a="1"/>
  <c r="A475" i="16" s="1"/>
  <c r="B475" i="16" a="1"/>
  <c r="B475" i="16" s="1"/>
  <c r="C475" i="16" a="1"/>
  <c r="C475" i="16" s="1"/>
  <c r="D475" i="16" a="1"/>
  <c r="D475" i="16" s="1"/>
  <c r="E475" i="16" a="1"/>
  <c r="E475" i="16" s="1"/>
  <c r="F475" i="16" a="1"/>
  <c r="F475" i="16" s="1"/>
  <c r="G475" i="16" a="1"/>
  <c r="G475" i="16" s="1"/>
  <c r="H475" i="16" a="1"/>
  <c r="H475" i="16" s="1"/>
  <c r="I475" i="16" a="1"/>
  <c r="I475" i="16" s="1"/>
  <c r="J475" i="16" a="1"/>
  <c r="J475" i="16" s="1"/>
  <c r="L475" i="16" a="1"/>
  <c r="L475" i="16" s="1"/>
  <c r="N475" i="16" a="1"/>
  <c r="N475" i="16" s="1"/>
  <c r="O475" i="16" a="1"/>
  <c r="O475" i="16" s="1"/>
  <c r="A476" i="16" a="1"/>
  <c r="A476" i="16" s="1"/>
  <c r="B476" i="16" a="1"/>
  <c r="B476" i="16" s="1"/>
  <c r="C476" i="16" a="1"/>
  <c r="C476" i="16" s="1"/>
  <c r="D476" i="16" a="1"/>
  <c r="D476" i="16" s="1"/>
  <c r="E476" i="16" a="1"/>
  <c r="E476" i="16" s="1"/>
  <c r="F476" i="16" a="1"/>
  <c r="F476" i="16" s="1"/>
  <c r="G476" i="16" a="1"/>
  <c r="G476" i="16" s="1"/>
  <c r="H476" i="16" a="1"/>
  <c r="H476" i="16" s="1"/>
  <c r="I476" i="16" a="1"/>
  <c r="I476" i="16" s="1"/>
  <c r="J476" i="16" a="1"/>
  <c r="J476" i="16" s="1"/>
  <c r="L476" i="16" a="1"/>
  <c r="L476" i="16" s="1"/>
  <c r="N476" i="16" a="1"/>
  <c r="N476" i="16" s="1"/>
  <c r="O476" i="16" a="1"/>
  <c r="O476" i="16" s="1"/>
  <c r="A477" i="16" a="1"/>
  <c r="A477" i="16" s="1"/>
  <c r="B477" i="16" a="1"/>
  <c r="B477" i="16" s="1"/>
  <c r="C477" i="16" a="1"/>
  <c r="C477" i="16" s="1"/>
  <c r="D477" i="16" a="1"/>
  <c r="D477" i="16" s="1"/>
  <c r="E477" i="16" a="1"/>
  <c r="E477" i="16" s="1"/>
  <c r="F477" i="16" a="1"/>
  <c r="F477" i="16" s="1"/>
  <c r="G477" i="16" a="1"/>
  <c r="G477" i="16" s="1"/>
  <c r="H477" i="16" a="1"/>
  <c r="H477" i="16" s="1"/>
  <c r="I477" i="16" a="1"/>
  <c r="I477" i="16" s="1"/>
  <c r="J477" i="16" a="1"/>
  <c r="J477" i="16" s="1"/>
  <c r="L477" i="16" a="1"/>
  <c r="L477" i="16" s="1"/>
  <c r="N477" i="16" a="1"/>
  <c r="N477" i="16" s="1"/>
  <c r="O477" i="16" a="1"/>
  <c r="O477" i="16" s="1"/>
  <c r="A478" i="16" a="1"/>
  <c r="A478" i="16" s="1"/>
  <c r="B478" i="16" a="1"/>
  <c r="B478" i="16" s="1"/>
  <c r="C478" i="16" a="1"/>
  <c r="C478" i="16" s="1"/>
  <c r="D478" i="16" a="1"/>
  <c r="D478" i="16" s="1"/>
  <c r="E478" i="16" a="1"/>
  <c r="E478" i="16" s="1"/>
  <c r="F478" i="16" a="1"/>
  <c r="F478" i="16" s="1"/>
  <c r="G478" i="16" a="1"/>
  <c r="G478" i="16" s="1"/>
  <c r="H478" i="16" a="1"/>
  <c r="H478" i="16" s="1"/>
  <c r="I478" i="16" a="1"/>
  <c r="I478" i="16" s="1"/>
  <c r="J478" i="16" a="1"/>
  <c r="J478" i="16" s="1"/>
  <c r="L478" i="16" a="1"/>
  <c r="L478" i="16" s="1"/>
  <c r="N478" i="16" a="1"/>
  <c r="N478" i="16" s="1"/>
  <c r="O478" i="16" a="1"/>
  <c r="O478" i="16" s="1"/>
  <c r="A479" i="16" a="1"/>
  <c r="A479" i="16" s="1"/>
  <c r="B479" i="16" a="1"/>
  <c r="B479" i="16" s="1"/>
  <c r="C479" i="16" a="1"/>
  <c r="C479" i="16" s="1"/>
  <c r="D479" i="16" a="1"/>
  <c r="D479" i="16" s="1"/>
  <c r="E479" i="16" a="1"/>
  <c r="E479" i="16" s="1"/>
  <c r="F479" i="16" a="1"/>
  <c r="F479" i="16" s="1"/>
  <c r="G479" i="16" a="1"/>
  <c r="G479" i="16" s="1"/>
  <c r="H479" i="16" a="1"/>
  <c r="H479" i="16" s="1"/>
  <c r="I479" i="16" a="1"/>
  <c r="I479" i="16" s="1"/>
  <c r="J479" i="16" a="1"/>
  <c r="J479" i="16" s="1"/>
  <c r="L479" i="16" a="1"/>
  <c r="L479" i="16" s="1"/>
  <c r="N479" i="16" a="1"/>
  <c r="N479" i="16" s="1"/>
  <c r="O479" i="16" a="1"/>
  <c r="O479" i="16" s="1"/>
  <c r="A480" i="16" a="1"/>
  <c r="A480" i="16" s="1"/>
  <c r="B480" i="16" a="1"/>
  <c r="B480" i="16" s="1"/>
  <c r="C480" i="16" a="1"/>
  <c r="C480" i="16" s="1"/>
  <c r="D480" i="16" a="1"/>
  <c r="D480" i="16" s="1"/>
  <c r="E480" i="16" a="1"/>
  <c r="E480" i="16" s="1"/>
  <c r="F480" i="16" a="1"/>
  <c r="F480" i="16" s="1"/>
  <c r="G480" i="16" a="1"/>
  <c r="G480" i="16" s="1"/>
  <c r="H480" i="16" a="1"/>
  <c r="H480" i="16" s="1"/>
  <c r="I480" i="16" a="1"/>
  <c r="I480" i="16" s="1"/>
  <c r="J480" i="16" a="1"/>
  <c r="J480" i="16" s="1"/>
  <c r="L480" i="16" a="1"/>
  <c r="L480" i="16" s="1"/>
  <c r="N480" i="16" a="1"/>
  <c r="N480" i="16" s="1"/>
  <c r="O480" i="16" a="1"/>
  <c r="O480" i="16" s="1"/>
  <c r="A481" i="16" a="1"/>
  <c r="A481" i="16" s="1"/>
  <c r="B481" i="16" a="1"/>
  <c r="B481" i="16" s="1"/>
  <c r="C481" i="16" a="1"/>
  <c r="C481" i="16" s="1"/>
  <c r="D481" i="16" a="1"/>
  <c r="D481" i="16" s="1"/>
  <c r="E481" i="16" a="1"/>
  <c r="E481" i="16" s="1"/>
  <c r="F481" i="16" a="1"/>
  <c r="F481" i="16" s="1"/>
  <c r="G481" i="16" a="1"/>
  <c r="G481" i="16" s="1"/>
  <c r="H481" i="16" a="1"/>
  <c r="H481" i="16" s="1"/>
  <c r="I481" i="16" a="1"/>
  <c r="I481" i="16" s="1"/>
  <c r="J481" i="16" a="1"/>
  <c r="J481" i="16" s="1"/>
  <c r="L481" i="16" a="1"/>
  <c r="L481" i="16" s="1"/>
  <c r="N481" i="16" a="1"/>
  <c r="N481" i="16" s="1"/>
  <c r="O481" i="16" a="1"/>
  <c r="O481" i="16" s="1"/>
  <c r="A482" i="16" a="1"/>
  <c r="A482" i="16" s="1"/>
  <c r="B482" i="16" a="1"/>
  <c r="B482" i="16" s="1"/>
  <c r="C482" i="16" a="1"/>
  <c r="C482" i="16" s="1"/>
  <c r="D482" i="16" a="1"/>
  <c r="D482" i="16" s="1"/>
  <c r="E482" i="16" a="1"/>
  <c r="E482" i="16" s="1"/>
  <c r="F482" i="16" a="1"/>
  <c r="F482" i="16" s="1"/>
  <c r="G482" i="16" a="1"/>
  <c r="G482" i="16" s="1"/>
  <c r="H482" i="16" a="1"/>
  <c r="H482" i="16" s="1"/>
  <c r="I482" i="16" a="1"/>
  <c r="I482" i="16" s="1"/>
  <c r="J482" i="16" a="1"/>
  <c r="J482" i="16" s="1"/>
  <c r="L482" i="16" a="1"/>
  <c r="L482" i="16" s="1"/>
  <c r="N482" i="16" a="1"/>
  <c r="N482" i="16" s="1"/>
  <c r="O482" i="16" a="1"/>
  <c r="O482" i="16" s="1"/>
  <c r="A483" i="16" a="1"/>
  <c r="A483" i="16" s="1"/>
  <c r="B483" i="16" a="1"/>
  <c r="B483" i="16" s="1"/>
  <c r="C483" i="16" a="1"/>
  <c r="C483" i="16" s="1"/>
  <c r="D483" i="16" a="1"/>
  <c r="D483" i="16" s="1"/>
  <c r="E483" i="16" a="1"/>
  <c r="E483" i="16" s="1"/>
  <c r="F483" i="16" a="1"/>
  <c r="F483" i="16" s="1"/>
  <c r="G483" i="16" a="1"/>
  <c r="G483" i="16" s="1"/>
  <c r="H483" i="16" a="1"/>
  <c r="H483" i="16" s="1"/>
  <c r="I483" i="16" a="1"/>
  <c r="I483" i="16" s="1"/>
  <c r="J483" i="16" a="1"/>
  <c r="J483" i="16" s="1"/>
  <c r="L483" i="16" a="1"/>
  <c r="L483" i="16" s="1"/>
  <c r="N483" i="16" a="1"/>
  <c r="N483" i="16" s="1"/>
  <c r="O483" i="16" a="1"/>
  <c r="O483" i="16" s="1"/>
  <c r="A484" i="16" a="1"/>
  <c r="A484" i="16" s="1"/>
  <c r="B484" i="16" a="1"/>
  <c r="B484" i="16" s="1"/>
  <c r="C484" i="16" a="1"/>
  <c r="C484" i="16" s="1"/>
  <c r="D484" i="16" a="1"/>
  <c r="D484" i="16" s="1"/>
  <c r="E484" i="16" a="1"/>
  <c r="E484" i="16" s="1"/>
  <c r="F484" i="16" a="1"/>
  <c r="F484" i="16" s="1"/>
  <c r="G484" i="16" a="1"/>
  <c r="G484" i="16" s="1"/>
  <c r="H484" i="16" a="1"/>
  <c r="H484" i="16" s="1"/>
  <c r="I484" i="16" a="1"/>
  <c r="I484" i="16" s="1"/>
  <c r="J484" i="16" a="1"/>
  <c r="J484" i="16" s="1"/>
  <c r="L484" i="16" a="1"/>
  <c r="L484" i="16" s="1"/>
  <c r="N484" i="16" a="1"/>
  <c r="N484" i="16" s="1"/>
  <c r="O484" i="16" a="1"/>
  <c r="O484" i="16" s="1"/>
  <c r="A485" i="16" a="1"/>
  <c r="A485" i="16" s="1"/>
  <c r="B485" i="16" a="1"/>
  <c r="B485" i="16" s="1"/>
  <c r="C485" i="16" a="1"/>
  <c r="C485" i="16" s="1"/>
  <c r="D485" i="16" a="1"/>
  <c r="D485" i="16" s="1"/>
  <c r="E485" i="16" a="1"/>
  <c r="E485" i="16" s="1"/>
  <c r="F485" i="16" a="1"/>
  <c r="F485" i="16" s="1"/>
  <c r="G485" i="16" a="1"/>
  <c r="G485" i="16" s="1"/>
  <c r="H485" i="16" a="1"/>
  <c r="H485" i="16" s="1"/>
  <c r="I485" i="16" a="1"/>
  <c r="I485" i="16" s="1"/>
  <c r="J485" i="16" a="1"/>
  <c r="J485" i="16" s="1"/>
  <c r="L485" i="16" a="1"/>
  <c r="L485" i="16" s="1"/>
  <c r="N485" i="16" a="1"/>
  <c r="N485" i="16" s="1"/>
  <c r="O485" i="16" a="1"/>
  <c r="O485" i="16" s="1"/>
  <c r="A486" i="16" a="1"/>
  <c r="A486" i="16" s="1"/>
  <c r="B486" i="16" a="1"/>
  <c r="B486" i="16" s="1"/>
  <c r="C486" i="16" a="1"/>
  <c r="C486" i="16" s="1"/>
  <c r="D486" i="16" a="1"/>
  <c r="D486" i="16" s="1"/>
  <c r="E486" i="16" a="1"/>
  <c r="E486" i="16" s="1"/>
  <c r="F486" i="16" a="1"/>
  <c r="F486" i="16" s="1"/>
  <c r="G486" i="16" a="1"/>
  <c r="G486" i="16" s="1"/>
  <c r="H486" i="16" a="1"/>
  <c r="H486" i="16" s="1"/>
  <c r="I486" i="16" a="1"/>
  <c r="I486" i="16" s="1"/>
  <c r="J486" i="16" a="1"/>
  <c r="J486" i="16" s="1"/>
  <c r="L486" i="16" a="1"/>
  <c r="L486" i="16" s="1"/>
  <c r="N486" i="16" a="1"/>
  <c r="N486" i="16" s="1"/>
  <c r="O486" i="16" a="1"/>
  <c r="O486" i="16" s="1"/>
  <c r="A487" i="16" a="1"/>
  <c r="A487" i="16" s="1"/>
  <c r="B487" i="16" a="1"/>
  <c r="B487" i="16" s="1"/>
  <c r="C487" i="16" a="1"/>
  <c r="C487" i="16" s="1"/>
  <c r="D487" i="16" a="1"/>
  <c r="D487" i="16" s="1"/>
  <c r="E487" i="16" a="1"/>
  <c r="E487" i="16" s="1"/>
  <c r="F487" i="16" a="1"/>
  <c r="F487" i="16" s="1"/>
  <c r="G487" i="16" a="1"/>
  <c r="G487" i="16" s="1"/>
  <c r="H487" i="16" a="1"/>
  <c r="H487" i="16" s="1"/>
  <c r="I487" i="16" a="1"/>
  <c r="I487" i="16" s="1"/>
  <c r="J487" i="16" a="1"/>
  <c r="J487" i="16" s="1"/>
  <c r="L487" i="16" a="1"/>
  <c r="L487" i="16" s="1"/>
  <c r="N487" i="16" a="1"/>
  <c r="N487" i="16" s="1"/>
  <c r="O487" i="16" a="1"/>
  <c r="O487" i="16" s="1"/>
  <c r="A488" i="16" a="1"/>
  <c r="A488" i="16" s="1"/>
  <c r="B488" i="16" a="1"/>
  <c r="B488" i="16" s="1"/>
  <c r="C488" i="16" a="1"/>
  <c r="C488" i="16" s="1"/>
  <c r="D488" i="16" a="1"/>
  <c r="D488" i="16" s="1"/>
  <c r="E488" i="16" a="1"/>
  <c r="E488" i="16" s="1"/>
  <c r="F488" i="16" a="1"/>
  <c r="F488" i="16" s="1"/>
  <c r="G488" i="16" a="1"/>
  <c r="G488" i="16" s="1"/>
  <c r="H488" i="16" a="1"/>
  <c r="H488" i="16" s="1"/>
  <c r="I488" i="16" a="1"/>
  <c r="I488" i="16" s="1"/>
  <c r="J488" i="16" a="1"/>
  <c r="J488" i="16" s="1"/>
  <c r="L488" i="16" a="1"/>
  <c r="L488" i="16" s="1"/>
  <c r="N488" i="16" a="1"/>
  <c r="N488" i="16" s="1"/>
  <c r="O488" i="16" a="1"/>
  <c r="O488" i="16" s="1"/>
  <c r="A489" i="16" a="1"/>
  <c r="A489" i="16" s="1"/>
  <c r="B489" i="16" a="1"/>
  <c r="B489" i="16" s="1"/>
  <c r="C489" i="16" a="1"/>
  <c r="C489" i="16" s="1"/>
  <c r="D489" i="16" a="1"/>
  <c r="D489" i="16" s="1"/>
  <c r="E489" i="16" a="1"/>
  <c r="E489" i="16" s="1"/>
  <c r="F489" i="16" a="1"/>
  <c r="F489" i="16" s="1"/>
  <c r="G489" i="16" a="1"/>
  <c r="G489" i="16" s="1"/>
  <c r="H489" i="16" a="1"/>
  <c r="H489" i="16" s="1"/>
  <c r="I489" i="16" a="1"/>
  <c r="I489" i="16" s="1"/>
  <c r="J489" i="16" a="1"/>
  <c r="J489" i="16" s="1"/>
  <c r="L489" i="16" a="1"/>
  <c r="L489" i="16" s="1"/>
  <c r="N489" i="16" a="1"/>
  <c r="N489" i="16" s="1"/>
  <c r="O489" i="16" a="1"/>
  <c r="O489" i="16" s="1"/>
  <c r="A490" i="16" a="1"/>
  <c r="A490" i="16" s="1"/>
  <c r="B490" i="16" a="1"/>
  <c r="B490" i="16" s="1"/>
  <c r="C490" i="16" a="1"/>
  <c r="C490" i="16" s="1"/>
  <c r="D490" i="16" a="1"/>
  <c r="D490" i="16" s="1"/>
  <c r="E490" i="16" a="1"/>
  <c r="E490" i="16" s="1"/>
  <c r="F490" i="16" a="1"/>
  <c r="F490" i="16" s="1"/>
  <c r="G490" i="16" a="1"/>
  <c r="G490" i="16" s="1"/>
  <c r="H490" i="16" a="1"/>
  <c r="H490" i="16" s="1"/>
  <c r="I490" i="16" a="1"/>
  <c r="I490" i="16" s="1"/>
  <c r="J490" i="16" a="1"/>
  <c r="J490" i="16" s="1"/>
  <c r="L490" i="16" a="1"/>
  <c r="L490" i="16" s="1"/>
  <c r="N490" i="16" a="1"/>
  <c r="N490" i="16" s="1"/>
  <c r="O490" i="16" a="1"/>
  <c r="O490" i="16" s="1"/>
  <c r="A491" i="16" a="1"/>
  <c r="A491" i="16" s="1"/>
  <c r="B491" i="16" a="1"/>
  <c r="B491" i="16" s="1"/>
  <c r="C491" i="16" a="1"/>
  <c r="C491" i="16" s="1"/>
  <c r="D491" i="16" a="1"/>
  <c r="D491" i="16" s="1"/>
  <c r="E491" i="16" a="1"/>
  <c r="E491" i="16" s="1"/>
  <c r="F491" i="16" a="1"/>
  <c r="F491" i="16" s="1"/>
  <c r="G491" i="16" a="1"/>
  <c r="G491" i="16" s="1"/>
  <c r="H491" i="16" a="1"/>
  <c r="H491" i="16" s="1"/>
  <c r="I491" i="16" a="1"/>
  <c r="I491" i="16" s="1"/>
  <c r="J491" i="16" a="1"/>
  <c r="J491" i="16" s="1"/>
  <c r="L491" i="16" a="1"/>
  <c r="L491" i="16" s="1"/>
  <c r="N491" i="16" a="1"/>
  <c r="N491" i="16" s="1"/>
  <c r="O491" i="16" a="1"/>
  <c r="O491" i="16" s="1"/>
  <c r="A492" i="16" a="1"/>
  <c r="A492" i="16" s="1"/>
  <c r="B492" i="16" a="1"/>
  <c r="B492" i="16" s="1"/>
  <c r="C492" i="16" a="1"/>
  <c r="C492" i="16" s="1"/>
  <c r="D492" i="16" a="1"/>
  <c r="D492" i="16" s="1"/>
  <c r="E492" i="16" a="1"/>
  <c r="E492" i="16" s="1"/>
  <c r="F492" i="16" a="1"/>
  <c r="F492" i="16" s="1"/>
  <c r="G492" i="16" a="1"/>
  <c r="G492" i="16" s="1"/>
  <c r="H492" i="16" a="1"/>
  <c r="H492" i="16" s="1"/>
  <c r="I492" i="16" a="1"/>
  <c r="I492" i="16" s="1"/>
  <c r="J492" i="16" a="1"/>
  <c r="J492" i="16" s="1"/>
  <c r="L492" i="16" a="1"/>
  <c r="L492" i="16" s="1"/>
  <c r="N492" i="16" a="1"/>
  <c r="N492" i="16" s="1"/>
  <c r="O492" i="16" a="1"/>
  <c r="O492" i="16" s="1"/>
  <c r="A493" i="16" a="1"/>
  <c r="A493" i="16" s="1"/>
  <c r="B493" i="16" a="1"/>
  <c r="B493" i="16" s="1"/>
  <c r="C493" i="16" a="1"/>
  <c r="C493" i="16" s="1"/>
  <c r="D493" i="16" a="1"/>
  <c r="D493" i="16" s="1"/>
  <c r="E493" i="16" a="1"/>
  <c r="E493" i="16" s="1"/>
  <c r="F493" i="16" a="1"/>
  <c r="F493" i="16" s="1"/>
  <c r="G493" i="16" a="1"/>
  <c r="G493" i="16" s="1"/>
  <c r="H493" i="16" a="1"/>
  <c r="H493" i="16" s="1"/>
  <c r="I493" i="16" a="1"/>
  <c r="I493" i="16" s="1"/>
  <c r="J493" i="16" a="1"/>
  <c r="J493" i="16" s="1"/>
  <c r="L493" i="16" a="1"/>
  <c r="L493" i="16" s="1"/>
  <c r="N493" i="16" a="1"/>
  <c r="N493" i="16" s="1"/>
  <c r="O493" i="16" a="1"/>
  <c r="O493" i="16" s="1"/>
  <c r="A494" i="16" a="1"/>
  <c r="A494" i="16" s="1"/>
  <c r="B494" i="16" a="1"/>
  <c r="B494" i="16" s="1"/>
  <c r="C494" i="16" a="1"/>
  <c r="C494" i="16" s="1"/>
  <c r="D494" i="16" a="1"/>
  <c r="D494" i="16" s="1"/>
  <c r="E494" i="16" a="1"/>
  <c r="E494" i="16" s="1"/>
  <c r="F494" i="16" a="1"/>
  <c r="F494" i="16" s="1"/>
  <c r="G494" i="16" a="1"/>
  <c r="G494" i="16" s="1"/>
  <c r="H494" i="16" a="1"/>
  <c r="H494" i="16" s="1"/>
  <c r="I494" i="16" a="1"/>
  <c r="I494" i="16" s="1"/>
  <c r="J494" i="16" a="1"/>
  <c r="J494" i="16" s="1"/>
  <c r="L494" i="16" a="1"/>
  <c r="L494" i="16" s="1"/>
  <c r="N494" i="16" a="1"/>
  <c r="N494" i="16" s="1"/>
  <c r="O494" i="16" a="1"/>
  <c r="O494" i="16" s="1"/>
  <c r="A495" i="16" a="1"/>
  <c r="A495" i="16" s="1"/>
  <c r="B495" i="16" a="1"/>
  <c r="B495" i="16" s="1"/>
  <c r="C495" i="16" a="1"/>
  <c r="C495" i="16" s="1"/>
  <c r="D495" i="16" a="1"/>
  <c r="D495" i="16" s="1"/>
  <c r="E495" i="16" a="1"/>
  <c r="E495" i="16" s="1"/>
  <c r="F495" i="16" a="1"/>
  <c r="F495" i="16" s="1"/>
  <c r="G495" i="16" a="1"/>
  <c r="G495" i="16" s="1"/>
  <c r="H495" i="16" a="1"/>
  <c r="H495" i="16" s="1"/>
  <c r="I495" i="16" a="1"/>
  <c r="I495" i="16" s="1"/>
  <c r="J495" i="16" a="1"/>
  <c r="J495" i="16" s="1"/>
  <c r="L495" i="16" a="1"/>
  <c r="L495" i="16" s="1"/>
  <c r="N495" i="16" a="1"/>
  <c r="N495" i="16" s="1"/>
  <c r="O495" i="16" a="1"/>
  <c r="O495" i="16" s="1"/>
  <c r="A496" i="16" a="1"/>
  <c r="A496" i="16" s="1"/>
  <c r="B496" i="16" a="1"/>
  <c r="B496" i="16" s="1"/>
  <c r="C496" i="16" a="1"/>
  <c r="C496" i="16" s="1"/>
  <c r="D496" i="16" a="1"/>
  <c r="D496" i="16" s="1"/>
  <c r="E496" i="16" a="1"/>
  <c r="E496" i="16" s="1"/>
  <c r="F496" i="16" a="1"/>
  <c r="F496" i="16" s="1"/>
  <c r="G496" i="16" a="1"/>
  <c r="G496" i="16" s="1"/>
  <c r="H496" i="16" a="1"/>
  <c r="H496" i="16" s="1"/>
  <c r="I496" i="16" a="1"/>
  <c r="I496" i="16" s="1"/>
  <c r="J496" i="16" a="1"/>
  <c r="J496" i="16" s="1"/>
  <c r="L496" i="16" a="1"/>
  <c r="L496" i="16" s="1"/>
  <c r="N496" i="16" a="1"/>
  <c r="N496" i="16" s="1"/>
  <c r="O496" i="16" a="1"/>
  <c r="O496" i="16" s="1"/>
  <c r="A497" i="16" a="1"/>
  <c r="A497" i="16" s="1"/>
  <c r="B497" i="16" a="1"/>
  <c r="B497" i="16" s="1"/>
  <c r="C497" i="16" a="1"/>
  <c r="C497" i="16" s="1"/>
  <c r="D497" i="16" a="1"/>
  <c r="D497" i="16" s="1"/>
  <c r="E497" i="16" a="1"/>
  <c r="E497" i="16" s="1"/>
  <c r="F497" i="16" a="1"/>
  <c r="F497" i="16" s="1"/>
  <c r="G497" i="16" a="1"/>
  <c r="G497" i="16" s="1"/>
  <c r="H497" i="16" a="1"/>
  <c r="H497" i="16" s="1"/>
  <c r="I497" i="16" a="1"/>
  <c r="I497" i="16" s="1"/>
  <c r="J497" i="16" a="1"/>
  <c r="J497" i="16" s="1"/>
  <c r="L497" i="16" a="1"/>
  <c r="L497" i="16" s="1"/>
  <c r="N497" i="16" a="1"/>
  <c r="N497" i="16" s="1"/>
  <c r="O497" i="16" a="1"/>
  <c r="O497" i="16" s="1"/>
  <c r="A498" i="16" a="1"/>
  <c r="A498" i="16" s="1"/>
  <c r="B498" i="16" a="1"/>
  <c r="B498" i="16" s="1"/>
  <c r="C498" i="16" a="1"/>
  <c r="C498" i="16" s="1"/>
  <c r="D498" i="16" a="1"/>
  <c r="D498" i="16" s="1"/>
  <c r="E498" i="16" a="1"/>
  <c r="E498" i="16" s="1"/>
  <c r="F498" i="16" a="1"/>
  <c r="F498" i="16" s="1"/>
  <c r="G498" i="16" a="1"/>
  <c r="G498" i="16" s="1"/>
  <c r="H498" i="16" a="1"/>
  <c r="H498" i="16" s="1"/>
  <c r="I498" i="16" a="1"/>
  <c r="I498" i="16" s="1"/>
  <c r="J498" i="16" a="1"/>
  <c r="J498" i="16" s="1"/>
  <c r="L498" i="16" a="1"/>
  <c r="L498" i="16" s="1"/>
  <c r="N498" i="16" a="1"/>
  <c r="N498" i="16" s="1"/>
  <c r="O498" i="16" a="1"/>
  <c r="O498" i="16" s="1"/>
  <c r="A499" i="16" a="1"/>
  <c r="A499" i="16" s="1"/>
  <c r="B499" i="16" a="1"/>
  <c r="B499" i="16" s="1"/>
  <c r="C499" i="16" a="1"/>
  <c r="C499" i="16" s="1"/>
  <c r="D499" i="16" a="1"/>
  <c r="D499" i="16" s="1"/>
  <c r="E499" i="16" a="1"/>
  <c r="E499" i="16" s="1"/>
  <c r="F499" i="16" a="1"/>
  <c r="F499" i="16" s="1"/>
  <c r="G499" i="16" a="1"/>
  <c r="G499" i="16" s="1"/>
  <c r="H499" i="16" a="1"/>
  <c r="H499" i="16" s="1"/>
  <c r="I499" i="16" a="1"/>
  <c r="I499" i="16" s="1"/>
  <c r="J499" i="16" a="1"/>
  <c r="J499" i="16" s="1"/>
  <c r="L499" i="16" a="1"/>
  <c r="L499" i="16" s="1"/>
  <c r="N499" i="16" a="1"/>
  <c r="N499" i="16" s="1"/>
  <c r="O499" i="16" a="1"/>
  <c r="O499" i="16" s="1"/>
  <c r="A500" i="16" a="1"/>
  <c r="A500" i="16" s="1"/>
  <c r="B500" i="16" a="1"/>
  <c r="B500" i="16" s="1"/>
  <c r="C500" i="16" a="1"/>
  <c r="C500" i="16" s="1"/>
  <c r="D500" i="16" a="1"/>
  <c r="D500" i="16" s="1"/>
  <c r="E500" i="16" a="1"/>
  <c r="E500" i="16" s="1"/>
  <c r="F500" i="16" a="1"/>
  <c r="F500" i="16" s="1"/>
  <c r="G500" i="16" a="1"/>
  <c r="G500" i="16" s="1"/>
  <c r="H500" i="16" a="1"/>
  <c r="H500" i="16" s="1"/>
  <c r="I500" i="16" a="1"/>
  <c r="I500" i="16" s="1"/>
  <c r="J500" i="16" a="1"/>
  <c r="J500" i="16" s="1"/>
  <c r="L500" i="16" a="1"/>
  <c r="L500" i="16" s="1"/>
  <c r="N500" i="16" a="1"/>
  <c r="N500" i="16" s="1"/>
  <c r="O500" i="16" a="1"/>
  <c r="O500" i="16" s="1"/>
  <c r="A501" i="16" a="1"/>
  <c r="A501" i="16" s="1"/>
  <c r="B501" i="16" a="1"/>
  <c r="B501" i="16" s="1"/>
  <c r="C501" i="16" a="1"/>
  <c r="C501" i="16" s="1"/>
  <c r="D501" i="16" a="1"/>
  <c r="D501" i="16" s="1"/>
  <c r="E501" i="16" a="1"/>
  <c r="E501" i="16" s="1"/>
  <c r="F501" i="16" a="1"/>
  <c r="F501" i="16" s="1"/>
  <c r="G501" i="16" a="1"/>
  <c r="G501" i="16" s="1"/>
  <c r="H501" i="16" a="1"/>
  <c r="H501" i="16" s="1"/>
  <c r="I501" i="16" a="1"/>
  <c r="I501" i="16" s="1"/>
  <c r="J501" i="16" a="1"/>
  <c r="J501" i="16" s="1"/>
  <c r="L501" i="16" a="1"/>
  <c r="L501" i="16" s="1"/>
  <c r="N501" i="16" a="1"/>
  <c r="N501" i="16" s="1"/>
  <c r="O501" i="16" a="1"/>
  <c r="O501" i="16" s="1"/>
  <c r="A502" i="16" a="1"/>
  <c r="A502" i="16" s="1"/>
  <c r="B502" i="16" a="1"/>
  <c r="B502" i="16" s="1"/>
  <c r="C502" i="16" a="1"/>
  <c r="C502" i="16" s="1"/>
  <c r="D502" i="16" a="1"/>
  <c r="D502" i="16" s="1"/>
  <c r="E502" i="16" a="1"/>
  <c r="E502" i="16" s="1"/>
  <c r="F502" i="16" a="1"/>
  <c r="F502" i="16" s="1"/>
  <c r="G502" i="16" a="1"/>
  <c r="G502" i="16" s="1"/>
  <c r="H502" i="16" a="1"/>
  <c r="H502" i="16" s="1"/>
  <c r="I502" i="16" a="1"/>
  <c r="I502" i="16" s="1"/>
  <c r="J502" i="16" a="1"/>
  <c r="J502" i="16" s="1"/>
  <c r="L502" i="16" a="1"/>
  <c r="L502" i="16" s="1"/>
  <c r="N502" i="16" a="1"/>
  <c r="N502" i="16" s="1"/>
  <c r="O502" i="16" a="1"/>
  <c r="O502" i="16" s="1"/>
  <c r="A503" i="16" a="1"/>
  <c r="A503" i="16" s="1"/>
  <c r="B503" i="16" a="1"/>
  <c r="B503" i="16" s="1"/>
  <c r="C503" i="16" a="1"/>
  <c r="C503" i="16" s="1"/>
  <c r="D503" i="16" a="1"/>
  <c r="D503" i="16" s="1"/>
  <c r="E503" i="16" a="1"/>
  <c r="E503" i="16" s="1"/>
  <c r="F503" i="16" a="1"/>
  <c r="F503" i="16" s="1"/>
  <c r="G503" i="16" a="1"/>
  <c r="G503" i="16" s="1"/>
  <c r="H503" i="16" a="1"/>
  <c r="H503" i="16" s="1"/>
  <c r="I503" i="16" a="1"/>
  <c r="I503" i="16" s="1"/>
  <c r="J503" i="16" a="1"/>
  <c r="J503" i="16" s="1"/>
  <c r="L503" i="16" a="1"/>
  <c r="L503" i="16" s="1"/>
  <c r="N503" i="16" a="1"/>
  <c r="N503" i="16" s="1"/>
  <c r="O503" i="16" a="1"/>
  <c r="O503" i="16" s="1"/>
  <c r="A504" i="16" a="1"/>
  <c r="A504" i="16" s="1"/>
  <c r="B504" i="16" a="1"/>
  <c r="B504" i="16" s="1"/>
  <c r="C504" i="16" a="1"/>
  <c r="C504" i="16" s="1"/>
  <c r="D504" i="16" a="1"/>
  <c r="D504" i="16" s="1"/>
  <c r="E504" i="16" a="1"/>
  <c r="E504" i="16" s="1"/>
  <c r="F504" i="16" a="1"/>
  <c r="F504" i="16" s="1"/>
  <c r="G504" i="16" a="1"/>
  <c r="G504" i="16" s="1"/>
  <c r="H504" i="16" a="1"/>
  <c r="H504" i="16" s="1"/>
  <c r="I504" i="16" a="1"/>
  <c r="I504" i="16" s="1"/>
  <c r="J504" i="16" a="1"/>
  <c r="J504" i="16" s="1"/>
  <c r="L504" i="16" a="1"/>
  <c r="L504" i="16" s="1"/>
  <c r="N504" i="16" a="1"/>
  <c r="N504" i="16" s="1"/>
  <c r="O504" i="16" a="1"/>
  <c r="O504" i="16" s="1"/>
  <c r="A505" i="16" a="1"/>
  <c r="A505" i="16" s="1"/>
  <c r="B505" i="16" a="1"/>
  <c r="B505" i="16" s="1"/>
  <c r="C505" i="16" a="1"/>
  <c r="C505" i="16" s="1"/>
  <c r="D505" i="16" a="1"/>
  <c r="D505" i="16" s="1"/>
  <c r="E505" i="16" a="1"/>
  <c r="E505" i="16" s="1"/>
  <c r="F505" i="16" a="1"/>
  <c r="F505" i="16" s="1"/>
  <c r="G505" i="16" a="1"/>
  <c r="G505" i="16" s="1"/>
  <c r="H505" i="16" a="1"/>
  <c r="H505" i="16" s="1"/>
  <c r="I505" i="16" a="1"/>
  <c r="I505" i="16" s="1"/>
  <c r="J505" i="16" a="1"/>
  <c r="J505" i="16" s="1"/>
  <c r="L505" i="16" a="1"/>
  <c r="L505" i="16" s="1"/>
  <c r="N505" i="16" a="1"/>
  <c r="N505" i="16" s="1"/>
  <c r="O505" i="16" a="1"/>
  <c r="O505" i="16" s="1"/>
  <c r="A506" i="16" a="1"/>
  <c r="A506" i="16" s="1"/>
  <c r="B506" i="16" a="1"/>
  <c r="B506" i="16" s="1"/>
  <c r="C506" i="16" a="1"/>
  <c r="C506" i="16" s="1"/>
  <c r="D506" i="16" a="1"/>
  <c r="D506" i="16" s="1"/>
  <c r="E506" i="16" a="1"/>
  <c r="E506" i="16" s="1"/>
  <c r="F506" i="16" a="1"/>
  <c r="F506" i="16" s="1"/>
  <c r="G506" i="16" a="1"/>
  <c r="G506" i="16" s="1"/>
  <c r="H506" i="16" a="1"/>
  <c r="H506" i="16" s="1"/>
  <c r="I506" i="16" a="1"/>
  <c r="I506" i="16" s="1"/>
  <c r="J506" i="16" a="1"/>
  <c r="J506" i="16" s="1"/>
  <c r="K506" i="16" a="1"/>
  <c r="K506" i="16" s="1"/>
  <c r="L506" i="16" a="1"/>
  <c r="L506" i="16" s="1"/>
  <c r="N506" i="16" a="1"/>
  <c r="N506" i="16" s="1"/>
  <c r="O506" i="16" a="1"/>
  <c r="O506" i="16" s="1"/>
  <c r="A507" i="16" a="1"/>
  <c r="A507" i="16" s="1"/>
  <c r="B507" i="16" a="1"/>
  <c r="B507" i="16" s="1"/>
  <c r="C507" i="16" a="1"/>
  <c r="C507" i="16" s="1"/>
  <c r="D507" i="16" a="1"/>
  <c r="D507" i="16" s="1"/>
  <c r="E507" i="16" a="1"/>
  <c r="E507" i="16" s="1"/>
  <c r="F507" i="16" a="1"/>
  <c r="F507" i="16" s="1"/>
  <c r="G507" i="16" a="1"/>
  <c r="G507" i="16" s="1"/>
  <c r="H507" i="16" a="1"/>
  <c r="H507" i="16" s="1"/>
  <c r="I507" i="16" a="1"/>
  <c r="I507" i="16" s="1"/>
  <c r="J507" i="16" a="1"/>
  <c r="J507" i="16" s="1"/>
  <c r="L507" i="16" a="1"/>
  <c r="L507" i="16" s="1"/>
  <c r="N507" i="16" a="1"/>
  <c r="N507" i="16" s="1"/>
  <c r="A508" i="16" a="1"/>
  <c r="A508" i="16" s="1"/>
  <c r="B508" i="16" a="1"/>
  <c r="B508" i="16" s="1"/>
  <c r="C508" i="16" a="1"/>
  <c r="C508" i="16" s="1"/>
  <c r="D508" i="16" a="1"/>
  <c r="D508" i="16" s="1"/>
  <c r="E508" i="16" a="1"/>
  <c r="E508" i="16" s="1"/>
  <c r="F508" i="16" a="1"/>
  <c r="F508" i="16" s="1"/>
  <c r="G508" i="16" a="1"/>
  <c r="G508" i="16" s="1"/>
  <c r="H508" i="16" a="1"/>
  <c r="H508" i="16" s="1"/>
  <c r="I508" i="16" a="1"/>
  <c r="I508" i="16" s="1"/>
  <c r="J508" i="16" a="1"/>
  <c r="J508" i="16" s="1"/>
  <c r="K508" i="16" a="1"/>
  <c r="K508" i="16" s="1"/>
  <c r="L508" i="16" a="1"/>
  <c r="L508" i="16" s="1"/>
  <c r="N508" i="16" a="1"/>
  <c r="N508" i="16" s="1"/>
  <c r="O508" i="16" a="1"/>
  <c r="O508" i="16" s="1"/>
  <c r="A509" i="16" a="1"/>
  <c r="A509" i="16" s="1"/>
  <c r="B509" i="16" a="1"/>
  <c r="B509" i="16" s="1"/>
  <c r="C509" i="16" a="1"/>
  <c r="C509" i="16" s="1"/>
  <c r="D509" i="16" a="1"/>
  <c r="D509" i="16" s="1"/>
  <c r="E509" i="16" a="1"/>
  <c r="E509" i="16" s="1"/>
  <c r="F509" i="16" a="1"/>
  <c r="F509" i="16" s="1"/>
  <c r="G509" i="16" a="1"/>
  <c r="G509" i="16" s="1"/>
  <c r="H509" i="16" a="1"/>
  <c r="H509" i="16" s="1"/>
  <c r="I509" i="16" a="1"/>
  <c r="I509" i="16" s="1"/>
  <c r="J509" i="16" a="1"/>
  <c r="J509" i="16" s="1"/>
  <c r="L509" i="16" a="1"/>
  <c r="L509" i="16" s="1"/>
  <c r="N509" i="16" a="1"/>
  <c r="N509" i="16" s="1"/>
  <c r="O509" i="16" a="1"/>
  <c r="O509" i="16" s="1"/>
  <c r="A510" i="16" a="1"/>
  <c r="A510" i="16" s="1"/>
  <c r="B510" i="16" a="1"/>
  <c r="B510" i="16" s="1"/>
  <c r="C510" i="16" a="1"/>
  <c r="C510" i="16" s="1"/>
  <c r="D510" i="16" a="1"/>
  <c r="D510" i="16" s="1"/>
  <c r="E510" i="16" a="1"/>
  <c r="E510" i="16" s="1"/>
  <c r="F510" i="16" a="1"/>
  <c r="F510" i="16" s="1"/>
  <c r="G510" i="16" a="1"/>
  <c r="G510" i="16" s="1"/>
  <c r="H510" i="16" a="1"/>
  <c r="H510" i="16" s="1"/>
  <c r="I510" i="16" a="1"/>
  <c r="I510" i="16" s="1"/>
  <c r="J510" i="16" a="1"/>
  <c r="J510" i="16" s="1"/>
  <c r="L510" i="16" a="1"/>
  <c r="L510" i="16" s="1"/>
  <c r="N510" i="16" a="1"/>
  <c r="N510" i="16" s="1"/>
  <c r="O510" i="16" a="1"/>
  <c r="O510" i="16" s="1"/>
  <c r="A511" i="16" a="1"/>
  <c r="A511" i="16" s="1"/>
  <c r="B511" i="16" a="1"/>
  <c r="B511" i="16" s="1"/>
  <c r="C511" i="16" a="1"/>
  <c r="C511" i="16" s="1"/>
  <c r="D511" i="16" a="1"/>
  <c r="D511" i="16" s="1"/>
  <c r="E511" i="16" a="1"/>
  <c r="E511" i="16" s="1"/>
  <c r="F511" i="16" a="1"/>
  <c r="F511" i="16" s="1"/>
  <c r="G511" i="16" a="1"/>
  <c r="G511" i="16" s="1"/>
  <c r="H511" i="16" a="1"/>
  <c r="H511" i="16" s="1"/>
  <c r="I511" i="16" a="1"/>
  <c r="I511" i="16" s="1"/>
  <c r="J511" i="16" a="1"/>
  <c r="J511" i="16" s="1"/>
  <c r="K511" i="16" a="1"/>
  <c r="K511" i="16" s="1"/>
  <c r="L511" i="16" a="1"/>
  <c r="L511" i="16" s="1"/>
  <c r="N511" i="16" a="1"/>
  <c r="N511" i="16" s="1"/>
  <c r="O511" i="16" a="1"/>
  <c r="O511" i="16" s="1"/>
  <c r="A2" i="16" a="1"/>
  <c r="A2" i="16" s="1"/>
  <c r="O2" i="16" a="1"/>
  <c r="O2" i="16" s="1"/>
  <c r="N2" i="16" a="1"/>
  <c r="N2" i="16" s="1"/>
  <c r="L2" i="16" a="1"/>
  <c r="L2" i="16" s="1"/>
  <c r="J2" i="16" a="1"/>
  <c r="J2" i="16" s="1"/>
  <c r="I2" i="16" a="1"/>
  <c r="I2" i="16" s="1"/>
  <c r="G2" i="16" a="1"/>
  <c r="G2" i="16" s="1"/>
  <c r="H2" i="16" a="1"/>
  <c r="H2" i="16" s="1"/>
  <c r="F2" i="16" a="1"/>
  <c r="F2" i="16" s="1"/>
  <c r="H940" i="16" a="1"/>
  <c r="H940" i="16" s="1"/>
  <c r="H941" i="16" a="1"/>
  <c r="H941" i="16" s="1"/>
  <c r="H942" i="16" a="1"/>
  <c r="H942" i="16" s="1"/>
  <c r="H943" i="16" a="1"/>
  <c r="H943" i="16" s="1"/>
  <c r="H944" i="16" a="1"/>
  <c r="H944" i="16" s="1"/>
  <c r="H945" i="16" a="1"/>
  <c r="H945" i="16" s="1"/>
  <c r="H946" i="16" a="1"/>
  <c r="H946" i="16" s="1"/>
  <c r="H947" i="16" a="1"/>
  <c r="H947" i="16" s="1"/>
  <c r="H948" i="16" a="1"/>
  <c r="H948" i="16" s="1"/>
  <c r="H949" i="16" a="1"/>
  <c r="H949" i="16" s="1"/>
  <c r="H950" i="16" a="1"/>
  <c r="H950" i="16" s="1"/>
  <c r="H951" i="16" a="1"/>
  <c r="H951" i="16" s="1"/>
  <c r="H952" i="16" a="1"/>
  <c r="H952" i="16" s="1"/>
  <c r="H953" i="16" a="1"/>
  <c r="H953" i="16" s="1"/>
  <c r="H954" i="16" a="1"/>
  <c r="H954" i="16" s="1"/>
  <c r="H955" i="16" a="1"/>
  <c r="H955" i="16" s="1"/>
  <c r="H956" i="16" a="1"/>
  <c r="H956" i="16" s="1"/>
  <c r="H957" i="16" a="1"/>
  <c r="H957" i="16" s="1"/>
  <c r="H958" i="16" a="1"/>
  <c r="H958" i="16" s="1"/>
  <c r="H959" i="16" a="1"/>
  <c r="H959" i="16" s="1"/>
  <c r="H960" i="16" a="1"/>
  <c r="H960" i="16" s="1"/>
  <c r="H961" i="16" a="1"/>
  <c r="H961" i="16" s="1"/>
  <c r="H962" i="16" a="1"/>
  <c r="H962" i="16" s="1"/>
  <c r="H963" i="16" a="1"/>
  <c r="H963" i="16" s="1"/>
  <c r="H964" i="16" a="1"/>
  <c r="H964" i="16" s="1"/>
  <c r="H965" i="16" a="1"/>
  <c r="H965" i="16" s="1"/>
  <c r="H966" i="16" a="1"/>
  <c r="H966" i="16" s="1"/>
  <c r="H967" i="16" a="1"/>
  <c r="H967" i="16" s="1"/>
  <c r="H968" i="16" a="1"/>
  <c r="H968" i="16" s="1"/>
  <c r="H969" i="16" a="1"/>
  <c r="H969" i="16" s="1"/>
  <c r="H970" i="16" a="1"/>
  <c r="H970" i="16" s="1"/>
  <c r="H971" i="16" a="1"/>
  <c r="H971" i="16" s="1"/>
  <c r="H972" i="16" a="1"/>
  <c r="H972" i="16" s="1"/>
  <c r="H973" i="16" a="1"/>
  <c r="H973" i="16" s="1"/>
  <c r="H974" i="16" a="1"/>
  <c r="H974" i="16" s="1"/>
  <c r="H975" i="16" a="1"/>
  <c r="H975" i="16" s="1"/>
  <c r="H976" i="16" a="1"/>
  <c r="H976" i="16" s="1"/>
  <c r="H977" i="16" a="1"/>
  <c r="H977" i="16" s="1"/>
  <c r="H978" i="16" a="1"/>
  <c r="H978" i="16" s="1"/>
  <c r="H979" i="16" a="1"/>
  <c r="H979" i="16" s="1"/>
  <c r="H980" i="16" a="1"/>
  <c r="H980" i="16" s="1"/>
  <c r="H981" i="16" a="1"/>
  <c r="H981" i="16" s="1"/>
  <c r="H982" i="16" a="1"/>
  <c r="H982" i="16" s="1"/>
  <c r="H983" i="16" a="1"/>
  <c r="H983" i="16" s="1"/>
  <c r="H984" i="16" a="1"/>
  <c r="H984" i="16" s="1"/>
  <c r="H985" i="16" a="1"/>
  <c r="H985" i="16" s="1"/>
  <c r="H986" i="16" a="1"/>
  <c r="H986" i="16" s="1"/>
  <c r="H987" i="16" a="1"/>
  <c r="H987" i="16" s="1"/>
  <c r="H988" i="16" a="1"/>
  <c r="H988" i="16" s="1"/>
  <c r="H989" i="16" a="1"/>
  <c r="H989" i="16" s="1"/>
  <c r="H990" i="16" a="1"/>
  <c r="H990" i="16" s="1"/>
  <c r="H991" i="16" a="1"/>
  <c r="H991" i="16" s="1"/>
  <c r="H992" i="16" a="1"/>
  <c r="H992" i="16" s="1"/>
  <c r="H993" i="16" a="1"/>
  <c r="H993" i="16" s="1"/>
  <c r="H994" i="16" a="1"/>
  <c r="H994" i="16" s="1"/>
  <c r="H995" i="16" a="1"/>
  <c r="H995" i="16" s="1"/>
  <c r="H996" i="16" a="1"/>
  <c r="H996" i="16" s="1"/>
  <c r="H997" i="16" a="1"/>
  <c r="H997" i="16" s="1"/>
  <c r="H998" i="16" a="1"/>
  <c r="H998" i="16" s="1"/>
  <c r="H999" i="16" a="1"/>
  <c r="H999" i="16" s="1"/>
  <c r="H1000" i="16" a="1"/>
  <c r="H1000" i="16" s="1"/>
  <c r="H1001" i="16" a="1"/>
  <c r="H1001" i="16" s="1"/>
  <c r="H1002" i="16" a="1"/>
  <c r="H1002" i="16" s="1"/>
  <c r="H1003" i="16" a="1"/>
  <c r="H1003" i="16" s="1"/>
  <c r="H1004" i="16" a="1"/>
  <c r="H1004" i="16" s="1"/>
  <c r="H1005" i="16" a="1"/>
  <c r="H1005" i="16" s="1"/>
  <c r="H1006" i="16" a="1"/>
  <c r="H1006" i="16" s="1"/>
  <c r="H1007" i="16" a="1"/>
  <c r="H1007" i="16" s="1"/>
  <c r="H1008" i="16" a="1"/>
  <c r="H1008" i="16" s="1"/>
  <c r="H1009" i="16" a="1"/>
  <c r="H1009" i="16" s="1"/>
  <c r="H1010" i="16" a="1"/>
  <c r="H1010" i="16" s="1"/>
  <c r="H1011" i="16" a="1"/>
  <c r="H1011" i="16" s="1"/>
  <c r="H1012" i="16" a="1"/>
  <c r="H1012" i="16" s="1"/>
  <c r="H1013" i="16" a="1"/>
  <c r="H1013" i="16" s="1"/>
  <c r="H1014" i="16" a="1"/>
  <c r="H1014" i="16" s="1"/>
  <c r="H1015" i="16" a="1"/>
  <c r="H1015" i="16" s="1"/>
  <c r="H1016" i="16" a="1"/>
  <c r="H1016" i="16" s="1"/>
  <c r="H1017" i="16" a="1"/>
  <c r="H1017" i="16" s="1"/>
  <c r="H1018" i="16" a="1"/>
  <c r="H1018" i="16" s="1"/>
  <c r="H1019" i="16" a="1"/>
  <c r="H1019" i="16" s="1"/>
  <c r="H1020" i="16" a="1"/>
  <c r="H1020" i="16" s="1"/>
  <c r="H1021" i="16" a="1"/>
  <c r="H1021" i="16" s="1"/>
  <c r="H1022" i="16" a="1"/>
  <c r="H1022" i="16" s="1"/>
  <c r="H1023" i="16" a="1"/>
  <c r="H1023" i="16" s="1"/>
  <c r="H1024" i="16" a="1"/>
  <c r="H1024" i="16" s="1"/>
  <c r="H1025" i="16" a="1"/>
  <c r="H1025" i="16" s="1"/>
  <c r="H1026" i="16" a="1"/>
  <c r="H1026" i="16" s="1"/>
  <c r="H1027" i="16" a="1"/>
  <c r="H1027" i="16" s="1"/>
  <c r="H1028" i="16" a="1"/>
  <c r="H1028" i="16" s="1"/>
  <c r="H1029" i="16" a="1"/>
  <c r="H1029" i="16" s="1"/>
  <c r="H1030" i="16" a="1"/>
  <c r="H1030" i="16" s="1"/>
  <c r="H1031" i="16" a="1"/>
  <c r="H1031" i="16" s="1"/>
  <c r="H1032" i="16" a="1"/>
  <c r="H1032" i="16" s="1"/>
  <c r="H1033" i="16" a="1"/>
  <c r="H1033" i="16" s="1"/>
  <c r="H1034" i="16" a="1"/>
  <c r="H1034" i="16" s="1"/>
  <c r="H1035" i="16" a="1"/>
  <c r="H1035" i="16" s="1"/>
  <c r="H1036" i="16" a="1"/>
  <c r="H1036" i="16" s="1"/>
  <c r="H1037" i="16" a="1"/>
  <c r="H1037" i="16" s="1"/>
  <c r="H1038" i="16" a="1"/>
  <c r="H1038" i="16" s="1"/>
  <c r="H1039" i="16" a="1"/>
  <c r="H1039" i="16" s="1"/>
  <c r="H1040" i="16" a="1"/>
  <c r="H1040" i="16" s="1"/>
  <c r="H1041" i="16" a="1"/>
  <c r="H1041" i="16" s="1"/>
  <c r="H1042" i="16" a="1"/>
  <c r="H1042" i="16" s="1"/>
  <c r="H1043" i="16" a="1"/>
  <c r="H1043" i="16" s="1"/>
  <c r="H1044" i="16" a="1"/>
  <c r="H1044" i="16" s="1"/>
  <c r="H1045" i="16" a="1"/>
  <c r="H1045" i="16" s="1"/>
  <c r="H1046" i="16" a="1"/>
  <c r="H1046" i="16" s="1"/>
  <c r="H1047" i="16" a="1"/>
  <c r="H1047" i="16" s="1"/>
  <c r="H1048" i="16" a="1"/>
  <c r="H1048" i="16" s="1"/>
  <c r="H1049" i="16" a="1"/>
  <c r="H1049" i="16" s="1"/>
  <c r="H1050" i="16" a="1"/>
  <c r="H1050" i="16" s="1"/>
  <c r="H1051" i="16" a="1"/>
  <c r="H1051" i="16" s="1"/>
  <c r="H1052" i="16" a="1"/>
  <c r="H1052" i="16" s="1"/>
  <c r="H1053" i="16" a="1"/>
  <c r="H1053" i="16" s="1"/>
  <c r="H1054" i="16" a="1"/>
  <c r="H1054" i="16" s="1"/>
  <c r="H1055" i="16" a="1"/>
  <c r="H1055" i="16" s="1"/>
  <c r="H1056" i="16" a="1"/>
  <c r="H1056" i="16" s="1"/>
  <c r="H1057" i="16" a="1"/>
  <c r="H1057" i="16" s="1"/>
  <c r="H1058" i="16" a="1"/>
  <c r="H1058" i="16" s="1"/>
  <c r="H1059" i="16" a="1"/>
  <c r="H1059" i="16" s="1"/>
  <c r="H1060" i="16" a="1"/>
  <c r="H1060" i="16" s="1"/>
  <c r="H1061" i="16" a="1"/>
  <c r="H1061" i="16" s="1"/>
  <c r="H1062" i="16" a="1"/>
  <c r="H1062" i="16" s="1"/>
  <c r="H1063" i="16" a="1"/>
  <c r="H1063" i="16" s="1"/>
  <c r="H1064" i="16" a="1"/>
  <c r="H1064" i="16" s="1"/>
  <c r="H1065" i="16" a="1"/>
  <c r="H1065" i="16" s="1"/>
  <c r="H1066" i="16" a="1"/>
  <c r="H1066" i="16" s="1"/>
  <c r="H1067" i="16" a="1"/>
  <c r="H1067" i="16" s="1"/>
  <c r="H1068" i="16" a="1"/>
  <c r="H1068" i="16" s="1"/>
  <c r="H1069" i="16" a="1"/>
  <c r="H1069" i="16" s="1"/>
  <c r="H1070" i="16" a="1"/>
  <c r="H1070" i="16" s="1"/>
  <c r="H1071" i="16" a="1"/>
  <c r="H1071" i="16" s="1"/>
  <c r="H1072" i="16" a="1"/>
  <c r="H1072" i="16" s="1"/>
  <c r="H1073" i="16" a="1"/>
  <c r="H1073" i="16" s="1"/>
  <c r="H1074" i="16" a="1"/>
  <c r="H1074" i="16" s="1"/>
  <c r="H1075" i="16" a="1"/>
  <c r="H1075" i="16" s="1"/>
  <c r="H1076" i="16" a="1"/>
  <c r="H1076" i="16" s="1"/>
  <c r="H1077" i="16" a="1"/>
  <c r="H1077" i="16" s="1"/>
  <c r="H1078" i="16" a="1"/>
  <c r="H1078" i="16" s="1"/>
  <c r="H1079" i="16" a="1"/>
  <c r="H1079" i="16" s="1"/>
  <c r="H1080" i="16" a="1"/>
  <c r="H1080" i="16" s="1"/>
  <c r="H1081" i="16" a="1"/>
  <c r="H1081" i="16" s="1"/>
  <c r="H1082" i="16" a="1"/>
  <c r="H1082" i="16" s="1"/>
  <c r="H1083" i="16" a="1"/>
  <c r="H1083" i="16" s="1"/>
  <c r="H1084" i="16" a="1"/>
  <c r="H1084" i="16" s="1"/>
  <c r="H1085" i="16" a="1"/>
  <c r="H1085" i="16" s="1"/>
  <c r="H1086" i="16" a="1"/>
  <c r="H1086" i="16" s="1"/>
  <c r="H1087" i="16" a="1"/>
  <c r="H1087" i="16" s="1"/>
  <c r="H1088" i="16" a="1"/>
  <c r="H1088" i="16" s="1"/>
  <c r="H1089" i="16" a="1"/>
  <c r="H1089" i="16" s="1"/>
  <c r="H1090" i="16" a="1"/>
  <c r="H1090" i="16" s="1"/>
  <c r="H1091" i="16" a="1"/>
  <c r="H1091" i="16" s="1"/>
  <c r="H1092" i="16" a="1"/>
  <c r="H1092" i="16" s="1"/>
  <c r="H1093" i="16" a="1"/>
  <c r="H1093" i="16" s="1"/>
  <c r="H1094" i="16" a="1"/>
  <c r="H1094" i="16" s="1"/>
  <c r="H1095" i="16" a="1"/>
  <c r="H1095" i="16" s="1"/>
  <c r="H1096" i="16" a="1"/>
  <c r="H1096" i="16" s="1"/>
  <c r="H1097" i="16" a="1"/>
  <c r="H1097" i="16" s="1"/>
  <c r="H1098" i="16" a="1"/>
  <c r="H1098" i="16" s="1"/>
  <c r="H1099" i="16" a="1"/>
  <c r="H1099" i="16" s="1"/>
  <c r="H1100" i="16" a="1"/>
  <c r="H1100" i="16" s="1"/>
  <c r="H1101" i="16" a="1"/>
  <c r="H1101" i="16" s="1"/>
  <c r="H1102" i="16" a="1"/>
  <c r="H1102" i="16" s="1"/>
  <c r="H1103" i="16" a="1"/>
  <c r="H1103" i="16" s="1"/>
  <c r="H1104" i="16" a="1"/>
  <c r="H1104" i="16" s="1"/>
  <c r="H1105" i="16" a="1"/>
  <c r="H1105" i="16" s="1"/>
  <c r="H1106" i="16" a="1"/>
  <c r="H1106" i="16" s="1"/>
  <c r="H1107" i="16" a="1"/>
  <c r="H1107" i="16" s="1"/>
  <c r="H1108" i="16" a="1"/>
  <c r="H1108" i="16" s="1"/>
  <c r="H1109" i="16" a="1"/>
  <c r="H1109" i="16" s="1"/>
  <c r="H1110" i="16" a="1"/>
  <c r="H1110" i="16" s="1"/>
  <c r="H1111" i="16" a="1"/>
  <c r="H1111" i="16" s="1"/>
  <c r="H1112" i="16" a="1"/>
  <c r="H1112" i="16" s="1"/>
  <c r="H1113" i="16" a="1"/>
  <c r="H1113" i="16" s="1"/>
  <c r="H1114" i="16" a="1"/>
  <c r="H1114" i="16" s="1"/>
  <c r="H1115" i="16" a="1"/>
  <c r="H1115" i="16" s="1"/>
  <c r="H1116" i="16" a="1"/>
  <c r="H1116" i="16" s="1"/>
  <c r="H1117" i="16" a="1"/>
  <c r="H1117" i="16" s="1"/>
  <c r="H1118" i="16" a="1"/>
  <c r="H1118" i="16" s="1"/>
  <c r="H1119" i="16" a="1"/>
  <c r="H1119" i="16" s="1"/>
  <c r="H1120" i="16" a="1"/>
  <c r="H1120" i="16" s="1"/>
  <c r="H1121" i="16" a="1"/>
  <c r="H1121" i="16" s="1"/>
  <c r="H1122" i="16" a="1"/>
  <c r="H1122" i="16" s="1"/>
  <c r="H1123" i="16" a="1"/>
  <c r="H1123" i="16" s="1"/>
  <c r="H1124" i="16" a="1"/>
  <c r="H1124" i="16" s="1"/>
  <c r="H1125" i="16" a="1"/>
  <c r="H1125" i="16" s="1"/>
  <c r="H1126" i="16" a="1"/>
  <c r="H1126" i="16" s="1"/>
  <c r="H1127" i="16" a="1"/>
  <c r="H1127" i="16" s="1"/>
  <c r="H1128" i="16" a="1"/>
  <c r="H1128" i="16" s="1"/>
  <c r="H1129" i="16" a="1"/>
  <c r="H1129" i="16" s="1"/>
  <c r="H1130" i="16" a="1"/>
  <c r="H1130" i="16" s="1"/>
  <c r="H1131" i="16" a="1"/>
  <c r="H1131" i="16" s="1"/>
  <c r="H1132" i="16" a="1"/>
  <c r="H1132" i="16" s="1"/>
  <c r="H1133" i="16" a="1"/>
  <c r="H1133" i="16" s="1"/>
  <c r="H1134" i="16" a="1"/>
  <c r="H1134" i="16" s="1"/>
  <c r="H1135" i="16" a="1"/>
  <c r="H1135" i="16" s="1"/>
  <c r="H1136" i="16" a="1"/>
  <c r="H1136" i="16" s="1"/>
  <c r="H1137" i="16" a="1"/>
  <c r="H1137" i="16" s="1"/>
  <c r="H1138" i="16" a="1"/>
  <c r="H1138" i="16" s="1"/>
  <c r="H1139" i="16" a="1"/>
  <c r="H1139" i="16" s="1"/>
  <c r="H1140" i="16" a="1"/>
  <c r="H1140" i="16" s="1"/>
  <c r="H1141" i="16" a="1"/>
  <c r="H1141" i="16" s="1"/>
  <c r="H1142" i="16" a="1"/>
  <c r="H1142" i="16" s="1"/>
  <c r="H1143" i="16" a="1"/>
  <c r="H1143" i="16" s="1"/>
  <c r="H1144" i="16" a="1"/>
  <c r="H1144" i="16" s="1"/>
  <c r="H1145" i="16" a="1"/>
  <c r="H1145" i="16" s="1"/>
  <c r="H1146" i="16" a="1"/>
  <c r="H1146" i="16" s="1"/>
  <c r="H1147" i="16" a="1"/>
  <c r="H1147" i="16" s="1"/>
  <c r="H1148" i="16" a="1"/>
  <c r="H1148" i="16" s="1"/>
  <c r="H1149" i="16" a="1"/>
  <c r="H1149" i="16" s="1"/>
  <c r="H1150" i="16" a="1"/>
  <c r="H1150" i="16" s="1"/>
  <c r="H1151" i="16" a="1"/>
  <c r="H1151" i="16" s="1"/>
  <c r="H1152" i="16" a="1"/>
  <c r="H1152" i="16" s="1"/>
  <c r="H1153" i="16" a="1"/>
  <c r="H1153" i="16" s="1"/>
  <c r="H1154" i="16" a="1"/>
  <c r="H1154" i="16" s="1"/>
  <c r="H1155" i="16" a="1"/>
  <c r="H1155" i="16" s="1"/>
  <c r="H1156" i="16" a="1"/>
  <c r="H1156" i="16" s="1"/>
  <c r="H1157" i="16" a="1"/>
  <c r="H1157" i="16" s="1"/>
  <c r="H1158" i="16" a="1"/>
  <c r="H1158" i="16" s="1"/>
  <c r="H1159" i="16" a="1"/>
  <c r="H1159" i="16" s="1"/>
  <c r="H1160" i="16" a="1"/>
  <c r="H1160" i="16" s="1"/>
  <c r="H1161" i="16" a="1"/>
  <c r="H1161" i="16" s="1"/>
  <c r="H1162" i="16" a="1"/>
  <c r="H1162" i="16" s="1"/>
  <c r="H1163" i="16" a="1"/>
  <c r="H1163" i="16" s="1"/>
  <c r="H1164" i="16" a="1"/>
  <c r="H1164" i="16" s="1"/>
  <c r="H1165" i="16" a="1"/>
  <c r="H1165" i="16" s="1"/>
  <c r="H1166" i="16" a="1"/>
  <c r="H1166" i="16" s="1"/>
  <c r="H1167" i="16" a="1"/>
  <c r="H1167" i="16" s="1"/>
  <c r="E2" i="16" a="1"/>
  <c r="E2" i="16" s="1"/>
  <c r="D2" i="16" a="1"/>
  <c r="D2" i="16" s="1"/>
  <c r="C2" i="16" a="1"/>
  <c r="C2" i="16" s="1"/>
  <c r="B2" i="16" a="1"/>
  <c r="B2" i="16" s="1"/>
  <c r="J427" i="2"/>
  <c r="K426" i="16" s="1" a="1"/>
  <c r="K426" i="16" s="1"/>
  <c r="J428" i="2"/>
  <c r="K427" i="16" s="1" a="1"/>
  <c r="K427" i="16" s="1"/>
  <c r="J429" i="2"/>
  <c r="K428" i="16" s="1" a="1"/>
  <c r="K428" i="16" s="1"/>
  <c r="J430" i="2"/>
  <c r="K429" i="16" s="1" a="1"/>
  <c r="K429" i="16" s="1"/>
  <c r="J431" i="2"/>
  <c r="K430" i="16" s="1" a="1"/>
  <c r="K430" i="16" s="1"/>
  <c r="J432" i="2"/>
  <c r="K431" i="16" s="1" a="1"/>
  <c r="K431" i="16" s="1"/>
  <c r="J433" i="2"/>
  <c r="K432" i="16" s="1" a="1"/>
  <c r="K432" i="16" s="1"/>
  <c r="J434" i="2"/>
  <c r="K433" i="16" s="1" a="1"/>
  <c r="K433" i="16" s="1"/>
  <c r="J435" i="2"/>
  <c r="K434" i="16" s="1" a="1"/>
  <c r="K434" i="16" s="1"/>
  <c r="J436" i="2"/>
  <c r="K435" i="16" s="1" a="1"/>
  <c r="K435" i="16" s="1"/>
  <c r="J437" i="2"/>
  <c r="K436" i="16" s="1" a="1"/>
  <c r="K436" i="16" s="1"/>
  <c r="J438" i="2"/>
  <c r="K437" i="16" s="1" a="1"/>
  <c r="K437" i="16" s="1"/>
  <c r="J439" i="2"/>
  <c r="K438" i="16" s="1" a="1"/>
  <c r="K438" i="16" s="1"/>
  <c r="J440" i="2"/>
  <c r="K439" i="16" s="1" a="1"/>
  <c r="K439" i="16" s="1"/>
  <c r="J441" i="2"/>
  <c r="K440" i="16" s="1" a="1"/>
  <c r="K440" i="16" s="1"/>
  <c r="J442" i="2"/>
  <c r="K441" i="16" s="1" a="1"/>
  <c r="K441" i="16" s="1"/>
  <c r="J443" i="2"/>
  <c r="K442" i="16" s="1" a="1"/>
  <c r="K442" i="16" s="1"/>
  <c r="J444" i="2"/>
  <c r="K443" i="16" s="1" a="1"/>
  <c r="K443" i="16" s="1"/>
  <c r="J445" i="2"/>
  <c r="K444" i="16" s="1" a="1"/>
  <c r="K444" i="16" s="1"/>
  <c r="J446" i="2"/>
  <c r="K445" i="16" s="1" a="1"/>
  <c r="K445" i="16" s="1"/>
  <c r="J447" i="2"/>
  <c r="K446" i="16" s="1" a="1"/>
  <c r="K446" i="16" s="1"/>
  <c r="J448" i="2"/>
  <c r="K447" i="16" s="1" a="1"/>
  <c r="K447" i="16" s="1"/>
  <c r="J449" i="2"/>
  <c r="K448" i="16" s="1" a="1"/>
  <c r="K448" i="16" s="1"/>
  <c r="J450" i="2"/>
  <c r="K449" i="16" s="1" a="1"/>
  <c r="K449" i="16" s="1"/>
  <c r="J451" i="2"/>
  <c r="K450" i="16" s="1" a="1"/>
  <c r="K450" i="16" s="1"/>
  <c r="J452" i="2"/>
  <c r="K451" i="16" s="1" a="1"/>
  <c r="K451" i="16" s="1"/>
  <c r="J453" i="2"/>
  <c r="K452" i="16" s="1" a="1"/>
  <c r="K452" i="16" s="1"/>
  <c r="J454" i="2"/>
  <c r="K453" i="16" s="1" a="1"/>
  <c r="K453" i="16" s="1"/>
  <c r="J455" i="2"/>
  <c r="K454" i="16" s="1" a="1"/>
  <c r="K454" i="16" s="1"/>
  <c r="J456" i="2"/>
  <c r="K455" i="16" s="1" a="1"/>
  <c r="K455" i="16" s="1"/>
  <c r="J457" i="2"/>
  <c r="K456" i="16" s="1" a="1"/>
  <c r="K456" i="16" s="1"/>
  <c r="J458" i="2"/>
  <c r="K457" i="16" s="1" a="1"/>
  <c r="K457" i="16" s="1"/>
  <c r="J459" i="2"/>
  <c r="K458" i="16" s="1" a="1"/>
  <c r="K458" i="16" s="1"/>
  <c r="J460" i="2"/>
  <c r="K459" i="16" s="1" a="1"/>
  <c r="K459" i="16" s="1"/>
  <c r="J461" i="2"/>
  <c r="K460" i="16" s="1" a="1"/>
  <c r="K460" i="16" s="1"/>
  <c r="J462" i="2"/>
  <c r="K461" i="16" s="1" a="1"/>
  <c r="K461" i="16" s="1"/>
  <c r="J463" i="2"/>
  <c r="K462" i="16" s="1" a="1"/>
  <c r="K462" i="16" s="1"/>
  <c r="J464" i="2"/>
  <c r="K463" i="16" s="1" a="1"/>
  <c r="K463" i="16" s="1"/>
  <c r="J465" i="2"/>
  <c r="K464" i="16" s="1" a="1"/>
  <c r="K464" i="16" s="1"/>
  <c r="J466" i="2"/>
  <c r="K465" i="16" s="1" a="1"/>
  <c r="K465" i="16" s="1"/>
  <c r="J467" i="2"/>
  <c r="K466" i="16" s="1" a="1"/>
  <c r="K466" i="16" s="1"/>
  <c r="J468" i="2"/>
  <c r="K467" i="16" s="1" a="1"/>
  <c r="K467" i="16" s="1"/>
  <c r="J469" i="2"/>
  <c r="K468" i="16" s="1" a="1"/>
  <c r="K468" i="16" s="1"/>
  <c r="J470" i="2"/>
  <c r="K469" i="16" s="1" a="1"/>
  <c r="K469" i="16" s="1"/>
  <c r="J471" i="2"/>
  <c r="K470" i="16" s="1" a="1"/>
  <c r="K470" i="16" s="1"/>
  <c r="J472" i="2"/>
  <c r="K471" i="16" s="1" a="1"/>
  <c r="K471" i="16" s="1"/>
  <c r="J473" i="2"/>
  <c r="K472" i="16" s="1" a="1"/>
  <c r="K472" i="16" s="1"/>
  <c r="J474" i="2"/>
  <c r="K473" i="16" s="1" a="1"/>
  <c r="K473" i="16" s="1"/>
  <c r="J475" i="2"/>
  <c r="K474" i="16" s="1" a="1"/>
  <c r="K474" i="16" s="1"/>
  <c r="J476" i="2"/>
  <c r="K475" i="16" s="1" a="1"/>
  <c r="K475" i="16" s="1"/>
  <c r="J477" i="2"/>
  <c r="K476" i="16" s="1" a="1"/>
  <c r="K476" i="16" s="1"/>
  <c r="J478" i="2"/>
  <c r="K477" i="16" s="1" a="1"/>
  <c r="K477" i="16" s="1"/>
  <c r="J479" i="2"/>
  <c r="K478" i="16" s="1" a="1"/>
  <c r="K478" i="16" s="1"/>
  <c r="J480" i="2"/>
  <c r="K479" i="16" s="1" a="1"/>
  <c r="K479" i="16" s="1"/>
  <c r="J481" i="2"/>
  <c r="K480" i="16" s="1" a="1"/>
  <c r="K480" i="16" s="1"/>
  <c r="J482" i="2"/>
  <c r="K481" i="16" s="1" a="1"/>
  <c r="K481" i="16" s="1"/>
  <c r="J483" i="2"/>
  <c r="K482" i="16" s="1" a="1"/>
  <c r="K482" i="16" s="1"/>
  <c r="J484" i="2"/>
  <c r="K483" i="16" s="1" a="1"/>
  <c r="K483" i="16" s="1"/>
  <c r="J485" i="2"/>
  <c r="K484" i="16" s="1" a="1"/>
  <c r="K484" i="16" s="1"/>
  <c r="J486" i="2"/>
  <c r="K485" i="16" s="1" a="1"/>
  <c r="K485" i="16" s="1"/>
  <c r="J487" i="2"/>
  <c r="K486" i="16" s="1" a="1"/>
  <c r="K486" i="16" s="1"/>
  <c r="J488" i="2"/>
  <c r="K487" i="16" s="1" a="1"/>
  <c r="K487" i="16" s="1"/>
  <c r="J489" i="2"/>
  <c r="K488" i="16" s="1" a="1"/>
  <c r="K488" i="16" s="1"/>
  <c r="J490" i="2"/>
  <c r="K489" i="16" s="1" a="1"/>
  <c r="K489" i="16" s="1"/>
  <c r="J491" i="2"/>
  <c r="K490" i="16" s="1" a="1"/>
  <c r="K490" i="16" s="1"/>
  <c r="J492" i="2"/>
  <c r="K491" i="16" s="1" a="1"/>
  <c r="K491" i="16" s="1"/>
  <c r="J493" i="2"/>
  <c r="K492" i="16" s="1" a="1"/>
  <c r="K492" i="16" s="1"/>
  <c r="J494" i="2"/>
  <c r="K493" i="16" s="1" a="1"/>
  <c r="K493" i="16" s="1"/>
  <c r="J495" i="2"/>
  <c r="K494" i="16" s="1" a="1"/>
  <c r="K494" i="16" s="1"/>
  <c r="J496" i="2"/>
  <c r="K495" i="16" s="1" a="1"/>
  <c r="K495" i="16" s="1"/>
  <c r="J497" i="2"/>
  <c r="K496" i="16" s="1" a="1"/>
  <c r="K496" i="16" s="1"/>
  <c r="J498" i="2"/>
  <c r="K497" i="16" s="1" a="1"/>
  <c r="K497" i="16" s="1"/>
  <c r="J499" i="2"/>
  <c r="K498" i="16" s="1" a="1"/>
  <c r="K498" i="16" s="1"/>
  <c r="J500" i="2"/>
  <c r="K499" i="16" s="1" a="1"/>
  <c r="K499" i="16" s="1"/>
  <c r="J501" i="2"/>
  <c r="K500" i="16" s="1" a="1"/>
  <c r="K500" i="16" s="1"/>
  <c r="J502" i="2"/>
  <c r="K501" i="16" s="1" a="1"/>
  <c r="K501" i="16" s="1"/>
  <c r="J503" i="2"/>
  <c r="K502" i="16" s="1" a="1"/>
  <c r="K502" i="16" s="1"/>
  <c r="J504" i="2"/>
  <c r="K503" i="16" s="1" a="1"/>
  <c r="K503" i="16" s="1"/>
  <c r="J505" i="2"/>
  <c r="K504" i="16" s="1" a="1"/>
  <c r="K504" i="16" s="1"/>
  <c r="J506" i="2"/>
  <c r="K505" i="16" s="1" a="1"/>
  <c r="K505" i="16" s="1"/>
  <c r="J425" i="2"/>
  <c r="K424" i="16" s="1" a="1"/>
  <c r="K424" i="16" s="1"/>
  <c r="J426" i="2"/>
  <c r="K425" i="16" s="1" a="1"/>
  <c r="K425" i="16" s="1"/>
  <c r="J424" i="2"/>
  <c r="K423" i="16" s="1" a="1"/>
  <c r="K423" i="16" s="1"/>
  <c r="J423" i="2"/>
  <c r="K422" i="16" s="1" a="1"/>
  <c r="K422" i="16" s="1"/>
  <c r="J422" i="2"/>
  <c r="K421" i="16" s="1" a="1"/>
  <c r="K421" i="16" s="1"/>
  <c r="J421" i="2"/>
  <c r="K420" i="16" s="1" a="1"/>
  <c r="K420" i="16" s="1"/>
  <c r="J420" i="2"/>
  <c r="K419" i="16" s="1" a="1"/>
  <c r="K419" i="16" s="1"/>
  <c r="J419" i="2"/>
  <c r="K418" i="16" s="1" a="1"/>
  <c r="K418" i="16" s="1"/>
  <c r="J418" i="2"/>
  <c r="K417" i="16" s="1" a="1"/>
  <c r="K417" i="16" s="1"/>
  <c r="J417" i="2"/>
  <c r="K416" i="16" s="1" a="1"/>
  <c r="K416" i="16" s="1"/>
  <c r="J416" i="2"/>
  <c r="K415" i="16" s="1" a="1"/>
  <c r="K415" i="16" s="1"/>
  <c r="J415" i="2"/>
  <c r="K414" i="16" s="1" a="1"/>
  <c r="K414" i="16" s="1"/>
  <c r="J414" i="2"/>
  <c r="K413" i="16" s="1" a="1"/>
  <c r="K413" i="16" s="1"/>
  <c r="J412" i="2"/>
  <c r="K411" i="16" s="1" a="1"/>
  <c r="K411" i="16" s="1"/>
  <c r="J413" i="2"/>
  <c r="K412" i="16" s="1" a="1"/>
  <c r="K412" i="16" s="1"/>
  <c r="J411" i="2"/>
  <c r="K410" i="16" s="1" a="1"/>
  <c r="K410" i="16" s="1"/>
  <c r="J410" i="2"/>
  <c r="K409" i="16" s="1" a="1"/>
  <c r="K409" i="16" s="1"/>
  <c r="J409" i="2"/>
  <c r="K408" i="16" s="1" a="1"/>
  <c r="K408" i="16" s="1"/>
  <c r="J408" i="2"/>
  <c r="K407" i="16" s="1" a="1"/>
  <c r="K407" i="16" s="1"/>
  <c r="J407" i="2"/>
  <c r="K406" i="16" s="1" a="1"/>
  <c r="K406" i="16" s="1"/>
  <c r="J406" i="2"/>
  <c r="K405" i="16" s="1" a="1"/>
  <c r="K405" i="16" s="1"/>
  <c r="J404" i="2"/>
  <c r="K403" i="16" s="1" a="1"/>
  <c r="K403" i="16" s="1"/>
  <c r="J405" i="2"/>
  <c r="K404" i="16" s="1" a="1"/>
  <c r="K404" i="16" s="1"/>
  <c r="J400" i="2"/>
  <c r="K399" i="16" s="1" a="1"/>
  <c r="K399" i="16" s="1"/>
  <c r="J401" i="2"/>
  <c r="K400" i="16" s="1" a="1"/>
  <c r="K400" i="16" s="1"/>
  <c r="J402" i="2"/>
  <c r="K401" i="16" s="1" a="1"/>
  <c r="K401" i="16" s="1"/>
  <c r="J403" i="2"/>
  <c r="K402" i="16" s="1" a="1"/>
  <c r="K402" i="16" s="1"/>
  <c r="J398" i="2"/>
  <c r="K397" i="16" s="1" a="1"/>
  <c r="K397" i="16" s="1"/>
  <c r="J399" i="2"/>
  <c r="K398" i="16" s="1" a="1"/>
  <c r="K398" i="16" s="1"/>
  <c r="J396" i="2"/>
  <c r="K395" i="16" s="1" a="1"/>
  <c r="K395" i="16" s="1"/>
  <c r="J397" i="2"/>
  <c r="K396" i="16" s="1" a="1"/>
  <c r="K396" i="16" s="1"/>
  <c r="J395" i="2"/>
  <c r="K394" i="16" s="1" a="1"/>
  <c r="K394" i="16" s="1"/>
  <c r="J394" i="2"/>
  <c r="K393" i="16" s="1" a="1"/>
  <c r="K393" i="16" s="1"/>
  <c r="J393" i="2"/>
  <c r="K392" i="16" s="1" a="1"/>
  <c r="K392" i="16" s="1"/>
  <c r="J392" i="2"/>
  <c r="K391" i="16" s="1" a="1"/>
  <c r="K391" i="16" s="1"/>
  <c r="J391" i="2"/>
  <c r="K390" i="16" s="1" a="1"/>
  <c r="K390" i="16" s="1"/>
  <c r="J389" i="2"/>
  <c r="K388" i="16" s="1" a="1"/>
  <c r="K388" i="16" s="1"/>
  <c r="J390" i="2"/>
  <c r="K389" i="16" s="1" a="1"/>
  <c r="K389" i="16" s="1"/>
  <c r="J388" i="2"/>
  <c r="K387" i="16" s="1" a="1"/>
  <c r="K387" i="16" s="1"/>
  <c r="J387" i="2"/>
  <c r="K386" i="16" s="1" a="1"/>
  <c r="K386" i="16" s="1"/>
  <c r="J386" i="2"/>
  <c r="K385" i="16" s="1" a="1"/>
  <c r="K385" i="16" s="1"/>
  <c r="J385" i="2"/>
  <c r="K384" i="16" s="1" a="1"/>
  <c r="K384" i="16" s="1"/>
  <c r="J384" i="2"/>
  <c r="K383" i="16" s="1" a="1"/>
  <c r="K383" i="16" s="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" i="11"/>
  <c r="Q2" i="11"/>
  <c r="P3" i="11"/>
  <c r="P4" i="11"/>
  <c r="P2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14" i="11"/>
  <c r="N114" i="3"/>
  <c r="K1052" i="16" s="1" a="1"/>
  <c r="K1052" i="16" s="1"/>
  <c r="N115" i="3"/>
  <c r="K1053" i="16" s="1" a="1"/>
  <c r="K1053" i="16" s="1"/>
  <c r="N116" i="3"/>
  <c r="K1054" i="16" s="1" a="1"/>
  <c r="K1054" i="16" s="1"/>
  <c r="N117" i="3"/>
  <c r="K1055" i="16" s="1" a="1"/>
  <c r="K1055" i="16" s="1"/>
  <c r="N118" i="3"/>
  <c r="K1056" i="16" s="1" a="1"/>
  <c r="K1056" i="16" s="1"/>
  <c r="N119" i="3"/>
  <c r="K1057" i="16" s="1" a="1"/>
  <c r="K1057" i="16" s="1"/>
  <c r="N120" i="3"/>
  <c r="K1058" i="16" s="1" a="1"/>
  <c r="K1058" i="16" s="1"/>
  <c r="N121" i="3"/>
  <c r="K1059" i="16" s="1" a="1"/>
  <c r="K1059" i="16" s="1"/>
  <c r="N122" i="3"/>
  <c r="K1060" i="16" s="1" a="1"/>
  <c r="K1060" i="16" s="1"/>
  <c r="N123" i="3"/>
  <c r="K1061" i="16" s="1" a="1"/>
  <c r="K1061" i="16" s="1"/>
  <c r="N124" i="3"/>
  <c r="K1062" i="16" s="1" a="1"/>
  <c r="K1062" i="16" s="1"/>
  <c r="N125" i="3"/>
  <c r="K1063" i="16" s="1" a="1"/>
  <c r="K1063" i="16" s="1"/>
  <c r="N126" i="3"/>
  <c r="K1064" i="16" s="1" a="1"/>
  <c r="K1064" i="16" s="1"/>
  <c r="N127" i="3"/>
  <c r="K1065" i="16" s="1" a="1"/>
  <c r="K1065" i="16" s="1"/>
  <c r="N128" i="3"/>
  <c r="K1066" i="16" s="1" a="1"/>
  <c r="K1066" i="16" s="1"/>
  <c r="N129" i="3"/>
  <c r="K1067" i="16" s="1" a="1"/>
  <c r="K1067" i="16" s="1"/>
  <c r="N130" i="3"/>
  <c r="K1068" i="16" s="1" a="1"/>
  <c r="K1068" i="16" s="1"/>
  <c r="N131" i="3"/>
  <c r="K1069" i="16" s="1" a="1"/>
  <c r="K1069" i="16" s="1"/>
  <c r="N132" i="3"/>
  <c r="K1070" i="16" s="1" a="1"/>
  <c r="K1070" i="16" s="1"/>
  <c r="N133" i="3"/>
  <c r="K1071" i="16" s="1" a="1"/>
  <c r="K1071" i="16" s="1"/>
  <c r="N134" i="3"/>
  <c r="K1072" i="16" s="1" a="1"/>
  <c r="K1072" i="16" s="1"/>
  <c r="N135" i="3"/>
  <c r="K1073" i="16" s="1" a="1"/>
  <c r="K1073" i="16" s="1"/>
  <c r="N136" i="3"/>
  <c r="K1074" i="16" s="1" a="1"/>
  <c r="K1074" i="16" s="1"/>
  <c r="N137" i="3"/>
  <c r="K1075" i="16" s="1" a="1"/>
  <c r="K1075" i="16" s="1"/>
  <c r="N138" i="3"/>
  <c r="K1076" i="16" s="1" a="1"/>
  <c r="K1076" i="16" s="1"/>
  <c r="N139" i="3"/>
  <c r="K1077" i="16" s="1" a="1"/>
  <c r="K1077" i="16" s="1"/>
  <c r="N140" i="3"/>
  <c r="K1078" i="16" s="1" a="1"/>
  <c r="K1078" i="16" s="1"/>
  <c r="N141" i="3"/>
  <c r="K1079" i="16" s="1" a="1"/>
  <c r="K1079" i="16" s="1"/>
  <c r="N142" i="3"/>
  <c r="K1080" i="16" s="1" a="1"/>
  <c r="K1080" i="16" s="1"/>
  <c r="N143" i="3"/>
  <c r="K1081" i="16" s="1" a="1"/>
  <c r="K1081" i="16" s="1"/>
  <c r="N144" i="3"/>
  <c r="K1082" i="16" s="1" a="1"/>
  <c r="K1082" i="16" s="1"/>
  <c r="N145" i="3"/>
  <c r="K1083" i="16" s="1" a="1"/>
  <c r="K1083" i="16" s="1"/>
  <c r="N146" i="3"/>
  <c r="K1084" i="16" s="1" a="1"/>
  <c r="K1084" i="16" s="1"/>
  <c r="N147" i="3"/>
  <c r="K1085" i="16" s="1" a="1"/>
  <c r="K1085" i="16" s="1"/>
  <c r="N148" i="3"/>
  <c r="K1086" i="16" s="1" a="1"/>
  <c r="K1086" i="16" s="1"/>
  <c r="N149" i="3"/>
  <c r="K1087" i="16" s="1" a="1"/>
  <c r="K1087" i="16" s="1"/>
  <c r="N150" i="3"/>
  <c r="K1088" i="16" s="1" a="1"/>
  <c r="K1088" i="16" s="1"/>
  <c r="N151" i="3"/>
  <c r="K1089" i="16" s="1" a="1"/>
  <c r="K1089" i="16" s="1"/>
  <c r="N152" i="3"/>
  <c r="K1090" i="16" s="1" a="1"/>
  <c r="K1090" i="16" s="1"/>
  <c r="N153" i="3"/>
  <c r="K1091" i="16" s="1" a="1"/>
  <c r="K1091" i="16" s="1"/>
  <c r="N154" i="3"/>
  <c r="K1092" i="16" s="1" a="1"/>
  <c r="K1092" i="16" s="1"/>
  <c r="N155" i="3"/>
  <c r="K1093" i="16" s="1" a="1"/>
  <c r="K1093" i="16" s="1"/>
  <c r="N156" i="3"/>
  <c r="K1094" i="16" s="1" a="1"/>
  <c r="K1094" i="16" s="1"/>
  <c r="N157" i="3"/>
  <c r="K1095" i="16" s="1" a="1"/>
  <c r="K1095" i="16" s="1"/>
  <c r="N158" i="3"/>
  <c r="K1096" i="16" s="1" a="1"/>
  <c r="K1096" i="16" s="1"/>
  <c r="N159" i="3"/>
  <c r="K1097" i="16" s="1" a="1"/>
  <c r="K1097" i="16" s="1"/>
  <c r="N160" i="3"/>
  <c r="K1098" i="16" s="1" a="1"/>
  <c r="K1098" i="16" s="1"/>
  <c r="N161" i="3"/>
  <c r="K1099" i="16" s="1" a="1"/>
  <c r="K1099" i="16" s="1"/>
  <c r="N162" i="3"/>
  <c r="K1100" i="16" s="1" a="1"/>
  <c r="K1100" i="16" s="1"/>
  <c r="N163" i="3"/>
  <c r="K1101" i="16" s="1" a="1"/>
  <c r="K1101" i="16" s="1"/>
  <c r="N164" i="3"/>
  <c r="K1102" i="16" s="1" a="1"/>
  <c r="K1102" i="16" s="1"/>
  <c r="N165" i="3"/>
  <c r="K1103" i="16" s="1" a="1"/>
  <c r="K1103" i="16" s="1"/>
  <c r="N166" i="3"/>
  <c r="K1104" i="16" s="1" a="1"/>
  <c r="K1104" i="16" s="1"/>
  <c r="N167" i="3"/>
  <c r="K1105" i="16" s="1" a="1"/>
  <c r="K1105" i="16" s="1"/>
  <c r="N168" i="3"/>
  <c r="K1106" i="16" s="1" a="1"/>
  <c r="K1106" i="16" s="1"/>
  <c r="N169" i="3"/>
  <c r="K1107" i="16" s="1" a="1"/>
  <c r="K1107" i="16" s="1"/>
  <c r="N170" i="3"/>
  <c r="K1108" i="16" s="1" a="1"/>
  <c r="K1108" i="16" s="1"/>
  <c r="N171" i="3"/>
  <c r="K1109" i="16" s="1" a="1"/>
  <c r="K1109" i="16" s="1"/>
  <c r="N172" i="3"/>
  <c r="K1110" i="16" s="1" a="1"/>
  <c r="K1110" i="16" s="1"/>
  <c r="N173" i="3"/>
  <c r="K1111" i="16" s="1" a="1"/>
  <c r="K1111" i="16" s="1"/>
  <c r="N174" i="3"/>
  <c r="K1112" i="16" s="1" a="1"/>
  <c r="K1112" i="16" s="1"/>
  <c r="N175" i="3"/>
  <c r="K1113" i="16" s="1" a="1"/>
  <c r="K1113" i="16" s="1"/>
  <c r="N176" i="3"/>
  <c r="K1114" i="16" s="1" a="1"/>
  <c r="K1114" i="16" s="1"/>
  <c r="N177" i="3"/>
  <c r="K1115" i="16" s="1" a="1"/>
  <c r="K1115" i="16" s="1"/>
  <c r="N178" i="3"/>
  <c r="K1116" i="16" s="1" a="1"/>
  <c r="K1116" i="16" s="1"/>
  <c r="N179" i="3"/>
  <c r="K1117" i="16" s="1" a="1"/>
  <c r="K1117" i="16" s="1"/>
  <c r="N180" i="3"/>
  <c r="K1118" i="16" s="1" a="1"/>
  <c r="K1118" i="16" s="1"/>
  <c r="N181" i="3"/>
  <c r="K1119" i="16" s="1" a="1"/>
  <c r="K1119" i="16" s="1"/>
  <c r="N182" i="3"/>
  <c r="K1120" i="16" s="1" a="1"/>
  <c r="K1120" i="16" s="1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J2" i="2"/>
  <c r="J383" i="2"/>
  <c r="K382" i="16" s="1" a="1"/>
  <c r="K382" i="16" s="1"/>
  <c r="J382" i="2"/>
  <c r="K381" i="16" s="1" a="1"/>
  <c r="K381" i="16" s="1"/>
  <c r="J381" i="2"/>
  <c r="K380" i="16" s="1" a="1"/>
  <c r="K380" i="16" s="1"/>
  <c r="J380" i="2"/>
  <c r="K379" i="16" s="1" a="1"/>
  <c r="K379" i="16" s="1"/>
  <c r="J379" i="2"/>
  <c r="K378" i="16" s="1" a="1"/>
  <c r="K378" i="16" s="1"/>
  <c r="J378" i="2"/>
  <c r="K377" i="16" s="1" a="1"/>
  <c r="K377" i="16" s="1"/>
  <c r="J377" i="2"/>
  <c r="K376" i="16" s="1" a="1"/>
  <c r="K376" i="16" s="1"/>
  <c r="J376" i="2"/>
  <c r="K375" i="16" s="1" a="1"/>
  <c r="K375" i="16" s="1"/>
  <c r="J375" i="2"/>
  <c r="K374" i="16" s="1" a="1"/>
  <c r="K374" i="16" s="1"/>
  <c r="J374" i="2"/>
  <c r="K373" i="16" s="1" a="1"/>
  <c r="K373" i="16" s="1"/>
  <c r="J373" i="2"/>
  <c r="K372" i="16" s="1" a="1"/>
  <c r="K372" i="16" s="1"/>
  <c r="J372" i="2"/>
  <c r="K371" i="16" s="1" a="1"/>
  <c r="K371" i="16" s="1"/>
  <c r="J371" i="2"/>
  <c r="K370" i="16" s="1" a="1"/>
  <c r="K370" i="16" s="1"/>
  <c r="J370" i="2"/>
  <c r="K369" i="16" s="1" a="1"/>
  <c r="K369" i="16" s="1"/>
  <c r="J369" i="2"/>
  <c r="K368" i="16" s="1" a="1"/>
  <c r="K368" i="16" s="1"/>
  <c r="J368" i="2"/>
  <c r="K367" i="16" s="1" a="1"/>
  <c r="K367" i="16" s="1"/>
  <c r="J367" i="2"/>
  <c r="K366" i="16" s="1" a="1"/>
  <c r="K366" i="16" s="1"/>
  <c r="J366" i="2"/>
  <c r="K365" i="16" s="1" a="1"/>
  <c r="K365" i="16" s="1"/>
  <c r="J365" i="2"/>
  <c r="K364" i="16" s="1" a="1"/>
  <c r="K364" i="16" s="1"/>
  <c r="J364" i="2"/>
  <c r="K363" i="16" s="1" a="1"/>
  <c r="K363" i="16" s="1"/>
  <c r="J363" i="2"/>
  <c r="K362" i="16" s="1" a="1"/>
  <c r="K362" i="16" s="1"/>
  <c r="J362" i="2"/>
  <c r="K361" i="16" s="1" a="1"/>
  <c r="K361" i="16" s="1"/>
  <c r="J361" i="2"/>
  <c r="K360" i="16" s="1" a="1"/>
  <c r="K360" i="16" s="1"/>
  <c r="J360" i="2"/>
  <c r="K359" i="16" s="1" a="1"/>
  <c r="K359" i="16" s="1"/>
  <c r="J359" i="2"/>
  <c r="K358" i="16" s="1" a="1"/>
  <c r="K358" i="16" s="1"/>
  <c r="J358" i="2"/>
  <c r="K357" i="16" s="1" a="1"/>
  <c r="K357" i="16" s="1"/>
  <c r="J357" i="2"/>
  <c r="K356" i="16" s="1" a="1"/>
  <c r="K356" i="16" s="1"/>
  <c r="J356" i="2"/>
  <c r="K355" i="16" s="1" a="1"/>
  <c r="K355" i="16" s="1"/>
  <c r="J355" i="2"/>
  <c r="K354" i="16" s="1" a="1"/>
  <c r="K354" i="16" s="1"/>
  <c r="J354" i="2"/>
  <c r="K353" i="16" s="1" a="1"/>
  <c r="K353" i="16" s="1"/>
  <c r="J353" i="2"/>
  <c r="K352" i="16" s="1" a="1"/>
  <c r="K352" i="16" s="1"/>
  <c r="J352" i="2"/>
  <c r="K351" i="16" s="1" a="1"/>
  <c r="K351" i="16" s="1"/>
  <c r="J351" i="2"/>
  <c r="K350" i="16" s="1" a="1"/>
  <c r="K350" i="16" s="1"/>
  <c r="J350" i="2"/>
  <c r="K349" i="16" s="1" a="1"/>
  <c r="K349" i="16" s="1"/>
  <c r="J349" i="2"/>
  <c r="K348" i="16" s="1" a="1"/>
  <c r="K348" i="16" s="1"/>
  <c r="J348" i="2"/>
  <c r="K347" i="16" s="1" a="1"/>
  <c r="K347" i="16" s="1"/>
  <c r="J347" i="2"/>
  <c r="K346" i="16" s="1" a="1"/>
  <c r="K346" i="16" s="1"/>
  <c r="J346" i="2"/>
  <c r="K345" i="16" s="1" a="1"/>
  <c r="K345" i="16" s="1"/>
  <c r="J345" i="2"/>
  <c r="K344" i="16" s="1" a="1"/>
  <c r="K344" i="16" s="1"/>
  <c r="J344" i="2"/>
  <c r="K343" i="16" s="1" a="1"/>
  <c r="K343" i="16" s="1"/>
  <c r="J343" i="2"/>
  <c r="K342" i="16" s="1" a="1"/>
  <c r="K342" i="16" s="1"/>
  <c r="J342" i="2"/>
  <c r="K341" i="16" s="1" a="1"/>
  <c r="K341" i="16" s="1"/>
  <c r="J341" i="2"/>
  <c r="K340" i="16" s="1" a="1"/>
  <c r="K340" i="16" s="1"/>
  <c r="J340" i="2"/>
  <c r="K339" i="16" s="1" a="1"/>
  <c r="K339" i="16" s="1"/>
  <c r="J339" i="2"/>
  <c r="K338" i="16" s="1" a="1"/>
  <c r="K338" i="16" s="1"/>
  <c r="J338" i="2"/>
  <c r="K337" i="16" s="1" a="1"/>
  <c r="K337" i="16" s="1"/>
  <c r="J337" i="2"/>
  <c r="K336" i="16" s="1" a="1"/>
  <c r="K336" i="16" s="1"/>
  <c r="J336" i="2"/>
  <c r="K335" i="16" s="1" a="1"/>
  <c r="K335" i="16" s="1"/>
  <c r="J335" i="2"/>
  <c r="K334" i="16" s="1" a="1"/>
  <c r="K334" i="16" s="1"/>
  <c r="J334" i="2"/>
  <c r="K333" i="16" s="1" a="1"/>
  <c r="K333" i="16" s="1"/>
  <c r="J333" i="2"/>
  <c r="K332" i="16" s="1" a="1"/>
  <c r="K332" i="16" s="1"/>
  <c r="J332" i="2"/>
  <c r="K331" i="16" s="1" a="1"/>
  <c r="K331" i="16" s="1"/>
  <c r="J331" i="2"/>
  <c r="K330" i="16" s="1" a="1"/>
  <c r="K330" i="16" s="1"/>
  <c r="J330" i="2"/>
  <c r="K329" i="16" s="1" a="1"/>
  <c r="K329" i="16" s="1"/>
  <c r="J329" i="2"/>
  <c r="K328" i="16" s="1" a="1"/>
  <c r="K328" i="16" s="1"/>
  <c r="J328" i="2"/>
  <c r="K327" i="16" s="1" a="1"/>
  <c r="K327" i="16" s="1"/>
  <c r="J327" i="2"/>
  <c r="K326" i="16" s="1" a="1"/>
  <c r="K326" i="16" s="1"/>
  <c r="J326" i="2"/>
  <c r="K325" i="16" s="1" a="1"/>
  <c r="K325" i="16" s="1"/>
  <c r="J325" i="2"/>
  <c r="K324" i="16" s="1" a="1"/>
  <c r="K324" i="16" s="1"/>
  <c r="J324" i="2"/>
  <c r="K323" i="16" s="1" a="1"/>
  <c r="K323" i="16" s="1"/>
  <c r="J323" i="2"/>
  <c r="K322" i="16" s="1" a="1"/>
  <c r="K322" i="16" s="1"/>
  <c r="J322" i="2"/>
  <c r="K321" i="16" s="1" a="1"/>
  <c r="K321" i="16" s="1"/>
  <c r="J321" i="2"/>
  <c r="K320" i="16" s="1" a="1"/>
  <c r="K320" i="16" s="1"/>
  <c r="J320" i="2"/>
  <c r="K319" i="16" s="1" a="1"/>
  <c r="K319" i="16" s="1"/>
  <c r="J319" i="2"/>
  <c r="K318" i="16" s="1" a="1"/>
  <c r="K318" i="16" s="1"/>
  <c r="J318" i="2"/>
  <c r="K317" i="16" s="1" a="1"/>
  <c r="K317" i="16" s="1"/>
  <c r="J317" i="2"/>
  <c r="K316" i="16" s="1" a="1"/>
  <c r="K316" i="16" s="1"/>
  <c r="J316" i="2"/>
  <c r="K315" i="16" s="1" a="1"/>
  <c r="K315" i="16" s="1"/>
  <c r="J315" i="2"/>
  <c r="K314" i="16" s="1" a="1"/>
  <c r="K314" i="16" s="1"/>
  <c r="J314" i="2"/>
  <c r="K313" i="16" s="1" a="1"/>
  <c r="K313" i="16" s="1"/>
  <c r="J313" i="2"/>
  <c r="K312" i="16" s="1" a="1"/>
  <c r="K312" i="16" s="1"/>
  <c r="J312" i="2"/>
  <c r="K311" i="16" s="1" a="1"/>
  <c r="K311" i="16" s="1"/>
  <c r="J311" i="2"/>
  <c r="K310" i="16" s="1" a="1"/>
  <c r="K310" i="16" s="1"/>
  <c r="J310" i="2"/>
  <c r="K309" i="16" s="1" a="1"/>
  <c r="K309" i="16" s="1"/>
  <c r="J309" i="2"/>
  <c r="K308" i="16" s="1" a="1"/>
  <c r="K308" i="16" s="1"/>
  <c r="J308" i="2"/>
  <c r="K307" i="16" s="1" a="1"/>
  <c r="K307" i="16" s="1"/>
  <c r="J307" i="2"/>
  <c r="K306" i="16" s="1" a="1"/>
  <c r="K306" i="16" s="1"/>
  <c r="J306" i="2"/>
  <c r="K305" i="16" s="1" a="1"/>
  <c r="K305" i="16" s="1"/>
  <c r="J305" i="2"/>
  <c r="K304" i="16" s="1" a="1"/>
  <c r="K304" i="16" s="1"/>
  <c r="J304" i="2"/>
  <c r="K303" i="16" s="1" a="1"/>
  <c r="K303" i="16" s="1"/>
  <c r="J303" i="2"/>
  <c r="K302" i="16" s="1" a="1"/>
  <c r="K302" i="16" s="1"/>
  <c r="J302" i="2"/>
  <c r="K301" i="16" s="1" a="1"/>
  <c r="K301" i="16" s="1"/>
  <c r="J301" i="2"/>
  <c r="K300" i="16" s="1" a="1"/>
  <c r="K300" i="16" s="1"/>
  <c r="J300" i="2"/>
  <c r="K299" i="16" s="1" a="1"/>
  <c r="K299" i="16" s="1"/>
  <c r="J299" i="2"/>
  <c r="K298" i="16" s="1" a="1"/>
  <c r="K298" i="16" s="1"/>
  <c r="J298" i="2"/>
  <c r="K297" i="16" s="1" a="1"/>
  <c r="K297" i="16" s="1"/>
  <c r="J297" i="2"/>
  <c r="K296" i="16" s="1" a="1"/>
  <c r="K296" i="16" s="1"/>
  <c r="J296" i="2"/>
  <c r="K295" i="16" s="1" a="1"/>
  <c r="K295" i="16" s="1"/>
  <c r="J295" i="2"/>
  <c r="K294" i="16" s="1" a="1"/>
  <c r="K294" i="16" s="1"/>
  <c r="J294" i="2"/>
  <c r="K293" i="16" s="1" a="1"/>
  <c r="K293" i="16" s="1"/>
  <c r="J293" i="2"/>
  <c r="K292" i="16" s="1" a="1"/>
  <c r="K292" i="16" s="1"/>
  <c r="J292" i="2"/>
  <c r="K291" i="16" s="1" a="1"/>
  <c r="K291" i="16" s="1"/>
  <c r="J291" i="2"/>
  <c r="K290" i="16" s="1" a="1"/>
  <c r="K290" i="16" s="1"/>
  <c r="J290" i="2"/>
  <c r="K289" i="16" s="1" a="1"/>
  <c r="K289" i="16" s="1"/>
  <c r="J289" i="2"/>
  <c r="K288" i="16" s="1" a="1"/>
  <c r="K288" i="16" s="1"/>
  <c r="J288" i="2"/>
  <c r="K287" i="16" s="1" a="1"/>
  <c r="K287" i="16" s="1"/>
  <c r="J287" i="2"/>
  <c r="K286" i="16" s="1" a="1"/>
  <c r="K286" i="16" s="1"/>
  <c r="J286" i="2"/>
  <c r="K285" i="16" s="1" a="1"/>
  <c r="K285" i="16" s="1"/>
  <c r="J285" i="2"/>
  <c r="K284" i="16" s="1" a="1"/>
  <c r="K284" i="16" s="1"/>
  <c r="J284" i="2"/>
  <c r="K283" i="16" s="1" a="1"/>
  <c r="K283" i="16" s="1"/>
  <c r="J283" i="2"/>
  <c r="K282" i="16" s="1" a="1"/>
  <c r="K282" i="16" s="1"/>
  <c r="J282" i="2"/>
  <c r="K281" i="16" s="1" a="1"/>
  <c r="K281" i="16" s="1"/>
  <c r="J281" i="2"/>
  <c r="K280" i="16" s="1" a="1"/>
  <c r="K280" i="16" s="1"/>
  <c r="J280" i="2"/>
  <c r="K279" i="16" s="1" a="1"/>
  <c r="K279" i="16" s="1"/>
  <c r="J279" i="2"/>
  <c r="K278" i="16" s="1" a="1"/>
  <c r="K278" i="16" s="1"/>
  <c r="J278" i="2"/>
  <c r="K277" i="16" s="1" a="1"/>
  <c r="K277" i="16" s="1"/>
  <c r="J277" i="2"/>
  <c r="K276" i="16" s="1" a="1"/>
  <c r="K276" i="16" s="1"/>
  <c r="J276" i="2"/>
  <c r="K275" i="16" s="1" a="1"/>
  <c r="K275" i="16" s="1"/>
  <c r="J275" i="2"/>
  <c r="K274" i="16" s="1" a="1"/>
  <c r="K274" i="16" s="1"/>
  <c r="J274" i="2"/>
  <c r="K273" i="16" s="1" a="1"/>
  <c r="K273" i="16" s="1"/>
  <c r="J273" i="2"/>
  <c r="K272" i="16" s="1" a="1"/>
  <c r="K272" i="16" s="1"/>
  <c r="J272" i="2"/>
  <c r="K271" i="16" s="1" a="1"/>
  <c r="K271" i="16" s="1"/>
  <c r="J271" i="2"/>
  <c r="K270" i="16" s="1" a="1"/>
  <c r="K270" i="16" s="1"/>
  <c r="J270" i="2"/>
  <c r="K269" i="16" s="1" a="1"/>
  <c r="K269" i="16" s="1"/>
  <c r="J269" i="2"/>
  <c r="K268" i="16" s="1" a="1"/>
  <c r="K268" i="16" s="1"/>
  <c r="J268" i="2"/>
  <c r="K267" i="16" s="1" a="1"/>
  <c r="K267" i="16" s="1"/>
  <c r="J267" i="2"/>
  <c r="K266" i="16" s="1" a="1"/>
  <c r="K266" i="16" s="1"/>
  <c r="J266" i="2"/>
  <c r="K265" i="16" s="1" a="1"/>
  <c r="K265" i="16" s="1"/>
  <c r="J265" i="2"/>
  <c r="K264" i="16" s="1" a="1"/>
  <c r="K264" i="16" s="1"/>
  <c r="J264" i="2"/>
  <c r="K263" i="16" s="1" a="1"/>
  <c r="K263" i="16" s="1"/>
  <c r="J263" i="2"/>
  <c r="K262" i="16" s="1" a="1"/>
  <c r="K262" i="16" s="1"/>
  <c r="J262" i="2"/>
  <c r="K261" i="16" s="1" a="1"/>
  <c r="K261" i="16" s="1"/>
  <c r="J261" i="2"/>
  <c r="K260" i="16" s="1" a="1"/>
  <c r="K260" i="16" s="1"/>
  <c r="J260" i="2"/>
  <c r="K259" i="16" s="1" a="1"/>
  <c r="K259" i="16" s="1"/>
  <c r="J259" i="2"/>
  <c r="K258" i="16" s="1" a="1"/>
  <c r="K258" i="16" s="1"/>
  <c r="J258" i="2"/>
  <c r="K257" i="16" s="1" a="1"/>
  <c r="K257" i="16" s="1"/>
  <c r="J257" i="2"/>
  <c r="K256" i="16" s="1" a="1"/>
  <c r="K256" i="16" s="1"/>
  <c r="J256" i="2"/>
  <c r="K255" i="16" s="1" a="1"/>
  <c r="K255" i="16" s="1"/>
  <c r="J255" i="2"/>
  <c r="K254" i="16" s="1" a="1"/>
  <c r="K254" i="16" s="1"/>
  <c r="J254" i="2"/>
  <c r="K253" i="16" s="1" a="1"/>
  <c r="K253" i="16" s="1"/>
  <c r="J253" i="2"/>
  <c r="K252" i="16" s="1" a="1"/>
  <c r="K252" i="16" s="1"/>
  <c r="J252" i="2"/>
  <c r="K251" i="16" s="1" a="1"/>
  <c r="K251" i="16" s="1"/>
  <c r="J251" i="2"/>
  <c r="K250" i="16" s="1" a="1"/>
  <c r="K250" i="16" s="1"/>
  <c r="J250" i="2"/>
  <c r="K249" i="16" s="1" a="1"/>
  <c r="K249" i="16" s="1"/>
  <c r="J249" i="2"/>
  <c r="K248" i="16" s="1" a="1"/>
  <c r="K248" i="16" s="1"/>
  <c r="J248" i="2"/>
  <c r="K247" i="16" s="1" a="1"/>
  <c r="K247" i="16" s="1"/>
  <c r="J247" i="2"/>
  <c r="K246" i="16" s="1" a="1"/>
  <c r="K246" i="16" s="1"/>
  <c r="J246" i="2"/>
  <c r="K245" i="16" s="1" a="1"/>
  <c r="K245" i="16" s="1"/>
  <c r="J245" i="2"/>
  <c r="K244" i="16" s="1" a="1"/>
  <c r="K244" i="16" s="1"/>
  <c r="J244" i="2"/>
  <c r="K243" i="16" s="1" a="1"/>
  <c r="K243" i="16" s="1"/>
  <c r="J243" i="2"/>
  <c r="K242" i="16" s="1" a="1"/>
  <c r="K242" i="16" s="1"/>
  <c r="J242" i="2"/>
  <c r="K241" i="16" s="1" a="1"/>
  <c r="K241" i="16" s="1"/>
  <c r="J241" i="2"/>
  <c r="K240" i="16" s="1" a="1"/>
  <c r="K240" i="16" s="1"/>
  <c r="J240" i="2"/>
  <c r="K239" i="16" s="1" a="1"/>
  <c r="K239" i="16" s="1"/>
  <c r="J239" i="2"/>
  <c r="K238" i="16" s="1" a="1"/>
  <c r="K238" i="16" s="1"/>
  <c r="J238" i="2"/>
  <c r="K237" i="16" s="1" a="1"/>
  <c r="K237" i="16" s="1"/>
  <c r="J237" i="2"/>
  <c r="K236" i="16" s="1" a="1"/>
  <c r="K236" i="16" s="1"/>
  <c r="J236" i="2"/>
  <c r="K235" i="16" s="1" a="1"/>
  <c r="K235" i="16" s="1"/>
  <c r="J235" i="2"/>
  <c r="K234" i="16" s="1" a="1"/>
  <c r="K234" i="16" s="1"/>
  <c r="J234" i="2"/>
  <c r="K233" i="16" s="1" a="1"/>
  <c r="K233" i="16" s="1"/>
  <c r="J233" i="2"/>
  <c r="K232" i="16" s="1" a="1"/>
  <c r="K232" i="16" s="1"/>
  <c r="J232" i="2"/>
  <c r="K231" i="16" s="1" a="1"/>
  <c r="K231" i="16" s="1"/>
  <c r="J231" i="2"/>
  <c r="K230" i="16" s="1" a="1"/>
  <c r="K230" i="16" s="1"/>
  <c r="J230" i="2"/>
  <c r="K229" i="16" s="1" a="1"/>
  <c r="K229" i="16" s="1"/>
  <c r="J229" i="2"/>
  <c r="K228" i="16" s="1" a="1"/>
  <c r="K228" i="16" s="1"/>
  <c r="J228" i="2"/>
  <c r="K227" i="16" s="1" a="1"/>
  <c r="K227" i="16" s="1"/>
  <c r="J227" i="2"/>
  <c r="K226" i="16" s="1" a="1"/>
  <c r="K226" i="16" s="1"/>
  <c r="J226" i="2"/>
  <c r="K225" i="16" s="1" a="1"/>
  <c r="K225" i="16" s="1"/>
  <c r="J225" i="2"/>
  <c r="K224" i="16" s="1" a="1"/>
  <c r="K224" i="16" s="1"/>
  <c r="J224" i="2"/>
  <c r="K223" i="16" s="1" a="1"/>
  <c r="K223" i="16" s="1"/>
  <c r="J223" i="2"/>
  <c r="K222" i="16" s="1" a="1"/>
  <c r="K222" i="16" s="1"/>
  <c r="J222" i="2"/>
  <c r="K221" i="16" s="1" a="1"/>
  <c r="K221" i="16" s="1"/>
  <c r="J221" i="2"/>
  <c r="K220" i="16" s="1" a="1"/>
  <c r="K220" i="16" s="1"/>
  <c r="J220" i="2"/>
  <c r="K219" i="16" s="1" a="1"/>
  <c r="K219" i="16" s="1"/>
  <c r="J219" i="2"/>
  <c r="K218" i="16" s="1" a="1"/>
  <c r="K218" i="16" s="1"/>
  <c r="J218" i="2"/>
  <c r="K217" i="16" s="1" a="1"/>
  <c r="K217" i="16" s="1"/>
  <c r="J217" i="2"/>
  <c r="K216" i="16" s="1" a="1"/>
  <c r="K216" i="16" s="1"/>
  <c r="J216" i="2"/>
  <c r="K215" i="16" s="1" a="1"/>
  <c r="K215" i="16" s="1"/>
  <c r="J202" i="2"/>
  <c r="K201" i="16" s="1" a="1"/>
  <c r="K201" i="16" s="1"/>
  <c r="J201" i="2"/>
  <c r="K200" i="16" s="1" a="1"/>
  <c r="K200" i="16" s="1"/>
  <c r="J203" i="2"/>
  <c r="K202" i="16" s="1" a="1"/>
  <c r="K202" i="16" s="1"/>
  <c r="J211" i="2"/>
  <c r="K210" i="16" s="1" a="1"/>
  <c r="K210" i="16" s="1"/>
  <c r="J210" i="2"/>
  <c r="K209" i="16" s="1" a="1"/>
  <c r="K209" i="16" s="1"/>
  <c r="J209" i="2"/>
  <c r="K208" i="16" s="1" a="1"/>
  <c r="K208" i="16" s="1"/>
  <c r="J208" i="2"/>
  <c r="K207" i="16" s="1" a="1"/>
  <c r="K207" i="16" s="1"/>
  <c r="J207" i="2"/>
  <c r="K206" i="16" s="1" a="1"/>
  <c r="K206" i="16" s="1"/>
  <c r="J206" i="2"/>
  <c r="K205" i="16" s="1" a="1"/>
  <c r="K205" i="16" s="1"/>
  <c r="J205" i="2"/>
  <c r="K204" i="16" s="1" a="1"/>
  <c r="K204" i="16" s="1"/>
  <c r="J204" i="2"/>
  <c r="K203" i="16" s="1" a="1"/>
  <c r="K203" i="16" s="1"/>
  <c r="J187" i="2"/>
  <c r="K186" i="16" s="1" a="1"/>
  <c r="K186" i="16" s="1"/>
  <c r="J188" i="2"/>
  <c r="K187" i="16" s="1" a="1"/>
  <c r="K187" i="16" s="1"/>
  <c r="J189" i="2"/>
  <c r="K188" i="16" s="1" a="1"/>
  <c r="K188" i="16" s="1"/>
  <c r="J190" i="2"/>
  <c r="K189" i="16" s="1" a="1"/>
  <c r="K189" i="16" s="1"/>
  <c r="J191" i="2"/>
  <c r="K190" i="16" s="1" a="1"/>
  <c r="K190" i="16" s="1"/>
  <c r="J192" i="2"/>
  <c r="K191" i="16" s="1" a="1"/>
  <c r="K191" i="16" s="1"/>
  <c r="J193" i="2"/>
  <c r="K192" i="16" s="1" a="1"/>
  <c r="K192" i="16" s="1"/>
  <c r="B6" i="10"/>
  <c r="A6" i="10"/>
  <c r="J194" i="2"/>
  <c r="K193" i="16" s="1" a="1"/>
  <c r="K193" i="16" s="1"/>
  <c r="J195" i="2"/>
  <c r="K194" i="16" s="1" a="1"/>
  <c r="K194" i="16" s="1"/>
  <c r="J196" i="2"/>
  <c r="K195" i="16" s="1" a="1"/>
  <c r="K195" i="16" s="1"/>
  <c r="J197" i="2"/>
  <c r="K196" i="16" s="1" a="1"/>
  <c r="K196" i="16" s="1"/>
  <c r="J198" i="2"/>
  <c r="K197" i="16" s="1" a="1"/>
  <c r="K197" i="16" s="1"/>
  <c r="J199" i="2"/>
  <c r="K198" i="16" s="1" a="1"/>
  <c r="K198" i="16" s="1"/>
  <c r="J200" i="2"/>
  <c r="K199" i="16" s="1" a="1"/>
  <c r="K199" i="16" s="1"/>
  <c r="N2" i="3"/>
  <c r="K940" i="16" s="1" a="1"/>
  <c r="K940" i="16" s="1"/>
  <c r="N3" i="3"/>
  <c r="K941" i="16" s="1" a="1"/>
  <c r="K941" i="16" s="1"/>
  <c r="N4" i="3"/>
  <c r="K942" i="16" s="1" a="1"/>
  <c r="K942" i="16" s="1"/>
  <c r="N5" i="3"/>
  <c r="K943" i="16" s="1" a="1"/>
  <c r="K943" i="16" s="1"/>
  <c r="N6" i="3"/>
  <c r="K944" i="16" s="1" a="1"/>
  <c r="K944" i="16" s="1"/>
  <c r="N7" i="3"/>
  <c r="K945" i="16" s="1" a="1"/>
  <c r="K945" i="16" s="1"/>
  <c r="N8" i="3"/>
  <c r="K946" i="16" s="1" a="1"/>
  <c r="K946" i="16" s="1"/>
  <c r="N9" i="3"/>
  <c r="K947" i="16" s="1" a="1"/>
  <c r="K947" i="16" s="1"/>
  <c r="N10" i="3"/>
  <c r="K948" i="16" s="1" a="1"/>
  <c r="K948" i="16" s="1"/>
  <c r="N11" i="3"/>
  <c r="K949" i="16" s="1" a="1"/>
  <c r="K949" i="16" s="1"/>
  <c r="N12" i="3"/>
  <c r="K950" i="16" s="1" a="1"/>
  <c r="K950" i="16" s="1"/>
  <c r="N13" i="3"/>
  <c r="K951" i="16" s="1" a="1"/>
  <c r="K951" i="16" s="1"/>
  <c r="N14" i="3"/>
  <c r="K952" i="16" s="1" a="1"/>
  <c r="K952" i="16" s="1"/>
  <c r="N15" i="3"/>
  <c r="N16" i="3"/>
  <c r="K954" i="16" s="1" a="1"/>
  <c r="K954" i="16" s="1"/>
  <c r="N17" i="3"/>
  <c r="K955" i="16" s="1" a="1"/>
  <c r="K955" i="16" s="1"/>
  <c r="N18" i="3"/>
  <c r="K956" i="16" s="1" a="1"/>
  <c r="K956" i="16" s="1"/>
  <c r="N19" i="3"/>
  <c r="K957" i="16" s="1" a="1"/>
  <c r="K957" i="16" s="1"/>
  <c r="N20" i="3"/>
  <c r="K958" i="16" s="1" a="1"/>
  <c r="K958" i="16" s="1"/>
  <c r="N21" i="3"/>
  <c r="K959" i="16" s="1" a="1"/>
  <c r="K959" i="16" s="1"/>
  <c r="N22" i="3"/>
  <c r="K960" i="16" s="1" a="1"/>
  <c r="K960" i="16" s="1"/>
  <c r="N23" i="3"/>
  <c r="N24" i="3"/>
  <c r="K962" i="16" s="1" a="1"/>
  <c r="K962" i="16" s="1"/>
  <c r="N25" i="3"/>
  <c r="K963" i="16" s="1" a="1"/>
  <c r="K963" i="16" s="1"/>
  <c r="N26" i="3"/>
  <c r="N27" i="3"/>
  <c r="K965" i="16" s="1" a="1"/>
  <c r="K965" i="16" s="1"/>
  <c r="N28" i="3"/>
  <c r="K966" i="16" s="1" a="1"/>
  <c r="K966" i="16" s="1"/>
  <c r="N29" i="3"/>
  <c r="K967" i="16" s="1" a="1"/>
  <c r="K967" i="16" s="1"/>
  <c r="N30" i="3"/>
  <c r="N31" i="3"/>
  <c r="K969" i="16" s="1" a="1"/>
  <c r="K969" i="16" s="1"/>
  <c r="N32" i="3"/>
  <c r="K970" i="16" s="1" a="1"/>
  <c r="K970" i="16" s="1"/>
  <c r="N33" i="3"/>
  <c r="K971" i="16" s="1" a="1"/>
  <c r="K971" i="16" s="1"/>
  <c r="N34" i="3"/>
  <c r="K972" i="16" s="1" a="1"/>
  <c r="K972" i="16" s="1"/>
  <c r="N35" i="3"/>
  <c r="K973" i="16" s="1" a="1"/>
  <c r="K973" i="16" s="1"/>
  <c r="N36" i="3"/>
  <c r="K974" i="16" s="1" a="1"/>
  <c r="K974" i="16" s="1"/>
  <c r="N37" i="3"/>
  <c r="N38" i="3"/>
  <c r="K976" i="16" s="1" a="1"/>
  <c r="K976" i="16" s="1"/>
  <c r="N39" i="3"/>
  <c r="K977" i="16" s="1" a="1"/>
  <c r="K977" i="16" s="1"/>
  <c r="N40" i="3"/>
  <c r="N41" i="3"/>
  <c r="K979" i="16" s="1" a="1"/>
  <c r="K979" i="16" s="1"/>
  <c r="N42" i="3"/>
  <c r="K980" i="16" s="1" a="1"/>
  <c r="K980" i="16" s="1"/>
  <c r="N43" i="3"/>
  <c r="K981" i="16" s="1" a="1"/>
  <c r="K981" i="16" s="1"/>
  <c r="N44" i="3"/>
  <c r="K982" i="16" s="1" a="1"/>
  <c r="K982" i="16" s="1"/>
  <c r="N45" i="3"/>
  <c r="K983" i="16" s="1" a="1"/>
  <c r="K983" i="16" s="1"/>
  <c r="N46" i="3"/>
  <c r="K984" i="16" s="1" a="1"/>
  <c r="K984" i="16" s="1"/>
  <c r="N47" i="3"/>
  <c r="K985" i="16" s="1" a="1"/>
  <c r="K985" i="16" s="1"/>
  <c r="N48" i="3"/>
  <c r="N49" i="3"/>
  <c r="K987" i="16" s="1" a="1"/>
  <c r="K987" i="16" s="1"/>
  <c r="N50" i="3"/>
  <c r="K988" i="16" s="1" a="1"/>
  <c r="K988" i="16" s="1"/>
  <c r="N51" i="3"/>
  <c r="K989" i="16" s="1" a="1"/>
  <c r="K989" i="16" s="1"/>
  <c r="N52" i="3"/>
  <c r="K990" i="16" s="1" a="1"/>
  <c r="K990" i="16" s="1"/>
  <c r="N53" i="3"/>
  <c r="K991" i="16" s="1" a="1"/>
  <c r="K991" i="16" s="1"/>
  <c r="N54" i="3"/>
  <c r="K992" i="16" s="1" a="1"/>
  <c r="K992" i="16" s="1"/>
  <c r="N55" i="3"/>
  <c r="K993" i="16" s="1" a="1"/>
  <c r="K993" i="16" s="1"/>
  <c r="N56" i="3"/>
  <c r="N57" i="3"/>
  <c r="K995" i="16" s="1" a="1"/>
  <c r="K995" i="16" s="1"/>
  <c r="N58" i="3"/>
  <c r="K996" i="16" s="1" a="1"/>
  <c r="K996" i="16" s="1"/>
  <c r="N59" i="3"/>
  <c r="K997" i="16" s="1" a="1"/>
  <c r="K997" i="16" s="1"/>
  <c r="N60" i="3"/>
  <c r="K998" i="16" s="1" a="1"/>
  <c r="K998" i="16" s="1"/>
  <c r="N61" i="3"/>
  <c r="K999" i="16" s="1" a="1"/>
  <c r="K999" i="16" s="1"/>
  <c r="N62" i="3"/>
  <c r="K1000" i="16" s="1" a="1"/>
  <c r="K1000" i="16" s="1"/>
  <c r="N63" i="3"/>
  <c r="K1001" i="16" s="1" a="1"/>
  <c r="K1001" i="16" s="1"/>
  <c r="N64" i="3"/>
  <c r="K1002" i="16" s="1" a="1"/>
  <c r="K1002" i="16" s="1"/>
  <c r="N65" i="3"/>
  <c r="K1003" i="16" s="1" a="1"/>
  <c r="K1003" i="16" s="1"/>
  <c r="N66" i="3"/>
  <c r="K1004" i="16" s="1" a="1"/>
  <c r="K1004" i="16" s="1"/>
  <c r="N67" i="3"/>
  <c r="K1005" i="16" s="1" a="1"/>
  <c r="K1005" i="16" s="1"/>
  <c r="N68" i="3"/>
  <c r="K1006" i="16" s="1" a="1"/>
  <c r="K1006" i="16" s="1"/>
  <c r="N69" i="3"/>
  <c r="K1007" i="16" s="1" a="1"/>
  <c r="K1007" i="16" s="1"/>
  <c r="N70" i="3"/>
  <c r="K1008" i="16" s="1" a="1"/>
  <c r="K1008" i="16" s="1"/>
  <c r="N71" i="3"/>
  <c r="K1009" i="16" s="1" a="1"/>
  <c r="K1009" i="16" s="1"/>
  <c r="N72" i="3"/>
  <c r="K1010" i="16" s="1" a="1"/>
  <c r="K1010" i="16" s="1"/>
  <c r="N73" i="3"/>
  <c r="K1011" i="16" s="1" a="1"/>
  <c r="K1011" i="16" s="1"/>
  <c r="N74" i="3"/>
  <c r="K1012" i="16" s="1" a="1"/>
  <c r="K1012" i="16" s="1"/>
  <c r="N75" i="3"/>
  <c r="K1013" i="16" s="1" a="1"/>
  <c r="K1013" i="16" s="1"/>
  <c r="N76" i="3"/>
  <c r="K1014" i="16" s="1" a="1"/>
  <c r="K1014" i="16" s="1"/>
  <c r="N77" i="3"/>
  <c r="K1015" i="16" s="1" a="1"/>
  <c r="K1015" i="16" s="1"/>
  <c r="N78" i="3"/>
  <c r="K1016" i="16" s="1" a="1"/>
  <c r="K1016" i="16" s="1"/>
  <c r="N79" i="3"/>
  <c r="K1017" i="16" s="1" a="1"/>
  <c r="K1017" i="16" s="1"/>
  <c r="N80" i="3"/>
  <c r="K1018" i="16" s="1" a="1"/>
  <c r="K1018" i="16" s="1"/>
  <c r="N81" i="3"/>
  <c r="K1019" i="16" s="1" a="1"/>
  <c r="K1019" i="16" s="1"/>
  <c r="N82" i="3"/>
  <c r="K1020" i="16" s="1" a="1"/>
  <c r="K1020" i="16" s="1"/>
  <c r="N83" i="3"/>
  <c r="K1021" i="16" s="1" a="1"/>
  <c r="K1021" i="16" s="1"/>
  <c r="N84" i="3"/>
  <c r="K1022" i="16" s="1" a="1"/>
  <c r="K1022" i="16" s="1"/>
  <c r="N85" i="3"/>
  <c r="K1023" i="16" s="1" a="1"/>
  <c r="K1023" i="16" s="1"/>
  <c r="N86" i="3"/>
  <c r="K1024" i="16" s="1" a="1"/>
  <c r="K1024" i="16" s="1"/>
  <c r="N87" i="3"/>
  <c r="K1025" i="16" s="1" a="1"/>
  <c r="K1025" i="16" s="1"/>
  <c r="N88" i="3"/>
  <c r="K1026" i="16" s="1" a="1"/>
  <c r="K1026" i="16" s="1"/>
  <c r="N89" i="3"/>
  <c r="K1027" i="16" s="1" a="1"/>
  <c r="K1027" i="16" s="1"/>
  <c r="N90" i="3"/>
  <c r="K1028" i="16" s="1" a="1"/>
  <c r="K1028" i="16" s="1"/>
  <c r="N91" i="3"/>
  <c r="K1029" i="16" s="1" a="1"/>
  <c r="K1029" i="16" s="1"/>
  <c r="N92" i="3"/>
  <c r="K1030" i="16" s="1" a="1"/>
  <c r="K1030" i="16" s="1"/>
  <c r="N93" i="3"/>
  <c r="K1031" i="16" s="1" a="1"/>
  <c r="K1031" i="16" s="1"/>
  <c r="N94" i="3"/>
  <c r="K1032" i="16" s="1" a="1"/>
  <c r="K1032" i="16" s="1"/>
  <c r="N95" i="3"/>
  <c r="K1033" i="16" s="1" a="1"/>
  <c r="K1033" i="16" s="1"/>
  <c r="N96" i="3"/>
  <c r="K1034" i="16" s="1" a="1"/>
  <c r="K1034" i="16" s="1"/>
  <c r="N97" i="3"/>
  <c r="K1035" i="16" s="1" a="1"/>
  <c r="K1035" i="16" s="1"/>
  <c r="N98" i="3"/>
  <c r="K1036" i="16" s="1" a="1"/>
  <c r="K1036" i="16" s="1"/>
  <c r="N99" i="3"/>
  <c r="K1037" i="16" s="1" a="1"/>
  <c r="K1037" i="16" s="1"/>
  <c r="N100" i="3"/>
  <c r="K1038" i="16" s="1" a="1"/>
  <c r="K1038" i="16" s="1"/>
  <c r="N101" i="3"/>
  <c r="K1039" i="16" s="1" a="1"/>
  <c r="K1039" i="16" s="1"/>
  <c r="N102" i="3"/>
  <c r="K1040" i="16" s="1" a="1"/>
  <c r="K1040" i="16" s="1"/>
  <c r="N103" i="3"/>
  <c r="K1041" i="16" s="1" a="1"/>
  <c r="K1041" i="16" s="1"/>
  <c r="N104" i="3"/>
  <c r="K1042" i="16" s="1" a="1"/>
  <c r="K1042" i="16" s="1"/>
  <c r="N105" i="3"/>
  <c r="K1043" i="16" s="1" a="1"/>
  <c r="K1043" i="16" s="1"/>
  <c r="N106" i="3"/>
  <c r="K1044" i="16" s="1" a="1"/>
  <c r="K1044" i="16" s="1"/>
  <c r="N107" i="3"/>
  <c r="K1045" i="16" s="1" a="1"/>
  <c r="K1045" i="16" s="1"/>
  <c r="N108" i="3"/>
  <c r="K1046" i="16" s="1" a="1"/>
  <c r="K1046" i="16" s="1"/>
  <c r="N109" i="3"/>
  <c r="K1047" i="16" s="1" a="1"/>
  <c r="K1047" i="16" s="1"/>
  <c r="N110" i="3"/>
  <c r="K1048" i="16" s="1" a="1"/>
  <c r="K1048" i="16" s="1"/>
  <c r="N111" i="3"/>
  <c r="K1049" i="16" s="1" a="1"/>
  <c r="K1049" i="16" s="1"/>
  <c r="N112" i="3"/>
  <c r="K1050" i="16" s="1" a="1"/>
  <c r="K1050" i="16" s="1"/>
  <c r="N113" i="3"/>
  <c r="K1051" i="16" s="1" a="1"/>
  <c r="K1051" i="16" s="1"/>
  <c r="J3" i="2"/>
  <c r="K2" i="16" s="1" a="1"/>
  <c r="K2" i="16" s="1"/>
  <c r="J4" i="2"/>
  <c r="K3" i="16" s="1" a="1"/>
  <c r="K3" i="16" s="1"/>
  <c r="J5" i="2"/>
  <c r="K4" i="16" s="1" a="1"/>
  <c r="K4" i="16" s="1"/>
  <c r="J6" i="2"/>
  <c r="K5" i="16" s="1" a="1"/>
  <c r="K5" i="16" s="1"/>
  <c r="J7" i="2"/>
  <c r="K6" i="16" s="1" a="1"/>
  <c r="K6" i="16" s="1"/>
  <c r="J8" i="2"/>
  <c r="K7" i="16" s="1" a="1"/>
  <c r="K7" i="16" s="1"/>
  <c r="J9" i="2"/>
  <c r="K8" i="16" s="1" a="1"/>
  <c r="K8" i="16" s="1"/>
  <c r="J10" i="2"/>
  <c r="K9" i="16" s="1" a="1"/>
  <c r="K9" i="16" s="1"/>
  <c r="J11" i="2"/>
  <c r="K10" i="16" s="1" a="1"/>
  <c r="K10" i="16" s="1"/>
  <c r="J12" i="2"/>
  <c r="K11" i="16" s="1" a="1"/>
  <c r="K11" i="16" s="1"/>
  <c r="J13" i="2"/>
  <c r="K12" i="16" s="1" a="1"/>
  <c r="K12" i="16" s="1"/>
  <c r="J14" i="2"/>
  <c r="K13" i="16" s="1" a="1"/>
  <c r="K13" i="16" s="1"/>
  <c r="J15" i="2"/>
  <c r="K14" i="16" s="1" a="1"/>
  <c r="K14" i="16" s="1"/>
  <c r="J16" i="2"/>
  <c r="K15" i="16" s="1" a="1"/>
  <c r="K15" i="16" s="1"/>
  <c r="J17" i="2"/>
  <c r="K16" i="16" s="1" a="1"/>
  <c r="K16" i="16" s="1"/>
  <c r="J18" i="2"/>
  <c r="K17" i="16" s="1" a="1"/>
  <c r="K17" i="16" s="1"/>
  <c r="J19" i="2"/>
  <c r="K18" i="16" s="1" a="1"/>
  <c r="K18" i="16" s="1"/>
  <c r="J20" i="2"/>
  <c r="K19" i="16" s="1" a="1"/>
  <c r="K19" i="16" s="1"/>
  <c r="J21" i="2"/>
  <c r="K20" i="16" s="1" a="1"/>
  <c r="K20" i="16" s="1"/>
  <c r="J22" i="2"/>
  <c r="K21" i="16" s="1" a="1"/>
  <c r="K21" i="16" s="1"/>
  <c r="J23" i="2"/>
  <c r="K22" i="16" s="1" a="1"/>
  <c r="K22" i="16" s="1"/>
  <c r="J24" i="2"/>
  <c r="K23" i="16" s="1" a="1"/>
  <c r="K23" i="16" s="1"/>
  <c r="J25" i="2"/>
  <c r="K24" i="16" s="1" a="1"/>
  <c r="K24" i="16" s="1"/>
  <c r="J26" i="2"/>
  <c r="K25" i="16" s="1" a="1"/>
  <c r="K25" i="16" s="1"/>
  <c r="J27" i="2"/>
  <c r="K26" i="16" s="1" a="1"/>
  <c r="K26" i="16" s="1"/>
  <c r="J28" i="2"/>
  <c r="K27" i="16" s="1" a="1"/>
  <c r="K27" i="16" s="1"/>
  <c r="J29" i="2"/>
  <c r="K28" i="16" s="1" a="1"/>
  <c r="K28" i="16" s="1"/>
  <c r="J30" i="2"/>
  <c r="K29" i="16" s="1" a="1"/>
  <c r="K29" i="16" s="1"/>
  <c r="J31" i="2"/>
  <c r="K30" i="16" s="1" a="1"/>
  <c r="K30" i="16" s="1"/>
  <c r="J32" i="2"/>
  <c r="K31" i="16" s="1" a="1"/>
  <c r="K31" i="16" s="1"/>
  <c r="J33" i="2"/>
  <c r="K32" i="16" s="1" a="1"/>
  <c r="K32" i="16" s="1"/>
  <c r="J34" i="2"/>
  <c r="K33" i="16" s="1" a="1"/>
  <c r="K33" i="16" s="1"/>
  <c r="J35" i="2"/>
  <c r="K34" i="16" s="1" a="1"/>
  <c r="K34" i="16" s="1"/>
  <c r="J36" i="2"/>
  <c r="K35" i="16" s="1" a="1"/>
  <c r="K35" i="16" s="1"/>
  <c r="J37" i="2"/>
  <c r="K36" i="16" s="1" a="1"/>
  <c r="K36" i="16" s="1"/>
  <c r="J38" i="2"/>
  <c r="K37" i="16" s="1" a="1"/>
  <c r="K37" i="16" s="1"/>
  <c r="J39" i="2"/>
  <c r="K38" i="16" s="1" a="1"/>
  <c r="K38" i="16" s="1"/>
  <c r="J40" i="2"/>
  <c r="K39" i="16" s="1" a="1"/>
  <c r="K39" i="16" s="1"/>
  <c r="J41" i="2"/>
  <c r="K40" i="16" s="1" a="1"/>
  <c r="K40" i="16" s="1"/>
  <c r="J42" i="2"/>
  <c r="K41" i="16" s="1" a="1"/>
  <c r="K41" i="16" s="1"/>
  <c r="J43" i="2"/>
  <c r="K42" i="16" s="1" a="1"/>
  <c r="K42" i="16" s="1"/>
  <c r="J44" i="2"/>
  <c r="K43" i="16" s="1" a="1"/>
  <c r="K43" i="16" s="1"/>
  <c r="J45" i="2"/>
  <c r="K44" i="16" s="1" a="1"/>
  <c r="K44" i="16" s="1"/>
  <c r="J46" i="2"/>
  <c r="K45" i="16" s="1" a="1"/>
  <c r="K45" i="16" s="1"/>
  <c r="J47" i="2"/>
  <c r="K46" i="16" s="1" a="1"/>
  <c r="K46" i="16" s="1"/>
  <c r="J48" i="2"/>
  <c r="K47" i="16" s="1" a="1"/>
  <c r="K47" i="16" s="1"/>
  <c r="J49" i="2"/>
  <c r="K48" i="16" s="1" a="1"/>
  <c r="K48" i="16" s="1"/>
  <c r="J50" i="2"/>
  <c r="K49" i="16" s="1" a="1"/>
  <c r="K49" i="16" s="1"/>
  <c r="J51" i="2"/>
  <c r="K50" i="16" s="1" a="1"/>
  <c r="K50" i="16" s="1"/>
  <c r="J52" i="2"/>
  <c r="K51" i="16" s="1" a="1"/>
  <c r="K51" i="16" s="1"/>
  <c r="J53" i="2"/>
  <c r="K52" i="16" s="1" a="1"/>
  <c r="K52" i="16" s="1"/>
  <c r="J54" i="2"/>
  <c r="K53" i="16" s="1" a="1"/>
  <c r="K53" i="16" s="1"/>
  <c r="J55" i="2"/>
  <c r="K54" i="16" s="1" a="1"/>
  <c r="K54" i="16" s="1"/>
  <c r="J56" i="2"/>
  <c r="K55" i="16" s="1" a="1"/>
  <c r="K55" i="16" s="1"/>
  <c r="J57" i="2"/>
  <c r="K56" i="16" s="1" a="1"/>
  <c r="K56" i="16" s="1"/>
  <c r="J58" i="2"/>
  <c r="K57" i="16" s="1" a="1"/>
  <c r="K57" i="16" s="1"/>
  <c r="J59" i="2"/>
  <c r="K58" i="16" s="1" a="1"/>
  <c r="K58" i="16" s="1"/>
  <c r="J60" i="2"/>
  <c r="K59" i="16" s="1" a="1"/>
  <c r="K59" i="16" s="1"/>
  <c r="J61" i="2"/>
  <c r="K60" i="16" s="1" a="1"/>
  <c r="K60" i="16" s="1"/>
  <c r="J62" i="2"/>
  <c r="K61" i="16" s="1" a="1"/>
  <c r="K61" i="16" s="1"/>
  <c r="J63" i="2"/>
  <c r="K62" i="16" s="1" a="1"/>
  <c r="K62" i="16" s="1"/>
  <c r="J64" i="2"/>
  <c r="K63" i="16" s="1" a="1"/>
  <c r="K63" i="16" s="1"/>
  <c r="J65" i="2"/>
  <c r="K64" i="16" s="1" a="1"/>
  <c r="K64" i="16" s="1"/>
  <c r="J66" i="2"/>
  <c r="K65" i="16" s="1" a="1"/>
  <c r="K65" i="16" s="1"/>
  <c r="J67" i="2"/>
  <c r="K66" i="16" s="1" a="1"/>
  <c r="K66" i="16" s="1"/>
  <c r="J68" i="2"/>
  <c r="K67" i="16" s="1" a="1"/>
  <c r="K67" i="16" s="1"/>
  <c r="J69" i="2"/>
  <c r="K68" i="16" s="1" a="1"/>
  <c r="K68" i="16" s="1"/>
  <c r="J70" i="2"/>
  <c r="K69" i="16" s="1" a="1"/>
  <c r="K69" i="16" s="1"/>
  <c r="J71" i="2"/>
  <c r="K70" i="16" s="1" a="1"/>
  <c r="K70" i="16" s="1"/>
  <c r="J72" i="2"/>
  <c r="K71" i="16" s="1" a="1"/>
  <c r="K71" i="16" s="1"/>
  <c r="J73" i="2"/>
  <c r="K72" i="16" s="1" a="1"/>
  <c r="K72" i="16" s="1"/>
  <c r="J74" i="2"/>
  <c r="K73" i="16" s="1" a="1"/>
  <c r="K73" i="16" s="1"/>
  <c r="J75" i="2"/>
  <c r="K74" i="16" s="1" a="1"/>
  <c r="K74" i="16" s="1"/>
  <c r="J76" i="2"/>
  <c r="K75" i="16" s="1" a="1"/>
  <c r="K75" i="16" s="1"/>
  <c r="J77" i="2"/>
  <c r="K76" i="16" s="1" a="1"/>
  <c r="K76" i="16" s="1"/>
  <c r="J78" i="2"/>
  <c r="K77" i="16" s="1" a="1"/>
  <c r="K77" i="16" s="1"/>
  <c r="J79" i="2"/>
  <c r="K78" i="16" s="1" a="1"/>
  <c r="K78" i="16" s="1"/>
  <c r="J80" i="2"/>
  <c r="K79" i="16" s="1" a="1"/>
  <c r="K79" i="16" s="1"/>
  <c r="J81" i="2"/>
  <c r="K80" i="16" s="1" a="1"/>
  <c r="K80" i="16" s="1"/>
  <c r="J82" i="2"/>
  <c r="K81" i="16" s="1" a="1"/>
  <c r="K81" i="16" s="1"/>
  <c r="J83" i="2"/>
  <c r="K82" i="16" s="1" a="1"/>
  <c r="K82" i="16" s="1"/>
  <c r="J84" i="2"/>
  <c r="K83" i="16" s="1" a="1"/>
  <c r="K83" i="16" s="1"/>
  <c r="J85" i="2"/>
  <c r="K84" i="16" s="1" a="1"/>
  <c r="K84" i="16" s="1"/>
  <c r="J86" i="2"/>
  <c r="K85" i="16" s="1" a="1"/>
  <c r="K85" i="16" s="1"/>
  <c r="J87" i="2"/>
  <c r="K86" i="16" s="1" a="1"/>
  <c r="K86" i="16" s="1"/>
  <c r="J88" i="2"/>
  <c r="K87" i="16" s="1" a="1"/>
  <c r="K87" i="16" s="1"/>
  <c r="J89" i="2"/>
  <c r="K88" i="16" s="1" a="1"/>
  <c r="K88" i="16" s="1"/>
  <c r="J90" i="2"/>
  <c r="K89" i="16" s="1" a="1"/>
  <c r="K89" i="16" s="1"/>
  <c r="J91" i="2"/>
  <c r="K90" i="16" s="1" a="1"/>
  <c r="K90" i="16" s="1"/>
  <c r="J92" i="2"/>
  <c r="K91" i="16" s="1" a="1"/>
  <c r="K91" i="16" s="1"/>
  <c r="J93" i="2"/>
  <c r="K92" i="16" s="1" a="1"/>
  <c r="K92" i="16" s="1"/>
  <c r="J94" i="2"/>
  <c r="K93" i="16" s="1" a="1"/>
  <c r="K93" i="16" s="1"/>
  <c r="J95" i="2"/>
  <c r="K94" i="16" s="1" a="1"/>
  <c r="K94" i="16" s="1"/>
  <c r="J96" i="2"/>
  <c r="K95" i="16" s="1" a="1"/>
  <c r="K95" i="16" s="1"/>
  <c r="J97" i="2"/>
  <c r="K96" i="16" s="1" a="1"/>
  <c r="K96" i="16" s="1"/>
  <c r="J98" i="2"/>
  <c r="K97" i="16" s="1" a="1"/>
  <c r="K97" i="16" s="1"/>
  <c r="J99" i="2"/>
  <c r="K98" i="16" s="1" a="1"/>
  <c r="K98" i="16" s="1"/>
  <c r="J100" i="2"/>
  <c r="K99" i="16" s="1" a="1"/>
  <c r="K99" i="16" s="1"/>
  <c r="J101" i="2"/>
  <c r="K100" i="16" s="1" a="1"/>
  <c r="K100" i="16" s="1"/>
  <c r="J102" i="2"/>
  <c r="K101" i="16" s="1" a="1"/>
  <c r="K101" i="16" s="1"/>
  <c r="J103" i="2"/>
  <c r="K102" i="16" s="1" a="1"/>
  <c r="K102" i="16" s="1"/>
  <c r="J104" i="2"/>
  <c r="K103" i="16" s="1" a="1"/>
  <c r="K103" i="16" s="1"/>
  <c r="J105" i="2"/>
  <c r="K104" i="16" s="1" a="1"/>
  <c r="K104" i="16" s="1"/>
  <c r="J106" i="2"/>
  <c r="K105" i="16" s="1" a="1"/>
  <c r="K105" i="16" s="1"/>
  <c r="J107" i="2"/>
  <c r="K106" i="16" s="1" a="1"/>
  <c r="K106" i="16" s="1"/>
  <c r="J108" i="2"/>
  <c r="K107" i="16" s="1" a="1"/>
  <c r="K107" i="16" s="1"/>
  <c r="J109" i="2"/>
  <c r="K108" i="16" s="1" a="1"/>
  <c r="K108" i="16" s="1"/>
  <c r="J110" i="2"/>
  <c r="K109" i="16" s="1" a="1"/>
  <c r="K109" i="16" s="1"/>
  <c r="J111" i="2"/>
  <c r="K110" i="16" s="1" a="1"/>
  <c r="K110" i="16" s="1"/>
  <c r="J112" i="2"/>
  <c r="K111" i="16" s="1" a="1"/>
  <c r="K111" i="16" s="1"/>
  <c r="J113" i="2"/>
  <c r="K112" i="16" s="1" a="1"/>
  <c r="K112" i="16" s="1"/>
  <c r="J114" i="2"/>
  <c r="K113" i="16" s="1" a="1"/>
  <c r="K113" i="16" s="1"/>
  <c r="J115" i="2"/>
  <c r="K114" i="16" s="1" a="1"/>
  <c r="K114" i="16" s="1"/>
  <c r="J116" i="2"/>
  <c r="K115" i="16" s="1" a="1"/>
  <c r="K115" i="16" s="1"/>
  <c r="J117" i="2"/>
  <c r="K116" i="16" s="1" a="1"/>
  <c r="K116" i="16" s="1"/>
  <c r="J118" i="2"/>
  <c r="K117" i="16" s="1" a="1"/>
  <c r="K117" i="16" s="1"/>
  <c r="J119" i="2"/>
  <c r="K118" i="16" s="1" a="1"/>
  <c r="K118" i="16" s="1"/>
  <c r="J120" i="2"/>
  <c r="K119" i="16" s="1" a="1"/>
  <c r="K119" i="16" s="1"/>
  <c r="J121" i="2"/>
  <c r="K120" i="16" s="1" a="1"/>
  <c r="K120" i="16" s="1"/>
  <c r="J122" i="2"/>
  <c r="K121" i="16" s="1" a="1"/>
  <c r="K121" i="16" s="1"/>
  <c r="J123" i="2"/>
  <c r="K122" i="16" s="1" a="1"/>
  <c r="K122" i="16" s="1"/>
  <c r="J124" i="2"/>
  <c r="K123" i="16" s="1" a="1"/>
  <c r="K123" i="16" s="1"/>
  <c r="J125" i="2"/>
  <c r="K124" i="16" s="1" a="1"/>
  <c r="K124" i="16" s="1"/>
  <c r="J126" i="2"/>
  <c r="K125" i="16" s="1" a="1"/>
  <c r="K125" i="16" s="1"/>
  <c r="J127" i="2"/>
  <c r="K126" i="16" s="1" a="1"/>
  <c r="K126" i="16" s="1"/>
  <c r="J128" i="2"/>
  <c r="K127" i="16" s="1" a="1"/>
  <c r="K127" i="16" s="1"/>
  <c r="J129" i="2"/>
  <c r="K128" i="16" s="1" a="1"/>
  <c r="K128" i="16" s="1"/>
  <c r="J130" i="2"/>
  <c r="K129" i="16" s="1" a="1"/>
  <c r="K129" i="16" s="1"/>
  <c r="J131" i="2"/>
  <c r="K130" i="16" s="1" a="1"/>
  <c r="K130" i="16" s="1"/>
  <c r="J132" i="2"/>
  <c r="K131" i="16" s="1" a="1"/>
  <c r="K131" i="16" s="1"/>
  <c r="J133" i="2"/>
  <c r="K132" i="16" s="1" a="1"/>
  <c r="K132" i="16" s="1"/>
  <c r="J134" i="2"/>
  <c r="K133" i="16" s="1" a="1"/>
  <c r="K133" i="16" s="1"/>
  <c r="J135" i="2"/>
  <c r="K134" i="16" s="1" a="1"/>
  <c r="K134" i="16" s="1"/>
  <c r="J136" i="2"/>
  <c r="K135" i="16" s="1" a="1"/>
  <c r="K135" i="16" s="1"/>
  <c r="J137" i="2"/>
  <c r="K136" i="16" s="1" a="1"/>
  <c r="K136" i="16" s="1"/>
  <c r="J138" i="2"/>
  <c r="K137" i="16" s="1" a="1"/>
  <c r="K137" i="16" s="1"/>
  <c r="J139" i="2"/>
  <c r="K138" i="16" s="1" a="1"/>
  <c r="K138" i="16" s="1"/>
  <c r="J140" i="2"/>
  <c r="K139" i="16" s="1" a="1"/>
  <c r="K139" i="16" s="1"/>
  <c r="J141" i="2"/>
  <c r="K140" i="16" s="1" a="1"/>
  <c r="K140" i="16" s="1"/>
  <c r="J142" i="2"/>
  <c r="K141" i="16" s="1" a="1"/>
  <c r="K141" i="16" s="1"/>
  <c r="J143" i="2"/>
  <c r="K142" i="16" s="1" a="1"/>
  <c r="K142" i="16" s="1"/>
  <c r="J144" i="2"/>
  <c r="K143" i="16" s="1" a="1"/>
  <c r="K143" i="16" s="1"/>
  <c r="J145" i="2"/>
  <c r="K144" i="16" s="1" a="1"/>
  <c r="K144" i="16" s="1"/>
  <c r="J146" i="2"/>
  <c r="K145" i="16" s="1" a="1"/>
  <c r="K145" i="16" s="1"/>
  <c r="J147" i="2"/>
  <c r="K146" i="16" s="1" a="1"/>
  <c r="K146" i="16" s="1"/>
  <c r="J148" i="2"/>
  <c r="K147" i="16" s="1" a="1"/>
  <c r="K147" i="16" s="1"/>
  <c r="J149" i="2"/>
  <c r="K148" i="16" s="1" a="1"/>
  <c r="K148" i="16" s="1"/>
  <c r="J150" i="2"/>
  <c r="K149" i="16" s="1" a="1"/>
  <c r="K149" i="16" s="1"/>
  <c r="J151" i="2"/>
  <c r="K150" i="16" s="1" a="1"/>
  <c r="K150" i="16" s="1"/>
  <c r="J152" i="2"/>
  <c r="K151" i="16" s="1" a="1"/>
  <c r="K151" i="16" s="1"/>
  <c r="J153" i="2"/>
  <c r="K152" i="16" s="1" a="1"/>
  <c r="K152" i="16" s="1"/>
  <c r="J154" i="2"/>
  <c r="K153" i="16" s="1" a="1"/>
  <c r="K153" i="16" s="1"/>
  <c r="J155" i="2"/>
  <c r="K154" i="16" s="1" a="1"/>
  <c r="K154" i="16" s="1"/>
  <c r="J156" i="2"/>
  <c r="K155" i="16" s="1" a="1"/>
  <c r="K155" i="16" s="1"/>
  <c r="J157" i="2"/>
  <c r="K156" i="16" s="1" a="1"/>
  <c r="K156" i="16" s="1"/>
  <c r="J158" i="2"/>
  <c r="K157" i="16" s="1" a="1"/>
  <c r="K157" i="16" s="1"/>
  <c r="J159" i="2"/>
  <c r="K158" i="16" s="1" a="1"/>
  <c r="K158" i="16" s="1"/>
  <c r="J160" i="2"/>
  <c r="K159" i="16" s="1" a="1"/>
  <c r="K159" i="16" s="1"/>
  <c r="J161" i="2"/>
  <c r="K160" i="16" s="1" a="1"/>
  <c r="K160" i="16" s="1"/>
  <c r="J162" i="2"/>
  <c r="K161" i="16" s="1" a="1"/>
  <c r="K161" i="16" s="1"/>
  <c r="J163" i="2"/>
  <c r="K162" i="16" s="1" a="1"/>
  <c r="K162" i="16" s="1"/>
  <c r="J164" i="2"/>
  <c r="K163" i="16" s="1" a="1"/>
  <c r="K163" i="16" s="1"/>
  <c r="J165" i="2"/>
  <c r="K164" i="16" s="1" a="1"/>
  <c r="K164" i="16" s="1"/>
  <c r="J166" i="2"/>
  <c r="K165" i="16" s="1" a="1"/>
  <c r="K165" i="16" s="1"/>
  <c r="J167" i="2"/>
  <c r="K166" i="16" s="1" a="1"/>
  <c r="K166" i="16" s="1"/>
  <c r="J168" i="2"/>
  <c r="K167" i="16" s="1" a="1"/>
  <c r="K167" i="16" s="1"/>
  <c r="J169" i="2"/>
  <c r="K168" i="16" s="1" a="1"/>
  <c r="K168" i="16" s="1"/>
  <c r="J170" i="2"/>
  <c r="K169" i="16" s="1" a="1"/>
  <c r="K169" i="16" s="1"/>
  <c r="J171" i="2"/>
  <c r="K170" i="16" s="1" a="1"/>
  <c r="K170" i="16" s="1"/>
  <c r="J172" i="2"/>
  <c r="K171" i="16" s="1" a="1"/>
  <c r="K171" i="16" s="1"/>
  <c r="J173" i="2"/>
  <c r="K172" i="16" s="1" a="1"/>
  <c r="K172" i="16" s="1"/>
  <c r="J174" i="2"/>
  <c r="K173" i="16" s="1" a="1"/>
  <c r="K173" i="16" s="1"/>
  <c r="J175" i="2"/>
  <c r="K174" i="16" s="1" a="1"/>
  <c r="K174" i="16" s="1"/>
  <c r="J176" i="2"/>
  <c r="K175" i="16" s="1" a="1"/>
  <c r="K175" i="16" s="1"/>
  <c r="J177" i="2"/>
  <c r="K176" i="16" s="1" a="1"/>
  <c r="K176" i="16" s="1"/>
  <c r="J178" i="2"/>
  <c r="K177" i="16" s="1" a="1"/>
  <c r="K177" i="16" s="1"/>
  <c r="J179" i="2"/>
  <c r="K178" i="16" s="1" a="1"/>
  <c r="K178" i="16" s="1"/>
  <c r="J180" i="2"/>
  <c r="K179" i="16" s="1" a="1"/>
  <c r="K179" i="16" s="1"/>
  <c r="J181" i="2"/>
  <c r="K180" i="16" s="1" a="1"/>
  <c r="K180" i="16" s="1"/>
  <c r="J182" i="2"/>
  <c r="K181" i="16" s="1" a="1"/>
  <c r="K181" i="16" s="1"/>
  <c r="J183" i="2"/>
  <c r="K182" i="16" s="1" a="1"/>
  <c r="K182" i="16" s="1"/>
  <c r="J184" i="2"/>
  <c r="K183" i="16" s="1" a="1"/>
  <c r="K183" i="16" s="1"/>
  <c r="J185" i="2"/>
  <c r="K184" i="16" s="1" a="1"/>
  <c r="K184" i="16" s="1"/>
  <c r="J186" i="2"/>
  <c r="K185" i="16" s="1" a="1"/>
  <c r="K185" i="16" s="1"/>
  <c r="F3" i="1"/>
  <c r="P9" i="1" l="1" a="1"/>
  <c r="P9" i="1" s="1"/>
  <c r="O9" i="1" a="1"/>
  <c r="O9" i="1" s="1"/>
  <c r="K975" i="16" a="1"/>
  <c r="K975" i="16" s="1"/>
  <c r="K964" i="16" a="1"/>
  <c r="K964" i="16" s="1"/>
  <c r="K994" i="16" a="1"/>
  <c r="K994" i="16" s="1"/>
  <c r="K986" i="16" a="1"/>
  <c r="K986" i="16" s="1"/>
  <c r="K961" i="16" a="1"/>
  <c r="K961" i="16" s="1"/>
  <c r="K953" i="16" a="1"/>
  <c r="K953" i="16" s="1"/>
  <c r="K1167" i="16" a="1"/>
  <c r="K1167" i="16" s="1"/>
  <c r="K1166" i="16" a="1"/>
  <c r="K1166" i="16" s="1"/>
  <c r="K1165" i="16" a="1"/>
  <c r="K1165" i="16" s="1"/>
  <c r="K1164" i="16" a="1"/>
  <c r="K1164" i="16" s="1"/>
  <c r="K1163" i="16" a="1"/>
  <c r="K1163" i="16" s="1"/>
  <c r="K1162" i="16" a="1"/>
  <c r="K1162" i="16" s="1"/>
  <c r="K1161" i="16" a="1"/>
  <c r="K1161" i="16" s="1"/>
  <c r="K1160" i="16" a="1"/>
  <c r="K1160" i="16" s="1"/>
  <c r="K1159" i="16" a="1"/>
  <c r="K1159" i="16" s="1"/>
  <c r="K1158" i="16" a="1"/>
  <c r="K1158" i="16" s="1"/>
  <c r="K1157" i="16" a="1"/>
  <c r="K1157" i="16" s="1"/>
  <c r="K1156" i="16" a="1"/>
  <c r="K1156" i="16" s="1"/>
  <c r="K1155" i="16" a="1"/>
  <c r="K1155" i="16" s="1"/>
  <c r="K1154" i="16" a="1"/>
  <c r="K1154" i="16" s="1"/>
  <c r="K1153" i="16" a="1"/>
  <c r="K1153" i="16" s="1"/>
  <c r="K1152" i="16" a="1"/>
  <c r="K1152" i="16" s="1"/>
  <c r="K1151" i="16" a="1"/>
  <c r="K1151" i="16" s="1"/>
  <c r="K1150" i="16" a="1"/>
  <c r="K1150" i="16" s="1"/>
  <c r="K1149" i="16" a="1"/>
  <c r="K1149" i="16" s="1"/>
  <c r="K1148" i="16" a="1"/>
  <c r="K1148" i="16" s="1"/>
  <c r="K1147" i="16" a="1"/>
  <c r="K1147" i="16" s="1"/>
  <c r="K1146" i="16" a="1"/>
  <c r="K1146" i="16" s="1"/>
  <c r="K1145" i="16" a="1"/>
  <c r="K1145" i="16" s="1"/>
  <c r="K1144" i="16" a="1"/>
  <c r="K1144" i="16" s="1"/>
  <c r="K1143" i="16" a="1"/>
  <c r="K1143" i="16" s="1"/>
  <c r="K1142" i="16" a="1"/>
  <c r="K1142" i="16" s="1"/>
  <c r="K1141" i="16" a="1"/>
  <c r="K1141" i="16" s="1"/>
  <c r="K1140" i="16" a="1"/>
  <c r="K1140" i="16" s="1"/>
  <c r="K1139" i="16" a="1"/>
  <c r="K1139" i="16" s="1"/>
  <c r="K1138" i="16" a="1"/>
  <c r="K1138" i="16" s="1"/>
  <c r="K1137" i="16" a="1"/>
  <c r="K1137" i="16" s="1"/>
  <c r="K1136" i="16" a="1"/>
  <c r="K1136" i="16" s="1"/>
  <c r="K1135" i="16" a="1"/>
  <c r="K1135" i="16" s="1"/>
  <c r="K1134" i="16" a="1"/>
  <c r="K1134" i="16" s="1"/>
  <c r="K1133" i="16" a="1"/>
  <c r="K1133" i="16" s="1"/>
  <c r="K1132" i="16" a="1"/>
  <c r="K1132" i="16" s="1"/>
  <c r="K1131" i="16" a="1"/>
  <c r="K1131" i="16" s="1"/>
  <c r="K1130" i="16" a="1"/>
  <c r="K1130" i="16" s="1"/>
  <c r="K1129" i="16" a="1"/>
  <c r="K1129" i="16" s="1"/>
  <c r="K1128" i="16" a="1"/>
  <c r="K1128" i="16" s="1"/>
  <c r="K1127" i="16" a="1"/>
  <c r="K1127" i="16" s="1"/>
  <c r="K1126" i="16" a="1"/>
  <c r="K1126" i="16" s="1"/>
  <c r="K1125" i="16" a="1"/>
  <c r="K1125" i="16" s="1"/>
  <c r="K1124" i="16" a="1"/>
  <c r="K1124" i="16" s="1"/>
  <c r="K1123" i="16" a="1"/>
  <c r="K1123" i="16" s="1"/>
  <c r="K1122" i="16" a="1"/>
  <c r="K1122" i="16" s="1"/>
  <c r="K1121" i="16" a="1"/>
  <c r="K1121" i="16" s="1"/>
  <c r="K1168" i="16" a="1"/>
  <c r="K1168" i="16" s="1"/>
  <c r="K1169" i="16" a="1"/>
  <c r="K1169" i="16" s="1"/>
  <c r="K1170" i="16" a="1"/>
  <c r="K1170" i="16" s="1"/>
  <c r="K1171" i="16" a="1"/>
  <c r="K1171" i="16" s="1"/>
  <c r="K1172" i="16" a="1"/>
  <c r="K1172" i="16" s="1"/>
  <c r="K1173" i="16" a="1"/>
  <c r="K1173" i="16" s="1"/>
  <c r="K1174" i="16" a="1"/>
  <c r="K1174" i="16" s="1"/>
  <c r="K1175" i="16" a="1"/>
  <c r="K1175" i="16" s="1"/>
  <c r="K1176" i="16" a="1"/>
  <c r="K1176" i="16" s="1"/>
  <c r="K1177" i="16" a="1"/>
  <c r="K1177" i="16" s="1"/>
  <c r="K1178" i="16" a="1"/>
  <c r="K1178" i="16" s="1"/>
  <c r="K1179" i="16" a="1"/>
  <c r="K1179" i="16" s="1"/>
  <c r="K1180" i="16" a="1"/>
  <c r="K1180" i="16" s="1"/>
  <c r="K1181" i="16" a="1"/>
  <c r="K1181" i="16" s="1"/>
  <c r="K1182" i="16" a="1"/>
  <c r="K1182" i="16" s="1"/>
  <c r="K1183" i="16" a="1"/>
  <c r="K1183" i="16" s="1"/>
  <c r="K1184" i="16" a="1"/>
  <c r="K1184" i="16" s="1"/>
  <c r="K1185" i="16" a="1"/>
  <c r="K1185" i="16" s="1"/>
  <c r="K1186" i="16" a="1"/>
  <c r="K1186" i="16" s="1"/>
  <c r="K1187" i="16" a="1"/>
  <c r="K1187" i="16" s="1"/>
  <c r="K1188" i="16" a="1"/>
  <c r="K1188" i="16" s="1"/>
  <c r="K1189" i="16" a="1"/>
  <c r="K1189" i="16" s="1"/>
  <c r="K1190" i="16" a="1"/>
  <c r="K1190" i="16" s="1"/>
  <c r="K1191" i="16" a="1"/>
  <c r="K1191" i="16" s="1"/>
  <c r="K1192" i="16" a="1"/>
  <c r="K1192" i="16" s="1"/>
  <c r="K1193" i="16" a="1"/>
  <c r="K1193" i="16" s="1"/>
  <c r="K1194" i="16" a="1"/>
  <c r="K1194" i="16" s="1"/>
  <c r="K1195" i="16" a="1"/>
  <c r="K1195" i="16" s="1"/>
  <c r="K1196" i="16" a="1"/>
  <c r="K1196" i="16" s="1"/>
  <c r="K1197" i="16" a="1"/>
  <c r="K1197" i="16" s="1"/>
  <c r="K1198" i="16" a="1"/>
  <c r="K1198" i="16" s="1"/>
  <c r="K1199" i="16" a="1"/>
  <c r="K1199" i="16" s="1"/>
  <c r="K1200" i="16" a="1"/>
  <c r="K1200" i="16" s="1"/>
  <c r="K1201" i="16" a="1"/>
  <c r="K1201" i="16" s="1"/>
  <c r="K1202" i="16" a="1"/>
  <c r="K1202" i="16" s="1"/>
  <c r="K1203" i="16" a="1"/>
  <c r="K1203" i="16" s="1"/>
  <c r="K1204" i="16" a="1"/>
  <c r="K1204" i="16" s="1"/>
  <c r="K1205" i="16" a="1"/>
  <c r="K1205" i="16" s="1"/>
  <c r="K1206" i="16" a="1"/>
  <c r="K1206" i="16" s="1"/>
  <c r="K1207" i="16" a="1"/>
  <c r="K1207" i="16" s="1"/>
  <c r="K1208" i="16" a="1"/>
  <c r="K1208" i="16" s="1"/>
  <c r="K1209" i="16" a="1"/>
  <c r="K1209" i="16" s="1"/>
  <c r="K1210" i="16" a="1"/>
  <c r="K1210" i="16" s="1"/>
  <c r="K1211" i="16" a="1"/>
  <c r="K1211" i="16" s="1"/>
  <c r="K1212" i="16" a="1"/>
  <c r="K1212" i="16" s="1"/>
  <c r="K1213" i="16" a="1"/>
  <c r="K1213" i="16" s="1"/>
  <c r="K1214" i="16" a="1"/>
  <c r="K1214" i="16" s="1"/>
  <c r="K1215" i="16" a="1"/>
  <c r="K1215" i="16" s="1"/>
  <c r="K1216" i="16" a="1"/>
  <c r="K1216" i="16" s="1"/>
  <c r="K1217" i="16" a="1"/>
  <c r="K1217" i="16" s="1"/>
  <c r="K1398" i="16" a="1"/>
  <c r="K1398" i="16" s="1"/>
  <c r="K1218" i="16" a="1"/>
  <c r="K1218" i="16" s="1"/>
  <c r="K1399" i="16" a="1"/>
  <c r="K1399" i="16" s="1"/>
  <c r="K1219" i="16" a="1"/>
  <c r="K1219" i="16" s="1"/>
  <c r="K1400" i="16" a="1"/>
  <c r="K1400" i="16" s="1"/>
  <c r="K1220" i="16" a="1"/>
  <c r="K1220" i="16" s="1"/>
  <c r="K1401" i="16" a="1"/>
  <c r="K1401" i="16" s="1"/>
  <c r="K1221" i="16" a="1"/>
  <c r="K1221" i="16" s="1"/>
  <c r="K1402" i="16" a="1"/>
  <c r="K1402" i="16" s="1"/>
  <c r="K1222" i="16" a="1"/>
  <c r="K1222" i="16" s="1"/>
  <c r="K1403" i="16" a="1"/>
  <c r="K1403" i="16" s="1"/>
  <c r="K1223" i="16" a="1"/>
  <c r="K1223" i="16" s="1"/>
  <c r="K1404" i="16" a="1"/>
  <c r="K1404" i="16" s="1"/>
  <c r="K1224" i="16" a="1"/>
  <c r="K1224" i="16" s="1"/>
  <c r="K1405" i="16" a="1"/>
  <c r="K1405" i="16" s="1"/>
  <c r="K1225" i="16" a="1"/>
  <c r="K1225" i="16" s="1"/>
  <c r="K1406" i="16" a="1"/>
  <c r="K1406" i="16" s="1"/>
  <c r="K1226" i="16" a="1"/>
  <c r="K1226" i="16" s="1"/>
  <c r="K1407" i="16" a="1"/>
  <c r="K1407" i="16" s="1"/>
  <c r="K1227" i="16" a="1"/>
  <c r="K1227" i="16" s="1"/>
  <c r="K1408" i="16" a="1"/>
  <c r="K1408" i="16" s="1"/>
  <c r="K1228" i="16" a="1"/>
  <c r="K1228" i="16" s="1"/>
  <c r="K1409" i="16" a="1"/>
  <c r="K1409" i="16" s="1"/>
  <c r="K1229" i="16" a="1"/>
  <c r="K1229" i="16" s="1"/>
  <c r="K1410" i="16" a="1"/>
  <c r="K1410" i="16" s="1"/>
  <c r="K1230" i="16" a="1"/>
  <c r="K1230" i="16" s="1"/>
  <c r="K1411" i="16" a="1"/>
  <c r="K1411" i="16" s="1"/>
  <c r="K1231" i="16" a="1"/>
  <c r="K1231" i="16" s="1"/>
  <c r="K1412" i="16" a="1"/>
  <c r="K1412" i="16" s="1"/>
  <c r="K1232" i="16" a="1"/>
  <c r="K1232" i="16" s="1"/>
  <c r="K1413" i="16" a="1"/>
  <c r="K1413" i="16" s="1"/>
  <c r="K1233" i="16" a="1"/>
  <c r="K1233" i="16" s="1"/>
  <c r="K1414" i="16" a="1"/>
  <c r="K1414" i="16" s="1"/>
  <c r="K1234" i="16" a="1"/>
  <c r="K1234" i="16" s="1"/>
  <c r="K1415" i="16" a="1"/>
  <c r="K1415" i="16" s="1"/>
  <c r="K1235" i="16" a="1"/>
  <c r="K1235" i="16" s="1"/>
  <c r="K1416" i="16" a="1"/>
  <c r="K1416" i="16" s="1"/>
  <c r="K1236" i="16" a="1"/>
  <c r="K1236" i="16" s="1"/>
  <c r="K1417" i="16" a="1"/>
  <c r="K1417" i="16" s="1"/>
  <c r="K1237" i="16" a="1"/>
  <c r="K1237" i="16" s="1"/>
  <c r="K1418" i="16" a="1"/>
  <c r="K1418" i="16" s="1"/>
  <c r="K1238" i="16" a="1"/>
  <c r="K1238" i="16" s="1"/>
  <c r="K1419" i="16" a="1"/>
  <c r="K1419" i="16" s="1"/>
  <c r="K1239" i="16" a="1"/>
  <c r="K1239" i="16" s="1"/>
  <c r="K1420" i="16" a="1"/>
  <c r="K1420" i="16" s="1"/>
  <c r="K1240" i="16" a="1"/>
  <c r="K1240" i="16" s="1"/>
  <c r="K1421" i="16" a="1"/>
  <c r="K1421" i="16" s="1"/>
  <c r="K1241" i="16" a="1"/>
  <c r="K1241" i="16" s="1"/>
  <c r="K1422" i="16" a="1"/>
  <c r="K1422" i="16" s="1"/>
  <c r="K1242" i="16" a="1"/>
  <c r="K1242" i="16" s="1"/>
  <c r="K1423" i="16" a="1"/>
  <c r="K1423" i="16" s="1"/>
  <c r="K1243" i="16" a="1"/>
  <c r="K1243" i="16" s="1"/>
  <c r="K1424" i="16" a="1"/>
  <c r="K1424" i="16" s="1"/>
  <c r="K1244" i="16" a="1"/>
  <c r="K1244" i="16" s="1"/>
  <c r="K1425" i="16" a="1"/>
  <c r="K1425" i="16" s="1"/>
  <c r="K1245" i="16" a="1"/>
  <c r="K1245" i="16" s="1"/>
  <c r="K1426" i="16" a="1"/>
  <c r="K1426" i="16" s="1"/>
  <c r="K1246" i="16" a="1"/>
  <c r="K1246" i="16" s="1"/>
  <c r="K1427" i="16" a="1"/>
  <c r="K1427" i="16" s="1"/>
  <c r="K1247" i="16" a="1"/>
  <c r="K1247" i="16" s="1"/>
  <c r="K1428" i="16" a="1"/>
  <c r="K1428" i="16" s="1"/>
  <c r="K1248" i="16" a="1"/>
  <c r="K1248" i="16" s="1"/>
  <c r="K1429" i="16" a="1"/>
  <c r="K1429" i="16" s="1"/>
  <c r="K1249" i="16" a="1"/>
  <c r="K1249" i="16" s="1"/>
  <c r="K1430" i="16" a="1"/>
  <c r="K1430" i="16" s="1"/>
  <c r="K1250" i="16" a="1"/>
  <c r="K1250" i="16" s="1"/>
  <c r="K1431" i="16" a="1"/>
  <c r="K1431" i="16" s="1"/>
  <c r="K1251" i="16" a="1"/>
  <c r="K1251" i="16" s="1"/>
  <c r="K1432" i="16" a="1"/>
  <c r="K1432" i="16" s="1"/>
  <c r="K1252" i="16" a="1"/>
  <c r="K1252" i="16" s="1"/>
  <c r="K1433" i="16" a="1"/>
  <c r="K1433" i="16" s="1"/>
  <c r="K1253" i="16" a="1"/>
  <c r="K1253" i="16" s="1"/>
  <c r="K1434" i="16" a="1"/>
  <c r="K1434" i="16" s="1"/>
  <c r="K1254" i="16" a="1"/>
  <c r="K1254" i="16" s="1"/>
  <c r="K1435" i="16" a="1"/>
  <c r="K1435" i="16" s="1"/>
  <c r="K1255" i="16" a="1"/>
  <c r="K1255" i="16" s="1"/>
  <c r="K1436" i="16" a="1"/>
  <c r="K1436" i="16" s="1"/>
  <c r="K1256" i="16" a="1"/>
  <c r="K1256" i="16" s="1"/>
  <c r="K1437" i="16" a="1"/>
  <c r="K1437" i="16" s="1"/>
  <c r="K1257" i="16" a="1"/>
  <c r="K1257" i="16" s="1"/>
  <c r="K1438" i="16" a="1"/>
  <c r="K1438" i="16" s="1"/>
  <c r="K1258" i="16" a="1"/>
  <c r="K1258" i="16" s="1"/>
  <c r="K1439" i="16" a="1"/>
  <c r="K1439" i="16" s="1"/>
  <c r="K1259" i="16" a="1"/>
  <c r="K1259" i="16" s="1"/>
  <c r="K1440" i="16" a="1"/>
  <c r="K1440" i="16" s="1"/>
  <c r="K1260" i="16" a="1"/>
  <c r="K1260" i="16" s="1"/>
  <c r="K1441" i="16" a="1"/>
  <c r="K1441" i="16" s="1"/>
  <c r="K1261" i="16" a="1"/>
  <c r="K1261" i="16" s="1"/>
  <c r="K1442" i="16" a="1"/>
  <c r="K1442" i="16" s="1"/>
  <c r="K1262" i="16" a="1"/>
  <c r="K1262" i="16" s="1"/>
  <c r="K1443" i="16" a="1"/>
  <c r="K1443" i="16" s="1"/>
  <c r="K1263" i="16" a="1"/>
  <c r="K1263" i="16" s="1"/>
  <c r="K1444" i="16" a="1"/>
  <c r="K1444" i="16" s="1"/>
  <c r="K1264" i="16" a="1"/>
  <c r="K1264" i="16" s="1"/>
  <c r="K1445" i="16" a="1"/>
  <c r="K1445" i="16" s="1"/>
  <c r="K1265" i="16" a="1"/>
  <c r="K1265" i="16" s="1"/>
  <c r="K1446" i="16" a="1"/>
  <c r="K1446" i="16" s="1"/>
  <c r="K1266" i="16" a="1"/>
  <c r="K1266" i="16" s="1"/>
  <c r="K1447" i="16" a="1"/>
  <c r="K1447" i="16" s="1"/>
  <c r="K1267" i="16" a="1"/>
  <c r="K1267" i="16" s="1"/>
  <c r="K1448" i="16" a="1"/>
  <c r="K1448" i="16" s="1"/>
  <c r="K1268" i="16" a="1"/>
  <c r="K1268" i="16" s="1"/>
  <c r="K1449" i="16" a="1"/>
  <c r="K1449" i="16" s="1"/>
  <c r="K1269" i="16" a="1"/>
  <c r="K1269" i="16" s="1"/>
  <c r="K1450" i="16" a="1"/>
  <c r="K1450" i="16" s="1"/>
  <c r="K1270" i="16" a="1"/>
  <c r="K1270" i="16" s="1"/>
  <c r="K1451" i="16" a="1"/>
  <c r="K1451" i="16" s="1"/>
  <c r="K1271" i="16" a="1"/>
  <c r="K1271" i="16" s="1"/>
  <c r="K1452" i="16" a="1"/>
  <c r="K1452" i="16" s="1"/>
  <c r="K1272" i="16" a="1"/>
  <c r="K1272" i="16" s="1"/>
  <c r="K1453" i="16" a="1"/>
  <c r="K1453" i="16" s="1"/>
  <c r="K1273" i="16" a="1"/>
  <c r="K1273" i="16" s="1"/>
  <c r="K1454" i="16" a="1"/>
  <c r="K1454" i="16" s="1"/>
  <c r="K1274" i="16" a="1"/>
  <c r="K1274" i="16" s="1"/>
  <c r="K1455" i="16" a="1"/>
  <c r="K1455" i="16" s="1"/>
  <c r="K1275" i="16" a="1"/>
  <c r="K1275" i="16" s="1"/>
  <c r="K1456" i="16" a="1"/>
  <c r="K1456" i="16" s="1"/>
  <c r="K1276" i="16" a="1"/>
  <c r="K1276" i="16" s="1"/>
  <c r="K1457" i="16" a="1"/>
  <c r="K1457" i="16" s="1"/>
  <c r="K1277" i="16" a="1"/>
  <c r="K1277" i="16" s="1"/>
  <c r="K1458" i="16" a="1"/>
  <c r="K1458" i="16" s="1"/>
  <c r="K1278" i="16" a="1"/>
  <c r="K1278" i="16" s="1"/>
  <c r="K1459" i="16" a="1"/>
  <c r="K1459" i="16" s="1"/>
  <c r="K1279" i="16" a="1"/>
  <c r="K1279" i="16" s="1"/>
  <c r="K1460" i="16" a="1"/>
  <c r="K1460" i="16" s="1"/>
  <c r="K1280" i="16" a="1"/>
  <c r="K1280" i="16" s="1"/>
  <c r="K1461" i="16" a="1"/>
  <c r="K1461" i="16" s="1"/>
  <c r="K1281" i="16" a="1"/>
  <c r="K1281" i="16" s="1"/>
  <c r="K1462" i="16" a="1"/>
  <c r="K1462" i="16" s="1"/>
  <c r="K1282" i="16" a="1"/>
  <c r="K1282" i="16" s="1"/>
  <c r="K1463" i="16" a="1"/>
  <c r="K1463" i="16" s="1"/>
  <c r="K1283" i="16" a="1"/>
  <c r="K1283" i="16" s="1"/>
  <c r="K1464" i="16" a="1"/>
  <c r="K1464" i="16" s="1"/>
  <c r="K1284" i="16" a="1"/>
  <c r="K1284" i="16" s="1"/>
  <c r="K1465" i="16" a="1"/>
  <c r="K1465" i="16" s="1"/>
  <c r="K1285" i="16" a="1"/>
  <c r="K1285" i="16" s="1"/>
  <c r="K1466" i="16" a="1"/>
  <c r="K1466" i="16" s="1"/>
  <c r="K1286" i="16" a="1"/>
  <c r="K1286" i="16" s="1"/>
  <c r="K1467" i="16" a="1"/>
  <c r="K1467" i="16" s="1"/>
  <c r="K1287" i="16" a="1"/>
  <c r="K1287" i="16" s="1"/>
  <c r="K1468" i="16" a="1"/>
  <c r="K1468" i="16" s="1"/>
  <c r="K1288" i="16" a="1"/>
  <c r="K1288" i="16" s="1"/>
  <c r="K1469" i="16" a="1"/>
  <c r="K1469" i="16" s="1"/>
  <c r="K1289" i="16" a="1"/>
  <c r="K1289" i="16" s="1"/>
  <c r="K1470" i="16" a="1"/>
  <c r="K1470" i="16" s="1"/>
  <c r="K1290" i="16" a="1"/>
  <c r="K1290" i="16" s="1"/>
  <c r="K1471" i="16" a="1"/>
  <c r="K1471" i="16" s="1"/>
  <c r="K1291" i="16" a="1"/>
  <c r="K1291" i="16" s="1"/>
  <c r="K1472" i="16" a="1"/>
  <c r="K1472" i="16" s="1"/>
  <c r="K1292" i="16" a="1"/>
  <c r="K1292" i="16" s="1"/>
  <c r="K1473" i="16" a="1"/>
  <c r="K1473" i="16" s="1"/>
  <c r="K1293" i="16" a="1"/>
  <c r="K1293" i="16" s="1"/>
  <c r="K1474" i="16" a="1"/>
  <c r="K1474" i="16" s="1"/>
  <c r="K1294" i="16" a="1"/>
  <c r="K1294" i="16" s="1"/>
  <c r="K1475" i="16" a="1"/>
  <c r="K1475" i="16" s="1"/>
  <c r="K1295" i="16" a="1"/>
  <c r="K1295" i="16" s="1"/>
  <c r="K1476" i="16" a="1"/>
  <c r="K1476" i="16" s="1"/>
  <c r="K1296" i="16" a="1"/>
  <c r="K1296" i="16" s="1"/>
  <c r="K1477" i="16" a="1"/>
  <c r="K1477" i="16" s="1"/>
  <c r="K1297" i="16" a="1"/>
  <c r="K1297" i="16" s="1"/>
  <c r="K1478" i="16" a="1"/>
  <c r="K1478" i="16" s="1"/>
  <c r="K1298" i="16" a="1"/>
  <c r="K1298" i="16" s="1"/>
  <c r="K1479" i="16" a="1"/>
  <c r="K1479" i="16" s="1"/>
  <c r="K1299" i="16" a="1"/>
  <c r="K1299" i="16" s="1"/>
  <c r="K1480" i="16" a="1"/>
  <c r="K1480" i="16" s="1"/>
  <c r="K1300" i="16" a="1"/>
  <c r="K1300" i="16" s="1"/>
  <c r="K1481" i="16" a="1"/>
  <c r="K1481" i="16" s="1"/>
  <c r="K1301" i="16" a="1"/>
  <c r="K1301" i="16" s="1"/>
  <c r="K1482" i="16" a="1"/>
  <c r="K1482" i="16" s="1"/>
  <c r="K1302" i="16" a="1"/>
  <c r="K1302" i="16" s="1"/>
  <c r="K1483" i="16" a="1"/>
  <c r="K1483" i="16" s="1"/>
  <c r="K1303" i="16" a="1"/>
  <c r="K1303" i="16" s="1"/>
  <c r="K1484" i="16" a="1"/>
  <c r="K1484" i="16" s="1"/>
  <c r="K1304" i="16" a="1"/>
  <c r="K1304" i="16" s="1"/>
  <c r="K1485" i="16" a="1"/>
  <c r="K1485" i="16" s="1"/>
  <c r="K1397" i="16" a="1"/>
  <c r="K1397" i="16" s="1"/>
  <c r="K1578" i="16" a="1"/>
  <c r="K1578" i="16" s="1"/>
  <c r="K1396" i="16" a="1"/>
  <c r="K1396" i="16" s="1"/>
  <c r="K1577" i="16" a="1"/>
  <c r="K1577" i="16" s="1"/>
  <c r="K1395" i="16" a="1"/>
  <c r="K1395" i="16" s="1"/>
  <c r="K1576" i="16" a="1"/>
  <c r="K1576" i="16" s="1"/>
  <c r="K1394" i="16" a="1"/>
  <c r="K1394" i="16" s="1"/>
  <c r="K1575" i="16" a="1"/>
  <c r="K1575" i="16" s="1"/>
  <c r="K1393" i="16" a="1"/>
  <c r="K1393" i="16" s="1"/>
  <c r="K1574" i="16" a="1"/>
  <c r="K1574" i="16" s="1"/>
  <c r="K1392" i="16" a="1"/>
  <c r="K1392" i="16" s="1"/>
  <c r="K1573" i="16" a="1"/>
  <c r="K1573" i="16" s="1"/>
  <c r="K1391" i="16" a="1"/>
  <c r="K1391" i="16" s="1"/>
  <c r="K1572" i="16" a="1"/>
  <c r="K1572" i="16" s="1"/>
  <c r="K1390" i="16" a="1"/>
  <c r="K1390" i="16" s="1"/>
  <c r="K1571" i="16" a="1"/>
  <c r="K1571" i="16" s="1"/>
  <c r="K1389" i="16" a="1"/>
  <c r="K1389" i="16" s="1"/>
  <c r="K1570" i="16" a="1"/>
  <c r="K1570" i="16" s="1"/>
  <c r="K1388" i="16" a="1"/>
  <c r="K1388" i="16" s="1"/>
  <c r="K1569" i="16" a="1"/>
  <c r="K1569" i="16" s="1"/>
  <c r="K1387" i="16" a="1"/>
  <c r="K1387" i="16" s="1"/>
  <c r="K1568" i="16" a="1"/>
  <c r="K1568" i="16" s="1"/>
  <c r="K1386" i="16" a="1"/>
  <c r="K1386" i="16" s="1"/>
  <c r="K1567" i="16" a="1"/>
  <c r="K1567" i="16" s="1"/>
  <c r="K1385" i="16" a="1"/>
  <c r="K1385" i="16" s="1"/>
  <c r="K1566" i="16" a="1"/>
  <c r="K1566" i="16" s="1"/>
  <c r="K1384" i="16" a="1"/>
  <c r="K1384" i="16" s="1"/>
  <c r="K1565" i="16" a="1"/>
  <c r="K1565" i="16" s="1"/>
  <c r="K1383" i="16" a="1"/>
  <c r="K1383" i="16" s="1"/>
  <c r="K1564" i="16" a="1"/>
  <c r="K1564" i="16" s="1"/>
  <c r="K1382" i="16" a="1"/>
  <c r="K1382" i="16" s="1"/>
  <c r="K1563" i="16" a="1"/>
  <c r="K1563" i="16" s="1"/>
  <c r="K1381" i="16" a="1"/>
  <c r="K1381" i="16" s="1"/>
  <c r="K1562" i="16" a="1"/>
  <c r="K1562" i="16" s="1"/>
  <c r="K1380" i="16" a="1"/>
  <c r="K1380" i="16" s="1"/>
  <c r="K1561" i="16" a="1"/>
  <c r="K1561" i="16" s="1"/>
  <c r="K1379" i="16" a="1"/>
  <c r="K1379" i="16" s="1"/>
  <c r="K1560" i="16" a="1"/>
  <c r="K1560" i="16" s="1"/>
  <c r="K1378" i="16" a="1"/>
  <c r="K1378" i="16" s="1"/>
  <c r="K1559" i="16" a="1"/>
  <c r="K1559" i="16" s="1"/>
  <c r="K1377" i="16" a="1"/>
  <c r="K1377" i="16" s="1"/>
  <c r="K1558" i="16" a="1"/>
  <c r="K1558" i="16" s="1"/>
  <c r="K1376" i="16" a="1"/>
  <c r="K1376" i="16" s="1"/>
  <c r="K1557" i="16" a="1"/>
  <c r="K1557" i="16" s="1"/>
  <c r="K1375" i="16" a="1"/>
  <c r="K1375" i="16" s="1"/>
  <c r="K1556" i="16" a="1"/>
  <c r="K1556" i="16" s="1"/>
  <c r="K1374" i="16" a="1"/>
  <c r="K1374" i="16" s="1"/>
  <c r="K1555" i="16" a="1"/>
  <c r="K1555" i="16" s="1"/>
  <c r="K1373" i="16" a="1"/>
  <c r="K1373" i="16" s="1"/>
  <c r="K1554" i="16" a="1"/>
  <c r="K1554" i="16" s="1"/>
  <c r="K1372" i="16" a="1"/>
  <c r="K1372" i="16" s="1"/>
  <c r="K1553" i="16" a="1"/>
  <c r="K1553" i="16" s="1"/>
  <c r="K1371" i="16" a="1"/>
  <c r="K1371" i="16" s="1"/>
  <c r="K1552" i="16" a="1"/>
  <c r="K1552" i="16" s="1"/>
  <c r="K1370" i="16" a="1"/>
  <c r="K1370" i="16" s="1"/>
  <c r="K1551" i="16" a="1"/>
  <c r="K1551" i="16" s="1"/>
  <c r="K1369" i="16" a="1"/>
  <c r="K1369" i="16" s="1"/>
  <c r="K1550" i="16" a="1"/>
  <c r="K1550" i="16" s="1"/>
  <c r="K1368" i="16" a="1"/>
  <c r="K1368" i="16" s="1"/>
  <c r="K1549" i="16" a="1"/>
  <c r="K1549" i="16" s="1"/>
  <c r="K1367" i="16" a="1"/>
  <c r="K1367" i="16" s="1"/>
  <c r="K1548" i="16" a="1"/>
  <c r="K1548" i="16" s="1"/>
  <c r="K1366" i="16" a="1"/>
  <c r="K1366" i="16" s="1"/>
  <c r="K1547" i="16" a="1"/>
  <c r="K1547" i="16" s="1"/>
  <c r="K1365" i="16" a="1"/>
  <c r="K1365" i="16" s="1"/>
  <c r="K1546" i="16" a="1"/>
  <c r="K1546" i="16" s="1"/>
  <c r="K1364" i="16" a="1"/>
  <c r="K1364" i="16" s="1"/>
  <c r="K1545" i="16" a="1"/>
  <c r="K1545" i="16" s="1"/>
  <c r="K1363" i="16" a="1"/>
  <c r="K1363" i="16" s="1"/>
  <c r="K1544" i="16" a="1"/>
  <c r="K1544" i="16" s="1"/>
  <c r="K1362" i="16" a="1"/>
  <c r="K1362" i="16" s="1"/>
  <c r="K1543" i="16" a="1"/>
  <c r="K1543" i="16" s="1"/>
  <c r="K1361" i="16" a="1"/>
  <c r="K1361" i="16" s="1"/>
  <c r="K1542" i="16" a="1"/>
  <c r="K1542" i="16" s="1"/>
  <c r="K1360" i="16" a="1"/>
  <c r="K1360" i="16" s="1"/>
  <c r="K1541" i="16" a="1"/>
  <c r="K1541" i="16" s="1"/>
  <c r="K1359" i="16" a="1"/>
  <c r="K1359" i="16" s="1"/>
  <c r="K1540" i="16" a="1"/>
  <c r="K1540" i="16" s="1"/>
  <c r="K1358" i="16" a="1"/>
  <c r="K1358" i="16" s="1"/>
  <c r="K1539" i="16" a="1"/>
  <c r="K1539" i="16" s="1"/>
  <c r="K1357" i="16" a="1"/>
  <c r="K1357" i="16" s="1"/>
  <c r="K1538" i="16" a="1"/>
  <c r="K1538" i="16" s="1"/>
  <c r="K1356" i="16" a="1"/>
  <c r="K1356" i="16" s="1"/>
  <c r="K1537" i="16" a="1"/>
  <c r="K1537" i="16" s="1"/>
  <c r="K1355" i="16" a="1"/>
  <c r="K1355" i="16" s="1"/>
  <c r="K1536" i="16" a="1"/>
  <c r="K1536" i="16" s="1"/>
  <c r="K1354" i="16" a="1"/>
  <c r="K1354" i="16" s="1"/>
  <c r="K1535" i="16" a="1"/>
  <c r="K1535" i="16" s="1"/>
  <c r="K1353" i="16" a="1"/>
  <c r="K1353" i="16" s="1"/>
  <c r="K1534" i="16" a="1"/>
  <c r="K1534" i="16" s="1"/>
  <c r="K1352" i="16" a="1"/>
  <c r="K1352" i="16" s="1"/>
  <c r="K1533" i="16" a="1"/>
  <c r="K1533" i="16" s="1"/>
  <c r="K1351" i="16" a="1"/>
  <c r="K1351" i="16" s="1"/>
  <c r="K1532" i="16" a="1"/>
  <c r="K1532" i="16" s="1"/>
  <c r="K1350" i="16" a="1"/>
  <c r="K1350" i="16" s="1"/>
  <c r="K1531" i="16" a="1"/>
  <c r="K1531" i="16" s="1"/>
  <c r="K1349" i="16" a="1"/>
  <c r="K1349" i="16" s="1"/>
  <c r="K1530" i="16" a="1"/>
  <c r="K1530" i="16" s="1"/>
  <c r="K1348" i="16" a="1"/>
  <c r="K1348" i="16" s="1"/>
  <c r="K1529" i="16" a="1"/>
  <c r="K1529" i="16" s="1"/>
  <c r="K1347" i="16" a="1"/>
  <c r="K1347" i="16" s="1"/>
  <c r="K1528" i="16" a="1"/>
  <c r="K1528" i="16" s="1"/>
  <c r="K1346" i="16" a="1"/>
  <c r="K1346" i="16" s="1"/>
  <c r="K1527" i="16" a="1"/>
  <c r="K1527" i="16" s="1"/>
  <c r="K1345" i="16" a="1"/>
  <c r="K1345" i="16" s="1"/>
  <c r="K1526" i="16" a="1"/>
  <c r="K1526" i="16" s="1"/>
  <c r="K1344" i="16" a="1"/>
  <c r="K1344" i="16" s="1"/>
  <c r="K1525" i="16" a="1"/>
  <c r="K1525" i="16" s="1"/>
  <c r="K1343" i="16" a="1"/>
  <c r="K1343" i="16" s="1"/>
  <c r="K1524" i="16" a="1"/>
  <c r="K1524" i="16" s="1"/>
  <c r="K1342" i="16" a="1"/>
  <c r="K1342" i="16" s="1"/>
  <c r="K1523" i="16" a="1"/>
  <c r="K1523" i="16" s="1"/>
  <c r="K1341" i="16" a="1"/>
  <c r="K1341" i="16" s="1"/>
  <c r="K1522" i="16" a="1"/>
  <c r="K1522" i="16" s="1"/>
  <c r="K1340" i="16" a="1"/>
  <c r="K1340" i="16" s="1"/>
  <c r="K1521" i="16" a="1"/>
  <c r="K1521" i="16" s="1"/>
  <c r="K1339" i="16" a="1"/>
  <c r="K1339" i="16" s="1"/>
  <c r="K1520" i="16" a="1"/>
  <c r="K1520" i="16" s="1"/>
  <c r="K1338" i="16" a="1"/>
  <c r="K1338" i="16" s="1"/>
  <c r="K1519" i="16" a="1"/>
  <c r="K1519" i="16" s="1"/>
  <c r="K1337" i="16" a="1"/>
  <c r="K1337" i="16" s="1"/>
  <c r="K1518" i="16" a="1"/>
  <c r="K1518" i="16" s="1"/>
  <c r="K1336" i="16" a="1"/>
  <c r="K1336" i="16" s="1"/>
  <c r="K1517" i="16" a="1"/>
  <c r="K1517" i="16" s="1"/>
  <c r="K1335" i="16" a="1"/>
  <c r="K1335" i="16" s="1"/>
  <c r="K1516" i="16" a="1"/>
  <c r="K1516" i="16" s="1"/>
  <c r="K1334" i="16" a="1"/>
  <c r="K1334" i="16" s="1"/>
  <c r="K1515" i="16" a="1"/>
  <c r="K1515" i="16" s="1"/>
  <c r="K1333" i="16" a="1"/>
  <c r="K1333" i="16" s="1"/>
  <c r="K1514" i="16" a="1"/>
  <c r="K1514" i="16" s="1"/>
  <c r="K1332" i="16" a="1"/>
  <c r="K1332" i="16" s="1"/>
  <c r="K1513" i="16" a="1"/>
  <c r="K1513" i="16" s="1"/>
  <c r="K1331" i="16" a="1"/>
  <c r="K1331" i="16" s="1"/>
  <c r="K1512" i="16" a="1"/>
  <c r="K1512" i="16" s="1"/>
  <c r="K1330" i="16" a="1"/>
  <c r="K1330" i="16" s="1"/>
  <c r="K1511" i="16" a="1"/>
  <c r="K1511" i="16" s="1"/>
  <c r="K1329" i="16" a="1"/>
  <c r="K1329" i="16" s="1"/>
  <c r="K1510" i="16" a="1"/>
  <c r="K1510" i="16" s="1"/>
  <c r="K1328" i="16" a="1"/>
  <c r="K1328" i="16" s="1"/>
  <c r="K1509" i="16" a="1"/>
  <c r="K1509" i="16" s="1"/>
  <c r="K1327" i="16" a="1"/>
  <c r="K1327" i="16" s="1"/>
  <c r="K1508" i="16" a="1"/>
  <c r="K1508" i="16" s="1"/>
  <c r="K1326" i="16" a="1"/>
  <c r="K1326" i="16" s="1"/>
  <c r="K1507" i="16" a="1"/>
  <c r="K1507" i="16" s="1"/>
  <c r="K1325" i="16" a="1"/>
  <c r="K1325" i="16" s="1"/>
  <c r="K1506" i="16" a="1"/>
  <c r="K1506" i="16" s="1"/>
  <c r="K1324" i="16" a="1"/>
  <c r="K1324" i="16" s="1"/>
  <c r="K1505" i="16" a="1"/>
  <c r="K1505" i="16" s="1"/>
  <c r="K1323" i="16" a="1"/>
  <c r="K1323" i="16" s="1"/>
  <c r="K1504" i="16" a="1"/>
  <c r="K1504" i="16" s="1"/>
  <c r="K1322" i="16" a="1"/>
  <c r="K1322" i="16" s="1"/>
  <c r="K1503" i="16" a="1"/>
  <c r="K1503" i="16" s="1"/>
  <c r="K1321" i="16" a="1"/>
  <c r="K1321" i="16" s="1"/>
  <c r="K1502" i="16" a="1"/>
  <c r="K1502" i="16" s="1"/>
  <c r="K1320" i="16" a="1"/>
  <c r="K1320" i="16" s="1"/>
  <c r="K1501" i="16" a="1"/>
  <c r="K1501" i="16" s="1"/>
  <c r="K1319" i="16" a="1"/>
  <c r="K1319" i="16" s="1"/>
  <c r="K1500" i="16" a="1"/>
  <c r="K1500" i="16" s="1"/>
  <c r="K1318" i="16" a="1"/>
  <c r="K1318" i="16" s="1"/>
  <c r="K1499" i="16" a="1"/>
  <c r="K1499" i="16" s="1"/>
  <c r="K1317" i="16" a="1"/>
  <c r="K1317" i="16" s="1"/>
  <c r="K1498" i="16" a="1"/>
  <c r="K1498" i="16" s="1"/>
  <c r="K1316" i="16" a="1"/>
  <c r="K1316" i="16" s="1"/>
  <c r="K1497" i="16" a="1"/>
  <c r="K1497" i="16" s="1"/>
  <c r="K1315" i="16" a="1"/>
  <c r="K1315" i="16" s="1"/>
  <c r="K1496" i="16" a="1"/>
  <c r="K1496" i="16" s="1"/>
  <c r="K1314" i="16" a="1"/>
  <c r="K1314" i="16" s="1"/>
  <c r="K1495" i="16" a="1"/>
  <c r="K1495" i="16" s="1"/>
  <c r="K1313" i="16" a="1"/>
  <c r="K1313" i="16" s="1"/>
  <c r="K1494" i="16" a="1"/>
  <c r="K1494" i="16" s="1"/>
  <c r="K1312" i="16" a="1"/>
  <c r="K1312" i="16" s="1"/>
  <c r="K1493" i="16" a="1"/>
  <c r="K1493" i="16" s="1"/>
  <c r="K1311" i="16" a="1"/>
  <c r="K1311" i="16" s="1"/>
  <c r="K1492" i="16" a="1"/>
  <c r="K1492" i="16" s="1"/>
  <c r="K1310" i="16" a="1"/>
  <c r="K1310" i="16" s="1"/>
  <c r="K1491" i="16" a="1"/>
  <c r="K1491" i="16" s="1"/>
  <c r="K1309" i="16" a="1"/>
  <c r="K1309" i="16" s="1"/>
  <c r="K1490" i="16" a="1"/>
  <c r="K1490" i="16" s="1"/>
  <c r="K1308" i="16" a="1"/>
  <c r="K1308" i="16" s="1"/>
  <c r="K1489" i="16" a="1"/>
  <c r="K1489" i="16" s="1"/>
  <c r="K1307" i="16" a="1"/>
  <c r="K1307" i="16" s="1"/>
  <c r="K1488" i="16" a="1"/>
  <c r="K1488" i="16" s="1"/>
  <c r="K1306" i="16" a="1"/>
  <c r="K1306" i="16" s="1"/>
  <c r="K1487" i="16" a="1"/>
  <c r="K1487" i="16" s="1"/>
  <c r="K1305" i="16" a="1"/>
  <c r="K1305" i="16" s="1"/>
  <c r="K1486" i="16" a="1"/>
  <c r="K1486" i="16" s="1"/>
  <c r="F1417" i="16" a="1"/>
  <c r="F1417" i="16" s="1"/>
  <c r="F1543" i="16" a="1"/>
  <c r="F1543" i="16" s="1"/>
  <c r="F1416" i="16" a="1"/>
  <c r="F1416" i="16" s="1"/>
  <c r="F1542" i="16" a="1"/>
  <c r="F1542" i="16" s="1"/>
  <c r="F1415" i="16" a="1"/>
  <c r="F1415" i="16" s="1"/>
  <c r="F1541" i="16" a="1"/>
  <c r="F1541" i="16" s="1"/>
  <c r="F1414" i="16" a="1"/>
  <c r="F1414" i="16" s="1"/>
  <c r="F1540" i="16" a="1"/>
  <c r="F1540" i="16" s="1"/>
  <c r="F1413" i="16" a="1"/>
  <c r="F1413" i="16" s="1"/>
  <c r="F1539" i="16" a="1"/>
  <c r="F1539" i="16" s="1"/>
  <c r="F1412" i="16" a="1"/>
  <c r="F1412" i="16" s="1"/>
  <c r="F1538" i="16" a="1"/>
  <c r="F1538" i="16" s="1"/>
  <c r="F1396" i="16" a="1"/>
  <c r="F1396" i="16" s="1"/>
  <c r="F1522" i="16" a="1"/>
  <c r="F1522" i="16" s="1"/>
  <c r="F1393" i="16" a="1"/>
  <c r="F1393" i="16" s="1"/>
  <c r="F1519" i="16" a="1"/>
  <c r="F1519" i="16" s="1"/>
  <c r="F1392" i="16" a="1"/>
  <c r="F1392" i="16" s="1"/>
  <c r="F1518" i="16" a="1"/>
  <c r="F1518" i="16" s="1"/>
  <c r="F1390" i="16" a="1"/>
  <c r="F1390" i="16" s="1"/>
  <c r="F1516" i="16" a="1"/>
  <c r="F1516" i="16" s="1"/>
  <c r="F1384" i="16" a="1"/>
  <c r="F1384" i="16" s="1"/>
  <c r="F1510" i="16" a="1"/>
  <c r="F1510" i="16" s="1"/>
  <c r="F1381" i="16" a="1"/>
  <c r="F1381" i="16" s="1"/>
  <c r="F1507" i="16" a="1"/>
  <c r="F1507" i="16" s="1"/>
  <c r="F1380" i="16" a="1"/>
  <c r="F1380" i="16" s="1"/>
  <c r="F1506" i="16" a="1"/>
  <c r="F1506" i="16" s="1"/>
  <c r="F1378" i="16" a="1"/>
  <c r="F1378" i="16" s="1"/>
  <c r="F1504" i="16" a="1"/>
  <c r="F1504" i="16" s="1"/>
  <c r="F1377" i="16" a="1"/>
  <c r="F1377" i="16" s="1"/>
  <c r="F1503" i="16" a="1"/>
  <c r="F1503" i="16" s="1"/>
  <c r="F1372" i="16" a="1"/>
  <c r="F1372" i="16" s="1"/>
  <c r="F1498" i="16" a="1"/>
  <c r="F1498" i="16" s="1"/>
  <c r="F1369" i="16" a="1"/>
  <c r="F1369" i="16" s="1"/>
  <c r="F1495" i="16" a="1"/>
  <c r="F1495" i="16" s="1"/>
  <c r="F1368" i="16" a="1"/>
  <c r="F1368" i="16" s="1"/>
  <c r="F1494" i="16" a="1"/>
  <c r="F1494" i="16" s="1"/>
  <c r="F1366" i="16" a="1"/>
  <c r="F1366" i="16" s="1"/>
  <c r="F1492" i="16" a="1"/>
  <c r="F1492" i="16" s="1"/>
  <c r="F1365" i="16" a="1"/>
  <c r="F1365" i="16" s="1"/>
  <c r="F1491" i="16" a="1"/>
  <c r="F1491" i="16" s="1"/>
  <c r="F1359" i="16" a="1"/>
  <c r="F1359" i="16" s="1"/>
  <c r="F1485" i="16" a="1"/>
  <c r="F1485" i="16" s="1"/>
  <c r="F1356" i="16" a="1"/>
  <c r="F1356" i="16" s="1"/>
  <c r="F1482" i="16" a="1"/>
  <c r="F1482" i="16" s="1"/>
  <c r="F1355" i="16" a="1"/>
  <c r="F1355" i="16" s="1"/>
  <c r="F1481" i="16" a="1"/>
  <c r="F1481" i="16" s="1"/>
  <c r="F1353" i="16" a="1"/>
  <c r="F1353" i="16" s="1"/>
  <c r="F1479" i="16" a="1"/>
  <c r="F1479" i="16" s="1"/>
  <c r="F1352" i="16" a="1"/>
  <c r="F1352" i="16" s="1"/>
  <c r="F1478" i="16" a="1"/>
  <c r="F1478" i="16" s="1"/>
  <c r="F1347" i="16" a="1"/>
  <c r="F1347" i="16" s="1"/>
  <c r="F1473" i="16" a="1"/>
  <c r="F1473" i="16" s="1"/>
  <c r="F1344" i="16" a="1"/>
  <c r="F1344" i="16" s="1"/>
  <c r="F1470" i="16" a="1"/>
  <c r="F1470" i="16" s="1"/>
  <c r="F1343" i="16" a="1"/>
  <c r="F1343" i="16" s="1"/>
  <c r="F1469" i="16" a="1"/>
  <c r="F1469" i="16" s="1"/>
  <c r="F1341" i="16" a="1"/>
  <c r="F1341" i="16" s="1"/>
  <c r="F1467" i="16" a="1"/>
  <c r="F1467" i="16" s="1"/>
  <c r="F1340" i="16" a="1"/>
  <c r="F1340" i="16" s="1"/>
  <c r="F1466" i="16" a="1"/>
  <c r="F1466" i="16" s="1"/>
  <c r="F1331" i="16" a="1"/>
  <c r="F1331" i="16" s="1"/>
  <c r="F1457" i="16" a="1"/>
  <c r="F1457" i="16" s="1"/>
  <c r="H1421" i="16" a="1"/>
  <c r="H1421" i="16" s="1"/>
  <c r="H1547" i="16" a="1"/>
  <c r="H1547" i="16" s="1"/>
  <c r="H1420" i="16" a="1"/>
  <c r="H1420" i="16" s="1"/>
  <c r="H1546" i="16" a="1"/>
  <c r="H1546" i="16" s="1"/>
  <c r="H1419" i="16" a="1"/>
  <c r="H1419" i="16" s="1"/>
  <c r="H1545" i="16" a="1"/>
  <c r="H1545" i="16" s="1"/>
  <c r="H1418" i="16" a="1"/>
  <c r="H1418" i="16" s="1"/>
  <c r="H1544" i="16" a="1"/>
  <c r="H1544" i="16" s="1"/>
  <c r="H1417" i="16" a="1"/>
  <c r="H1417" i="16" s="1"/>
  <c r="H1543" i="16" a="1"/>
  <c r="H1543" i="16" s="1"/>
  <c r="H1415" i="16" a="1"/>
  <c r="H1415" i="16" s="1"/>
  <c r="H1541" i="16" a="1"/>
  <c r="H1541" i="16" s="1"/>
  <c r="H1413" i="16" a="1"/>
  <c r="H1413" i="16" s="1"/>
  <c r="H1539" i="16" a="1"/>
  <c r="H1539" i="16" s="1"/>
  <c r="H1412" i="16" a="1"/>
  <c r="H1412" i="16" s="1"/>
  <c r="H1538" i="16" a="1"/>
  <c r="H1538" i="16" s="1"/>
  <c r="H1411" i="16" a="1"/>
  <c r="H1411" i="16" s="1"/>
  <c r="H1537" i="16" a="1"/>
  <c r="H1537" i="16" s="1"/>
  <c r="H1396" i="16" a="1"/>
  <c r="H1396" i="16" s="1"/>
  <c r="H1522" i="16" a="1"/>
  <c r="H1522" i="16" s="1"/>
  <c r="H1395" i="16" a="1"/>
  <c r="H1395" i="16" s="1"/>
  <c r="H1521" i="16" a="1"/>
  <c r="H1521" i="16" s="1"/>
  <c r="H1393" i="16" a="1"/>
  <c r="H1393" i="16" s="1"/>
  <c r="H1519" i="16" a="1"/>
  <c r="H1519" i="16" s="1"/>
  <c r="H1384" i="16" a="1"/>
  <c r="H1384" i="16" s="1"/>
  <c r="H1510" i="16" a="1"/>
  <c r="H1510" i="16" s="1"/>
  <c r="H1383" i="16" a="1"/>
  <c r="H1383" i="16" s="1"/>
  <c r="H1509" i="16" a="1"/>
  <c r="H1509" i="16" s="1"/>
  <c r="H1381" i="16" a="1"/>
  <c r="H1381" i="16" s="1"/>
  <c r="H1507" i="16" a="1"/>
  <c r="H1507" i="16" s="1"/>
  <c r="H1372" i="16" a="1"/>
  <c r="H1372" i="16" s="1"/>
  <c r="H1498" i="16" a="1"/>
  <c r="H1498" i="16" s="1"/>
  <c r="H1371" i="16" a="1"/>
  <c r="H1371" i="16" s="1"/>
  <c r="H1497" i="16" a="1"/>
  <c r="H1497" i="16" s="1"/>
  <c r="H1369" i="16" a="1"/>
  <c r="H1369" i="16" s="1"/>
  <c r="H1495" i="16" a="1"/>
  <c r="H1495" i="16" s="1"/>
  <c r="H1360" i="16" a="1"/>
  <c r="H1360" i="16" s="1"/>
  <c r="H1486" i="16" a="1"/>
  <c r="H1486" i="16" s="1"/>
  <c r="H1359" i="16" a="1"/>
  <c r="H1359" i="16" s="1"/>
  <c r="H1485" i="16" a="1"/>
  <c r="H1485" i="16" s="1"/>
  <c r="H1357" i="16" a="1"/>
  <c r="H1357" i="16" s="1"/>
  <c r="H1483" i="16" a="1"/>
  <c r="H1483" i="16" s="1"/>
  <c r="H1348" i="16" a="1"/>
  <c r="H1348" i="16" s="1"/>
  <c r="H1474" i="16" a="1"/>
  <c r="H1474" i="16" s="1"/>
  <c r="H1347" i="16" a="1"/>
  <c r="H1347" i="16" s="1"/>
  <c r="H1473" i="16" a="1"/>
  <c r="H1473" i="16" s="1"/>
  <c r="H1345" i="16" a="1"/>
  <c r="H1345" i="16" s="1"/>
  <c r="H1471" i="16" a="1"/>
  <c r="H1471" i="16" s="1"/>
  <c r="H1336" i="16" a="1"/>
  <c r="H1336" i="16" s="1"/>
  <c r="H1462" i="16" a="1"/>
  <c r="H1462" i="16" s="1"/>
  <c r="H1312" i="16" a="1"/>
  <c r="H1312" i="16" s="1"/>
  <c r="H1438" i="16" a="1"/>
  <c r="H1438" i="16" s="1"/>
  <c r="H1300" i="16" a="1"/>
  <c r="H1300" i="16" s="1"/>
  <c r="H1426" i="16" a="1"/>
  <c r="H1426" i="16" s="1"/>
  <c r="H1288" i="16" a="1"/>
  <c r="H1288" i="16" s="1"/>
  <c r="H1414" i="16" a="1"/>
  <c r="H1414" i="16" s="1"/>
  <c r="F1629" i="16" a="1"/>
  <c r="F1629" i="16" s="1"/>
  <c r="F1677" i="16" a="1"/>
  <c r="F1677" i="16" s="1"/>
  <c r="F1628" i="16" a="1"/>
  <c r="F1628" i="16" s="1"/>
  <c r="F1676" i="16" a="1"/>
  <c r="F1676" i="16" s="1"/>
  <c r="F1627" i="16" a="1"/>
  <c r="F1627" i="16" s="1"/>
  <c r="F1675" i="16" a="1"/>
  <c r="F1675" i="16" s="1"/>
  <c r="F1626" i="16" a="1"/>
  <c r="F1626" i="16" s="1"/>
  <c r="F1674" i="16" a="1"/>
  <c r="F1674" i="16" s="1"/>
  <c r="F1625" i="16" a="1"/>
  <c r="F1625" i="16" s="1"/>
  <c r="F1673" i="16" a="1"/>
  <c r="F1673" i="16" s="1"/>
  <c r="F1624" i="16" a="1"/>
  <c r="F1624" i="16" s="1"/>
  <c r="F1672" i="16" a="1"/>
  <c r="F1672" i="16" s="1"/>
  <c r="F1623" i="16" a="1"/>
  <c r="F1623" i="16" s="1"/>
  <c r="F1671" i="16" a="1"/>
  <c r="F1671" i="16" s="1"/>
  <c r="F1622" i="16" a="1"/>
  <c r="F1622" i="16" s="1"/>
  <c r="F1670" i="16" a="1"/>
  <c r="F1670" i="16" s="1"/>
  <c r="F1621" i="16" a="1"/>
  <c r="F1621" i="16" s="1"/>
  <c r="F1669" i="16" a="1"/>
  <c r="F1669" i="16" s="1"/>
  <c r="F1620" i="16" a="1"/>
  <c r="F1620" i="16" s="1"/>
  <c r="F1668" i="16" a="1"/>
  <c r="F1668" i="16" s="1"/>
  <c r="F1619" i="16" a="1"/>
  <c r="F1619" i="16" s="1"/>
  <c r="F1667" i="16" a="1"/>
  <c r="F1667" i="16" s="1"/>
  <c r="F1618" i="16" a="1"/>
  <c r="F1618" i="16" s="1"/>
  <c r="F1666" i="16" a="1"/>
  <c r="F1666" i="16" s="1"/>
  <c r="F1617" i="16" a="1"/>
  <c r="F1617" i="16" s="1"/>
  <c r="F1665" i="16" a="1"/>
  <c r="F1665" i="16" s="1"/>
  <c r="F1616" i="16" a="1"/>
  <c r="F1616" i="16" s="1"/>
  <c r="F1664" i="16" a="1"/>
  <c r="F1664" i="16" s="1"/>
  <c r="F1615" i="16" a="1"/>
  <c r="F1615" i="16" s="1"/>
  <c r="F1663" i="16" a="1"/>
  <c r="F1663" i="16" s="1"/>
  <c r="F1614" i="16" a="1"/>
  <c r="F1614" i="16" s="1"/>
  <c r="F1662" i="16" a="1"/>
  <c r="F1662" i="16" s="1"/>
  <c r="F1613" i="16" a="1"/>
  <c r="F1613" i="16" s="1"/>
  <c r="F1661" i="16" a="1"/>
  <c r="F1661" i="16" s="1"/>
  <c r="F1612" i="16" a="1"/>
  <c r="F1612" i="16" s="1"/>
  <c r="F1660" i="16" a="1"/>
  <c r="F1660" i="16" s="1"/>
  <c r="F1611" i="16" a="1"/>
  <c r="F1611" i="16" s="1"/>
  <c r="F1659" i="16" a="1"/>
  <c r="F1659" i="16" s="1"/>
  <c r="F1610" i="16" a="1"/>
  <c r="F1610" i="16" s="1"/>
  <c r="F1658" i="16" a="1"/>
  <c r="F1658" i="16" s="1"/>
  <c r="F1609" i="16" a="1"/>
  <c r="F1609" i="16" s="1"/>
  <c r="F1657" i="16" a="1"/>
  <c r="F1657" i="16" s="1"/>
  <c r="F1608" i="16" a="1"/>
  <c r="F1608" i="16" s="1"/>
  <c r="F1656" i="16" a="1"/>
  <c r="F1656" i="16" s="1"/>
  <c r="F1607" i="16" a="1"/>
  <c r="F1607" i="16" s="1"/>
  <c r="F1655" i="16" a="1"/>
  <c r="F1655" i="16" s="1"/>
  <c r="F1606" i="16" a="1"/>
  <c r="F1606" i="16" s="1"/>
  <c r="F1654" i="16" a="1"/>
  <c r="F1654" i="16" s="1"/>
  <c r="F1605" i="16" a="1"/>
  <c r="F1605" i="16" s="1"/>
  <c r="F1653" i="16" a="1"/>
  <c r="F1653" i="16" s="1"/>
  <c r="F1604" i="16" a="1"/>
  <c r="F1604" i="16" s="1"/>
  <c r="F1652" i="16" a="1"/>
  <c r="F1652" i="16" s="1"/>
  <c r="F1603" i="16" a="1"/>
  <c r="F1603" i="16" s="1"/>
  <c r="F1651" i="16" a="1"/>
  <c r="F1651" i="16" s="1"/>
  <c r="F1602" i="16" a="1"/>
  <c r="F1602" i="16" s="1"/>
  <c r="F1650" i="16" a="1"/>
  <c r="F1650" i="16" s="1"/>
  <c r="F1601" i="16" a="1"/>
  <c r="F1601" i="16" s="1"/>
  <c r="F1649" i="16" a="1"/>
  <c r="F1649" i="16" s="1"/>
  <c r="F1600" i="16" a="1"/>
  <c r="F1600" i="16" s="1"/>
  <c r="F1648" i="16" a="1"/>
  <c r="F1648" i="16" s="1"/>
  <c r="F1599" i="16" a="1"/>
  <c r="F1599" i="16" s="1"/>
  <c r="F1647" i="16" a="1"/>
  <c r="F1647" i="16" s="1"/>
  <c r="F1598" i="16" a="1"/>
  <c r="F1598" i="16" s="1"/>
  <c r="F1646" i="16" a="1"/>
  <c r="F1646" i="16" s="1"/>
  <c r="F1597" i="16" a="1"/>
  <c r="F1597" i="16" s="1"/>
  <c r="F1645" i="16" a="1"/>
  <c r="F1645" i="16" s="1"/>
  <c r="F1596" i="16" a="1"/>
  <c r="F1596" i="16" s="1"/>
  <c r="F1644" i="16" a="1"/>
  <c r="F1644" i="16" s="1"/>
  <c r="F1595" i="16" a="1"/>
  <c r="F1595" i="16" s="1"/>
  <c r="F1643" i="16" a="1"/>
  <c r="F1643" i="16" s="1"/>
  <c r="F1594" i="16" a="1"/>
  <c r="F1594" i="16" s="1"/>
  <c r="F1642" i="16" a="1"/>
  <c r="F1642" i="16" s="1"/>
  <c r="F1593" i="16" a="1"/>
  <c r="F1593" i="16" s="1"/>
  <c r="F1641" i="16" a="1"/>
  <c r="F1641" i="16" s="1"/>
  <c r="F1592" i="16" a="1"/>
  <c r="F1592" i="16" s="1"/>
  <c r="F1640" i="16" a="1"/>
  <c r="F1640" i="16" s="1"/>
  <c r="F1591" i="16" a="1"/>
  <c r="F1591" i="16" s="1"/>
  <c r="F1639" i="16" a="1"/>
  <c r="F1639" i="16" s="1"/>
  <c r="F1590" i="16" a="1"/>
  <c r="F1590" i="16" s="1"/>
  <c r="F1638" i="16" a="1"/>
  <c r="F1638" i="16" s="1"/>
  <c r="F1589" i="16" a="1"/>
  <c r="F1589" i="16" s="1"/>
  <c r="F1637" i="16" a="1"/>
  <c r="F1637" i="16" s="1"/>
  <c r="F1588" i="16" a="1"/>
  <c r="F1588" i="16" s="1"/>
  <c r="F1636" i="16" a="1"/>
  <c r="F1636" i="16" s="1"/>
  <c r="F1587" i="16" a="1"/>
  <c r="F1587" i="16" s="1"/>
  <c r="F1635" i="16" a="1"/>
  <c r="F1635" i="16" s="1"/>
  <c r="F1586" i="16" a="1"/>
  <c r="F1586" i="16" s="1"/>
  <c r="F1634" i="16" a="1"/>
  <c r="F1634" i="16" s="1"/>
  <c r="F1585" i="16" a="1"/>
  <c r="F1585" i="16" s="1"/>
  <c r="F1633" i="16" a="1"/>
  <c r="F1633" i="16" s="1"/>
  <c r="F1584" i="16" a="1"/>
  <c r="F1584" i="16" s="1"/>
  <c r="F1632" i="16" a="1"/>
  <c r="F1632" i="16" s="1"/>
  <c r="F1583" i="16" a="1"/>
  <c r="F1583" i="16" s="1"/>
  <c r="F1631" i="16" a="1"/>
  <c r="F1631" i="16" s="1"/>
  <c r="F1582" i="16" a="1"/>
  <c r="F1582" i="16" s="1"/>
  <c r="F1630" i="16" a="1"/>
  <c r="F1630" i="16" s="1"/>
  <c r="F1581" i="16" a="1"/>
  <c r="F1581" i="16" s="1"/>
  <c r="F1580" i="16" a="1"/>
  <c r="F1580" i="16" s="1"/>
  <c r="F1579" i="16" a="1"/>
  <c r="F1579" i="16" s="1"/>
  <c r="F1578" i="16" a="1"/>
  <c r="F1578" i="16" s="1"/>
  <c r="F1577" i="16" a="1"/>
  <c r="F1577" i="16" s="1"/>
  <c r="F1576" i="16" a="1"/>
  <c r="F1576" i="16" s="1"/>
  <c r="F1575" i="16" a="1"/>
  <c r="F1575" i="16" s="1"/>
  <c r="F1574" i="16" a="1"/>
  <c r="F1574" i="16" s="1"/>
  <c r="F1573" i="16" a="1"/>
  <c r="F1573" i="16" s="1"/>
  <c r="F1572" i="16" a="1"/>
  <c r="F1572" i="16" s="1"/>
  <c r="F1571" i="16" a="1"/>
  <c r="F1571" i="16" s="1"/>
  <c r="F1570" i="16" a="1"/>
  <c r="F1570" i="16" s="1"/>
  <c r="F1569" i="16" a="1"/>
  <c r="F1569" i="16" s="1"/>
  <c r="F1568" i="16" a="1"/>
  <c r="F1568" i="16" s="1"/>
  <c r="F1567" i="16" a="1"/>
  <c r="F1567" i="16" s="1"/>
  <c r="F1566" i="16" a="1"/>
  <c r="F1566" i="16" s="1"/>
  <c r="F1565" i="16" a="1"/>
  <c r="F1565" i="16" s="1"/>
  <c r="F1564" i="16" a="1"/>
  <c r="F1564" i="16" s="1"/>
  <c r="F1563" i="16" a="1"/>
  <c r="F1563" i="16" s="1"/>
  <c r="F1562" i="16" a="1"/>
  <c r="F1562" i="16" s="1"/>
  <c r="F1561" i="16" a="1"/>
  <c r="F1561" i="16" s="1"/>
  <c r="F1560" i="16" a="1"/>
  <c r="F1560" i="16" s="1"/>
  <c r="F1559" i="16" a="1"/>
  <c r="F1559" i="16" s="1"/>
  <c r="F1558" i="16" a="1"/>
  <c r="F1558" i="16" s="1"/>
  <c r="F1557" i="16" a="1"/>
  <c r="F1557" i="16" s="1"/>
  <c r="F1556" i="16" a="1"/>
  <c r="F1556" i="16" s="1"/>
  <c r="F1555" i="16" a="1"/>
  <c r="F1555" i="16" s="1"/>
  <c r="F1554" i="16" a="1"/>
  <c r="F1554" i="16" s="1"/>
  <c r="F1553" i="16" a="1"/>
  <c r="F1553" i="16" s="1"/>
  <c r="F1552" i="16" a="1"/>
  <c r="F1552" i="16" s="1"/>
  <c r="F1551" i="16" a="1"/>
  <c r="F1551" i="16" s="1"/>
  <c r="F1550" i="16" a="1"/>
  <c r="F1550" i="16" s="1"/>
  <c r="F1549" i="16" a="1"/>
  <c r="F1549" i="16" s="1"/>
  <c r="F1548" i="16" a="1"/>
  <c r="F1548" i="16" s="1"/>
  <c r="F1547" i="16" a="1"/>
  <c r="F1547" i="16" s="1"/>
  <c r="F1546" i="16" a="1"/>
  <c r="F1546" i="16" s="1"/>
  <c r="F1545" i="16" a="1"/>
  <c r="F1545" i="16" s="1"/>
  <c r="F1544" i="16" a="1"/>
  <c r="F1544" i="16" s="1"/>
  <c r="H1629" i="16" a="1"/>
  <c r="H1629" i="16" s="1"/>
  <c r="H1677" i="16" a="1"/>
  <c r="H1677" i="16" s="1"/>
  <c r="H1628" i="16" a="1"/>
  <c r="H1628" i="16" s="1"/>
  <c r="H1676" i="16" a="1"/>
  <c r="H1676" i="16" s="1"/>
  <c r="H1627" i="16" a="1"/>
  <c r="H1627" i="16" s="1"/>
  <c r="H1675" i="16" a="1"/>
  <c r="H1675" i="16" s="1"/>
  <c r="H1626" i="16" a="1"/>
  <c r="H1626" i="16" s="1"/>
  <c r="H1674" i="16" a="1"/>
  <c r="H1674" i="16" s="1"/>
  <c r="H1625" i="16" a="1"/>
  <c r="H1625" i="16" s="1"/>
  <c r="H1673" i="16" a="1"/>
  <c r="H1673" i="16" s="1"/>
  <c r="H1624" i="16" a="1"/>
  <c r="H1624" i="16" s="1"/>
  <c r="H1672" i="16" a="1"/>
  <c r="H1672" i="16" s="1"/>
  <c r="H1623" i="16" a="1"/>
  <c r="H1623" i="16" s="1"/>
  <c r="H1671" i="16" a="1"/>
  <c r="H1671" i="16" s="1"/>
  <c r="H1622" i="16" a="1"/>
  <c r="H1622" i="16" s="1"/>
  <c r="H1670" i="16" a="1"/>
  <c r="H1670" i="16" s="1"/>
  <c r="H1621" i="16" a="1"/>
  <c r="H1621" i="16" s="1"/>
  <c r="H1669" i="16" a="1"/>
  <c r="H1669" i="16" s="1"/>
  <c r="H1620" i="16" a="1"/>
  <c r="H1620" i="16" s="1"/>
  <c r="H1668" i="16" a="1"/>
  <c r="H1668" i="16" s="1"/>
  <c r="H1619" i="16" a="1"/>
  <c r="H1619" i="16" s="1"/>
  <c r="H1667" i="16" a="1"/>
  <c r="H1667" i="16" s="1"/>
  <c r="H1618" i="16" a="1"/>
  <c r="H1618" i="16" s="1"/>
  <c r="H1666" i="16" a="1"/>
  <c r="H1666" i="16" s="1"/>
  <c r="H1617" i="16" a="1"/>
  <c r="H1617" i="16" s="1"/>
  <c r="H1665" i="16" a="1"/>
  <c r="H1665" i="16" s="1"/>
  <c r="H1616" i="16" a="1"/>
  <c r="H1616" i="16" s="1"/>
  <c r="H1664" i="16" a="1"/>
  <c r="H1664" i="16" s="1"/>
  <c r="H1615" i="16" a="1"/>
  <c r="H1615" i="16" s="1"/>
  <c r="H1663" i="16" a="1"/>
  <c r="H1663" i="16" s="1"/>
  <c r="H1614" i="16" a="1"/>
  <c r="H1614" i="16" s="1"/>
  <c r="H1662" i="16" a="1"/>
  <c r="H1662" i="16" s="1"/>
  <c r="H1613" i="16" a="1"/>
  <c r="H1613" i="16" s="1"/>
  <c r="H1661" i="16" a="1"/>
  <c r="H1661" i="16" s="1"/>
  <c r="H1612" i="16" a="1"/>
  <c r="H1612" i="16" s="1"/>
  <c r="H1660" i="16" a="1"/>
  <c r="H1660" i="16" s="1"/>
  <c r="H1611" i="16" a="1"/>
  <c r="H1611" i="16" s="1"/>
  <c r="H1659" i="16" a="1"/>
  <c r="H1659" i="16" s="1"/>
  <c r="H1610" i="16" a="1"/>
  <c r="H1610" i="16" s="1"/>
  <c r="H1658" i="16" a="1"/>
  <c r="H1658" i="16" s="1"/>
  <c r="H1609" i="16" a="1"/>
  <c r="H1609" i="16" s="1"/>
  <c r="H1657" i="16" a="1"/>
  <c r="H1657" i="16" s="1"/>
  <c r="H1608" i="16" a="1"/>
  <c r="H1608" i="16" s="1"/>
  <c r="H1656" i="16" a="1"/>
  <c r="H1656" i="16" s="1"/>
  <c r="H1607" i="16" a="1"/>
  <c r="H1607" i="16" s="1"/>
  <c r="H1655" i="16" a="1"/>
  <c r="H1655" i="16" s="1"/>
  <c r="H1606" i="16" a="1"/>
  <c r="H1606" i="16" s="1"/>
  <c r="H1654" i="16" a="1"/>
  <c r="H1654" i="16" s="1"/>
  <c r="H1605" i="16" a="1"/>
  <c r="H1605" i="16" s="1"/>
  <c r="H1653" i="16" a="1"/>
  <c r="H1653" i="16" s="1"/>
  <c r="H1604" i="16" a="1"/>
  <c r="H1604" i="16" s="1"/>
  <c r="H1652" i="16" a="1"/>
  <c r="H1652" i="16" s="1"/>
  <c r="H1603" i="16" a="1"/>
  <c r="H1603" i="16" s="1"/>
  <c r="H1651" i="16" a="1"/>
  <c r="H1651" i="16" s="1"/>
  <c r="H1602" i="16" a="1"/>
  <c r="H1602" i="16" s="1"/>
  <c r="H1650" i="16" a="1"/>
  <c r="H1650" i="16" s="1"/>
  <c r="H1601" i="16" a="1"/>
  <c r="H1601" i="16" s="1"/>
  <c r="H1649" i="16" a="1"/>
  <c r="H1649" i="16" s="1"/>
  <c r="H1600" i="16" a="1"/>
  <c r="H1600" i="16" s="1"/>
  <c r="H1648" i="16" a="1"/>
  <c r="H1648" i="16" s="1"/>
  <c r="H1599" i="16" a="1"/>
  <c r="H1599" i="16" s="1"/>
  <c r="H1647" i="16" a="1"/>
  <c r="H1647" i="16" s="1"/>
  <c r="H1598" i="16" a="1"/>
  <c r="H1598" i="16" s="1"/>
  <c r="H1646" i="16" a="1"/>
  <c r="H1646" i="16" s="1"/>
  <c r="H1597" i="16" a="1"/>
  <c r="H1597" i="16" s="1"/>
  <c r="H1645" i="16" a="1"/>
  <c r="H1645" i="16" s="1"/>
  <c r="H1596" i="16" a="1"/>
  <c r="H1596" i="16" s="1"/>
  <c r="H1644" i="16" a="1"/>
  <c r="H1644" i="16" s="1"/>
  <c r="H1595" i="16" a="1"/>
  <c r="H1595" i="16" s="1"/>
  <c r="H1643" i="16" a="1"/>
  <c r="H1643" i="16" s="1"/>
  <c r="H1594" i="16" a="1"/>
  <c r="H1594" i="16" s="1"/>
  <c r="H1642" i="16" a="1"/>
  <c r="H1642" i="16" s="1"/>
  <c r="H1593" i="16" a="1"/>
  <c r="H1593" i="16" s="1"/>
  <c r="H1641" i="16" a="1"/>
  <c r="H1641" i="16" s="1"/>
  <c r="H1592" i="16" a="1"/>
  <c r="H1592" i="16" s="1"/>
  <c r="H1640" i="16" a="1"/>
  <c r="H1640" i="16" s="1"/>
  <c r="H1591" i="16" a="1"/>
  <c r="H1591" i="16" s="1"/>
  <c r="H1639" i="16" a="1"/>
  <c r="H1639" i="16" s="1"/>
  <c r="H1590" i="16" a="1"/>
  <c r="H1590" i="16" s="1"/>
  <c r="H1638" i="16" a="1"/>
  <c r="H1638" i="16" s="1"/>
  <c r="H1589" i="16" a="1"/>
  <c r="H1589" i="16" s="1"/>
  <c r="H1637" i="16" a="1"/>
  <c r="H1637" i="16" s="1"/>
  <c r="H1588" i="16" a="1"/>
  <c r="H1588" i="16" s="1"/>
  <c r="H1636" i="16" a="1"/>
  <c r="H1636" i="16" s="1"/>
  <c r="H1587" i="16" a="1"/>
  <c r="H1587" i="16" s="1"/>
  <c r="H1635" i="16" a="1"/>
  <c r="H1635" i="16" s="1"/>
  <c r="H1586" i="16" a="1"/>
  <c r="H1586" i="16" s="1"/>
  <c r="H1634" i="16" a="1"/>
  <c r="H1634" i="16" s="1"/>
  <c r="H1585" i="16" a="1"/>
  <c r="H1585" i="16" s="1"/>
  <c r="H1633" i="16" a="1"/>
  <c r="H1633" i="16" s="1"/>
  <c r="H1584" i="16" a="1"/>
  <c r="H1584" i="16" s="1"/>
  <c r="H1632" i="16" a="1"/>
  <c r="H1632" i="16" s="1"/>
  <c r="H1583" i="16" a="1"/>
  <c r="H1583" i="16" s="1"/>
  <c r="H1631" i="16" a="1"/>
  <c r="H1631" i="16" s="1"/>
  <c r="H1582" i="16" a="1"/>
  <c r="H1582" i="16" s="1"/>
  <c r="H1630" i="16" a="1"/>
  <c r="H1630" i="16" s="1"/>
  <c r="H1581" i="16" a="1"/>
  <c r="H1581" i="16" s="1"/>
  <c r="H1580" i="16" a="1"/>
  <c r="H1580" i="16" s="1"/>
  <c r="H1579" i="16" a="1"/>
  <c r="H1579" i="16" s="1"/>
  <c r="H1578" i="16" a="1"/>
  <c r="H1578" i="16" s="1"/>
  <c r="H1577" i="16" a="1"/>
  <c r="H1577" i="16" s="1"/>
  <c r="H1576" i="16" a="1"/>
  <c r="H1576" i="16" s="1"/>
  <c r="H1575" i="16" a="1"/>
  <c r="H1575" i="16" s="1"/>
  <c r="H1574" i="16" a="1"/>
  <c r="H1574" i="16" s="1"/>
  <c r="H1573" i="16" a="1"/>
  <c r="H1573" i="16" s="1"/>
  <c r="H1572" i="16" a="1"/>
  <c r="H1572" i="16" s="1"/>
  <c r="H1571" i="16" a="1"/>
  <c r="H1571" i="16" s="1"/>
  <c r="H1570" i="16" a="1"/>
  <c r="H1570" i="16" s="1"/>
  <c r="H1569" i="16" a="1"/>
  <c r="H1569" i="16" s="1"/>
  <c r="H1568" i="16" a="1"/>
  <c r="H1568" i="16" s="1"/>
  <c r="H1567" i="16" a="1"/>
  <c r="H1567" i="16" s="1"/>
  <c r="H1566" i="16" a="1"/>
  <c r="H1566" i="16" s="1"/>
  <c r="H1565" i="16" a="1"/>
  <c r="H1565" i="16" s="1"/>
  <c r="H1564" i="16" a="1"/>
  <c r="H1564" i="16" s="1"/>
  <c r="H1563" i="16" a="1"/>
  <c r="H1563" i="16" s="1"/>
  <c r="H1562" i="16" a="1"/>
  <c r="H1562" i="16" s="1"/>
  <c r="H1561" i="16" a="1"/>
  <c r="H1561" i="16" s="1"/>
  <c r="H1560" i="16" a="1"/>
  <c r="H1560" i="16" s="1"/>
  <c r="H1559" i="16" a="1"/>
  <c r="H1559" i="16" s="1"/>
  <c r="H1558" i="16" a="1"/>
  <c r="H1558" i="16" s="1"/>
  <c r="H1557" i="16" a="1"/>
  <c r="H1557" i="16" s="1"/>
  <c r="H1556" i="16" a="1"/>
  <c r="H1556" i="16" s="1"/>
  <c r="H1555" i="16" a="1"/>
  <c r="H1555" i="16" s="1"/>
  <c r="H1554" i="16" a="1"/>
  <c r="H1554" i="16" s="1"/>
  <c r="H1553" i="16" a="1"/>
  <c r="H1553" i="16" s="1"/>
  <c r="H1552" i="16" a="1"/>
  <c r="H1552" i="16" s="1"/>
  <c r="H1551" i="16" a="1"/>
  <c r="H1551" i="16" s="1"/>
  <c r="H1550" i="16" a="1"/>
  <c r="H1550" i="16" s="1"/>
  <c r="H1549" i="16" a="1"/>
  <c r="H1549" i="16" s="1"/>
  <c r="F1408" i="16" a="1"/>
  <c r="F1408" i="16" s="1"/>
  <c r="H1399" i="16" a="1"/>
  <c r="H1399" i="16" s="1"/>
  <c r="F1462" i="16" a="1"/>
  <c r="F1462" i="16" s="1"/>
  <c r="H1461" i="16" a="1"/>
  <c r="H1461" i="16" s="1"/>
  <c r="F1456" i="16" a="1"/>
  <c r="F1456" i="16" s="1"/>
  <c r="H1455" i="16" a="1"/>
  <c r="H1455" i="16" s="1"/>
  <c r="F1461" i="16" a="1"/>
  <c r="F1461" i="16" s="1"/>
  <c r="F1455" i="16" a="1"/>
  <c r="F1455" i="16" s="1"/>
  <c r="H1454" i="16" a="1"/>
  <c r="H1454" i="16" s="1"/>
  <c r="F1405" i="16" a="1"/>
  <c r="F1405" i="16" s="1"/>
  <c r="H1408" i="16" a="1"/>
  <c r="H1408" i="16" s="1"/>
  <c r="F1404" i="16" a="1"/>
  <c r="F1404" i="16" s="1"/>
  <c r="H1407" i="16" a="1"/>
  <c r="H1407" i="16" s="1"/>
  <c r="H1465" i="16" a="1"/>
  <c r="H1465" i="16" s="1"/>
  <c r="F1460" i="16" a="1"/>
  <c r="F1460" i="16" s="1"/>
  <c r="H1459" i="16" a="1"/>
  <c r="H1459" i="16" s="1"/>
  <c r="F1454" i="16" a="1"/>
  <c r="F1454" i="16" s="1"/>
  <c r="H1453" i="16" a="1"/>
  <c r="H1453" i="16" s="1"/>
  <c r="F1402" i="16" a="1"/>
  <c r="F1402" i="16" s="1"/>
  <c r="H1405" i="16" a="1"/>
  <c r="H1405" i="16" s="1"/>
  <c r="F1465" i="16" a="1"/>
  <c r="F1465" i="16" s="1"/>
  <c r="H1464" i="16" a="1"/>
  <c r="H1464" i="16" s="1"/>
  <c r="F1459" i="16" a="1"/>
  <c r="F1459" i="16" s="1"/>
  <c r="H1458" i="16" a="1"/>
  <c r="H1458" i="16" s="1"/>
  <c r="F1453" i="16" a="1"/>
  <c r="F1453" i="16" s="1"/>
  <c r="F1464" i="16" a="1"/>
  <c r="F1464" i="16" s="1"/>
  <c r="H1463" i="16" a="1"/>
  <c r="H1463" i="16" s="1"/>
  <c r="F1458" i="16" a="1"/>
  <c r="F1458" i="16" s="1"/>
  <c r="H1457" i="16" a="1"/>
  <c r="H1457" i="16" s="1"/>
  <c r="H1456" i="16" a="1"/>
  <c r="H1456" i="16" s="1"/>
  <c r="K978" i="16" a="1"/>
  <c r="K978" i="16" s="1"/>
  <c r="K968" i="16" a="1"/>
  <c r="K968" i="16" s="1"/>
  <c r="H1298" i="16" a="1"/>
  <c r="H1298" i="16" s="1"/>
  <c r="H1324" i="16" a="1"/>
  <c r="H1324" i="16" s="1"/>
  <c r="H1297" i="16" a="1"/>
  <c r="H1297" i="16" s="1"/>
  <c r="H1323" i="16" a="1"/>
  <c r="H1323" i="16" s="1"/>
  <c r="H1290" i="16" a="1"/>
  <c r="H1290" i="16" s="1"/>
  <c r="H1316" i="16" a="1"/>
  <c r="H1316" i="16" s="1"/>
  <c r="H1289" i="16" a="1"/>
  <c r="H1289" i="16" s="1"/>
  <c r="H1315" i="16" a="1"/>
  <c r="H1315" i="16" s="1"/>
  <c r="H1282" i="16" a="1"/>
  <c r="H1282" i="16" s="1"/>
  <c r="H1308" i="16" a="1"/>
  <c r="H1308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tc={4380EC89-C39D-445A-8163-741F227E4E98}</author>
    <author>tc={381D9084-5989-4EB6-B343-866A13CE6466}</author>
  </authors>
  <commentList>
    <comment ref="Q1" authorId="0" shapeId="0" xr:uid="{4380EC89-C39D-445A-8163-741F227E4E98}">
      <text>
        <t>[Threaded comment]
Your version of Excel allows you to read this threaded comment; however, any edits to it will get removed if the file is opened in a newer version of Excel. Learn more: https://go.microsoft.com/fwlink/?linkid=870924
Comment:
    Will update automatically</t>
      </text>
    </comment>
    <comment ref="S1" authorId="1" shapeId="0" xr:uid="{381D9084-5989-4EB6-B343-866A13CE6466}">
      <text>
        <t>[Threaded comment]
Your version of Excel allows you to read this threaded comment; however, any edits to it will get removed if the file is opened in a newer version of Excel. Learn more: https://go.microsoft.com/fwlink/?linkid=870924
Comment:
    Leave blank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<sst xmlns="http://schemas.openxmlformats.org/spreadsheetml/2006/main" count="64858" uniqueCount="480">
  <si>
    <t xml:space="preserve">working </t>
  </si>
  <si>
    <t>Date</t>
  </si>
  <si>
    <t>Region</t>
  </si>
  <si>
    <t>Stratum/Station</t>
  </si>
  <si>
    <t>Fork Length</t>
  </si>
  <si>
    <t>Life Stage</t>
  </si>
  <si>
    <t>Catch</t>
  </si>
  <si>
    <t>Mark Type</t>
  </si>
  <si>
    <t>Sample ID</t>
  </si>
  <si>
    <t>MarkedSum</t>
  </si>
  <si>
    <t>SalvageSum</t>
  </si>
  <si>
    <t>Notes</t>
  </si>
  <si>
    <t>EDSM</t>
  </si>
  <si>
    <t>West</t>
  </si>
  <si>
    <t>Suisun Marsh</t>
  </si>
  <si>
    <t>Juvenile</t>
  </si>
  <si>
    <t>None</t>
  </si>
  <si>
    <t>North</t>
  </si>
  <si>
    <t>Sac DW Ship Channel</t>
  </si>
  <si>
    <t>VIE-LBA</t>
  </si>
  <si>
    <t>Cache Slough/Liberty Island</t>
  </si>
  <si>
    <t>Adult</t>
  </si>
  <si>
    <t>Lower Sacramento</t>
  </si>
  <si>
    <t>VIE-LOA</t>
  </si>
  <si>
    <t>Salvage</t>
  </si>
  <si>
    <t>South</t>
  </si>
  <si>
    <t>TFCF</t>
  </si>
  <si>
    <t>Collected from CO2 predator removal</t>
  </si>
  <si>
    <t>Adult Total</t>
  </si>
  <si>
    <t>Cum salvage</t>
  </si>
  <si>
    <t>Marked</t>
  </si>
  <si>
    <t>AdClipped</t>
  </si>
  <si>
    <t>Larvae Total</t>
  </si>
  <si>
    <t>DJFMP</t>
  </si>
  <si>
    <t>Sandy Beach Boat Ramp</t>
  </si>
  <si>
    <t>Lower San Joaquin</t>
  </si>
  <si>
    <t>Suisun Bay</t>
  </si>
  <si>
    <t>CDFW FRP</t>
  </si>
  <si>
    <t>Cache Slough and Liberty Island</t>
  </si>
  <si>
    <t>VIE-RPP</t>
  </si>
  <si>
    <t>no tag but genetically confirmed to be hatchery fish</t>
  </si>
  <si>
    <t>VIE-RBP</t>
  </si>
  <si>
    <t>Caught in salvage, expanded salvage sum of 4</t>
  </si>
  <si>
    <t>Cache Slough LI</t>
  </si>
  <si>
    <t>VIE-RRP</t>
  </si>
  <si>
    <t>hatchery fish, partial ad clip</t>
  </si>
  <si>
    <t>VIE-RGP</t>
  </si>
  <si>
    <t>VIE-LRA</t>
  </si>
  <si>
    <t>Bay Study</t>
  </si>
  <si>
    <t>Station 863</t>
  </si>
  <si>
    <t>38.0913167</t>
  </si>
  <si>
    <t>-121.6502833</t>
  </si>
  <si>
    <t>VIA-LRA</t>
  </si>
  <si>
    <t>Station 751</t>
  </si>
  <si>
    <t>20-mm</t>
  </si>
  <si>
    <t>Station 723</t>
  </si>
  <si>
    <t>Station 809</t>
  </si>
  <si>
    <t>SampleID</t>
  </si>
  <si>
    <t>Subregion</t>
  </si>
  <si>
    <t>Stratum</t>
  </si>
  <si>
    <t>Survey</t>
  </si>
  <si>
    <t>Station Code</t>
  </si>
  <si>
    <t>SurveyNo</t>
  </si>
  <si>
    <t>ExpSalv</t>
  </si>
  <si>
    <t>Agency</t>
  </si>
  <si>
    <t>Grizzly Bay</t>
  </si>
  <si>
    <t>24-50-SM08</t>
  </si>
  <si>
    <t>USFWS</t>
  </si>
  <si>
    <t>Far West</t>
  </si>
  <si>
    <t>West Suisun Bay</t>
  </si>
  <si>
    <t>24-50-SB06</t>
  </si>
  <si>
    <t>24-51-SM03</t>
  </si>
  <si>
    <t>24-52-SM07</t>
  </si>
  <si>
    <t>24-53-SM04</t>
  </si>
  <si>
    <t>25-02-SM02</t>
  </si>
  <si>
    <t>Mid Suisun Bay</t>
  </si>
  <si>
    <t>25-02-SB03</t>
  </si>
  <si>
    <t>25-02-SB04</t>
  </si>
  <si>
    <t>25-05-SM07</t>
  </si>
  <si>
    <t>25-05-SM03</t>
  </si>
  <si>
    <t>25-08-SB04</t>
  </si>
  <si>
    <t>25-08-SM06</t>
  </si>
  <si>
    <t>25-08-SM07</t>
  </si>
  <si>
    <t>25-10-SM01</t>
  </si>
  <si>
    <t>25-10-SM03</t>
  </si>
  <si>
    <t>25-11-SM03</t>
  </si>
  <si>
    <t>25-12-SM02</t>
  </si>
  <si>
    <t>25-12-SM06</t>
  </si>
  <si>
    <t>25-13-SM03</t>
  </si>
  <si>
    <t>25-13-SM04</t>
  </si>
  <si>
    <t>25-14-SM07</t>
  </si>
  <si>
    <t>25-14-SM02</t>
  </si>
  <si>
    <t>25-14-SM06</t>
  </si>
  <si>
    <t>25-15-SM03</t>
  </si>
  <si>
    <t>Chipps Island</t>
  </si>
  <si>
    <t>Chipps</t>
  </si>
  <si>
    <t>SB018N</t>
  </si>
  <si>
    <t>25-16-SM01</t>
  </si>
  <si>
    <t>FCCL</t>
  </si>
  <si>
    <t>25-16-SM04</t>
  </si>
  <si>
    <t>25-16-SM05</t>
  </si>
  <si>
    <t>25-16-SM02</t>
  </si>
  <si>
    <t>25-17-SM06</t>
  </si>
  <si>
    <t>25-17-SM02</t>
  </si>
  <si>
    <t>25-17-SM03</t>
  </si>
  <si>
    <t>25-17-SM07</t>
  </si>
  <si>
    <t>25-17-SM01</t>
  </si>
  <si>
    <t>SB018M</t>
  </si>
  <si>
    <t>25-18-SB05</t>
  </si>
  <si>
    <t>25-18-SM03</t>
  </si>
  <si>
    <t>25-18-SM05</t>
  </si>
  <si>
    <t>25-18-SM02</t>
  </si>
  <si>
    <t>25-18-SB02</t>
  </si>
  <si>
    <t>Confluence</t>
  </si>
  <si>
    <t>25-18-SB04</t>
  </si>
  <si>
    <t>25-18-SB03</t>
  </si>
  <si>
    <t>SB018S</t>
  </si>
  <si>
    <t>25-19-SB02</t>
  </si>
  <si>
    <t>25-19-SM04</t>
  </si>
  <si>
    <t>25-19-SM03</t>
  </si>
  <si>
    <t>25-19-SM06</t>
  </si>
  <si>
    <t>25-19-SB03</t>
  </si>
  <si>
    <t>25-19-SB06</t>
  </si>
  <si>
    <t>25-20-SB02</t>
  </si>
  <si>
    <t>25-20-SB01</t>
  </si>
  <si>
    <t>25-20-SB04</t>
  </si>
  <si>
    <t>25-20-SM03</t>
  </si>
  <si>
    <t>25-20-SM02</t>
  </si>
  <si>
    <t>25-20-SM01</t>
  </si>
  <si>
    <t>Sacramento River near Rio Vista</t>
  </si>
  <si>
    <t>25-21-LSR03</t>
  </si>
  <si>
    <t>25-21-SM01</t>
  </si>
  <si>
    <t>25-21-SM04</t>
  </si>
  <si>
    <t>25-21-SM03</t>
  </si>
  <si>
    <t>Lower Sacramento River</t>
  </si>
  <si>
    <t>25-21-LSR04</t>
  </si>
  <si>
    <t>25-21-SB03</t>
  </si>
  <si>
    <t>25-22-SB01</t>
  </si>
  <si>
    <t>Honker Bay</t>
  </si>
  <si>
    <t>25-22-SB03</t>
  </si>
  <si>
    <t>25-22-SB02</t>
  </si>
  <si>
    <t>25-22-SM01</t>
  </si>
  <si>
    <t>25-22-SM02</t>
  </si>
  <si>
    <t>25-22-SM03</t>
  </si>
  <si>
    <t>Southern Delta</t>
  </si>
  <si>
    <t>Held For FCCL</t>
  </si>
  <si>
    <t>25-23-SM06</t>
  </si>
  <si>
    <t>25-23-SB02</t>
  </si>
  <si>
    <t>25-23-SM03</t>
  </si>
  <si>
    <t>25-23-SM02</t>
  </si>
  <si>
    <t>25-23-SM04</t>
  </si>
  <si>
    <t>25-23-SB01</t>
  </si>
  <si>
    <t>25-23-SB05</t>
  </si>
  <si>
    <t>25-23-SB04</t>
  </si>
  <si>
    <t>25-24-LSR06</t>
  </si>
  <si>
    <t>25-24-SM03</t>
  </si>
  <si>
    <t>25-24-LSR02</t>
  </si>
  <si>
    <t>25-24-SB04</t>
  </si>
  <si>
    <t>25-24-SB03</t>
  </si>
  <si>
    <t>25-24-SB01</t>
  </si>
  <si>
    <t>25-24-SM02</t>
  </si>
  <si>
    <t>25-24-LSR01</t>
  </si>
  <si>
    <t>25-24-SM04</t>
  </si>
  <si>
    <t>25-25-SB05</t>
  </si>
  <si>
    <t>25-25-SB03</t>
  </si>
  <si>
    <t>25-25-SB01</t>
  </si>
  <si>
    <t>25-25-LSR05</t>
  </si>
  <si>
    <t>25-25-SB06</t>
  </si>
  <si>
    <t>25-25-SM02</t>
  </si>
  <si>
    <t>25-26-SM02</t>
  </si>
  <si>
    <t>25-26-SM01</t>
  </si>
  <si>
    <t>25-26-SB02</t>
  </si>
  <si>
    <t>25-26-SB03</t>
  </si>
  <si>
    <t>Lower Napa River</t>
  </si>
  <si>
    <t>Western Delta</t>
  </si>
  <si>
    <t>25-26-WD04</t>
  </si>
  <si>
    <t>25-26-SB06</t>
  </si>
  <si>
    <t>25-26-SB05</t>
  </si>
  <si>
    <t>Carquinez Strait</t>
  </si>
  <si>
    <t>25-27-WD02</t>
  </si>
  <si>
    <t>25-27-WD01</t>
  </si>
  <si>
    <t>25-27-SM01</t>
  </si>
  <si>
    <t>25-27-SM02</t>
  </si>
  <si>
    <t>25-27-SM03</t>
  </si>
  <si>
    <t>25-28-SM04</t>
  </si>
  <si>
    <t>25-28-SM01</t>
  </si>
  <si>
    <t>25-28-SB01</t>
  </si>
  <si>
    <t>25-28-SB05</t>
  </si>
  <si>
    <t>25-28-LSR03</t>
  </si>
  <si>
    <t>East San Pablo Bay</t>
  </si>
  <si>
    <t>25-29-WD03</t>
  </si>
  <si>
    <t>25-29-WD02</t>
  </si>
  <si>
    <t>25-29-SB03</t>
  </si>
  <si>
    <t>25-29-SB01</t>
  </si>
  <si>
    <t>25-29-SB02</t>
  </si>
  <si>
    <t>25-29-SM02</t>
  </si>
  <si>
    <t>25-31-SM01</t>
  </si>
  <si>
    <t>25-31-SB05</t>
  </si>
  <si>
    <t>25-31-SB02</t>
  </si>
  <si>
    <t>25-32-SB05</t>
  </si>
  <si>
    <t>25-32-WD01</t>
  </si>
  <si>
    <t>25-32-WD03</t>
  </si>
  <si>
    <t>25-32-SB01</t>
  </si>
  <si>
    <t>25-32-SB02</t>
  </si>
  <si>
    <t>25-33-SM02</t>
  </si>
  <si>
    <t>25-33-WD01</t>
  </si>
  <si>
    <t>25-33-SB03</t>
  </si>
  <si>
    <t>25-34-WD01</t>
  </si>
  <si>
    <t>25-34-SB01</t>
  </si>
  <si>
    <t>25-35-SB06</t>
  </si>
  <si>
    <t>SFF</t>
  </si>
  <si>
    <t>reduced pumping/salvage due to predator removal study</t>
  </si>
  <si>
    <t>reduced pumping</t>
  </si>
  <si>
    <t>Year</t>
  </si>
  <si>
    <t>Station</t>
  </si>
  <si>
    <t>Net</t>
  </si>
  <si>
    <t>AlphaCode</t>
  </si>
  <si>
    <t>SizeGroup</t>
  </si>
  <si>
    <t>Length</t>
  </si>
  <si>
    <t>Frequency</t>
  </si>
  <si>
    <t>PlusCount</t>
  </si>
  <si>
    <t>Comments</t>
  </si>
  <si>
    <t>TowArea</t>
  </si>
  <si>
    <t>TowVolume</t>
  </si>
  <si>
    <t>2024-10-15T00:00:00Z</t>
  </si>
  <si>
    <t>LONSME</t>
  </si>
  <si>
    <t>NA</t>
  </si>
  <si>
    <t>CDFW</t>
  </si>
  <si>
    <t>2024-10-16T00:00:00Z</t>
  </si>
  <si>
    <t>2024-10-14T00:00:00Z</t>
  </si>
  <si>
    <t>2024-10-10T00:00:00Z</t>
  </si>
  <si>
    <t>2024-10-09T00:00:00Z</t>
  </si>
  <si>
    <t>2024-11-05T00:00:00Z</t>
  </si>
  <si>
    <t>2024-11-06T00:00:00Z</t>
  </si>
  <si>
    <t>2024-11-07T00:00:00Z</t>
  </si>
  <si>
    <t>2024-11-10T00:00:00Z</t>
  </si>
  <si>
    <t>2024-11-12T00:00:00Z</t>
  </si>
  <si>
    <t>2024-11-13T00:00:00Z</t>
  </si>
  <si>
    <t>2024-11-14T00:00:00Z</t>
  </si>
  <si>
    <t>September</t>
  </si>
  <si>
    <t>Frequency is adjusted length frequency</t>
  </si>
  <si>
    <t>FMWT</t>
  </si>
  <si>
    <t>October</t>
  </si>
  <si>
    <t>November</t>
  </si>
  <si>
    <t>December</t>
  </si>
  <si>
    <t>697.1799962222576</t>
  </si>
  <si>
    <t>1521.1199660003185</t>
  </si>
  <si>
    <t>760.5599830001593</t>
  </si>
  <si>
    <t>1330.9799584448338</t>
  </si>
  <si>
    <t>1014.0799773335457</t>
  </si>
  <si>
    <t>1267.600018888712</t>
  </si>
  <si>
    <t>1901.4000755548477</t>
  </si>
  <si>
    <t>1140.8400453329086</t>
  </si>
  <si>
    <t>507.03998866677284</t>
  </si>
  <si>
    <t>Catch/Frequency</t>
  </si>
  <si>
    <t>Comments/Notes</t>
  </si>
  <si>
    <t>Marked as adult to better align with ITP/PA definitions</t>
  </si>
  <si>
    <t>Survey#</t>
  </si>
  <si>
    <t>Turbidity (FNU)</t>
  </si>
  <si>
    <t>Secchi (CM)</t>
  </si>
  <si>
    <t>Sample Status</t>
  </si>
  <si>
    <t>Species</t>
  </si>
  <si>
    <t>ID Status</t>
  </si>
  <si>
    <t>Min Length</t>
  </si>
  <si>
    <t>Max Length</t>
  </si>
  <si>
    <t>Mean Length</t>
  </si>
  <si>
    <t>Yolk Sac (# indivs)</t>
  </si>
  <si>
    <t>ITP Station?</t>
  </si>
  <si>
    <t>State Region</t>
  </si>
  <si>
    <t>SLS</t>
  </si>
  <si>
    <t>Processed</t>
  </si>
  <si>
    <t>Longfin Smelt</t>
  </si>
  <si>
    <t>Completed</t>
  </si>
  <si>
    <t>No Smelt Catch</t>
  </si>
  <si>
    <t xml:space="preserve">Longfin Smelt </t>
  </si>
  <si>
    <t>Preliminary</t>
  </si>
  <si>
    <t>Not Processed</t>
  </si>
  <si>
    <t xml:space="preserve"> </t>
  </si>
  <si>
    <t>606**</t>
  </si>
  <si>
    <t>Reduced time to 2.5 minutes</t>
  </si>
  <si>
    <t>Not Sampled</t>
  </si>
  <si>
    <t>Complete</t>
  </si>
  <si>
    <t>*Reduced tow time (5 min)</t>
  </si>
  <si>
    <t>reduced time to 5 minutes</t>
  </si>
  <si>
    <t>reduced time to 5 minutes; dropped tow</t>
  </si>
  <si>
    <t>updated: 4/18/25</t>
  </si>
  <si>
    <t>Location</t>
  </si>
  <si>
    <t>Count</t>
  </si>
  <si>
    <t>Exp Salv</t>
  </si>
  <si>
    <t>LFS</t>
  </si>
  <si>
    <t>Sum of Count</t>
  </si>
  <si>
    <t>Sum of Exp Salv</t>
  </si>
  <si>
    <t>DSM</t>
  </si>
  <si>
    <t>(blank)</t>
  </si>
  <si>
    <t>Grand Total</t>
  </si>
  <si>
    <t>Survey Type</t>
  </si>
  <si>
    <t>CDFW Larval LFS</t>
  </si>
  <si>
    <t>Sum of Catch/Frequency</t>
  </si>
  <si>
    <t>Sum of Catch</t>
  </si>
  <si>
    <t>Row Labels</t>
  </si>
  <si>
    <t>N</t>
  </si>
  <si>
    <t>Bay Study Total</t>
  </si>
  <si>
    <t>Y</t>
  </si>
  <si>
    <t>Bay</t>
  </si>
  <si>
    <t>Chipps Total</t>
  </si>
  <si>
    <t>#N/A</t>
  </si>
  <si>
    <t>EDSM Total</t>
  </si>
  <si>
    <t>Salvage Total</t>
  </si>
  <si>
    <t>Station Totals</t>
  </si>
  <si>
    <t>FMWT Total</t>
  </si>
  <si>
    <t>Central &amp; South Delta</t>
  </si>
  <si>
    <t>Napa River</t>
  </si>
  <si>
    <t>Sac. River System</t>
  </si>
  <si>
    <t>San Pablo Bay</t>
  </si>
  <si>
    <t>Suisun Bay &amp; Marsh</t>
  </si>
  <si>
    <t>Updated salvage table- to account for some juv salvage that was 2 or 3, not 4</t>
  </si>
  <si>
    <t>Sum of SalvageSum</t>
  </si>
  <si>
    <t>Sum of ExpSalv</t>
  </si>
  <si>
    <t>Action</t>
  </si>
  <si>
    <t>Name</t>
  </si>
  <si>
    <t>Period</t>
  </si>
  <si>
    <t>Bay Study LFS 1+Index</t>
  </si>
  <si>
    <t>Catch Threshold</t>
  </si>
  <si>
    <t>Salvage Threshold</t>
  </si>
  <si>
    <t>50% Salvage Threshold</t>
  </si>
  <si>
    <t>75% Salvage Threshold</t>
  </si>
  <si>
    <t>COA 8.3.3</t>
  </si>
  <si>
    <t>Adult LFS Protection</t>
  </si>
  <si>
    <t>Aug-Dec</t>
  </si>
  <si>
    <t>As of 12/31/2024</t>
  </si>
  <si>
    <t>COA 8.4.2</t>
  </si>
  <si>
    <t>Larval Juvenile LFS Protection</t>
  </si>
  <si>
    <t>Over 1000, catch threshold defaults to 50?</t>
  </si>
  <si>
    <t>Onramp</t>
  </si>
  <si>
    <t>Date Triggered</t>
  </si>
  <si>
    <t>Dates of Action</t>
  </si>
  <si>
    <t>OMRI</t>
  </si>
  <si>
    <t>Who</t>
  </si>
  <si>
    <t>COA 8.3.1</t>
  </si>
  <si>
    <t>IEWPP</t>
  </si>
  <si>
    <t>12/19/2024-1/1/2025</t>
  </si>
  <si>
    <t>CVP/SWP</t>
  </si>
  <si>
    <t>COA 8.3.2</t>
  </si>
  <si>
    <t>Adult Delta Smelt Entrainment Protection Action (Turbidity Bridge Avoidance)</t>
  </si>
  <si>
    <t>1/15/2025-1/17/2025</t>
  </si>
  <si>
    <t>Larval and Juvenile Longfin Smelt Entrainment Protection Action</t>
  </si>
  <si>
    <t>1/20/2025-1/26/2025</t>
  </si>
  <si>
    <t>-3500 (7-day avg)</t>
  </si>
  <si>
    <t>60 larvae in SLS2</t>
  </si>
  <si>
    <t>No action starting 1/30/2025</t>
  </si>
  <si>
    <t>69 larvae in SLS3; Director's decision to offramp the action on 1/29/25</t>
  </si>
  <si>
    <t>Storm Flex Operations</t>
  </si>
  <si>
    <t>2/3/2025-2/9/2025</t>
  </si>
  <si>
    <t>Regular OMR Operations</t>
  </si>
  <si>
    <t xml:space="preserve">2/7 OSJ &gt; 12 FNU, triggering end of Storm Flex. </t>
  </si>
  <si>
    <t>Larval and Juvenile Delta Smelt Protection</t>
  </si>
  <si>
    <t>No action due to high flow offramp at RV</t>
  </si>
  <si>
    <t>SLS 5 secchi depth 0.92m</t>
  </si>
  <si>
    <t>Latitude</t>
  </si>
  <si>
    <t>Longitude</t>
  </si>
  <si>
    <t>Source</t>
  </si>
  <si>
    <t>CDFW_Region</t>
  </si>
  <si>
    <t>37.788183333333336</t>
  </si>
  <si>
    <t>37.761833333333335</t>
  </si>
  <si>
    <t>37.84473333333333</t>
  </si>
  <si>
    <t>37.86566666666667</t>
  </si>
  <si>
    <t>FWMT</t>
  </si>
  <si>
    <t>38.000416666666666</t>
  </si>
  <si>
    <t>20mm</t>
  </si>
  <si>
    <t>38.02086111121707</t>
  </si>
  <si>
    <t>38.03813888867696</t>
  </si>
  <si>
    <t>37.989016666666664</t>
  </si>
  <si>
    <t>38.062666666666665</t>
  </si>
  <si>
    <t>38.040333333333336</t>
  </si>
  <si>
    <t>38.04772222201029</t>
  </si>
  <si>
    <t>38.06027777777778</t>
  </si>
  <si>
    <t>38.06361111111111</t>
  </si>
  <si>
    <t>38.07638888888889</t>
  </si>
  <si>
    <t>38.071111111111115</t>
  </si>
  <si>
    <t>38.06111111111111</t>
  </si>
  <si>
    <t>38.060027777353916</t>
  </si>
  <si>
    <t>38.09922222243415</t>
  </si>
  <si>
    <t>38.127249999576144</t>
  </si>
  <si>
    <t>38.182361111111106</t>
  </si>
  <si>
    <t>38.21269444465638</t>
  </si>
  <si>
    <t>38.25361111111111</t>
  </si>
  <si>
    <t>38.27436111132304</t>
  </si>
  <si>
    <t>38.28633333338632</t>
  </si>
  <si>
    <t>38.04644444465637</t>
  </si>
  <si>
    <t>38.03991666687859</t>
  </si>
  <si>
    <t>38.05022222222553</t>
  </si>
  <si>
    <t>38.08583333333333</t>
  </si>
  <si>
    <t>38.060116666666666</t>
  </si>
  <si>
    <t>38.05591666666667</t>
  </si>
  <si>
    <t>38.07333333333334</t>
  </si>
  <si>
    <t>38.051944444444445</t>
  </si>
  <si>
    <t>38.047166666454736</t>
  </si>
  <si>
    <t>38.05886111100514</t>
  </si>
  <si>
    <t>38.074750000105965</t>
  </si>
  <si>
    <t>38.032166666454735</t>
  </si>
  <si>
    <t>38.04731666666667</t>
  </si>
  <si>
    <t>38.11555555555556</t>
  </si>
  <si>
    <t>38.170583333439296</t>
  </si>
  <si>
    <t>38.16708333333333</t>
  </si>
  <si>
    <t>38.12219444433848</t>
  </si>
  <si>
    <t>38.04861111111111</t>
  </si>
  <si>
    <t>38.06658333354526</t>
  </si>
  <si>
    <t>38.09761111153497</t>
  </si>
  <si>
    <t>38.08608333322737</t>
  </si>
  <si>
    <t>38.17741666687859</t>
  </si>
  <si>
    <t>38.19147222201029</t>
  </si>
  <si>
    <t>Upper Sacramento</t>
  </si>
  <si>
    <t>38.23855555534363</t>
  </si>
  <si>
    <t>38.25755555576748</t>
  </si>
  <si>
    <t>38.33350000000662</t>
  </si>
  <si>
    <t>Sac Deep Water Shipping Channel</t>
  </si>
  <si>
    <t>38.26263888888889</t>
  </si>
  <si>
    <t>38.237250000105966</t>
  </si>
  <si>
    <t>38.283055555555556</t>
  </si>
  <si>
    <t>38.06033333333333</t>
  </si>
  <si>
    <t>38.084666666666664</t>
  </si>
  <si>
    <t>38.15233333333333</t>
  </si>
  <si>
    <t>38.167833333333334</t>
  </si>
  <si>
    <t>38.043694444232514</t>
  </si>
  <si>
    <t>38.020833333333336</t>
  </si>
  <si>
    <t>38.01644444465637</t>
  </si>
  <si>
    <t>38.05377777788374</t>
  </si>
  <si>
    <t>38.089916666878594</t>
  </si>
  <si>
    <t>38.08713888883591</t>
  </si>
  <si>
    <t>38.101166666666664</t>
  </si>
  <si>
    <t>38.086666666666666</t>
  </si>
  <si>
    <t>38.020388888782925</t>
  </si>
  <si>
    <t>38.05002777777819</t>
  </si>
  <si>
    <t>37.966416666242814</t>
  </si>
  <si>
    <t>37.971499999894036</t>
  </si>
  <si>
    <t>37.94427777820163</t>
  </si>
  <si>
    <t>37.859000000423855</t>
  </si>
  <si>
    <t>38.10519444465638</t>
  </si>
  <si>
    <t>Eastern Delta</t>
  </si>
  <si>
    <t>Larvae</t>
  </si>
  <si>
    <t>Delta Smelt</t>
  </si>
  <si>
    <t>&lt;20mm</t>
  </si>
  <si>
    <t>20–58mm</t>
  </si>
  <si>
    <t>&gt;58mm</t>
  </si>
  <si>
    <t>20–84mm</t>
  </si>
  <si>
    <t>&gt;84mm</t>
  </si>
  <si>
    <t>LFS Actions: &gt;20mm juvenile; &gt;60mm adult</t>
  </si>
  <si>
    <t>~Days Post Hatch</t>
  </si>
  <si>
    <t>Release Method</t>
  </si>
  <si>
    <t>VIE tagged</t>
  </si>
  <si>
    <t>VIE Color and Position</t>
  </si>
  <si>
    <t>Tag</t>
  </si>
  <si>
    <t>Total</t>
  </si>
  <si>
    <t>Nov 18, 2024</t>
  </si>
  <si>
    <t>Lookout Slough near Shag Slough</t>
  </si>
  <si>
    <t>&gt;200</t>
  </si>
  <si>
    <t>Fish truck hard release</t>
  </si>
  <si>
    <t>Left Side/ Blue/ Anterior Dorsal</t>
  </si>
  <si>
    <t>Left Side/ Orange/ Anterior Dorsal</t>
  </si>
  <si>
    <t>Dec 18, 2024</t>
  </si>
  <si>
    <t>Sacramento River at Rio Vista</t>
  </si>
  <si>
    <t>Ad-clipped</t>
  </si>
  <si>
    <t>RightSide/Blue/Posterior Dorsal</t>
  </si>
  <si>
    <t>RightSide/Red/Posterior Dorsal</t>
  </si>
  <si>
    <t>Rio Vista</t>
  </si>
  <si>
    <t>RightSide/Gree/Posterior Dorsal</t>
  </si>
  <si>
    <t>Left Side/Red/Anterior Dorsal</t>
  </si>
  <si>
    <t>FPT Turb</t>
  </si>
  <si>
    <t>FPT Flow</t>
  </si>
  <si>
    <t>707*≠</t>
  </si>
  <si>
    <t>711*</t>
  </si>
  <si>
    <t>720*</t>
  </si>
  <si>
    <t>812*</t>
  </si>
  <si>
    <t>901*≠</t>
  </si>
  <si>
    <t>902*∆</t>
  </si>
  <si>
    <t>906*</t>
  </si>
  <si>
    <t>910*∆</t>
  </si>
  <si>
    <t>914*</t>
  </si>
  <si>
    <t>915*</t>
  </si>
  <si>
    <t>918*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</si>
</sst>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Aptos Narrow"/>
      <family val="2"/>
    </font>
    <font>
      <sz val="10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BFB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5515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6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3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/>
    <xf numFmtId="0" fontId="26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8" applyNumberFormat="0" applyFont="0" applyAlignment="0" applyProtection="0"/>
  </cellStyleXfs>
  <cellXfs count="121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2" fillId="0" borderId="0" xfId="0" applyFont="1"/>
    <xf numFmtId="0" fontId="20" fillId="34" borderId="1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vertical="center" wrapText="1"/>
    </xf>
    <xf numFmtId="0" fontId="21" fillId="0" borderId="0" xfId="0" applyFont="1"/>
    <xf numFmtId="0" fontId="22" fillId="0" borderId="0" xfId="0" applyFont="1"/>
    <xf numFmtId="164" fontId="22" fillId="0" borderId="0" xfId="0" applyNumberFormat="1" applyFont="1"/>
    <xf numFmtId="0" fontId="0" fillId="0" borderId="0" xfId="0" pivotButton="1"/>
    <xf numFmtId="14" fontId="21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4" fontId="21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quotePrefix="1"/>
    <xf numFmtId="15" fontId="0" fillId="0" borderId="0" xfId="0" applyNumberFormat="1"/>
    <xf numFmtId="0" fontId="0" fillId="35" borderId="0" xfId="0" applyFill="1"/>
    <xf numFmtId="165" fontId="0" fillId="0" borderId="0" xfId="0" applyNumberFormat="1"/>
    <xf numFmtId="0" fontId="2" fillId="37" borderId="0" xfId="0" applyFont="1" applyFill="1"/>
    <xf numFmtId="0" fontId="15" fillId="36" borderId="20" xfId="0" applyFont="1" applyFill="1" applyBorder="1"/>
    <xf numFmtId="165" fontId="15" fillId="36" borderId="20" xfId="0" applyNumberFormat="1" applyFont="1" applyFill="1" applyBorder="1"/>
    <xf numFmtId="0" fontId="15" fillId="36" borderId="20" xfId="0" applyFont="1" applyFill="1" applyBorder="1" applyAlignment="1">
      <alignment horizontal="right"/>
    </xf>
    <xf numFmtId="0" fontId="15" fillId="36" borderId="21" xfId="0" applyFont="1" applyFill="1" applyBorder="1"/>
    <xf numFmtId="164" fontId="22" fillId="0" borderId="17" xfId="0" applyNumberFormat="1" applyFont="1" applyBorder="1" applyAlignment="1">
      <alignment wrapText="1"/>
    </xf>
    <xf numFmtId="0" fontId="24" fillId="0" borderId="22" xfId="42" applyFont="1" applyBorder="1" applyAlignment="1">
      <alignment horizontal="left" wrapText="1"/>
    </xf>
    <xf numFmtId="14" fontId="24" fillId="0" borderId="22" xfId="42" applyNumberFormat="1" applyFont="1" applyBorder="1" applyAlignment="1">
      <alignment horizontal="left" wrapText="1"/>
    </xf>
    <xf numFmtId="164" fontId="22" fillId="0" borderId="22" xfId="42" applyNumberFormat="1" applyFont="1" applyBorder="1" applyAlignment="1">
      <alignment horizontal="left" wrapText="1"/>
    </xf>
    <xf numFmtId="0" fontId="24" fillId="0" borderId="23" xfId="42" applyFont="1" applyBorder="1" applyAlignment="1">
      <alignment horizontal="left" wrapText="1"/>
    </xf>
    <xf numFmtId="164" fontId="22" fillId="0" borderId="23" xfId="42" applyNumberFormat="1" applyFont="1" applyBorder="1" applyAlignment="1">
      <alignment horizontal="left" wrapText="1"/>
    </xf>
    <xf numFmtId="14" fontId="25" fillId="0" borderId="0" xfId="0" applyNumberFormat="1" applyFont="1"/>
    <xf numFmtId="14" fontId="22" fillId="0" borderId="0" xfId="0" applyNumberFormat="1" applyFont="1"/>
    <xf numFmtId="0" fontId="22" fillId="0" borderId="14" xfId="0" applyFont="1" applyBorder="1" applyAlignment="1">
      <alignment wrapText="1"/>
    </xf>
    <xf numFmtId="14" fontId="22" fillId="0" borderId="15" xfId="0" applyNumberFormat="1" applyFont="1" applyBorder="1" applyAlignment="1">
      <alignment wrapText="1"/>
    </xf>
    <xf numFmtId="0" fontId="22" fillId="0" borderId="16" xfId="0" applyFont="1" applyBorder="1" applyAlignment="1">
      <alignment wrapText="1"/>
    </xf>
    <xf numFmtId="0" fontId="0" fillId="39" borderId="0" xfId="0" applyFill="1"/>
    <xf numFmtId="0" fontId="0" fillId="40" borderId="0" xfId="0" applyFill="1"/>
    <xf numFmtId="0" fontId="22" fillId="0" borderId="0" xfId="0" applyFont="1" applyAlignment="1">
      <alignment horizontal="right"/>
    </xf>
    <xf numFmtId="3" fontId="0" fillId="0" borderId="0" xfId="0" quotePrefix="1" applyNumberFormat="1"/>
    <xf numFmtId="0" fontId="0" fillId="41" borderId="0" xfId="0" applyFill="1"/>
    <xf numFmtId="14" fontId="0" fillId="41" borderId="0" xfId="0" applyNumberFormat="1" applyFill="1"/>
    <xf numFmtId="164" fontId="22" fillId="0" borderId="15" xfId="0" applyNumberFormat="1" applyFont="1" applyBorder="1" applyAlignment="1">
      <alignment wrapText="1"/>
    </xf>
    <xf numFmtId="0" fontId="22" fillId="0" borderId="18" xfId="0" applyFont="1" applyBorder="1" applyAlignment="1">
      <alignment wrapText="1"/>
    </xf>
    <xf numFmtId="164" fontId="22" fillId="0" borderId="19" xfId="0" applyNumberFormat="1" applyFont="1" applyBorder="1" applyAlignment="1">
      <alignment wrapText="1"/>
    </xf>
    <xf numFmtId="1" fontId="15" fillId="36" borderId="20" xfId="0" applyNumberFormat="1" applyFont="1" applyFill="1" applyBorder="1"/>
    <xf numFmtId="1" fontId="0" fillId="0" borderId="0" xfId="0" applyNumberFormat="1"/>
    <xf numFmtId="1" fontId="2" fillId="38" borderId="0" xfId="0" applyNumberFormat="1" applyFont="1" applyFill="1"/>
    <xf numFmtId="0" fontId="1" fillId="0" borderId="0" xfId="0" applyFont="1"/>
    <xf numFmtId="164" fontId="22" fillId="0" borderId="22" xfId="43" applyNumberFormat="1" applyFont="1" applyBorder="1" applyAlignment="1">
      <alignment horizontal="left" wrapText="1"/>
    </xf>
    <xf numFmtId="164" fontId="22" fillId="0" borderId="23" xfId="43" applyNumberFormat="1" applyFont="1" applyBorder="1" applyAlignment="1">
      <alignment horizontal="left" wrapText="1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 vertical="center"/>
    </xf>
    <xf numFmtId="0" fontId="22" fillId="0" borderId="15" xfId="0" applyFont="1" applyBorder="1" applyAlignment="1">
      <alignment wrapText="1"/>
    </xf>
    <xf numFmtId="14" fontId="22" fillId="0" borderId="14" xfId="0" applyNumberFormat="1" applyFont="1" applyBorder="1" applyAlignment="1">
      <alignment wrapText="1"/>
    </xf>
    <xf numFmtId="0" fontId="22" fillId="0" borderId="17" xfId="0" applyFont="1" applyBorder="1" applyAlignment="1">
      <alignment wrapText="1"/>
    </xf>
    <xf numFmtId="14" fontId="22" fillId="0" borderId="16" xfId="0" applyNumberFormat="1" applyFont="1" applyBorder="1" applyAlignment="1">
      <alignment wrapText="1"/>
    </xf>
    <xf numFmtId="0" fontId="22" fillId="0" borderId="19" xfId="0" applyFont="1" applyBorder="1" applyAlignment="1">
      <alignment wrapText="1"/>
    </xf>
    <xf numFmtId="0" fontId="22" fillId="0" borderId="14" xfId="0" applyFont="1" applyBorder="1"/>
    <xf numFmtId="14" fontId="22" fillId="0" borderId="15" xfId="0" applyNumberFormat="1" applyFont="1" applyBorder="1"/>
    <xf numFmtId="0" fontId="22" fillId="0" borderId="16" xfId="0" applyFont="1" applyBorder="1"/>
    <xf numFmtId="14" fontId="22" fillId="0" borderId="17" xfId="0" applyNumberFormat="1" applyFont="1" applyBorder="1"/>
    <xf numFmtId="0" fontId="22" fillId="0" borderId="18" xfId="0" applyFont="1" applyBorder="1"/>
    <xf numFmtId="0" fontId="22" fillId="0" borderId="17" xfId="0" applyFont="1" applyBorder="1"/>
    <xf numFmtId="0" fontId="22" fillId="0" borderId="19" xfId="0" applyFont="1" applyBorder="1"/>
    <xf numFmtId="0" fontId="24" fillId="0" borderId="22" xfId="43" applyFont="1" applyBorder="1" applyAlignment="1">
      <alignment horizontal="left" wrapText="1"/>
    </xf>
    <xf numFmtId="0" fontId="22" fillId="0" borderId="0" xfId="0" applyFont="1" applyAlignment="1">
      <alignment wrapText="1"/>
    </xf>
    <xf numFmtId="14" fontId="22" fillId="0" borderId="0" xfId="0" applyNumberFormat="1" applyFont="1" applyAlignment="1">
      <alignment wrapText="1"/>
    </xf>
    <xf numFmtId="0" fontId="19" fillId="0" borderId="0" xfId="0" applyFont="1"/>
    <xf numFmtId="164" fontId="22" fillId="0" borderId="14" xfId="0" applyNumberFormat="1" applyFont="1" applyBorder="1" applyAlignment="1">
      <alignment wrapText="1"/>
    </xf>
    <xf numFmtId="164" fontId="22" fillId="0" borderId="16" xfId="0" applyNumberFormat="1" applyFont="1" applyBorder="1" applyAlignment="1">
      <alignment wrapText="1"/>
    </xf>
    <xf numFmtId="164" fontId="22" fillId="0" borderId="18" xfId="0" applyNumberFormat="1" applyFont="1" applyBorder="1" applyAlignment="1">
      <alignment wrapText="1"/>
    </xf>
    <xf numFmtId="14" fontId="0" fillId="0" borderId="0" xfId="0" applyNumberFormat="1"/>
    <xf numFmtId="0" fontId="19" fillId="0" borderId="24" xfId="0" applyFont="1" applyBorder="1" applyAlignment="1">
      <alignment vertical="center" wrapText="1"/>
    </xf>
    <xf numFmtId="0" fontId="20" fillId="34" borderId="24" xfId="0" applyFont="1" applyFill="1" applyBorder="1" applyAlignment="1">
      <alignment vertical="center" wrapText="1"/>
    </xf>
    <xf numFmtId="19" fontId="0" fillId="0" borderId="0" xfId="0" applyNumberFormat="1"/>
    <xf numFmtId="0" fontId="27" fillId="0" borderId="0" xfId="0" applyFont="1"/>
    <xf numFmtId="14" fontId="27" fillId="0" borderId="0" xfId="0" applyNumberFormat="1" applyFont="1"/>
    <xf numFmtId="0" fontId="28" fillId="0" borderId="0" xfId="0" applyFont="1"/>
    <xf numFmtId="0" fontId="0" fillId="42" borderId="0" xfId="0" applyFill="1"/>
    <xf numFmtId="0" fontId="0" fillId="0" borderId="24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2" fillId="43" borderId="26" xfId="0" applyFont="1" applyFill="1" applyBorder="1"/>
    <xf numFmtId="0" fontId="0" fillId="43" borderId="27" xfId="0" applyFill="1" applyBorder="1"/>
    <xf numFmtId="0" fontId="0" fillId="43" borderId="28" xfId="0" applyFill="1" applyBorder="1"/>
    <xf numFmtId="0" fontId="0" fillId="42" borderId="29" xfId="0" applyFill="1" applyBorder="1"/>
    <xf numFmtId="0" fontId="0" fillId="42" borderId="24" xfId="0" applyFill="1" applyBorder="1"/>
    <xf numFmtId="1" fontId="0" fillId="0" borderId="24" xfId="0" applyNumberFormat="1" applyBorder="1"/>
    <xf numFmtId="1" fontId="0" fillId="0" borderId="13" xfId="0" applyNumberFormat="1" applyBorder="1"/>
    <xf numFmtId="0" fontId="2" fillId="44" borderId="26" xfId="0" applyFont="1" applyFill="1" applyBorder="1"/>
    <xf numFmtId="0" fontId="0" fillId="44" borderId="27" xfId="0" applyFill="1" applyBorder="1"/>
    <xf numFmtId="0" fontId="0" fillId="44" borderId="28" xfId="0" applyFill="1" applyBorder="1"/>
    <xf numFmtId="1" fontId="0" fillId="0" borderId="26" xfId="0" applyNumberFormat="1" applyBorder="1"/>
    <xf numFmtId="1" fontId="0" fillId="0" borderId="28" xfId="0" applyNumberFormat="1" applyBorder="1"/>
    <xf numFmtId="1" fontId="0" fillId="0" borderId="29" xfId="0" applyNumberFormat="1" applyBorder="1"/>
    <xf numFmtId="1" fontId="0" fillId="0" borderId="30" xfId="0" applyNumberFormat="1" applyBorder="1"/>
    <xf numFmtId="0" fontId="0" fillId="0" borderId="10" xfId="0" pivotButton="1" applyBorder="1"/>
    <xf numFmtId="0" fontId="0" fillId="0" borderId="31" xfId="0" applyBorder="1"/>
    <xf numFmtId="0" fontId="0" fillId="0" borderId="12" xfId="0" applyBorder="1"/>
    <xf numFmtId="0" fontId="0" fillId="0" borderId="10" xfId="0" applyBorder="1"/>
    <xf numFmtId="0" fontId="0" fillId="0" borderId="32" xfId="0" applyBorder="1"/>
    <xf numFmtId="0" fontId="0" fillId="0" borderId="11" xfId="0" applyBorder="1"/>
    <xf numFmtId="0" fontId="0" fillId="0" borderId="33" xfId="0" applyBorder="1"/>
    <xf numFmtId="0" fontId="0" fillId="0" borderId="10" xfId="0" applyBorder="1" applyAlignment="1">
      <alignment horizontal="left"/>
    </xf>
    <xf numFmtId="0" fontId="0" fillId="0" borderId="31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31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12" xfId="0" applyBorder="1" applyAlignment="1">
      <alignment horizontal="left"/>
    </xf>
    <xf numFmtId="0" fontId="22" fillId="0" borderId="15" xfId="0" applyFont="1" applyBorder="1"/>
    <xf numFmtId="14" fontId="22" fillId="0" borderId="17" xfId="0" applyNumberFormat="1" applyFont="1" applyBorder="1" applyAlignment="1">
      <alignment wrapText="1"/>
    </xf>
    <xf numFmtId="0" fontId="0" fillId="0" borderId="34" xfId="0" applyBorder="1"/>
    <xf numFmtId="0" fontId="0" fillId="0" borderId="0" xfId="0" applyNumberFormat="1"/>
    <xf numFmtId="0" fontId="0" fillId="0" borderId="0" xfId="0" applyAlignment="1">
      <alignment horizontal="right"/>
    </xf>
  </cellXfs>
  <cellStyles count="63">
    <cellStyle name="20% - Accent1" xfId="19" builtinId="30" customBuiltin="1"/>
    <cellStyle name="20% - Accent1 2" xfId="44" xr:uid="{175CD3B6-5CD5-4E66-80F7-F9D22693C0F8}"/>
    <cellStyle name="20% - Accent2" xfId="23" builtinId="34" customBuiltin="1"/>
    <cellStyle name="20% - Accent2 2" xfId="45" xr:uid="{F72A4B52-C151-4031-8A23-1E9DE18E376A}"/>
    <cellStyle name="20% - Accent3" xfId="27" builtinId="38" customBuiltin="1"/>
    <cellStyle name="20% - Accent3 2" xfId="46" xr:uid="{9FE47A3C-EC5D-48FE-BBAF-69ACBAFA4228}"/>
    <cellStyle name="20% - Accent4" xfId="31" builtinId="42" customBuiltin="1"/>
    <cellStyle name="20% - Accent4 2" xfId="47" xr:uid="{1D738EA9-07D8-4A0F-9BA6-F5018E1A70A5}"/>
    <cellStyle name="20% - Accent5" xfId="35" builtinId="46" customBuiltin="1"/>
    <cellStyle name="20% - Accent5 2" xfId="48" xr:uid="{D4C5767B-BAFB-4884-9541-BA105294BA28}"/>
    <cellStyle name="20% - Accent6" xfId="39" builtinId="50" customBuiltin="1"/>
    <cellStyle name="20% - Accent6 2" xfId="49" xr:uid="{65412E15-FFC7-48FA-ABC7-D80F61838E86}"/>
    <cellStyle name="40% - Accent1" xfId="20" builtinId="31" customBuiltin="1"/>
    <cellStyle name="40% - Accent1 2" xfId="50" xr:uid="{9449E371-A0B8-4F76-83A7-11057E1FE637}"/>
    <cellStyle name="40% - Accent2" xfId="24" builtinId="35" customBuiltin="1"/>
    <cellStyle name="40% - Accent2 2" xfId="51" xr:uid="{09885F07-6D04-468F-8347-7DBD45D52C84}"/>
    <cellStyle name="40% - Accent3" xfId="28" builtinId="39" customBuiltin="1"/>
    <cellStyle name="40% - Accent3 2" xfId="52" xr:uid="{7DDCA22B-F77D-48A3-86A0-088A6681F958}"/>
    <cellStyle name="40% - Accent4" xfId="32" builtinId="43" customBuiltin="1"/>
    <cellStyle name="40% - Accent4 2" xfId="53" xr:uid="{0A46946B-3872-4012-9550-C824313F5D7F}"/>
    <cellStyle name="40% - Accent5" xfId="36" builtinId="47" customBuiltin="1"/>
    <cellStyle name="40% - Accent5 2" xfId="54" xr:uid="{29034AB4-3B5C-490E-89AB-6E3B30F2EF45}"/>
    <cellStyle name="40% - Accent6" xfId="40" builtinId="51" customBuiltin="1"/>
    <cellStyle name="40% - Accent6 2" xfId="55" xr:uid="{EDC64326-92E1-4404-9DF1-9F5E7DF392C1}"/>
    <cellStyle name="60% - Accent1" xfId="21" builtinId="32" customBuiltin="1"/>
    <cellStyle name="60% - Accent1 2" xfId="56" xr:uid="{F916D7EF-95F0-4080-A496-48C5CFE548BD}"/>
    <cellStyle name="60% - Accent2" xfId="25" builtinId="36" customBuiltin="1"/>
    <cellStyle name="60% - Accent2 2" xfId="57" xr:uid="{D4A5CD07-1469-474A-B99B-E98DF1EB2B42}"/>
    <cellStyle name="60% - Accent3" xfId="29" builtinId="40" customBuiltin="1"/>
    <cellStyle name="60% - Accent3 2" xfId="58" xr:uid="{A34D44D9-40F7-44A5-A835-8E01890E61C5}"/>
    <cellStyle name="60% - Accent4" xfId="33" builtinId="44" customBuiltin="1"/>
    <cellStyle name="60% - Accent4 2" xfId="59" xr:uid="{BE66068D-F19A-4DD0-8E8A-24E6170D286B}"/>
    <cellStyle name="60% - Accent5" xfId="37" builtinId="48" customBuiltin="1"/>
    <cellStyle name="60% - Accent5 2" xfId="60" xr:uid="{F9C1671D-519D-4D36-955B-9D858A64FEF4}"/>
    <cellStyle name="60% - Accent6" xfId="41" builtinId="52" customBuiltin="1"/>
    <cellStyle name="60% - Accent6 2" xfId="61" xr:uid="{E8A7BCC3-88B3-41CA-8D16-87FBFF931B48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Chipps Island Trawls" xfId="43" xr:uid="{8D2C2BBA-A9E7-40D3-8C44-BE5471025E17}"/>
    <cellStyle name="Normal_Sheet4" xfId="42" xr:uid="{C880F4DC-E4DF-4F88-9B0A-3471A07FE2FE}"/>
    <cellStyle name="Note" xfId="15" builtinId="10" customBuiltin="1"/>
    <cellStyle name="Note 2" xfId="62" xr:uid="{214EB000-60A5-4B29-98C9-271CACF1A3C3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;@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mm/d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45BB83"/>
      <color rgb="FFCC66FF"/>
      <color rgb="FFF551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3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66675</xdr:colOff>
      <xdr:row>72</xdr:row>
      <xdr:rowOff>29068</xdr:rowOff>
    </xdr:from>
    <xdr:to>
      <xdr:col>26</xdr:col>
      <xdr:colOff>114300</xdr:colOff>
      <xdr:row>98</xdr:row>
      <xdr:rowOff>71870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02E44-6DE2-4066-A026-32ACC24C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5" y="13745068"/>
          <a:ext cx="6143625" cy="499580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19051</xdr:rowOff>
    </xdr:from>
    <xdr:to>
      <xdr:col>11</xdr:col>
      <xdr:colOff>419101</xdr:colOff>
      <xdr:row>69</xdr:row>
      <xdr:rowOff>19051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F274A-57C3-70DD-F77A-BBCD1D2E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6115051"/>
          <a:ext cx="7048500" cy="704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600075</xdr:colOff>
      <xdr:row>28</xdr:row>
      <xdr:rowOff>104774</xdr:rowOff>
    </xdr:from>
    <xdr:to>
      <xdr:col>28</xdr:col>
      <xdr:colOff>9524</xdr:colOff>
      <xdr:row>68</xdr:row>
      <xdr:rowOff>85723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A25D30-8EBA-F10F-47CA-3342899E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5438774"/>
          <a:ext cx="9772649" cy="7600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180975</xdr:colOff>
      <xdr:row>75</xdr:row>
      <xdr:rowOff>66675</xdr:rowOff>
    </xdr:from>
    <xdr:to>
      <xdr:col>14</xdr:col>
      <xdr:colOff>285750</xdr:colOff>
      <xdr:row>96</xdr:row>
      <xdr:rowOff>69056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D899A-1065-459C-80CC-6641F5C9B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4354175"/>
          <a:ext cx="7419975" cy="40028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>
  <person displayName="McCormick, Lillian R" id="{9E2BA8EC-31BB-47E7-8298-0592D411102D}" userId="S::lmccormick@usbr.gov::76a2d10c-d910-4883-8ae3-90ee11174da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5.42505972222" createdVersion="8" refreshedVersion="8" minRefreshableVersion="3" recordCount="15" xr:uid="{CF850D75-F9CF-45D9-9AD9-9C26E30096CE}">
  <cacheSource type="worksheet">
    <worksheetSource ref="A1:G28" sheet="Larval Salvage"/>
  </cacheSource>
  <cacheFields count="7">
    <cacheField name="Date" numFmtId="0">
      <sharedItems containsNonDate="0" containsDate="1" containsString="0" containsBlank="1" minDate="2025-04-04T00:00:00" maxDate="2025-04-18T00:00:00"/>
    </cacheField>
    <cacheField name="Location" numFmtId="0">
      <sharedItems containsBlank="1"/>
    </cacheField>
    <cacheField name="Species" numFmtId="0">
      <sharedItems containsBlank="1" count="3">
        <s v="LFS"/>
        <s v="DSM"/>
        <m/>
      </sharedItems>
    </cacheField>
    <cacheField name="Length" numFmtId="0">
      <sharedItems containsString="0" containsBlank="1" containsNumber="1" minValue="12.8" maxValue="19"/>
    </cacheField>
    <cacheField name="Count" numFmtId="0">
      <sharedItems containsString="0" containsBlank="1" containsNumber="1" containsInteger="1" minValue="1" maxValue="1"/>
    </cacheField>
    <cacheField name="Exp Salv" numFmtId="0">
      <sharedItems containsString="0" containsBlank="1" containsNumber="1" containsInteger="1" minValue="3" maxValue="4"/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5.42505972222" createdVersion="8" refreshedVersion="8" minRefreshableVersion="3" recordCount="507" xr:uid="{EF4357C4-5C61-42E2-80CF-A3EC301CD415}">
  <cacheSource type="worksheet">
    <worksheetSource name="Table3"/>
  </cacheSource>
  <cacheFields count="19">
    <cacheField name="Year" numFmtId="0">
      <sharedItems containsSemiMixedTypes="0" containsString="0" containsNumber="1" containsInteger="1" minValue="2025" maxValue="2086"/>
    </cacheField>
    <cacheField name="Survey" numFmtId="0">
      <sharedItems containsMixedTypes="1" containsNumber="1" containsInteger="1" minValue="1" maxValue="13" count="10">
        <s v="SLS"/>
        <s v="20-mm"/>
        <n v="12" u="1"/>
        <n v="13" u="1"/>
        <n v="1" u="1"/>
        <n v="2" u="1"/>
        <n v="3" u="1"/>
        <n v="4" u="1"/>
        <n v="5" u="1"/>
        <n v="6" u="1"/>
      </sharedItems>
    </cacheField>
    <cacheField name="Survey#" numFmtId="0">
      <sharedItems containsSemiMixedTypes="0" containsString="0" containsNumber="1" containsInteger="1" minValue="1" maxValue="13"/>
    </cacheField>
    <cacheField name="Station" numFmtId="0">
      <sharedItems containsMixedTypes="1" containsNumber="1" containsInteger="1" minValue="306" maxValue="919"/>
    </cacheField>
    <cacheField name="Date" numFmtId="0">
      <sharedItems containsNonDate="0" containsDate="1" containsString="0" containsBlank="1" minDate="2024-12-02T00:00:00" maxDate="2025-04-05T00:00:00"/>
    </cacheField>
    <cacheField name="Turbidity (FNU)" numFmtId="0">
      <sharedItems containsString="0" containsBlank="1" containsNumber="1" minValue="1.1000000000000001" maxValue="137"/>
    </cacheField>
    <cacheField name="Secchi (CM)" numFmtId="0">
      <sharedItems containsString="0" containsBlank="1" containsNumber="1" containsInteger="1" minValue="0" maxValue="200"/>
    </cacheField>
    <cacheField name="Sample Status" numFmtId="0">
      <sharedItems containsBlank="1" containsMixedTypes="1" containsNumber="1" containsInteger="1" minValue="0" maxValue="3"/>
    </cacheField>
    <cacheField name="Species" numFmtId="0">
      <sharedItems containsBlank="1" containsMixedTypes="1" containsNumber="1" containsInteger="1" minValue="1" maxValue="144"/>
    </cacheField>
    <cacheField name="Catch" numFmtId="0">
      <sharedItems containsBlank="1" containsMixedTypes="1" containsNumber="1" containsInteger="1" minValue="1" maxValue="1176"/>
    </cacheField>
    <cacheField name="ID Status" numFmtId="0">
      <sharedItems containsBlank="1" containsMixedTypes="1" containsNumber="1" containsInteger="1" minValue="5" maxValue="15"/>
    </cacheField>
    <cacheField name="Min Length" numFmtId="0">
      <sharedItems containsString="0" containsBlank="1" containsNumber="1" containsInteger="1" minValue="5" maxValue="59"/>
    </cacheField>
    <cacheField name="Max Length" numFmtId="0">
      <sharedItems containsString="0" containsBlank="1" containsNumber="1" containsInteger="1" minValue="5" maxValue="59"/>
    </cacheField>
    <cacheField name="Mean Length" numFmtId="0">
      <sharedItems containsString="0" containsBlank="1" containsNumber="1" minValue="5" maxValue="59"/>
    </cacheField>
    <cacheField name="Yolk Sac (# indivs)" numFmtId="0">
      <sharedItems containsString="0" containsBlank="1" containsNumber="1" containsInteger="1" minValue="0" maxValue="87"/>
    </cacheField>
    <cacheField name="Region" numFmtId="0">
      <sharedItems containsBlank="1" count="9">
        <s v="South"/>
        <s v="Far West"/>
        <s v="West"/>
        <s v="North"/>
        <s v="Bay"/>
        <e v="#N/A"/>
        <m/>
        <s v="NA" u="1"/>
        <s v="ITP Stations" u="1"/>
      </sharedItems>
    </cacheField>
    <cacheField name="ITP Station?" numFmtId="0">
      <sharedItems count="2">
        <s v="Y"/>
        <s v="N"/>
      </sharedItems>
    </cacheField>
    <cacheField name="State Region" numFmtId="0">
      <sharedItems count="8">
        <s v="Central &amp; South Delta"/>
        <s v="Carquinez Strait"/>
        <s v="Suisun Bay &amp; Marsh"/>
        <s v="Confluence"/>
        <s v="Sac. River System"/>
        <s v="San Pablo Bay"/>
        <s v="Napa River"/>
        <e v="#N/A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n, Catarina Lin" refreshedDate="45775.42607361111" createdVersion="8" refreshedVersion="8" minRefreshableVersion="3" recordCount="1730" xr:uid="{65D8B8C4-30FF-4AFC-922F-A4077E7EBB07}">
  <cacheSource type="worksheet">
    <worksheetSource name="Table4"/>
  </cacheSource>
  <cacheFields count="15">
    <cacheField name="SurveyNo" numFmtId="0">
      <sharedItems containsMixedTypes="1" containsNumber="1" containsInteger="1" minValue="0" maxValue="12"/>
    </cacheField>
    <cacheField name="Date" numFmtId="0">
      <sharedItems containsDate="1" containsMixedTypes="1" minDate="1899-12-31T00:00:00" maxDate="2025-03-14T00:00:00"/>
    </cacheField>
    <cacheField name="SampleID" numFmtId="0">
      <sharedItems containsSemiMixedTypes="0" containsString="0" containsNumber="1" containsInteger="1" minValue="0" maxValue="727472"/>
    </cacheField>
    <cacheField name="Survey" numFmtId="0">
      <sharedItems count="6">
        <s v="EDSM"/>
        <s v="Chipps"/>
        <s v="Salvage"/>
        <s v="Bay Study"/>
        <s v="FMWT"/>
        <e v="#REF!" u="1"/>
      </sharedItems>
    </cacheField>
    <cacheField name="Station Code" numFmtId="0">
      <sharedItems containsMixedTypes="1" containsNumber="1" containsInteger="1" minValue="101" maxValue="853" count="215">
        <s v="24-50-SM08"/>
        <s v="24-50-SB06"/>
        <s v="24-51-SM03"/>
        <s v="24-52-SM07"/>
        <s v="24-53-SM04"/>
        <s v="25-02-SM02"/>
        <s v="25-02-SB03"/>
        <s v="25-02-SB04"/>
        <s v="25-05-SM07"/>
        <s v="25-05-SM03"/>
        <s v="25-08-SB04"/>
        <s v="25-08-SM06"/>
        <s v="25-08-SM07"/>
        <s v="25-10-SM01"/>
        <s v="25-10-SM03"/>
        <s v="25-11-SM03"/>
        <s v="25-12-SM02"/>
        <s v="25-12-SM06"/>
        <s v="25-13-SM03"/>
        <s v="25-13-SM04"/>
        <s v="25-14-SM07"/>
        <s v="25-14-SM02"/>
        <s v="25-14-SM06"/>
        <s v="25-15-SM03"/>
        <s v="SB018N"/>
        <s v="25-16-SM01"/>
        <s v="25-16-SM04"/>
        <s v="25-16-SM05"/>
        <s v="25-16-SM02"/>
        <s v="25-17-SM06"/>
        <s v="25-17-SM02"/>
        <s v="25-17-SM03"/>
        <s v="25-17-SM07"/>
        <s v="25-17-SM01"/>
        <s v="SB018M"/>
        <s v="25-18-SB05"/>
        <s v="25-18-SM03"/>
        <s v="25-18-SM05"/>
        <s v="25-18-SM02"/>
        <s v="25-18-SB02"/>
        <s v="25-18-SB04"/>
        <s v="25-18-SB03"/>
        <s v="SB018S"/>
        <s v="25-19-SB02"/>
        <s v="25-19-SM04"/>
        <s v="25-19-SM03"/>
        <s v="25-19-SM06"/>
        <s v="25-19-SB03"/>
        <s v="25-19-SB06"/>
        <s v="25-20-SB02"/>
        <s v="25-20-SB01"/>
        <s v="25-20-SB04"/>
        <s v="25-20-SM03"/>
        <s v="25-20-SM02"/>
        <s v="25-20-SM01"/>
        <s v="25-21-LSR03"/>
        <s v="25-21-SM01"/>
        <s v="25-21-SM04"/>
        <s v="25-21-SM03"/>
        <s v="25-21-LSR04"/>
        <s v="25-21-SB03"/>
        <s v="25-22-SB01"/>
        <s v="25-22-SB03"/>
        <s v="25-22-SB02"/>
        <s v="25-22-SM01"/>
        <s v="25-22-SM02"/>
        <s v="25-22-SM03"/>
        <s v="TFCF"/>
        <s v="25-23-SM06"/>
        <s v="25-23-SB02"/>
        <s v="25-23-SM03"/>
        <s v="25-23-SM02"/>
        <s v="25-23-SM04"/>
        <s v="25-23-SB01"/>
        <s v="25-23-SB05"/>
        <s v="25-23-SB04"/>
        <s v="25-24-LSR06"/>
        <s v="25-24-SM03"/>
        <s v="25-24-LSR02"/>
        <s v="25-24-SB04"/>
        <s v="25-24-SB03"/>
        <s v="25-24-SB01"/>
        <s v="25-24-SM02"/>
        <s v="25-24-LSR01"/>
        <s v="25-24-SM04"/>
        <s v="25-25-SB05"/>
        <s v="25-25-SB03"/>
        <s v="25-25-SB01"/>
        <s v="25-25-LSR05"/>
        <s v="25-25-SB06"/>
        <s v="25-25-SM02"/>
        <s v="25-26-SM02"/>
        <s v="25-26-SM01"/>
        <s v="25-26-SB02"/>
        <s v="25-26-SB03"/>
        <s v="25-26-WD04"/>
        <s v="25-26-SB06"/>
        <s v="25-26-SB05"/>
        <s v="25-27-WD02"/>
        <s v="25-27-WD01"/>
        <s v="25-27-SM01"/>
        <s v="25-27-SM02"/>
        <s v="25-27-SM03"/>
        <s v="25-28-SM04"/>
        <s v="25-28-SM01"/>
        <s v="25-28-SB01"/>
        <s v="25-28-SB05"/>
        <s v="25-28-LSR03"/>
        <s v="25-29-WD03"/>
        <s v="25-29-WD02"/>
        <s v="25-29-SB03"/>
        <s v="25-29-SB01"/>
        <s v="25-29-SB02"/>
        <s v="25-29-SM02"/>
        <s v="25-31-SM01"/>
        <s v="25-31-SB05"/>
        <s v="25-31-SB02"/>
        <s v="25-32-SB05"/>
        <s v="25-32-WD01"/>
        <s v="25-32-WD03"/>
        <s v="25-32-SB01"/>
        <s v="25-32-SB02"/>
        <s v="25-33-SM02"/>
        <s v="25-33-WD01"/>
        <s v="25-33-SB03"/>
        <s v="25-34-WD01"/>
        <s v="25-34-SB01"/>
        <s v="25-35-SB06"/>
        <s v="SFF"/>
        <n v="106"/>
        <n v="108"/>
        <n v="109"/>
        <n v="110"/>
        <n v="142"/>
        <n v="211"/>
        <n v="214"/>
        <n v="216"/>
        <n v="243"/>
        <n v="244"/>
        <n v="318"/>
        <n v="320"/>
        <n v="323"/>
        <n v="345"/>
        <n v="346"/>
        <n v="427"/>
        <n v="429"/>
        <n v="535"/>
        <n v="751"/>
        <n v="750"/>
        <n v="534"/>
        <n v="432"/>
        <n v="431"/>
        <n v="430"/>
        <n v="325"/>
        <n v="322"/>
        <n v="321"/>
        <n v="215"/>
        <n v="107"/>
        <n v="103"/>
        <n v="853"/>
        <n v="761"/>
        <n v="736"/>
        <n v="433"/>
        <n v="428"/>
        <n v="319"/>
        <n v="140"/>
        <n v="101"/>
        <n v="102"/>
        <n v="317"/>
        <n v="305"/>
        <n v="314"/>
        <n v="327"/>
        <n v="335"/>
        <n v="410"/>
        <n v="411"/>
        <n v="412"/>
        <n v="417"/>
        <n v="418"/>
        <n v="505"/>
        <n v="416"/>
        <n v="519"/>
        <n v="336"/>
        <n v="337"/>
        <n v="406"/>
        <n v="504"/>
        <n v="508"/>
        <n v="509"/>
        <n v="511"/>
        <n v="512"/>
        <n v="513"/>
        <n v="515"/>
        <n v="606"/>
        <n v="609"/>
        <n v="703"/>
        <n v="704"/>
        <n v="341"/>
        <n v="342"/>
        <n v="351"/>
        <n v="404"/>
        <n v="405"/>
        <n v="413"/>
        <n v="414"/>
        <n v="502"/>
        <n v="503"/>
        <n v="507"/>
        <n v="517"/>
        <n v="518"/>
        <n v="601"/>
        <n v="603"/>
        <n v="605"/>
        <n v="701"/>
        <n v="808"/>
        <n v="812"/>
        <n v="447"/>
        <n v="213"/>
      </sharedItems>
    </cacheField>
    <cacheField name="Region" numFmtId="0">
      <sharedItems containsMixedTypes="1" containsNumber="1" containsInteger="1" minValue="0" maxValue="0"/>
    </cacheField>
    <cacheField name="Subregion" numFmtId="0">
      <sharedItems containsMixedTypes="1" containsNumber="1" containsInteger="1" minValue="0" maxValue="0"/>
    </cacheField>
    <cacheField name="Stratum" numFmtId="0">
      <sharedItems count="11">
        <s v="Suisun Marsh"/>
        <s v="Suisun Bay"/>
        <s v="Chipps Island"/>
        <s v="Lower Sacramento"/>
        <s v="Southern Delta"/>
        <s v="Western Delta"/>
        <s v="Bay"/>
        <s v="Lower San Joaquin"/>
        <s v="NA"/>
        <e v="#REF!" u="1"/>
        <b v="0" u="1"/>
      </sharedItems>
    </cacheField>
    <cacheField name="Fork Length" numFmtId="0">
      <sharedItems containsSemiMixedTypes="0" containsString="0" containsNumber="1" containsInteger="1" minValue="0" maxValue="129"/>
    </cacheField>
    <cacheField name="Catch/Frequency" numFmtId="0">
      <sharedItems containsSemiMixedTypes="0" containsString="0" containsNumber="1" containsInteger="1" minValue="1" maxValue="12"/>
    </cacheField>
    <cacheField name="Life Stage" numFmtId="0">
      <sharedItems count="3">
        <s v="Juvenile"/>
        <s v="Adult"/>
        <e v="#REF!" u="1"/>
      </sharedItems>
    </cacheField>
    <cacheField name="SalvageSum" numFmtId="1">
      <sharedItems containsSemiMixedTypes="0" containsString="0" containsNumber="1" containsInteger="1" minValue="0" maxValue="1"/>
    </cacheField>
    <cacheField name="ExpSalv" numFmtId="1">
      <sharedItems containsSemiMixedTypes="0" containsString="0" containsNumber="1" containsInteger="1" minValue="0" maxValue="16"/>
    </cacheField>
    <cacheField name="Agency" numFmtId="0">
      <sharedItems/>
    </cacheField>
    <cacheField name="Comments/Note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d v="2025-04-04T00:00:00"/>
    <s v="TFCF"/>
    <x v="0"/>
    <n v="12.8"/>
    <n v="1"/>
    <n v="4"/>
    <m/>
  </r>
  <r>
    <d v="2025-04-04T00:00:00"/>
    <s v="TFCF"/>
    <x v="0"/>
    <n v="15.8"/>
    <n v="1"/>
    <n v="4"/>
    <m/>
  </r>
  <r>
    <d v="2025-04-08T00:00:00"/>
    <s v="TFCF"/>
    <x v="0"/>
    <n v="18"/>
    <n v="1"/>
    <n v="4"/>
    <m/>
  </r>
  <r>
    <d v="2025-04-09T00:00:00"/>
    <s v="TFCF"/>
    <x v="0"/>
    <n v="17"/>
    <n v="1"/>
    <n v="4"/>
    <m/>
  </r>
  <r>
    <d v="2025-04-09T00:00:00"/>
    <s v="TFCF"/>
    <x v="0"/>
    <n v="17.100000000000001"/>
    <n v="1"/>
    <n v="4"/>
    <m/>
  </r>
  <r>
    <d v="2025-04-11T00:00:00"/>
    <s v="TFCF"/>
    <x v="0"/>
    <n v="13.9"/>
    <n v="1"/>
    <n v="4"/>
    <m/>
  </r>
  <r>
    <d v="2025-04-14T00:00:00"/>
    <s v="TFCF"/>
    <x v="0"/>
    <n v="16.399999999999999"/>
    <n v="1"/>
    <n v="4"/>
    <m/>
  </r>
  <r>
    <d v="2025-04-15T00:00:00"/>
    <s v="TFCF"/>
    <x v="0"/>
    <n v="19"/>
    <n v="1"/>
    <n v="3"/>
    <s v="reduced pumping/salvage due to predator removal study"/>
  </r>
  <r>
    <d v="2025-04-15T00:00:00"/>
    <s v="TFCF"/>
    <x v="0"/>
    <n v="16.399999999999999"/>
    <n v="1"/>
    <n v="3"/>
    <s v="reduced pumping/salvage due to predator removal study"/>
  </r>
  <r>
    <d v="2025-04-15T00:00:00"/>
    <s v="TFCF"/>
    <x v="0"/>
    <n v="16.3"/>
    <n v="1"/>
    <n v="3"/>
    <s v="reduced pumping/salvage due to predator removal study"/>
  </r>
  <r>
    <d v="2025-04-15T00:00:00"/>
    <s v="TFCF"/>
    <x v="0"/>
    <n v="13.5"/>
    <n v="1"/>
    <n v="3"/>
    <s v="reduced pumping/salvage due to predator removal study"/>
  </r>
  <r>
    <d v="2025-04-15T00:00:00"/>
    <s v="TFCF"/>
    <x v="0"/>
    <n v="18.7"/>
    <n v="1"/>
    <n v="4"/>
    <m/>
  </r>
  <r>
    <d v="2025-04-16T00:00:00"/>
    <s v="TFCF"/>
    <x v="1"/>
    <n v="13.2"/>
    <n v="1"/>
    <n v="4"/>
    <m/>
  </r>
  <r>
    <d v="2025-04-17T00:00:00"/>
    <s v="TFCF"/>
    <x v="0"/>
    <n v="15.2"/>
    <n v="1"/>
    <n v="4"/>
    <m/>
  </r>
  <r>
    <m/>
    <m/>
    <x v="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">
  <r>
    <n v="2025"/>
    <x v="0"/>
    <n v="12"/>
    <n v="809"/>
    <d v="2024-12-02T00:00:00"/>
    <n v="17.7"/>
    <n v="39"/>
    <s v="Processed"/>
    <s v="Longfin Smelt"/>
    <n v="1"/>
    <s v="Completed"/>
    <n v="6"/>
    <n v="6"/>
    <n v="6"/>
    <n v="0"/>
    <x v="0"/>
    <x v="0"/>
    <x v="0"/>
    <m/>
  </r>
  <r>
    <n v="2025"/>
    <x v="0"/>
    <n v="12"/>
    <n v="812"/>
    <d v="2024-12-02T00:00:00"/>
    <n v="17.899999999999999"/>
    <n v="41"/>
    <s v="Processed"/>
    <s v="Longfin Smelt"/>
    <n v="1"/>
    <s v="Completed"/>
    <n v="6"/>
    <n v="6"/>
    <n v="6"/>
    <n v="1"/>
    <x v="0"/>
    <x v="0"/>
    <x v="0"/>
    <m/>
  </r>
  <r>
    <n v="2025"/>
    <x v="0"/>
    <n v="12"/>
    <n v="902"/>
    <d v="2024-12-02T00:00:00"/>
    <n v="4.9000000000000004"/>
    <n v="99"/>
    <s v="Processed"/>
    <s v="Longfin Smelt"/>
    <n v="1"/>
    <s v="Completed"/>
    <n v="7"/>
    <n v="7"/>
    <n v="7"/>
    <n v="0"/>
    <x v="0"/>
    <x v="1"/>
    <x v="0"/>
    <m/>
  </r>
  <r>
    <n v="2025"/>
    <x v="0"/>
    <n v="12"/>
    <n v="404"/>
    <d v="2024-12-02T00:00:00"/>
    <n v="7.3"/>
    <n v="12"/>
    <s v="Processed"/>
    <s v="Longfin Smelt"/>
    <n v="1"/>
    <s v="Completed"/>
    <n v="59"/>
    <n v="59"/>
    <n v="59"/>
    <n v="0"/>
    <x v="1"/>
    <x v="1"/>
    <x v="1"/>
    <m/>
  </r>
  <r>
    <n v="2025"/>
    <x v="0"/>
    <n v="12"/>
    <n v="411"/>
    <d v="2024-12-05T00:00:00"/>
    <n v="14.2"/>
    <n v="38"/>
    <s v="Processed"/>
    <s v="Longfin Smelt"/>
    <n v="1"/>
    <s v="Completed"/>
    <n v="8"/>
    <n v="8"/>
    <n v="8"/>
    <n v="1"/>
    <x v="1"/>
    <x v="1"/>
    <x v="2"/>
    <m/>
  </r>
  <r>
    <n v="2025"/>
    <x v="0"/>
    <n v="12"/>
    <n v="418"/>
    <d v="2024-12-04T00:00:00"/>
    <n v="15.5"/>
    <n v="42"/>
    <s v="Processed"/>
    <s v="Longfin Smelt"/>
    <n v="1"/>
    <s v="Completed"/>
    <n v="8"/>
    <n v="8"/>
    <n v="8"/>
    <n v="1"/>
    <x v="1"/>
    <x v="1"/>
    <x v="2"/>
    <m/>
  </r>
  <r>
    <n v="2025"/>
    <x v="0"/>
    <n v="12"/>
    <n v="501"/>
    <d v="2024-12-05T00:00:00"/>
    <n v="22.1"/>
    <n v="32"/>
    <s v="Processed"/>
    <s v="Longfin Smelt"/>
    <n v="1"/>
    <s v="Completed"/>
    <n v="8"/>
    <n v="8"/>
    <n v="8"/>
    <n v="1"/>
    <x v="2"/>
    <x v="1"/>
    <x v="2"/>
    <m/>
  </r>
  <r>
    <n v="2025"/>
    <x v="0"/>
    <n v="12"/>
    <n v="508"/>
    <d v="2024-12-05T00:00:00"/>
    <n v="29.5"/>
    <n v="26"/>
    <s v="Processed"/>
    <s v="Longfin Smelt"/>
    <n v="2"/>
    <s v="Completed"/>
    <n v="5"/>
    <n v="6"/>
    <n v="5.5"/>
    <n v="2"/>
    <x v="2"/>
    <x v="1"/>
    <x v="3"/>
    <m/>
  </r>
  <r>
    <n v="2025"/>
    <x v="0"/>
    <n v="12"/>
    <n v="513"/>
    <d v="2024-12-03T00:00:00"/>
    <n v="27.5"/>
    <n v="33"/>
    <s v="Processed"/>
    <s v="Longfin Smelt"/>
    <n v="1"/>
    <s v="Completed"/>
    <n v="7"/>
    <n v="7"/>
    <n v="7"/>
    <n v="0"/>
    <x v="2"/>
    <x v="1"/>
    <x v="3"/>
    <m/>
  </r>
  <r>
    <n v="2025"/>
    <x v="0"/>
    <n v="12"/>
    <n v="519"/>
    <d v="2024-12-05T00:00:00"/>
    <n v="28.2"/>
    <n v="29"/>
    <s v="Processed"/>
    <s v="Longfin Smelt"/>
    <n v="1"/>
    <s v="Completed"/>
    <n v="7"/>
    <n v="7"/>
    <n v="7"/>
    <n v="1"/>
    <x v="2"/>
    <x v="1"/>
    <x v="2"/>
    <m/>
  </r>
  <r>
    <n v="2025"/>
    <x v="0"/>
    <n v="12"/>
    <n v="520"/>
    <d v="2024-12-03T00:00:00"/>
    <n v="34.700000000000003"/>
    <n v="29"/>
    <s v="Processed"/>
    <s v="Longfin Smelt"/>
    <n v="1"/>
    <s v="Completed"/>
    <n v="8"/>
    <n v="8"/>
    <n v="8"/>
    <n v="1"/>
    <x v="2"/>
    <x v="1"/>
    <x v="3"/>
    <m/>
  </r>
  <r>
    <n v="2025"/>
    <x v="0"/>
    <n v="12"/>
    <n v="602"/>
    <d v="2024-12-04T00:00:00"/>
    <n v="26"/>
    <n v="27"/>
    <s v="Processed"/>
    <s v="Longfin Smelt"/>
    <n v="1"/>
    <s v="Completed"/>
    <n v="8"/>
    <n v="8"/>
    <n v="8"/>
    <n v="1"/>
    <x v="2"/>
    <x v="1"/>
    <x v="2"/>
    <m/>
  </r>
  <r>
    <n v="2025"/>
    <x v="0"/>
    <n v="13"/>
    <n v="418"/>
    <d v="2024-12-18T00:00:00"/>
    <n v="29.8"/>
    <n v="31"/>
    <s v="Processed"/>
    <s v="Longfin Smelt"/>
    <n v="10"/>
    <s v="Completed"/>
    <n v="6"/>
    <n v="9"/>
    <n v="7.3"/>
    <n v="8"/>
    <x v="1"/>
    <x v="1"/>
    <x v="2"/>
    <m/>
  </r>
  <r>
    <n v="2025"/>
    <x v="0"/>
    <n v="13"/>
    <n v="501"/>
    <d v="2024-12-18T00:00:00"/>
    <n v="17.399999999999999"/>
    <n v="40"/>
    <s v="Processed"/>
    <s v="Longfin Smelt"/>
    <n v="1"/>
    <s v="Completed"/>
    <n v="9"/>
    <n v="9"/>
    <n v="9"/>
    <n v="1"/>
    <x v="2"/>
    <x v="1"/>
    <x v="2"/>
    <m/>
  </r>
  <r>
    <n v="2025"/>
    <x v="0"/>
    <n v="13"/>
    <n v="504"/>
    <d v="2024-12-18T00:00:00"/>
    <n v="15.7"/>
    <n v="44"/>
    <s v="Processed"/>
    <s v="Longfin Smelt"/>
    <n v="3"/>
    <s v="Completed"/>
    <n v="7"/>
    <n v="9"/>
    <n v="7.7"/>
    <n v="2"/>
    <x v="2"/>
    <x v="1"/>
    <x v="2"/>
    <m/>
  </r>
  <r>
    <n v="2025"/>
    <x v="0"/>
    <n v="13"/>
    <n v="508"/>
    <d v="2024-12-18T00:00:00"/>
    <n v="13.1"/>
    <n v="50"/>
    <s v="Processed"/>
    <s v="Longfin Smelt"/>
    <n v="3"/>
    <s v="Completed"/>
    <n v="6"/>
    <n v="7"/>
    <n v="6.3"/>
    <n v="2"/>
    <x v="2"/>
    <x v="1"/>
    <x v="3"/>
    <m/>
  </r>
  <r>
    <n v="2025"/>
    <x v="0"/>
    <n v="13"/>
    <n v="513"/>
    <d v="2024-12-17T00:00:00"/>
    <n v="12.9"/>
    <n v="77"/>
    <s v="Processed"/>
    <s v="Longfin Smelt"/>
    <n v="1"/>
    <s v="Completed"/>
    <n v="5"/>
    <n v="5"/>
    <n v="5"/>
    <n v="1"/>
    <x v="2"/>
    <x v="1"/>
    <x v="3"/>
    <m/>
  </r>
  <r>
    <n v="2025"/>
    <x v="0"/>
    <n v="13"/>
    <n v="519"/>
    <d v="2024-12-18T00:00:00"/>
    <n v="15.7"/>
    <n v="40"/>
    <s v="Processed"/>
    <s v="Longfin Smelt"/>
    <n v="5"/>
    <s v="Completed"/>
    <n v="5"/>
    <n v="6"/>
    <n v="5.6"/>
    <n v="4"/>
    <x v="2"/>
    <x v="1"/>
    <x v="2"/>
    <m/>
  </r>
  <r>
    <n v="2025"/>
    <x v="0"/>
    <n v="13"/>
    <n v="520"/>
    <d v="2024-12-17T00:00:00"/>
    <n v="13.3"/>
    <n v="64"/>
    <s v="Processed"/>
    <s v="Longfin Smelt"/>
    <n v="3"/>
    <s v="Completed"/>
    <n v="7"/>
    <n v="7"/>
    <n v="7"/>
    <n v="3"/>
    <x v="2"/>
    <x v="1"/>
    <x v="3"/>
    <m/>
  </r>
  <r>
    <n v="2025"/>
    <x v="0"/>
    <n v="13"/>
    <n v="602"/>
    <d v="2024-12-18T00:00:00"/>
    <n v="17.5"/>
    <n v="22"/>
    <s v="Processed"/>
    <s v="Longfin Smelt"/>
    <n v="24"/>
    <s v="Completed"/>
    <n v="6"/>
    <n v="9"/>
    <n v="6.9"/>
    <n v="23"/>
    <x v="2"/>
    <x v="1"/>
    <x v="2"/>
    <m/>
  </r>
  <r>
    <n v="2025"/>
    <x v="0"/>
    <n v="13"/>
    <n v="606"/>
    <d v="2024-12-18T00:00:00"/>
    <n v="25.4"/>
    <n v="15"/>
    <s v="Processed"/>
    <s v="Longfin Smelt"/>
    <n v="1"/>
    <s v="Completed"/>
    <n v="8"/>
    <n v="8"/>
    <n v="8"/>
    <n v="1"/>
    <x v="2"/>
    <x v="1"/>
    <x v="2"/>
    <m/>
  </r>
  <r>
    <n v="2025"/>
    <x v="0"/>
    <n v="13"/>
    <n v="609"/>
    <d v="2024-12-18T00:00:00"/>
    <n v="19.100000000000001"/>
    <n v="35"/>
    <s v="Processed"/>
    <s v="Longfin Smelt"/>
    <n v="1"/>
    <s v="Completed"/>
    <n v="7"/>
    <n v="7"/>
    <n v="7"/>
    <n v="1"/>
    <x v="2"/>
    <x v="1"/>
    <x v="2"/>
    <m/>
  </r>
  <r>
    <n v="2025"/>
    <x v="0"/>
    <n v="13"/>
    <n v="610"/>
    <d v="2024-12-18T00:00:00"/>
    <n v="27.9"/>
    <n v="28"/>
    <s v="Processed"/>
    <s v="Longfin Smelt"/>
    <n v="4"/>
    <s v="Completed"/>
    <n v="6"/>
    <n v="7"/>
    <n v="6.5"/>
    <n v="4"/>
    <x v="2"/>
    <x v="1"/>
    <x v="2"/>
    <m/>
  </r>
  <r>
    <n v="2025"/>
    <x v="0"/>
    <n v="13"/>
    <n v="703"/>
    <d v="2024-12-17T00:00:00"/>
    <n v="9"/>
    <n v="83"/>
    <s v="Processed"/>
    <s v="Longfin Smelt"/>
    <n v="3"/>
    <s v="Completed"/>
    <n v="6"/>
    <n v="9"/>
    <n v="7"/>
    <n v="2"/>
    <x v="2"/>
    <x v="1"/>
    <x v="4"/>
    <m/>
  </r>
  <r>
    <n v="2025"/>
    <x v="0"/>
    <n v="13"/>
    <n v="705"/>
    <d v="2024-12-17T00:00:00"/>
    <n v="12.9"/>
    <n v="64"/>
    <s v="Processed"/>
    <s v="Longfin Smelt"/>
    <n v="5"/>
    <s v="Completed"/>
    <n v="7"/>
    <n v="8"/>
    <n v="7.6"/>
    <n v="4"/>
    <x v="3"/>
    <x v="1"/>
    <x v="4"/>
    <m/>
  </r>
  <r>
    <n v="2025"/>
    <x v="0"/>
    <n v="13"/>
    <n v="707"/>
    <d v="2024-12-17T00:00:00"/>
    <n v="16.100000000000001"/>
    <n v="59"/>
    <s v="Processed"/>
    <s v="Longfin Smelt"/>
    <n v="1"/>
    <s v="Completed"/>
    <n v="7"/>
    <n v="7"/>
    <n v="7"/>
    <n v="0"/>
    <x v="3"/>
    <x v="1"/>
    <x v="4"/>
    <m/>
  </r>
  <r>
    <n v="2025"/>
    <x v="0"/>
    <n v="13"/>
    <n v="801"/>
    <d v="2024-12-18T00:00:00"/>
    <n v="12.8"/>
    <n v="44"/>
    <s v="Processed"/>
    <s v="Longfin Smelt"/>
    <n v="1"/>
    <s v="Completed"/>
    <n v="6"/>
    <n v="6"/>
    <n v="6"/>
    <n v="1"/>
    <x v="2"/>
    <x v="1"/>
    <x v="3"/>
    <m/>
  </r>
  <r>
    <n v="2025"/>
    <x v="0"/>
    <n v="13"/>
    <n v="804"/>
    <d v="2024-12-17T00:00:00"/>
    <n v="9.6999999999999993"/>
    <n v="68"/>
    <s v="Processed"/>
    <s v="Longfin Smelt"/>
    <n v="2"/>
    <s v="Completed"/>
    <n v="7"/>
    <n v="8"/>
    <n v="7.5"/>
    <n v="1"/>
    <x v="2"/>
    <x v="1"/>
    <x v="3"/>
    <m/>
  </r>
  <r>
    <n v="2025"/>
    <x v="0"/>
    <n v="13"/>
    <n v="809"/>
    <d v="2024-12-16T00:00:00"/>
    <n v="11.3"/>
    <n v="72"/>
    <s v="Processed"/>
    <s v="Longfin Smelt"/>
    <n v="1"/>
    <s v="Completed"/>
    <n v="7"/>
    <n v="7"/>
    <n v="7"/>
    <n v="0"/>
    <x v="0"/>
    <x v="0"/>
    <x v="0"/>
    <m/>
  </r>
  <r>
    <n v="2025"/>
    <x v="0"/>
    <n v="13"/>
    <n v="812"/>
    <d v="2024-12-16T00:00:00"/>
    <n v="9.3000000000000007"/>
    <n v="76"/>
    <s v="Processed"/>
    <s v="Longfin Smelt"/>
    <n v="1"/>
    <s v="Completed"/>
    <n v="7"/>
    <n v="7"/>
    <n v="7"/>
    <n v="1"/>
    <x v="0"/>
    <x v="0"/>
    <x v="0"/>
    <m/>
  </r>
  <r>
    <n v="2025"/>
    <x v="0"/>
    <n v="13"/>
    <n v="901"/>
    <d v="2024-12-16T00:00:00"/>
    <n v="9.5"/>
    <n v="74"/>
    <s v="Processed"/>
    <s v="Longfin Smelt"/>
    <n v="2"/>
    <s v="Completed"/>
    <n v="7"/>
    <n v="8"/>
    <n v="7.5"/>
    <n v="0"/>
    <x v="0"/>
    <x v="1"/>
    <x v="0"/>
    <m/>
  </r>
  <r>
    <n v="2025"/>
    <x v="0"/>
    <n v="13"/>
    <n v="906"/>
    <d v="2024-12-16T00:00:00"/>
    <n v="7.5"/>
    <n v="82"/>
    <s v="Processed"/>
    <s v="Longfin Smelt"/>
    <n v="2"/>
    <s v="Completed"/>
    <n v="8"/>
    <n v="8"/>
    <n v="8"/>
    <n v="2"/>
    <x v="0"/>
    <x v="1"/>
    <x v="0"/>
    <m/>
  </r>
  <r>
    <n v="2025"/>
    <x v="0"/>
    <n v="1"/>
    <n v="306"/>
    <d v="2024-12-30T00:00:00"/>
    <n v="6.3"/>
    <n v="53"/>
    <s v="Processed"/>
    <s v="No Smelt Catch"/>
    <m/>
    <s v="Completed"/>
    <m/>
    <m/>
    <m/>
    <m/>
    <x v="4"/>
    <x v="1"/>
    <x v="5"/>
    <m/>
  </r>
  <r>
    <n v="2025"/>
    <x v="0"/>
    <n v="1"/>
    <n v="308"/>
    <d v="2024-12-30T00:00:00"/>
    <n v="5.2"/>
    <n v="60"/>
    <s v="Processed"/>
    <s v="No Smelt Catch"/>
    <m/>
    <s v="Completed"/>
    <m/>
    <m/>
    <m/>
    <m/>
    <x v="4"/>
    <x v="1"/>
    <x v="5"/>
    <m/>
  </r>
  <r>
    <n v="2025"/>
    <x v="0"/>
    <n v="1"/>
    <n v="311"/>
    <d v="2024-12-30T00:00:00"/>
    <n v="5.6"/>
    <n v="52"/>
    <s v="Processed"/>
    <s v="Longfin Smelt "/>
    <n v="2"/>
    <s v="Completed"/>
    <n v="7"/>
    <n v="7"/>
    <n v="7"/>
    <m/>
    <x v="4"/>
    <x v="1"/>
    <x v="5"/>
    <m/>
  </r>
  <r>
    <n v="2025"/>
    <x v="0"/>
    <n v="1"/>
    <n v="315"/>
    <d v="2024-12-30T00:00:00"/>
    <n v="6.1"/>
    <n v="55"/>
    <s v="Processed"/>
    <s v="No Smelt Catch"/>
    <m/>
    <s v="Completed"/>
    <m/>
    <m/>
    <m/>
    <m/>
    <x v="4"/>
    <x v="1"/>
    <x v="5"/>
    <m/>
  </r>
  <r>
    <n v="2025"/>
    <x v="0"/>
    <n v="1"/>
    <n v="322"/>
    <d v="2024-12-30T00:00:00"/>
    <n v="6.6"/>
    <n v="58"/>
    <s v="Processed"/>
    <s v="Longfin Smelt"/>
    <n v="1"/>
    <s v="Completed"/>
    <n v="7"/>
    <n v="7"/>
    <n v="7"/>
    <m/>
    <x v="4"/>
    <x v="1"/>
    <x v="5"/>
    <m/>
  </r>
  <r>
    <n v="2025"/>
    <x v="0"/>
    <n v="1"/>
    <n v="323"/>
    <d v="2024-12-30T00:00:00"/>
    <n v="8.1999999999999993"/>
    <n v="45"/>
    <s v="Processed"/>
    <s v="Longfin Smelt"/>
    <n v="3"/>
    <s v="Completed"/>
    <n v="7"/>
    <n v="7"/>
    <n v="7"/>
    <m/>
    <x v="4"/>
    <x v="1"/>
    <x v="5"/>
    <m/>
  </r>
  <r>
    <n v="2025"/>
    <x v="0"/>
    <n v="1"/>
    <n v="327"/>
    <d v="2024-12-30T00:00:00"/>
    <n v="6.9"/>
    <n v="50"/>
    <s v="Processed"/>
    <s v="Longfin Smelt"/>
    <n v="1"/>
    <s v="Completed"/>
    <n v="6"/>
    <n v="6"/>
    <n v="6"/>
    <m/>
    <x v="4"/>
    <x v="1"/>
    <x v="5"/>
    <m/>
  </r>
  <r>
    <n v="2025"/>
    <x v="0"/>
    <n v="1"/>
    <n v="328"/>
    <d v="2024-12-30T00:00:00"/>
    <n v="9.5"/>
    <n v="43"/>
    <s v="Processed"/>
    <s v="Longfin Smelt"/>
    <n v="3"/>
    <s v="Completed"/>
    <n v="7"/>
    <n v="7"/>
    <n v="7"/>
    <m/>
    <x v="4"/>
    <x v="1"/>
    <x v="5"/>
    <m/>
  </r>
  <r>
    <n v="2025"/>
    <x v="0"/>
    <n v="1"/>
    <n v="329"/>
    <d v="2024-12-30T00:00:00"/>
    <n v="16.399999999999999"/>
    <n v="30"/>
    <s v="Processed"/>
    <s v="Longfin Smelt"/>
    <n v="12"/>
    <s v="Completed"/>
    <n v="5"/>
    <n v="8"/>
    <n v="6.75"/>
    <m/>
    <x v="1"/>
    <x v="1"/>
    <x v="5"/>
    <m/>
  </r>
  <r>
    <n v="2025"/>
    <x v="0"/>
    <n v="1"/>
    <n v="330"/>
    <d v="2024-12-30T00:00:00"/>
    <n v="7.4"/>
    <n v="50"/>
    <s v="Processed"/>
    <s v="No Smelt Catch"/>
    <m/>
    <s v="Completed"/>
    <m/>
    <m/>
    <m/>
    <m/>
    <x v="4"/>
    <x v="1"/>
    <x v="5"/>
    <m/>
  </r>
  <r>
    <n v="2025"/>
    <x v="0"/>
    <n v="1"/>
    <n v="335"/>
    <d v="2024-12-30T00:00:00"/>
    <n v="12.7"/>
    <n v="35"/>
    <s v="Processed"/>
    <s v="Longfin Smelt"/>
    <n v="17"/>
    <s v="Completed"/>
    <n v="6"/>
    <n v="8"/>
    <n v="7.117647058823529"/>
    <m/>
    <x v="1"/>
    <x v="1"/>
    <x v="5"/>
    <m/>
  </r>
  <r>
    <n v="2025"/>
    <x v="0"/>
    <n v="1"/>
    <n v="336"/>
    <d v="2024-12-30T00:00:00"/>
    <n v="15.2"/>
    <n v="35"/>
    <s v="Processed"/>
    <s v="Longfin Smelt"/>
    <n v="5"/>
    <s v="Completed"/>
    <n v="6"/>
    <n v="8"/>
    <n v="6.8"/>
    <m/>
    <x v="1"/>
    <x v="1"/>
    <x v="5"/>
    <m/>
  </r>
  <r>
    <n v="2025"/>
    <x v="0"/>
    <n v="1"/>
    <n v="338"/>
    <d v="2024-12-30T00:00:00"/>
    <n v="14.3"/>
    <n v="38"/>
    <s v="Processed"/>
    <s v="Longfin Smelt"/>
    <n v="19"/>
    <s v="Completed"/>
    <n v="6"/>
    <n v="8"/>
    <n v="7.1578947368421053"/>
    <m/>
    <x v="1"/>
    <x v="1"/>
    <x v="5"/>
    <m/>
  </r>
  <r>
    <n v="2025"/>
    <x v="0"/>
    <n v="1"/>
    <n v="340"/>
    <d v="2024-12-31T00:00:00"/>
    <n v="35.799999999999997"/>
    <n v="20"/>
    <s v="Processed"/>
    <s v="Longfin Smelt"/>
    <n v="44"/>
    <s v="Completed"/>
    <n v="5"/>
    <n v="8"/>
    <n v="7.2727272727272725"/>
    <m/>
    <x v="1"/>
    <x v="1"/>
    <x v="6"/>
    <m/>
  </r>
  <r>
    <n v="2025"/>
    <x v="0"/>
    <n v="1"/>
    <n v="342"/>
    <d v="2024-12-31T00:00:00"/>
    <n v="29.3"/>
    <n v="23"/>
    <s v="Processed"/>
    <s v="Longfin Smelt"/>
    <n v="15"/>
    <s v="Completed"/>
    <n v="7"/>
    <n v="8"/>
    <n v="7.6"/>
    <m/>
    <x v="1"/>
    <x v="1"/>
    <x v="6"/>
    <m/>
  </r>
  <r>
    <n v="2025"/>
    <x v="0"/>
    <n v="1"/>
    <n v="343"/>
    <d v="2024-12-31T00:00:00"/>
    <n v="33.9"/>
    <n v="19"/>
    <s v="Processed"/>
    <s v="Longfin Smelt"/>
    <n v="11"/>
    <s v="Completed"/>
    <n v="7"/>
    <n v="9"/>
    <n v="8.0909090909090917"/>
    <m/>
    <x v="1"/>
    <x v="1"/>
    <x v="6"/>
    <m/>
  </r>
  <r>
    <n v="2025"/>
    <x v="0"/>
    <n v="1"/>
    <n v="344"/>
    <d v="2024-12-31T00:00:00"/>
    <n v="32.299999999999997"/>
    <n v="19"/>
    <s v="Processed"/>
    <s v="Longfin Smelt"/>
    <n v="4"/>
    <s v="Completed"/>
    <n v="8"/>
    <n v="10"/>
    <n v="8.5"/>
    <m/>
    <x v="1"/>
    <x v="1"/>
    <x v="6"/>
    <m/>
  </r>
  <r>
    <n v="2025"/>
    <x v="0"/>
    <n v="1"/>
    <n v="345"/>
    <d v="2024-12-31T00:00:00"/>
    <n v="29.9"/>
    <n v="20"/>
    <s v="Processed"/>
    <s v="Longfin Smelt"/>
    <n v="2"/>
    <s v="Completed"/>
    <n v="8"/>
    <n v="9"/>
    <n v="8.5"/>
    <m/>
    <x v="4"/>
    <x v="1"/>
    <x v="6"/>
    <m/>
  </r>
  <r>
    <n v="2025"/>
    <x v="0"/>
    <n v="1"/>
    <n v="346"/>
    <d v="2024-12-31T00:00:00"/>
    <n v="25.2"/>
    <n v="19"/>
    <s v="Processed"/>
    <s v="No Smelt Catch"/>
    <m/>
    <s v="Completed"/>
    <m/>
    <m/>
    <m/>
    <m/>
    <x v="1"/>
    <x v="1"/>
    <x v="6"/>
    <m/>
  </r>
  <r>
    <n v="2025"/>
    <x v="0"/>
    <n v="1"/>
    <n v="347"/>
    <d v="2024-12-31T00:00:00"/>
    <n v="20.100000000000001"/>
    <n v="26"/>
    <s v="Processed"/>
    <s v="No Smelt Catch"/>
    <m/>
    <s v="Completed"/>
    <m/>
    <m/>
    <m/>
    <m/>
    <x v="1"/>
    <x v="1"/>
    <x v="6"/>
    <m/>
  </r>
  <r>
    <n v="2025"/>
    <x v="0"/>
    <n v="1"/>
    <n v="348"/>
    <d v="2024-12-31T00:00:00"/>
    <n v="15.5"/>
    <n v="30"/>
    <s v="Processed"/>
    <s v="No Smelt Catch"/>
    <m/>
    <s v="Completed"/>
    <m/>
    <m/>
    <m/>
    <m/>
    <x v="1"/>
    <x v="1"/>
    <x v="6"/>
    <m/>
  </r>
  <r>
    <n v="2025"/>
    <x v="0"/>
    <n v="1"/>
    <n v="349"/>
    <d v="2024-12-31T00:00:00"/>
    <n v="16.3"/>
    <n v="29"/>
    <s v="Processed"/>
    <s v="No Smelt Catch"/>
    <m/>
    <s v="Completed"/>
    <m/>
    <m/>
    <m/>
    <m/>
    <x v="1"/>
    <x v="1"/>
    <x v="6"/>
    <m/>
  </r>
  <r>
    <n v="2025"/>
    <x v="0"/>
    <n v="1"/>
    <n v="401"/>
    <d v="2024-12-30T00:00:00"/>
    <n v="17.600000000000001"/>
    <n v="30"/>
    <s v="Processed"/>
    <s v="Longfin Smelt"/>
    <n v="13"/>
    <s v="Completed"/>
    <n v="7"/>
    <n v="8"/>
    <n v="7.7692307692307692"/>
    <m/>
    <x v="1"/>
    <x v="1"/>
    <x v="1"/>
    <m/>
  </r>
  <r>
    <n v="2025"/>
    <x v="0"/>
    <n v="1"/>
    <n v="404"/>
    <d v="2024-12-31T00:00:00"/>
    <n v="15.6"/>
    <n v="35"/>
    <s v="Processed"/>
    <s v="Longfin Smelt"/>
    <n v="4"/>
    <s v="Completed"/>
    <n v="7"/>
    <n v="7"/>
    <n v="7"/>
    <m/>
    <x v="1"/>
    <x v="1"/>
    <x v="1"/>
    <m/>
  </r>
  <r>
    <n v="2025"/>
    <x v="0"/>
    <n v="1"/>
    <n v="405"/>
    <d v="2024-12-31T00:00:00"/>
    <n v="23.9"/>
    <n v="28"/>
    <s v="Processed"/>
    <s v="Longfin Smelt"/>
    <n v="35"/>
    <s v="Completed"/>
    <n v="6"/>
    <n v="9"/>
    <n v="7.4571428571428573"/>
    <m/>
    <x v="1"/>
    <x v="1"/>
    <x v="1"/>
    <m/>
  </r>
  <r>
    <n v="2025"/>
    <x v="0"/>
    <n v="1"/>
    <n v="411"/>
    <d v="2025-01-02T00:00:00"/>
    <n v="48.4"/>
    <n v="24"/>
    <s v="Processed"/>
    <s v="Longfin Smelt"/>
    <n v="92"/>
    <s v="Completed"/>
    <n v="5"/>
    <n v="10"/>
    <n v="6.5869565217391308"/>
    <m/>
    <x v="1"/>
    <x v="1"/>
    <x v="2"/>
    <m/>
  </r>
  <r>
    <n v="2025"/>
    <x v="0"/>
    <n v="1"/>
    <n v="418"/>
    <d v="2025-01-02T00:00:00"/>
    <n v="57.8"/>
    <n v="20"/>
    <s v="Processed"/>
    <s v="Longfin Smelt"/>
    <n v="11"/>
    <s v="Completed"/>
    <n v="5"/>
    <n v="7"/>
    <n v="6"/>
    <m/>
    <x v="1"/>
    <x v="1"/>
    <x v="2"/>
    <m/>
  </r>
  <r>
    <n v="2025"/>
    <x v="0"/>
    <n v="1"/>
    <n v="501"/>
    <d v="2025-01-02T00:00:00"/>
    <n v="49.6"/>
    <n v="37"/>
    <s v="Processed"/>
    <s v="Longfin Smelt"/>
    <n v="8"/>
    <s v="Completed"/>
    <n v="6"/>
    <n v="7"/>
    <n v="6.5"/>
    <m/>
    <x v="2"/>
    <x v="1"/>
    <x v="2"/>
    <m/>
  </r>
  <r>
    <n v="2025"/>
    <x v="0"/>
    <n v="1"/>
    <n v="504"/>
    <d v="2025-01-02T00:00:00"/>
    <n v="30.8"/>
    <n v="38"/>
    <s v="Processed"/>
    <s v="No Smelt Catch"/>
    <m/>
    <s v="Completed"/>
    <m/>
    <m/>
    <m/>
    <m/>
    <x v="2"/>
    <x v="1"/>
    <x v="2"/>
    <m/>
  </r>
  <r>
    <n v="2025"/>
    <x v="0"/>
    <n v="1"/>
    <n v="508"/>
    <d v="2025-01-02T00:00:00"/>
    <n v="37.9"/>
    <n v="35"/>
    <s v="Processed"/>
    <s v="Longfin Smelt"/>
    <n v="5"/>
    <s v="Completed"/>
    <n v="6"/>
    <n v="7"/>
    <n v="6.2"/>
    <m/>
    <x v="2"/>
    <x v="1"/>
    <x v="3"/>
    <m/>
  </r>
  <r>
    <n v="2025"/>
    <x v="0"/>
    <n v="1"/>
    <n v="513"/>
    <d v="2024-12-31T00:00:00"/>
    <n v="56.8"/>
    <n v="19"/>
    <s v="Processed"/>
    <s v="Longfin Smelt"/>
    <n v="46"/>
    <s v="Completed"/>
    <n v="5"/>
    <n v="7"/>
    <n v="6.1086956521739131"/>
    <m/>
    <x v="2"/>
    <x v="1"/>
    <x v="3"/>
    <m/>
  </r>
  <r>
    <n v="2025"/>
    <x v="0"/>
    <n v="1"/>
    <n v="519"/>
    <d v="2025-01-02T00:00:00"/>
    <n v="44.2"/>
    <n v="29"/>
    <s v="Processed"/>
    <s v="Longfin Smelt"/>
    <n v="9"/>
    <s v="Completed"/>
    <n v="5"/>
    <n v="7"/>
    <n v="6.2222222222222223"/>
    <m/>
    <x v="2"/>
    <x v="1"/>
    <x v="2"/>
    <m/>
  </r>
  <r>
    <n v="2025"/>
    <x v="0"/>
    <n v="1"/>
    <n v="520"/>
    <d v="2024-12-31T00:00:00"/>
    <n v="36.9"/>
    <n v="23"/>
    <s v="Processed"/>
    <s v="Longfin Smelt"/>
    <n v="37"/>
    <s v="Completed"/>
    <n v="5"/>
    <n v="8"/>
    <n v="6.243243243243243"/>
    <m/>
    <x v="2"/>
    <x v="1"/>
    <x v="3"/>
    <m/>
  </r>
  <r>
    <n v="2025"/>
    <x v="0"/>
    <n v="1"/>
    <n v="602"/>
    <d v="2025-01-02T00:00:00"/>
    <n v="47.3"/>
    <n v="23"/>
    <s v="Processed"/>
    <s v="Longfin Smelt"/>
    <n v="33"/>
    <s v="Completed"/>
    <n v="5"/>
    <n v="7"/>
    <n v="6.5454545454545459"/>
    <m/>
    <x v="2"/>
    <x v="1"/>
    <x v="2"/>
    <m/>
  </r>
  <r>
    <n v="2025"/>
    <x v="0"/>
    <n v="1"/>
    <n v="606"/>
    <d v="2025-01-02T00:00:00"/>
    <n v="38.1"/>
    <n v="35"/>
    <s v="Processed"/>
    <s v="Longfin Smelt"/>
    <n v="4"/>
    <s v="Completed"/>
    <n v="6"/>
    <n v="9"/>
    <n v="7.3"/>
    <m/>
    <x v="2"/>
    <x v="1"/>
    <x v="2"/>
    <m/>
  </r>
  <r>
    <n v="2025"/>
    <x v="0"/>
    <n v="1"/>
    <n v="609"/>
    <d v="2025-01-02T00:00:00"/>
    <n v="38.200000000000003"/>
    <n v="22"/>
    <s v="Processed"/>
    <s v="Longfin Smelt"/>
    <n v="2"/>
    <s v="Completed"/>
    <n v="7"/>
    <n v="7"/>
    <n v="7"/>
    <m/>
    <x v="2"/>
    <x v="1"/>
    <x v="2"/>
    <m/>
  </r>
  <r>
    <n v="2025"/>
    <x v="0"/>
    <n v="1"/>
    <n v="610"/>
    <d v="2025-01-02T00:00:00"/>
    <n v="34.1"/>
    <n v="37"/>
    <s v="Processed"/>
    <s v="Longfin Smelt "/>
    <n v="3"/>
    <s v="Completed"/>
    <n v="6"/>
    <n v="7"/>
    <n v="6.3"/>
    <m/>
    <x v="2"/>
    <x v="1"/>
    <x v="2"/>
    <m/>
  </r>
  <r>
    <n v="2025"/>
    <x v="0"/>
    <n v="1"/>
    <n v="703"/>
    <d v="2024-12-31T00:00:00"/>
    <n v="40.5"/>
    <n v="22"/>
    <s v="Processed"/>
    <s v="Longfin Smelt"/>
    <n v="3"/>
    <s v="Completed"/>
    <n v="6"/>
    <n v="6"/>
    <n v="6"/>
    <m/>
    <x v="2"/>
    <x v="1"/>
    <x v="4"/>
    <m/>
  </r>
  <r>
    <n v="2025"/>
    <x v="0"/>
    <n v="1"/>
    <n v="704"/>
    <d v="2024-12-31T00:00:00"/>
    <n v="41.3"/>
    <n v="29"/>
    <s v="Processed"/>
    <s v="Longfin Smelt"/>
    <n v="4"/>
    <s v="Completed"/>
    <n v="5"/>
    <n v="6"/>
    <n v="5.75"/>
    <m/>
    <x v="2"/>
    <x v="1"/>
    <x v="4"/>
    <m/>
  </r>
  <r>
    <n v="2025"/>
    <x v="0"/>
    <n v="1"/>
    <n v="705"/>
    <d v="2024-12-31T00:00:00"/>
    <n v="49.8"/>
    <n v="20"/>
    <s v="Processed"/>
    <s v="Longfin Smelt"/>
    <n v="2"/>
    <s v="Completed"/>
    <n v="6"/>
    <n v="7"/>
    <n v="6.5"/>
    <n v="0"/>
    <x v="3"/>
    <x v="1"/>
    <x v="4"/>
    <m/>
  </r>
  <r>
    <n v="2025"/>
    <x v="0"/>
    <n v="1"/>
    <n v="706"/>
    <d v="2024-12-31T00:00:00"/>
    <n v="38.700000000000003"/>
    <n v="27"/>
    <s v="Processed"/>
    <s v="Longfin Smelt"/>
    <n v="18"/>
    <s v="Completed"/>
    <n v="5"/>
    <n v="6"/>
    <n v="5.833333333333333"/>
    <n v="0"/>
    <x v="2"/>
    <x v="1"/>
    <x v="4"/>
    <m/>
  </r>
  <r>
    <n v="2025"/>
    <x v="0"/>
    <n v="1"/>
    <n v="707"/>
    <d v="2024-12-31T00:00:00"/>
    <n v="51.3"/>
    <n v="19"/>
    <s v="Processed"/>
    <s v="No Smelt Catch"/>
    <m/>
    <s v="Completed"/>
    <m/>
    <m/>
    <m/>
    <n v="3"/>
    <x v="3"/>
    <x v="1"/>
    <x v="4"/>
    <m/>
  </r>
  <r>
    <n v="2025"/>
    <x v="0"/>
    <n v="1"/>
    <n v="711"/>
    <d v="2024-12-31T00:00:00"/>
    <n v="71.5"/>
    <n v="18"/>
    <s v="Processed"/>
    <s v="No Smelt Catch"/>
    <m/>
    <s v="Completed"/>
    <m/>
    <m/>
    <m/>
    <n v="0"/>
    <x v="3"/>
    <x v="1"/>
    <x v="4"/>
    <m/>
  </r>
  <r>
    <n v="2025"/>
    <x v="0"/>
    <n v="1"/>
    <n v="716"/>
    <d v="2024-12-31T00:00:00"/>
    <n v="34.700000000000003"/>
    <n v="29"/>
    <s v="Processed"/>
    <s v="No Smelt Catch"/>
    <m/>
    <s v="Completed"/>
    <m/>
    <m/>
    <m/>
    <n v="3"/>
    <x v="3"/>
    <x v="1"/>
    <x v="4"/>
    <m/>
  </r>
  <r>
    <n v="2025"/>
    <x v="0"/>
    <n v="1"/>
    <n v="723"/>
    <d v="2024-12-31T00:00:00"/>
    <n v="35.299999999999997"/>
    <n v="27"/>
    <s v="Processed"/>
    <s v="Longfin Smelt"/>
    <n v="2"/>
    <s v="Completed"/>
    <n v="5"/>
    <n v="6"/>
    <n v="5.5"/>
    <n v="0"/>
    <x v="3"/>
    <x v="1"/>
    <x v="4"/>
    <m/>
  </r>
  <r>
    <n v="2025"/>
    <x v="0"/>
    <n v="1"/>
    <n v="801"/>
    <d v="2025-01-02T00:00:00"/>
    <n v="32.5"/>
    <n v="29"/>
    <s v="Processed"/>
    <s v="Longfin Smelt"/>
    <n v="1"/>
    <s v="Completed"/>
    <n v="6"/>
    <n v="6"/>
    <n v="6"/>
    <n v="17"/>
    <x v="2"/>
    <x v="1"/>
    <x v="3"/>
    <m/>
  </r>
  <r>
    <n v="2025"/>
    <x v="0"/>
    <n v="1"/>
    <n v="804"/>
    <d v="2024-12-31T00:00:00"/>
    <n v="25.2"/>
    <n v="38"/>
    <s v="Processed"/>
    <s v="Longfin Smelt "/>
    <n v="20"/>
    <s v="Completed"/>
    <n v="5"/>
    <n v="8"/>
    <n v="6.4"/>
    <n v="4"/>
    <x v="2"/>
    <x v="1"/>
    <x v="3"/>
    <m/>
  </r>
  <r>
    <n v="2025"/>
    <x v="0"/>
    <n v="1"/>
    <n v="809"/>
    <d v="2024-12-30T00:00:00"/>
    <n v="32.4"/>
    <n v="36"/>
    <s v="Processed"/>
    <s v="Longfin Smelt "/>
    <n v="17"/>
    <s v="Completed"/>
    <n v="6"/>
    <n v="7"/>
    <n v="6.7"/>
    <n v="19"/>
    <x v="0"/>
    <x v="0"/>
    <x v="0"/>
    <m/>
  </r>
  <r>
    <n v="2025"/>
    <x v="0"/>
    <n v="1"/>
    <n v="812"/>
    <d v="2024-12-30T00:00:00"/>
    <n v="23.7"/>
    <n v="38"/>
    <s v="Processed"/>
    <s v="Longfin Smelt "/>
    <n v="1"/>
    <s v="Completed"/>
    <n v="6"/>
    <n v="6"/>
    <n v="6"/>
    <n v="42"/>
    <x v="0"/>
    <x v="0"/>
    <x v="0"/>
    <m/>
  </r>
  <r>
    <n v="2025"/>
    <x v="0"/>
    <n v="1"/>
    <n v="815"/>
    <d v="2024-12-30T00:00:00"/>
    <n v="21.5"/>
    <n v="43"/>
    <s v="Processed"/>
    <s v="No Smelt Catch"/>
    <m/>
    <s v="Completed"/>
    <m/>
    <m/>
    <m/>
    <n v="15"/>
    <x v="0"/>
    <x v="1"/>
    <x v="0"/>
    <m/>
  </r>
  <r>
    <n v="2025"/>
    <x v="0"/>
    <n v="1"/>
    <n v="901"/>
    <d v="2024-12-30T00:00:00"/>
    <n v="14.9"/>
    <n v="47"/>
    <s v="Processed"/>
    <s v="Longfin Smelt "/>
    <n v="3"/>
    <s v="Completed"/>
    <n v="6"/>
    <n v="7"/>
    <n v="6.3"/>
    <n v="7"/>
    <x v="0"/>
    <x v="1"/>
    <x v="0"/>
    <m/>
  </r>
  <r>
    <n v="2025"/>
    <x v="0"/>
    <n v="1"/>
    <n v="902"/>
    <d v="2024-12-30T00:00:00"/>
    <n v="4.8"/>
    <n v="102"/>
    <s v="Processed"/>
    <s v="No Smelt Catch"/>
    <m/>
    <s v="Completed"/>
    <m/>
    <m/>
    <m/>
    <n v="4"/>
    <x v="0"/>
    <x v="1"/>
    <x v="0"/>
    <m/>
  </r>
  <r>
    <n v="2025"/>
    <x v="0"/>
    <n v="1"/>
    <n v="906"/>
    <d v="2024-12-30T00:00:00"/>
    <n v="10.6"/>
    <n v="71"/>
    <s v="Processed"/>
    <s v="Longfin Smelt "/>
    <n v="1"/>
    <s v="Completed"/>
    <n v="9"/>
    <n v="9"/>
    <n v="9"/>
    <n v="0"/>
    <x v="0"/>
    <x v="1"/>
    <x v="0"/>
    <m/>
  </r>
  <r>
    <n v="2025"/>
    <x v="0"/>
    <n v="1"/>
    <n v="910"/>
    <d v="2024-12-30T00:00:00"/>
    <n v="5.5"/>
    <n v="111"/>
    <s v="Processed"/>
    <s v="No Smelt Catch"/>
    <m/>
    <s v="Completed"/>
    <m/>
    <m/>
    <m/>
    <n v="12"/>
    <x v="0"/>
    <x v="1"/>
    <x v="0"/>
    <m/>
  </r>
  <r>
    <n v="2025"/>
    <x v="0"/>
    <n v="1"/>
    <n v="912"/>
    <d v="2024-12-30T00:00:00"/>
    <n v="1.1000000000000001"/>
    <n v="200"/>
    <s v="Processed"/>
    <s v="No Smelt Catch"/>
    <m/>
    <s v="Completed"/>
    <m/>
    <m/>
    <m/>
    <n v="0"/>
    <x v="0"/>
    <x v="1"/>
    <x v="0"/>
    <m/>
  </r>
  <r>
    <n v="2025"/>
    <x v="0"/>
    <n v="1"/>
    <n v="914"/>
    <d v="2024-12-30T00:00:00"/>
    <n v="3.4"/>
    <n v="132"/>
    <s v="Processed"/>
    <s v="No Smelt Catch"/>
    <m/>
    <s v="Completed"/>
    <m/>
    <m/>
    <m/>
    <n v="34"/>
    <x v="0"/>
    <x v="1"/>
    <x v="0"/>
    <m/>
  </r>
  <r>
    <n v="2025"/>
    <x v="0"/>
    <n v="1"/>
    <n v="915"/>
    <d v="2024-12-30T00:00:00"/>
    <n v="3.7"/>
    <n v="117"/>
    <s v="Processed"/>
    <s v="No Smelt Catch"/>
    <m/>
    <s v="Completed"/>
    <m/>
    <m/>
    <m/>
    <n v="24"/>
    <x v="0"/>
    <x v="1"/>
    <x v="0"/>
    <m/>
  </r>
  <r>
    <n v="2025"/>
    <x v="0"/>
    <n v="1"/>
    <n v="918"/>
    <d v="2024-12-30T00:00:00"/>
    <n v="2.6"/>
    <n v="132"/>
    <s v="Processed"/>
    <s v="No Smelt Catch"/>
    <m/>
    <s v="Completed"/>
    <m/>
    <m/>
    <m/>
    <n v="6"/>
    <x v="0"/>
    <x v="1"/>
    <x v="0"/>
    <m/>
  </r>
  <r>
    <n v="2025"/>
    <x v="0"/>
    <n v="1"/>
    <n v="919"/>
    <d v="2024-12-30T00:00:00"/>
    <n v="31.3"/>
    <n v="27"/>
    <s v="Processed"/>
    <s v="No Smelt Catch"/>
    <m/>
    <s v="Completed"/>
    <m/>
    <m/>
    <m/>
    <n v="3"/>
    <x v="0"/>
    <x v="1"/>
    <x v="0"/>
    <m/>
  </r>
  <r>
    <n v="2025"/>
    <x v="0"/>
    <n v="2"/>
    <n v="306"/>
    <d v="2025-01-14T00:00:00"/>
    <n v="10.69999981"/>
    <n v="70"/>
    <s v="Processed"/>
    <s v="No Smelt Catch"/>
    <m/>
    <s v="Completed"/>
    <m/>
    <m/>
    <m/>
    <m/>
    <x v="4"/>
    <x v="1"/>
    <x v="5"/>
    <m/>
  </r>
  <r>
    <n v="2025"/>
    <x v="0"/>
    <n v="2"/>
    <n v="308"/>
    <d v="2025-01-14T00:00:00"/>
    <n v="5.8000001909999996"/>
    <n v="70"/>
    <s v="Processed"/>
    <s v="No Smelt Catch"/>
    <m/>
    <s v="Completed"/>
    <m/>
    <m/>
    <m/>
    <m/>
    <x v="4"/>
    <x v="1"/>
    <x v="5"/>
    <m/>
  </r>
  <r>
    <n v="2025"/>
    <x v="0"/>
    <n v="2"/>
    <n v="311"/>
    <d v="2025-01-14T00:00:00"/>
    <n v="5.8000001909999996"/>
    <n v="73"/>
    <s v="Processed"/>
    <s v="No Smelt Catch"/>
    <m/>
    <s v="Completed"/>
    <m/>
    <m/>
    <m/>
    <m/>
    <x v="4"/>
    <x v="1"/>
    <x v="5"/>
    <m/>
  </r>
  <r>
    <n v="2025"/>
    <x v="0"/>
    <n v="2"/>
    <n v="315"/>
    <d v="2025-01-14T00:00:00"/>
    <n v="30.100000380000001"/>
    <n v="54"/>
    <s v="Processed"/>
    <s v="No Smelt Catch"/>
    <m/>
    <s v="Completed"/>
    <m/>
    <m/>
    <m/>
    <m/>
    <x v="4"/>
    <x v="1"/>
    <x v="5"/>
    <m/>
  </r>
  <r>
    <n v="2025"/>
    <x v="0"/>
    <n v="2"/>
    <n v="322"/>
    <d v="2025-01-14T00:00:00"/>
    <n v="18.100000380000001"/>
    <n v="56"/>
    <s v="Processed"/>
    <s v="Longfin Smelt"/>
    <n v="1"/>
    <s v="Completed"/>
    <n v="8"/>
    <n v="8"/>
    <n v="8"/>
    <n v="0"/>
    <x v="4"/>
    <x v="1"/>
    <x v="5"/>
    <m/>
  </r>
  <r>
    <n v="2025"/>
    <x v="0"/>
    <n v="2"/>
    <n v="323"/>
    <d v="2025-01-14T00:00:00"/>
    <n v="21.600000380000001"/>
    <n v="47"/>
    <s v="Processed"/>
    <s v="Longfin Smelt"/>
    <n v="10"/>
    <s v="Completed"/>
    <n v="6"/>
    <n v="9"/>
    <n v="7.1"/>
    <n v="7"/>
    <x v="4"/>
    <x v="1"/>
    <x v="5"/>
    <m/>
  </r>
  <r>
    <n v="2025"/>
    <x v="0"/>
    <n v="2"/>
    <n v="327"/>
    <d v="2025-01-14T00:00:00"/>
    <n v="8.3000001910000005"/>
    <n v="65"/>
    <s v="Processed"/>
    <s v="Longfin Smelt"/>
    <n v="4"/>
    <s v="Completed"/>
    <n v="7"/>
    <n v="7"/>
    <n v="7"/>
    <n v="1"/>
    <x v="4"/>
    <x v="1"/>
    <x v="5"/>
    <m/>
  </r>
  <r>
    <n v="2025"/>
    <x v="0"/>
    <n v="2"/>
    <n v="328"/>
    <d v="2025-01-14T00:00:00"/>
    <n v="10"/>
    <n v="65"/>
    <s v="Processed"/>
    <s v="Longfin Smelt"/>
    <n v="46"/>
    <s v="Completed"/>
    <n v="6"/>
    <n v="9"/>
    <n v="7.2"/>
    <n v="31"/>
    <x v="4"/>
    <x v="1"/>
    <x v="5"/>
    <m/>
  </r>
  <r>
    <n v="2025"/>
    <x v="0"/>
    <n v="2"/>
    <n v="329"/>
    <d v="2025-01-14T00:00:00"/>
    <n v="11.100000380000001"/>
    <n v="60"/>
    <s v="Processed"/>
    <s v="Longfin Smelt"/>
    <n v="132"/>
    <s v="Completed"/>
    <n v="6"/>
    <n v="11"/>
    <n v="7.5"/>
    <n v="66"/>
    <x v="1"/>
    <x v="1"/>
    <x v="5"/>
    <m/>
  </r>
  <r>
    <n v="2025"/>
    <x v="0"/>
    <n v="2"/>
    <n v="330"/>
    <d v="2025-01-14T00:00:00"/>
    <n v="7.6"/>
    <n v="42"/>
    <s v="Processed"/>
    <s v="No Smelt Catch"/>
    <m/>
    <s v="Completed"/>
    <m/>
    <m/>
    <m/>
    <m/>
    <x v="4"/>
    <x v="1"/>
    <x v="5"/>
    <m/>
  </r>
  <r>
    <n v="2025"/>
    <x v="0"/>
    <n v="2"/>
    <n v="335"/>
    <d v="2025-01-14T00:00:00"/>
    <n v="16.7"/>
    <n v="46"/>
    <s v="Processed"/>
    <s v="Longfin Smelt"/>
    <n v="61"/>
    <s v="Completed"/>
    <n v="6"/>
    <n v="9"/>
    <n v="7"/>
    <n v="32"/>
    <x v="1"/>
    <x v="1"/>
    <x v="5"/>
    <m/>
  </r>
  <r>
    <n v="2025"/>
    <x v="0"/>
    <n v="2"/>
    <n v="336"/>
    <d v="2025-01-14T00:00:00"/>
    <n v="17.7"/>
    <n v="40"/>
    <s v="Processed"/>
    <s v="Longfin Smelt"/>
    <n v="31"/>
    <s v="Completed"/>
    <n v="7"/>
    <n v="9"/>
    <n v="7.3"/>
    <n v="25"/>
    <x v="1"/>
    <x v="1"/>
    <x v="5"/>
    <m/>
  </r>
  <r>
    <n v="2025"/>
    <x v="0"/>
    <n v="2"/>
    <n v="338"/>
    <d v="2025-01-14T00:00:00"/>
    <n v="17.7"/>
    <n v="43"/>
    <s v="Processed"/>
    <s v="Longfin Smelt"/>
    <n v="148"/>
    <s v="Completed"/>
    <n v="7"/>
    <n v="10"/>
    <n v="7.4"/>
    <n v="67"/>
    <x v="1"/>
    <x v="1"/>
    <x v="5"/>
    <m/>
  </r>
  <r>
    <n v="2025"/>
    <x v="0"/>
    <n v="2"/>
    <n v="340"/>
    <d v="2025-01-15T00:00:00"/>
    <n v="40.200000000000003"/>
    <n v="28"/>
    <s v="Processed"/>
    <s v="Longfin Smelt "/>
    <n v="43"/>
    <s v="Preliminary"/>
    <n v="6"/>
    <n v="9"/>
    <m/>
    <m/>
    <x v="1"/>
    <x v="1"/>
    <x v="6"/>
    <m/>
  </r>
  <r>
    <n v="2025"/>
    <x v="0"/>
    <n v="2"/>
    <n v="342"/>
    <d v="2025-01-15T00:00:00"/>
    <n v="32.200000000000003"/>
    <n v="28"/>
    <s v="Processed"/>
    <s v="Longfin Smelt"/>
    <n v="40"/>
    <s v="Completed"/>
    <n v="7"/>
    <n v="9"/>
    <n v="7.9"/>
    <n v="19"/>
    <x v="1"/>
    <x v="1"/>
    <x v="6"/>
    <m/>
  </r>
  <r>
    <n v="2025"/>
    <x v="0"/>
    <n v="2"/>
    <n v="343"/>
    <d v="2025-01-15T00:00:00"/>
    <n v="28.7"/>
    <n v="29"/>
    <s v="Processed"/>
    <s v="Longfin Smelt"/>
    <n v="115"/>
    <s v="Completed"/>
    <n v="7"/>
    <n v="11"/>
    <n v="8.6999999999999993"/>
    <n v="57"/>
    <x v="1"/>
    <x v="1"/>
    <x v="6"/>
    <m/>
  </r>
  <r>
    <n v="2025"/>
    <x v="0"/>
    <n v="2"/>
    <n v="344"/>
    <d v="2025-01-15T00:00:00"/>
    <n v="19.899999999999999"/>
    <n v="34"/>
    <s v="Processed"/>
    <s v="Longfin Smelt"/>
    <n v="438"/>
    <s v="Completed"/>
    <n v="7"/>
    <n v="11"/>
    <n v="8.9"/>
    <n v="49"/>
    <x v="1"/>
    <x v="1"/>
    <x v="6"/>
    <m/>
  </r>
  <r>
    <n v="2025"/>
    <x v="0"/>
    <n v="2"/>
    <n v="345"/>
    <d v="2025-01-15T00:00:00"/>
    <n v="16.100000000000001"/>
    <n v="35"/>
    <s v="Processed"/>
    <s v="Longfin Smelt"/>
    <n v="27"/>
    <s v="Completed"/>
    <n v="6"/>
    <n v="10"/>
    <n v="9"/>
    <n v="11"/>
    <x v="4"/>
    <x v="1"/>
    <x v="6"/>
    <m/>
  </r>
  <r>
    <n v="2025"/>
    <x v="0"/>
    <n v="2"/>
    <n v="346"/>
    <d v="2025-01-15T00:00:00"/>
    <n v="15.4"/>
    <n v="51"/>
    <s v="Processed"/>
    <s v="Longfin Smelt"/>
    <n v="475"/>
    <s v="Completed"/>
    <n v="8"/>
    <n v="13"/>
    <n v="9.1999999999999993"/>
    <n v="34"/>
    <x v="1"/>
    <x v="1"/>
    <x v="6"/>
    <m/>
  </r>
  <r>
    <n v="2025"/>
    <x v="0"/>
    <n v="2"/>
    <n v="347"/>
    <d v="2025-01-15T00:00:00"/>
    <n v="10.199999999999999"/>
    <n v="62"/>
    <s v="Processed"/>
    <s v="Longfin Smelt"/>
    <n v="652"/>
    <s v="Completed"/>
    <n v="7"/>
    <n v="12"/>
    <n v="9.1"/>
    <n v="12"/>
    <x v="1"/>
    <x v="1"/>
    <x v="6"/>
    <m/>
  </r>
  <r>
    <n v="2025"/>
    <x v="0"/>
    <n v="2"/>
    <n v="348"/>
    <d v="2025-01-15T00:00:00"/>
    <n v="5.2"/>
    <n v="78"/>
    <s v="Processed"/>
    <s v="Longfin Smelt"/>
    <n v="65"/>
    <s v="Completed"/>
    <n v="7"/>
    <n v="11"/>
    <n v="8.9"/>
    <n v="5"/>
    <x v="1"/>
    <x v="1"/>
    <x v="6"/>
    <m/>
  </r>
  <r>
    <n v="2025"/>
    <x v="0"/>
    <n v="2"/>
    <n v="349"/>
    <d v="2025-01-15T00:00:00"/>
    <n v="1.8"/>
    <n v="106"/>
    <s v="Processed"/>
    <s v="Longfin Smelt"/>
    <n v="5"/>
    <s v="Completed"/>
    <n v="7"/>
    <n v="9"/>
    <n v="8.1999999999999993"/>
    <n v="2"/>
    <x v="1"/>
    <x v="1"/>
    <x v="6"/>
    <m/>
  </r>
  <r>
    <n v="2025"/>
    <x v="0"/>
    <n v="2"/>
    <n v="401"/>
    <d v="2025-01-14T00:00:00"/>
    <n v="17.100000000000001"/>
    <n v="37"/>
    <s v="Processed"/>
    <s v="Longfin Smelt"/>
    <n v="103"/>
    <s v="Completed"/>
    <n v="6"/>
    <n v="9"/>
    <n v="7.7"/>
    <n v="86"/>
    <x v="1"/>
    <x v="1"/>
    <x v="1"/>
    <m/>
  </r>
  <r>
    <n v="2025"/>
    <x v="0"/>
    <n v="2"/>
    <n v="404"/>
    <d v="2025-01-15T00:00:00"/>
    <n v="17.7"/>
    <n v="37"/>
    <s v="Processed"/>
    <s v="Longfin Smelt"/>
    <n v="33"/>
    <s v="Completed"/>
    <n v="6"/>
    <n v="8"/>
    <n v="6.9"/>
    <n v="11"/>
    <x v="1"/>
    <x v="1"/>
    <x v="1"/>
    <m/>
  </r>
  <r>
    <n v="2025"/>
    <x v="0"/>
    <n v="2"/>
    <n v="405"/>
    <d v="2025-01-15T00:00:00"/>
    <n v="31.5"/>
    <n v="24"/>
    <s v="Processed"/>
    <s v="Longfin Smelt"/>
    <n v="83"/>
    <s v="Completed"/>
    <n v="7"/>
    <n v="9"/>
    <n v="8.1"/>
    <n v="62"/>
    <x v="1"/>
    <x v="1"/>
    <x v="1"/>
    <m/>
  </r>
  <r>
    <n v="2025"/>
    <x v="0"/>
    <n v="2"/>
    <n v="411"/>
    <d v="2025-01-16T00:00:00"/>
    <n v="37.1"/>
    <n v="17"/>
    <s v="Processed"/>
    <s v="Longfin Smelt"/>
    <n v="84"/>
    <s v="Completed"/>
    <n v="6"/>
    <n v="9"/>
    <n v="7.3"/>
    <n v="31"/>
    <x v="1"/>
    <x v="1"/>
    <x v="2"/>
    <m/>
  </r>
  <r>
    <n v="2025"/>
    <x v="0"/>
    <n v="2"/>
    <n v="418"/>
    <d v="2025-01-16T00:00:00"/>
    <n v="46"/>
    <n v="19"/>
    <s v="Processed"/>
    <s v="Longfin Smelt"/>
    <n v="118"/>
    <s v="Completed"/>
    <n v="6"/>
    <n v="9"/>
    <n v="7.1"/>
    <n v="69"/>
    <x v="1"/>
    <x v="1"/>
    <x v="2"/>
    <m/>
  </r>
  <r>
    <n v="2025"/>
    <x v="0"/>
    <n v="2"/>
    <n v="501"/>
    <d v="2025-01-16T00:00:00"/>
    <n v="35"/>
    <n v="19"/>
    <s v="Processed"/>
    <s v="Longfin Smelt"/>
    <n v="154"/>
    <s v="Completed"/>
    <n v="6"/>
    <n v="10"/>
    <n v="6.9"/>
    <n v="40"/>
    <x v="2"/>
    <x v="1"/>
    <x v="2"/>
    <m/>
  </r>
  <r>
    <n v="2025"/>
    <x v="0"/>
    <n v="2"/>
    <n v="504"/>
    <d v="2025-01-16T00:00:00"/>
    <n v="26"/>
    <n v="20"/>
    <s v="Processed"/>
    <s v="Longfin Smelt"/>
    <n v="184"/>
    <s v="Completed"/>
    <n v="5"/>
    <n v="8"/>
    <n v="6.4"/>
    <n v="84"/>
    <x v="2"/>
    <x v="1"/>
    <x v="2"/>
    <m/>
  </r>
  <r>
    <n v="2025"/>
    <x v="0"/>
    <n v="2"/>
    <n v="508"/>
    <d v="2025-01-16T00:00:00"/>
    <n v="20"/>
    <n v="37"/>
    <s v="Processed"/>
    <s v="Longfin Smelt"/>
    <n v="44"/>
    <s v="Completed"/>
    <n v="5"/>
    <n v="7"/>
    <n v="6.3"/>
    <n v="23"/>
    <x v="2"/>
    <x v="1"/>
    <x v="3"/>
    <m/>
  </r>
  <r>
    <n v="2025"/>
    <x v="0"/>
    <n v="2"/>
    <n v="513"/>
    <d v="2025-01-15T00:00:00"/>
    <n v="20.399999999999999"/>
    <n v="43"/>
    <s v="Processed"/>
    <s v="Longfin Smelt"/>
    <n v="46"/>
    <s v="Completed"/>
    <n v="6"/>
    <n v="7"/>
    <n v="6.5"/>
    <n v="45"/>
    <x v="2"/>
    <x v="1"/>
    <x v="3"/>
    <m/>
  </r>
  <r>
    <n v="2025"/>
    <x v="0"/>
    <n v="2"/>
    <n v="519"/>
    <d v="2025-01-16T00:00:00"/>
    <n v="25"/>
    <n v="27"/>
    <s v="Processed"/>
    <s v="Longfin Smelt"/>
    <n v="45"/>
    <s v="Completed"/>
    <n v="5"/>
    <n v="8"/>
    <n v="6.8"/>
    <n v="14"/>
    <x v="2"/>
    <x v="1"/>
    <x v="2"/>
    <m/>
  </r>
  <r>
    <n v="2025"/>
    <x v="0"/>
    <n v="2"/>
    <n v="520"/>
    <d v="2025-01-15T00:00:00"/>
    <n v="26.6"/>
    <n v="35"/>
    <s v="Processed"/>
    <s v="Longfin Smelt"/>
    <n v="53"/>
    <s v="Completed"/>
    <n v="6"/>
    <n v="8"/>
    <n v="6.7"/>
    <n v="11"/>
    <x v="2"/>
    <x v="1"/>
    <x v="3"/>
    <m/>
  </r>
  <r>
    <n v="2025"/>
    <x v="0"/>
    <n v="2"/>
    <n v="602"/>
    <d v="2025-01-16T00:00:00"/>
    <n v="38.299999999999997"/>
    <n v="15"/>
    <s v="Processed"/>
    <s v="Longfin Smelt"/>
    <n v="210"/>
    <s v="Completed"/>
    <n v="5"/>
    <n v="7"/>
    <n v="6.2"/>
    <n v="87"/>
    <x v="2"/>
    <x v="1"/>
    <x v="2"/>
    <m/>
  </r>
  <r>
    <n v="2025"/>
    <x v="0"/>
    <n v="2"/>
    <n v="606"/>
    <d v="2025-01-16T00:00:00"/>
    <n v="37.6"/>
    <n v="24"/>
    <s v="Processed"/>
    <s v="Longfin Smelt"/>
    <n v="4"/>
    <s v="Completed"/>
    <n v="5"/>
    <n v="7"/>
    <n v="6"/>
    <n v="0"/>
    <x v="2"/>
    <x v="1"/>
    <x v="2"/>
    <m/>
  </r>
  <r>
    <n v="2025"/>
    <x v="0"/>
    <n v="2"/>
    <n v="609"/>
    <d v="2025-01-16T00:00:00"/>
    <n v="24.8"/>
    <n v="27"/>
    <s v="Processed"/>
    <s v="Longfin Smelt"/>
    <n v="4"/>
    <s v="Completed"/>
    <n v="7"/>
    <n v="10"/>
    <n v="7.8"/>
    <n v="1"/>
    <x v="2"/>
    <x v="1"/>
    <x v="2"/>
    <m/>
  </r>
  <r>
    <n v="2025"/>
    <x v="0"/>
    <n v="2"/>
    <n v="610"/>
    <d v="2025-01-16T00:00:00"/>
    <n v="17"/>
    <n v="30"/>
    <s v="Processed"/>
    <s v="Longfin Smelt"/>
    <n v="33"/>
    <s v="Completed"/>
    <n v="6"/>
    <n v="8"/>
    <n v="7"/>
    <n v="33"/>
    <x v="2"/>
    <x v="1"/>
    <x v="2"/>
    <m/>
  </r>
  <r>
    <n v="2025"/>
    <x v="0"/>
    <n v="2"/>
    <n v="703"/>
    <d v="2025-01-15T00:00:00"/>
    <n v="16.899999999999999"/>
    <n v="32"/>
    <s v="Processed"/>
    <s v="Longfin Smelt"/>
    <n v="8"/>
    <s v="Completed"/>
    <n v="6"/>
    <n v="8"/>
    <n v="6.8"/>
    <n v="7"/>
    <x v="2"/>
    <x v="1"/>
    <x v="4"/>
    <m/>
  </r>
  <r>
    <n v="2025"/>
    <x v="0"/>
    <n v="2"/>
    <n v="704"/>
    <d v="2025-01-15T00:00:00"/>
    <n v="18"/>
    <n v="39"/>
    <s v="Processed"/>
    <s v="Longfin Smelt"/>
    <n v="21"/>
    <s v="Completed"/>
    <n v="6"/>
    <n v="7"/>
    <n v="6.5"/>
    <n v="21"/>
    <x v="2"/>
    <x v="1"/>
    <x v="4"/>
    <m/>
  </r>
  <r>
    <n v="2025"/>
    <x v="0"/>
    <n v="2"/>
    <n v="705"/>
    <d v="2025-01-15T00:00:00"/>
    <n v="15.3"/>
    <n v="48"/>
    <s v="Processed"/>
    <s v="Longfin Smelt"/>
    <n v="16"/>
    <s v="Completed"/>
    <n v="6"/>
    <n v="8"/>
    <n v="6.8"/>
    <n v="15"/>
    <x v="3"/>
    <x v="1"/>
    <x v="4"/>
    <m/>
  </r>
  <r>
    <n v="2025"/>
    <x v="0"/>
    <n v="2"/>
    <n v="706"/>
    <d v="2025-01-15T00:00:00"/>
    <n v="17.2"/>
    <n v="40"/>
    <s v="Processed"/>
    <s v="Longfin Smelt"/>
    <n v="36"/>
    <s v="Completed"/>
    <n v="6"/>
    <n v="7"/>
    <n v="6.1"/>
    <n v="36"/>
    <x v="2"/>
    <x v="1"/>
    <x v="4"/>
    <m/>
  </r>
  <r>
    <n v="2025"/>
    <x v="0"/>
    <n v="2"/>
    <n v="707"/>
    <d v="2025-01-15T00:00:00"/>
    <n v="16.899999999999999"/>
    <n v="41"/>
    <s v="Processed"/>
    <s v="Longfin Smelt"/>
    <n v="67"/>
    <s v="Completed"/>
    <n v="5"/>
    <n v="7"/>
    <n v="6.2"/>
    <n v="63"/>
    <x v="3"/>
    <x v="1"/>
    <x v="4"/>
    <m/>
  </r>
  <r>
    <n v="2025"/>
    <x v="0"/>
    <n v="2"/>
    <n v="711"/>
    <d v="2025-01-15T00:00:00"/>
    <n v="21.2"/>
    <n v="36"/>
    <s v="Processed"/>
    <s v="Longfin Smelt"/>
    <n v="6"/>
    <s v="Completed"/>
    <n v="5"/>
    <n v="7"/>
    <n v="6"/>
    <n v="2"/>
    <x v="3"/>
    <x v="1"/>
    <x v="4"/>
    <m/>
  </r>
  <r>
    <n v="2025"/>
    <x v="0"/>
    <n v="2"/>
    <n v="716"/>
    <d v="2025-01-15T00:00:00"/>
    <n v="14.4"/>
    <n v="51"/>
    <s v="Processed"/>
    <s v="Longfin Smelt"/>
    <n v="11"/>
    <s v="Completed"/>
    <n v="6"/>
    <n v="7"/>
    <n v="6.2"/>
    <n v="10"/>
    <x v="3"/>
    <x v="1"/>
    <x v="4"/>
    <m/>
  </r>
  <r>
    <n v="2025"/>
    <x v="0"/>
    <n v="2"/>
    <n v="723"/>
    <d v="2025-01-15T00:00:00"/>
    <n v="16.100000000000001"/>
    <n v="41"/>
    <s v="Processed"/>
    <s v="Longfin Smelt"/>
    <n v="9"/>
    <s v="Completed"/>
    <n v="6"/>
    <n v="7"/>
    <n v="6.3"/>
    <n v="9"/>
    <x v="3"/>
    <x v="1"/>
    <x v="4"/>
    <m/>
  </r>
  <r>
    <n v="2025"/>
    <x v="0"/>
    <n v="2"/>
    <n v="801"/>
    <d v="2025-01-16T00:00:00"/>
    <n v="22.1"/>
    <n v="30"/>
    <s v="Processed"/>
    <s v="Longfin Smelt"/>
    <n v="30"/>
    <s v="Completed"/>
    <n v="5"/>
    <n v="7"/>
    <n v="6.2"/>
    <n v="15"/>
    <x v="2"/>
    <x v="1"/>
    <x v="3"/>
    <m/>
  </r>
  <r>
    <n v="2025"/>
    <x v="0"/>
    <n v="2"/>
    <n v="804"/>
    <d v="2025-01-15T00:00:00"/>
    <n v="23.5"/>
    <n v="33"/>
    <s v="Processed"/>
    <s v="Longfin Smelt"/>
    <n v="30"/>
    <s v="Completed"/>
    <n v="6"/>
    <n v="8"/>
    <n v="6.8"/>
    <n v="29"/>
    <x v="2"/>
    <x v="1"/>
    <x v="3"/>
    <m/>
  </r>
  <r>
    <n v="2025"/>
    <x v="0"/>
    <n v="2"/>
    <n v="809"/>
    <d v="2025-01-13T00:00:00"/>
    <n v="22.9"/>
    <n v="38"/>
    <s v="Processed"/>
    <s v="Longfin Smelt"/>
    <n v="41"/>
    <s v="Completed"/>
    <n v="6"/>
    <n v="8"/>
    <n v="6.7"/>
    <n v="36"/>
    <x v="0"/>
    <x v="0"/>
    <x v="0"/>
    <m/>
  </r>
  <r>
    <n v="2025"/>
    <x v="0"/>
    <n v="2"/>
    <n v="812"/>
    <d v="2025-01-13T00:00:00"/>
    <n v="22.7"/>
    <n v="33"/>
    <s v="Processed"/>
    <s v="Longfin Smelt"/>
    <n v="19"/>
    <s v="Completed"/>
    <n v="5"/>
    <n v="8"/>
    <n v="6.4"/>
    <n v="16"/>
    <x v="0"/>
    <x v="0"/>
    <x v="0"/>
    <m/>
  </r>
  <r>
    <n v="2025"/>
    <x v="0"/>
    <n v="2"/>
    <n v="815"/>
    <d v="2025-01-14T00:00:00"/>
    <n v="15.5"/>
    <n v="46"/>
    <s v="Processed"/>
    <s v="Longfin Smelt"/>
    <n v="6"/>
    <s v="Completed"/>
    <n v="6"/>
    <n v="7"/>
    <n v="6.3"/>
    <n v="4"/>
    <x v="0"/>
    <x v="1"/>
    <x v="0"/>
    <m/>
  </r>
  <r>
    <n v="2025"/>
    <x v="0"/>
    <n v="2"/>
    <n v="901"/>
    <d v="2025-01-14T00:00:00"/>
    <n v="18.399999999999999"/>
    <n v="41"/>
    <s v="Processed"/>
    <s v="Longfin Smelt"/>
    <n v="2"/>
    <s v="Completed"/>
    <n v="6"/>
    <n v="6"/>
    <n v="6"/>
    <n v="0"/>
    <x v="0"/>
    <x v="1"/>
    <x v="0"/>
    <m/>
  </r>
  <r>
    <n v="2025"/>
    <x v="0"/>
    <n v="2"/>
    <n v="902"/>
    <d v="2025-01-14T00:00:00"/>
    <n v="12.5"/>
    <n v="50"/>
    <s v="Processed"/>
    <s v="Longfin Smelt"/>
    <n v="2"/>
    <s v="Completed"/>
    <n v="7"/>
    <n v="7"/>
    <n v="7"/>
    <n v="0"/>
    <x v="0"/>
    <x v="1"/>
    <x v="0"/>
    <m/>
  </r>
  <r>
    <n v="2025"/>
    <x v="0"/>
    <n v="2"/>
    <n v="906"/>
    <d v="2025-01-14T00:00:00"/>
    <n v="11.9"/>
    <n v="50"/>
    <s v="Processed"/>
    <s v="No Smelt Catch"/>
    <m/>
    <s v="Completed"/>
    <m/>
    <m/>
    <m/>
    <m/>
    <x v="0"/>
    <x v="1"/>
    <x v="0"/>
    <m/>
  </r>
  <r>
    <n v="2025"/>
    <x v="0"/>
    <n v="2"/>
    <n v="910"/>
    <d v="2025-01-14T00:00:00"/>
    <n v="7.2"/>
    <n v="70"/>
    <s v="Processed"/>
    <s v="No Smelt Catch"/>
    <m/>
    <s v="Completed"/>
    <m/>
    <m/>
    <m/>
    <m/>
    <x v="0"/>
    <x v="1"/>
    <x v="0"/>
    <m/>
  </r>
  <r>
    <n v="2025"/>
    <x v="0"/>
    <n v="2"/>
    <n v="912"/>
    <d v="2025-01-14T00:00:00"/>
    <n v="1.8"/>
    <n v="130"/>
    <s v="Processed"/>
    <s v="No Smelt Catch"/>
    <m/>
    <s v="Completed"/>
    <m/>
    <m/>
    <m/>
    <m/>
    <x v="0"/>
    <x v="1"/>
    <x v="0"/>
    <m/>
  </r>
  <r>
    <n v="2025"/>
    <x v="0"/>
    <n v="2"/>
    <n v="914"/>
    <d v="2025-01-14T00:00:00"/>
    <n v="5.2"/>
    <n v="96"/>
    <s v="Processed"/>
    <s v="Longfin Smelt"/>
    <n v="2"/>
    <s v="Completed"/>
    <n v="7"/>
    <n v="9"/>
    <n v="8"/>
    <n v="0"/>
    <x v="0"/>
    <x v="1"/>
    <x v="0"/>
    <m/>
  </r>
  <r>
    <n v="2025"/>
    <x v="0"/>
    <n v="2"/>
    <n v="915"/>
    <d v="2025-01-14T00:00:00"/>
    <n v="10.199999999999999"/>
    <n v="60"/>
    <s v="Processed"/>
    <s v="Longfin Smelt"/>
    <n v="1"/>
    <s v="Completed"/>
    <n v="8"/>
    <n v="8"/>
    <n v="8"/>
    <n v="0"/>
    <x v="0"/>
    <x v="1"/>
    <x v="0"/>
    <m/>
  </r>
  <r>
    <n v="2025"/>
    <x v="0"/>
    <n v="2"/>
    <n v="918"/>
    <d v="2025-01-14T00:00:00"/>
    <n v="6.8"/>
    <n v="90"/>
    <s v="Processed"/>
    <s v="Longfin Smelt"/>
    <n v="1"/>
    <s v="Completed"/>
    <n v="9"/>
    <n v="9"/>
    <n v="9"/>
    <n v="0"/>
    <x v="0"/>
    <x v="1"/>
    <x v="0"/>
    <m/>
  </r>
  <r>
    <n v="2025"/>
    <x v="0"/>
    <n v="2"/>
    <n v="919"/>
    <d v="2025-01-14T00:00:00"/>
    <n v="8.8000000000000007"/>
    <n v="70"/>
    <s v="Processed"/>
    <s v="No Smelt Catch"/>
    <m/>
    <s v="Completed"/>
    <m/>
    <m/>
    <m/>
    <m/>
    <x v="0"/>
    <x v="1"/>
    <x v="0"/>
    <m/>
  </r>
  <r>
    <n v="2025"/>
    <x v="0"/>
    <n v="3"/>
    <n v="306"/>
    <d v="2025-01-27T00:00:00"/>
    <n v="2.2999999999999998"/>
    <n v="73"/>
    <s v="Processed"/>
    <s v="No Smelt Catch"/>
    <m/>
    <s v="Completed"/>
    <m/>
    <m/>
    <m/>
    <m/>
    <x v="4"/>
    <x v="1"/>
    <x v="5"/>
    <m/>
  </r>
  <r>
    <n v="2025"/>
    <x v="0"/>
    <n v="3"/>
    <n v="308"/>
    <d v="2025-01-27T00:00:00"/>
    <n v="3.3"/>
    <n v="103"/>
    <s v="Processed"/>
    <s v="No Smelt Catch"/>
    <m/>
    <s v="Completed"/>
    <m/>
    <m/>
    <m/>
    <m/>
    <x v="4"/>
    <x v="1"/>
    <x v="5"/>
    <m/>
  </r>
  <r>
    <n v="2025"/>
    <x v="0"/>
    <n v="3"/>
    <n v="311"/>
    <d v="2025-01-27T00:00:00"/>
    <n v="3.0999999049999998"/>
    <n v="69"/>
    <s v="Processed"/>
    <s v="No Smelt Catch"/>
    <m/>
    <s v="Completed"/>
    <m/>
    <m/>
    <m/>
    <m/>
    <x v="4"/>
    <x v="1"/>
    <x v="5"/>
    <m/>
  </r>
  <r>
    <n v="2025"/>
    <x v="0"/>
    <n v="3"/>
    <n v="315"/>
    <d v="2025-01-27T00:00:00"/>
    <n v="4.3"/>
    <n v="76"/>
    <s v="Processed"/>
    <s v="No Smelt Catch"/>
    <m/>
    <s v="Completed"/>
    <m/>
    <m/>
    <m/>
    <m/>
    <x v="4"/>
    <x v="1"/>
    <x v="5"/>
    <m/>
  </r>
  <r>
    <n v="2025"/>
    <x v="0"/>
    <n v="3"/>
    <n v="322"/>
    <d v="2025-01-27T00:00:00"/>
    <n v="6.8"/>
    <n v="74"/>
    <s v="Processed"/>
    <s v="No Smelt Catch"/>
    <m/>
    <s v="Completed"/>
    <m/>
    <m/>
    <m/>
    <m/>
    <x v="4"/>
    <x v="1"/>
    <x v="5"/>
    <m/>
  </r>
  <r>
    <n v="2025"/>
    <x v="0"/>
    <n v="3"/>
    <n v="323"/>
    <d v="2025-01-27T00:00:00"/>
    <n v="10.8"/>
    <n v="72"/>
    <s v="Processed"/>
    <s v="Longfin Smelt"/>
    <n v="1"/>
    <s v="Completed"/>
    <n v="9"/>
    <n v="9"/>
    <n v="9"/>
    <n v="0"/>
    <x v="4"/>
    <x v="1"/>
    <x v="5"/>
    <m/>
  </r>
  <r>
    <n v="2025"/>
    <x v="0"/>
    <n v="3"/>
    <n v="327"/>
    <d v="2025-01-27T00:00:00"/>
    <n v="11.3"/>
    <n v="61"/>
    <s v="Processed"/>
    <s v="Longfin Smelt"/>
    <n v="1"/>
    <s v="Completed"/>
    <n v="7"/>
    <n v="7"/>
    <n v="7"/>
    <n v="1"/>
    <x v="4"/>
    <x v="1"/>
    <x v="5"/>
    <m/>
  </r>
  <r>
    <n v="2025"/>
    <x v="0"/>
    <n v="3"/>
    <n v="328"/>
    <d v="2025-01-27T00:00:00"/>
    <n v="5"/>
    <n v="81"/>
    <s v="Processed"/>
    <s v="Longfin Smelt"/>
    <n v="2"/>
    <s v="Completed"/>
    <n v="7"/>
    <n v="8"/>
    <n v="7.5"/>
    <n v="0"/>
    <x v="4"/>
    <x v="1"/>
    <x v="5"/>
    <m/>
  </r>
  <r>
    <n v="2025"/>
    <x v="0"/>
    <n v="3"/>
    <n v="329"/>
    <d v="2025-01-27T00:00:00"/>
    <n v="5.9000000950000002"/>
    <n v="77"/>
    <s v="Processed"/>
    <s v="Longfin Smelt"/>
    <n v="2"/>
    <s v="Completed"/>
    <n v="6"/>
    <n v="9"/>
    <n v="7.5"/>
    <n v="1"/>
    <x v="1"/>
    <x v="1"/>
    <x v="5"/>
    <m/>
  </r>
  <r>
    <n v="2025"/>
    <x v="0"/>
    <n v="3"/>
    <n v="330"/>
    <d v="2025-01-27T00:00:00"/>
    <n v="5.6"/>
    <n v="57"/>
    <s v="Processed"/>
    <s v="No Smelt Catch"/>
    <m/>
    <s v="Completed"/>
    <m/>
    <m/>
    <m/>
    <m/>
    <x v="4"/>
    <x v="1"/>
    <x v="5"/>
    <m/>
  </r>
  <r>
    <n v="2025"/>
    <x v="0"/>
    <n v="3"/>
    <n v="335"/>
    <d v="2025-01-27T00:00:00"/>
    <n v="5.3"/>
    <n v="78"/>
    <s v="Processed"/>
    <s v="No Smelt Catch"/>
    <m/>
    <s v="Completed"/>
    <m/>
    <m/>
    <m/>
    <m/>
    <x v="1"/>
    <x v="1"/>
    <x v="5"/>
    <m/>
  </r>
  <r>
    <n v="2025"/>
    <x v="0"/>
    <n v="3"/>
    <n v="336"/>
    <d v="2025-01-27T00:00:00"/>
    <n v="7.1"/>
    <n v="69"/>
    <s v="Processed"/>
    <s v="Longfin Smelt"/>
    <n v="2"/>
    <s v="Completed"/>
    <n v="8"/>
    <n v="10"/>
    <n v="9"/>
    <n v="1"/>
    <x v="1"/>
    <x v="1"/>
    <x v="5"/>
    <m/>
  </r>
  <r>
    <n v="2025"/>
    <x v="0"/>
    <n v="3"/>
    <n v="338"/>
    <d v="2025-01-28T00:00:00"/>
    <n v="6.3"/>
    <n v="59"/>
    <s v="Processed"/>
    <s v="No Smelt Catch"/>
    <m/>
    <s v="Completed"/>
    <m/>
    <m/>
    <m/>
    <m/>
    <x v="1"/>
    <x v="1"/>
    <x v="5"/>
    <m/>
  </r>
  <r>
    <n v="2025"/>
    <x v="0"/>
    <n v="3"/>
    <n v="340"/>
    <d v="2025-01-28T00:00:00"/>
    <n v="25.7"/>
    <n v="29"/>
    <s v="Processed"/>
    <s v="Longfin Smelt"/>
    <n v="4"/>
    <s v="Completed"/>
    <n v="7"/>
    <n v="10"/>
    <n v="8.5"/>
    <n v="0"/>
    <x v="1"/>
    <x v="1"/>
    <x v="6"/>
    <m/>
  </r>
  <r>
    <n v="2025"/>
    <x v="0"/>
    <n v="3"/>
    <n v="342"/>
    <d v="2025-01-28T00:00:00"/>
    <n v="37.1"/>
    <n v="30"/>
    <s v="Processed"/>
    <s v="Longfin Smelt"/>
    <n v="2"/>
    <s v="Completed"/>
    <n v="7"/>
    <n v="7"/>
    <n v="7"/>
    <n v="1"/>
    <x v="1"/>
    <x v="1"/>
    <x v="6"/>
    <m/>
  </r>
  <r>
    <n v="2025"/>
    <x v="0"/>
    <n v="3"/>
    <n v="343"/>
    <d v="2025-01-28T00:00:00"/>
    <n v="28.8"/>
    <n v="25"/>
    <s v="Processed"/>
    <s v="Longfin Smelt"/>
    <n v="53"/>
    <s v="Completed"/>
    <n v="6"/>
    <n v="11"/>
    <n v="8.3000000000000007"/>
    <n v="22"/>
    <x v="1"/>
    <x v="1"/>
    <x v="6"/>
    <m/>
  </r>
  <r>
    <n v="2025"/>
    <x v="0"/>
    <n v="3"/>
    <n v="344"/>
    <d v="2025-01-28T00:00:00"/>
    <n v="16.8"/>
    <n v="38"/>
    <s v="Processed"/>
    <s v="Longfin Smelt"/>
    <n v="158"/>
    <s v="Completed"/>
    <n v="7"/>
    <n v="13"/>
    <n v="8.9"/>
    <n v="18"/>
    <x v="1"/>
    <x v="1"/>
    <x v="6"/>
    <m/>
  </r>
  <r>
    <n v="2025"/>
    <x v="0"/>
    <n v="3"/>
    <n v="345"/>
    <m/>
    <m/>
    <m/>
    <s v="Not Processed"/>
    <m/>
    <m/>
    <s v=" "/>
    <m/>
    <m/>
    <m/>
    <m/>
    <x v="4"/>
    <x v="1"/>
    <x v="6"/>
    <m/>
  </r>
  <r>
    <n v="2025"/>
    <x v="0"/>
    <n v="3"/>
    <n v="346"/>
    <m/>
    <m/>
    <m/>
    <s v="Not Processed"/>
    <m/>
    <m/>
    <s v=" "/>
    <m/>
    <m/>
    <m/>
    <m/>
    <x v="1"/>
    <x v="1"/>
    <x v="6"/>
    <m/>
  </r>
  <r>
    <n v="2025"/>
    <x v="0"/>
    <n v="3"/>
    <n v="347"/>
    <d v="2025-01-28T00:00:00"/>
    <n v="6.7"/>
    <n v="67"/>
    <s v="Processed"/>
    <s v="Longfin Smelt"/>
    <n v="364"/>
    <s v="Completed"/>
    <n v="7"/>
    <n v="12"/>
    <n v="8.6999999999999993"/>
    <n v="26"/>
    <x v="1"/>
    <x v="1"/>
    <x v="6"/>
    <m/>
  </r>
  <r>
    <n v="2025"/>
    <x v="0"/>
    <n v="3"/>
    <n v="348"/>
    <d v="2025-01-28T00:00:00"/>
    <n v="4.2"/>
    <n v="72"/>
    <s v="Processed"/>
    <s v="Longfin Smelt"/>
    <n v="945"/>
    <s v="Completed"/>
    <n v="8"/>
    <n v="13"/>
    <n v="9.4"/>
    <n v="18"/>
    <x v="1"/>
    <x v="1"/>
    <x v="6"/>
    <m/>
  </r>
  <r>
    <n v="2025"/>
    <x v="0"/>
    <n v="3"/>
    <n v="349"/>
    <d v="2025-01-28T00:00:00"/>
    <n v="2.2999999999999998"/>
    <n v="76"/>
    <s v="Processed"/>
    <s v="Longfin Smelt"/>
    <n v="431"/>
    <s v="Completed"/>
    <n v="6"/>
    <n v="13"/>
    <n v="9.8000000000000007"/>
    <n v="15"/>
    <x v="1"/>
    <x v="1"/>
    <x v="6"/>
    <m/>
  </r>
  <r>
    <n v="2025"/>
    <x v="0"/>
    <n v="3"/>
    <n v="401"/>
    <d v="2025-01-27T00:00:00"/>
    <n v="8.3000000000000007"/>
    <n v="59"/>
    <s v="Processed"/>
    <s v="Longfin Smelt"/>
    <n v="1"/>
    <s v="Completed"/>
    <n v="8"/>
    <n v="8"/>
    <n v="8"/>
    <n v="0"/>
    <x v="1"/>
    <x v="1"/>
    <x v="1"/>
    <m/>
  </r>
  <r>
    <n v="2025"/>
    <x v="0"/>
    <n v="3"/>
    <n v="404"/>
    <d v="2025-01-27T00:00:00"/>
    <n v="8.3000000000000007"/>
    <n v="59"/>
    <s v="Processed"/>
    <s v="Longfin Smelt"/>
    <n v="2"/>
    <s v="Completed"/>
    <n v="7"/>
    <n v="8"/>
    <n v="7.5"/>
    <n v="2"/>
    <x v="1"/>
    <x v="1"/>
    <x v="1"/>
    <m/>
  </r>
  <r>
    <n v="2025"/>
    <x v="0"/>
    <n v="3"/>
    <n v="405"/>
    <d v="2025-01-27T00:00:00"/>
    <n v="9.3000000000000007"/>
    <n v="50"/>
    <s v="Processed"/>
    <s v="Longfin Smelt"/>
    <n v="8"/>
    <s v="Completed"/>
    <n v="5"/>
    <n v="10"/>
    <n v="8"/>
    <n v="2"/>
    <x v="1"/>
    <x v="1"/>
    <x v="1"/>
    <m/>
  </r>
  <r>
    <n v="2025"/>
    <x v="0"/>
    <n v="3"/>
    <n v="411"/>
    <d v="2025-01-29T00:00:00"/>
    <n v="20.8"/>
    <n v="37"/>
    <s v="Processed"/>
    <s v="Longfin Smelt"/>
    <n v="1"/>
    <s v="Completed"/>
    <n v="7"/>
    <n v="7"/>
    <n v="7"/>
    <n v="0"/>
    <x v="1"/>
    <x v="1"/>
    <x v="2"/>
    <m/>
  </r>
  <r>
    <n v="2025"/>
    <x v="0"/>
    <n v="3"/>
    <n v="418"/>
    <d v="2025-01-29T00:00:00"/>
    <n v="12.9"/>
    <n v="57"/>
    <s v="Processed"/>
    <s v="Longfin Smelt"/>
    <n v="22"/>
    <s v="Completed"/>
    <n v="6"/>
    <n v="9"/>
    <n v="7.5"/>
    <n v="14"/>
    <x v="1"/>
    <x v="1"/>
    <x v="2"/>
    <m/>
  </r>
  <r>
    <n v="2025"/>
    <x v="0"/>
    <n v="3"/>
    <n v="501"/>
    <d v="2025-01-29T00:00:00"/>
    <n v="21.4"/>
    <n v="38"/>
    <s v="Processed"/>
    <s v="Longfin Smelt"/>
    <n v="195"/>
    <s v="Completed"/>
    <n v="6"/>
    <n v="12"/>
    <n v="7.9"/>
    <n v="86"/>
    <x v="2"/>
    <x v="1"/>
    <x v="2"/>
    <m/>
  </r>
  <r>
    <n v="2025"/>
    <x v="0"/>
    <n v="3"/>
    <n v="504"/>
    <d v="2025-01-29T00:00:00"/>
    <n v="14.3"/>
    <n v="45"/>
    <s v="Processed"/>
    <s v="Longfin Smelt"/>
    <n v="59"/>
    <s v="Completed"/>
    <n v="6"/>
    <n v="9"/>
    <n v="7.5"/>
    <n v="54"/>
    <x v="2"/>
    <x v="1"/>
    <x v="2"/>
    <m/>
  </r>
  <r>
    <n v="2025"/>
    <x v="0"/>
    <n v="3"/>
    <n v="508"/>
    <d v="2025-01-29T00:00:00"/>
    <n v="22.3"/>
    <n v="37"/>
    <s v="Processed"/>
    <s v="Longfin Smelt"/>
    <n v="82"/>
    <s v="Completed"/>
    <n v="5"/>
    <n v="11"/>
    <n v="7.1"/>
    <n v="72"/>
    <x v="2"/>
    <x v="1"/>
    <x v="3"/>
    <m/>
  </r>
  <r>
    <n v="2025"/>
    <x v="0"/>
    <n v="3"/>
    <n v="513"/>
    <d v="2025-01-28T00:00:00"/>
    <n v="8.3000000000000007"/>
    <n v="67"/>
    <s v="Processed"/>
    <s v="Longfin Smelt"/>
    <n v="363"/>
    <s v="Completed"/>
    <n v="6"/>
    <n v="9"/>
    <n v="7.4"/>
    <n v="72"/>
    <x v="2"/>
    <x v="1"/>
    <x v="3"/>
    <m/>
  </r>
  <r>
    <n v="2025"/>
    <x v="0"/>
    <n v="3"/>
    <n v="519"/>
    <d v="2025-01-29T00:00:00"/>
    <n v="21.1"/>
    <n v="41"/>
    <s v="Processed"/>
    <s v="Longfin Smelt"/>
    <n v="312"/>
    <s v="Completed"/>
    <n v="6"/>
    <n v="11"/>
    <n v="7.8"/>
    <n v="66"/>
    <x v="2"/>
    <x v="1"/>
    <x v="2"/>
    <m/>
  </r>
  <r>
    <n v="2025"/>
    <x v="0"/>
    <n v="3"/>
    <n v="520"/>
    <d v="2025-01-28T00:00:00"/>
    <n v="10.8"/>
    <n v="57"/>
    <s v="Processed"/>
    <s v="Longfin Smelt"/>
    <n v="1176"/>
    <s v="Completed"/>
    <n v="7"/>
    <n v="10"/>
    <n v="8.1999999999999993"/>
    <n v="55"/>
    <x v="2"/>
    <x v="1"/>
    <x v="3"/>
    <m/>
  </r>
  <r>
    <n v="2025"/>
    <x v="0"/>
    <n v="3"/>
    <n v="602"/>
    <d v="2025-01-29T00:00:00"/>
    <n v="19.899999999999999"/>
    <n v="41"/>
    <s v="Processed"/>
    <s v="Longfin Smelt"/>
    <n v="107"/>
    <s v="Completed"/>
    <n v="5"/>
    <n v="12"/>
    <n v="8"/>
    <n v="76"/>
    <x v="2"/>
    <x v="1"/>
    <x v="2"/>
    <m/>
  </r>
  <r>
    <n v="2025"/>
    <x v="0"/>
    <n v="3"/>
    <s v="606**"/>
    <d v="2025-01-29T00:00:00"/>
    <n v="31.7"/>
    <n v="30"/>
    <s v="Processed"/>
    <s v="Longfin Smelt"/>
    <n v="53"/>
    <s v="Completed"/>
    <n v="5"/>
    <n v="9"/>
    <n v="7.2"/>
    <n v="22"/>
    <x v="5"/>
    <x v="1"/>
    <x v="7"/>
    <s v="Reduced time to 2.5 minutes"/>
  </r>
  <r>
    <n v="2025"/>
    <x v="0"/>
    <n v="3"/>
    <n v="609"/>
    <d v="2025-01-29T00:00:00"/>
    <n v="16"/>
    <n v="49"/>
    <s v="Processed"/>
    <s v="Longfin Smelt"/>
    <n v="43"/>
    <s v="Completed"/>
    <n v="6"/>
    <n v="9"/>
    <n v="7.5"/>
    <n v="36"/>
    <x v="2"/>
    <x v="1"/>
    <x v="2"/>
    <m/>
  </r>
  <r>
    <n v="2025"/>
    <x v="0"/>
    <n v="3"/>
    <n v="610"/>
    <d v="2025-01-29T00:00:00"/>
    <n v="20.399999999999999"/>
    <n v="49"/>
    <s v="Processed"/>
    <s v="Longfin Smelt"/>
    <n v="49"/>
    <s v="Completed"/>
    <n v="6"/>
    <n v="9"/>
    <n v="7.1"/>
    <n v="43"/>
    <x v="2"/>
    <x v="1"/>
    <x v="2"/>
    <m/>
  </r>
  <r>
    <n v="2025"/>
    <x v="0"/>
    <n v="3"/>
    <n v="703"/>
    <d v="2025-01-28T00:00:00"/>
    <n v="11.1"/>
    <n v="61"/>
    <s v="Processed"/>
    <s v="Longfin Smelt"/>
    <n v="67"/>
    <s v="Completed"/>
    <n v="6"/>
    <n v="10"/>
    <n v="7.7"/>
    <n v="16"/>
    <x v="2"/>
    <x v="1"/>
    <x v="4"/>
    <m/>
  </r>
  <r>
    <n v="2025"/>
    <x v="0"/>
    <n v="3"/>
    <n v="704"/>
    <d v="2025-01-28T00:00:00"/>
    <n v="13.2"/>
    <n v="46"/>
    <s v="Processed"/>
    <s v="Longfin Smelt"/>
    <n v="33"/>
    <s v="Completed"/>
    <n v="6"/>
    <n v="10"/>
    <n v="7.5"/>
    <n v="16"/>
    <x v="2"/>
    <x v="1"/>
    <x v="4"/>
    <m/>
  </r>
  <r>
    <n v="2025"/>
    <x v="0"/>
    <n v="3"/>
    <n v="705"/>
    <d v="2025-01-28T00:00:00"/>
    <n v="8"/>
    <n v="78"/>
    <s v="Processed"/>
    <s v="Longfin Smelt"/>
    <n v="14"/>
    <s v="Completed"/>
    <n v="6"/>
    <n v="8"/>
    <n v="7.1"/>
    <n v="7"/>
    <x v="3"/>
    <x v="1"/>
    <x v="4"/>
    <m/>
  </r>
  <r>
    <n v="2025"/>
    <x v="0"/>
    <n v="3"/>
    <n v="706"/>
    <d v="2025-01-28T00:00:00"/>
    <n v="6.8"/>
    <n v="72"/>
    <s v="Processed"/>
    <s v="Longfin Smelt"/>
    <n v="6"/>
    <s v="Completed"/>
    <n v="7"/>
    <n v="8"/>
    <n v="7.5"/>
    <n v="3"/>
    <x v="2"/>
    <x v="1"/>
    <x v="4"/>
    <m/>
  </r>
  <r>
    <n v="2025"/>
    <x v="0"/>
    <n v="3"/>
    <n v="707"/>
    <d v="2025-01-28T00:00:00"/>
    <n v="8.5"/>
    <n v="71"/>
    <s v="Processed"/>
    <s v="Longfin Smelt"/>
    <n v="33"/>
    <s v="Completed"/>
    <n v="6"/>
    <n v="7"/>
    <n v="6.5"/>
    <n v="14"/>
    <x v="3"/>
    <x v="1"/>
    <x v="4"/>
    <m/>
  </r>
  <r>
    <n v="2025"/>
    <x v="0"/>
    <n v="3"/>
    <n v="711"/>
    <d v="2025-01-28T00:00:00"/>
    <n v="6.5"/>
    <n v="80"/>
    <s v="Processed"/>
    <s v="Longfin Smelt"/>
    <n v="1"/>
    <s v="Completed"/>
    <n v="7"/>
    <n v="7"/>
    <n v="7"/>
    <n v="1"/>
    <x v="3"/>
    <x v="1"/>
    <x v="4"/>
    <m/>
  </r>
  <r>
    <n v="2025"/>
    <x v="0"/>
    <n v="3"/>
    <n v="716"/>
    <d v="2025-01-28T00:00:00"/>
    <n v="6.5"/>
    <n v="80"/>
    <s v="Processed"/>
    <s v="Longfin Smelt"/>
    <n v="2"/>
    <s v="Completed"/>
    <n v="6"/>
    <n v="7"/>
    <n v="6.5"/>
    <n v="2"/>
    <x v="3"/>
    <x v="1"/>
    <x v="4"/>
    <m/>
  </r>
  <r>
    <n v="2025"/>
    <x v="0"/>
    <n v="3"/>
    <n v="723"/>
    <d v="2025-01-28T00:00:00"/>
    <n v="8.6999999999999993"/>
    <n v="63"/>
    <s v="Processed"/>
    <s v="Longfin Smelt"/>
    <n v="6"/>
    <s v="Completed"/>
    <n v="6"/>
    <n v="7"/>
    <n v="6.7"/>
    <n v="4"/>
    <x v="3"/>
    <x v="1"/>
    <x v="4"/>
    <m/>
  </r>
  <r>
    <n v="2025"/>
    <x v="0"/>
    <n v="3"/>
    <n v="801"/>
    <d v="2025-01-29T00:00:00"/>
    <n v="10.9"/>
    <n v="57"/>
    <s v="Processed"/>
    <s v="Longfin Smelt"/>
    <n v="84"/>
    <s v="Completed"/>
    <n v="6"/>
    <n v="9"/>
    <n v="6.8"/>
    <n v="81"/>
    <x v="2"/>
    <x v="1"/>
    <x v="3"/>
    <m/>
  </r>
  <r>
    <n v="2025"/>
    <x v="0"/>
    <n v="3"/>
    <n v="804"/>
    <d v="2025-01-28T00:00:00"/>
    <n v="11.3"/>
    <n v="56"/>
    <s v="Processed"/>
    <s v="Longfin Smelt"/>
    <n v="121"/>
    <s v="Completed"/>
    <n v="6"/>
    <n v="10"/>
    <n v="7.6"/>
    <n v="83"/>
    <x v="2"/>
    <x v="1"/>
    <x v="3"/>
    <m/>
  </r>
  <r>
    <n v="2025"/>
    <x v="0"/>
    <n v="3"/>
    <n v="809"/>
    <d v="2025-01-27T00:00:00"/>
    <n v="10.6"/>
    <n v="39"/>
    <s v="Processed"/>
    <s v="Longfin Smelt"/>
    <n v="58"/>
    <s v="Completed"/>
    <n v="6"/>
    <n v="8"/>
    <n v="7.2"/>
    <n v="47"/>
    <x v="0"/>
    <x v="0"/>
    <x v="0"/>
    <m/>
  </r>
  <r>
    <n v="2025"/>
    <x v="0"/>
    <n v="3"/>
    <n v="812"/>
    <d v="2025-01-27T00:00:00"/>
    <n v="10.3"/>
    <n v="63"/>
    <s v="Processed"/>
    <s v="Longfin Smelt"/>
    <n v="11"/>
    <s v="Completed"/>
    <n v="6"/>
    <n v="8"/>
    <n v="6.6"/>
    <n v="6"/>
    <x v="0"/>
    <x v="0"/>
    <x v="0"/>
    <m/>
  </r>
  <r>
    <n v="2025"/>
    <x v="0"/>
    <n v="3"/>
    <n v="815"/>
    <d v="2025-01-27T00:00:00"/>
    <n v="7.7"/>
    <n v="92"/>
    <s v="Processed"/>
    <s v="Longfin Smelt"/>
    <n v="2"/>
    <s v="Completed"/>
    <n v="8"/>
    <n v="8"/>
    <n v="8"/>
    <n v="0"/>
    <x v="0"/>
    <x v="1"/>
    <x v="0"/>
    <m/>
  </r>
  <r>
    <n v="2025"/>
    <x v="0"/>
    <n v="3"/>
    <n v="901"/>
    <d v="2025-01-27T00:00:00"/>
    <n v="12.9"/>
    <n v="56"/>
    <s v="Processed"/>
    <s v="Longfin Smelt"/>
    <n v="1"/>
    <s v="Completed"/>
    <n v="7"/>
    <n v="7"/>
    <n v="7"/>
    <n v="0"/>
    <x v="0"/>
    <x v="1"/>
    <x v="0"/>
    <m/>
  </r>
  <r>
    <n v="2025"/>
    <x v="0"/>
    <n v="3"/>
    <n v="902"/>
    <d v="2025-01-27T00:00:00"/>
    <n v="7.7"/>
    <n v="96"/>
    <s v="Processed"/>
    <s v="Longfin Smelt"/>
    <n v="2"/>
    <s v="Completed"/>
    <n v="8"/>
    <n v="8"/>
    <n v="8"/>
    <n v="1"/>
    <x v="0"/>
    <x v="1"/>
    <x v="0"/>
    <m/>
  </r>
  <r>
    <n v="2025"/>
    <x v="0"/>
    <n v="3"/>
    <n v="906"/>
    <d v="2025-01-27T00:00:00"/>
    <n v="5.6"/>
    <n v="96"/>
    <s v="Processed"/>
    <s v="Longfin Smelt"/>
    <n v="3"/>
    <s v="Completed"/>
    <n v="7"/>
    <n v="8"/>
    <n v="7.3"/>
    <n v="3"/>
    <x v="0"/>
    <x v="1"/>
    <x v="0"/>
    <m/>
  </r>
  <r>
    <n v="2025"/>
    <x v="0"/>
    <n v="3"/>
    <n v="910"/>
    <d v="2025-01-27T00:00:00"/>
    <n v="4.5999999999999996"/>
    <n v="147"/>
    <s v="Processed"/>
    <s v="Longfin Smelt"/>
    <n v="1"/>
    <s v="Completed"/>
    <n v="8"/>
    <n v="8"/>
    <n v="8"/>
    <n v="0"/>
    <x v="0"/>
    <x v="1"/>
    <x v="0"/>
    <m/>
  </r>
  <r>
    <n v="2025"/>
    <x v="0"/>
    <n v="3"/>
    <n v="912"/>
    <d v="2025-01-27T00:00:00"/>
    <n v="1.4"/>
    <n v="200"/>
    <s v="Processed"/>
    <s v="No Smelt Catch"/>
    <m/>
    <s v="Completed"/>
    <m/>
    <m/>
    <m/>
    <m/>
    <x v="0"/>
    <x v="1"/>
    <x v="0"/>
    <m/>
  </r>
  <r>
    <n v="2025"/>
    <x v="0"/>
    <n v="3"/>
    <n v="914"/>
    <d v="2025-01-27T00:00:00"/>
    <n v="10.1"/>
    <n v="121"/>
    <s v="Processed"/>
    <s v="No Smelt Catch"/>
    <m/>
    <s v="Completed"/>
    <m/>
    <m/>
    <m/>
    <m/>
    <x v="0"/>
    <x v="1"/>
    <x v="0"/>
    <m/>
  </r>
  <r>
    <n v="2025"/>
    <x v="0"/>
    <n v="3"/>
    <n v="915"/>
    <d v="2025-01-27T00:00:00"/>
    <n v="5.4"/>
    <n v="70"/>
    <s v="Processed"/>
    <s v="No Smelt Catch"/>
    <m/>
    <s v="Completed"/>
    <m/>
    <m/>
    <m/>
    <m/>
    <x v="0"/>
    <x v="1"/>
    <x v="0"/>
    <m/>
  </r>
  <r>
    <n v="2025"/>
    <x v="0"/>
    <n v="3"/>
    <n v="918"/>
    <d v="2025-01-27T00:00:00"/>
    <n v="11.6"/>
    <n v="109"/>
    <s v="Processed"/>
    <s v="Longfin Smelt"/>
    <n v="2"/>
    <s v="Completed"/>
    <n v="8"/>
    <n v="8"/>
    <n v="8"/>
    <n v="0"/>
    <x v="0"/>
    <x v="1"/>
    <x v="0"/>
    <m/>
  </r>
  <r>
    <n v="2025"/>
    <x v="0"/>
    <n v="3"/>
    <n v="919"/>
    <d v="2025-01-27T00:00:00"/>
    <n v="3.5"/>
    <n v="153"/>
    <s v="Processed"/>
    <s v="No Smelt Catch"/>
    <m/>
    <s v="Completed"/>
    <m/>
    <m/>
    <m/>
    <m/>
    <x v="0"/>
    <x v="1"/>
    <x v="0"/>
    <m/>
  </r>
  <r>
    <n v="2025"/>
    <x v="0"/>
    <n v="4"/>
    <n v="306"/>
    <m/>
    <m/>
    <m/>
    <s v="Not Processed"/>
    <m/>
    <m/>
    <m/>
    <m/>
    <m/>
    <m/>
    <m/>
    <x v="4"/>
    <x v="1"/>
    <x v="5"/>
    <m/>
  </r>
  <r>
    <n v="2025"/>
    <x v="0"/>
    <n v="4"/>
    <n v="308"/>
    <m/>
    <m/>
    <m/>
    <s v="Not Processed"/>
    <m/>
    <m/>
    <m/>
    <m/>
    <m/>
    <m/>
    <m/>
    <x v="4"/>
    <x v="1"/>
    <x v="5"/>
    <m/>
  </r>
  <r>
    <n v="2025"/>
    <x v="0"/>
    <n v="4"/>
    <n v="311"/>
    <m/>
    <m/>
    <m/>
    <s v="Not Processed"/>
    <m/>
    <m/>
    <m/>
    <m/>
    <m/>
    <m/>
    <m/>
    <x v="4"/>
    <x v="1"/>
    <x v="5"/>
    <m/>
  </r>
  <r>
    <n v="2025"/>
    <x v="0"/>
    <n v="4"/>
    <n v="315"/>
    <m/>
    <m/>
    <m/>
    <s v="Not Processed"/>
    <m/>
    <m/>
    <m/>
    <m/>
    <m/>
    <m/>
    <m/>
    <x v="4"/>
    <x v="1"/>
    <x v="5"/>
    <m/>
  </r>
  <r>
    <n v="2025"/>
    <x v="0"/>
    <n v="4"/>
    <n v="322"/>
    <m/>
    <m/>
    <m/>
    <s v="Not Processed"/>
    <m/>
    <m/>
    <m/>
    <m/>
    <m/>
    <m/>
    <m/>
    <x v="4"/>
    <x v="1"/>
    <x v="5"/>
    <m/>
  </r>
  <r>
    <n v="2025"/>
    <x v="0"/>
    <n v="4"/>
    <n v="323"/>
    <m/>
    <m/>
    <m/>
    <s v="Not Processed"/>
    <m/>
    <m/>
    <m/>
    <m/>
    <m/>
    <m/>
    <m/>
    <x v="4"/>
    <x v="1"/>
    <x v="5"/>
    <m/>
  </r>
  <r>
    <n v="2025"/>
    <x v="0"/>
    <n v="4"/>
    <n v="327"/>
    <m/>
    <m/>
    <m/>
    <s v="Not Processed"/>
    <m/>
    <m/>
    <m/>
    <m/>
    <m/>
    <m/>
    <m/>
    <x v="4"/>
    <x v="1"/>
    <x v="5"/>
    <m/>
  </r>
  <r>
    <n v="2025"/>
    <x v="0"/>
    <n v="4"/>
    <n v="328"/>
    <m/>
    <m/>
    <m/>
    <s v="Not Processed"/>
    <m/>
    <m/>
    <m/>
    <m/>
    <m/>
    <m/>
    <m/>
    <x v="4"/>
    <x v="1"/>
    <x v="5"/>
    <m/>
  </r>
  <r>
    <n v="2025"/>
    <x v="0"/>
    <n v="4"/>
    <n v="329"/>
    <m/>
    <m/>
    <m/>
    <s v="Not Processed"/>
    <m/>
    <m/>
    <m/>
    <m/>
    <m/>
    <m/>
    <m/>
    <x v="1"/>
    <x v="1"/>
    <x v="5"/>
    <m/>
  </r>
  <r>
    <n v="2025"/>
    <x v="0"/>
    <n v="4"/>
    <n v="330"/>
    <m/>
    <m/>
    <m/>
    <s v="Not Processed"/>
    <m/>
    <m/>
    <m/>
    <m/>
    <m/>
    <m/>
    <m/>
    <x v="4"/>
    <x v="1"/>
    <x v="5"/>
    <m/>
  </r>
  <r>
    <n v="2025"/>
    <x v="0"/>
    <n v="4"/>
    <n v="335"/>
    <d v="2025-02-10T00:00:00"/>
    <n v="36.299999999999997"/>
    <n v="20"/>
    <s v="Processed"/>
    <s v="Longfin Smelt"/>
    <n v="61"/>
    <s v="Completed"/>
    <n v="6"/>
    <n v="9"/>
    <n v="7.1"/>
    <n v="52"/>
    <x v="1"/>
    <x v="1"/>
    <x v="5"/>
    <m/>
  </r>
  <r>
    <n v="2025"/>
    <x v="0"/>
    <n v="4"/>
    <n v="336"/>
    <d v="2025-02-10T00:00:00"/>
    <n v="47.1"/>
    <n v="17"/>
    <s v="Processed"/>
    <s v="Longfin Smelt"/>
    <n v="185"/>
    <s v="Completed"/>
    <n v="6"/>
    <n v="12"/>
    <n v="7.7"/>
    <n v="45"/>
    <x v="1"/>
    <x v="1"/>
    <x v="5"/>
    <m/>
  </r>
  <r>
    <n v="2025"/>
    <x v="0"/>
    <n v="4"/>
    <n v="338"/>
    <d v="2025-02-11T00:00:00"/>
    <n v="90.1"/>
    <n v="12"/>
    <s v="Processed"/>
    <s v="Longfin Smelt"/>
    <n v="183"/>
    <s v="Completed"/>
    <n v="6"/>
    <n v="15"/>
    <n v="8"/>
    <n v="32"/>
    <x v="1"/>
    <x v="1"/>
    <x v="5"/>
    <m/>
  </r>
  <r>
    <n v="2025"/>
    <x v="0"/>
    <n v="4"/>
    <n v="340"/>
    <d v="2025-02-11T00:00:00"/>
    <n v="95.1"/>
    <n v="12"/>
    <s v="Processed"/>
    <s v="Longfin Smelt"/>
    <n v="28"/>
    <s v="Completed"/>
    <n v="5"/>
    <n v="11"/>
    <n v="7.2"/>
    <n v="23"/>
    <x v="1"/>
    <x v="1"/>
    <x v="6"/>
    <m/>
  </r>
  <r>
    <n v="2025"/>
    <x v="0"/>
    <n v="4"/>
    <n v="342"/>
    <d v="2025-02-11T00:00:00"/>
    <n v="94.5"/>
    <n v="10"/>
    <s v="Processed"/>
    <s v="Longfin Smelt"/>
    <n v="22"/>
    <s v="Completed"/>
    <n v="6"/>
    <n v="10"/>
    <n v="7.8"/>
    <n v="12"/>
    <x v="1"/>
    <x v="1"/>
    <x v="6"/>
    <m/>
  </r>
  <r>
    <n v="2025"/>
    <x v="0"/>
    <n v="4"/>
    <n v="343"/>
    <d v="2025-02-11T00:00:00"/>
    <n v="74.2"/>
    <n v="18"/>
    <s v="Processed"/>
    <s v="Longfin Smelt"/>
    <n v="34"/>
    <s v="Completed"/>
    <n v="7"/>
    <n v="16"/>
    <n v="9.9"/>
    <n v="7"/>
    <x v="1"/>
    <x v="1"/>
    <x v="6"/>
    <m/>
  </r>
  <r>
    <n v="2025"/>
    <x v="0"/>
    <n v="4"/>
    <n v="344"/>
    <d v="2025-02-11T00:00:00"/>
    <n v="62.7"/>
    <n v="15"/>
    <s v="Processed"/>
    <s v="Longfin Smelt"/>
    <n v="55"/>
    <s v="Completed"/>
    <n v="6"/>
    <n v="16"/>
    <n v="11"/>
    <n v="1"/>
    <x v="1"/>
    <x v="1"/>
    <x v="6"/>
    <m/>
  </r>
  <r>
    <n v="2025"/>
    <x v="0"/>
    <n v="4"/>
    <n v="345"/>
    <d v="2025-02-11T00:00:00"/>
    <n v="48.8"/>
    <n v="18"/>
    <s v="Processed"/>
    <s v="Longfin Smelt"/>
    <n v="42"/>
    <s v="Completed"/>
    <n v="8"/>
    <n v="16"/>
    <n v="10.6"/>
    <n v="3"/>
    <x v="4"/>
    <x v="1"/>
    <x v="6"/>
    <m/>
  </r>
  <r>
    <n v="2025"/>
    <x v="0"/>
    <n v="4"/>
    <n v="346"/>
    <d v="2025-02-11T00:00:00"/>
    <n v="26.8"/>
    <n v="24"/>
    <s v="Processed"/>
    <s v="Longfin Smelt"/>
    <n v="6"/>
    <s v="Completed"/>
    <n v="10"/>
    <n v="13"/>
    <n v="11.5"/>
    <n v="0"/>
    <x v="1"/>
    <x v="1"/>
    <x v="6"/>
    <m/>
  </r>
  <r>
    <n v="2025"/>
    <x v="0"/>
    <n v="4"/>
    <n v="347"/>
    <d v="2025-02-11T00:00:00"/>
    <n v="23.1"/>
    <n v="28"/>
    <s v="Processed"/>
    <s v="Longfin Smelt"/>
    <n v="1"/>
    <s v="Completed"/>
    <n v="14"/>
    <n v="14"/>
    <n v="14"/>
    <n v="0"/>
    <x v="1"/>
    <x v="1"/>
    <x v="6"/>
    <m/>
  </r>
  <r>
    <n v="2025"/>
    <x v="0"/>
    <n v="4"/>
    <n v="348"/>
    <d v="2025-02-11T00:00:00"/>
    <n v="19.899999999999999"/>
    <n v="33"/>
    <s v="Processed"/>
    <s v="Longfin Smelt"/>
    <n v="1"/>
    <s v="Completed"/>
    <n v="10"/>
    <n v="10"/>
    <n v="10"/>
    <n v="0"/>
    <x v="1"/>
    <x v="1"/>
    <x v="6"/>
    <m/>
  </r>
  <r>
    <n v="2025"/>
    <x v="0"/>
    <n v="4"/>
    <n v="349"/>
    <d v="2025-02-11T00:00:00"/>
    <n v="19.8"/>
    <n v="27"/>
    <s v="Processed"/>
    <s v="No Smelt Catch"/>
    <m/>
    <s v="Completed"/>
    <m/>
    <m/>
    <m/>
    <m/>
    <x v="1"/>
    <x v="1"/>
    <x v="6"/>
    <m/>
  </r>
  <r>
    <n v="2025"/>
    <x v="0"/>
    <n v="4"/>
    <n v="401"/>
    <d v="2025-02-11T00:00:00"/>
    <n v="83"/>
    <n v="16"/>
    <s v="Processed"/>
    <s v="Longfin Smelt"/>
    <n v="15"/>
    <s v="Completed"/>
    <n v="5"/>
    <n v="8"/>
    <n v="6.5"/>
    <n v="13"/>
    <x v="1"/>
    <x v="1"/>
    <x v="1"/>
    <m/>
  </r>
  <r>
    <n v="2025"/>
    <x v="0"/>
    <n v="4"/>
    <n v="404"/>
    <d v="2025-02-10T00:00:00"/>
    <n v="38.9"/>
    <n v="17"/>
    <s v="Processed"/>
    <s v="Longfin Smelt"/>
    <n v="166"/>
    <s v="Completed"/>
    <n v="6"/>
    <n v="13"/>
    <n v="7.7"/>
    <n v="41"/>
    <x v="1"/>
    <x v="1"/>
    <x v="1"/>
    <m/>
  </r>
  <r>
    <n v="2025"/>
    <x v="0"/>
    <n v="4"/>
    <n v="405"/>
    <d v="2025-02-10T00:00:00"/>
    <n v="57.2"/>
    <n v="13"/>
    <s v="Processed"/>
    <s v="Longfin Smelt"/>
    <n v="45"/>
    <s v="Completed"/>
    <n v="6"/>
    <n v="10"/>
    <n v="7.3"/>
    <n v="34"/>
    <x v="1"/>
    <x v="1"/>
    <x v="1"/>
    <m/>
  </r>
  <r>
    <n v="2025"/>
    <x v="0"/>
    <n v="4"/>
    <n v="411"/>
    <m/>
    <m/>
    <m/>
    <s v="Not Sampled"/>
    <m/>
    <m/>
    <s v=" "/>
    <m/>
    <m/>
    <m/>
    <m/>
    <x v="1"/>
    <x v="1"/>
    <x v="2"/>
    <m/>
  </r>
  <r>
    <n v="2025"/>
    <x v="0"/>
    <n v="4"/>
    <n v="418"/>
    <m/>
    <m/>
    <m/>
    <s v="Not Sampled"/>
    <m/>
    <m/>
    <s v=" "/>
    <m/>
    <m/>
    <m/>
    <m/>
    <x v="1"/>
    <x v="1"/>
    <x v="2"/>
    <m/>
  </r>
  <r>
    <n v="2025"/>
    <x v="0"/>
    <n v="4"/>
    <n v="501"/>
    <d v="2025-02-12T00:00:00"/>
    <n v="73.400000000000006"/>
    <n v="22"/>
    <s v="Processed"/>
    <s v="Longfin Smelt"/>
    <n v="2"/>
    <s v="Completed"/>
    <n v="6"/>
    <n v="8"/>
    <n v="7"/>
    <n v="0"/>
    <x v="2"/>
    <x v="1"/>
    <x v="2"/>
    <m/>
  </r>
  <r>
    <n v="2025"/>
    <x v="0"/>
    <n v="4"/>
    <n v="504"/>
    <d v="2025-02-12T00:00:00"/>
    <n v="52.8"/>
    <n v="24"/>
    <s v="Processed"/>
    <s v="Longfin Smelt"/>
    <n v="3"/>
    <s v="Completed"/>
    <n v="6"/>
    <n v="6"/>
    <n v="6"/>
    <n v="0"/>
    <x v="2"/>
    <x v="1"/>
    <x v="2"/>
    <m/>
  </r>
  <r>
    <n v="2025"/>
    <x v="0"/>
    <n v="4"/>
    <n v="508"/>
    <d v="2025-02-12T00:00:00"/>
    <n v="80.2"/>
    <n v="20"/>
    <s v="Processed"/>
    <s v="Longfin Smelt"/>
    <n v="3"/>
    <s v="Completed"/>
    <n v="6"/>
    <n v="6"/>
    <n v="6"/>
    <n v="2"/>
    <x v="2"/>
    <x v="1"/>
    <x v="3"/>
    <m/>
  </r>
  <r>
    <n v="2025"/>
    <x v="0"/>
    <n v="4"/>
    <n v="513"/>
    <d v="2025-02-11T00:00:00"/>
    <n v="70"/>
    <n v="16"/>
    <s v="Processed"/>
    <s v="Longfin Smelt"/>
    <n v="1"/>
    <s v="Completed"/>
    <n v="6"/>
    <n v="6"/>
    <n v="6"/>
    <n v="1"/>
    <x v="2"/>
    <x v="1"/>
    <x v="3"/>
    <m/>
  </r>
  <r>
    <n v="2025"/>
    <x v="0"/>
    <n v="4"/>
    <n v="519"/>
    <d v="2025-02-12T00:00:00"/>
    <n v="81.900000000000006"/>
    <n v="18"/>
    <s v="Processed"/>
    <s v="Longfin Smelt"/>
    <n v="3"/>
    <s v="Completed"/>
    <n v="5"/>
    <n v="7"/>
    <n v="6.3"/>
    <n v="1"/>
    <x v="2"/>
    <x v="1"/>
    <x v="2"/>
    <m/>
  </r>
  <r>
    <n v="2025"/>
    <x v="0"/>
    <n v="4"/>
    <n v="520"/>
    <d v="2025-02-11T00:00:00"/>
    <n v="61.6"/>
    <n v="16"/>
    <s v="Processed"/>
    <s v="Longfin Smelt"/>
    <n v="2"/>
    <s v="Completed"/>
    <n v="7"/>
    <n v="7"/>
    <n v="7"/>
    <n v="1"/>
    <x v="2"/>
    <x v="1"/>
    <x v="3"/>
    <m/>
  </r>
  <r>
    <n v="2025"/>
    <x v="0"/>
    <n v="4"/>
    <n v="602"/>
    <d v="2025-02-12T00:00:00"/>
    <n v="91.4"/>
    <n v="20"/>
    <s v="Processed"/>
    <s v="Longfin Smelt"/>
    <n v="3"/>
    <s v="Completed"/>
    <n v="5"/>
    <n v="6"/>
    <n v="5.3"/>
    <n v="2"/>
    <x v="2"/>
    <x v="1"/>
    <x v="2"/>
    <m/>
  </r>
  <r>
    <n v="2025"/>
    <x v="0"/>
    <n v="4"/>
    <n v="606"/>
    <d v="2025-02-12T00:00:00"/>
    <n v="75.599999999999994"/>
    <n v="21"/>
    <s v="Processed"/>
    <s v="Longfin Smelt"/>
    <n v="1"/>
    <s v="Completed"/>
    <n v="6"/>
    <n v="6"/>
    <n v="6"/>
    <n v="1"/>
    <x v="2"/>
    <x v="1"/>
    <x v="2"/>
    <m/>
  </r>
  <r>
    <n v="2025"/>
    <x v="0"/>
    <n v="4"/>
    <n v="609"/>
    <d v="2025-02-12T00:00:00"/>
    <n v="104"/>
    <n v="17"/>
    <s v="Processed"/>
    <s v="No Smelt Catch"/>
    <m/>
    <s v="Completed"/>
    <m/>
    <m/>
    <m/>
    <m/>
    <x v="2"/>
    <x v="1"/>
    <x v="2"/>
    <m/>
  </r>
  <r>
    <n v="2025"/>
    <x v="0"/>
    <n v="4"/>
    <n v="610"/>
    <d v="2025-02-12T00:00:00"/>
    <n v="104.2"/>
    <n v="19"/>
    <s v="Processed"/>
    <s v="Longfin Smelt"/>
    <n v="1"/>
    <s v="Completed"/>
    <n v="6"/>
    <n v="6"/>
    <n v="6"/>
    <n v="1"/>
    <x v="2"/>
    <x v="1"/>
    <x v="2"/>
    <m/>
  </r>
  <r>
    <n v="2025"/>
    <x v="0"/>
    <n v="4"/>
    <n v="703"/>
    <d v="2025-02-11T00:00:00"/>
    <n v="68.8"/>
    <n v="13"/>
    <s v="Processed"/>
    <s v="No Smelt Catch"/>
    <m/>
    <s v="Completed"/>
    <m/>
    <m/>
    <m/>
    <m/>
    <x v="2"/>
    <x v="1"/>
    <x v="4"/>
    <m/>
  </r>
  <r>
    <n v="2025"/>
    <x v="0"/>
    <n v="4"/>
    <n v="704"/>
    <d v="2025-02-11T00:00:00"/>
    <n v="11.1"/>
    <n v="10"/>
    <s v="Processed"/>
    <s v="Longfin Smelt"/>
    <n v="2"/>
    <s v="Completed"/>
    <n v="6"/>
    <n v="6"/>
    <n v="6"/>
    <n v="0"/>
    <x v="2"/>
    <x v="1"/>
    <x v="4"/>
    <m/>
  </r>
  <r>
    <n v="2025"/>
    <x v="0"/>
    <n v="4"/>
    <n v="705"/>
    <d v="2025-02-11T00:00:00"/>
    <n v="35"/>
    <n v="21"/>
    <s v="Processed"/>
    <s v="Longfin Smelt"/>
    <n v="2"/>
    <s v="Completed"/>
    <n v="5"/>
    <n v="6"/>
    <n v="5.5"/>
    <n v="2"/>
    <x v="3"/>
    <x v="1"/>
    <x v="4"/>
    <m/>
  </r>
  <r>
    <n v="2025"/>
    <x v="0"/>
    <n v="4"/>
    <n v="706"/>
    <d v="2025-02-11T00:00:00"/>
    <n v="107.5"/>
    <n v="13"/>
    <s v="Processed"/>
    <s v="Longfin Smelt"/>
    <n v="2"/>
    <s v="Completed"/>
    <n v="6"/>
    <n v="7"/>
    <n v="6.5"/>
    <n v="0"/>
    <x v="2"/>
    <x v="1"/>
    <x v="4"/>
    <m/>
  </r>
  <r>
    <n v="2025"/>
    <x v="0"/>
    <n v="4"/>
    <n v="707"/>
    <d v="2025-02-11T00:00:00"/>
    <n v="109.5"/>
    <n v="17"/>
    <s v="Processed"/>
    <s v="Longfin Smelt"/>
    <n v="1"/>
    <s v="Completed"/>
    <n v="5"/>
    <n v="5"/>
    <n v="5"/>
    <n v="0"/>
    <x v="3"/>
    <x v="1"/>
    <x v="4"/>
    <m/>
  </r>
  <r>
    <n v="2025"/>
    <x v="0"/>
    <n v="4"/>
    <n v="711"/>
    <d v="2025-02-11T00:00:00"/>
    <n v="40.200000000000003"/>
    <n v="22"/>
    <s v="Processed"/>
    <s v="No Smelt Catch"/>
    <m/>
    <s v="Completed"/>
    <m/>
    <m/>
    <m/>
    <m/>
    <x v="3"/>
    <x v="1"/>
    <x v="4"/>
    <m/>
  </r>
  <r>
    <n v="2025"/>
    <x v="0"/>
    <n v="4"/>
    <n v="716"/>
    <d v="2025-02-11T00:00:00"/>
    <n v="97"/>
    <n v="15"/>
    <s v="Processed"/>
    <s v="No Smelt Catch"/>
    <m/>
    <s v="Completed"/>
    <m/>
    <m/>
    <m/>
    <m/>
    <x v="3"/>
    <x v="1"/>
    <x v="4"/>
    <m/>
  </r>
  <r>
    <n v="2025"/>
    <x v="0"/>
    <n v="4"/>
    <n v="723"/>
    <d v="2025-02-11T00:00:00"/>
    <n v="82.4"/>
    <n v="14"/>
    <s v="Processed"/>
    <s v="Longfin Smelt"/>
    <n v="1"/>
    <s v="Completed"/>
    <n v="7"/>
    <n v="7"/>
    <n v="7"/>
    <n v="0"/>
    <x v="3"/>
    <x v="1"/>
    <x v="4"/>
    <m/>
  </r>
  <r>
    <n v="2025"/>
    <x v="0"/>
    <n v="4"/>
    <n v="801"/>
    <d v="2025-02-12T00:00:00"/>
    <n v="50.6"/>
    <n v="27"/>
    <s v="Processed"/>
    <s v="No Smelt Catch"/>
    <m/>
    <s v="Completed"/>
    <m/>
    <m/>
    <m/>
    <m/>
    <x v="2"/>
    <x v="1"/>
    <x v="3"/>
    <m/>
  </r>
  <r>
    <n v="2025"/>
    <x v="0"/>
    <n v="4"/>
    <n v="804"/>
    <d v="2025-02-11T00:00:00"/>
    <n v="22.6"/>
    <n v="38"/>
    <s v="Processed"/>
    <s v="Longfin Smelt"/>
    <n v="1"/>
    <s v="Completed"/>
    <n v="7"/>
    <n v="7"/>
    <n v="7"/>
    <n v="0"/>
    <x v="2"/>
    <x v="1"/>
    <x v="3"/>
    <m/>
  </r>
  <r>
    <n v="2025"/>
    <x v="0"/>
    <n v="4"/>
    <n v="809"/>
    <d v="2025-02-10T00:00:00"/>
    <n v="58.8"/>
    <n v="24"/>
    <s v="Processed"/>
    <s v="Longfin Smelt"/>
    <n v="2"/>
    <s v="Completed"/>
    <n v="6"/>
    <n v="7"/>
    <n v="6.5"/>
    <n v="2"/>
    <x v="0"/>
    <x v="0"/>
    <x v="0"/>
    <m/>
  </r>
  <r>
    <n v="2025"/>
    <x v="0"/>
    <n v="4"/>
    <n v="812"/>
    <d v="2025-02-10T00:00:00"/>
    <n v="18.5"/>
    <n v="48"/>
    <s v="Processed"/>
    <s v="Longfin Smelt"/>
    <n v="4"/>
    <s v="Completed"/>
    <n v="6"/>
    <n v="6"/>
    <n v="6"/>
    <n v="4"/>
    <x v="0"/>
    <x v="0"/>
    <x v="0"/>
    <m/>
  </r>
  <r>
    <n v="2025"/>
    <x v="0"/>
    <n v="4"/>
    <n v="815"/>
    <d v="2025-02-10T00:00:00"/>
    <n v="13.8"/>
    <n v="52"/>
    <s v="Processed"/>
    <s v="Longfin Smelt"/>
    <n v="1"/>
    <s v="Completed"/>
    <n v="7"/>
    <n v="7"/>
    <n v="7"/>
    <n v="0"/>
    <x v="0"/>
    <x v="1"/>
    <x v="0"/>
    <m/>
  </r>
  <r>
    <n v="2025"/>
    <x v="0"/>
    <n v="4"/>
    <n v="901"/>
    <d v="2025-02-10T00:00:00"/>
    <n v="14.1"/>
    <n v="53"/>
    <s v="Processed"/>
    <s v="No Smelt Catch"/>
    <m/>
    <s v="Completed"/>
    <m/>
    <m/>
    <m/>
    <m/>
    <x v="0"/>
    <x v="1"/>
    <x v="0"/>
    <m/>
  </r>
  <r>
    <n v="2025"/>
    <x v="0"/>
    <n v="4"/>
    <n v="902"/>
    <d v="2025-02-10T00:00:00"/>
    <n v="6.3"/>
    <n v="85"/>
    <s v="Processed"/>
    <s v="No Smelt Catch"/>
    <m/>
    <s v="Completed"/>
    <m/>
    <m/>
    <m/>
    <m/>
    <x v="0"/>
    <x v="1"/>
    <x v="0"/>
    <m/>
  </r>
  <r>
    <n v="2025"/>
    <x v="0"/>
    <n v="4"/>
    <n v="906"/>
    <d v="2025-02-10T00:00:00"/>
    <n v="8.4"/>
    <n v="75"/>
    <s v="Processed"/>
    <s v="Longfin Smelt"/>
    <n v="2"/>
    <s v="Completed"/>
    <n v="7"/>
    <n v="8"/>
    <n v="7.5"/>
    <n v="2"/>
    <x v="0"/>
    <x v="1"/>
    <x v="0"/>
    <m/>
  </r>
  <r>
    <n v="2025"/>
    <x v="0"/>
    <n v="4"/>
    <n v="910"/>
    <d v="2025-02-10T00:00:00"/>
    <n v="5.6"/>
    <n v="117"/>
    <s v="Processed"/>
    <s v="Longfin Smelt"/>
    <n v="1"/>
    <s v="Completed"/>
    <n v="8"/>
    <n v="8"/>
    <n v="8"/>
    <n v="1"/>
    <x v="0"/>
    <x v="1"/>
    <x v="0"/>
    <m/>
  </r>
  <r>
    <n v="2025"/>
    <x v="0"/>
    <n v="4"/>
    <n v="912"/>
    <d v="2025-02-10T00:00:00"/>
    <n v="1.4"/>
    <n v="200"/>
    <s v="Processed"/>
    <s v="No Smelt Catch"/>
    <m/>
    <s v="Completed"/>
    <m/>
    <m/>
    <m/>
    <m/>
    <x v="0"/>
    <x v="1"/>
    <x v="0"/>
    <m/>
  </r>
  <r>
    <n v="2025"/>
    <x v="0"/>
    <n v="4"/>
    <n v="914"/>
    <d v="2025-02-10T00:00:00"/>
    <n v="3.2"/>
    <n v="158"/>
    <s v="Processed"/>
    <s v="Longfin Smelt"/>
    <n v="1"/>
    <s v="Completed"/>
    <n v="12"/>
    <n v="12"/>
    <n v="12"/>
    <n v="0"/>
    <x v="0"/>
    <x v="1"/>
    <x v="0"/>
    <m/>
  </r>
  <r>
    <n v="2025"/>
    <x v="0"/>
    <n v="4"/>
    <n v="915"/>
    <d v="2025-02-10T00:00:00"/>
    <n v="5.0999999999999996"/>
    <n v="68"/>
    <s v="Processed"/>
    <s v="Longfin Smelt"/>
    <n v="3"/>
    <s v="Completed"/>
    <n v="7"/>
    <n v="9"/>
    <n v="7.7"/>
    <n v="1"/>
    <x v="0"/>
    <x v="1"/>
    <x v="0"/>
    <m/>
  </r>
  <r>
    <n v="2025"/>
    <x v="0"/>
    <n v="4"/>
    <n v="918"/>
    <d v="2025-02-10T00:00:00"/>
    <n v="3.8"/>
    <n v="153"/>
    <s v="Processed"/>
    <s v="No Smelt Catch"/>
    <m/>
    <s v="Completed"/>
    <m/>
    <m/>
    <m/>
    <m/>
    <x v="0"/>
    <x v="1"/>
    <x v="0"/>
    <m/>
  </r>
  <r>
    <n v="2025"/>
    <x v="0"/>
    <n v="4"/>
    <n v="919"/>
    <d v="2025-02-10T00:00:00"/>
    <n v="13.4"/>
    <n v="48"/>
    <s v="Processed"/>
    <s v="Longfin Smelt"/>
    <n v="1"/>
    <s v="Completed"/>
    <n v="6"/>
    <n v="6"/>
    <n v="6"/>
    <n v="0"/>
    <x v="0"/>
    <x v="1"/>
    <x v="0"/>
    <m/>
  </r>
  <r>
    <n v="2025"/>
    <x v="0"/>
    <n v="5"/>
    <n v="306"/>
    <m/>
    <m/>
    <m/>
    <s v="Not Processed"/>
    <m/>
    <m/>
    <m/>
    <m/>
    <m/>
    <m/>
    <m/>
    <x v="4"/>
    <x v="1"/>
    <x v="5"/>
    <m/>
  </r>
  <r>
    <n v="2025"/>
    <x v="0"/>
    <n v="5"/>
    <n v="308"/>
    <m/>
    <m/>
    <m/>
    <s v="Not Processed"/>
    <m/>
    <m/>
    <m/>
    <m/>
    <m/>
    <m/>
    <m/>
    <x v="4"/>
    <x v="1"/>
    <x v="5"/>
    <m/>
  </r>
  <r>
    <n v="2025"/>
    <x v="0"/>
    <n v="5"/>
    <n v="311"/>
    <m/>
    <m/>
    <m/>
    <s v="Not Processed"/>
    <m/>
    <m/>
    <m/>
    <m/>
    <m/>
    <m/>
    <m/>
    <x v="4"/>
    <x v="1"/>
    <x v="5"/>
    <m/>
  </r>
  <r>
    <n v="2025"/>
    <x v="0"/>
    <n v="5"/>
    <n v="315"/>
    <m/>
    <m/>
    <m/>
    <s v="Not Processed"/>
    <m/>
    <m/>
    <m/>
    <m/>
    <m/>
    <m/>
    <m/>
    <x v="4"/>
    <x v="1"/>
    <x v="5"/>
    <m/>
  </r>
  <r>
    <n v="2025"/>
    <x v="0"/>
    <n v="5"/>
    <n v="322"/>
    <m/>
    <m/>
    <m/>
    <s v="Not Processed"/>
    <m/>
    <m/>
    <m/>
    <m/>
    <m/>
    <m/>
    <m/>
    <x v="4"/>
    <x v="1"/>
    <x v="5"/>
    <m/>
  </r>
  <r>
    <n v="2025"/>
    <x v="0"/>
    <n v="5"/>
    <n v="323"/>
    <m/>
    <m/>
    <m/>
    <s v="Not Processed"/>
    <m/>
    <m/>
    <m/>
    <m/>
    <m/>
    <m/>
    <m/>
    <x v="4"/>
    <x v="1"/>
    <x v="5"/>
    <m/>
  </r>
  <r>
    <n v="2025"/>
    <x v="0"/>
    <n v="5"/>
    <n v="327"/>
    <m/>
    <m/>
    <m/>
    <s v="Not Processed"/>
    <m/>
    <m/>
    <m/>
    <m/>
    <m/>
    <m/>
    <m/>
    <x v="4"/>
    <x v="1"/>
    <x v="5"/>
    <m/>
  </r>
  <r>
    <n v="2025"/>
    <x v="0"/>
    <n v="5"/>
    <n v="328"/>
    <m/>
    <m/>
    <m/>
    <s v="Not Processed"/>
    <m/>
    <m/>
    <m/>
    <m/>
    <m/>
    <m/>
    <m/>
    <x v="4"/>
    <x v="1"/>
    <x v="5"/>
    <m/>
  </r>
  <r>
    <n v="2025"/>
    <x v="0"/>
    <n v="5"/>
    <n v="329"/>
    <m/>
    <m/>
    <m/>
    <s v="Not Processed"/>
    <m/>
    <m/>
    <m/>
    <m/>
    <m/>
    <m/>
    <m/>
    <x v="1"/>
    <x v="1"/>
    <x v="5"/>
    <m/>
  </r>
  <r>
    <n v="2025"/>
    <x v="0"/>
    <n v="5"/>
    <n v="330"/>
    <m/>
    <m/>
    <m/>
    <s v="Not Processed"/>
    <m/>
    <m/>
    <m/>
    <m/>
    <m/>
    <m/>
    <m/>
    <x v="4"/>
    <x v="1"/>
    <x v="5"/>
    <m/>
  </r>
  <r>
    <n v="2025"/>
    <x v="0"/>
    <n v="5"/>
    <n v="335"/>
    <m/>
    <m/>
    <m/>
    <s v="Not Processed"/>
    <m/>
    <m/>
    <m/>
    <m/>
    <m/>
    <m/>
    <m/>
    <x v="1"/>
    <x v="1"/>
    <x v="5"/>
    <m/>
  </r>
  <r>
    <n v="2025"/>
    <x v="0"/>
    <n v="5"/>
    <n v="336"/>
    <m/>
    <m/>
    <m/>
    <s v="Not Processed"/>
    <m/>
    <m/>
    <m/>
    <m/>
    <m/>
    <m/>
    <m/>
    <x v="1"/>
    <x v="1"/>
    <x v="5"/>
    <m/>
  </r>
  <r>
    <n v="2025"/>
    <x v="0"/>
    <n v="5"/>
    <n v="338"/>
    <m/>
    <m/>
    <m/>
    <s v="Not Processed"/>
    <m/>
    <m/>
    <m/>
    <m/>
    <m/>
    <m/>
    <m/>
    <x v="1"/>
    <x v="1"/>
    <x v="5"/>
    <m/>
  </r>
  <r>
    <n v="2025"/>
    <x v="0"/>
    <n v="5"/>
    <n v="340"/>
    <m/>
    <m/>
    <m/>
    <s v="Not Processed"/>
    <m/>
    <m/>
    <m/>
    <m/>
    <m/>
    <m/>
    <m/>
    <x v="1"/>
    <x v="1"/>
    <x v="6"/>
    <m/>
  </r>
  <r>
    <n v="2025"/>
    <x v="0"/>
    <n v="5"/>
    <n v="342"/>
    <m/>
    <m/>
    <m/>
    <s v="Not Processed"/>
    <m/>
    <m/>
    <m/>
    <m/>
    <m/>
    <m/>
    <m/>
    <x v="1"/>
    <x v="1"/>
    <x v="6"/>
    <m/>
  </r>
  <r>
    <n v="2025"/>
    <x v="0"/>
    <n v="5"/>
    <n v="343"/>
    <m/>
    <m/>
    <m/>
    <s v="Not Processed"/>
    <m/>
    <m/>
    <m/>
    <m/>
    <m/>
    <m/>
    <m/>
    <x v="1"/>
    <x v="1"/>
    <x v="6"/>
    <m/>
  </r>
  <r>
    <n v="2025"/>
    <x v="0"/>
    <n v="5"/>
    <n v="344"/>
    <m/>
    <m/>
    <m/>
    <s v="Not Processed"/>
    <m/>
    <m/>
    <m/>
    <m/>
    <m/>
    <m/>
    <m/>
    <x v="1"/>
    <x v="1"/>
    <x v="6"/>
    <m/>
  </r>
  <r>
    <n v="2025"/>
    <x v="0"/>
    <n v="5"/>
    <n v="345"/>
    <m/>
    <m/>
    <m/>
    <s v="Not Processed"/>
    <m/>
    <m/>
    <m/>
    <m/>
    <m/>
    <m/>
    <m/>
    <x v="4"/>
    <x v="1"/>
    <x v="6"/>
    <m/>
  </r>
  <r>
    <n v="2025"/>
    <x v="0"/>
    <n v="5"/>
    <n v="346"/>
    <m/>
    <m/>
    <m/>
    <s v="Not Processed"/>
    <m/>
    <m/>
    <m/>
    <m/>
    <m/>
    <m/>
    <m/>
    <x v="1"/>
    <x v="1"/>
    <x v="6"/>
    <m/>
  </r>
  <r>
    <n v="2025"/>
    <x v="0"/>
    <n v="5"/>
    <n v="347"/>
    <m/>
    <m/>
    <m/>
    <s v="Not Processed"/>
    <m/>
    <m/>
    <m/>
    <m/>
    <m/>
    <m/>
    <m/>
    <x v="1"/>
    <x v="1"/>
    <x v="6"/>
    <m/>
  </r>
  <r>
    <n v="2025"/>
    <x v="0"/>
    <n v="5"/>
    <n v="348"/>
    <m/>
    <m/>
    <m/>
    <s v="Not Processed"/>
    <m/>
    <m/>
    <m/>
    <m/>
    <m/>
    <m/>
    <m/>
    <x v="1"/>
    <x v="1"/>
    <x v="6"/>
    <m/>
  </r>
  <r>
    <n v="2025"/>
    <x v="0"/>
    <n v="5"/>
    <n v="349"/>
    <m/>
    <m/>
    <m/>
    <s v="Not Processed"/>
    <m/>
    <m/>
    <m/>
    <m/>
    <m/>
    <m/>
    <m/>
    <x v="1"/>
    <x v="1"/>
    <x v="6"/>
    <m/>
  </r>
  <r>
    <n v="2025"/>
    <x v="0"/>
    <n v="5"/>
    <n v="401"/>
    <m/>
    <m/>
    <m/>
    <s v="Not Processed"/>
    <m/>
    <m/>
    <m/>
    <m/>
    <m/>
    <m/>
    <m/>
    <x v="1"/>
    <x v="1"/>
    <x v="1"/>
    <m/>
  </r>
  <r>
    <n v="2025"/>
    <x v="0"/>
    <n v="5"/>
    <n v="404"/>
    <m/>
    <m/>
    <m/>
    <s v="Not Processed"/>
    <m/>
    <m/>
    <m/>
    <m/>
    <m/>
    <m/>
    <m/>
    <x v="1"/>
    <x v="1"/>
    <x v="1"/>
    <m/>
  </r>
  <r>
    <n v="2025"/>
    <x v="0"/>
    <n v="5"/>
    <n v="405"/>
    <m/>
    <m/>
    <m/>
    <s v="Not Processed"/>
    <m/>
    <m/>
    <m/>
    <m/>
    <m/>
    <m/>
    <m/>
    <x v="1"/>
    <x v="1"/>
    <x v="1"/>
    <m/>
  </r>
  <r>
    <n v="2025"/>
    <x v="0"/>
    <n v="5"/>
    <n v="411"/>
    <d v="2025-02-26T00:00:00"/>
    <n v="28.1"/>
    <n v="33"/>
    <s v="Processed"/>
    <s v="Longfin Smelt"/>
    <n v="211"/>
    <s v="Completed"/>
    <n v="6"/>
    <n v="16"/>
    <n v="8.6"/>
    <n v="0"/>
    <x v="1"/>
    <x v="1"/>
    <x v="2"/>
    <m/>
  </r>
  <r>
    <n v="2025"/>
    <x v="0"/>
    <n v="5"/>
    <n v="418"/>
    <d v="2025-02-26T00:00:00"/>
    <n v="39.799999999999997"/>
    <n v="28"/>
    <s v="Processed"/>
    <s v="Longfin Smelt"/>
    <n v="42"/>
    <s v="Completed"/>
    <n v="6"/>
    <n v="12"/>
    <n v="8"/>
    <n v="0"/>
    <x v="1"/>
    <x v="1"/>
    <x v="2"/>
    <m/>
  </r>
  <r>
    <n v="2025"/>
    <x v="0"/>
    <n v="5"/>
    <n v="501"/>
    <d v="2025-02-26T00:00:00"/>
    <n v="22.1"/>
    <n v="38"/>
    <s v="Processed"/>
    <s v="Longfin Smelt"/>
    <n v="21"/>
    <s v="Completed"/>
    <n v="5"/>
    <n v="8"/>
    <n v="6.2"/>
    <n v="5"/>
    <x v="2"/>
    <x v="1"/>
    <x v="2"/>
    <m/>
  </r>
  <r>
    <n v="2025"/>
    <x v="0"/>
    <n v="5"/>
    <n v="504"/>
    <d v="2025-02-26T00:00:00"/>
    <n v="20.8"/>
    <n v="43"/>
    <s v="Processed"/>
    <s v="Longfin Smelt"/>
    <n v="19"/>
    <s v="Completed"/>
    <n v="5"/>
    <n v="7"/>
    <n v="6.2"/>
    <n v="8"/>
    <x v="2"/>
    <x v="1"/>
    <x v="2"/>
    <m/>
  </r>
  <r>
    <n v="2025"/>
    <x v="0"/>
    <n v="5"/>
    <n v="508"/>
    <m/>
    <m/>
    <m/>
    <s v="Not Processed"/>
    <m/>
    <m/>
    <s v=" "/>
    <m/>
    <m/>
    <m/>
    <m/>
    <x v="2"/>
    <x v="1"/>
    <x v="3"/>
    <m/>
  </r>
  <r>
    <n v="2025"/>
    <x v="0"/>
    <n v="5"/>
    <n v="513"/>
    <d v="2025-02-26T00:00:00"/>
    <n v="19.899999999999999"/>
    <n v="44"/>
    <s v="Processed"/>
    <s v="Longfin Smelt"/>
    <n v="6"/>
    <s v="Completed"/>
    <n v="5"/>
    <n v="7"/>
    <n v="5.8"/>
    <n v="4"/>
    <x v="2"/>
    <x v="1"/>
    <x v="3"/>
    <m/>
  </r>
  <r>
    <n v="2025"/>
    <x v="0"/>
    <n v="5"/>
    <n v="519"/>
    <d v="2025-02-26T00:00:00"/>
    <n v="23.6"/>
    <n v="30"/>
    <s v="Processed"/>
    <s v="Longfin Smelt"/>
    <n v="5"/>
    <s v="Completed"/>
    <n v="6"/>
    <n v="6"/>
    <n v="6"/>
    <n v="0"/>
    <x v="2"/>
    <x v="1"/>
    <x v="2"/>
    <m/>
  </r>
  <r>
    <n v="2025"/>
    <x v="0"/>
    <n v="5"/>
    <n v="520"/>
    <d v="2025-02-25T00:00:00"/>
    <n v="19.2"/>
    <n v="42"/>
    <s v="Processed"/>
    <s v="Longfin Smelt"/>
    <n v="7"/>
    <s v="Completed"/>
    <n v="5"/>
    <n v="8"/>
    <n v="6.6"/>
    <n v="7"/>
    <x v="2"/>
    <x v="1"/>
    <x v="3"/>
    <m/>
  </r>
  <r>
    <n v="2025"/>
    <x v="0"/>
    <n v="5"/>
    <n v="602"/>
    <d v="2025-02-26T00:00:00"/>
    <n v="27.2"/>
    <n v="32"/>
    <s v="Processed"/>
    <s v="Longfin Smelt"/>
    <n v="15"/>
    <s v="Completed"/>
    <n v="6"/>
    <n v="7"/>
    <n v="6.1"/>
    <n v="13"/>
    <x v="2"/>
    <x v="1"/>
    <x v="2"/>
    <m/>
  </r>
  <r>
    <n v="2025"/>
    <x v="0"/>
    <n v="5"/>
    <n v="606"/>
    <m/>
    <m/>
    <m/>
    <s v="Not Processed"/>
    <m/>
    <m/>
    <s v=" "/>
    <m/>
    <m/>
    <m/>
    <m/>
    <x v="2"/>
    <x v="1"/>
    <x v="2"/>
    <m/>
  </r>
  <r>
    <n v="2025"/>
    <x v="0"/>
    <n v="5"/>
    <n v="609"/>
    <d v="2025-02-26T00:00:00"/>
    <n v="28.8"/>
    <n v="33"/>
    <s v="Processed"/>
    <s v="Longfin Smelt "/>
    <n v="2"/>
    <s v="Completed"/>
    <n v="6"/>
    <n v="6"/>
    <n v="6"/>
    <n v="1"/>
    <x v="2"/>
    <x v="1"/>
    <x v="2"/>
    <m/>
  </r>
  <r>
    <n v="2025"/>
    <x v="0"/>
    <n v="5"/>
    <n v="610"/>
    <m/>
    <m/>
    <m/>
    <s v="Not Processed"/>
    <m/>
    <m/>
    <s v=" "/>
    <m/>
    <m/>
    <m/>
    <m/>
    <x v="2"/>
    <x v="1"/>
    <x v="2"/>
    <m/>
  </r>
  <r>
    <n v="2025"/>
    <x v="0"/>
    <n v="5"/>
    <n v="703"/>
    <d v="2025-02-25T00:00:00"/>
    <n v="17.7"/>
    <n v="36"/>
    <s v="Processed"/>
    <s v="Longfin Smelt"/>
    <n v="2"/>
    <s v="Completed"/>
    <n v="6"/>
    <n v="6"/>
    <n v="6"/>
    <n v="2"/>
    <x v="2"/>
    <x v="1"/>
    <x v="4"/>
    <m/>
  </r>
  <r>
    <n v="2025"/>
    <x v="0"/>
    <n v="5"/>
    <n v="704"/>
    <d v="2025-02-25T00:00:00"/>
    <n v="19.5"/>
    <n v="41"/>
    <s v="Processed"/>
    <s v="Longfin Smelt"/>
    <n v="9"/>
    <s v="Completed"/>
    <n v="6"/>
    <n v="7"/>
    <n v="6.1"/>
    <n v="9"/>
    <x v="2"/>
    <x v="1"/>
    <x v="4"/>
    <m/>
  </r>
  <r>
    <n v="2025"/>
    <x v="0"/>
    <n v="5"/>
    <n v="705"/>
    <d v="2025-02-25T00:00:00"/>
    <n v="17.5"/>
    <n v="48"/>
    <s v="Processed"/>
    <s v="No Smelt Catch"/>
    <m/>
    <s v="Completed"/>
    <m/>
    <m/>
    <m/>
    <m/>
    <x v="3"/>
    <x v="1"/>
    <x v="4"/>
    <m/>
  </r>
  <r>
    <n v="2025"/>
    <x v="0"/>
    <n v="5"/>
    <n v="706"/>
    <d v="2025-02-25T00:00:00"/>
    <n v="18.2"/>
    <n v="41"/>
    <s v="Processed"/>
    <s v="Longfin Smelt"/>
    <n v="2"/>
    <s v="Completed"/>
    <n v="5"/>
    <n v="6"/>
    <n v="5.5"/>
    <n v="2"/>
    <x v="2"/>
    <x v="1"/>
    <x v="4"/>
    <m/>
  </r>
  <r>
    <n v="2025"/>
    <x v="0"/>
    <n v="5"/>
    <n v="707"/>
    <d v="2025-02-25T00:00:00"/>
    <n v="22.3"/>
    <n v="38"/>
    <s v="Processed"/>
    <s v="Longfin Smelt"/>
    <n v="3"/>
    <s v="Completed"/>
    <n v="5"/>
    <n v="6"/>
    <n v="5.7"/>
    <n v="3"/>
    <x v="3"/>
    <x v="1"/>
    <x v="4"/>
    <m/>
  </r>
  <r>
    <n v="2025"/>
    <x v="0"/>
    <n v="5"/>
    <n v="711"/>
    <d v="2025-02-25T00:00:00"/>
    <n v="25.6"/>
    <n v="39"/>
    <s v="Processed"/>
    <s v="No Smelt Catch"/>
    <m/>
    <s v="Completed"/>
    <m/>
    <m/>
    <m/>
    <m/>
    <x v="3"/>
    <x v="1"/>
    <x v="4"/>
    <m/>
  </r>
  <r>
    <n v="2025"/>
    <x v="0"/>
    <n v="5"/>
    <n v="716"/>
    <d v="2025-02-25T00:00:00"/>
    <n v="20.2"/>
    <n v="36"/>
    <s v="Processed"/>
    <s v="No Smelt Catch"/>
    <m/>
    <s v="Completed"/>
    <m/>
    <m/>
    <m/>
    <m/>
    <x v="3"/>
    <x v="1"/>
    <x v="4"/>
    <m/>
  </r>
  <r>
    <n v="2025"/>
    <x v="0"/>
    <n v="5"/>
    <n v="723"/>
    <d v="2025-02-25T00:00:00"/>
    <n v="20.3"/>
    <n v="33"/>
    <s v="Processed"/>
    <s v="No Smelt Catch"/>
    <m/>
    <s v="Completed"/>
    <m/>
    <m/>
    <m/>
    <m/>
    <x v="3"/>
    <x v="1"/>
    <x v="4"/>
    <m/>
  </r>
  <r>
    <n v="2025"/>
    <x v="0"/>
    <n v="5"/>
    <n v="801"/>
    <d v="2025-02-25T00:00:00"/>
    <n v="18.5"/>
    <n v="43"/>
    <s v="Processed"/>
    <s v="Longfin Smelt "/>
    <n v="13"/>
    <s v="Completed"/>
    <n v="5"/>
    <n v="6"/>
    <n v="5.6"/>
    <n v="5"/>
    <x v="2"/>
    <x v="1"/>
    <x v="3"/>
    <m/>
  </r>
  <r>
    <n v="2025"/>
    <x v="0"/>
    <n v="5"/>
    <n v="804"/>
    <d v="2025-02-25T00:00:00"/>
    <n v="16.7"/>
    <n v="50"/>
    <s v="Processed"/>
    <s v="Longfin Smelt"/>
    <n v="1"/>
    <s v="Completed"/>
    <n v="6"/>
    <n v="6"/>
    <n v="6"/>
    <n v="1"/>
    <x v="2"/>
    <x v="1"/>
    <x v="3"/>
    <m/>
  </r>
  <r>
    <n v="2025"/>
    <x v="0"/>
    <n v="5"/>
    <n v="809"/>
    <d v="2025-02-24T00:00:00"/>
    <n v="14.4"/>
    <n v="47"/>
    <s v="Processed"/>
    <s v="Longfin Smelt "/>
    <n v="1"/>
    <s v="Completed"/>
    <n v="7"/>
    <n v="7"/>
    <n v="7"/>
    <n v="0"/>
    <x v="0"/>
    <x v="0"/>
    <x v="0"/>
    <m/>
  </r>
  <r>
    <n v="2025"/>
    <x v="0"/>
    <n v="5"/>
    <n v="812"/>
    <d v="2025-02-24T00:00:00"/>
    <n v="14.4"/>
    <n v="45"/>
    <s v="Processed"/>
    <s v="No Smelt Catch"/>
    <m/>
    <s v="Completed"/>
    <m/>
    <m/>
    <m/>
    <m/>
    <x v="0"/>
    <x v="0"/>
    <x v="0"/>
    <m/>
  </r>
  <r>
    <n v="2025"/>
    <x v="0"/>
    <n v="5"/>
    <n v="815"/>
    <d v="2025-02-24T00:00:00"/>
    <n v="13.1"/>
    <n v="54"/>
    <s v="Processed"/>
    <s v="No Smelt Catch"/>
    <m/>
    <s v="Completed"/>
    <m/>
    <m/>
    <m/>
    <m/>
    <x v="0"/>
    <x v="1"/>
    <x v="0"/>
    <m/>
  </r>
  <r>
    <n v="2025"/>
    <x v="0"/>
    <n v="5"/>
    <n v="901"/>
    <d v="2025-02-24T00:00:00"/>
    <n v="13.3"/>
    <n v="68"/>
    <s v="Processed"/>
    <s v="No Smelt Catch"/>
    <m/>
    <s v="Completed"/>
    <m/>
    <m/>
    <m/>
    <m/>
    <x v="0"/>
    <x v="1"/>
    <x v="0"/>
    <m/>
  </r>
  <r>
    <n v="2025"/>
    <x v="0"/>
    <n v="5"/>
    <n v="902"/>
    <d v="2025-02-24T00:00:00"/>
    <n v="7.7"/>
    <n v="108"/>
    <s v="Processed"/>
    <s v="No Smelt Catch"/>
    <m/>
    <s v="Completed"/>
    <m/>
    <m/>
    <m/>
    <m/>
    <x v="0"/>
    <x v="1"/>
    <x v="0"/>
    <m/>
  </r>
  <r>
    <n v="2025"/>
    <x v="0"/>
    <n v="5"/>
    <n v="906"/>
    <d v="2025-02-24T00:00:00"/>
    <n v="10.8"/>
    <n v="104"/>
    <s v="Processed"/>
    <s v="No Smelt Catch"/>
    <m/>
    <s v="Completed"/>
    <m/>
    <m/>
    <m/>
    <m/>
    <x v="0"/>
    <x v="1"/>
    <x v="0"/>
    <m/>
  </r>
  <r>
    <n v="2025"/>
    <x v="0"/>
    <n v="5"/>
    <n v="910"/>
    <d v="2025-02-24T00:00:00"/>
    <n v="7.9"/>
    <n v="85"/>
    <s v="Processed"/>
    <s v="No Smelt Catch"/>
    <m/>
    <s v="Completed"/>
    <m/>
    <m/>
    <m/>
    <m/>
    <x v="0"/>
    <x v="1"/>
    <x v="0"/>
    <m/>
  </r>
  <r>
    <n v="2025"/>
    <x v="0"/>
    <n v="5"/>
    <n v="912"/>
    <d v="2025-02-24T00:00:00"/>
    <n v="4.4000000000000004"/>
    <n v="134"/>
    <s v="Processed"/>
    <s v="No Smelt Catch"/>
    <m/>
    <s v="Completed"/>
    <m/>
    <m/>
    <m/>
    <m/>
    <x v="0"/>
    <x v="1"/>
    <x v="0"/>
    <m/>
  </r>
  <r>
    <n v="2025"/>
    <x v="0"/>
    <n v="5"/>
    <n v="914"/>
    <d v="2025-02-24T00:00:00"/>
    <n v="4.9000000000000004"/>
    <n v="137"/>
    <s v="Processed"/>
    <s v="No Smelt Catch"/>
    <m/>
    <s v="Completed"/>
    <m/>
    <m/>
    <m/>
    <m/>
    <x v="0"/>
    <x v="1"/>
    <x v="0"/>
    <m/>
  </r>
  <r>
    <n v="2025"/>
    <x v="0"/>
    <n v="5"/>
    <n v="915"/>
    <d v="2025-02-24T00:00:00"/>
    <n v="7.3"/>
    <n v="112"/>
    <s v="Processed"/>
    <s v="No Smelt Catch"/>
    <m/>
    <s v="Completed"/>
    <m/>
    <m/>
    <m/>
    <m/>
    <x v="0"/>
    <x v="1"/>
    <x v="0"/>
    <m/>
  </r>
  <r>
    <n v="2025"/>
    <x v="0"/>
    <n v="5"/>
    <n v="918"/>
    <d v="2025-02-24T00:00:00"/>
    <n v="5.9"/>
    <n v="138"/>
    <s v="Processed"/>
    <s v="No Smelt Catch"/>
    <m/>
    <s v="Completed"/>
    <m/>
    <m/>
    <m/>
    <m/>
    <x v="0"/>
    <x v="1"/>
    <x v="0"/>
    <m/>
  </r>
  <r>
    <n v="2025"/>
    <x v="0"/>
    <n v="5"/>
    <n v="919"/>
    <d v="2025-02-24T00:00:00"/>
    <n v="11.6"/>
    <n v="71"/>
    <s v="Processed"/>
    <s v="No Smelt Catch"/>
    <m/>
    <s v="Completed"/>
    <m/>
    <m/>
    <m/>
    <m/>
    <x v="0"/>
    <x v="1"/>
    <x v="0"/>
    <m/>
  </r>
  <r>
    <n v="2025"/>
    <x v="0"/>
    <n v="6"/>
    <n v="306"/>
    <m/>
    <m/>
    <m/>
    <s v="Not Processed"/>
    <m/>
    <m/>
    <m/>
    <m/>
    <m/>
    <m/>
    <m/>
    <x v="4"/>
    <x v="1"/>
    <x v="5"/>
    <m/>
  </r>
  <r>
    <n v="2025"/>
    <x v="0"/>
    <n v="6"/>
    <n v="308"/>
    <d v="2025-03-10T00:00:00"/>
    <n v="4.8"/>
    <n v="74"/>
    <s v="Processed"/>
    <s v="No Smelt Catch"/>
    <m/>
    <s v="Completed"/>
    <m/>
    <m/>
    <m/>
    <m/>
    <x v="4"/>
    <x v="1"/>
    <x v="5"/>
    <m/>
  </r>
  <r>
    <n v="2025"/>
    <x v="0"/>
    <n v="6"/>
    <n v="311"/>
    <d v="2025-03-10T00:00:00"/>
    <n v="3"/>
    <n v="96"/>
    <s v="Processed"/>
    <s v="No Smelt Catch"/>
    <m/>
    <s v="Completed"/>
    <m/>
    <m/>
    <m/>
    <m/>
    <x v="4"/>
    <x v="1"/>
    <x v="5"/>
    <m/>
  </r>
  <r>
    <n v="2025"/>
    <x v="0"/>
    <n v="6"/>
    <n v="315"/>
    <m/>
    <m/>
    <m/>
    <s v="Not Processed"/>
    <m/>
    <m/>
    <s v=" "/>
    <m/>
    <m/>
    <m/>
    <m/>
    <x v="4"/>
    <x v="1"/>
    <x v="5"/>
    <m/>
  </r>
  <r>
    <n v="2025"/>
    <x v="0"/>
    <n v="6"/>
    <n v="322"/>
    <m/>
    <m/>
    <m/>
    <s v="Not Processed"/>
    <m/>
    <m/>
    <s v=" "/>
    <m/>
    <m/>
    <m/>
    <m/>
    <x v="4"/>
    <x v="1"/>
    <x v="5"/>
    <m/>
  </r>
  <r>
    <n v="2025"/>
    <x v="0"/>
    <n v="6"/>
    <n v="323"/>
    <d v="2025-03-10T00:00:00"/>
    <n v="4.9000000000000004"/>
    <n v="77"/>
    <s v="Processed"/>
    <s v="No Smelt Catch"/>
    <m/>
    <s v="Completed"/>
    <m/>
    <m/>
    <m/>
    <m/>
    <x v="4"/>
    <x v="1"/>
    <x v="5"/>
    <m/>
  </r>
  <r>
    <n v="2025"/>
    <x v="0"/>
    <n v="6"/>
    <n v="327"/>
    <m/>
    <m/>
    <m/>
    <s v="Not Processed"/>
    <m/>
    <m/>
    <s v=" "/>
    <m/>
    <m/>
    <m/>
    <m/>
    <x v="4"/>
    <x v="1"/>
    <x v="5"/>
    <m/>
  </r>
  <r>
    <n v="2025"/>
    <x v="0"/>
    <n v="6"/>
    <n v="328"/>
    <d v="2025-03-10T00:00:00"/>
    <n v="6.5"/>
    <n v="61"/>
    <s v="Processed"/>
    <s v="Longfin Smelt"/>
    <n v="1"/>
    <s v="Completed"/>
    <n v="8"/>
    <n v="8"/>
    <n v="8"/>
    <n v="0"/>
    <x v="4"/>
    <x v="1"/>
    <x v="5"/>
    <m/>
  </r>
  <r>
    <n v="2025"/>
    <x v="0"/>
    <n v="6"/>
    <n v="329"/>
    <m/>
    <m/>
    <m/>
    <s v="Not Processed"/>
    <m/>
    <m/>
    <s v=" "/>
    <m/>
    <m/>
    <m/>
    <m/>
    <x v="1"/>
    <x v="1"/>
    <x v="5"/>
    <m/>
  </r>
  <r>
    <n v="2025"/>
    <x v="0"/>
    <n v="6"/>
    <n v="330"/>
    <m/>
    <m/>
    <m/>
    <s v="Not Processed"/>
    <m/>
    <m/>
    <s v=" "/>
    <m/>
    <m/>
    <m/>
    <m/>
    <x v="4"/>
    <x v="1"/>
    <x v="5"/>
    <m/>
  </r>
  <r>
    <n v="2025"/>
    <x v="0"/>
    <n v="6"/>
    <n v="335"/>
    <m/>
    <m/>
    <m/>
    <s v="Not Processed"/>
    <m/>
    <m/>
    <s v=" "/>
    <m/>
    <m/>
    <m/>
    <m/>
    <x v="1"/>
    <x v="1"/>
    <x v="5"/>
    <m/>
  </r>
  <r>
    <n v="2025"/>
    <x v="0"/>
    <n v="6"/>
    <n v="336"/>
    <m/>
    <m/>
    <m/>
    <s v="Not Processed"/>
    <m/>
    <m/>
    <s v=" "/>
    <m/>
    <m/>
    <m/>
    <m/>
    <x v="1"/>
    <x v="1"/>
    <x v="5"/>
    <m/>
  </r>
  <r>
    <n v="2025"/>
    <x v="0"/>
    <n v="6"/>
    <n v="338"/>
    <m/>
    <m/>
    <m/>
    <s v="Not Processed"/>
    <m/>
    <m/>
    <s v=" "/>
    <m/>
    <m/>
    <m/>
    <m/>
    <x v="1"/>
    <x v="1"/>
    <x v="5"/>
    <m/>
  </r>
  <r>
    <n v="2025"/>
    <x v="0"/>
    <n v="6"/>
    <n v="340"/>
    <m/>
    <m/>
    <m/>
    <s v="Not Processed"/>
    <m/>
    <m/>
    <s v=" "/>
    <m/>
    <m/>
    <m/>
    <m/>
    <x v="1"/>
    <x v="1"/>
    <x v="6"/>
    <m/>
  </r>
  <r>
    <n v="2025"/>
    <x v="0"/>
    <n v="6"/>
    <n v="342"/>
    <m/>
    <m/>
    <m/>
    <s v="Not Processed"/>
    <m/>
    <m/>
    <s v=" "/>
    <m/>
    <m/>
    <m/>
    <m/>
    <x v="1"/>
    <x v="1"/>
    <x v="6"/>
    <m/>
  </r>
  <r>
    <n v="2025"/>
    <x v="0"/>
    <n v="6"/>
    <n v="343"/>
    <m/>
    <m/>
    <m/>
    <s v="Not Processed"/>
    <m/>
    <m/>
    <s v=" "/>
    <m/>
    <m/>
    <m/>
    <m/>
    <x v="1"/>
    <x v="1"/>
    <x v="6"/>
    <m/>
  </r>
  <r>
    <n v="2025"/>
    <x v="0"/>
    <n v="6"/>
    <n v="344"/>
    <m/>
    <m/>
    <m/>
    <s v="Not Processed"/>
    <m/>
    <m/>
    <s v=" "/>
    <m/>
    <m/>
    <m/>
    <m/>
    <x v="1"/>
    <x v="1"/>
    <x v="6"/>
    <m/>
  </r>
  <r>
    <n v="2025"/>
    <x v="0"/>
    <n v="6"/>
    <n v="345"/>
    <m/>
    <m/>
    <m/>
    <s v="Not Processed"/>
    <m/>
    <m/>
    <s v=" "/>
    <m/>
    <m/>
    <m/>
    <m/>
    <x v="4"/>
    <x v="1"/>
    <x v="6"/>
    <m/>
  </r>
  <r>
    <n v="2025"/>
    <x v="0"/>
    <n v="6"/>
    <n v="346"/>
    <m/>
    <m/>
    <m/>
    <s v="Not Processed"/>
    <m/>
    <m/>
    <s v=" "/>
    <m/>
    <m/>
    <m/>
    <m/>
    <x v="1"/>
    <x v="1"/>
    <x v="6"/>
    <m/>
  </r>
  <r>
    <n v="2025"/>
    <x v="0"/>
    <n v="6"/>
    <n v="347"/>
    <m/>
    <m/>
    <m/>
    <s v="Not Processed"/>
    <m/>
    <m/>
    <s v=" "/>
    <m/>
    <m/>
    <m/>
    <m/>
    <x v="1"/>
    <x v="1"/>
    <x v="6"/>
    <m/>
  </r>
  <r>
    <n v="2025"/>
    <x v="0"/>
    <n v="6"/>
    <n v="348"/>
    <m/>
    <m/>
    <m/>
    <s v="Not Processed"/>
    <m/>
    <m/>
    <s v=" "/>
    <m/>
    <m/>
    <m/>
    <m/>
    <x v="1"/>
    <x v="1"/>
    <x v="6"/>
    <m/>
  </r>
  <r>
    <n v="2025"/>
    <x v="0"/>
    <n v="6"/>
    <n v="349"/>
    <m/>
    <m/>
    <m/>
    <s v="Not Processed"/>
    <m/>
    <m/>
    <s v=" "/>
    <m/>
    <m/>
    <m/>
    <m/>
    <x v="1"/>
    <x v="1"/>
    <x v="6"/>
    <m/>
  </r>
  <r>
    <n v="2025"/>
    <x v="0"/>
    <n v="6"/>
    <n v="401"/>
    <m/>
    <m/>
    <m/>
    <s v="Not Processed"/>
    <m/>
    <m/>
    <s v=" "/>
    <m/>
    <m/>
    <m/>
    <m/>
    <x v="1"/>
    <x v="1"/>
    <x v="1"/>
    <m/>
  </r>
  <r>
    <n v="2025"/>
    <x v="0"/>
    <n v="6"/>
    <n v="404"/>
    <m/>
    <m/>
    <m/>
    <s v="Not Processed"/>
    <m/>
    <m/>
    <s v=" "/>
    <m/>
    <m/>
    <m/>
    <m/>
    <x v="1"/>
    <x v="1"/>
    <x v="1"/>
    <m/>
  </r>
  <r>
    <n v="2025"/>
    <x v="0"/>
    <n v="6"/>
    <n v="405"/>
    <m/>
    <m/>
    <m/>
    <s v="Not Processed"/>
    <m/>
    <m/>
    <s v=" "/>
    <m/>
    <m/>
    <m/>
    <m/>
    <x v="1"/>
    <x v="1"/>
    <x v="1"/>
    <m/>
  </r>
  <r>
    <n v="2025"/>
    <x v="0"/>
    <n v="6"/>
    <n v="411"/>
    <m/>
    <m/>
    <m/>
    <s v="Not Processed"/>
    <m/>
    <m/>
    <s v=" "/>
    <m/>
    <m/>
    <m/>
    <m/>
    <x v="1"/>
    <x v="1"/>
    <x v="2"/>
    <m/>
  </r>
  <r>
    <n v="2025"/>
    <x v="0"/>
    <n v="6"/>
    <n v="418"/>
    <m/>
    <m/>
    <m/>
    <s v="Not Processed"/>
    <m/>
    <m/>
    <s v=" "/>
    <m/>
    <m/>
    <m/>
    <m/>
    <x v="1"/>
    <x v="1"/>
    <x v="2"/>
    <m/>
  </r>
  <r>
    <n v="2025"/>
    <x v="0"/>
    <n v="6"/>
    <n v="501"/>
    <m/>
    <m/>
    <m/>
    <s v="Not Processed"/>
    <m/>
    <m/>
    <s v=" "/>
    <m/>
    <m/>
    <m/>
    <m/>
    <x v="2"/>
    <x v="1"/>
    <x v="2"/>
    <m/>
  </r>
  <r>
    <n v="2025"/>
    <x v="0"/>
    <n v="6"/>
    <n v="504"/>
    <m/>
    <m/>
    <m/>
    <s v="Not Processed"/>
    <m/>
    <m/>
    <s v=" "/>
    <m/>
    <m/>
    <m/>
    <m/>
    <x v="2"/>
    <x v="1"/>
    <x v="2"/>
    <m/>
  </r>
  <r>
    <n v="2025"/>
    <x v="0"/>
    <n v="6"/>
    <n v="508"/>
    <m/>
    <m/>
    <m/>
    <s v="Not Processed"/>
    <m/>
    <m/>
    <s v=" "/>
    <m/>
    <m/>
    <m/>
    <m/>
    <x v="2"/>
    <x v="1"/>
    <x v="3"/>
    <m/>
  </r>
  <r>
    <n v="2025"/>
    <x v="0"/>
    <n v="6"/>
    <n v="513"/>
    <m/>
    <m/>
    <m/>
    <s v="Not Processed"/>
    <m/>
    <m/>
    <s v=" "/>
    <m/>
    <m/>
    <m/>
    <m/>
    <x v="2"/>
    <x v="1"/>
    <x v="3"/>
    <m/>
  </r>
  <r>
    <n v="2025"/>
    <x v="0"/>
    <n v="6"/>
    <n v="519"/>
    <d v="2025-03-12T00:00:00"/>
    <n v="15.4"/>
    <n v="45"/>
    <s v="Processed"/>
    <s v="Longfin Smelt"/>
    <n v="36"/>
    <s v="Completed"/>
    <n v="5"/>
    <n v="9"/>
    <n v="6.4"/>
    <n v="19"/>
    <x v="2"/>
    <x v="1"/>
    <x v="2"/>
    <m/>
  </r>
  <r>
    <n v="2025"/>
    <x v="0"/>
    <n v="6"/>
    <n v="520"/>
    <d v="2025-03-11T00:00:00"/>
    <n v="12.2"/>
    <n v="51"/>
    <s v="Processed"/>
    <s v="Longfin Smelt"/>
    <n v="16"/>
    <s v="Completed"/>
    <n v="5"/>
    <n v="8"/>
    <n v="6.4"/>
    <n v="6"/>
    <x v="2"/>
    <x v="1"/>
    <x v="3"/>
    <m/>
  </r>
  <r>
    <n v="2025"/>
    <x v="0"/>
    <n v="6"/>
    <n v="602"/>
    <d v="2025-03-12T00:00:00"/>
    <n v="26.6"/>
    <n v="38"/>
    <s v="Processed"/>
    <s v="Longfin Smelt"/>
    <n v="300"/>
    <s v="Completed"/>
    <n v="6"/>
    <n v="11"/>
    <n v="8"/>
    <n v="9"/>
    <x v="2"/>
    <x v="1"/>
    <x v="2"/>
    <m/>
  </r>
  <r>
    <n v="2025"/>
    <x v="0"/>
    <n v="6"/>
    <n v="606"/>
    <m/>
    <m/>
    <m/>
    <s v="Not Processed"/>
    <m/>
    <m/>
    <s v=" "/>
    <m/>
    <m/>
    <m/>
    <m/>
    <x v="2"/>
    <x v="1"/>
    <x v="2"/>
    <m/>
  </r>
  <r>
    <n v="2025"/>
    <x v="0"/>
    <n v="6"/>
    <n v="609"/>
    <d v="2025-03-13T00:00:00"/>
    <n v="23.4"/>
    <n v="36"/>
    <s v="Processed"/>
    <s v="No Smelt Catch"/>
    <m/>
    <s v="Completed"/>
    <m/>
    <m/>
    <m/>
    <m/>
    <x v="2"/>
    <x v="1"/>
    <x v="2"/>
    <m/>
  </r>
  <r>
    <n v="2025"/>
    <x v="0"/>
    <n v="6"/>
    <n v="610"/>
    <m/>
    <m/>
    <m/>
    <s v="Not Processed"/>
    <m/>
    <m/>
    <s v=" "/>
    <m/>
    <m/>
    <m/>
    <m/>
    <x v="2"/>
    <x v="1"/>
    <x v="2"/>
    <m/>
  </r>
  <r>
    <n v="2025"/>
    <x v="0"/>
    <n v="6"/>
    <n v="703"/>
    <d v="2025-03-11T00:00:00"/>
    <n v="10.3"/>
    <n v="62"/>
    <s v="Processed"/>
    <s v="Longfin Smelt"/>
    <n v="3"/>
    <s v="Completed"/>
    <n v="5"/>
    <n v="6"/>
    <n v="5.3"/>
    <n v="0"/>
    <x v="2"/>
    <x v="1"/>
    <x v="4"/>
    <m/>
  </r>
  <r>
    <n v="2025"/>
    <x v="0"/>
    <n v="6"/>
    <n v="704"/>
    <d v="2025-03-11T00:00:00"/>
    <n v="11.1"/>
    <n v="62"/>
    <s v="Processed"/>
    <s v="Longfin Smelt"/>
    <n v="7"/>
    <s v="Completed"/>
    <n v="6"/>
    <n v="6"/>
    <n v="6"/>
    <n v="6"/>
    <x v="2"/>
    <x v="1"/>
    <x v="4"/>
    <m/>
  </r>
  <r>
    <n v="2025"/>
    <x v="0"/>
    <n v="6"/>
    <n v="705"/>
    <d v="2025-03-11T00:00:00"/>
    <n v="8.8000000000000007"/>
    <n v="74"/>
    <s v="Processed"/>
    <s v="No Smelt Catch"/>
    <m/>
    <s v="Completed"/>
    <m/>
    <m/>
    <m/>
    <m/>
    <x v="3"/>
    <x v="1"/>
    <x v="4"/>
    <m/>
  </r>
  <r>
    <n v="2025"/>
    <x v="0"/>
    <n v="6"/>
    <n v="706"/>
    <d v="2025-03-11T00:00:00"/>
    <n v="9.8000000000000007"/>
    <n v="71"/>
    <s v="Processed"/>
    <s v="Longfin Smelt"/>
    <n v="5"/>
    <s v="Completed"/>
    <n v="5"/>
    <n v="6"/>
    <n v="5.4"/>
    <n v="3"/>
    <x v="2"/>
    <x v="1"/>
    <x v="4"/>
    <m/>
  </r>
  <r>
    <n v="2025"/>
    <x v="0"/>
    <n v="6"/>
    <n v="707"/>
    <d v="2025-03-11T00:00:00"/>
    <n v="10.6"/>
    <n v="79"/>
    <s v="Processed"/>
    <s v="No Smelt Catch"/>
    <m/>
    <s v="Completed"/>
    <m/>
    <m/>
    <m/>
    <m/>
    <x v="3"/>
    <x v="1"/>
    <x v="4"/>
    <m/>
  </r>
  <r>
    <n v="2025"/>
    <x v="0"/>
    <n v="6"/>
    <n v="711"/>
    <d v="2025-03-11T00:00:00"/>
    <n v="15.1"/>
    <n v="57"/>
    <s v="Processed"/>
    <s v="No Smelt Catch"/>
    <m/>
    <s v="Completed"/>
    <m/>
    <m/>
    <m/>
    <m/>
    <x v="3"/>
    <x v="1"/>
    <x v="4"/>
    <m/>
  </r>
  <r>
    <n v="2025"/>
    <x v="0"/>
    <n v="6"/>
    <n v="716"/>
    <m/>
    <m/>
    <m/>
    <s v="Not Processed"/>
    <m/>
    <m/>
    <s v=" "/>
    <m/>
    <m/>
    <m/>
    <m/>
    <x v="3"/>
    <x v="1"/>
    <x v="4"/>
    <m/>
  </r>
  <r>
    <n v="2025"/>
    <x v="0"/>
    <n v="6"/>
    <n v="723"/>
    <d v="2025-03-11T00:00:00"/>
    <n v="9.9"/>
    <n v="63"/>
    <s v="Processed"/>
    <s v="Longfin Smelt"/>
    <n v="1"/>
    <s v="Completed"/>
    <n v="6"/>
    <n v="6"/>
    <n v="6"/>
    <n v="1"/>
    <x v="3"/>
    <x v="1"/>
    <x v="4"/>
    <m/>
  </r>
  <r>
    <n v="2025"/>
    <x v="0"/>
    <n v="6"/>
    <n v="801"/>
    <d v="2025-03-13T00:00:00"/>
    <n v="11.1"/>
    <n v="57"/>
    <s v="Processed"/>
    <s v="Longfin Smelt"/>
    <n v="10"/>
    <s v="Completed"/>
    <n v="6"/>
    <n v="7"/>
    <n v="6.4"/>
    <n v="2"/>
    <x v="2"/>
    <x v="1"/>
    <x v="3"/>
    <m/>
  </r>
  <r>
    <n v="2025"/>
    <x v="0"/>
    <n v="6"/>
    <n v="804"/>
    <d v="2025-03-11T00:00:00"/>
    <n v="10.9"/>
    <n v="73"/>
    <s v="Processed"/>
    <s v="Longfin Smelt"/>
    <n v="7"/>
    <s v="Completed"/>
    <n v="5"/>
    <n v="6"/>
    <n v="5.7"/>
    <n v="2"/>
    <x v="2"/>
    <x v="1"/>
    <x v="3"/>
    <m/>
  </r>
  <r>
    <n v="2025"/>
    <x v="0"/>
    <n v="6"/>
    <n v="809"/>
    <d v="2025-03-10T00:00:00"/>
    <n v="10.7"/>
    <n v="88"/>
    <s v="Processed"/>
    <s v="Longfin Smelt"/>
    <n v="5"/>
    <s v="Completed"/>
    <n v="6"/>
    <n v="7"/>
    <n v="6.4"/>
    <n v="3"/>
    <x v="0"/>
    <x v="0"/>
    <x v="0"/>
    <m/>
  </r>
  <r>
    <n v="2025"/>
    <x v="0"/>
    <n v="6"/>
    <n v="812"/>
    <d v="2025-03-10T00:00:00"/>
    <n v="10"/>
    <n v="87"/>
    <s v="Processed"/>
    <s v="No Smelt Catch"/>
    <m/>
    <s v="Completed"/>
    <m/>
    <m/>
    <m/>
    <m/>
    <x v="0"/>
    <x v="0"/>
    <x v="0"/>
    <m/>
  </r>
  <r>
    <n v="2025"/>
    <x v="0"/>
    <n v="6"/>
    <n v="815"/>
    <d v="2025-03-10T00:00:00"/>
    <n v="7.1"/>
    <n v="94"/>
    <s v="Processed"/>
    <s v="Longfin Smelt"/>
    <n v="1"/>
    <s v="Completed"/>
    <n v="8"/>
    <n v="8"/>
    <n v="8"/>
    <n v="0"/>
    <x v="0"/>
    <x v="1"/>
    <x v="0"/>
    <m/>
  </r>
  <r>
    <n v="2025"/>
    <x v="0"/>
    <n v="6"/>
    <n v="901"/>
    <d v="2025-03-10T00:00:00"/>
    <n v="7.7"/>
    <n v="89"/>
    <s v="Processed"/>
    <s v="No Smelt Catch"/>
    <m/>
    <s v="Completed"/>
    <m/>
    <m/>
    <m/>
    <m/>
    <x v="0"/>
    <x v="1"/>
    <x v="0"/>
    <m/>
  </r>
  <r>
    <n v="2025"/>
    <x v="0"/>
    <n v="6"/>
    <n v="902"/>
    <d v="2025-03-10T00:00:00"/>
    <n v="5.7"/>
    <n v="115"/>
    <s v="Processed"/>
    <s v="No Smelt Catch"/>
    <m/>
    <s v="Completed"/>
    <m/>
    <m/>
    <m/>
    <m/>
    <x v="0"/>
    <x v="1"/>
    <x v="0"/>
    <m/>
  </r>
  <r>
    <n v="2025"/>
    <x v="0"/>
    <n v="6"/>
    <n v="906"/>
    <m/>
    <m/>
    <m/>
    <s v="Not Processed"/>
    <m/>
    <m/>
    <s v=" "/>
    <m/>
    <m/>
    <m/>
    <m/>
    <x v="0"/>
    <x v="1"/>
    <x v="0"/>
    <m/>
  </r>
  <r>
    <n v="2025"/>
    <x v="0"/>
    <n v="6"/>
    <n v="910"/>
    <d v="2025-03-10T00:00:00"/>
    <n v="3.9"/>
    <n v="185"/>
    <s v="Processed"/>
    <s v="No Smelt Catch"/>
    <m/>
    <s v="Completed"/>
    <m/>
    <m/>
    <m/>
    <m/>
    <x v="0"/>
    <x v="1"/>
    <x v="0"/>
    <m/>
  </r>
  <r>
    <n v="2025"/>
    <x v="0"/>
    <n v="6"/>
    <n v="912"/>
    <d v="2025-03-10T00:00:00"/>
    <n v="2.2999999999999998"/>
    <n v="200"/>
    <s v="Processed"/>
    <s v="No Smelt Catch"/>
    <m/>
    <s v="Completed"/>
    <m/>
    <m/>
    <m/>
    <m/>
    <x v="0"/>
    <x v="1"/>
    <x v="0"/>
    <m/>
  </r>
  <r>
    <n v="2025"/>
    <x v="0"/>
    <n v="6"/>
    <n v="914"/>
    <d v="2025-03-10T00:00:00"/>
    <n v="3.8"/>
    <n v="166"/>
    <s v="Processed"/>
    <s v="No Smelt Catch"/>
    <m/>
    <s v="Completed"/>
    <m/>
    <m/>
    <m/>
    <m/>
    <x v="0"/>
    <x v="1"/>
    <x v="0"/>
    <m/>
  </r>
  <r>
    <n v="2025"/>
    <x v="0"/>
    <n v="6"/>
    <n v="915"/>
    <d v="2025-03-10T00:00:00"/>
    <n v="5.4"/>
    <n v="109"/>
    <s v="Processed"/>
    <s v="No Smelt Catch"/>
    <m/>
    <s v="Completed"/>
    <m/>
    <m/>
    <m/>
    <m/>
    <x v="0"/>
    <x v="1"/>
    <x v="0"/>
    <m/>
  </r>
  <r>
    <n v="2025"/>
    <x v="0"/>
    <n v="6"/>
    <n v="918"/>
    <d v="2025-03-10T00:00:00"/>
    <n v="4.3"/>
    <n v="154"/>
    <s v="Processed"/>
    <s v="No Smelt Catch"/>
    <m/>
    <s v="Completed"/>
    <m/>
    <m/>
    <m/>
    <m/>
    <x v="0"/>
    <x v="1"/>
    <x v="0"/>
    <m/>
  </r>
  <r>
    <n v="2025"/>
    <x v="0"/>
    <n v="6"/>
    <n v="919"/>
    <d v="2025-03-10T00:00:00"/>
    <n v="4.7"/>
    <n v="134"/>
    <s v="Processed"/>
    <s v="No Smelt Catch"/>
    <m/>
    <s v="Completed"/>
    <m/>
    <m/>
    <m/>
    <m/>
    <x v="0"/>
    <x v="1"/>
    <x v="0"/>
    <m/>
  </r>
  <r>
    <n v="2025"/>
    <x v="1"/>
    <n v="1"/>
    <n v="306"/>
    <m/>
    <m/>
    <m/>
    <m/>
    <s v="Not Processed"/>
    <m/>
    <m/>
    <m/>
    <m/>
    <m/>
    <m/>
    <x v="4"/>
    <x v="1"/>
    <x v="5"/>
    <m/>
  </r>
  <r>
    <n v="2025"/>
    <x v="1"/>
    <n v="1"/>
    <n v="308"/>
    <m/>
    <m/>
    <m/>
    <m/>
    <s v="Not Processed"/>
    <m/>
    <m/>
    <m/>
    <m/>
    <m/>
    <m/>
    <x v="4"/>
    <x v="1"/>
    <x v="5"/>
    <m/>
  </r>
  <r>
    <n v="2025"/>
    <x v="1"/>
    <n v="1"/>
    <n v="311"/>
    <m/>
    <m/>
    <m/>
    <m/>
    <s v="Not Processed"/>
    <m/>
    <m/>
    <m/>
    <m/>
    <m/>
    <m/>
    <x v="4"/>
    <x v="1"/>
    <x v="5"/>
    <m/>
  </r>
  <r>
    <n v="2025"/>
    <x v="1"/>
    <n v="1"/>
    <n v="315"/>
    <m/>
    <m/>
    <m/>
    <m/>
    <s v="Not Processed"/>
    <m/>
    <m/>
    <m/>
    <m/>
    <m/>
    <m/>
    <x v="4"/>
    <x v="1"/>
    <x v="5"/>
    <m/>
  </r>
  <r>
    <n v="2025"/>
    <x v="1"/>
    <n v="1"/>
    <n v="322"/>
    <m/>
    <m/>
    <m/>
    <m/>
    <s v="Not Processed"/>
    <m/>
    <m/>
    <m/>
    <m/>
    <m/>
    <m/>
    <x v="4"/>
    <x v="1"/>
    <x v="5"/>
    <m/>
  </r>
  <r>
    <n v="2025"/>
    <x v="1"/>
    <n v="1"/>
    <n v="323"/>
    <m/>
    <m/>
    <m/>
    <m/>
    <s v="Not Processed"/>
    <m/>
    <m/>
    <m/>
    <m/>
    <m/>
    <m/>
    <x v="4"/>
    <x v="1"/>
    <x v="5"/>
    <m/>
  </r>
  <r>
    <n v="2025"/>
    <x v="1"/>
    <n v="1"/>
    <n v="327"/>
    <m/>
    <m/>
    <m/>
    <m/>
    <s v="Not Processed"/>
    <m/>
    <m/>
    <m/>
    <m/>
    <m/>
    <m/>
    <x v="4"/>
    <x v="1"/>
    <x v="5"/>
    <m/>
  </r>
  <r>
    <n v="2025"/>
    <x v="1"/>
    <n v="1"/>
    <n v="328"/>
    <m/>
    <m/>
    <m/>
    <m/>
    <s v="Not Processed"/>
    <m/>
    <m/>
    <m/>
    <m/>
    <m/>
    <m/>
    <x v="4"/>
    <x v="1"/>
    <x v="5"/>
    <m/>
  </r>
  <r>
    <n v="2025"/>
    <x v="1"/>
    <n v="1"/>
    <n v="329"/>
    <m/>
    <m/>
    <m/>
    <m/>
    <s v="Not Processed"/>
    <m/>
    <m/>
    <m/>
    <m/>
    <m/>
    <m/>
    <x v="1"/>
    <x v="1"/>
    <x v="5"/>
    <m/>
  </r>
  <r>
    <n v="2025"/>
    <x v="1"/>
    <n v="1"/>
    <n v="330"/>
    <m/>
    <m/>
    <m/>
    <m/>
    <s v="Not Processed"/>
    <m/>
    <m/>
    <m/>
    <m/>
    <m/>
    <m/>
    <x v="4"/>
    <x v="1"/>
    <x v="5"/>
    <m/>
  </r>
  <r>
    <n v="2025"/>
    <x v="1"/>
    <n v="1"/>
    <n v="335"/>
    <m/>
    <m/>
    <m/>
    <m/>
    <s v="Not Processed"/>
    <m/>
    <m/>
    <m/>
    <m/>
    <m/>
    <m/>
    <x v="1"/>
    <x v="1"/>
    <x v="5"/>
    <m/>
  </r>
  <r>
    <n v="2025"/>
    <x v="1"/>
    <n v="1"/>
    <n v="336"/>
    <m/>
    <m/>
    <m/>
    <m/>
    <s v="Not Processed"/>
    <m/>
    <m/>
    <m/>
    <m/>
    <m/>
    <m/>
    <x v="1"/>
    <x v="1"/>
    <x v="5"/>
    <m/>
  </r>
  <r>
    <n v="2025"/>
    <x v="1"/>
    <n v="1"/>
    <n v="338"/>
    <m/>
    <m/>
    <m/>
    <m/>
    <s v="Not Processed"/>
    <m/>
    <m/>
    <m/>
    <m/>
    <m/>
    <m/>
    <x v="1"/>
    <x v="1"/>
    <x v="5"/>
    <m/>
  </r>
  <r>
    <n v="2025"/>
    <x v="1"/>
    <n v="1"/>
    <n v="340"/>
    <m/>
    <m/>
    <m/>
    <m/>
    <s v="Not Processed"/>
    <m/>
    <m/>
    <m/>
    <m/>
    <m/>
    <m/>
    <x v="1"/>
    <x v="1"/>
    <x v="6"/>
    <m/>
  </r>
  <r>
    <n v="2025"/>
    <x v="1"/>
    <n v="1"/>
    <n v="342"/>
    <m/>
    <m/>
    <m/>
    <m/>
    <s v="Not Processed"/>
    <m/>
    <m/>
    <m/>
    <m/>
    <m/>
    <m/>
    <x v="1"/>
    <x v="1"/>
    <x v="6"/>
    <m/>
  </r>
  <r>
    <n v="2025"/>
    <x v="1"/>
    <n v="1"/>
    <n v="343"/>
    <m/>
    <m/>
    <m/>
    <m/>
    <s v="Not Processed"/>
    <m/>
    <m/>
    <m/>
    <m/>
    <m/>
    <m/>
    <x v="1"/>
    <x v="1"/>
    <x v="6"/>
    <m/>
  </r>
  <r>
    <n v="2025"/>
    <x v="1"/>
    <n v="1"/>
    <n v="344"/>
    <m/>
    <m/>
    <m/>
    <m/>
    <s v="Not Processed"/>
    <m/>
    <m/>
    <m/>
    <m/>
    <m/>
    <m/>
    <x v="1"/>
    <x v="1"/>
    <x v="6"/>
    <m/>
  </r>
  <r>
    <n v="2025"/>
    <x v="1"/>
    <n v="1"/>
    <n v="345"/>
    <m/>
    <m/>
    <m/>
    <m/>
    <s v="Not Processed"/>
    <m/>
    <m/>
    <m/>
    <m/>
    <m/>
    <m/>
    <x v="4"/>
    <x v="1"/>
    <x v="6"/>
    <m/>
  </r>
  <r>
    <n v="2025"/>
    <x v="1"/>
    <n v="1"/>
    <n v="346"/>
    <m/>
    <m/>
    <m/>
    <m/>
    <s v="Not Processed"/>
    <m/>
    <m/>
    <m/>
    <m/>
    <m/>
    <m/>
    <x v="1"/>
    <x v="1"/>
    <x v="6"/>
    <m/>
  </r>
  <r>
    <n v="2025"/>
    <x v="1"/>
    <n v="1"/>
    <n v="401"/>
    <m/>
    <m/>
    <m/>
    <m/>
    <s v="Not Processed"/>
    <m/>
    <m/>
    <m/>
    <m/>
    <m/>
    <m/>
    <x v="1"/>
    <x v="1"/>
    <x v="1"/>
    <m/>
  </r>
  <r>
    <n v="2025"/>
    <x v="1"/>
    <n v="1"/>
    <n v="404"/>
    <m/>
    <m/>
    <m/>
    <m/>
    <s v="Not Processed"/>
    <m/>
    <m/>
    <m/>
    <m/>
    <m/>
    <m/>
    <x v="1"/>
    <x v="1"/>
    <x v="1"/>
    <m/>
  </r>
  <r>
    <n v="2025"/>
    <x v="1"/>
    <n v="1"/>
    <n v="405"/>
    <m/>
    <m/>
    <m/>
    <m/>
    <s v="Not Processed"/>
    <m/>
    <m/>
    <m/>
    <m/>
    <m/>
    <m/>
    <x v="1"/>
    <x v="1"/>
    <x v="1"/>
    <m/>
  </r>
  <r>
    <n v="2025"/>
    <x v="1"/>
    <n v="1"/>
    <n v="411"/>
    <m/>
    <m/>
    <m/>
    <m/>
    <s v="Not Processed"/>
    <m/>
    <m/>
    <m/>
    <m/>
    <m/>
    <m/>
    <x v="1"/>
    <x v="1"/>
    <x v="2"/>
    <m/>
  </r>
  <r>
    <n v="2025"/>
    <x v="1"/>
    <n v="1"/>
    <n v="418"/>
    <m/>
    <m/>
    <m/>
    <m/>
    <s v="Not Processed"/>
    <m/>
    <m/>
    <m/>
    <m/>
    <m/>
    <m/>
    <x v="1"/>
    <x v="1"/>
    <x v="2"/>
    <m/>
  </r>
  <r>
    <n v="2025"/>
    <x v="1"/>
    <n v="1"/>
    <n v="501"/>
    <m/>
    <m/>
    <m/>
    <m/>
    <s v="Not Processed"/>
    <m/>
    <m/>
    <m/>
    <m/>
    <m/>
    <m/>
    <x v="2"/>
    <x v="1"/>
    <x v="2"/>
    <m/>
  </r>
  <r>
    <n v="2025"/>
    <x v="1"/>
    <n v="1"/>
    <n v="504"/>
    <m/>
    <m/>
    <m/>
    <m/>
    <s v="Not Processed"/>
    <m/>
    <m/>
    <m/>
    <m/>
    <m/>
    <m/>
    <x v="2"/>
    <x v="1"/>
    <x v="2"/>
    <m/>
  </r>
  <r>
    <n v="2025"/>
    <x v="1"/>
    <n v="1"/>
    <n v="519"/>
    <m/>
    <m/>
    <m/>
    <m/>
    <s v="Not Processed"/>
    <m/>
    <m/>
    <m/>
    <m/>
    <m/>
    <m/>
    <x v="2"/>
    <x v="1"/>
    <x v="2"/>
    <m/>
  </r>
  <r>
    <n v="2025"/>
    <x v="1"/>
    <n v="1"/>
    <n v="602"/>
    <m/>
    <m/>
    <m/>
    <m/>
    <s v="Not Processed"/>
    <m/>
    <m/>
    <m/>
    <m/>
    <m/>
    <m/>
    <x v="2"/>
    <x v="1"/>
    <x v="2"/>
    <m/>
  </r>
  <r>
    <n v="2025"/>
    <x v="1"/>
    <n v="1"/>
    <n v="606"/>
    <m/>
    <m/>
    <m/>
    <m/>
    <s v="Not Processed"/>
    <m/>
    <m/>
    <m/>
    <m/>
    <m/>
    <m/>
    <x v="2"/>
    <x v="1"/>
    <x v="2"/>
    <m/>
  </r>
  <r>
    <n v="2025"/>
    <x v="1"/>
    <n v="1"/>
    <n v="609"/>
    <m/>
    <m/>
    <m/>
    <m/>
    <s v="Not Processed"/>
    <m/>
    <m/>
    <m/>
    <m/>
    <m/>
    <m/>
    <x v="2"/>
    <x v="1"/>
    <x v="2"/>
    <m/>
  </r>
  <r>
    <n v="2025"/>
    <x v="1"/>
    <n v="1"/>
    <n v="610"/>
    <m/>
    <m/>
    <m/>
    <m/>
    <s v="Not Processed"/>
    <m/>
    <m/>
    <m/>
    <m/>
    <m/>
    <m/>
    <x v="2"/>
    <x v="1"/>
    <x v="2"/>
    <m/>
  </r>
  <r>
    <n v="2025"/>
    <x v="1"/>
    <n v="1"/>
    <n v="508"/>
    <d v="2025-03-18T00:00:00"/>
    <m/>
    <m/>
    <n v="1"/>
    <s v="Longfin Smelt"/>
    <n v="1"/>
    <s v="Preliminary"/>
    <m/>
    <m/>
    <m/>
    <m/>
    <x v="2"/>
    <x v="1"/>
    <x v="3"/>
    <m/>
  </r>
  <r>
    <n v="2025"/>
    <x v="1"/>
    <n v="1"/>
    <n v="513"/>
    <m/>
    <m/>
    <m/>
    <n v="0"/>
    <s v="Not Processed"/>
    <m/>
    <m/>
    <m/>
    <m/>
    <m/>
    <m/>
    <x v="2"/>
    <x v="1"/>
    <x v="3"/>
    <m/>
  </r>
  <r>
    <n v="2025"/>
    <x v="1"/>
    <n v="1"/>
    <n v="520"/>
    <m/>
    <m/>
    <m/>
    <n v="0"/>
    <s v="Not Processed"/>
    <m/>
    <m/>
    <m/>
    <m/>
    <m/>
    <m/>
    <x v="2"/>
    <x v="1"/>
    <x v="3"/>
    <m/>
  </r>
  <r>
    <n v="2025"/>
    <x v="1"/>
    <n v="1"/>
    <n v="801"/>
    <d v="2025-03-19T00:00:00"/>
    <m/>
    <n v="64"/>
    <n v="2"/>
    <s v="Longfin Smelt"/>
    <n v="3"/>
    <s v="Preliminary"/>
    <m/>
    <m/>
    <m/>
    <m/>
    <x v="2"/>
    <x v="1"/>
    <x v="3"/>
    <m/>
  </r>
  <r>
    <n v="2025"/>
    <x v="1"/>
    <n v="1"/>
    <n v="804"/>
    <d v="2025-03-18T00:00:00"/>
    <m/>
    <n v="62"/>
    <n v="3"/>
    <s v="No Smelt Catch"/>
    <m/>
    <s v="Complete"/>
    <m/>
    <m/>
    <m/>
    <m/>
    <x v="2"/>
    <x v="1"/>
    <x v="3"/>
    <m/>
  </r>
  <r>
    <n v="2025"/>
    <x v="1"/>
    <n v="1"/>
    <n v="703"/>
    <m/>
    <m/>
    <m/>
    <n v="0"/>
    <s v="Not Processed"/>
    <m/>
    <m/>
    <m/>
    <m/>
    <m/>
    <m/>
    <x v="2"/>
    <x v="1"/>
    <x v="4"/>
    <m/>
  </r>
  <r>
    <n v="2025"/>
    <x v="1"/>
    <n v="1"/>
    <n v="704"/>
    <m/>
    <m/>
    <m/>
    <n v="0"/>
    <s v="Not Processed"/>
    <m/>
    <m/>
    <m/>
    <m/>
    <m/>
    <m/>
    <x v="2"/>
    <x v="1"/>
    <x v="4"/>
    <m/>
  </r>
  <r>
    <n v="2025"/>
    <x v="1"/>
    <n v="1"/>
    <n v="705"/>
    <d v="2025-03-19T00:00:00"/>
    <m/>
    <n v="84"/>
    <n v="1"/>
    <s v="No Smelt Catch"/>
    <m/>
    <s v="Preliminary"/>
    <m/>
    <m/>
    <m/>
    <m/>
    <x v="3"/>
    <x v="1"/>
    <x v="4"/>
    <m/>
  </r>
  <r>
    <n v="2025"/>
    <x v="1"/>
    <n v="1"/>
    <n v="706"/>
    <m/>
    <m/>
    <m/>
    <n v="0"/>
    <s v="Not Processed"/>
    <m/>
    <m/>
    <m/>
    <m/>
    <m/>
    <m/>
    <x v="2"/>
    <x v="1"/>
    <x v="4"/>
    <m/>
  </r>
  <r>
    <n v="2025"/>
    <x v="1"/>
    <n v="1"/>
    <n v="707"/>
    <d v="2025-03-19T00:00:00"/>
    <m/>
    <n v="58"/>
    <n v="1"/>
    <s v="No Smelt Catch"/>
    <m/>
    <s v="Preliminary"/>
    <m/>
    <m/>
    <m/>
    <m/>
    <x v="3"/>
    <x v="1"/>
    <x v="4"/>
    <m/>
  </r>
  <r>
    <n v="2025"/>
    <x v="1"/>
    <n v="1"/>
    <n v="711"/>
    <m/>
    <m/>
    <m/>
    <n v="0"/>
    <s v="Not Processed"/>
    <m/>
    <m/>
    <m/>
    <m/>
    <m/>
    <m/>
    <x v="3"/>
    <x v="1"/>
    <x v="4"/>
    <m/>
  </r>
  <r>
    <n v="2025"/>
    <x v="1"/>
    <n v="1"/>
    <n v="716"/>
    <d v="2025-03-20T00:00:00"/>
    <m/>
    <n v="60"/>
    <n v="1"/>
    <s v="No Smelt Catch"/>
    <m/>
    <s v="Preliminary"/>
    <m/>
    <m/>
    <m/>
    <m/>
    <x v="3"/>
    <x v="1"/>
    <x v="4"/>
    <m/>
  </r>
  <r>
    <n v="2025"/>
    <x v="1"/>
    <n v="1"/>
    <n v="718"/>
    <d v="2025-03-20T00:00:00"/>
    <m/>
    <n v="102"/>
    <n v="2"/>
    <s v="No Smelt Catch"/>
    <m/>
    <s v="Preliminary"/>
    <m/>
    <m/>
    <m/>
    <m/>
    <x v="3"/>
    <x v="1"/>
    <x v="4"/>
    <m/>
  </r>
  <r>
    <n v="2025"/>
    <x v="1"/>
    <n v="1"/>
    <n v="719"/>
    <m/>
    <m/>
    <m/>
    <n v="0"/>
    <s v="Not Processed"/>
    <m/>
    <m/>
    <m/>
    <m/>
    <m/>
    <m/>
    <x v="3"/>
    <x v="1"/>
    <x v="4"/>
    <m/>
  </r>
  <r>
    <n v="2025"/>
    <x v="1"/>
    <n v="1"/>
    <n v="720"/>
    <m/>
    <m/>
    <m/>
    <n v="0"/>
    <s v="Not Processed"/>
    <m/>
    <m/>
    <m/>
    <m/>
    <m/>
    <m/>
    <x v="3"/>
    <x v="1"/>
    <x v="4"/>
    <m/>
  </r>
  <r>
    <n v="2025"/>
    <x v="1"/>
    <n v="1"/>
    <n v="723"/>
    <m/>
    <m/>
    <m/>
    <n v="0"/>
    <s v="Not Processed"/>
    <m/>
    <m/>
    <m/>
    <m/>
    <m/>
    <m/>
    <x v="3"/>
    <x v="1"/>
    <x v="4"/>
    <m/>
  </r>
  <r>
    <n v="2025"/>
    <x v="1"/>
    <n v="1"/>
    <n v="724"/>
    <m/>
    <m/>
    <m/>
    <n v="0"/>
    <s v="Not Processed"/>
    <m/>
    <m/>
    <m/>
    <m/>
    <m/>
    <m/>
    <x v="3"/>
    <x v="1"/>
    <x v="4"/>
    <m/>
  </r>
  <r>
    <n v="2025"/>
    <x v="1"/>
    <n v="1"/>
    <n v="726"/>
    <m/>
    <m/>
    <m/>
    <n v="0"/>
    <s v="Not Processed"/>
    <m/>
    <m/>
    <m/>
    <m/>
    <m/>
    <m/>
    <x v="3"/>
    <x v="1"/>
    <x v="4"/>
    <m/>
  </r>
  <r>
    <n v="2025"/>
    <x v="1"/>
    <n v="1"/>
    <n v="809"/>
    <d v="2025-03-17T00:00:00"/>
    <m/>
    <n v="68"/>
    <n v="3"/>
    <s v="Longfin Smelt"/>
    <n v="2"/>
    <s v="Complete"/>
    <n v="7"/>
    <n v="7"/>
    <n v="7"/>
    <m/>
    <x v="0"/>
    <x v="0"/>
    <x v="0"/>
    <m/>
  </r>
  <r>
    <n v="2025"/>
    <x v="1"/>
    <n v="1"/>
    <n v="812"/>
    <d v="2025-03-17T00:00:00"/>
    <m/>
    <n v="77"/>
    <n v="3"/>
    <s v="No Smelt Catch"/>
    <m/>
    <s v="Complete"/>
    <m/>
    <m/>
    <m/>
    <m/>
    <x v="0"/>
    <x v="0"/>
    <x v="0"/>
    <m/>
  </r>
  <r>
    <n v="2025"/>
    <x v="1"/>
    <n v="1"/>
    <n v="815"/>
    <d v="2025-03-18T00:00:00"/>
    <m/>
    <n v="98"/>
    <n v="3"/>
    <s v="Longfin Smelt"/>
    <n v="1"/>
    <s v="Complete"/>
    <n v="10"/>
    <n v="10"/>
    <n v="10"/>
    <m/>
    <x v="0"/>
    <x v="1"/>
    <x v="0"/>
    <m/>
  </r>
  <r>
    <n v="2025"/>
    <x v="1"/>
    <n v="1"/>
    <n v="901"/>
    <d v="2025-03-18T00:00:00"/>
    <m/>
    <n v="84"/>
    <n v="3"/>
    <s v="No Smelt Catch"/>
    <m/>
    <s v="Complete"/>
    <m/>
    <m/>
    <m/>
    <m/>
    <x v="0"/>
    <x v="1"/>
    <x v="0"/>
    <s v="*Reduced tow time (5 min)"/>
  </r>
  <r>
    <n v="2025"/>
    <x v="1"/>
    <n v="1"/>
    <n v="902"/>
    <d v="2025-03-17T00:00:00"/>
    <m/>
    <n v="84"/>
    <n v="3"/>
    <s v="Longfin Smelt"/>
    <n v="1"/>
    <s v="Complete"/>
    <n v="7"/>
    <n v="7"/>
    <n v="7"/>
    <m/>
    <x v="0"/>
    <x v="1"/>
    <x v="0"/>
    <m/>
  </r>
  <r>
    <n v="2025"/>
    <x v="1"/>
    <n v="1"/>
    <n v="906"/>
    <d v="2025-03-18T00:00:00"/>
    <m/>
    <n v="149"/>
    <n v="3"/>
    <s v="Longfin Smelt"/>
    <n v="1"/>
    <s v="Complete"/>
    <n v="6"/>
    <n v="6"/>
    <n v="6"/>
    <m/>
    <x v="0"/>
    <x v="1"/>
    <x v="0"/>
    <s v="*Reduced tow time (5 min)"/>
  </r>
  <r>
    <n v="2025"/>
    <x v="1"/>
    <n v="1"/>
    <n v="910"/>
    <d v="2025-03-17T00:00:00"/>
    <m/>
    <n v="114"/>
    <n v="3"/>
    <s v="No Smelt Catch"/>
    <m/>
    <s v="Complete"/>
    <m/>
    <m/>
    <m/>
    <m/>
    <x v="0"/>
    <x v="1"/>
    <x v="0"/>
    <m/>
  </r>
  <r>
    <n v="2025"/>
    <x v="1"/>
    <n v="1"/>
    <n v="912"/>
    <d v="2025-03-17T00:00:00"/>
    <m/>
    <n v="101"/>
    <n v="3"/>
    <s v="No Smelt Catch"/>
    <m/>
    <s v="Complete"/>
    <m/>
    <m/>
    <m/>
    <m/>
    <x v="0"/>
    <x v="1"/>
    <x v="0"/>
    <m/>
  </r>
  <r>
    <n v="2025"/>
    <x v="1"/>
    <n v="1"/>
    <n v="914"/>
    <d v="2025-03-14T00:00:00"/>
    <m/>
    <n v="145"/>
    <n v="3"/>
    <s v="No Smelt Catch"/>
    <m/>
    <s v="Complete"/>
    <m/>
    <m/>
    <m/>
    <m/>
    <x v="0"/>
    <x v="1"/>
    <x v="0"/>
    <m/>
  </r>
  <r>
    <n v="2025"/>
    <x v="1"/>
    <n v="1"/>
    <n v="915"/>
    <d v="2025-03-17T00:00:00"/>
    <m/>
    <n v="115"/>
    <n v="3"/>
    <s v="No Smelt Catch"/>
    <m/>
    <s v="Complete"/>
    <m/>
    <m/>
    <m/>
    <m/>
    <x v="0"/>
    <x v="1"/>
    <x v="0"/>
    <m/>
  </r>
  <r>
    <n v="2025"/>
    <x v="1"/>
    <n v="1"/>
    <n v="918"/>
    <d v="2025-03-17T00:00:00"/>
    <m/>
    <n v="96"/>
    <n v="3"/>
    <s v="No Smelt Catch"/>
    <m/>
    <s v="Complete"/>
    <m/>
    <m/>
    <m/>
    <m/>
    <x v="0"/>
    <x v="1"/>
    <x v="0"/>
    <m/>
  </r>
  <r>
    <n v="2025"/>
    <x v="1"/>
    <n v="1"/>
    <n v="919"/>
    <d v="2025-03-18T00:00:00"/>
    <m/>
    <n v="144"/>
    <n v="3"/>
    <s v="No Smelt Catch"/>
    <m/>
    <s v="Complete"/>
    <m/>
    <m/>
    <m/>
    <m/>
    <x v="0"/>
    <x v="1"/>
    <x v="0"/>
    <m/>
  </r>
  <r>
    <n v="2026"/>
    <x v="1"/>
    <n v="2"/>
    <n v="306"/>
    <m/>
    <m/>
    <n v="0"/>
    <s v="Not Processed"/>
    <m/>
    <m/>
    <m/>
    <m/>
    <m/>
    <m/>
    <m/>
    <x v="6"/>
    <x v="1"/>
    <x v="5"/>
    <m/>
  </r>
  <r>
    <n v="2027"/>
    <x v="1"/>
    <n v="2"/>
    <n v="308"/>
    <m/>
    <m/>
    <n v="0"/>
    <s v="Not Processed"/>
    <m/>
    <m/>
    <m/>
    <m/>
    <m/>
    <m/>
    <m/>
    <x v="6"/>
    <x v="1"/>
    <x v="5"/>
    <m/>
  </r>
  <r>
    <n v="2028"/>
    <x v="1"/>
    <n v="2"/>
    <n v="311"/>
    <m/>
    <m/>
    <n v="0"/>
    <s v="Not Processed"/>
    <m/>
    <m/>
    <m/>
    <m/>
    <m/>
    <m/>
    <m/>
    <x v="6"/>
    <x v="1"/>
    <x v="5"/>
    <m/>
  </r>
  <r>
    <n v="2029"/>
    <x v="1"/>
    <n v="2"/>
    <n v="315"/>
    <m/>
    <m/>
    <n v="0"/>
    <s v="Not Processed"/>
    <m/>
    <m/>
    <m/>
    <m/>
    <m/>
    <m/>
    <m/>
    <x v="6"/>
    <x v="1"/>
    <x v="5"/>
    <m/>
  </r>
  <r>
    <n v="2030"/>
    <x v="1"/>
    <n v="2"/>
    <n v="322"/>
    <m/>
    <m/>
    <n v="0"/>
    <s v="Not Processed"/>
    <m/>
    <m/>
    <m/>
    <m/>
    <m/>
    <m/>
    <m/>
    <x v="6"/>
    <x v="1"/>
    <x v="5"/>
    <m/>
  </r>
  <r>
    <n v="2031"/>
    <x v="1"/>
    <n v="2"/>
    <n v="323"/>
    <m/>
    <m/>
    <n v="0"/>
    <s v="Not Processed"/>
    <m/>
    <m/>
    <m/>
    <m/>
    <m/>
    <m/>
    <m/>
    <x v="6"/>
    <x v="1"/>
    <x v="5"/>
    <m/>
  </r>
  <r>
    <n v="2032"/>
    <x v="1"/>
    <n v="2"/>
    <n v="327"/>
    <m/>
    <m/>
    <n v="0"/>
    <s v="Not Processed"/>
    <m/>
    <m/>
    <m/>
    <m/>
    <m/>
    <m/>
    <m/>
    <x v="6"/>
    <x v="1"/>
    <x v="5"/>
    <m/>
  </r>
  <r>
    <n v="2033"/>
    <x v="1"/>
    <n v="2"/>
    <n v="328"/>
    <m/>
    <m/>
    <n v="0"/>
    <s v="Not Processed"/>
    <m/>
    <m/>
    <m/>
    <m/>
    <m/>
    <m/>
    <m/>
    <x v="6"/>
    <x v="1"/>
    <x v="5"/>
    <m/>
  </r>
  <r>
    <n v="2034"/>
    <x v="1"/>
    <n v="2"/>
    <n v="329"/>
    <m/>
    <m/>
    <n v="0"/>
    <s v="Not Processed"/>
    <m/>
    <m/>
    <m/>
    <m/>
    <m/>
    <m/>
    <m/>
    <x v="6"/>
    <x v="1"/>
    <x v="5"/>
    <m/>
  </r>
  <r>
    <n v="2035"/>
    <x v="1"/>
    <n v="2"/>
    <n v="330"/>
    <m/>
    <m/>
    <n v="0"/>
    <s v="Not Processed"/>
    <m/>
    <m/>
    <m/>
    <m/>
    <m/>
    <m/>
    <m/>
    <x v="6"/>
    <x v="1"/>
    <x v="5"/>
    <m/>
  </r>
  <r>
    <n v="2036"/>
    <x v="1"/>
    <n v="2"/>
    <n v="335"/>
    <m/>
    <m/>
    <n v="0"/>
    <s v="Not Processed"/>
    <m/>
    <m/>
    <m/>
    <m/>
    <m/>
    <m/>
    <m/>
    <x v="6"/>
    <x v="1"/>
    <x v="5"/>
    <m/>
  </r>
  <r>
    <n v="2037"/>
    <x v="1"/>
    <n v="2"/>
    <n v="336"/>
    <m/>
    <m/>
    <n v="0"/>
    <s v="Not Processed"/>
    <m/>
    <m/>
    <m/>
    <m/>
    <m/>
    <m/>
    <m/>
    <x v="6"/>
    <x v="1"/>
    <x v="5"/>
    <m/>
  </r>
  <r>
    <n v="2038"/>
    <x v="1"/>
    <n v="2"/>
    <n v="338"/>
    <m/>
    <m/>
    <n v="0"/>
    <s v="Not Processed"/>
    <m/>
    <m/>
    <m/>
    <m/>
    <m/>
    <m/>
    <m/>
    <x v="6"/>
    <x v="1"/>
    <x v="5"/>
    <m/>
  </r>
  <r>
    <n v="2039"/>
    <x v="1"/>
    <n v="2"/>
    <n v="340"/>
    <m/>
    <m/>
    <n v="0"/>
    <s v="Not Processed"/>
    <m/>
    <m/>
    <m/>
    <m/>
    <m/>
    <m/>
    <m/>
    <x v="6"/>
    <x v="1"/>
    <x v="6"/>
    <m/>
  </r>
  <r>
    <n v="2040"/>
    <x v="1"/>
    <n v="2"/>
    <n v="342"/>
    <m/>
    <m/>
    <n v="0"/>
    <s v="Not Processed"/>
    <m/>
    <m/>
    <m/>
    <m/>
    <m/>
    <m/>
    <m/>
    <x v="6"/>
    <x v="1"/>
    <x v="6"/>
    <m/>
  </r>
  <r>
    <n v="2041"/>
    <x v="1"/>
    <n v="2"/>
    <n v="343"/>
    <m/>
    <m/>
    <n v="0"/>
    <s v="Not Processed"/>
    <m/>
    <m/>
    <m/>
    <m/>
    <m/>
    <m/>
    <m/>
    <x v="6"/>
    <x v="1"/>
    <x v="6"/>
    <m/>
  </r>
  <r>
    <n v="2042"/>
    <x v="1"/>
    <n v="2"/>
    <n v="344"/>
    <m/>
    <m/>
    <n v="0"/>
    <s v="Not Processed"/>
    <m/>
    <m/>
    <m/>
    <m/>
    <m/>
    <m/>
    <m/>
    <x v="6"/>
    <x v="1"/>
    <x v="6"/>
    <m/>
  </r>
  <r>
    <n v="2043"/>
    <x v="1"/>
    <n v="2"/>
    <n v="345"/>
    <m/>
    <m/>
    <n v="0"/>
    <s v="Not Processed"/>
    <m/>
    <m/>
    <m/>
    <m/>
    <m/>
    <m/>
    <m/>
    <x v="6"/>
    <x v="1"/>
    <x v="6"/>
    <m/>
  </r>
  <r>
    <n v="2044"/>
    <x v="1"/>
    <n v="2"/>
    <n v="346"/>
    <m/>
    <m/>
    <n v="0"/>
    <s v="Not Processed"/>
    <m/>
    <m/>
    <m/>
    <m/>
    <m/>
    <m/>
    <m/>
    <x v="6"/>
    <x v="1"/>
    <x v="6"/>
    <m/>
  </r>
  <r>
    <n v="2045"/>
    <x v="1"/>
    <n v="2"/>
    <n v="401"/>
    <m/>
    <m/>
    <n v="0"/>
    <s v="Not Processed"/>
    <m/>
    <m/>
    <m/>
    <m/>
    <m/>
    <m/>
    <m/>
    <x v="6"/>
    <x v="1"/>
    <x v="1"/>
    <m/>
  </r>
  <r>
    <n v="2046"/>
    <x v="1"/>
    <n v="2"/>
    <n v="404"/>
    <d v="2025-04-03T00:00:00"/>
    <n v="25"/>
    <n v="3"/>
    <s v="Longfin Smelt"/>
    <n v="18"/>
    <s v="Complete"/>
    <n v="7"/>
    <n v="35"/>
    <m/>
    <m/>
    <m/>
    <x v="6"/>
    <x v="1"/>
    <x v="1"/>
    <m/>
  </r>
  <r>
    <n v="2047"/>
    <x v="1"/>
    <n v="2"/>
    <n v="405"/>
    <m/>
    <m/>
    <n v="0"/>
    <s v="Not Processed"/>
    <m/>
    <m/>
    <m/>
    <m/>
    <m/>
    <m/>
    <m/>
    <x v="6"/>
    <x v="1"/>
    <x v="1"/>
    <m/>
  </r>
  <r>
    <n v="2048"/>
    <x v="1"/>
    <n v="2"/>
    <n v="411"/>
    <m/>
    <m/>
    <n v="0"/>
    <s v="Not Processed"/>
    <m/>
    <m/>
    <m/>
    <m/>
    <m/>
    <m/>
    <m/>
    <x v="6"/>
    <x v="1"/>
    <x v="2"/>
    <m/>
  </r>
  <r>
    <n v="2049"/>
    <x v="1"/>
    <n v="2"/>
    <n v="418"/>
    <m/>
    <m/>
    <n v="0"/>
    <s v="Not Processed"/>
    <m/>
    <m/>
    <m/>
    <m/>
    <m/>
    <m/>
    <m/>
    <x v="6"/>
    <x v="1"/>
    <x v="2"/>
    <m/>
  </r>
  <r>
    <n v="2050"/>
    <x v="1"/>
    <n v="2"/>
    <n v="501"/>
    <d v="2025-04-03T00:00:00"/>
    <n v="37"/>
    <n v="3"/>
    <s v="Longfin Smelt"/>
    <n v="144"/>
    <s v="Complete"/>
    <n v="6"/>
    <n v="22"/>
    <m/>
    <m/>
    <m/>
    <x v="6"/>
    <x v="1"/>
    <x v="2"/>
    <m/>
  </r>
  <r>
    <n v="2051"/>
    <x v="1"/>
    <n v="2"/>
    <n v="504"/>
    <d v="2025-04-03T00:00:00"/>
    <n v="57"/>
    <n v="3"/>
    <s v="Longfin Smelt"/>
    <n v="58"/>
    <s v="Complete"/>
    <n v="6"/>
    <n v="20"/>
    <n v="12"/>
    <n v="12"/>
    <m/>
    <x v="6"/>
    <x v="1"/>
    <x v="2"/>
    <m/>
  </r>
  <r>
    <n v="2052"/>
    <x v="1"/>
    <n v="2"/>
    <n v="519"/>
    <d v="2025-04-03T00:00:00"/>
    <n v="48"/>
    <n v="3"/>
    <s v="Longfin Smelt"/>
    <n v="10"/>
    <s v="Complete"/>
    <n v="6"/>
    <n v="14"/>
    <m/>
    <m/>
    <m/>
    <x v="6"/>
    <x v="1"/>
    <x v="2"/>
    <m/>
  </r>
  <r>
    <n v="2053"/>
    <x v="1"/>
    <n v="2"/>
    <n v="602"/>
    <m/>
    <m/>
    <n v="0"/>
    <s v="Not Processed"/>
    <m/>
    <m/>
    <m/>
    <m/>
    <m/>
    <m/>
    <m/>
    <x v="6"/>
    <x v="1"/>
    <x v="2"/>
    <m/>
  </r>
  <r>
    <n v="2054"/>
    <x v="1"/>
    <n v="2"/>
    <n v="606"/>
    <m/>
    <m/>
    <n v="0"/>
    <s v="Not Processed"/>
    <m/>
    <m/>
    <m/>
    <m/>
    <m/>
    <m/>
    <m/>
    <x v="6"/>
    <x v="1"/>
    <x v="2"/>
    <m/>
  </r>
  <r>
    <n v="2055"/>
    <x v="1"/>
    <n v="2"/>
    <n v="609"/>
    <m/>
    <m/>
    <n v="0"/>
    <s v="Not Processed"/>
    <m/>
    <m/>
    <m/>
    <m/>
    <m/>
    <m/>
    <m/>
    <x v="6"/>
    <x v="1"/>
    <x v="2"/>
    <m/>
  </r>
  <r>
    <n v="2056"/>
    <x v="1"/>
    <n v="2"/>
    <n v="610"/>
    <m/>
    <m/>
    <n v="0"/>
    <s v="Not Processed"/>
    <m/>
    <m/>
    <m/>
    <m/>
    <m/>
    <m/>
    <m/>
    <x v="6"/>
    <x v="1"/>
    <x v="2"/>
    <m/>
  </r>
  <r>
    <n v="2057"/>
    <x v="1"/>
    <n v="2"/>
    <n v="508"/>
    <m/>
    <m/>
    <n v="0"/>
    <s v="Not Processed"/>
    <m/>
    <m/>
    <m/>
    <m/>
    <m/>
    <m/>
    <m/>
    <x v="6"/>
    <x v="1"/>
    <x v="3"/>
    <m/>
  </r>
  <r>
    <n v="2058"/>
    <x v="1"/>
    <n v="2"/>
    <n v="513"/>
    <m/>
    <m/>
    <n v="0"/>
    <s v="Not Processed"/>
    <m/>
    <m/>
    <m/>
    <m/>
    <m/>
    <m/>
    <m/>
    <x v="6"/>
    <x v="1"/>
    <x v="3"/>
    <m/>
  </r>
  <r>
    <n v="2059"/>
    <x v="1"/>
    <n v="2"/>
    <n v="520"/>
    <m/>
    <m/>
    <n v="0"/>
    <s v="Not Processed"/>
    <m/>
    <m/>
    <m/>
    <m/>
    <m/>
    <m/>
    <m/>
    <x v="6"/>
    <x v="1"/>
    <x v="3"/>
    <m/>
  </r>
  <r>
    <n v="2060"/>
    <x v="1"/>
    <n v="2"/>
    <n v="801"/>
    <m/>
    <m/>
    <n v="0"/>
    <s v="Not Processed"/>
    <m/>
    <m/>
    <m/>
    <m/>
    <m/>
    <m/>
    <m/>
    <x v="6"/>
    <x v="1"/>
    <x v="3"/>
    <m/>
  </r>
  <r>
    <n v="2061"/>
    <x v="1"/>
    <n v="2"/>
    <n v="804"/>
    <d v="2025-04-01T00:00:00"/>
    <n v="62"/>
    <n v="3"/>
    <s v="Longfin Smelt"/>
    <n v="2"/>
    <s v="Complete"/>
    <n v="5"/>
    <n v="7"/>
    <n v="6"/>
    <n v="6.5"/>
    <m/>
    <x v="6"/>
    <x v="1"/>
    <x v="3"/>
    <m/>
  </r>
  <r>
    <n v="2062"/>
    <x v="1"/>
    <n v="2"/>
    <n v="703"/>
    <d v="2025-04-03T00:00:00"/>
    <n v="81"/>
    <n v="3"/>
    <s v="No Smelt Catch"/>
    <m/>
    <s v="Complete"/>
    <m/>
    <m/>
    <m/>
    <m/>
    <m/>
    <x v="6"/>
    <x v="1"/>
    <x v="4"/>
    <m/>
  </r>
  <r>
    <n v="2063"/>
    <x v="1"/>
    <n v="2"/>
    <n v="704"/>
    <m/>
    <m/>
    <n v="0"/>
    <s v="Not Processed"/>
    <m/>
    <m/>
    <m/>
    <m/>
    <m/>
    <m/>
    <m/>
    <x v="6"/>
    <x v="1"/>
    <x v="4"/>
    <m/>
  </r>
  <r>
    <n v="2064"/>
    <x v="1"/>
    <n v="2"/>
    <n v="705"/>
    <m/>
    <m/>
    <n v="0"/>
    <s v="Not Processed"/>
    <m/>
    <m/>
    <m/>
    <m/>
    <m/>
    <m/>
    <m/>
    <x v="6"/>
    <x v="1"/>
    <x v="4"/>
    <m/>
  </r>
  <r>
    <n v="2065"/>
    <x v="1"/>
    <n v="2"/>
    <n v="706"/>
    <m/>
    <m/>
    <n v="0"/>
    <s v="Not Processed"/>
    <m/>
    <m/>
    <m/>
    <m/>
    <m/>
    <m/>
    <m/>
    <x v="6"/>
    <x v="1"/>
    <x v="4"/>
    <m/>
  </r>
  <r>
    <n v="2066"/>
    <x v="1"/>
    <n v="2"/>
    <n v="707"/>
    <m/>
    <m/>
    <n v="0"/>
    <s v="Not Processed"/>
    <m/>
    <m/>
    <m/>
    <m/>
    <m/>
    <m/>
    <m/>
    <x v="6"/>
    <x v="1"/>
    <x v="4"/>
    <m/>
  </r>
  <r>
    <n v="2067"/>
    <x v="1"/>
    <n v="2"/>
    <n v="711"/>
    <m/>
    <m/>
    <n v="0"/>
    <s v="Not Processed"/>
    <m/>
    <m/>
    <m/>
    <m/>
    <m/>
    <m/>
    <m/>
    <x v="6"/>
    <x v="1"/>
    <x v="4"/>
    <m/>
  </r>
  <r>
    <n v="2068"/>
    <x v="1"/>
    <n v="2"/>
    <n v="716"/>
    <m/>
    <m/>
    <n v="0"/>
    <s v="Not Processed"/>
    <m/>
    <m/>
    <m/>
    <m/>
    <m/>
    <m/>
    <m/>
    <x v="6"/>
    <x v="1"/>
    <x v="4"/>
    <m/>
  </r>
  <r>
    <n v="2069"/>
    <x v="1"/>
    <n v="2"/>
    <n v="718"/>
    <d v="2025-04-04T00:00:00"/>
    <n v="110"/>
    <n v="3"/>
    <s v="No Smelt Catch"/>
    <m/>
    <s v="Complete"/>
    <m/>
    <m/>
    <m/>
    <m/>
    <m/>
    <x v="6"/>
    <x v="1"/>
    <x v="4"/>
    <m/>
  </r>
  <r>
    <n v="2070"/>
    <x v="1"/>
    <n v="2"/>
    <n v="719"/>
    <m/>
    <m/>
    <n v="0"/>
    <s v="Not Processed"/>
    <m/>
    <m/>
    <m/>
    <m/>
    <m/>
    <m/>
    <m/>
    <x v="6"/>
    <x v="1"/>
    <x v="4"/>
    <m/>
  </r>
  <r>
    <n v="2071"/>
    <x v="1"/>
    <n v="2"/>
    <n v="720"/>
    <d v="2025-04-04T00:00:00"/>
    <n v="109"/>
    <n v="3"/>
    <s v="No Smelt Catch"/>
    <m/>
    <s v="Complete"/>
    <m/>
    <m/>
    <m/>
    <m/>
    <m/>
    <x v="6"/>
    <x v="1"/>
    <x v="4"/>
    <m/>
  </r>
  <r>
    <n v="2073"/>
    <x v="1"/>
    <n v="2"/>
    <n v="724"/>
    <d v="2025-04-04T00:00:00"/>
    <n v="65"/>
    <n v="3"/>
    <s v="No Smelt Catch"/>
    <m/>
    <s v="Complete"/>
    <m/>
    <m/>
    <m/>
    <m/>
    <m/>
    <x v="6"/>
    <x v="1"/>
    <x v="4"/>
    <m/>
  </r>
  <r>
    <n v="2074"/>
    <x v="1"/>
    <n v="2"/>
    <n v="726"/>
    <m/>
    <m/>
    <n v="0"/>
    <s v="Not Processed"/>
    <m/>
    <m/>
    <m/>
    <m/>
    <m/>
    <m/>
    <m/>
    <x v="6"/>
    <x v="1"/>
    <x v="4"/>
    <m/>
  </r>
  <r>
    <n v="2075"/>
    <x v="1"/>
    <n v="2"/>
    <n v="809"/>
    <d v="2025-04-01T00:00:00"/>
    <n v="67"/>
    <n v="3"/>
    <s v="Longfin Smelt"/>
    <n v="1"/>
    <s v="Complete"/>
    <n v="6"/>
    <n v="6"/>
    <n v="6"/>
    <n v="6"/>
    <m/>
    <x v="6"/>
    <x v="0"/>
    <x v="0"/>
    <m/>
  </r>
  <r>
    <n v="2076"/>
    <x v="1"/>
    <n v="2"/>
    <n v="812"/>
    <d v="2025-04-01T00:00:00"/>
    <n v="81"/>
    <n v="3"/>
    <s v="Longfin Smelt"/>
    <n v="1"/>
    <s v="Complete"/>
    <n v="7"/>
    <n v="7"/>
    <n v="7"/>
    <n v="7"/>
    <m/>
    <x v="6"/>
    <x v="0"/>
    <x v="0"/>
    <s v="reduced time to 5 minutes"/>
  </r>
  <r>
    <n v="2077"/>
    <x v="1"/>
    <n v="2"/>
    <n v="815"/>
    <d v="2025-04-01T00:00:00"/>
    <n v="92"/>
    <n v="3"/>
    <s v="No Smelt Catch"/>
    <m/>
    <s v="Complete"/>
    <m/>
    <m/>
    <m/>
    <m/>
    <m/>
    <x v="6"/>
    <x v="1"/>
    <x v="0"/>
    <m/>
  </r>
  <r>
    <n v="2078"/>
    <x v="1"/>
    <n v="2"/>
    <n v="901"/>
    <d v="2025-04-02T00:00:00"/>
    <n v="99"/>
    <n v="3"/>
    <s v="No Smelt Catch"/>
    <m/>
    <s v="Complete"/>
    <m/>
    <m/>
    <m/>
    <m/>
    <m/>
    <x v="6"/>
    <x v="1"/>
    <x v="0"/>
    <s v="reduced time to 5 minutes"/>
  </r>
  <r>
    <n v="2079"/>
    <x v="1"/>
    <n v="2"/>
    <n v="902"/>
    <d v="2025-04-02T00:00:00"/>
    <n v="67"/>
    <n v="1"/>
    <s v="No Smelt Catch"/>
    <m/>
    <s v="Complete"/>
    <m/>
    <m/>
    <m/>
    <m/>
    <m/>
    <x v="6"/>
    <x v="1"/>
    <x v="0"/>
    <s v="reduced time to 5 minutes; dropped tow"/>
  </r>
  <r>
    <n v="2080"/>
    <x v="1"/>
    <n v="2"/>
    <n v="906"/>
    <d v="2025-04-01T00:00:00"/>
    <n v="120"/>
    <n v="3"/>
    <s v="No Smelt Catch"/>
    <m/>
    <s v="Complete"/>
    <m/>
    <m/>
    <m/>
    <m/>
    <m/>
    <x v="6"/>
    <x v="1"/>
    <x v="0"/>
    <m/>
  </r>
  <r>
    <n v="2081"/>
    <x v="1"/>
    <n v="2"/>
    <n v="910"/>
    <d v="2025-04-01T00:00:00"/>
    <n v="99"/>
    <n v="3"/>
    <s v="No Smelt Catch"/>
    <m/>
    <s v="Complete"/>
    <m/>
    <m/>
    <m/>
    <m/>
    <m/>
    <x v="6"/>
    <x v="1"/>
    <x v="0"/>
    <m/>
  </r>
  <r>
    <n v="2082"/>
    <x v="1"/>
    <n v="2"/>
    <n v="912"/>
    <d v="2025-04-01T00:00:00"/>
    <n v="102"/>
    <n v="3"/>
    <s v="No Smelt Catch"/>
    <m/>
    <s v="Complete"/>
    <m/>
    <m/>
    <m/>
    <m/>
    <m/>
    <x v="6"/>
    <x v="1"/>
    <x v="0"/>
    <m/>
  </r>
  <r>
    <n v="2083"/>
    <x v="1"/>
    <n v="2"/>
    <n v="914"/>
    <d v="2025-04-02T00:00:00"/>
    <n v="124"/>
    <n v="3"/>
    <s v="No Smelt Catch"/>
    <m/>
    <s v="Complete"/>
    <m/>
    <m/>
    <m/>
    <m/>
    <m/>
    <x v="6"/>
    <x v="1"/>
    <x v="0"/>
    <m/>
  </r>
  <r>
    <n v="2084"/>
    <x v="1"/>
    <n v="2"/>
    <n v="915"/>
    <d v="2025-04-02T00:00:00"/>
    <n v="103"/>
    <n v="3"/>
    <s v="No Smelt Catch"/>
    <m/>
    <s v="Complete"/>
    <m/>
    <m/>
    <m/>
    <m/>
    <m/>
    <x v="6"/>
    <x v="1"/>
    <x v="0"/>
    <m/>
  </r>
  <r>
    <n v="2085"/>
    <x v="1"/>
    <n v="2"/>
    <n v="918"/>
    <d v="2025-04-02T00:00:00"/>
    <n v="137"/>
    <n v="3"/>
    <s v="Longfin Smelt"/>
    <n v="1"/>
    <s v="Complete"/>
    <n v="15"/>
    <n v="15"/>
    <n v="15"/>
    <n v="15"/>
    <m/>
    <x v="6"/>
    <x v="1"/>
    <x v="0"/>
    <m/>
  </r>
  <r>
    <n v="2086"/>
    <x v="1"/>
    <n v="2"/>
    <n v="919"/>
    <d v="2025-04-01T00:00:00"/>
    <n v="110"/>
    <n v="3"/>
    <s v="No Smelt Catch"/>
    <m/>
    <s v="Complete"/>
    <m/>
    <m/>
    <m/>
    <m/>
    <m/>
    <x v="6"/>
    <x v="1"/>
    <x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">
  <r>
    <n v="0"/>
    <d v="2024-07-08T00:00:00"/>
    <n v="716368"/>
    <x v="0"/>
    <x v="0"/>
    <s v="West"/>
    <s v="Grizzly Bay"/>
    <x v="0"/>
    <n v="50"/>
    <n v="1"/>
    <x v="0"/>
    <n v="0"/>
    <n v="0"/>
    <s v="USFWS"/>
    <n v="0"/>
  </r>
  <r>
    <n v="0"/>
    <d v="2024-07-08T00:00:00"/>
    <n v="716368"/>
    <x v="0"/>
    <x v="0"/>
    <s v="West"/>
    <s v="Grizzly Bay"/>
    <x v="0"/>
    <n v="49"/>
    <n v="1"/>
    <x v="0"/>
    <n v="0"/>
    <n v="0"/>
    <s v="USFWS"/>
    <n v="0"/>
  </r>
  <r>
    <n v="0"/>
    <d v="2024-07-10T00:00:00"/>
    <n v="716587"/>
    <x v="0"/>
    <x v="1"/>
    <s v="Far West"/>
    <s v="West Suisun Bay"/>
    <x v="1"/>
    <n v="97"/>
    <n v="1"/>
    <x v="1"/>
    <n v="0"/>
    <n v="0"/>
    <s v="USFWS"/>
    <n v="0"/>
  </r>
  <r>
    <n v="0"/>
    <d v="2024-07-10T00:00:00"/>
    <n v="716588"/>
    <x v="0"/>
    <x v="1"/>
    <s v="Far West"/>
    <s v="West Suisun Bay"/>
    <x v="1"/>
    <n v="78"/>
    <n v="1"/>
    <x v="0"/>
    <n v="0"/>
    <n v="0"/>
    <s v="USFWS"/>
    <n v="0"/>
  </r>
  <r>
    <n v="0"/>
    <d v="2024-07-10T00:00:00"/>
    <n v="716590"/>
    <x v="0"/>
    <x v="1"/>
    <s v="Far West"/>
    <s v="West Suisun Bay"/>
    <x v="1"/>
    <n v="100"/>
    <n v="1"/>
    <x v="1"/>
    <n v="0"/>
    <n v="0"/>
    <s v="USFWS"/>
    <n v="0"/>
  </r>
  <r>
    <n v="0"/>
    <d v="2024-07-19T00:00:00"/>
    <n v="716970"/>
    <x v="0"/>
    <x v="2"/>
    <s v="West"/>
    <s v="Grizzly Bay"/>
    <x v="0"/>
    <n v="52"/>
    <n v="1"/>
    <x v="0"/>
    <n v="0"/>
    <n v="0"/>
    <s v="USFWS"/>
    <n v="0"/>
  </r>
  <r>
    <n v="0"/>
    <d v="2024-07-24T00:00:00"/>
    <n v="717179"/>
    <x v="0"/>
    <x v="3"/>
    <s v="West"/>
    <s v="Suisun Marsh"/>
    <x v="0"/>
    <n v="38"/>
    <n v="1"/>
    <x v="0"/>
    <n v="0"/>
    <n v="0"/>
    <s v="USFWS"/>
    <n v="0"/>
  </r>
  <r>
    <n v="0"/>
    <d v="2024-07-31T00:00:00"/>
    <n v="717392"/>
    <x v="0"/>
    <x v="4"/>
    <s v="West"/>
    <s v="Suisun Marsh"/>
    <x v="0"/>
    <n v="48"/>
    <n v="1"/>
    <x v="0"/>
    <n v="0"/>
    <n v="0"/>
    <s v="USFWS"/>
    <n v="0"/>
  </r>
  <r>
    <n v="0"/>
    <d v="2024-08-05T00:00:00"/>
    <n v="717551"/>
    <x v="0"/>
    <x v="5"/>
    <s v="West"/>
    <s v="Grizzly Bay"/>
    <x v="0"/>
    <n v="53"/>
    <n v="1"/>
    <x v="0"/>
    <n v="0"/>
    <n v="0"/>
    <s v="USFWS"/>
    <n v="0"/>
  </r>
  <r>
    <n v="0"/>
    <d v="2024-08-07T00:00:00"/>
    <n v="717707"/>
    <x v="0"/>
    <x v="6"/>
    <s v="West"/>
    <s v="Mid Suisun Bay"/>
    <x v="1"/>
    <n v="54"/>
    <n v="1"/>
    <x v="0"/>
    <n v="0"/>
    <n v="0"/>
    <s v="USFWS"/>
    <n v="0"/>
  </r>
  <r>
    <n v="0"/>
    <d v="2024-08-07T00:00:00"/>
    <n v="717732"/>
    <x v="0"/>
    <x v="7"/>
    <s v="Far West"/>
    <s v="West Suisun Bay"/>
    <x v="1"/>
    <n v="49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57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49"/>
    <n v="1"/>
    <x v="0"/>
    <n v="0"/>
    <n v="0"/>
    <s v="USFWS"/>
    <n v="0"/>
  </r>
  <r>
    <n v="0"/>
    <d v="2024-08-27T00:00:00"/>
    <n v="718475"/>
    <x v="0"/>
    <x v="8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43"/>
    <n v="1"/>
    <x v="0"/>
    <n v="0"/>
    <n v="0"/>
    <s v="USFWS"/>
    <n v="0"/>
  </r>
  <r>
    <n v="0"/>
    <d v="2024-08-27T00:00:00"/>
    <n v="718487"/>
    <x v="0"/>
    <x v="9"/>
    <s v="West"/>
    <s v="Grizzly Bay"/>
    <x v="0"/>
    <n v="45"/>
    <n v="1"/>
    <x v="0"/>
    <n v="0"/>
    <n v="0"/>
    <s v="USFWS"/>
    <n v="0"/>
  </r>
  <r>
    <n v="0"/>
    <d v="2024-08-27T00:00:00"/>
    <n v="718487"/>
    <x v="0"/>
    <x v="9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55"/>
    <n v="1"/>
    <x v="0"/>
    <n v="0"/>
    <n v="0"/>
    <s v="USFWS"/>
    <n v="0"/>
  </r>
  <r>
    <n v="0"/>
    <d v="2024-09-16T00:00:00"/>
    <n v="719278"/>
    <x v="0"/>
    <x v="10"/>
    <s v="Far West"/>
    <s v="West Suisun Bay"/>
    <x v="1"/>
    <n v="58"/>
    <n v="1"/>
    <x v="0"/>
    <n v="0"/>
    <n v="0"/>
    <s v="USFWS"/>
    <n v="0"/>
  </r>
  <r>
    <n v="0"/>
    <d v="2024-09-16T00:00:00"/>
    <n v="719281"/>
    <x v="0"/>
    <x v="10"/>
    <s v="Far West"/>
    <s v="West Suisun Bay"/>
    <x v="1"/>
    <n v="53"/>
    <n v="1"/>
    <x v="0"/>
    <n v="0"/>
    <n v="0"/>
    <s v="USFWS"/>
    <n v="0"/>
  </r>
  <r>
    <n v="0"/>
    <d v="2024-09-18T00:00:00"/>
    <n v="719413"/>
    <x v="0"/>
    <x v="11"/>
    <s v="West"/>
    <s v="Grizzly Bay"/>
    <x v="0"/>
    <n v="56"/>
    <n v="1"/>
    <x v="0"/>
    <n v="0"/>
    <n v="0"/>
    <s v="USFWS"/>
    <n v="0"/>
  </r>
  <r>
    <n v="0"/>
    <d v="2024-09-18T00:00:00"/>
    <n v="719487"/>
    <x v="0"/>
    <x v="12"/>
    <s v="West"/>
    <s v="Grizzly Bay"/>
    <x v="0"/>
    <n v="58"/>
    <n v="1"/>
    <x v="0"/>
    <n v="0"/>
    <n v="0"/>
    <s v="USFWS"/>
    <n v="0"/>
  </r>
  <r>
    <n v="0"/>
    <d v="2024-09-18T00:00:00"/>
    <n v="719488"/>
    <x v="0"/>
    <x v="12"/>
    <s v="West"/>
    <s v="Grizzly Bay"/>
    <x v="0"/>
    <n v="49"/>
    <n v="1"/>
    <x v="0"/>
    <n v="0"/>
    <n v="0"/>
    <s v="USFWS"/>
    <n v="0"/>
  </r>
  <r>
    <n v="0"/>
    <d v="2024-09-18T00:00:00"/>
    <n v="719488"/>
    <x v="0"/>
    <x v="12"/>
    <s v="West"/>
    <s v="Grizzly Bay"/>
    <x v="0"/>
    <n v="52"/>
    <n v="1"/>
    <x v="0"/>
    <n v="0"/>
    <n v="0"/>
    <s v="USFWS"/>
    <n v="0"/>
  </r>
  <r>
    <n v="0"/>
    <d v="2024-09-18T00:00:00"/>
    <n v="719488"/>
    <x v="0"/>
    <x v="12"/>
    <s v="West"/>
    <s v="Grizzly Bay"/>
    <x v="0"/>
    <n v="76"/>
    <n v="1"/>
    <x v="0"/>
    <n v="0"/>
    <n v="0"/>
    <s v="USFWS"/>
    <n v="0"/>
  </r>
  <r>
    <n v="0"/>
    <d v="2024-09-18T00:00:00"/>
    <n v="719488"/>
    <x v="0"/>
    <x v="12"/>
    <s v="West"/>
    <s v="Grizzly Bay"/>
    <x v="0"/>
    <n v="55"/>
    <n v="1"/>
    <x v="0"/>
    <n v="0"/>
    <n v="0"/>
    <s v="USFWS"/>
    <n v="0"/>
  </r>
  <r>
    <n v="0"/>
    <d v="2024-09-18T00:00:00"/>
    <n v="719488"/>
    <x v="0"/>
    <x v="12"/>
    <s v="West"/>
    <s v="Grizzly Bay"/>
    <x v="0"/>
    <n v="62"/>
    <n v="1"/>
    <x v="0"/>
    <n v="0"/>
    <n v="0"/>
    <s v="USFWS"/>
    <n v="0"/>
  </r>
  <r>
    <n v="0"/>
    <d v="2024-09-18T00:00:00"/>
    <n v="719488"/>
    <x v="0"/>
    <x v="12"/>
    <s v="West"/>
    <s v="Grizzly Bay"/>
    <x v="0"/>
    <n v="44"/>
    <n v="1"/>
    <x v="0"/>
    <n v="0"/>
    <n v="0"/>
    <s v="USFWS"/>
    <n v="0"/>
  </r>
  <r>
    <n v="0"/>
    <d v="2024-09-18T00:00:00"/>
    <n v="719488"/>
    <x v="0"/>
    <x v="12"/>
    <s v="West"/>
    <s v="Grizzly Bay"/>
    <x v="0"/>
    <n v="50"/>
    <n v="1"/>
    <x v="0"/>
    <n v="0"/>
    <n v="0"/>
    <s v="USFWS"/>
    <n v="0"/>
  </r>
  <r>
    <n v="0"/>
    <d v="2024-09-18T00:00:00"/>
    <n v="719489"/>
    <x v="0"/>
    <x v="12"/>
    <s v="West"/>
    <s v="Grizzly Bay"/>
    <x v="0"/>
    <n v="59"/>
    <n v="1"/>
    <x v="0"/>
    <n v="0"/>
    <n v="0"/>
    <s v="USFWS"/>
    <n v="0"/>
  </r>
  <r>
    <n v="0"/>
    <d v="2024-10-01T00:00:00"/>
    <n v="719950"/>
    <x v="0"/>
    <x v="13"/>
    <s v="West"/>
    <s v="Suisun Marsh"/>
    <x v="0"/>
    <n v="59"/>
    <n v="1"/>
    <x v="0"/>
    <n v="0"/>
    <n v="0"/>
    <s v="USFWS"/>
    <n v="0"/>
  </r>
  <r>
    <n v="0"/>
    <d v="2024-10-02T00:00:00"/>
    <n v="720019"/>
    <x v="0"/>
    <x v="14"/>
    <s v="West"/>
    <s v="Grizzly Bay"/>
    <x v="0"/>
    <n v="49"/>
    <n v="1"/>
    <x v="0"/>
    <n v="0"/>
    <n v="0"/>
    <s v="USFWS"/>
    <n v="0"/>
  </r>
  <r>
    <n v="0"/>
    <d v="2024-10-02T00:00:00"/>
    <n v="720085"/>
    <x v="0"/>
    <x v="14"/>
    <s v="West"/>
    <s v="Grizzly Bay"/>
    <x v="0"/>
    <n v="60"/>
    <n v="1"/>
    <x v="0"/>
    <n v="0"/>
    <n v="0"/>
    <s v="USFWS"/>
    <n v="0"/>
  </r>
  <r>
    <n v="0"/>
    <d v="2024-10-08T00:00:00"/>
    <n v="720282"/>
    <x v="0"/>
    <x v="15"/>
    <s v="West"/>
    <s v="Suisun Marsh"/>
    <x v="0"/>
    <n v="96"/>
    <n v="1"/>
    <x v="1"/>
    <n v="0"/>
    <n v="0"/>
    <s v="USFWS"/>
    <n v="0"/>
  </r>
  <r>
    <n v="0"/>
    <d v="2024-10-16T00:00:00"/>
    <n v="720668"/>
    <x v="0"/>
    <x v="16"/>
    <s v="West"/>
    <s v="Grizzly Bay"/>
    <x v="0"/>
    <n v="100"/>
    <n v="1"/>
    <x v="1"/>
    <n v="0"/>
    <n v="0"/>
    <s v="USFWS"/>
    <n v="0"/>
  </r>
  <r>
    <n v="0"/>
    <d v="2024-10-18T00:00:00"/>
    <n v="720787"/>
    <x v="0"/>
    <x v="17"/>
    <s v="West"/>
    <s v="Grizzly Bay"/>
    <x v="0"/>
    <n v="55"/>
    <n v="1"/>
    <x v="0"/>
    <n v="0"/>
    <n v="0"/>
    <s v="USFWS"/>
    <n v="0"/>
  </r>
  <r>
    <n v="0"/>
    <d v="2024-10-18T00:00:00"/>
    <n v="720794"/>
    <x v="0"/>
    <x v="17"/>
    <s v="West"/>
    <s v="Grizzly Bay"/>
    <x v="0"/>
    <n v="47"/>
    <n v="1"/>
    <x v="0"/>
    <n v="0"/>
    <n v="0"/>
    <s v="USFWS"/>
    <n v="0"/>
  </r>
  <r>
    <n v="0"/>
    <d v="2024-10-22T00:00:00"/>
    <n v="720959"/>
    <x v="0"/>
    <x v="18"/>
    <s v="West"/>
    <s v="Grizzly Bay"/>
    <x v="0"/>
    <n v="98"/>
    <n v="1"/>
    <x v="1"/>
    <n v="0"/>
    <n v="0"/>
    <s v="USFWS"/>
    <n v="0"/>
  </r>
  <r>
    <n v="0"/>
    <d v="2024-10-22T00:00:00"/>
    <n v="720960"/>
    <x v="0"/>
    <x v="18"/>
    <s v="West"/>
    <s v="Grizzly Bay"/>
    <x v="0"/>
    <n v="50"/>
    <n v="1"/>
    <x v="0"/>
    <n v="0"/>
    <n v="0"/>
    <s v="USFWS"/>
    <n v="0"/>
  </r>
  <r>
    <n v="0"/>
    <d v="2024-10-22T00:00:00"/>
    <n v="720966"/>
    <x v="0"/>
    <x v="19"/>
    <s v="West"/>
    <s v="Grizzly Bay"/>
    <x v="0"/>
    <n v="57"/>
    <n v="1"/>
    <x v="0"/>
    <n v="0"/>
    <n v="0"/>
    <s v="USFWS"/>
    <n v="0"/>
  </r>
  <r>
    <n v="0"/>
    <d v="2024-10-29T00:00:00"/>
    <n v="721297"/>
    <x v="0"/>
    <x v="20"/>
    <s v="West"/>
    <s v="Suisun Marsh"/>
    <x v="0"/>
    <n v="97"/>
    <n v="1"/>
    <x v="1"/>
    <n v="0"/>
    <n v="0"/>
    <s v="USFWS"/>
    <n v="0"/>
  </r>
  <r>
    <n v="0"/>
    <d v="2024-10-29T00:00:00"/>
    <n v="721334"/>
    <x v="0"/>
    <x v="20"/>
    <s v="West"/>
    <s v="Suisun Marsh"/>
    <x v="0"/>
    <n v="52"/>
    <n v="1"/>
    <x v="0"/>
    <n v="0"/>
    <n v="0"/>
    <s v="USFWS"/>
    <n v="0"/>
  </r>
  <r>
    <n v="0"/>
    <d v="2024-10-29T00:00:00"/>
    <n v="721339"/>
    <x v="0"/>
    <x v="20"/>
    <s v="West"/>
    <s v="Suisun Marsh"/>
    <x v="0"/>
    <n v="65"/>
    <n v="1"/>
    <x v="0"/>
    <n v="0"/>
    <n v="0"/>
    <s v="USFWS"/>
    <n v="0"/>
  </r>
  <r>
    <n v="0"/>
    <d v="2024-10-29T00:00:00"/>
    <n v="721342"/>
    <x v="0"/>
    <x v="21"/>
    <s v="West"/>
    <s v="Suisun Marsh"/>
    <x v="0"/>
    <n v="60"/>
    <n v="1"/>
    <x v="0"/>
    <n v="0"/>
    <n v="0"/>
    <s v="USFWS"/>
    <n v="0"/>
  </r>
  <r>
    <n v="0"/>
    <d v="2024-10-29T00:00:00"/>
    <n v="721346"/>
    <x v="0"/>
    <x v="21"/>
    <s v="West"/>
    <s v="Suisun Marsh"/>
    <x v="0"/>
    <n v="94"/>
    <n v="1"/>
    <x v="1"/>
    <n v="0"/>
    <n v="0"/>
    <s v="USFWS"/>
    <n v="0"/>
  </r>
  <r>
    <n v="0"/>
    <d v="2024-10-31T00:00:00"/>
    <n v="721494"/>
    <x v="0"/>
    <x v="22"/>
    <s v="West"/>
    <s v="Grizzly Bay"/>
    <x v="0"/>
    <n v="57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64"/>
    <n v="1"/>
    <x v="0"/>
    <n v="0"/>
    <n v="0"/>
    <s v="USFWS"/>
    <n v="0"/>
  </r>
  <r>
    <n v="0"/>
    <d v="2024-11-05T00:00:00"/>
    <n v="721592"/>
    <x v="0"/>
    <x v="23"/>
    <s v="West"/>
    <s v="Grizzly Bay"/>
    <x v="0"/>
    <n v="62"/>
    <n v="1"/>
    <x v="0"/>
    <n v="0"/>
    <n v="0"/>
    <s v="USFWS"/>
    <n v="0"/>
  </r>
  <r>
    <n v="0"/>
    <d v="2024-11-05T00:00:00"/>
    <n v="721594"/>
    <x v="0"/>
    <x v="23"/>
    <s v="West"/>
    <s v="Grizzly Bay"/>
    <x v="0"/>
    <n v="57"/>
    <n v="1"/>
    <x v="0"/>
    <n v="0"/>
    <n v="0"/>
    <s v="USFWS"/>
    <n v="0"/>
  </r>
  <r>
    <n v="0"/>
    <d v="2024-11-05T00:00:00"/>
    <n v="721594"/>
    <x v="0"/>
    <x v="23"/>
    <s v="West"/>
    <s v="Grizzly Bay"/>
    <x v="0"/>
    <n v="58"/>
    <n v="1"/>
    <x v="0"/>
    <n v="0"/>
    <n v="0"/>
    <s v="USFWS"/>
    <n v="0"/>
  </r>
  <r>
    <n v="0"/>
    <d v="2024-11-05T00:00:00"/>
    <n v="721594"/>
    <x v="0"/>
    <x v="23"/>
    <s v="West"/>
    <s v="Grizzly Bay"/>
    <x v="0"/>
    <n v="64"/>
    <n v="1"/>
    <x v="0"/>
    <n v="0"/>
    <n v="0"/>
    <s v="USFWS"/>
    <n v="0"/>
  </r>
  <r>
    <n v="0"/>
    <d v="2024-11-05T00:00:00"/>
    <n v="721596"/>
    <x v="0"/>
    <x v="23"/>
    <s v="West"/>
    <s v="Grizzly Bay"/>
    <x v="0"/>
    <n v="100"/>
    <n v="1"/>
    <x v="1"/>
    <n v="0"/>
    <n v="0"/>
    <s v="USFWS"/>
    <n v="0"/>
  </r>
  <r>
    <n v="0"/>
    <d v="2024-11-05T00:00:00"/>
    <n v="721596"/>
    <x v="0"/>
    <x v="23"/>
    <s v="West"/>
    <s v="Grizzly Bay"/>
    <x v="0"/>
    <n v="54"/>
    <n v="1"/>
    <x v="0"/>
    <n v="0"/>
    <n v="0"/>
    <s v="USFWS"/>
    <n v="0"/>
  </r>
  <r>
    <n v="0"/>
    <d v="2024-11-12T00:00:00"/>
    <n v="0"/>
    <x v="1"/>
    <x v="24"/>
    <n v="0"/>
    <n v="0"/>
    <x v="2"/>
    <n v="61"/>
    <n v="1"/>
    <x v="0"/>
    <n v="0"/>
    <n v="0"/>
    <s v="USFWS"/>
    <n v="0"/>
  </r>
  <r>
    <n v="0"/>
    <d v="2024-11-13T00:00:00"/>
    <n v="721934"/>
    <x v="0"/>
    <x v="25"/>
    <s v="West"/>
    <s v="Suisun Marsh"/>
    <x v="0"/>
    <n v="72"/>
    <n v="1"/>
    <x v="0"/>
    <n v="0"/>
    <n v="0"/>
    <s v="USFWS"/>
    <n v="0"/>
  </r>
  <r>
    <n v="0"/>
    <d v="2024-11-13T00:00:00"/>
    <n v="721936"/>
    <x v="0"/>
    <x v="25"/>
    <s v="West"/>
    <s v="Suisun Marsh"/>
    <x v="0"/>
    <n v="92"/>
    <n v="1"/>
    <x v="1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6"/>
    <n v="1"/>
    <x v="0"/>
    <n v="0"/>
    <n v="0"/>
    <s v="USFWS"/>
    <n v="0"/>
  </r>
  <r>
    <n v="0"/>
    <d v="2024-11-13T00:00:00"/>
    <n v="721936"/>
    <x v="0"/>
    <x v="25"/>
    <s v="West"/>
    <s v="Suisun Marsh"/>
    <x v="0"/>
    <n v="110"/>
    <n v="1"/>
    <x v="1"/>
    <n v="0"/>
    <n v="0"/>
    <s v="USFWS"/>
    <n v="0"/>
  </r>
  <r>
    <n v="0"/>
    <d v="2024-11-13T00:00:00"/>
    <n v="721936"/>
    <x v="0"/>
    <x v="25"/>
    <s v="West"/>
    <s v="Suisun Marsh"/>
    <x v="0"/>
    <n v="58"/>
    <n v="1"/>
    <x v="0"/>
    <n v="0"/>
    <n v="0"/>
    <s v="USFWS"/>
    <n v="0"/>
  </r>
  <r>
    <n v="0"/>
    <d v="2024-11-13T00:00:00"/>
    <n v="721936"/>
    <x v="0"/>
    <x v="25"/>
    <s v="West"/>
    <s v="Suisun Marsh"/>
    <x v="0"/>
    <n v="5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1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2"/>
    <n v="1"/>
    <x v="0"/>
    <n v="0"/>
    <n v="0"/>
    <s v="USFWS"/>
    <s v="FCCL"/>
  </r>
  <r>
    <n v="0"/>
    <d v="2024-11-13T00:00:00"/>
    <n v="721936"/>
    <x v="0"/>
    <x v="25"/>
    <s v="West"/>
    <s v="Suisun Marsh"/>
    <x v="0"/>
    <n v="73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2"/>
    <n v="2"/>
    <x v="0"/>
    <n v="0"/>
    <n v="0"/>
    <s v="USFWS"/>
    <n v="0"/>
  </r>
  <r>
    <n v="0"/>
    <d v="2024-11-13T00:00:00"/>
    <n v="721942"/>
    <x v="0"/>
    <x v="25"/>
    <s v="West"/>
    <s v="Suisun Marsh"/>
    <x v="0"/>
    <n v="58"/>
    <n v="1"/>
    <x v="0"/>
    <n v="0"/>
    <n v="0"/>
    <s v="USFWS"/>
    <n v="0"/>
  </r>
  <r>
    <n v="0"/>
    <d v="2024-11-13T00:00:00"/>
    <n v="721942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2"/>
    <x v="0"/>
    <x v="25"/>
    <s v="West"/>
    <s v="Suisun Marsh"/>
    <x v="0"/>
    <n v="106"/>
    <n v="1"/>
    <x v="1"/>
    <n v="0"/>
    <n v="0"/>
    <s v="USFWS"/>
    <n v="0"/>
  </r>
  <r>
    <n v="0"/>
    <d v="2024-11-13T00:00:00"/>
    <n v="721942"/>
    <x v="0"/>
    <x v="25"/>
    <s v="West"/>
    <s v="Suisun Marsh"/>
    <x v="0"/>
    <n v="57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4"/>
    <n v="2"/>
    <x v="0"/>
    <n v="0"/>
    <n v="0"/>
    <s v="USFWS"/>
    <n v="0"/>
  </r>
  <r>
    <n v="0"/>
    <d v="2024-11-13T00:00:00"/>
    <n v="721942"/>
    <x v="0"/>
    <x v="25"/>
    <s v="West"/>
    <s v="Suisun Marsh"/>
    <x v="0"/>
    <n v="66"/>
    <n v="2"/>
    <x v="0"/>
    <n v="0"/>
    <n v="0"/>
    <s v="USFWS"/>
    <n v="0"/>
  </r>
  <r>
    <n v="0"/>
    <d v="2024-11-13T00:00:00"/>
    <n v="721942"/>
    <x v="0"/>
    <x v="25"/>
    <s v="West"/>
    <s v="Suisun Marsh"/>
    <x v="0"/>
    <n v="70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76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4"/>
    <n v="1"/>
    <x v="0"/>
    <n v="0"/>
    <n v="0"/>
    <s v="USFWS"/>
    <n v="0"/>
  </r>
  <r>
    <n v="0"/>
    <d v="2024-11-14T00:00:00"/>
    <n v="721957"/>
    <x v="0"/>
    <x v="26"/>
    <s v="West"/>
    <s v="Suisun Marsh"/>
    <x v="0"/>
    <n v="57"/>
    <n v="1"/>
    <x v="0"/>
    <n v="0"/>
    <n v="0"/>
    <s v="USFWS"/>
    <n v="0"/>
  </r>
  <r>
    <n v="0"/>
    <d v="2024-11-14T00:00:00"/>
    <n v="721957"/>
    <x v="0"/>
    <x v="26"/>
    <s v="West"/>
    <s v="Suisun Marsh"/>
    <x v="0"/>
    <n v="68"/>
    <n v="1"/>
    <x v="0"/>
    <n v="0"/>
    <n v="0"/>
    <s v="USFWS"/>
    <n v="0"/>
  </r>
  <r>
    <n v="0"/>
    <d v="2024-11-14T00:00:00"/>
    <n v="721958"/>
    <x v="0"/>
    <x v="26"/>
    <s v="West"/>
    <s v="Suisun Marsh"/>
    <x v="0"/>
    <n v="92"/>
    <n v="1"/>
    <x v="1"/>
    <n v="0"/>
    <n v="0"/>
    <s v="USFWS"/>
    <n v="0"/>
  </r>
  <r>
    <n v="0"/>
    <d v="2024-11-14T00:00:00"/>
    <n v="721958"/>
    <x v="0"/>
    <x v="26"/>
    <s v="West"/>
    <s v="Suisun Marsh"/>
    <x v="0"/>
    <n v="63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8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2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4"/>
    <n v="1"/>
    <x v="0"/>
    <n v="0"/>
    <n v="0"/>
    <s v="USFWS"/>
    <n v="0"/>
  </r>
  <r>
    <n v="0"/>
    <d v="2024-11-15T00:00:00"/>
    <n v="722070"/>
    <x v="0"/>
    <x v="27"/>
    <s v="West"/>
    <s v="Grizzly Bay"/>
    <x v="0"/>
    <n v="56"/>
    <n v="1"/>
    <x v="0"/>
    <n v="0"/>
    <n v="0"/>
    <s v="USFWS"/>
    <n v="0"/>
  </r>
  <r>
    <n v="0"/>
    <d v="2024-11-15T00:00:00"/>
    <n v="722073"/>
    <x v="0"/>
    <x v="27"/>
    <s v="West"/>
    <s v="Grizzly Bay"/>
    <x v="0"/>
    <n v="64"/>
    <n v="1"/>
    <x v="0"/>
    <n v="0"/>
    <n v="0"/>
    <s v="USFWS"/>
    <n v="0"/>
  </r>
  <r>
    <n v="0"/>
    <d v="2024-11-15T00:00:00"/>
    <n v="722079"/>
    <x v="0"/>
    <x v="27"/>
    <s v="West"/>
    <s v="Grizzly Bay"/>
    <x v="0"/>
    <n v="58"/>
    <n v="1"/>
    <x v="0"/>
    <n v="0"/>
    <n v="0"/>
    <s v="USFWS"/>
    <n v="0"/>
  </r>
  <r>
    <n v="0"/>
    <d v="2024-11-15T00:00:00"/>
    <n v="722095"/>
    <x v="0"/>
    <x v="28"/>
    <s v="West"/>
    <s v="Suisun Marsh"/>
    <x v="0"/>
    <n v="63"/>
    <n v="1"/>
    <x v="0"/>
    <n v="0"/>
    <n v="0"/>
    <s v="USFWS"/>
    <n v="0"/>
  </r>
  <r>
    <n v="0"/>
    <d v="2024-11-18T00:00:00"/>
    <n v="722125"/>
    <x v="0"/>
    <x v="29"/>
    <s v="West"/>
    <s v="Grizzly Bay"/>
    <x v="0"/>
    <n v="59"/>
    <n v="1"/>
    <x v="0"/>
    <n v="0"/>
    <n v="0"/>
    <s v="USFWS"/>
    <n v="0"/>
  </r>
  <r>
    <n v="0"/>
    <d v="2024-11-18T00:00:00"/>
    <n v="722125"/>
    <x v="0"/>
    <x v="29"/>
    <s v="West"/>
    <s v="Grizzly Bay"/>
    <x v="0"/>
    <n v="61"/>
    <n v="1"/>
    <x v="0"/>
    <n v="0"/>
    <n v="0"/>
    <s v="USFWS"/>
    <n v="0"/>
  </r>
  <r>
    <n v="0"/>
    <d v="2024-11-18T00:00:00"/>
    <n v="722144"/>
    <x v="0"/>
    <x v="30"/>
    <s v="West"/>
    <s v="Grizzly Bay"/>
    <x v="0"/>
    <n v="57"/>
    <n v="1"/>
    <x v="0"/>
    <n v="0"/>
    <n v="0"/>
    <s v="USFWS"/>
    <n v="0"/>
  </r>
  <r>
    <n v="0"/>
    <d v="2024-11-18T00:00:00"/>
    <n v="722144"/>
    <x v="0"/>
    <x v="30"/>
    <s v="West"/>
    <s v="Grizzly Bay"/>
    <x v="0"/>
    <n v="70"/>
    <n v="1"/>
    <x v="0"/>
    <n v="0"/>
    <n v="0"/>
    <s v="USFWS"/>
    <n v="0"/>
  </r>
  <r>
    <n v="0"/>
    <d v="2024-11-18T00:00:00"/>
    <n v="722144"/>
    <x v="0"/>
    <x v="30"/>
    <s v="West"/>
    <s v="Grizzly Bay"/>
    <x v="0"/>
    <n v="58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6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5"/>
    <n v="1"/>
    <x v="0"/>
    <n v="0"/>
    <n v="0"/>
    <s v="USFWS"/>
    <n v="0"/>
  </r>
  <r>
    <n v="0"/>
    <d v="2024-11-18T00:00:00"/>
    <n v="722145"/>
    <x v="0"/>
    <x v="30"/>
    <s v="West"/>
    <s v="Grizzly Bay"/>
    <x v="0"/>
    <n v="56"/>
    <n v="1"/>
    <x v="0"/>
    <n v="0"/>
    <n v="0"/>
    <s v="USFWS"/>
    <n v="0"/>
  </r>
  <r>
    <n v="0"/>
    <d v="2024-11-18T00:00:00"/>
    <n v="722145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65"/>
    <n v="1"/>
    <x v="0"/>
    <n v="0"/>
    <n v="0"/>
    <s v="USFWS"/>
    <n v="0"/>
  </r>
  <r>
    <n v="0"/>
    <d v="2024-11-18T00:00:00"/>
    <n v="722146"/>
    <x v="0"/>
    <x v="30"/>
    <s v="West"/>
    <s v="Grizzly Bay"/>
    <x v="0"/>
    <n v="0"/>
    <n v="1"/>
    <x v="1"/>
    <n v="0"/>
    <n v="0"/>
    <s v="USFWS"/>
    <n v="0"/>
  </r>
  <r>
    <n v="0"/>
    <d v="2024-11-18T00:00:00"/>
    <n v="722146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55"/>
    <n v="2"/>
    <x v="0"/>
    <n v="0"/>
    <n v="0"/>
    <s v="USFWS"/>
    <n v="0"/>
  </r>
  <r>
    <n v="0"/>
    <d v="2024-11-18T00:00:00"/>
    <n v="722146"/>
    <x v="0"/>
    <x v="30"/>
    <s v="West"/>
    <s v="Grizzly Bay"/>
    <x v="0"/>
    <n v="60"/>
    <n v="2"/>
    <x v="0"/>
    <n v="0"/>
    <n v="0"/>
    <s v="USFWS"/>
    <n v="0"/>
  </r>
  <r>
    <n v="0"/>
    <d v="2024-11-18T00:00:00"/>
    <n v="722146"/>
    <x v="0"/>
    <x v="30"/>
    <s v="West"/>
    <s v="Grizzly Bay"/>
    <x v="0"/>
    <n v="58"/>
    <n v="1"/>
    <x v="0"/>
    <n v="0"/>
    <n v="0"/>
    <s v="USFWS"/>
    <n v="0"/>
  </r>
  <r>
    <n v="0"/>
    <d v="2024-11-18T00:00:00"/>
    <n v="722146"/>
    <x v="0"/>
    <x v="30"/>
    <s v="West"/>
    <s v="Grizzly Bay"/>
    <x v="0"/>
    <n v="66"/>
    <n v="1"/>
    <x v="0"/>
    <n v="0"/>
    <n v="0"/>
    <s v="USFWS"/>
    <n v="0"/>
  </r>
  <r>
    <n v="0"/>
    <d v="2024-11-18T00:00:00"/>
    <n v="722146"/>
    <x v="0"/>
    <x v="30"/>
    <s v="West"/>
    <s v="Grizzly Bay"/>
    <x v="0"/>
    <n v="62"/>
    <n v="1"/>
    <x v="0"/>
    <n v="0"/>
    <n v="0"/>
    <s v="USFWS"/>
    <n v="0"/>
  </r>
  <r>
    <n v="0"/>
    <d v="2024-11-18T00:00:00"/>
    <n v="722146"/>
    <x v="0"/>
    <x v="30"/>
    <s v="West"/>
    <s v="Grizzly Bay"/>
    <x v="0"/>
    <n v="64"/>
    <n v="1"/>
    <x v="0"/>
    <n v="0"/>
    <n v="0"/>
    <s v="USFWS"/>
    <n v="0"/>
  </r>
  <r>
    <n v="0"/>
    <d v="2024-11-18T00:00:00"/>
    <n v="722148"/>
    <x v="0"/>
    <x v="30"/>
    <s v="West"/>
    <s v="Grizzly Bay"/>
    <x v="0"/>
    <n v="61"/>
    <n v="1"/>
    <x v="0"/>
    <n v="0"/>
    <n v="0"/>
    <s v="USFWS"/>
    <n v="0"/>
  </r>
  <r>
    <n v="0"/>
    <d v="2024-11-18T00:00:00"/>
    <n v="722166"/>
    <x v="0"/>
    <x v="31"/>
    <s v="West"/>
    <s v="Grizzly Bay"/>
    <x v="0"/>
    <n v="65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7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4"/>
    <n v="1"/>
    <x v="0"/>
    <n v="0"/>
    <n v="0"/>
    <s v="USFWS"/>
    <n v="0"/>
  </r>
  <r>
    <n v="0"/>
    <d v="2024-11-20T00:00:00"/>
    <n v="722324"/>
    <x v="0"/>
    <x v="33"/>
    <s v="West"/>
    <s v="Suisun Marsh"/>
    <x v="0"/>
    <n v="0"/>
    <n v="1"/>
    <x v="1"/>
    <n v="0"/>
    <n v="0"/>
    <s v="USFWS"/>
    <n v="0"/>
  </r>
  <r>
    <n v="0"/>
    <d v="2024-11-20T00:00:00"/>
    <n v="722324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0"/>
    <n v="1"/>
    <x v="1"/>
    <n v="0"/>
    <n v="0"/>
    <s v="USFWS"/>
    <n v="0"/>
  </r>
  <r>
    <n v="0"/>
    <d v="2024-11-20T00:00:00"/>
    <n v="722325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58"/>
    <n v="1"/>
    <x v="0"/>
    <n v="0"/>
    <n v="0"/>
    <s v="USFWS"/>
    <n v="0"/>
  </r>
  <r>
    <n v="0"/>
    <d v="2024-11-20T00:00:00"/>
    <n v="722327"/>
    <x v="0"/>
    <x v="33"/>
    <s v="West"/>
    <s v="Suisun Marsh"/>
    <x v="0"/>
    <n v="57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1"/>
    <n v="1"/>
    <x v="0"/>
    <n v="0"/>
    <n v="0"/>
    <s v="USFWS"/>
    <n v="0"/>
  </r>
  <r>
    <n v="0"/>
    <d v="2024-11-20T00:00:00"/>
    <n v="722327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9"/>
    <n v="1"/>
    <x v="0"/>
    <n v="0"/>
    <n v="0"/>
    <s v="USFWS"/>
    <n v="0"/>
  </r>
  <r>
    <n v="0"/>
    <d v="2024-11-20T00:00:00"/>
    <n v="722328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5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2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3"/>
    <n v="2"/>
    <x v="0"/>
    <n v="0"/>
    <n v="0"/>
    <s v="USFWS"/>
    <n v="0"/>
  </r>
  <r>
    <n v="0"/>
    <d v="2024-11-20T00:00:00"/>
    <n v="722328"/>
    <x v="0"/>
    <x v="33"/>
    <s v="West"/>
    <s v="Suisun Marsh"/>
    <x v="0"/>
    <n v="7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58"/>
    <n v="3"/>
    <x v="0"/>
    <n v="0"/>
    <n v="0"/>
    <s v="USFWS"/>
    <n v="0"/>
  </r>
  <r>
    <n v="0"/>
    <d v="2024-11-20T00:00:00"/>
    <n v="722328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6"/>
    <n v="3"/>
    <x v="0"/>
    <n v="0"/>
    <n v="0"/>
    <s v="USFWS"/>
    <n v="0"/>
  </r>
  <r>
    <n v="0"/>
    <d v="2024-11-21T00:00:00"/>
    <n v="0"/>
    <x v="1"/>
    <x v="34"/>
    <n v="0"/>
    <n v="0"/>
    <x v="2"/>
    <n v="0"/>
    <n v="1"/>
    <x v="1"/>
    <n v="0"/>
    <n v="0"/>
    <s v="USFWS"/>
    <n v="0"/>
  </r>
  <r>
    <n v="0"/>
    <d v="2024-11-21T00:00:00"/>
    <n v="0"/>
    <x v="1"/>
    <x v="24"/>
    <n v="0"/>
    <n v="0"/>
    <x v="2"/>
    <n v="0"/>
    <n v="3"/>
    <x v="1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9"/>
    <n v="1"/>
    <x v="0"/>
    <n v="0"/>
    <n v="0"/>
    <s v="USFWS"/>
    <n v="0"/>
  </r>
  <r>
    <n v="0"/>
    <d v="2024-11-21T00:00:00"/>
    <n v="0"/>
    <x v="1"/>
    <x v="24"/>
    <n v="0"/>
    <n v="0"/>
    <x v="2"/>
    <n v="60"/>
    <n v="1"/>
    <x v="0"/>
    <n v="0"/>
    <n v="0"/>
    <s v="USFWS"/>
    <n v="0"/>
  </r>
  <r>
    <n v="0"/>
    <d v="2024-11-21T00:00:00"/>
    <n v="0"/>
    <x v="1"/>
    <x v="24"/>
    <n v="0"/>
    <n v="0"/>
    <x v="2"/>
    <n v="61"/>
    <n v="1"/>
    <x v="0"/>
    <n v="0"/>
    <n v="0"/>
    <s v="USFWS"/>
    <n v="0"/>
  </r>
  <r>
    <n v="0"/>
    <d v="2024-11-21T00:00:00"/>
    <n v="0"/>
    <x v="1"/>
    <x v="24"/>
    <n v="0"/>
    <n v="0"/>
    <x v="2"/>
    <n v="62"/>
    <n v="1"/>
    <x v="0"/>
    <n v="0"/>
    <n v="0"/>
    <s v="USFWS"/>
    <n v="0"/>
  </r>
  <r>
    <n v="0"/>
    <d v="2024-11-21T00:00:00"/>
    <n v="0"/>
    <x v="1"/>
    <x v="24"/>
    <n v="0"/>
    <n v="0"/>
    <x v="2"/>
    <n v="65"/>
    <n v="1"/>
    <x v="0"/>
    <n v="0"/>
    <n v="0"/>
    <s v="USFWS"/>
    <n v="0"/>
  </r>
  <r>
    <n v="0"/>
    <d v="2024-11-21T00:00:00"/>
    <n v="0"/>
    <x v="1"/>
    <x v="24"/>
    <n v="0"/>
    <n v="0"/>
    <x v="2"/>
    <n v="66"/>
    <n v="1"/>
    <x v="0"/>
    <n v="0"/>
    <n v="0"/>
    <s v="USFWS"/>
    <n v="0"/>
  </r>
  <r>
    <n v="0"/>
    <d v="2024-11-21T00:00:00"/>
    <n v="0"/>
    <x v="1"/>
    <x v="24"/>
    <n v="0"/>
    <n v="0"/>
    <x v="2"/>
    <n v="70"/>
    <n v="1"/>
    <x v="0"/>
    <n v="0"/>
    <n v="0"/>
    <s v="USFWS"/>
    <n v="0"/>
  </r>
  <r>
    <n v="0"/>
    <d v="2024-11-21T00:00:00"/>
    <n v="0"/>
    <x v="1"/>
    <x v="24"/>
    <n v="0"/>
    <n v="0"/>
    <x v="2"/>
    <n v="71"/>
    <n v="1"/>
    <x v="0"/>
    <n v="0"/>
    <n v="0"/>
    <s v="USFWS"/>
    <n v="0"/>
  </r>
  <r>
    <n v="0"/>
    <d v="2024-11-21T00:00:00"/>
    <n v="0"/>
    <x v="1"/>
    <x v="24"/>
    <n v="0"/>
    <n v="0"/>
    <x v="2"/>
    <n v="72"/>
    <n v="1"/>
    <x v="0"/>
    <n v="0"/>
    <n v="0"/>
    <s v="USFWS"/>
    <n v="0"/>
  </r>
  <r>
    <n v="0"/>
    <d v="2024-11-21T00:00:00"/>
    <n v="0"/>
    <x v="1"/>
    <x v="24"/>
    <n v="0"/>
    <n v="0"/>
    <x v="2"/>
    <n v="7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8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5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57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0"/>
    <n v="1"/>
    <x v="1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9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4"/>
    <x v="0"/>
    <x v="36"/>
    <s v="West"/>
    <s v="Suisun Marsh"/>
    <x v="0"/>
    <n v="0"/>
    <n v="2"/>
    <x v="1"/>
    <n v="0"/>
    <n v="0"/>
    <s v="USFWS"/>
    <n v="0"/>
  </r>
  <r>
    <n v="0"/>
    <d v="2024-11-26T00:00:00"/>
    <n v="722624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0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5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8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8"/>
    <n v="4"/>
    <x v="0"/>
    <n v="0"/>
    <n v="0"/>
    <s v="USFWS"/>
    <n v="0"/>
  </r>
  <r>
    <n v="0"/>
    <d v="2024-11-26T00:00:00"/>
    <n v="722625"/>
    <x v="0"/>
    <x v="36"/>
    <s v="West"/>
    <s v="Suisun Marsh"/>
    <x v="0"/>
    <n v="7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3"/>
    <n v="3"/>
    <x v="0"/>
    <n v="0"/>
    <n v="0"/>
    <s v="USFWS"/>
    <n v="0"/>
  </r>
  <r>
    <n v="0"/>
    <d v="2024-11-26T00:00:00"/>
    <n v="722625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2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1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8"/>
    <n v="2"/>
    <x v="0"/>
    <n v="0"/>
    <n v="0"/>
    <s v="USFWS"/>
    <n v="0"/>
  </r>
  <r>
    <n v="0"/>
    <d v="2024-11-26T00:00:00"/>
    <n v="722626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6"/>
    <x v="0"/>
    <x v="36"/>
    <s v="West"/>
    <s v="Suisun Marsh"/>
    <x v="0"/>
    <n v="59"/>
    <n v="1"/>
    <x v="0"/>
    <n v="0"/>
    <n v="0"/>
    <s v="USFWS"/>
    <n v="0"/>
  </r>
  <r>
    <n v="0"/>
    <d v="2024-11-26T00:00:00"/>
    <n v="722626"/>
    <x v="0"/>
    <x v="36"/>
    <s v="West"/>
    <s v="Suisun Marsh"/>
    <x v="0"/>
    <n v="74"/>
    <n v="1"/>
    <x v="0"/>
    <n v="0"/>
    <n v="0"/>
    <s v="USFWS"/>
    <n v="0"/>
  </r>
  <r>
    <n v="0"/>
    <d v="2024-11-26T00:00:00"/>
    <n v="722627"/>
    <x v="0"/>
    <x v="36"/>
    <s v="West"/>
    <s v="Suisun Marsh"/>
    <x v="0"/>
    <n v="65"/>
    <n v="1"/>
    <x v="0"/>
    <n v="0"/>
    <n v="0"/>
    <s v="USFWS"/>
    <n v="0"/>
  </r>
  <r>
    <n v="0"/>
    <d v="2024-11-27T00:00:00"/>
    <n v="722666"/>
    <x v="0"/>
    <x v="37"/>
    <s v="West"/>
    <s v="Grizzly Bay"/>
    <x v="0"/>
    <n v="0"/>
    <n v="1"/>
    <x v="1"/>
    <n v="0"/>
    <n v="0"/>
    <s v="USFWS"/>
    <n v="0"/>
  </r>
  <r>
    <n v="0"/>
    <d v="2024-11-27T00:00:00"/>
    <n v="722668"/>
    <x v="0"/>
    <x v="37"/>
    <s v="West"/>
    <s v="Grizzly Bay"/>
    <x v="0"/>
    <n v="61"/>
    <n v="1"/>
    <x v="0"/>
    <n v="0"/>
    <n v="0"/>
    <s v="USFWS"/>
    <n v="0"/>
  </r>
  <r>
    <n v="0"/>
    <d v="2024-11-27T00:00:00"/>
    <n v="722700"/>
    <x v="0"/>
    <x v="38"/>
    <s v="West"/>
    <s v="Grizzly Bay"/>
    <x v="0"/>
    <n v="0"/>
    <n v="1"/>
    <x v="1"/>
    <n v="0"/>
    <n v="0"/>
    <s v="USFWS"/>
    <n v="0"/>
  </r>
  <r>
    <n v="0"/>
    <d v="2024-11-29T00:00:00"/>
    <n v="722731"/>
    <x v="0"/>
    <x v="39"/>
    <s v="West"/>
    <s v="Mid Suisun Bay"/>
    <x v="1"/>
    <n v="66"/>
    <n v="1"/>
    <x v="0"/>
    <n v="0"/>
    <n v="0"/>
    <s v="USFWS"/>
    <n v="0"/>
  </r>
  <r>
    <n v="0"/>
    <d v="2024-11-29T00:00:00"/>
    <n v="722736"/>
    <x v="0"/>
    <x v="39"/>
    <s v="West"/>
    <s v="Mid Suisun Bay"/>
    <x v="1"/>
    <n v="76"/>
    <n v="1"/>
    <x v="0"/>
    <n v="0"/>
    <n v="0"/>
    <s v="USFWS"/>
    <n v="0"/>
  </r>
  <r>
    <n v="0"/>
    <d v="2024-11-29T00:00:00"/>
    <n v="722758"/>
    <x v="0"/>
    <x v="40"/>
    <s v="West"/>
    <s v="Confluence"/>
    <x v="1"/>
    <n v="0"/>
    <n v="1"/>
    <x v="1"/>
    <n v="0"/>
    <n v="0"/>
    <s v="USFWS"/>
    <n v="0"/>
  </r>
  <r>
    <n v="0"/>
    <d v="2024-11-29T00:00:00"/>
    <n v="722760"/>
    <x v="0"/>
    <x v="40"/>
    <s v="West"/>
    <s v="Confluence"/>
    <x v="1"/>
    <n v="72"/>
    <n v="1"/>
    <x v="0"/>
    <n v="0"/>
    <n v="0"/>
    <s v="USFWS"/>
    <n v="0"/>
  </r>
  <r>
    <n v="0"/>
    <d v="2024-11-29T00:00:00"/>
    <n v="722762"/>
    <x v="0"/>
    <x v="40"/>
    <s v="West"/>
    <s v="Confluence"/>
    <x v="1"/>
    <n v="61"/>
    <n v="1"/>
    <x v="0"/>
    <n v="0"/>
    <n v="0"/>
    <s v="USFWS"/>
    <n v="0"/>
  </r>
  <r>
    <n v="0"/>
    <d v="2024-11-29T00:00:00"/>
    <n v="722765"/>
    <x v="0"/>
    <x v="40"/>
    <s v="West"/>
    <s v="Confluence"/>
    <x v="1"/>
    <n v="0"/>
    <n v="1"/>
    <x v="1"/>
    <n v="0"/>
    <n v="0"/>
    <s v="USFWS"/>
    <n v="0"/>
  </r>
  <r>
    <n v="0"/>
    <d v="2024-11-29T00:00:00"/>
    <n v="722776"/>
    <x v="0"/>
    <x v="41"/>
    <s v="West"/>
    <s v="Confluence"/>
    <x v="1"/>
    <n v="0"/>
    <n v="1"/>
    <x v="1"/>
    <n v="0"/>
    <n v="0"/>
    <s v="USFWS"/>
    <n v="0"/>
  </r>
  <r>
    <n v="0"/>
    <d v="2024-11-25T00:00:00"/>
    <n v="0"/>
    <x v="1"/>
    <x v="34"/>
    <n v="0"/>
    <n v="0"/>
    <x v="2"/>
    <n v="98"/>
    <n v="1"/>
    <x v="1"/>
    <n v="0"/>
    <n v="0"/>
    <s v="USFWS"/>
    <n v="0"/>
  </r>
  <r>
    <n v="0"/>
    <d v="2024-11-25T00:00:00"/>
    <n v="0"/>
    <x v="1"/>
    <x v="34"/>
    <n v="0"/>
    <n v="0"/>
    <x v="2"/>
    <n v="113"/>
    <n v="1"/>
    <x v="1"/>
    <n v="0"/>
    <n v="0"/>
    <s v="USFWS"/>
    <n v="0"/>
  </r>
  <r>
    <n v="0"/>
    <d v="2024-11-25T00:00:00"/>
    <n v="0"/>
    <x v="1"/>
    <x v="34"/>
    <n v="0"/>
    <n v="0"/>
    <x v="2"/>
    <n v="120"/>
    <n v="1"/>
    <x v="1"/>
    <n v="0"/>
    <n v="0"/>
    <s v="USFWS"/>
    <n v="0"/>
  </r>
  <r>
    <n v="0"/>
    <d v="2024-11-26T00:00:00"/>
    <n v="0"/>
    <x v="1"/>
    <x v="34"/>
    <n v="0"/>
    <n v="0"/>
    <x v="2"/>
    <n v="61"/>
    <n v="1"/>
    <x v="0"/>
    <n v="0"/>
    <n v="0"/>
    <s v="USFWS"/>
    <n v="0"/>
  </r>
  <r>
    <n v="0"/>
    <d v="2024-11-27T00:00:00"/>
    <n v="0"/>
    <x v="1"/>
    <x v="34"/>
    <n v="0"/>
    <n v="0"/>
    <x v="2"/>
    <n v="0"/>
    <n v="2"/>
    <x v="1"/>
    <n v="0"/>
    <n v="0"/>
    <s v="USFWS"/>
    <n v="0"/>
  </r>
  <r>
    <n v="0"/>
    <d v="2024-11-27T00:00:00"/>
    <n v="0"/>
    <x v="1"/>
    <x v="24"/>
    <n v="0"/>
    <n v="0"/>
    <x v="2"/>
    <n v="0"/>
    <n v="2"/>
    <x v="1"/>
    <n v="0"/>
    <n v="0"/>
    <s v="USFWS"/>
    <n v="0"/>
  </r>
  <r>
    <n v="0"/>
    <d v="2024-11-27T00:00:00"/>
    <n v="0"/>
    <x v="1"/>
    <x v="42"/>
    <n v="0"/>
    <n v="0"/>
    <x v="2"/>
    <n v="0"/>
    <n v="3"/>
    <x v="1"/>
    <n v="0"/>
    <n v="0"/>
    <s v="USFWS"/>
    <n v="0"/>
  </r>
  <r>
    <n v="0"/>
    <d v="2024-12-02T00:00:00"/>
    <n v="722848"/>
    <x v="0"/>
    <x v="43"/>
    <s v="West"/>
    <s v="Mid Suisun Bay"/>
    <x v="1"/>
    <n v="0"/>
    <n v="1"/>
    <x v="1"/>
    <n v="0"/>
    <n v="0"/>
    <s v="USFWS"/>
    <n v="0"/>
  </r>
  <r>
    <n v="0"/>
    <d v="2024-12-03T00:00:00"/>
    <n v="722875"/>
    <x v="0"/>
    <x v="44"/>
    <s v="West"/>
    <s v="Grizzly Bay"/>
    <x v="0"/>
    <n v="69"/>
    <n v="1"/>
    <x v="0"/>
    <n v="0"/>
    <n v="0"/>
    <s v="USFWS"/>
    <n v="0"/>
  </r>
  <r>
    <n v="0"/>
    <d v="2024-12-03T00:00:00"/>
    <n v="722878"/>
    <x v="0"/>
    <x v="44"/>
    <s v="West"/>
    <s v="Grizzly Bay"/>
    <x v="0"/>
    <n v="69"/>
    <n v="1"/>
    <x v="0"/>
    <n v="0"/>
    <n v="0"/>
    <s v="USFWS"/>
    <n v="0"/>
  </r>
  <r>
    <n v="0"/>
    <d v="2024-12-04T00:00:00"/>
    <n v="722936"/>
    <x v="0"/>
    <x v="45"/>
    <s v="West"/>
    <s v="Grizzly Bay"/>
    <x v="0"/>
    <n v="62"/>
    <n v="1"/>
    <x v="0"/>
    <n v="0"/>
    <n v="0"/>
    <s v="USFWS"/>
    <n v="0"/>
  </r>
  <r>
    <n v="0"/>
    <d v="2024-12-04T00:00:00"/>
    <n v="722936"/>
    <x v="0"/>
    <x v="45"/>
    <s v="West"/>
    <s v="Grizzly Bay"/>
    <x v="0"/>
    <n v="64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7"/>
    <x v="0"/>
    <x v="45"/>
    <s v="West"/>
    <s v="Grizzly Bay"/>
    <x v="0"/>
    <n v="5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3"/>
    <n v="1"/>
    <x v="0"/>
    <n v="0"/>
    <n v="0"/>
    <s v="USFWS"/>
    <n v="0"/>
  </r>
  <r>
    <n v="0"/>
    <d v="2024-12-04T00:00:00"/>
    <n v="722985"/>
    <x v="0"/>
    <x v="46"/>
    <s v="West"/>
    <s v="Suisun Marsh"/>
    <x v="0"/>
    <n v="65"/>
    <n v="1"/>
    <x v="0"/>
    <n v="0"/>
    <n v="0"/>
    <s v="USFWS"/>
    <n v="0"/>
  </r>
  <r>
    <n v="0"/>
    <d v="2024-12-05T00:00:00"/>
    <n v="722993"/>
    <x v="0"/>
    <x v="47"/>
    <s v="West"/>
    <s v="Mid Suisun Bay"/>
    <x v="1"/>
    <n v="61"/>
    <n v="1"/>
    <x v="0"/>
    <n v="0"/>
    <n v="0"/>
    <s v="USFWS"/>
    <n v="0"/>
  </r>
  <r>
    <n v="0"/>
    <d v="2024-12-05T00:00:00"/>
    <n v="722994"/>
    <x v="0"/>
    <x v="47"/>
    <s v="West"/>
    <s v="Mid Suisun Bay"/>
    <x v="1"/>
    <n v="61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2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8"/>
    <n v="1"/>
    <x v="0"/>
    <n v="0"/>
    <n v="0"/>
    <s v="USFWS"/>
    <n v="0"/>
  </r>
  <r>
    <n v="0"/>
    <d v="2024-12-09T00:00:00"/>
    <n v="723091"/>
    <x v="0"/>
    <x v="49"/>
    <s v="West"/>
    <s v="Mid Suisun Bay"/>
    <x v="1"/>
    <n v="0"/>
    <n v="1"/>
    <x v="1"/>
    <n v="0"/>
    <n v="0"/>
    <s v="USFWS"/>
    <n v="0"/>
  </r>
  <r>
    <n v="0"/>
    <d v="2024-12-09T00:00:00"/>
    <n v="723091"/>
    <x v="0"/>
    <x v="49"/>
    <s v="West"/>
    <s v="Mid Suisun Bay"/>
    <x v="1"/>
    <n v="56"/>
    <n v="1"/>
    <x v="0"/>
    <n v="0"/>
    <n v="0"/>
    <s v="USFWS"/>
    <n v="0"/>
  </r>
  <r>
    <n v="0"/>
    <d v="2024-12-09T00:00:00"/>
    <n v="723095"/>
    <x v="0"/>
    <x v="49"/>
    <s v="West"/>
    <s v="Mid Suisun Bay"/>
    <x v="1"/>
    <n v="0"/>
    <n v="5"/>
    <x v="1"/>
    <n v="0"/>
    <n v="0"/>
    <s v="USFWS"/>
    <n v="0"/>
  </r>
  <r>
    <n v="0"/>
    <d v="2024-12-09T00:00:00"/>
    <n v="723097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0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9"/>
    <x v="0"/>
    <x v="50"/>
    <s v="West"/>
    <s v="Mid Suisun Bay"/>
    <x v="1"/>
    <n v="65"/>
    <n v="1"/>
    <x v="0"/>
    <n v="0"/>
    <n v="0"/>
    <s v="USFWS"/>
    <n v="0"/>
  </r>
  <r>
    <n v="0"/>
    <d v="2024-12-09T00:00:00"/>
    <n v="723109"/>
    <x v="0"/>
    <x v="50"/>
    <s v="West"/>
    <s v="Mid Suisun Bay"/>
    <x v="1"/>
    <n v="5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4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6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1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7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2"/>
    <x v="0"/>
    <x v="50"/>
    <s v="West"/>
    <s v="Mid Suisun Bay"/>
    <x v="1"/>
    <n v="60"/>
    <n v="1"/>
    <x v="0"/>
    <n v="0"/>
    <n v="0"/>
    <s v="USFWS"/>
    <n v="0"/>
  </r>
  <r>
    <n v="0"/>
    <d v="2024-12-09T00:00:00"/>
    <n v="723115"/>
    <x v="0"/>
    <x v="50"/>
    <s v="West"/>
    <s v="Mid Suisun Bay"/>
    <x v="1"/>
    <n v="0"/>
    <n v="2"/>
    <x v="1"/>
    <n v="0"/>
    <n v="0"/>
    <s v="USFWS"/>
    <n v="0"/>
  </r>
  <r>
    <n v="0"/>
    <d v="2024-12-09T00:00:00"/>
    <n v="723125"/>
    <x v="0"/>
    <x v="51"/>
    <s v="West"/>
    <s v="Confluence"/>
    <x v="1"/>
    <n v="109"/>
    <n v="1"/>
    <x v="1"/>
    <n v="0"/>
    <n v="0"/>
    <s v="USFWS"/>
    <n v="0"/>
  </r>
  <r>
    <n v="0"/>
    <d v="2024-12-09T00:00:00"/>
    <n v="723128"/>
    <x v="0"/>
    <x v="51"/>
    <s v="West"/>
    <s v="Confluence"/>
    <x v="1"/>
    <n v="98"/>
    <n v="1"/>
    <x v="1"/>
    <n v="0"/>
    <n v="0"/>
    <s v="USFWS"/>
    <n v="0"/>
  </r>
  <r>
    <n v="0"/>
    <d v="2024-12-12T00:00:00"/>
    <n v="723260"/>
    <x v="0"/>
    <x v="52"/>
    <s v="West"/>
    <s v="Grizzly Bay"/>
    <x v="0"/>
    <n v="57"/>
    <n v="1"/>
    <x v="0"/>
    <n v="0"/>
    <n v="0"/>
    <s v="USFWS"/>
    <n v="0"/>
  </r>
  <r>
    <n v="0"/>
    <d v="2024-12-12T00:00:00"/>
    <n v="723260"/>
    <x v="0"/>
    <x v="52"/>
    <s v="West"/>
    <s v="Grizzly Bay"/>
    <x v="0"/>
    <n v="58"/>
    <n v="1"/>
    <x v="0"/>
    <n v="0"/>
    <n v="0"/>
    <s v="USFWS"/>
    <n v="0"/>
  </r>
  <r>
    <n v="0"/>
    <d v="2024-12-12T00:00:00"/>
    <n v="723260"/>
    <x v="0"/>
    <x v="52"/>
    <s v="West"/>
    <s v="Grizzly Bay"/>
    <x v="0"/>
    <n v="66"/>
    <n v="1"/>
    <x v="0"/>
    <n v="0"/>
    <n v="0"/>
    <s v="USFWS"/>
    <n v="0"/>
  </r>
  <r>
    <n v="0"/>
    <d v="2024-12-12T00:00:00"/>
    <n v="723260"/>
    <x v="0"/>
    <x v="52"/>
    <s v="West"/>
    <s v="Grizzly Bay"/>
    <x v="0"/>
    <n v="67"/>
    <n v="1"/>
    <x v="0"/>
    <n v="0"/>
    <n v="0"/>
    <s v="USFWS"/>
    <n v="0"/>
  </r>
  <r>
    <n v="0"/>
    <d v="2024-12-12T00:00:00"/>
    <n v="723260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1"/>
    <x v="0"/>
    <x v="52"/>
    <s v="West"/>
    <s v="Grizzly Bay"/>
    <x v="0"/>
    <n v="60"/>
    <n v="1"/>
    <x v="0"/>
    <n v="0"/>
    <n v="0"/>
    <s v="USFWS"/>
    <n v="0"/>
  </r>
  <r>
    <n v="0"/>
    <d v="2024-12-12T00:00:00"/>
    <n v="723261"/>
    <x v="0"/>
    <x v="52"/>
    <s v="West"/>
    <s v="Grizzly Bay"/>
    <x v="0"/>
    <n v="62"/>
    <n v="1"/>
    <x v="0"/>
    <n v="0"/>
    <n v="0"/>
    <s v="USFWS"/>
    <n v="0"/>
  </r>
  <r>
    <n v="0"/>
    <d v="2024-12-12T00:00:00"/>
    <n v="723261"/>
    <x v="0"/>
    <x v="52"/>
    <s v="West"/>
    <s v="Grizzly Bay"/>
    <x v="0"/>
    <n v="64"/>
    <n v="1"/>
    <x v="0"/>
    <n v="0"/>
    <n v="0"/>
    <s v="USFWS"/>
    <n v="0"/>
  </r>
  <r>
    <n v="0"/>
    <d v="2024-12-12T00:00:00"/>
    <n v="723261"/>
    <x v="0"/>
    <x v="52"/>
    <s v="West"/>
    <s v="Grizzly Bay"/>
    <x v="0"/>
    <n v="67"/>
    <n v="1"/>
    <x v="0"/>
    <n v="0"/>
    <n v="0"/>
    <s v="USFWS"/>
    <n v="0"/>
  </r>
  <r>
    <n v="0"/>
    <d v="2024-12-12T00:00:00"/>
    <n v="723261"/>
    <x v="0"/>
    <x v="52"/>
    <s v="West"/>
    <s v="Grizzly Bay"/>
    <x v="0"/>
    <n v="69"/>
    <n v="1"/>
    <x v="0"/>
    <n v="0"/>
    <n v="0"/>
    <s v="USFWS"/>
    <n v="0"/>
  </r>
  <r>
    <n v="0"/>
    <d v="2024-12-12T00:00:00"/>
    <n v="723261"/>
    <x v="0"/>
    <x v="52"/>
    <s v="West"/>
    <s v="Grizzly Bay"/>
    <x v="0"/>
    <n v="94"/>
    <n v="1"/>
    <x v="1"/>
    <n v="0"/>
    <n v="0"/>
    <s v="USFWS"/>
    <n v="0"/>
  </r>
  <r>
    <n v="0"/>
    <d v="2024-12-12T00:00:00"/>
    <n v="723261"/>
    <x v="0"/>
    <x v="52"/>
    <s v="West"/>
    <s v="Grizzly Bay"/>
    <x v="0"/>
    <n v="110"/>
    <n v="1"/>
    <x v="1"/>
    <n v="0"/>
    <n v="0"/>
    <s v="USFWS"/>
    <n v="0"/>
  </r>
  <r>
    <n v="0"/>
    <d v="2024-12-12T00:00:00"/>
    <n v="723269"/>
    <x v="0"/>
    <x v="52"/>
    <s v="West"/>
    <s v="Grizzly Bay"/>
    <x v="0"/>
    <n v="56"/>
    <n v="4"/>
    <x v="0"/>
    <n v="0"/>
    <n v="0"/>
    <s v="USFWS"/>
    <n v="0"/>
  </r>
  <r>
    <n v="0"/>
    <d v="2024-12-12T00:00:00"/>
    <n v="723269"/>
    <x v="0"/>
    <x v="52"/>
    <s v="West"/>
    <s v="Grizzly Bay"/>
    <x v="0"/>
    <n v="58"/>
    <n v="2"/>
    <x v="0"/>
    <n v="0"/>
    <n v="0"/>
    <s v="USFWS"/>
    <n v="0"/>
  </r>
  <r>
    <n v="0"/>
    <d v="2024-12-12T00:00:00"/>
    <n v="723269"/>
    <x v="0"/>
    <x v="52"/>
    <s v="West"/>
    <s v="Grizzly Bay"/>
    <x v="0"/>
    <n v="60"/>
    <n v="1"/>
    <x v="0"/>
    <n v="0"/>
    <n v="0"/>
    <s v="USFWS"/>
    <n v="0"/>
  </r>
  <r>
    <n v="0"/>
    <d v="2024-12-12T00:00:00"/>
    <n v="723269"/>
    <x v="0"/>
    <x v="52"/>
    <s v="West"/>
    <s v="Grizzly Bay"/>
    <x v="0"/>
    <n v="61"/>
    <n v="2"/>
    <x v="0"/>
    <n v="0"/>
    <n v="0"/>
    <s v="USFWS"/>
    <n v="0"/>
  </r>
  <r>
    <n v="0"/>
    <d v="2024-12-12T00:00:00"/>
    <n v="723269"/>
    <x v="0"/>
    <x v="52"/>
    <s v="West"/>
    <s v="Grizzly Bay"/>
    <x v="0"/>
    <n v="63"/>
    <n v="2"/>
    <x v="0"/>
    <n v="0"/>
    <n v="0"/>
    <s v="USFWS"/>
    <n v="0"/>
  </r>
  <r>
    <n v="0"/>
    <d v="2024-12-12T00:00:00"/>
    <n v="723269"/>
    <x v="0"/>
    <x v="52"/>
    <s v="West"/>
    <s v="Grizzly Bay"/>
    <x v="0"/>
    <n v="64"/>
    <n v="1"/>
    <x v="0"/>
    <n v="0"/>
    <n v="0"/>
    <s v="USFWS"/>
    <n v="0"/>
  </r>
  <r>
    <n v="0"/>
    <d v="2024-12-12T00:00:00"/>
    <n v="723269"/>
    <x v="0"/>
    <x v="52"/>
    <s v="West"/>
    <s v="Grizzly Bay"/>
    <x v="0"/>
    <n v="65"/>
    <n v="5"/>
    <x v="0"/>
    <n v="0"/>
    <n v="0"/>
    <s v="USFWS"/>
    <n v="0"/>
  </r>
  <r>
    <n v="0"/>
    <d v="2024-12-12T00:00:00"/>
    <n v="723269"/>
    <x v="0"/>
    <x v="52"/>
    <s v="West"/>
    <s v="Grizzly Bay"/>
    <x v="0"/>
    <n v="67"/>
    <n v="1"/>
    <x v="0"/>
    <n v="0"/>
    <n v="0"/>
    <s v="USFWS"/>
    <n v="0"/>
  </r>
  <r>
    <n v="0"/>
    <d v="2024-12-12T00:00:00"/>
    <n v="723269"/>
    <x v="0"/>
    <x v="52"/>
    <s v="West"/>
    <s v="Grizzly Bay"/>
    <x v="0"/>
    <n v="68"/>
    <n v="1"/>
    <x v="0"/>
    <n v="0"/>
    <n v="0"/>
    <s v="USFWS"/>
    <n v="0"/>
  </r>
  <r>
    <n v="0"/>
    <d v="2024-12-12T00:00:00"/>
    <n v="723269"/>
    <x v="0"/>
    <x v="52"/>
    <s v="West"/>
    <s v="Grizzly Bay"/>
    <x v="0"/>
    <n v="69"/>
    <n v="1"/>
    <x v="0"/>
    <n v="0"/>
    <n v="0"/>
    <s v="USFWS"/>
    <n v="0"/>
  </r>
  <r>
    <n v="0"/>
    <d v="2024-12-12T00:00:00"/>
    <n v="723269"/>
    <x v="0"/>
    <x v="52"/>
    <s v="West"/>
    <s v="Grizzly Bay"/>
    <x v="0"/>
    <n v="70"/>
    <n v="1"/>
    <x v="0"/>
    <n v="0"/>
    <n v="0"/>
    <s v="USFWS"/>
    <n v="0"/>
  </r>
  <r>
    <n v="0"/>
    <d v="2024-12-12T00:00:00"/>
    <n v="723269"/>
    <x v="0"/>
    <x v="52"/>
    <s v="West"/>
    <s v="Grizzly Bay"/>
    <x v="0"/>
    <n v="72"/>
    <n v="3"/>
    <x v="0"/>
    <n v="0"/>
    <n v="0"/>
    <s v="USFWS"/>
    <n v="0"/>
  </r>
  <r>
    <n v="0"/>
    <d v="2024-12-12T00:00:00"/>
    <n v="723269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9"/>
    <x v="0"/>
    <x v="52"/>
    <s v="West"/>
    <s v="Grizzly Bay"/>
    <x v="0"/>
    <n v="107"/>
    <n v="1"/>
    <x v="1"/>
    <n v="0"/>
    <n v="0"/>
    <s v="USFWS"/>
    <n v="0"/>
  </r>
  <r>
    <n v="0"/>
    <d v="2024-12-12T00:00:00"/>
    <n v="723271"/>
    <x v="0"/>
    <x v="52"/>
    <s v="West"/>
    <s v="Grizzly Bay"/>
    <x v="0"/>
    <n v="55"/>
    <n v="1"/>
    <x v="0"/>
    <n v="0"/>
    <n v="0"/>
    <s v="USFWS"/>
    <n v="0"/>
  </r>
  <r>
    <n v="0"/>
    <d v="2024-12-12T00:00:00"/>
    <n v="723271"/>
    <x v="0"/>
    <x v="52"/>
    <s v="West"/>
    <s v="Grizzly Bay"/>
    <x v="0"/>
    <n v="58"/>
    <n v="2"/>
    <x v="0"/>
    <n v="0"/>
    <n v="0"/>
    <s v="USFWS"/>
    <n v="0"/>
  </r>
  <r>
    <n v="0"/>
    <d v="2024-12-12T00:00:00"/>
    <n v="723271"/>
    <x v="0"/>
    <x v="52"/>
    <s v="West"/>
    <s v="Grizzly Bay"/>
    <x v="0"/>
    <n v="59"/>
    <n v="2"/>
    <x v="0"/>
    <n v="0"/>
    <n v="0"/>
    <s v="USFWS"/>
    <n v="0"/>
  </r>
  <r>
    <n v="0"/>
    <d v="2024-12-12T00:00:00"/>
    <n v="723271"/>
    <x v="0"/>
    <x v="52"/>
    <s v="West"/>
    <s v="Grizzly Bay"/>
    <x v="0"/>
    <n v="60"/>
    <n v="4"/>
    <x v="0"/>
    <n v="0"/>
    <n v="0"/>
    <s v="USFWS"/>
    <n v="0"/>
  </r>
  <r>
    <n v="0"/>
    <d v="2024-12-12T00:00:00"/>
    <n v="723271"/>
    <x v="0"/>
    <x v="52"/>
    <s v="West"/>
    <s v="Grizzly Bay"/>
    <x v="0"/>
    <n v="62"/>
    <n v="2"/>
    <x v="0"/>
    <n v="0"/>
    <n v="0"/>
    <s v="USFWS"/>
    <n v="0"/>
  </r>
  <r>
    <n v="0"/>
    <d v="2024-12-12T00:00:00"/>
    <n v="723271"/>
    <x v="0"/>
    <x v="52"/>
    <s v="West"/>
    <s v="Grizzly Bay"/>
    <x v="0"/>
    <n v="64"/>
    <n v="1"/>
    <x v="0"/>
    <n v="0"/>
    <n v="0"/>
    <s v="USFWS"/>
    <n v="0"/>
  </r>
  <r>
    <n v="0"/>
    <d v="2024-12-12T00:00:00"/>
    <n v="723271"/>
    <x v="0"/>
    <x v="52"/>
    <s v="West"/>
    <s v="Grizzly Bay"/>
    <x v="0"/>
    <n v="65"/>
    <n v="2"/>
    <x v="0"/>
    <n v="0"/>
    <n v="0"/>
    <s v="USFWS"/>
    <n v="0"/>
  </r>
  <r>
    <n v="0"/>
    <d v="2024-12-12T00:00:00"/>
    <n v="723271"/>
    <x v="0"/>
    <x v="52"/>
    <s v="West"/>
    <s v="Grizzly Bay"/>
    <x v="0"/>
    <n v="66"/>
    <n v="2"/>
    <x v="0"/>
    <n v="0"/>
    <n v="0"/>
    <s v="USFWS"/>
    <n v="0"/>
  </r>
  <r>
    <n v="0"/>
    <d v="2024-12-12T00:00:00"/>
    <n v="723271"/>
    <x v="0"/>
    <x v="52"/>
    <s v="West"/>
    <s v="Grizzly Bay"/>
    <x v="0"/>
    <n v="67"/>
    <n v="2"/>
    <x v="0"/>
    <n v="0"/>
    <n v="0"/>
    <s v="USFWS"/>
    <n v="0"/>
  </r>
  <r>
    <n v="0"/>
    <d v="2024-12-12T00:00:00"/>
    <n v="723271"/>
    <x v="0"/>
    <x v="52"/>
    <s v="West"/>
    <s v="Grizzly Bay"/>
    <x v="0"/>
    <n v="68"/>
    <n v="2"/>
    <x v="0"/>
    <n v="0"/>
    <n v="0"/>
    <s v="USFWS"/>
    <n v="0"/>
  </r>
  <r>
    <n v="0"/>
    <d v="2024-12-12T00:00:00"/>
    <n v="723271"/>
    <x v="0"/>
    <x v="52"/>
    <s v="West"/>
    <s v="Grizzly Bay"/>
    <x v="0"/>
    <n v="69"/>
    <n v="1"/>
    <x v="0"/>
    <n v="0"/>
    <n v="0"/>
    <s v="USFWS"/>
    <n v="0"/>
  </r>
  <r>
    <n v="0"/>
    <d v="2024-12-12T00:00:00"/>
    <n v="723271"/>
    <x v="0"/>
    <x v="52"/>
    <s v="West"/>
    <s v="Grizzly Bay"/>
    <x v="0"/>
    <n v="70"/>
    <n v="1"/>
    <x v="0"/>
    <n v="0"/>
    <n v="0"/>
    <s v="USFWS"/>
    <n v="0"/>
  </r>
  <r>
    <n v="0"/>
    <d v="2024-12-12T00:00:00"/>
    <n v="723271"/>
    <x v="0"/>
    <x v="52"/>
    <s v="West"/>
    <s v="Grizzly Bay"/>
    <x v="0"/>
    <n v="71"/>
    <n v="1"/>
    <x v="0"/>
    <n v="0"/>
    <n v="0"/>
    <s v="USFWS"/>
    <n v="0"/>
  </r>
  <r>
    <n v="0"/>
    <d v="2024-12-12T00:00:00"/>
    <n v="723271"/>
    <x v="0"/>
    <x v="52"/>
    <s v="West"/>
    <s v="Grizzly Bay"/>
    <x v="0"/>
    <n v="72"/>
    <n v="1"/>
    <x v="0"/>
    <n v="0"/>
    <n v="0"/>
    <s v="USFWS"/>
    <n v="0"/>
  </r>
  <r>
    <n v="0"/>
    <d v="2024-12-12T00:00:00"/>
    <n v="723271"/>
    <x v="0"/>
    <x v="52"/>
    <s v="West"/>
    <s v="Grizzly Bay"/>
    <x v="0"/>
    <n v="73"/>
    <n v="2"/>
    <x v="0"/>
    <n v="0"/>
    <n v="0"/>
    <s v="USFWS"/>
    <n v="0"/>
  </r>
  <r>
    <n v="0"/>
    <d v="2024-12-12T00:00:00"/>
    <n v="723271"/>
    <x v="0"/>
    <x v="52"/>
    <s v="West"/>
    <s v="Grizzly Bay"/>
    <x v="0"/>
    <n v="77"/>
    <n v="1"/>
    <x v="0"/>
    <n v="0"/>
    <n v="0"/>
    <s v="USFWS"/>
    <n v="0"/>
  </r>
  <r>
    <n v="0"/>
    <d v="2024-12-12T00:00:00"/>
    <n v="723271"/>
    <x v="0"/>
    <x v="52"/>
    <s v="West"/>
    <s v="Grizzly Bay"/>
    <x v="0"/>
    <n v="104"/>
    <n v="1"/>
    <x v="1"/>
    <n v="0"/>
    <n v="0"/>
    <s v="USFWS"/>
    <n v="0"/>
  </r>
  <r>
    <n v="0"/>
    <d v="2024-12-12T00:00:00"/>
    <n v="723271"/>
    <x v="0"/>
    <x v="52"/>
    <s v="West"/>
    <s v="Grizzly Bay"/>
    <x v="0"/>
    <n v="106"/>
    <n v="1"/>
    <x v="1"/>
    <n v="0"/>
    <n v="0"/>
    <s v="USFWS"/>
    <n v="0"/>
  </r>
  <r>
    <n v="0"/>
    <d v="2024-12-12T00:00:00"/>
    <n v="723277"/>
    <x v="0"/>
    <x v="53"/>
    <s v="West"/>
    <s v="Suisun Marsh"/>
    <x v="0"/>
    <n v="67"/>
    <n v="1"/>
    <x v="0"/>
    <n v="0"/>
    <n v="0"/>
    <s v="USFWS"/>
    <n v="0"/>
  </r>
  <r>
    <n v="0"/>
    <d v="2024-12-12T00:00:00"/>
    <n v="723278"/>
    <x v="0"/>
    <x v="53"/>
    <s v="West"/>
    <s v="Suisun Marsh"/>
    <x v="0"/>
    <n v="0"/>
    <n v="1"/>
    <x v="1"/>
    <n v="0"/>
    <n v="0"/>
    <s v="USFWS"/>
    <n v="0"/>
  </r>
  <r>
    <n v="0"/>
    <d v="2024-12-12T00:00:00"/>
    <n v="723278"/>
    <x v="0"/>
    <x v="53"/>
    <s v="West"/>
    <s v="Suisun Marsh"/>
    <x v="0"/>
    <n v="58"/>
    <n v="1"/>
    <x v="0"/>
    <n v="0"/>
    <n v="0"/>
    <s v="USFWS"/>
    <n v="0"/>
  </r>
  <r>
    <n v="0"/>
    <d v="2024-12-12T00:00:00"/>
    <n v="723284"/>
    <x v="0"/>
    <x v="53"/>
    <s v="West"/>
    <s v="Suisun Marsh"/>
    <x v="0"/>
    <n v="66"/>
    <n v="1"/>
    <x v="0"/>
    <n v="0"/>
    <n v="0"/>
    <s v="USFWS"/>
    <n v="0"/>
  </r>
  <r>
    <n v="0"/>
    <d v="2024-12-12T00:00:00"/>
    <n v="723284"/>
    <x v="0"/>
    <x v="53"/>
    <s v="West"/>
    <s v="Suisun Marsh"/>
    <x v="0"/>
    <n v="115"/>
    <n v="1"/>
    <x v="1"/>
    <n v="0"/>
    <n v="0"/>
    <s v="USFWS"/>
    <n v="0"/>
  </r>
  <r>
    <n v="0"/>
    <d v="2024-12-12T00:00:00"/>
    <n v="723306"/>
    <x v="0"/>
    <x v="54"/>
    <s v="West"/>
    <s v="Suisun Marsh"/>
    <x v="0"/>
    <n v="58"/>
    <n v="1"/>
    <x v="0"/>
    <n v="0"/>
    <n v="0"/>
    <s v="USFWS"/>
    <n v="0"/>
  </r>
  <r>
    <n v="0"/>
    <d v="2024-12-12T00:00:00"/>
    <n v="723309"/>
    <x v="0"/>
    <x v="54"/>
    <s v="West"/>
    <s v="Suisun Marsh"/>
    <x v="0"/>
    <n v="64"/>
    <n v="1"/>
    <x v="0"/>
    <n v="0"/>
    <n v="0"/>
    <s v="USFWS"/>
    <n v="0"/>
  </r>
  <r>
    <n v="0"/>
    <d v="2024-12-12T00:00:00"/>
    <n v="723312"/>
    <x v="0"/>
    <x v="54"/>
    <s v="West"/>
    <s v="Suisun Marsh"/>
    <x v="0"/>
    <n v="69"/>
    <n v="1"/>
    <x v="0"/>
    <n v="0"/>
    <n v="0"/>
    <s v="USFWS"/>
    <n v="0"/>
  </r>
  <r>
    <n v="0"/>
    <d v="2024-12-12T00:00:00"/>
    <n v="723312"/>
    <x v="0"/>
    <x v="54"/>
    <s v="West"/>
    <s v="Suisun Marsh"/>
    <x v="0"/>
    <n v="75"/>
    <n v="1"/>
    <x v="0"/>
    <n v="0"/>
    <n v="0"/>
    <s v="USFWS"/>
    <n v="0"/>
  </r>
  <r>
    <n v="0"/>
    <d v="2024-12-12T00:00:00"/>
    <n v="723312"/>
    <x v="0"/>
    <x v="54"/>
    <s v="West"/>
    <s v="Suisun Marsh"/>
    <x v="0"/>
    <n v="120"/>
    <n v="1"/>
    <x v="1"/>
    <n v="0"/>
    <n v="0"/>
    <s v="USFWS"/>
    <n v="0"/>
  </r>
  <r>
    <n v="0"/>
    <d v="2024-12-12T00:00:00"/>
    <n v="723314"/>
    <x v="0"/>
    <x v="54"/>
    <s v="West"/>
    <s v="Suisun Marsh"/>
    <x v="0"/>
    <n v="54"/>
    <n v="1"/>
    <x v="0"/>
    <n v="0"/>
    <n v="0"/>
    <s v="USFWS"/>
    <n v="0"/>
  </r>
  <r>
    <n v="0"/>
    <d v="2024-12-12T00:00:00"/>
    <n v="723314"/>
    <x v="0"/>
    <x v="54"/>
    <s v="West"/>
    <s v="Suisun Marsh"/>
    <x v="0"/>
    <n v="55"/>
    <n v="1"/>
    <x v="0"/>
    <n v="0"/>
    <n v="0"/>
    <s v="USFWS"/>
    <n v="0"/>
  </r>
  <r>
    <n v="0"/>
    <d v="2024-12-12T00:00:00"/>
    <n v="723314"/>
    <x v="0"/>
    <x v="54"/>
    <s v="West"/>
    <s v="Suisun Marsh"/>
    <x v="0"/>
    <n v="6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0"/>
    <n v="2"/>
    <x v="0"/>
    <n v="0"/>
    <n v="0"/>
    <s v="USFWS"/>
    <n v="0"/>
  </r>
  <r>
    <n v="0"/>
    <d v="2024-12-12T00:00:00"/>
    <n v="723314"/>
    <x v="0"/>
    <x v="54"/>
    <s v="West"/>
    <s v="Suisun Marsh"/>
    <x v="0"/>
    <n v="7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3"/>
    <n v="1"/>
    <x v="0"/>
    <n v="0"/>
    <n v="0"/>
    <s v="USFWS"/>
    <n v="0"/>
  </r>
  <r>
    <n v="0"/>
    <d v="2024-12-09T00:00:00"/>
    <n v="0"/>
    <x v="1"/>
    <x v="24"/>
    <n v="0"/>
    <n v="0"/>
    <x v="2"/>
    <n v="52"/>
    <n v="1"/>
    <x v="0"/>
    <n v="0"/>
    <n v="0"/>
    <s v="USFWS"/>
    <n v="0"/>
  </r>
  <r>
    <n v="0"/>
    <d v="2024-12-09T00:00:00"/>
    <n v="0"/>
    <x v="1"/>
    <x v="24"/>
    <n v="0"/>
    <n v="0"/>
    <x v="2"/>
    <n v="0"/>
    <n v="12"/>
    <x v="1"/>
    <n v="0"/>
    <n v="0"/>
    <s v="USFWS"/>
    <n v="0"/>
  </r>
  <r>
    <n v="0"/>
    <d v="2024-12-09T00:00:00"/>
    <n v="0"/>
    <x v="1"/>
    <x v="24"/>
    <n v="0"/>
    <n v="0"/>
    <x v="2"/>
    <n v="0"/>
    <n v="10"/>
    <x v="1"/>
    <n v="0"/>
    <n v="0"/>
    <s v="USFWS"/>
    <n v="0"/>
  </r>
  <r>
    <n v="0"/>
    <d v="2024-12-09T00:00:00"/>
    <n v="0"/>
    <x v="1"/>
    <x v="24"/>
    <n v="0"/>
    <n v="0"/>
    <x v="2"/>
    <n v="0"/>
    <n v="6"/>
    <x v="1"/>
    <n v="0"/>
    <n v="0"/>
    <s v="USFWS"/>
    <n v="0"/>
  </r>
  <r>
    <n v="0"/>
    <d v="2024-12-09T00:00:00"/>
    <n v="0"/>
    <x v="1"/>
    <x v="24"/>
    <n v="0"/>
    <n v="0"/>
    <x v="2"/>
    <n v="59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0"/>
    <n v="6"/>
    <x v="1"/>
    <n v="0"/>
    <n v="0"/>
    <s v="USFWS"/>
    <n v="0"/>
  </r>
  <r>
    <n v="0"/>
    <d v="2024-12-09T00:00:00"/>
    <n v="0"/>
    <x v="1"/>
    <x v="42"/>
    <n v="0"/>
    <n v="0"/>
    <x v="2"/>
    <n v="60"/>
    <n v="1"/>
    <x v="0"/>
    <n v="0"/>
    <n v="0"/>
    <s v="USFWS"/>
    <n v="0"/>
  </r>
  <r>
    <n v="0"/>
    <d v="2024-12-09T00:00:00"/>
    <n v="0"/>
    <x v="1"/>
    <x v="42"/>
    <n v="0"/>
    <n v="0"/>
    <x v="2"/>
    <n v="68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72"/>
    <n v="1"/>
    <x v="0"/>
    <n v="0"/>
    <n v="0"/>
    <s v="USFWS"/>
    <n v="0"/>
  </r>
  <r>
    <n v="0"/>
    <d v="2024-12-09T00:00:00"/>
    <n v="0"/>
    <x v="1"/>
    <x v="42"/>
    <n v="0"/>
    <n v="0"/>
    <x v="2"/>
    <n v="58"/>
    <n v="1"/>
    <x v="0"/>
    <n v="0"/>
    <n v="0"/>
    <s v="USFWS"/>
    <n v="0"/>
  </r>
  <r>
    <n v="0"/>
    <d v="2024-12-09T00:00:00"/>
    <n v="0"/>
    <x v="1"/>
    <x v="42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63"/>
    <n v="1"/>
    <x v="0"/>
    <n v="0"/>
    <n v="0"/>
    <s v="USFWS"/>
    <n v="0"/>
  </r>
  <r>
    <n v="0"/>
    <d v="2024-12-09T00:00:00"/>
    <n v="0"/>
    <x v="1"/>
    <x v="34"/>
    <n v="0"/>
    <n v="0"/>
    <x v="2"/>
    <n v="0"/>
    <n v="4"/>
    <x v="1"/>
    <n v="0"/>
    <n v="0"/>
    <s v="USFWS"/>
    <n v="0"/>
  </r>
  <r>
    <n v="0"/>
    <d v="2024-12-09T00:00:00"/>
    <n v="0"/>
    <x v="1"/>
    <x v="34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0"/>
    <n v="2"/>
    <x v="1"/>
    <n v="0"/>
    <n v="0"/>
    <s v="USFWS"/>
    <n v="0"/>
  </r>
  <r>
    <n v="0"/>
    <d v="2024-12-12T00:00:00"/>
    <n v="0"/>
    <x v="1"/>
    <x v="42"/>
    <n v="0"/>
    <n v="0"/>
    <x v="2"/>
    <n v="109"/>
    <n v="1"/>
    <x v="1"/>
    <n v="0"/>
    <n v="0"/>
    <s v="USFWS"/>
    <n v="0"/>
  </r>
  <r>
    <n v="0"/>
    <d v="2024-12-12T00:00:00"/>
    <n v="0"/>
    <x v="1"/>
    <x v="42"/>
    <n v="0"/>
    <n v="0"/>
    <x v="2"/>
    <n v="80"/>
    <n v="1"/>
    <x v="0"/>
    <n v="0"/>
    <n v="0"/>
    <s v="USFWS"/>
    <n v="0"/>
  </r>
  <r>
    <n v="0"/>
    <d v="2024-12-12T00:00:00"/>
    <n v="0"/>
    <x v="1"/>
    <x v="42"/>
    <n v="0"/>
    <n v="0"/>
    <x v="2"/>
    <n v="110"/>
    <n v="1"/>
    <x v="1"/>
    <n v="0"/>
    <n v="0"/>
    <s v="USFWS"/>
    <n v="0"/>
  </r>
  <r>
    <n v="0"/>
    <d v="2024-12-12T00:00:00"/>
    <n v="0"/>
    <x v="1"/>
    <x v="42"/>
    <n v="0"/>
    <n v="0"/>
    <x v="2"/>
    <n v="104"/>
    <n v="1"/>
    <x v="1"/>
    <n v="0"/>
    <n v="0"/>
    <s v="USFWS"/>
    <n v="0"/>
  </r>
  <r>
    <n v="0"/>
    <d v="2024-12-12T00:00:00"/>
    <n v="0"/>
    <x v="1"/>
    <x v="42"/>
    <n v="0"/>
    <n v="0"/>
    <x v="2"/>
    <n v="101"/>
    <n v="1"/>
    <x v="1"/>
    <n v="0"/>
    <n v="0"/>
    <s v="USFWS"/>
    <n v="0"/>
  </r>
  <r>
    <n v="0"/>
    <d v="2024-12-12T00:00:00"/>
    <n v="0"/>
    <x v="1"/>
    <x v="42"/>
    <n v="0"/>
    <n v="0"/>
    <x v="2"/>
    <n v="72"/>
    <n v="1"/>
    <x v="0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20"/>
    <n v="1"/>
    <x v="1"/>
    <n v="0"/>
    <n v="0"/>
    <s v="USFWS"/>
    <n v="0"/>
  </r>
  <r>
    <n v="0"/>
    <d v="2024-12-12T00:00:00"/>
    <n v="0"/>
    <x v="1"/>
    <x v="24"/>
    <n v="0"/>
    <n v="0"/>
    <x v="2"/>
    <n v="105"/>
    <n v="1"/>
    <x v="1"/>
    <n v="0"/>
    <n v="0"/>
    <s v="USFWS"/>
    <n v="0"/>
  </r>
  <r>
    <n v="0"/>
    <d v="2024-12-12T00:00:00"/>
    <n v="0"/>
    <x v="1"/>
    <x v="24"/>
    <n v="0"/>
    <n v="0"/>
    <x v="2"/>
    <n v="101"/>
    <n v="1"/>
    <x v="1"/>
    <n v="0"/>
    <n v="0"/>
    <s v="USFWS"/>
    <n v="0"/>
  </r>
  <r>
    <n v="0"/>
    <d v="2024-12-12T00:00:00"/>
    <n v="0"/>
    <x v="1"/>
    <x v="24"/>
    <n v="0"/>
    <n v="0"/>
    <x v="2"/>
    <n v="112"/>
    <n v="1"/>
    <x v="1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05"/>
    <n v="2"/>
    <x v="1"/>
    <n v="0"/>
    <n v="0"/>
    <s v="USFWS"/>
    <n v="0"/>
  </r>
  <r>
    <n v="0"/>
    <d v="2024-12-12T00:00:00"/>
    <n v="0"/>
    <x v="1"/>
    <x v="24"/>
    <n v="0"/>
    <n v="0"/>
    <x v="2"/>
    <n v="76"/>
    <n v="1"/>
    <x v="0"/>
    <n v="0"/>
    <n v="0"/>
    <s v="USFWS"/>
    <n v="0"/>
  </r>
  <r>
    <n v="0"/>
    <d v="2024-12-12T00:00:00"/>
    <n v="0"/>
    <x v="1"/>
    <x v="24"/>
    <n v="0"/>
    <n v="0"/>
    <x v="2"/>
    <n v="109"/>
    <n v="1"/>
    <x v="1"/>
    <n v="0"/>
    <n v="0"/>
    <s v="USFWS"/>
    <n v="0"/>
  </r>
  <r>
    <n v="0"/>
    <d v="2024-12-12T00:00:00"/>
    <n v="0"/>
    <x v="1"/>
    <x v="24"/>
    <n v="0"/>
    <n v="0"/>
    <x v="2"/>
    <n v="111"/>
    <n v="3"/>
    <x v="1"/>
    <n v="0"/>
    <n v="0"/>
    <s v="USFWS"/>
    <n v="0"/>
  </r>
  <r>
    <n v="0"/>
    <d v="2024-12-12T00:00:00"/>
    <n v="0"/>
    <x v="1"/>
    <x v="34"/>
    <n v="0"/>
    <n v="0"/>
    <x v="2"/>
    <n v="65"/>
    <n v="1"/>
    <x v="0"/>
    <n v="0"/>
    <n v="0"/>
    <s v="USFWS"/>
    <n v="0"/>
  </r>
  <r>
    <n v="0"/>
    <d v="2024-12-12T00:00:00"/>
    <n v="0"/>
    <x v="1"/>
    <x v="34"/>
    <n v="0"/>
    <n v="0"/>
    <x v="2"/>
    <n v="105"/>
    <n v="1"/>
    <x v="1"/>
    <n v="0"/>
    <n v="0"/>
    <s v="USFWS"/>
    <n v="0"/>
  </r>
  <r>
    <n v="0"/>
    <d v="2024-12-12T00:00:00"/>
    <n v="0"/>
    <x v="1"/>
    <x v="34"/>
    <n v="0"/>
    <n v="0"/>
    <x v="2"/>
    <n v="95"/>
    <n v="1"/>
    <x v="1"/>
    <n v="0"/>
    <n v="0"/>
    <s v="USFWS"/>
    <n v="0"/>
  </r>
  <r>
    <n v="0"/>
    <d v="2024-12-12T00:00:00"/>
    <n v="0"/>
    <x v="1"/>
    <x v="34"/>
    <n v="0"/>
    <n v="0"/>
    <x v="2"/>
    <n v="100"/>
    <n v="1"/>
    <x v="1"/>
    <n v="0"/>
    <n v="0"/>
    <s v="USFWS"/>
    <n v="0"/>
  </r>
  <r>
    <n v="0"/>
    <d v="2024-12-12T00:00:00"/>
    <n v="0"/>
    <x v="1"/>
    <x v="34"/>
    <n v="0"/>
    <n v="0"/>
    <x v="2"/>
    <n v="106"/>
    <n v="1"/>
    <x v="1"/>
    <n v="0"/>
    <n v="0"/>
    <s v="USFWS"/>
    <n v="0"/>
  </r>
  <r>
    <n v="0"/>
    <d v="2024-12-12T00:00:00"/>
    <n v="0"/>
    <x v="1"/>
    <x v="34"/>
    <n v="0"/>
    <n v="0"/>
    <x v="2"/>
    <n v="109"/>
    <n v="1"/>
    <x v="1"/>
    <n v="0"/>
    <n v="0"/>
    <s v="USFWS"/>
    <n v="0"/>
  </r>
  <r>
    <n v="0"/>
    <d v="2024-12-12T00:00:00"/>
    <n v="0"/>
    <x v="1"/>
    <x v="34"/>
    <n v="0"/>
    <n v="0"/>
    <x v="2"/>
    <n v="121"/>
    <n v="1"/>
    <x v="1"/>
    <n v="0"/>
    <n v="0"/>
    <s v="USFWS"/>
    <n v="0"/>
  </r>
  <r>
    <n v="0"/>
    <d v="2024-12-12T00:00:00"/>
    <n v="0"/>
    <x v="1"/>
    <x v="34"/>
    <n v="0"/>
    <n v="0"/>
    <x v="2"/>
    <n v="122"/>
    <n v="1"/>
    <x v="1"/>
    <n v="0"/>
    <n v="0"/>
    <s v="USFWS"/>
    <n v="0"/>
  </r>
  <r>
    <n v="0"/>
    <d v="2024-12-12T00:00:00"/>
    <n v="0"/>
    <x v="1"/>
    <x v="34"/>
    <n v="0"/>
    <n v="0"/>
    <x v="2"/>
    <n v="71"/>
    <n v="1"/>
    <x v="0"/>
    <n v="0"/>
    <n v="0"/>
    <s v="USFWS"/>
    <n v="0"/>
  </r>
  <r>
    <n v="0"/>
    <d v="2024-12-12T00:00:00"/>
    <n v="0"/>
    <x v="1"/>
    <x v="34"/>
    <n v="0"/>
    <n v="0"/>
    <x v="2"/>
    <n v="110"/>
    <n v="1"/>
    <x v="1"/>
    <n v="0"/>
    <n v="0"/>
    <s v="USFWS"/>
    <n v="0"/>
  </r>
  <r>
    <n v="0"/>
    <d v="2024-12-12T00:00:00"/>
    <n v="0"/>
    <x v="1"/>
    <x v="34"/>
    <n v="0"/>
    <n v="0"/>
    <x v="2"/>
    <n v="125"/>
    <n v="1"/>
    <x v="1"/>
    <n v="0"/>
    <n v="0"/>
    <s v="USFWS"/>
    <n v="0"/>
  </r>
  <r>
    <n v="0"/>
    <d v="2024-12-12T00:00:00"/>
    <n v="0"/>
    <x v="1"/>
    <x v="34"/>
    <n v="0"/>
    <n v="0"/>
    <x v="2"/>
    <n v="104"/>
    <n v="1"/>
    <x v="1"/>
    <n v="0"/>
    <n v="0"/>
    <s v="USFWS"/>
    <n v="0"/>
  </r>
  <r>
    <n v="0"/>
    <d v="2024-12-12T00:00:00"/>
    <n v="0"/>
    <x v="1"/>
    <x v="34"/>
    <n v="0"/>
    <n v="0"/>
    <x v="2"/>
    <n v="108"/>
    <n v="1"/>
    <x v="1"/>
    <n v="0"/>
    <n v="0"/>
    <s v="USFWS"/>
    <n v="0"/>
  </r>
  <r>
    <n v="0"/>
    <d v="2024-12-12T00:00:00"/>
    <n v="0"/>
    <x v="1"/>
    <x v="34"/>
    <n v="0"/>
    <n v="0"/>
    <x v="2"/>
    <n v="111"/>
    <n v="1"/>
    <x v="1"/>
    <n v="0"/>
    <n v="0"/>
    <s v="USFWS"/>
    <n v="0"/>
  </r>
  <r>
    <n v="0"/>
    <d v="2024-12-12T00:00:00"/>
    <n v="0"/>
    <x v="1"/>
    <x v="34"/>
    <n v="0"/>
    <n v="0"/>
    <x v="2"/>
    <n v="115"/>
    <n v="2"/>
    <x v="1"/>
    <n v="0"/>
    <n v="0"/>
    <s v="USFWS"/>
    <n v="0"/>
  </r>
  <r>
    <n v="0"/>
    <d v="2024-12-12T00:00:00"/>
    <n v="0"/>
    <x v="1"/>
    <x v="34"/>
    <n v="0"/>
    <n v="0"/>
    <x v="2"/>
    <n v="119"/>
    <n v="1"/>
    <x v="1"/>
    <n v="0"/>
    <n v="0"/>
    <s v="USFWS"/>
    <n v="0"/>
  </r>
  <r>
    <n v="0"/>
    <d v="2024-12-12T00:00:00"/>
    <n v="0"/>
    <x v="1"/>
    <x v="34"/>
    <n v="0"/>
    <n v="0"/>
    <x v="2"/>
    <n v="61"/>
    <n v="1"/>
    <x v="0"/>
    <n v="0"/>
    <n v="0"/>
    <s v="USFWS"/>
    <n v="0"/>
  </r>
  <r>
    <n v="0"/>
    <d v="2024-12-17T00:00:00"/>
    <n v="723437"/>
    <x v="0"/>
    <x v="55"/>
    <s v="North"/>
    <s v="Sacramento River near Rio Vista"/>
    <x v="3"/>
    <n v="104"/>
    <n v="1"/>
    <x v="1"/>
    <n v="0"/>
    <n v="0"/>
    <s v="USFWS"/>
    <n v="0"/>
  </r>
  <r>
    <n v="0"/>
    <d v="2024-12-17T00:00:00"/>
    <n v="723463"/>
    <x v="0"/>
    <x v="56"/>
    <s v="West"/>
    <s v="Suisun Marsh"/>
    <x v="0"/>
    <n v="66"/>
    <n v="1"/>
    <x v="0"/>
    <n v="0"/>
    <n v="0"/>
    <s v="USFWS"/>
    <n v="0"/>
  </r>
  <r>
    <n v="0"/>
    <d v="2024-12-17T00:00:00"/>
    <n v="723474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5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54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5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6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5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4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9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0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1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3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5"/>
    <n v="1"/>
    <x v="0"/>
    <n v="0"/>
    <n v="0"/>
    <s v="USFWS"/>
    <n v="0"/>
  </r>
  <r>
    <n v="0"/>
    <d v="2024-12-18T00:00:00"/>
    <n v="723502"/>
    <x v="0"/>
    <x v="58"/>
    <s v="West"/>
    <s v="Suisun Marsh"/>
    <x v="0"/>
    <n v="94"/>
    <n v="1"/>
    <x v="1"/>
    <n v="0"/>
    <n v="0"/>
    <s v="USFWS"/>
    <n v="0"/>
  </r>
  <r>
    <n v="0"/>
    <d v="2024-12-18T00:00:00"/>
    <n v="723503"/>
    <x v="0"/>
    <x v="58"/>
    <s v="West"/>
    <s v="Suisun Marsh"/>
    <x v="0"/>
    <n v="6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68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1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2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8"/>
    <n v="1"/>
    <x v="0"/>
    <n v="0"/>
    <n v="0"/>
    <s v="USFWS"/>
    <n v="0"/>
  </r>
  <r>
    <n v="0"/>
    <d v="2024-12-18T00:00:00"/>
    <n v="723504"/>
    <x v="0"/>
    <x v="58"/>
    <s v="West"/>
    <s v="Suisun Marsh"/>
    <x v="0"/>
    <n v="65"/>
    <n v="1"/>
    <x v="0"/>
    <n v="0"/>
    <n v="0"/>
    <s v="USFWS"/>
    <n v="0"/>
  </r>
  <r>
    <n v="0"/>
    <d v="2024-12-18T00:00:00"/>
    <n v="723504"/>
    <x v="0"/>
    <x v="58"/>
    <s v="West"/>
    <s v="Suisun Marsh"/>
    <x v="0"/>
    <n v="76"/>
    <n v="1"/>
    <x v="0"/>
    <n v="0"/>
    <n v="0"/>
    <s v="USFWS"/>
    <n v="0"/>
  </r>
  <r>
    <n v="0"/>
    <d v="2024-12-18T00:00:00"/>
    <n v="723506"/>
    <x v="0"/>
    <x v="58"/>
    <s v="West"/>
    <s v="Suisun Marsh"/>
    <x v="0"/>
    <n v="0"/>
    <n v="1"/>
    <x v="1"/>
    <n v="0"/>
    <n v="0"/>
    <s v="USFWS"/>
    <n v="0"/>
  </r>
  <r>
    <n v="0"/>
    <d v="2024-12-18T00:00:00"/>
    <n v="723506"/>
    <x v="0"/>
    <x v="58"/>
    <s v="West"/>
    <s v="Suisun Marsh"/>
    <x v="0"/>
    <n v="76"/>
    <n v="1"/>
    <x v="0"/>
    <n v="0"/>
    <n v="0"/>
    <s v="USFWS"/>
    <n v="0"/>
  </r>
  <r>
    <n v="0"/>
    <d v="2024-12-18T00:00:00"/>
    <n v="723511"/>
    <x v="0"/>
    <x v="58"/>
    <s v="West"/>
    <s v="Suisun Marsh"/>
    <x v="0"/>
    <n v="64"/>
    <n v="1"/>
    <x v="0"/>
    <n v="0"/>
    <n v="0"/>
    <s v="USFWS"/>
    <n v="0"/>
  </r>
  <r>
    <n v="0"/>
    <d v="2024-12-19T00:00:00"/>
    <n v="723579"/>
    <x v="0"/>
    <x v="59"/>
    <s v="West"/>
    <s v="Lower Sacramento River"/>
    <x v="3"/>
    <n v="110"/>
    <n v="1"/>
    <x v="1"/>
    <n v="0"/>
    <n v="0"/>
    <s v="USFWS"/>
    <n v="0"/>
  </r>
  <r>
    <n v="0"/>
    <d v="2024-12-19T00:00:00"/>
    <n v="723594"/>
    <x v="0"/>
    <x v="60"/>
    <s v="West"/>
    <s v="Confluence"/>
    <x v="1"/>
    <n v="0"/>
    <n v="1"/>
    <x v="1"/>
    <n v="0"/>
    <n v="0"/>
    <s v="USFWS"/>
    <n v="0"/>
  </r>
  <r>
    <n v="0"/>
    <d v="2024-12-19T00:00:00"/>
    <n v="723600"/>
    <x v="0"/>
    <x v="60"/>
    <s v="West"/>
    <s v="Confluence"/>
    <x v="1"/>
    <n v="0"/>
    <n v="2"/>
    <x v="1"/>
    <n v="0"/>
    <n v="0"/>
    <s v="USFWS"/>
    <n v="0"/>
  </r>
  <r>
    <n v="0"/>
    <d v="2024-12-26T00:00:00"/>
    <n v="723729"/>
    <x v="0"/>
    <x v="61"/>
    <s v="West"/>
    <s v="Mid Suisun Bay"/>
    <x v="1"/>
    <n v="101"/>
    <n v="1"/>
    <x v="1"/>
    <n v="0"/>
    <n v="0"/>
    <s v="USFWS"/>
    <n v="0"/>
  </r>
  <r>
    <n v="0"/>
    <d v="2024-12-26T00:00:00"/>
    <n v="723737"/>
    <x v="0"/>
    <x v="62"/>
    <s v="West"/>
    <s v="Honker Bay"/>
    <x v="1"/>
    <n v="66"/>
    <n v="1"/>
    <x v="0"/>
    <n v="0"/>
    <n v="0"/>
    <s v="USFWS"/>
    <n v="0"/>
  </r>
  <r>
    <n v="0"/>
    <d v="2024-12-26T00:00:00"/>
    <n v="723738"/>
    <x v="0"/>
    <x v="62"/>
    <s v="West"/>
    <s v="Honker Bay"/>
    <x v="1"/>
    <n v="95"/>
    <n v="1"/>
    <x v="1"/>
    <n v="0"/>
    <n v="0"/>
    <s v="USFWS"/>
    <n v="0"/>
  </r>
  <r>
    <n v="0"/>
    <d v="2024-12-26T00:00:00"/>
    <n v="723738"/>
    <x v="0"/>
    <x v="62"/>
    <s v="West"/>
    <s v="Honker Bay"/>
    <x v="1"/>
    <n v="63"/>
    <n v="1"/>
    <x v="0"/>
    <n v="0"/>
    <n v="0"/>
    <s v="USFWS"/>
    <n v="0"/>
  </r>
  <r>
    <n v="0"/>
    <d v="2024-12-26T00:00:00"/>
    <n v="723738"/>
    <x v="0"/>
    <x v="62"/>
    <s v="West"/>
    <s v="Honker Bay"/>
    <x v="1"/>
    <n v="107"/>
    <n v="1"/>
    <x v="1"/>
    <n v="0"/>
    <n v="0"/>
    <s v="USFWS"/>
    <n v="0"/>
  </r>
  <r>
    <n v="0"/>
    <d v="2024-12-26T00:00:00"/>
    <n v="723738"/>
    <x v="0"/>
    <x v="62"/>
    <s v="West"/>
    <s v="Honker Bay"/>
    <x v="1"/>
    <n v="104"/>
    <n v="1"/>
    <x v="1"/>
    <n v="0"/>
    <n v="0"/>
    <s v="USFWS"/>
    <n v="0"/>
  </r>
  <r>
    <n v="0"/>
    <d v="2024-12-26T00:00:00"/>
    <n v="723738"/>
    <x v="0"/>
    <x v="62"/>
    <s v="West"/>
    <s v="Honker Bay"/>
    <x v="1"/>
    <n v="106"/>
    <n v="1"/>
    <x v="1"/>
    <n v="0"/>
    <n v="0"/>
    <s v="USFWS"/>
    <n v="0"/>
  </r>
  <r>
    <n v="0"/>
    <d v="2024-12-26T00:00:00"/>
    <n v="723738"/>
    <x v="0"/>
    <x v="62"/>
    <s v="West"/>
    <s v="Honker Bay"/>
    <x v="1"/>
    <n v="71"/>
    <n v="1"/>
    <x v="0"/>
    <n v="0"/>
    <n v="0"/>
    <s v="USFWS"/>
    <n v="0"/>
  </r>
  <r>
    <n v="0"/>
    <d v="2024-12-26T00:00:00"/>
    <n v="723738"/>
    <x v="0"/>
    <x v="62"/>
    <s v="West"/>
    <s v="Honker Bay"/>
    <x v="1"/>
    <n v="74"/>
    <n v="1"/>
    <x v="0"/>
    <n v="0"/>
    <n v="0"/>
    <s v="USFWS"/>
    <n v="0"/>
  </r>
  <r>
    <n v="0"/>
    <d v="2024-12-26T00:00:00"/>
    <n v="723738"/>
    <x v="0"/>
    <x v="62"/>
    <s v="West"/>
    <s v="Honker Bay"/>
    <x v="1"/>
    <n v="99"/>
    <n v="1"/>
    <x v="1"/>
    <n v="0"/>
    <n v="0"/>
    <s v="USFWS"/>
    <n v="0"/>
  </r>
  <r>
    <n v="0"/>
    <d v="2024-12-26T00:00:00"/>
    <n v="723739"/>
    <x v="0"/>
    <x v="62"/>
    <s v="West"/>
    <s v="Honker Bay"/>
    <x v="1"/>
    <n v="73"/>
    <n v="1"/>
    <x v="0"/>
    <n v="0"/>
    <n v="0"/>
    <s v="USFWS"/>
    <n v="0"/>
  </r>
  <r>
    <n v="0"/>
    <d v="2024-12-26T00:00:00"/>
    <n v="723739"/>
    <x v="0"/>
    <x v="62"/>
    <s v="West"/>
    <s v="Honker Bay"/>
    <x v="1"/>
    <n v="97"/>
    <n v="1"/>
    <x v="1"/>
    <n v="0"/>
    <n v="0"/>
    <s v="USFWS"/>
    <n v="0"/>
  </r>
  <r>
    <n v="0"/>
    <d v="2024-12-26T00:00:00"/>
    <n v="723739"/>
    <x v="0"/>
    <x v="62"/>
    <s v="West"/>
    <s v="Honker Bay"/>
    <x v="1"/>
    <n v="55"/>
    <n v="1"/>
    <x v="0"/>
    <n v="0"/>
    <n v="0"/>
    <s v="USFWS"/>
    <n v="0"/>
  </r>
  <r>
    <n v="0"/>
    <d v="2024-12-26T00:00:00"/>
    <n v="723739"/>
    <x v="0"/>
    <x v="62"/>
    <s v="West"/>
    <s v="Honker Bay"/>
    <x v="1"/>
    <n v="70"/>
    <n v="2"/>
    <x v="0"/>
    <n v="0"/>
    <n v="0"/>
    <s v="USFWS"/>
    <n v="0"/>
  </r>
  <r>
    <n v="0"/>
    <d v="2024-12-26T00:00:00"/>
    <n v="723739"/>
    <x v="0"/>
    <x v="62"/>
    <s v="West"/>
    <s v="Honker Bay"/>
    <x v="1"/>
    <n v="67"/>
    <n v="1"/>
    <x v="0"/>
    <n v="0"/>
    <n v="0"/>
    <s v="USFWS"/>
    <n v="0"/>
  </r>
  <r>
    <n v="0"/>
    <d v="2024-12-26T00:00:00"/>
    <n v="723739"/>
    <x v="0"/>
    <x v="62"/>
    <s v="West"/>
    <s v="Honker Bay"/>
    <x v="1"/>
    <n v="102"/>
    <n v="1"/>
    <x v="1"/>
    <n v="0"/>
    <n v="0"/>
    <s v="USFWS"/>
    <n v="0"/>
  </r>
  <r>
    <n v="0"/>
    <d v="2024-12-26T00:00:00"/>
    <n v="723740"/>
    <x v="0"/>
    <x v="62"/>
    <s v="West"/>
    <s v="Honker Bay"/>
    <x v="1"/>
    <n v="65"/>
    <n v="1"/>
    <x v="0"/>
    <n v="0"/>
    <n v="0"/>
    <s v="USFWS"/>
    <n v="0"/>
  </r>
  <r>
    <n v="0"/>
    <d v="2024-12-26T00:00:00"/>
    <n v="723740"/>
    <x v="0"/>
    <x v="62"/>
    <s v="West"/>
    <s v="Honker Bay"/>
    <x v="1"/>
    <n v="103"/>
    <n v="1"/>
    <x v="1"/>
    <n v="0"/>
    <n v="0"/>
    <s v="USFWS"/>
    <n v="0"/>
  </r>
  <r>
    <n v="0"/>
    <d v="2024-12-26T00:00:00"/>
    <n v="723740"/>
    <x v="0"/>
    <x v="62"/>
    <s v="West"/>
    <s v="Honker Bay"/>
    <x v="1"/>
    <n v="63"/>
    <n v="1"/>
    <x v="0"/>
    <n v="0"/>
    <n v="0"/>
    <s v="USFWS"/>
    <n v="0"/>
  </r>
  <r>
    <n v="0"/>
    <d v="2024-12-26T00:00:00"/>
    <n v="723740"/>
    <x v="0"/>
    <x v="62"/>
    <s v="West"/>
    <s v="Honker Bay"/>
    <x v="1"/>
    <n v="70"/>
    <n v="1"/>
    <x v="0"/>
    <n v="0"/>
    <n v="0"/>
    <s v="USFWS"/>
    <n v="0"/>
  </r>
  <r>
    <n v="0"/>
    <d v="2024-12-26T00:00:00"/>
    <n v="723740"/>
    <x v="0"/>
    <x v="62"/>
    <s v="West"/>
    <s v="Honker Bay"/>
    <x v="1"/>
    <n v="69"/>
    <n v="1"/>
    <x v="0"/>
    <n v="0"/>
    <n v="0"/>
    <s v="USFWS"/>
    <n v="0"/>
  </r>
  <r>
    <n v="0"/>
    <d v="2024-12-26T00:00:00"/>
    <n v="723740"/>
    <x v="0"/>
    <x v="62"/>
    <s v="West"/>
    <s v="Honker Bay"/>
    <x v="1"/>
    <n v="74"/>
    <n v="1"/>
    <x v="0"/>
    <n v="0"/>
    <n v="0"/>
    <s v="USFWS"/>
    <n v="0"/>
  </r>
  <r>
    <n v="0"/>
    <d v="2024-12-26T00:00:00"/>
    <n v="723759"/>
    <x v="0"/>
    <x v="63"/>
    <s v="West"/>
    <s v="Confluence"/>
    <x v="1"/>
    <n v="104"/>
    <n v="1"/>
    <x v="1"/>
    <n v="0"/>
    <n v="0"/>
    <s v="USFWS"/>
    <n v="0"/>
  </r>
  <r>
    <n v="0"/>
    <d v="2024-12-26T00:00:00"/>
    <n v="723762"/>
    <x v="0"/>
    <x v="63"/>
    <s v="West"/>
    <s v="Confluence"/>
    <x v="1"/>
    <n v="116"/>
    <n v="1"/>
    <x v="1"/>
    <n v="0"/>
    <n v="0"/>
    <s v="USFWS"/>
    <n v="0"/>
  </r>
  <r>
    <n v="0"/>
    <d v="2024-12-26T00:00:00"/>
    <n v="723762"/>
    <x v="0"/>
    <x v="63"/>
    <s v="West"/>
    <s v="Confluence"/>
    <x v="1"/>
    <n v="111"/>
    <n v="1"/>
    <x v="1"/>
    <n v="0"/>
    <n v="0"/>
    <s v="USFWS"/>
    <n v="0"/>
  </r>
  <r>
    <n v="0"/>
    <d v="2024-12-27T00:00:00"/>
    <n v="723783"/>
    <x v="0"/>
    <x v="64"/>
    <s v="West"/>
    <s v="Suisun Marsh"/>
    <x v="0"/>
    <n v="55"/>
    <n v="1"/>
    <x v="0"/>
    <n v="0"/>
    <n v="0"/>
    <s v="USFWS"/>
    <n v="0"/>
  </r>
  <r>
    <n v="0"/>
    <d v="2024-12-27T00:00:00"/>
    <n v="723783"/>
    <x v="0"/>
    <x v="64"/>
    <s v="West"/>
    <s v="Suisun Marsh"/>
    <x v="0"/>
    <n v="72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3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7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80"/>
    <n v="1"/>
    <x v="0"/>
    <n v="0"/>
    <n v="0"/>
    <s v="USFWS"/>
    <n v="0"/>
  </r>
  <r>
    <n v="0"/>
    <d v="2024-12-27T00:00:00"/>
    <n v="723785"/>
    <x v="0"/>
    <x v="64"/>
    <s v="West"/>
    <s v="Suisun Marsh"/>
    <x v="0"/>
    <n v="57"/>
    <n v="1"/>
    <x v="0"/>
    <n v="0"/>
    <n v="0"/>
    <s v="USFWS"/>
    <n v="0"/>
  </r>
  <r>
    <n v="0"/>
    <d v="2024-12-27T00:00:00"/>
    <n v="723786"/>
    <x v="0"/>
    <x v="64"/>
    <s v="West"/>
    <s v="Suisun Marsh"/>
    <x v="0"/>
    <n v="68"/>
    <n v="1"/>
    <x v="0"/>
    <n v="0"/>
    <n v="0"/>
    <s v="USFWS"/>
    <n v="0"/>
  </r>
  <r>
    <n v="0"/>
    <d v="2024-12-27T00:00:00"/>
    <n v="723786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62"/>
    <n v="1"/>
    <x v="0"/>
    <n v="0"/>
    <n v="0"/>
    <s v="USFWS"/>
    <n v="0"/>
  </r>
  <r>
    <n v="0"/>
    <d v="2024-12-27T00:00:00"/>
    <n v="723795"/>
    <x v="0"/>
    <x v="65"/>
    <s v="West"/>
    <s v="Grizzly Bay"/>
    <x v="0"/>
    <n v="65"/>
    <n v="1"/>
    <x v="0"/>
    <n v="0"/>
    <n v="0"/>
    <s v="USFWS"/>
    <n v="0"/>
  </r>
  <r>
    <n v="0"/>
    <d v="2024-12-27T00:00:00"/>
    <n v="723799"/>
    <x v="0"/>
    <x v="65"/>
    <s v="West"/>
    <s v="Grizzly Bay"/>
    <x v="0"/>
    <n v="72"/>
    <n v="1"/>
    <x v="0"/>
    <n v="0"/>
    <n v="0"/>
    <s v="USFWS"/>
    <n v="0"/>
  </r>
  <r>
    <n v="0"/>
    <d v="2024-12-27T00:00:00"/>
    <n v="723807"/>
    <x v="0"/>
    <x v="65"/>
    <s v="West"/>
    <s v="Grizzly Bay"/>
    <x v="0"/>
    <n v="68"/>
    <n v="1"/>
    <x v="0"/>
    <n v="0"/>
    <n v="0"/>
    <s v="USFWS"/>
    <n v="0"/>
  </r>
  <r>
    <n v="0"/>
    <d v="2024-12-27T00:00:00"/>
    <n v="723809"/>
    <x v="0"/>
    <x v="65"/>
    <s v="West"/>
    <s v="Grizzly Bay"/>
    <x v="0"/>
    <n v="58"/>
    <n v="1"/>
    <x v="0"/>
    <n v="0"/>
    <n v="0"/>
    <s v="USFWS"/>
    <n v="0"/>
  </r>
  <r>
    <n v="0"/>
    <d v="2024-12-27T00:00:00"/>
    <n v="723814"/>
    <x v="0"/>
    <x v="66"/>
    <s v="West"/>
    <s v="Suisun Marsh"/>
    <x v="0"/>
    <n v="6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7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98"/>
    <n v="1"/>
    <x v="1"/>
    <n v="0"/>
    <n v="0"/>
    <s v="USFWS"/>
    <n v="0"/>
  </r>
  <r>
    <n v="0"/>
    <d v="2024-12-16T00:00:00"/>
    <n v="0"/>
    <x v="1"/>
    <x v="34"/>
    <n v="0"/>
    <n v="0"/>
    <x v="2"/>
    <n v="0"/>
    <n v="4"/>
    <x v="1"/>
    <n v="0"/>
    <n v="0"/>
    <s v="USFWS"/>
    <n v="0"/>
  </r>
  <r>
    <n v="0"/>
    <d v="2024-12-16T00:00:00"/>
    <n v="0"/>
    <x v="1"/>
    <x v="34"/>
    <n v="0"/>
    <n v="0"/>
    <x v="2"/>
    <n v="63"/>
    <n v="1"/>
    <x v="0"/>
    <n v="0"/>
    <n v="0"/>
    <s v="USFWS"/>
    <n v="0"/>
  </r>
  <r>
    <n v="0"/>
    <d v="2024-12-16T00:00:00"/>
    <n v="0"/>
    <x v="1"/>
    <x v="34"/>
    <n v="0"/>
    <n v="0"/>
    <x v="2"/>
    <n v="0"/>
    <n v="2"/>
    <x v="1"/>
    <n v="0"/>
    <n v="0"/>
    <s v="USFWS"/>
    <n v="0"/>
  </r>
  <r>
    <n v="0"/>
    <d v="2024-12-16T00:00:00"/>
    <n v="0"/>
    <x v="1"/>
    <x v="24"/>
    <n v="0"/>
    <n v="0"/>
    <x v="2"/>
    <n v="0"/>
    <n v="1"/>
    <x v="1"/>
    <n v="0"/>
    <n v="0"/>
    <s v="USFWS"/>
    <n v="0"/>
  </r>
  <r>
    <n v="0"/>
    <d v="2024-12-16T00:00:00"/>
    <n v="0"/>
    <x v="1"/>
    <x v="24"/>
    <n v="0"/>
    <n v="0"/>
    <x v="2"/>
    <n v="66"/>
    <n v="1"/>
    <x v="0"/>
    <n v="0"/>
    <n v="0"/>
    <s v="USFWS"/>
    <n v="0"/>
  </r>
  <r>
    <n v="0"/>
    <d v="2024-12-16T00:00:00"/>
    <n v="0"/>
    <x v="1"/>
    <x v="24"/>
    <n v="0"/>
    <n v="0"/>
    <x v="2"/>
    <n v="67"/>
    <n v="2"/>
    <x v="0"/>
    <n v="0"/>
    <n v="0"/>
    <s v="USFWS"/>
    <n v="0"/>
  </r>
  <r>
    <n v="0"/>
    <d v="2024-12-16T00:00:00"/>
    <n v="0"/>
    <x v="1"/>
    <x v="24"/>
    <n v="0"/>
    <n v="0"/>
    <x v="2"/>
    <n v="70"/>
    <n v="1"/>
    <x v="0"/>
    <n v="0"/>
    <n v="0"/>
    <s v="USFWS"/>
    <n v="0"/>
  </r>
  <r>
    <n v="0"/>
    <d v="2024-12-16T00:00:00"/>
    <n v="0"/>
    <x v="1"/>
    <x v="24"/>
    <n v="0"/>
    <n v="0"/>
    <x v="2"/>
    <n v="74"/>
    <n v="1"/>
    <x v="0"/>
    <n v="0"/>
    <n v="0"/>
    <s v="USFWS"/>
    <n v="0"/>
  </r>
  <r>
    <n v="0"/>
    <d v="2024-12-16T00:00:00"/>
    <n v="0"/>
    <x v="1"/>
    <x v="24"/>
    <n v="0"/>
    <n v="0"/>
    <x v="2"/>
    <n v="82"/>
    <n v="1"/>
    <x v="0"/>
    <n v="0"/>
    <n v="0"/>
    <s v="USFWS"/>
    <n v="0"/>
  </r>
  <r>
    <n v="0"/>
    <d v="2024-12-16T00:00:00"/>
    <n v="0"/>
    <x v="1"/>
    <x v="42"/>
    <n v="0"/>
    <n v="0"/>
    <x v="2"/>
    <n v="0"/>
    <n v="3"/>
    <x v="1"/>
    <n v="0"/>
    <n v="0"/>
    <s v="USFWS"/>
    <n v="0"/>
  </r>
  <r>
    <n v="0"/>
    <d v="2024-12-19T00:00:00"/>
    <n v="0"/>
    <x v="1"/>
    <x v="34"/>
    <n v="0"/>
    <n v="0"/>
    <x v="2"/>
    <n v="109"/>
    <n v="1"/>
    <x v="1"/>
    <n v="0"/>
    <n v="0"/>
    <s v="USFWS"/>
    <n v="0"/>
  </r>
  <r>
    <n v="0"/>
    <d v="2024-12-19T00:00:00"/>
    <n v="0"/>
    <x v="1"/>
    <x v="34"/>
    <n v="0"/>
    <n v="0"/>
    <x v="2"/>
    <n v="110"/>
    <n v="2"/>
    <x v="1"/>
    <n v="0"/>
    <n v="0"/>
    <s v="USFWS"/>
    <n v="0"/>
  </r>
  <r>
    <n v="0"/>
    <d v="2024-12-19T00:00:00"/>
    <n v="0"/>
    <x v="1"/>
    <x v="34"/>
    <n v="0"/>
    <n v="0"/>
    <x v="2"/>
    <n v="111"/>
    <n v="3"/>
    <x v="1"/>
    <n v="0"/>
    <n v="0"/>
    <s v="USFWS"/>
    <n v="0"/>
  </r>
  <r>
    <n v="0"/>
    <d v="2024-12-19T00:00:00"/>
    <n v="0"/>
    <x v="1"/>
    <x v="34"/>
    <n v="0"/>
    <n v="0"/>
    <x v="2"/>
    <n v="113"/>
    <n v="1"/>
    <x v="1"/>
    <n v="0"/>
    <n v="0"/>
    <s v="USFWS"/>
    <n v="0"/>
  </r>
  <r>
    <n v="0"/>
    <d v="2024-12-19T00:00:00"/>
    <n v="0"/>
    <x v="1"/>
    <x v="34"/>
    <n v="0"/>
    <n v="0"/>
    <x v="2"/>
    <n v="114"/>
    <n v="2"/>
    <x v="1"/>
    <n v="0"/>
    <n v="0"/>
    <s v="USFWS"/>
    <n v="0"/>
  </r>
  <r>
    <n v="0"/>
    <d v="2024-12-19T00:00:00"/>
    <n v="0"/>
    <x v="1"/>
    <x v="34"/>
    <n v="0"/>
    <n v="0"/>
    <x v="2"/>
    <n v="116"/>
    <n v="1"/>
    <x v="1"/>
    <n v="0"/>
    <n v="0"/>
    <s v="USFWS"/>
    <n v="0"/>
  </r>
  <r>
    <n v="0"/>
    <d v="2024-12-19T00:00:00"/>
    <n v="0"/>
    <x v="1"/>
    <x v="34"/>
    <n v="0"/>
    <n v="0"/>
    <x v="2"/>
    <n v="119"/>
    <n v="1"/>
    <x v="1"/>
    <n v="0"/>
    <n v="0"/>
    <s v="USFWS"/>
    <n v="0"/>
  </r>
  <r>
    <n v="0"/>
    <d v="2024-12-19T00:00:00"/>
    <n v="0"/>
    <x v="1"/>
    <x v="24"/>
    <n v="0"/>
    <n v="0"/>
    <x v="2"/>
    <n v="97"/>
    <n v="1"/>
    <x v="1"/>
    <n v="0"/>
    <n v="0"/>
    <s v="USFWS"/>
    <n v="0"/>
  </r>
  <r>
    <n v="0"/>
    <d v="2024-12-19T00:00:00"/>
    <n v="0"/>
    <x v="1"/>
    <x v="24"/>
    <n v="0"/>
    <n v="0"/>
    <x v="2"/>
    <n v="100"/>
    <n v="1"/>
    <x v="1"/>
    <n v="0"/>
    <n v="0"/>
    <s v="USFWS"/>
    <n v="0"/>
  </r>
  <r>
    <n v="0"/>
    <d v="2024-12-19T00:00:00"/>
    <n v="0"/>
    <x v="1"/>
    <x v="24"/>
    <n v="0"/>
    <n v="0"/>
    <x v="2"/>
    <n v="105"/>
    <n v="1"/>
    <x v="1"/>
    <n v="0"/>
    <n v="0"/>
    <s v="USFWS"/>
    <n v="0"/>
  </r>
  <r>
    <n v="0"/>
    <d v="2024-12-19T00:00:00"/>
    <n v="0"/>
    <x v="1"/>
    <x v="24"/>
    <n v="0"/>
    <n v="0"/>
    <x v="2"/>
    <n v="106"/>
    <n v="2"/>
    <x v="1"/>
    <n v="0"/>
    <n v="0"/>
    <s v="USFWS"/>
    <n v="0"/>
  </r>
  <r>
    <n v="0"/>
    <d v="2024-12-19T00:00:00"/>
    <n v="0"/>
    <x v="1"/>
    <x v="24"/>
    <n v="0"/>
    <n v="0"/>
    <x v="2"/>
    <n v="107"/>
    <n v="2"/>
    <x v="1"/>
    <n v="0"/>
    <n v="0"/>
    <s v="USFWS"/>
    <n v="0"/>
  </r>
  <r>
    <n v="0"/>
    <d v="2024-12-19T00:00:00"/>
    <n v="0"/>
    <x v="1"/>
    <x v="24"/>
    <n v="0"/>
    <n v="0"/>
    <x v="2"/>
    <n v="110"/>
    <n v="1"/>
    <x v="1"/>
    <n v="0"/>
    <n v="0"/>
    <s v="USFWS"/>
    <n v="0"/>
  </r>
  <r>
    <n v="0"/>
    <d v="2024-12-19T00:00:00"/>
    <n v="0"/>
    <x v="1"/>
    <x v="24"/>
    <n v="0"/>
    <n v="0"/>
    <x v="2"/>
    <n v="112"/>
    <n v="1"/>
    <x v="1"/>
    <n v="0"/>
    <n v="0"/>
    <s v="USFWS"/>
    <n v="0"/>
  </r>
  <r>
    <n v="0"/>
    <d v="2024-12-19T00:00:00"/>
    <n v="0"/>
    <x v="1"/>
    <x v="24"/>
    <n v="0"/>
    <n v="0"/>
    <x v="2"/>
    <n v="119"/>
    <n v="1"/>
    <x v="1"/>
    <n v="0"/>
    <n v="0"/>
    <s v="USFWS"/>
    <n v="0"/>
  </r>
  <r>
    <n v="0"/>
    <d v="2024-12-19T00:00:00"/>
    <n v="0"/>
    <x v="1"/>
    <x v="42"/>
    <n v="0"/>
    <n v="0"/>
    <x v="2"/>
    <n v="96"/>
    <n v="1"/>
    <x v="1"/>
    <n v="0"/>
    <n v="0"/>
    <s v="USFWS"/>
    <n v="0"/>
  </r>
  <r>
    <n v="0"/>
    <d v="2024-12-19T00:00:00"/>
    <n v="0"/>
    <x v="1"/>
    <x v="42"/>
    <n v="0"/>
    <n v="0"/>
    <x v="2"/>
    <n v="110"/>
    <n v="1"/>
    <x v="1"/>
    <n v="0"/>
    <n v="0"/>
    <s v="USFWS"/>
    <n v="0"/>
  </r>
  <r>
    <n v="0"/>
    <d v="2024-12-20T00:00:00"/>
    <n v="0"/>
    <x v="1"/>
    <x v="34"/>
    <n v="0"/>
    <n v="0"/>
    <x v="2"/>
    <n v="64"/>
    <n v="1"/>
    <x v="0"/>
    <n v="0"/>
    <n v="0"/>
    <s v="USFWS"/>
    <n v="0"/>
  </r>
  <r>
    <n v="0"/>
    <d v="2024-12-20T00:00:00"/>
    <n v="0"/>
    <x v="1"/>
    <x v="34"/>
    <n v="0"/>
    <n v="0"/>
    <x v="2"/>
    <n v="69"/>
    <n v="1"/>
    <x v="0"/>
    <n v="0"/>
    <n v="0"/>
    <s v="USFWS"/>
    <n v="0"/>
  </r>
  <r>
    <n v="0"/>
    <d v="2024-12-20T00:00:00"/>
    <n v="0"/>
    <x v="1"/>
    <x v="34"/>
    <n v="0"/>
    <n v="0"/>
    <x v="2"/>
    <n v="75"/>
    <n v="1"/>
    <x v="0"/>
    <n v="0"/>
    <n v="0"/>
    <s v="USFWS"/>
    <n v="0"/>
  </r>
  <r>
    <n v="0"/>
    <d v="2024-12-20T00:00:00"/>
    <n v="0"/>
    <x v="1"/>
    <x v="34"/>
    <n v="0"/>
    <n v="0"/>
    <x v="2"/>
    <n v="77"/>
    <n v="1"/>
    <x v="0"/>
    <n v="0"/>
    <n v="0"/>
    <s v="USFWS"/>
    <n v="0"/>
  </r>
  <r>
    <n v="0"/>
    <d v="2024-12-20T00:00:00"/>
    <n v="0"/>
    <x v="1"/>
    <x v="34"/>
    <n v="0"/>
    <n v="0"/>
    <x v="2"/>
    <n v="83"/>
    <n v="1"/>
    <x v="0"/>
    <n v="0"/>
    <n v="0"/>
    <s v="USFWS"/>
    <n v="0"/>
  </r>
  <r>
    <n v="0"/>
    <d v="2024-12-20T00:00:00"/>
    <n v="0"/>
    <x v="1"/>
    <x v="34"/>
    <n v="0"/>
    <n v="0"/>
    <x v="2"/>
    <n v="94"/>
    <n v="1"/>
    <x v="1"/>
    <n v="0"/>
    <n v="0"/>
    <s v="USFWS"/>
    <n v="0"/>
  </r>
  <r>
    <n v="0"/>
    <d v="2024-12-20T00:00:00"/>
    <n v="0"/>
    <x v="1"/>
    <x v="34"/>
    <n v="0"/>
    <n v="0"/>
    <x v="2"/>
    <n v="98"/>
    <n v="1"/>
    <x v="1"/>
    <n v="0"/>
    <n v="0"/>
    <s v="USFWS"/>
    <n v="0"/>
  </r>
  <r>
    <n v="0"/>
    <d v="2024-12-20T00:00:00"/>
    <n v="0"/>
    <x v="1"/>
    <x v="34"/>
    <n v="0"/>
    <n v="0"/>
    <x v="2"/>
    <n v="99"/>
    <n v="1"/>
    <x v="1"/>
    <n v="0"/>
    <n v="0"/>
    <s v="USFWS"/>
    <n v="0"/>
  </r>
  <r>
    <n v="0"/>
    <d v="2024-12-20T00:00:00"/>
    <n v="0"/>
    <x v="1"/>
    <x v="34"/>
    <n v="0"/>
    <n v="0"/>
    <x v="2"/>
    <n v="100"/>
    <n v="2"/>
    <x v="1"/>
    <n v="0"/>
    <n v="0"/>
    <s v="USFWS"/>
    <n v="0"/>
  </r>
  <r>
    <n v="0"/>
    <d v="2024-12-20T00:00:00"/>
    <n v="0"/>
    <x v="1"/>
    <x v="34"/>
    <n v="0"/>
    <n v="0"/>
    <x v="2"/>
    <n v="101"/>
    <n v="1"/>
    <x v="1"/>
    <n v="0"/>
    <n v="0"/>
    <s v="USFWS"/>
    <n v="0"/>
  </r>
  <r>
    <n v="0"/>
    <d v="2024-12-20T00:00:00"/>
    <n v="0"/>
    <x v="1"/>
    <x v="34"/>
    <n v="0"/>
    <n v="0"/>
    <x v="2"/>
    <n v="102"/>
    <n v="1"/>
    <x v="1"/>
    <n v="0"/>
    <n v="0"/>
    <s v="USFWS"/>
    <n v="0"/>
  </r>
  <r>
    <n v="0"/>
    <d v="2024-12-20T00:00:00"/>
    <n v="0"/>
    <x v="1"/>
    <x v="34"/>
    <n v="0"/>
    <n v="0"/>
    <x v="2"/>
    <n v="103"/>
    <n v="2"/>
    <x v="1"/>
    <n v="0"/>
    <n v="0"/>
    <s v="USFWS"/>
    <n v="0"/>
  </r>
  <r>
    <n v="0"/>
    <d v="2024-12-20T00:00:00"/>
    <n v="0"/>
    <x v="1"/>
    <x v="34"/>
    <n v="0"/>
    <n v="0"/>
    <x v="2"/>
    <n v="104"/>
    <n v="3"/>
    <x v="1"/>
    <n v="0"/>
    <n v="0"/>
    <s v="USFWS"/>
    <n v="0"/>
  </r>
  <r>
    <n v="0"/>
    <d v="2024-12-20T00:00:00"/>
    <n v="0"/>
    <x v="1"/>
    <x v="34"/>
    <n v="0"/>
    <n v="0"/>
    <x v="2"/>
    <n v="105"/>
    <n v="2"/>
    <x v="1"/>
    <n v="0"/>
    <n v="0"/>
    <s v="USFWS"/>
    <n v="0"/>
  </r>
  <r>
    <n v="0"/>
    <d v="2024-12-20T00:00:00"/>
    <n v="0"/>
    <x v="1"/>
    <x v="34"/>
    <n v="0"/>
    <n v="0"/>
    <x v="2"/>
    <n v="106"/>
    <n v="1"/>
    <x v="1"/>
    <n v="0"/>
    <n v="0"/>
    <s v="USFWS"/>
    <n v="0"/>
  </r>
  <r>
    <n v="0"/>
    <d v="2024-12-20T00:00:00"/>
    <n v="0"/>
    <x v="1"/>
    <x v="34"/>
    <n v="0"/>
    <n v="0"/>
    <x v="2"/>
    <n v="107"/>
    <n v="2"/>
    <x v="1"/>
    <n v="0"/>
    <n v="0"/>
    <s v="USFWS"/>
    <n v="0"/>
  </r>
  <r>
    <n v="0"/>
    <d v="2024-12-20T00:00:00"/>
    <n v="0"/>
    <x v="1"/>
    <x v="34"/>
    <n v="0"/>
    <n v="0"/>
    <x v="2"/>
    <n v="108"/>
    <n v="4"/>
    <x v="1"/>
    <n v="0"/>
    <n v="0"/>
    <s v="USFWS"/>
    <n v="0"/>
  </r>
  <r>
    <n v="0"/>
    <d v="2024-12-20T00:00:00"/>
    <n v="0"/>
    <x v="1"/>
    <x v="34"/>
    <n v="0"/>
    <n v="0"/>
    <x v="2"/>
    <n v="110"/>
    <n v="4"/>
    <x v="1"/>
    <n v="0"/>
    <n v="0"/>
    <s v="USFWS"/>
    <n v="0"/>
  </r>
  <r>
    <n v="0"/>
    <d v="2024-12-20T00:00:00"/>
    <n v="0"/>
    <x v="1"/>
    <x v="34"/>
    <n v="0"/>
    <n v="0"/>
    <x v="2"/>
    <n v="111"/>
    <n v="2"/>
    <x v="1"/>
    <n v="0"/>
    <n v="0"/>
    <s v="USFWS"/>
    <n v="0"/>
  </r>
  <r>
    <n v="0"/>
    <d v="2024-12-20T00:00:00"/>
    <n v="0"/>
    <x v="1"/>
    <x v="34"/>
    <n v="0"/>
    <n v="0"/>
    <x v="2"/>
    <n v="112"/>
    <n v="3"/>
    <x v="1"/>
    <n v="0"/>
    <n v="0"/>
    <s v="USFWS"/>
    <n v="0"/>
  </r>
  <r>
    <n v="0"/>
    <d v="2024-12-20T00:00:00"/>
    <n v="0"/>
    <x v="1"/>
    <x v="34"/>
    <n v="0"/>
    <n v="0"/>
    <x v="2"/>
    <n v="113"/>
    <n v="1"/>
    <x v="1"/>
    <n v="0"/>
    <n v="0"/>
    <s v="USFWS"/>
    <n v="0"/>
  </r>
  <r>
    <n v="0"/>
    <d v="2024-12-20T00:00:00"/>
    <n v="0"/>
    <x v="1"/>
    <x v="34"/>
    <n v="0"/>
    <n v="0"/>
    <x v="2"/>
    <n v="116"/>
    <n v="1"/>
    <x v="1"/>
    <n v="0"/>
    <n v="0"/>
    <s v="USFWS"/>
    <n v="0"/>
  </r>
  <r>
    <n v="0"/>
    <d v="2024-12-20T00:00:00"/>
    <n v="0"/>
    <x v="1"/>
    <x v="34"/>
    <n v="0"/>
    <n v="0"/>
    <x v="2"/>
    <n v="117"/>
    <n v="1"/>
    <x v="1"/>
    <n v="0"/>
    <n v="0"/>
    <s v="USFWS"/>
    <n v="0"/>
  </r>
  <r>
    <n v="0"/>
    <d v="2024-12-20T00:00:00"/>
    <n v="0"/>
    <x v="1"/>
    <x v="34"/>
    <n v="0"/>
    <n v="0"/>
    <x v="2"/>
    <n v="119"/>
    <n v="3"/>
    <x v="1"/>
    <n v="0"/>
    <n v="0"/>
    <s v="USFWS"/>
    <n v="0"/>
  </r>
  <r>
    <n v="0"/>
    <d v="2024-12-20T00:00:00"/>
    <n v="0"/>
    <x v="1"/>
    <x v="34"/>
    <n v="0"/>
    <n v="0"/>
    <x v="2"/>
    <n v="120"/>
    <n v="1"/>
    <x v="1"/>
    <n v="0"/>
    <n v="0"/>
    <s v="USFWS"/>
    <n v="0"/>
  </r>
  <r>
    <n v="0"/>
    <d v="2024-12-20T00:00:00"/>
    <n v="0"/>
    <x v="1"/>
    <x v="34"/>
    <n v="0"/>
    <n v="0"/>
    <x v="2"/>
    <n v="122"/>
    <n v="1"/>
    <x v="1"/>
    <n v="0"/>
    <n v="0"/>
    <s v="USFWS"/>
    <n v="0"/>
  </r>
  <r>
    <n v="0"/>
    <d v="2024-12-20T00:00:00"/>
    <n v="0"/>
    <x v="1"/>
    <x v="24"/>
    <n v="0"/>
    <n v="0"/>
    <x v="2"/>
    <n v="77"/>
    <n v="2"/>
    <x v="0"/>
    <n v="0"/>
    <n v="0"/>
    <s v="USFWS"/>
    <n v="0"/>
  </r>
  <r>
    <n v="0"/>
    <d v="2024-12-20T00:00:00"/>
    <n v="0"/>
    <x v="1"/>
    <x v="24"/>
    <n v="0"/>
    <n v="0"/>
    <x v="2"/>
    <n v="94"/>
    <n v="2"/>
    <x v="1"/>
    <n v="0"/>
    <n v="0"/>
    <s v="USFWS"/>
    <n v="0"/>
  </r>
  <r>
    <n v="0"/>
    <d v="2024-12-20T00:00:00"/>
    <n v="0"/>
    <x v="1"/>
    <x v="24"/>
    <n v="0"/>
    <n v="0"/>
    <x v="2"/>
    <n v="98"/>
    <n v="1"/>
    <x v="1"/>
    <n v="0"/>
    <n v="0"/>
    <s v="USFWS"/>
    <n v="0"/>
  </r>
  <r>
    <n v="0"/>
    <d v="2024-12-20T00:00:00"/>
    <n v="0"/>
    <x v="1"/>
    <x v="24"/>
    <n v="0"/>
    <n v="0"/>
    <x v="2"/>
    <n v="100"/>
    <n v="2"/>
    <x v="1"/>
    <n v="0"/>
    <n v="0"/>
    <s v="USFWS"/>
    <n v="0"/>
  </r>
  <r>
    <n v="0"/>
    <d v="2024-12-20T00:00:00"/>
    <n v="0"/>
    <x v="1"/>
    <x v="24"/>
    <n v="0"/>
    <n v="0"/>
    <x v="2"/>
    <n v="101"/>
    <n v="1"/>
    <x v="1"/>
    <n v="0"/>
    <n v="0"/>
    <s v="USFWS"/>
    <n v="0"/>
  </r>
  <r>
    <n v="0"/>
    <d v="2024-12-20T00:00:00"/>
    <n v="0"/>
    <x v="1"/>
    <x v="24"/>
    <n v="0"/>
    <n v="0"/>
    <x v="2"/>
    <n v="103"/>
    <n v="1"/>
    <x v="1"/>
    <n v="0"/>
    <n v="0"/>
    <s v="USFWS"/>
    <n v="0"/>
  </r>
  <r>
    <n v="0"/>
    <d v="2024-12-20T00:00:00"/>
    <n v="0"/>
    <x v="1"/>
    <x v="24"/>
    <n v="0"/>
    <n v="0"/>
    <x v="2"/>
    <n v="104"/>
    <n v="1"/>
    <x v="1"/>
    <n v="0"/>
    <n v="0"/>
    <s v="USFWS"/>
    <n v="0"/>
  </r>
  <r>
    <n v="0"/>
    <d v="2024-12-20T00:00:00"/>
    <n v="0"/>
    <x v="1"/>
    <x v="24"/>
    <n v="0"/>
    <n v="0"/>
    <x v="2"/>
    <n v="106"/>
    <n v="3"/>
    <x v="1"/>
    <n v="0"/>
    <n v="0"/>
    <s v="USFWS"/>
    <n v="0"/>
  </r>
  <r>
    <n v="0"/>
    <d v="2024-12-20T00:00:00"/>
    <n v="0"/>
    <x v="1"/>
    <x v="24"/>
    <n v="0"/>
    <n v="0"/>
    <x v="2"/>
    <n v="107"/>
    <n v="4"/>
    <x v="1"/>
    <n v="0"/>
    <n v="0"/>
    <s v="USFWS"/>
    <n v="0"/>
  </r>
  <r>
    <n v="0"/>
    <d v="2024-12-20T00:00:00"/>
    <n v="0"/>
    <x v="1"/>
    <x v="24"/>
    <n v="0"/>
    <n v="0"/>
    <x v="2"/>
    <n v="108"/>
    <n v="1"/>
    <x v="1"/>
    <n v="0"/>
    <n v="0"/>
    <s v="USFWS"/>
    <n v="0"/>
  </r>
  <r>
    <n v="0"/>
    <d v="2024-12-20T00:00:00"/>
    <n v="0"/>
    <x v="1"/>
    <x v="24"/>
    <n v="0"/>
    <n v="0"/>
    <x v="2"/>
    <n v="109"/>
    <n v="4"/>
    <x v="1"/>
    <n v="0"/>
    <n v="0"/>
    <s v="USFWS"/>
    <n v="0"/>
  </r>
  <r>
    <n v="0"/>
    <d v="2024-12-20T00:00:00"/>
    <n v="0"/>
    <x v="1"/>
    <x v="24"/>
    <n v="0"/>
    <n v="0"/>
    <x v="2"/>
    <n v="110"/>
    <n v="2"/>
    <x v="1"/>
    <n v="0"/>
    <n v="0"/>
    <s v="USFWS"/>
    <n v="0"/>
  </r>
  <r>
    <n v="0"/>
    <d v="2024-12-20T00:00:00"/>
    <n v="0"/>
    <x v="1"/>
    <x v="24"/>
    <n v="0"/>
    <n v="0"/>
    <x v="2"/>
    <n v="111"/>
    <n v="1"/>
    <x v="1"/>
    <n v="0"/>
    <n v="0"/>
    <s v="USFWS"/>
    <n v="0"/>
  </r>
  <r>
    <n v="0"/>
    <d v="2024-12-20T00:00:00"/>
    <n v="0"/>
    <x v="1"/>
    <x v="24"/>
    <n v="0"/>
    <n v="0"/>
    <x v="2"/>
    <n v="113"/>
    <n v="1"/>
    <x v="1"/>
    <n v="0"/>
    <n v="0"/>
    <s v="USFWS"/>
    <n v="0"/>
  </r>
  <r>
    <n v="0"/>
    <d v="2024-12-20T00:00:00"/>
    <n v="0"/>
    <x v="1"/>
    <x v="24"/>
    <n v="0"/>
    <n v="0"/>
    <x v="2"/>
    <n v="114"/>
    <n v="2"/>
    <x v="1"/>
    <n v="0"/>
    <n v="0"/>
    <s v="USFWS"/>
    <n v="0"/>
  </r>
  <r>
    <n v="0"/>
    <d v="2024-12-20T00:00:00"/>
    <n v="0"/>
    <x v="1"/>
    <x v="24"/>
    <n v="0"/>
    <n v="0"/>
    <x v="2"/>
    <n v="118"/>
    <n v="1"/>
    <x v="1"/>
    <n v="0"/>
    <n v="0"/>
    <s v="USFWS"/>
    <n v="0"/>
  </r>
  <r>
    <n v="0"/>
    <d v="2024-12-20T00:00:00"/>
    <n v="0"/>
    <x v="1"/>
    <x v="24"/>
    <n v="0"/>
    <n v="0"/>
    <x v="2"/>
    <n v="119"/>
    <n v="1"/>
    <x v="1"/>
    <n v="0"/>
    <n v="0"/>
    <s v="USFWS"/>
    <n v="0"/>
  </r>
  <r>
    <n v="0"/>
    <d v="2024-12-20T00:00:00"/>
    <n v="0"/>
    <x v="1"/>
    <x v="24"/>
    <n v="0"/>
    <n v="0"/>
    <x v="2"/>
    <n v="120"/>
    <n v="1"/>
    <x v="1"/>
    <n v="0"/>
    <n v="0"/>
    <s v="USFWS"/>
    <n v="0"/>
  </r>
  <r>
    <n v="0"/>
    <d v="2024-12-20T00:00:00"/>
    <n v="0"/>
    <x v="1"/>
    <x v="24"/>
    <n v="0"/>
    <n v="0"/>
    <x v="2"/>
    <n v="124"/>
    <n v="1"/>
    <x v="1"/>
    <n v="0"/>
    <n v="0"/>
    <s v="USFWS"/>
    <n v="0"/>
  </r>
  <r>
    <n v="0"/>
    <d v="2024-12-20T00:00:00"/>
    <n v="0"/>
    <x v="1"/>
    <x v="24"/>
    <n v="0"/>
    <n v="0"/>
    <x v="2"/>
    <n v="129"/>
    <n v="1"/>
    <x v="1"/>
    <n v="0"/>
    <n v="0"/>
    <s v="USFWS"/>
    <n v="0"/>
  </r>
  <r>
    <n v="0"/>
    <d v="2024-12-20T00:00:00"/>
    <n v="0"/>
    <x v="1"/>
    <x v="42"/>
    <n v="0"/>
    <n v="0"/>
    <x v="2"/>
    <n v="95"/>
    <n v="1"/>
    <x v="1"/>
    <n v="0"/>
    <n v="0"/>
    <s v="USFWS"/>
    <n v="0"/>
  </r>
  <r>
    <n v="0"/>
    <d v="2024-12-20T00:00:00"/>
    <n v="0"/>
    <x v="1"/>
    <x v="42"/>
    <n v="0"/>
    <n v="0"/>
    <x v="2"/>
    <n v="99"/>
    <n v="1"/>
    <x v="1"/>
    <n v="0"/>
    <n v="0"/>
    <s v="USFWS"/>
    <n v="0"/>
  </r>
  <r>
    <n v="0"/>
    <d v="2024-12-20T00:00:00"/>
    <n v="0"/>
    <x v="1"/>
    <x v="42"/>
    <n v="0"/>
    <n v="0"/>
    <x v="2"/>
    <n v="101"/>
    <n v="1"/>
    <x v="1"/>
    <n v="0"/>
    <n v="0"/>
    <s v="USFWS"/>
    <n v="0"/>
  </r>
  <r>
    <n v="0"/>
    <d v="2024-12-20T00:00:00"/>
    <n v="0"/>
    <x v="1"/>
    <x v="42"/>
    <n v="0"/>
    <n v="0"/>
    <x v="2"/>
    <n v="103"/>
    <n v="1"/>
    <x v="1"/>
    <n v="0"/>
    <n v="0"/>
    <s v="USFWS"/>
    <n v="0"/>
  </r>
  <r>
    <n v="0"/>
    <d v="2024-12-20T00:00:00"/>
    <n v="0"/>
    <x v="1"/>
    <x v="42"/>
    <n v="0"/>
    <n v="0"/>
    <x v="2"/>
    <n v="111"/>
    <n v="1"/>
    <x v="1"/>
    <n v="0"/>
    <n v="0"/>
    <s v="USFWS"/>
    <n v="0"/>
  </r>
  <r>
    <n v="0"/>
    <d v="2024-12-20T00:00:00"/>
    <n v="0"/>
    <x v="1"/>
    <x v="42"/>
    <n v="0"/>
    <n v="0"/>
    <x v="2"/>
    <n v="112"/>
    <n v="1"/>
    <x v="1"/>
    <n v="0"/>
    <n v="0"/>
    <s v="USFWS"/>
    <n v="0"/>
  </r>
  <r>
    <n v="0"/>
    <d v="2024-12-20T00:00:00"/>
    <n v="0"/>
    <x v="1"/>
    <x v="42"/>
    <n v="0"/>
    <n v="0"/>
    <x v="2"/>
    <n v="113"/>
    <n v="1"/>
    <x v="1"/>
    <n v="0"/>
    <n v="0"/>
    <s v="USFWS"/>
    <n v="0"/>
  </r>
  <r>
    <n v="0"/>
    <d v="2024-12-18T00:00:00"/>
    <n v="0"/>
    <x v="2"/>
    <x v="67"/>
    <s v="South"/>
    <n v="0"/>
    <x v="4"/>
    <n v="114"/>
    <n v="1"/>
    <x v="1"/>
    <n v="1"/>
    <n v="4"/>
    <s v="Salvage"/>
    <s v="Held For FCCL"/>
  </r>
  <r>
    <n v="0"/>
    <d v="2024-12-20T00:00:00"/>
    <n v="0"/>
    <x v="2"/>
    <x v="67"/>
    <s v="South"/>
    <n v="0"/>
    <x v="4"/>
    <n v="64"/>
    <n v="1"/>
    <x v="1"/>
    <n v="1"/>
    <n v="4"/>
    <s v="Salvage"/>
    <s v="Marked as adult to better align with ITP/PA definitions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5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07"/>
    <n v="1"/>
    <x v="1"/>
    <n v="0"/>
    <n v="0"/>
    <s v="USFWS"/>
    <n v="0"/>
  </r>
  <r>
    <n v="0"/>
    <d v="2024-12-26T00:00:00"/>
    <n v="0"/>
    <x v="1"/>
    <x v="24"/>
    <n v="0"/>
    <n v="0"/>
    <x v="2"/>
    <n v="102"/>
    <n v="1"/>
    <x v="1"/>
    <n v="0"/>
    <n v="0"/>
    <s v="USFWS"/>
    <n v="0"/>
  </r>
  <r>
    <n v="0"/>
    <d v="2024-12-26T00:00:00"/>
    <n v="0"/>
    <x v="1"/>
    <x v="24"/>
    <n v="0"/>
    <n v="0"/>
    <x v="2"/>
    <n v="68"/>
    <n v="1"/>
    <x v="0"/>
    <n v="0"/>
    <n v="0"/>
    <s v="USFWS"/>
    <n v="0"/>
  </r>
  <r>
    <n v="0"/>
    <d v="2024-12-26T00:00:00"/>
    <n v="0"/>
    <x v="1"/>
    <x v="24"/>
    <n v="0"/>
    <n v="0"/>
    <x v="2"/>
    <n v="101"/>
    <n v="1"/>
    <x v="1"/>
    <n v="0"/>
    <n v="0"/>
    <s v="USFWS"/>
    <n v="0"/>
  </r>
  <r>
    <n v="0"/>
    <d v="2024-12-26T00:00:00"/>
    <n v="0"/>
    <x v="1"/>
    <x v="24"/>
    <n v="0"/>
    <n v="0"/>
    <x v="2"/>
    <n v="112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28"/>
    <n v="1"/>
    <x v="1"/>
    <n v="0"/>
    <n v="0"/>
    <s v="USFWS"/>
    <n v="0"/>
  </r>
  <r>
    <n v="0"/>
    <d v="2024-12-26T00:00:00"/>
    <n v="0"/>
    <x v="1"/>
    <x v="24"/>
    <n v="0"/>
    <n v="0"/>
    <x v="2"/>
    <n v="125"/>
    <n v="1"/>
    <x v="1"/>
    <n v="0"/>
    <n v="0"/>
    <s v="USFWS"/>
    <n v="0"/>
  </r>
  <r>
    <n v="0"/>
    <d v="2024-12-26T00:00:00"/>
    <n v="0"/>
    <x v="1"/>
    <x v="24"/>
    <n v="0"/>
    <n v="0"/>
    <x v="2"/>
    <n v="122"/>
    <n v="2"/>
    <x v="1"/>
    <n v="0"/>
    <n v="0"/>
    <s v="USFWS"/>
    <n v="0"/>
  </r>
  <r>
    <n v="0"/>
    <d v="2024-12-26T00:00:00"/>
    <n v="0"/>
    <x v="1"/>
    <x v="24"/>
    <n v="0"/>
    <n v="0"/>
    <x v="2"/>
    <n v="115"/>
    <n v="2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92"/>
    <n v="1"/>
    <x v="1"/>
    <n v="0"/>
    <n v="0"/>
    <s v="USFWS"/>
    <n v="0"/>
  </r>
  <r>
    <n v="0"/>
    <d v="2024-12-26T00:00:00"/>
    <n v="0"/>
    <x v="1"/>
    <x v="24"/>
    <n v="0"/>
    <n v="0"/>
    <x v="2"/>
    <n v="10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01"/>
    <n v="2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42"/>
    <n v="0"/>
    <n v="0"/>
    <x v="2"/>
    <n v="106"/>
    <n v="1"/>
    <x v="1"/>
    <n v="0"/>
    <n v="0"/>
    <s v="USFWS"/>
    <n v="0"/>
  </r>
  <r>
    <n v="0"/>
    <d v="2024-12-26T00:00:00"/>
    <n v="0"/>
    <x v="1"/>
    <x v="42"/>
    <n v="0"/>
    <n v="0"/>
    <x v="2"/>
    <n v="118"/>
    <n v="1"/>
    <x v="1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63"/>
    <n v="1"/>
    <x v="0"/>
    <n v="0"/>
    <n v="0"/>
    <s v="USFWS"/>
    <n v="0"/>
  </r>
  <r>
    <n v="0"/>
    <d v="2024-12-26T00:00:00"/>
    <n v="0"/>
    <x v="1"/>
    <x v="42"/>
    <n v="0"/>
    <n v="0"/>
    <x v="2"/>
    <n v="71"/>
    <n v="1"/>
    <x v="0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76"/>
    <n v="1"/>
    <x v="0"/>
    <n v="0"/>
    <n v="0"/>
    <s v="USFWS"/>
    <n v="0"/>
  </r>
  <r>
    <n v="0"/>
    <d v="2024-12-26T00:00:00"/>
    <n v="0"/>
    <x v="1"/>
    <x v="42"/>
    <n v="0"/>
    <n v="0"/>
    <x v="2"/>
    <n v="107"/>
    <n v="1"/>
    <x v="1"/>
    <n v="0"/>
    <n v="0"/>
    <s v="USFWS"/>
    <n v="0"/>
  </r>
  <r>
    <n v="0"/>
    <d v="2024-12-26T00:00:00"/>
    <n v="0"/>
    <x v="1"/>
    <x v="42"/>
    <n v="0"/>
    <n v="0"/>
    <x v="2"/>
    <n v="99"/>
    <n v="1"/>
    <x v="1"/>
    <n v="0"/>
    <n v="0"/>
    <s v="USFWS"/>
    <n v="0"/>
  </r>
  <r>
    <n v="0"/>
    <d v="2024-12-26T00:00:00"/>
    <n v="0"/>
    <x v="1"/>
    <x v="42"/>
    <n v="0"/>
    <n v="0"/>
    <x v="2"/>
    <n v="78"/>
    <n v="1"/>
    <x v="0"/>
    <n v="0"/>
    <n v="0"/>
    <s v="USFWS"/>
    <n v="0"/>
  </r>
  <r>
    <n v="0"/>
    <d v="2024-12-26T00:00:00"/>
    <n v="0"/>
    <x v="1"/>
    <x v="42"/>
    <n v="0"/>
    <n v="0"/>
    <x v="2"/>
    <n v="110"/>
    <n v="1"/>
    <x v="1"/>
    <n v="0"/>
    <n v="0"/>
    <s v="USFWS"/>
    <n v="0"/>
  </r>
  <r>
    <n v="0"/>
    <d v="2024-12-26T00:00:00"/>
    <n v="0"/>
    <x v="1"/>
    <x v="42"/>
    <n v="0"/>
    <n v="0"/>
    <x v="2"/>
    <n v="58"/>
    <n v="1"/>
    <x v="0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101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99"/>
    <n v="2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07"/>
    <n v="2"/>
    <x v="1"/>
    <n v="0"/>
    <n v="0"/>
    <s v="USFWS"/>
    <n v="0"/>
  </r>
  <r>
    <n v="0"/>
    <d v="2024-12-26T00:00:00"/>
    <n v="0"/>
    <x v="1"/>
    <x v="34"/>
    <n v="0"/>
    <n v="0"/>
    <x v="2"/>
    <n v="94"/>
    <n v="1"/>
    <x v="1"/>
    <n v="0"/>
    <n v="0"/>
    <s v="USFWS"/>
    <n v="0"/>
  </r>
  <r>
    <n v="0"/>
    <d v="2024-12-26T00:00:00"/>
    <n v="0"/>
    <x v="1"/>
    <x v="34"/>
    <n v="0"/>
    <n v="0"/>
    <x v="2"/>
    <n v="105"/>
    <n v="1"/>
    <x v="1"/>
    <n v="0"/>
    <n v="0"/>
    <s v="USFWS"/>
    <n v="0"/>
  </r>
  <r>
    <n v="0"/>
    <d v="2024-12-26T00:00:00"/>
    <n v="0"/>
    <x v="1"/>
    <x v="34"/>
    <n v="0"/>
    <n v="0"/>
    <x v="2"/>
    <n v="109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13"/>
    <n v="1"/>
    <x v="1"/>
    <n v="0"/>
    <n v="0"/>
    <s v="USFWS"/>
    <n v="0"/>
  </r>
  <r>
    <n v="0"/>
    <d v="2024-12-26T00:00:00"/>
    <n v="0"/>
    <x v="1"/>
    <x v="34"/>
    <n v="0"/>
    <n v="0"/>
    <x v="2"/>
    <n v="115"/>
    <n v="1"/>
    <x v="1"/>
    <n v="0"/>
    <n v="0"/>
    <s v="USFWS"/>
    <n v="0"/>
  </r>
  <r>
    <n v="0"/>
    <d v="2024-12-26T00:00:00"/>
    <n v="0"/>
    <x v="1"/>
    <x v="34"/>
    <n v="0"/>
    <n v="0"/>
    <x v="2"/>
    <n v="95"/>
    <n v="1"/>
    <x v="1"/>
    <n v="0"/>
    <n v="0"/>
    <s v="USFWS"/>
    <n v="0"/>
  </r>
  <r>
    <n v="0"/>
    <d v="2024-12-26T00:00:00"/>
    <n v="0"/>
    <x v="1"/>
    <x v="34"/>
    <n v="0"/>
    <n v="0"/>
    <x v="2"/>
    <n v="103"/>
    <n v="1"/>
    <x v="1"/>
    <n v="0"/>
    <n v="0"/>
    <s v="USFWS"/>
    <n v="0"/>
  </r>
  <r>
    <n v="0"/>
    <d v="2024-12-26T00:00:00"/>
    <n v="0"/>
    <x v="1"/>
    <x v="34"/>
    <n v="0"/>
    <n v="0"/>
    <x v="2"/>
    <n v="108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63"/>
    <n v="1"/>
    <x v="0"/>
    <n v="0"/>
    <n v="0"/>
    <s v="USFWS"/>
    <n v="0"/>
  </r>
  <r>
    <n v="0"/>
    <d v="2024-12-26T00:00:00"/>
    <n v="0"/>
    <x v="1"/>
    <x v="34"/>
    <n v="0"/>
    <n v="0"/>
    <x v="2"/>
    <n v="112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64"/>
    <n v="1"/>
    <x v="0"/>
    <n v="0"/>
    <n v="0"/>
    <s v="USFWS"/>
    <n v="0"/>
  </r>
  <r>
    <n v="0"/>
    <d v="2024-12-26T00:00:00"/>
    <n v="0"/>
    <x v="1"/>
    <x v="34"/>
    <n v="0"/>
    <n v="0"/>
    <x v="2"/>
    <n v="99"/>
    <n v="1"/>
    <x v="1"/>
    <n v="0"/>
    <n v="0"/>
    <s v="USFWS"/>
    <n v="0"/>
  </r>
  <r>
    <n v="0"/>
    <d v="2024-12-27T00:00:00"/>
    <n v="0"/>
    <x v="1"/>
    <x v="24"/>
    <n v="0"/>
    <n v="0"/>
    <x v="2"/>
    <n v="88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5"/>
    <n v="2"/>
    <x v="1"/>
    <n v="0"/>
    <n v="0"/>
    <s v="USFWS"/>
    <n v="0"/>
  </r>
  <r>
    <n v="0"/>
    <d v="2024-12-27T00:00:00"/>
    <n v="0"/>
    <x v="1"/>
    <x v="24"/>
    <n v="0"/>
    <n v="0"/>
    <x v="2"/>
    <n v="107"/>
    <n v="1"/>
    <x v="1"/>
    <n v="0"/>
    <n v="0"/>
    <s v="USFWS"/>
    <n v="0"/>
  </r>
  <r>
    <n v="0"/>
    <d v="2024-12-27T00:00:00"/>
    <n v="0"/>
    <x v="1"/>
    <x v="24"/>
    <n v="0"/>
    <n v="0"/>
    <x v="2"/>
    <n v="108"/>
    <n v="1"/>
    <x v="1"/>
    <n v="0"/>
    <n v="0"/>
    <s v="USFWS"/>
    <n v="0"/>
  </r>
  <r>
    <n v="0"/>
    <d v="2024-12-27T00:00:00"/>
    <n v="0"/>
    <x v="1"/>
    <x v="24"/>
    <n v="0"/>
    <n v="0"/>
    <x v="2"/>
    <n v="112"/>
    <n v="1"/>
    <x v="1"/>
    <n v="0"/>
    <n v="0"/>
    <s v="USFWS"/>
    <n v="0"/>
  </r>
  <r>
    <n v="0"/>
    <d v="2024-12-27T00:00:00"/>
    <n v="0"/>
    <x v="1"/>
    <x v="24"/>
    <n v="0"/>
    <n v="0"/>
    <x v="2"/>
    <n v="111"/>
    <n v="1"/>
    <x v="1"/>
    <n v="0"/>
    <n v="0"/>
    <s v="USFWS"/>
    <n v="0"/>
  </r>
  <r>
    <n v="0"/>
    <d v="2024-12-27T00:00:00"/>
    <n v="0"/>
    <x v="1"/>
    <x v="24"/>
    <n v="0"/>
    <n v="0"/>
    <x v="2"/>
    <n v="115"/>
    <n v="2"/>
    <x v="1"/>
    <n v="0"/>
    <n v="0"/>
    <s v="USFWS"/>
    <n v="0"/>
  </r>
  <r>
    <n v="0"/>
    <d v="2024-12-27T00:00:00"/>
    <n v="0"/>
    <x v="1"/>
    <x v="24"/>
    <n v="0"/>
    <n v="0"/>
    <x v="2"/>
    <n v="120"/>
    <n v="1"/>
    <x v="1"/>
    <n v="0"/>
    <n v="0"/>
    <s v="USFWS"/>
    <n v="0"/>
  </r>
  <r>
    <n v="0"/>
    <d v="2024-12-27T00:00:00"/>
    <n v="0"/>
    <x v="1"/>
    <x v="24"/>
    <n v="0"/>
    <n v="0"/>
    <x v="2"/>
    <n v="96"/>
    <n v="1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0"/>
    <n v="1"/>
    <x v="1"/>
    <n v="0"/>
    <n v="0"/>
    <s v="USFWS"/>
    <n v="0"/>
  </r>
  <r>
    <n v="0"/>
    <d v="2024-12-27T00:00:00"/>
    <n v="0"/>
    <x v="1"/>
    <x v="24"/>
    <n v="0"/>
    <n v="0"/>
    <x v="2"/>
    <n v="109"/>
    <n v="2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9"/>
    <n v="1"/>
    <x v="1"/>
    <n v="0"/>
    <n v="0"/>
    <s v="USFWS"/>
    <n v="0"/>
  </r>
  <r>
    <n v="0"/>
    <d v="2024-12-27T00:00:00"/>
    <n v="0"/>
    <x v="1"/>
    <x v="24"/>
    <n v="0"/>
    <n v="0"/>
    <x v="2"/>
    <n v="105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110"/>
    <n v="1"/>
    <x v="1"/>
    <n v="0"/>
    <n v="0"/>
    <s v="USFWS"/>
    <n v="0"/>
  </r>
  <r>
    <n v="0"/>
    <d v="2024-12-27T00:00:00"/>
    <n v="0"/>
    <x v="1"/>
    <x v="34"/>
    <n v="0"/>
    <n v="0"/>
    <x v="2"/>
    <n v="119"/>
    <n v="1"/>
    <x v="1"/>
    <n v="0"/>
    <n v="0"/>
    <s v="USFWS"/>
    <n v="0"/>
  </r>
  <r>
    <n v="0"/>
    <d v="2024-12-27T00:00:00"/>
    <n v="0"/>
    <x v="1"/>
    <x v="34"/>
    <n v="0"/>
    <n v="0"/>
    <x v="2"/>
    <n v="107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1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95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79"/>
    <n v="1"/>
    <x v="0"/>
    <n v="0"/>
    <n v="0"/>
    <s v="USFWS"/>
    <n v="0"/>
  </r>
  <r>
    <n v="0"/>
    <d v="2024-12-27T00:00:00"/>
    <n v="0"/>
    <x v="1"/>
    <x v="42"/>
    <n v="0"/>
    <n v="0"/>
    <x v="2"/>
    <n v="103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94"/>
    <n v="1"/>
    <x v="1"/>
    <n v="0"/>
    <n v="0"/>
    <s v="USFWS"/>
    <n v="0"/>
  </r>
  <r>
    <n v="0"/>
    <d v="2024-12-27T00:00:00"/>
    <n v="0"/>
    <x v="1"/>
    <x v="42"/>
    <n v="0"/>
    <n v="0"/>
    <x v="2"/>
    <n v="101"/>
    <n v="1"/>
    <x v="1"/>
    <n v="0"/>
    <n v="0"/>
    <s v="USFWS"/>
    <n v="0"/>
  </r>
  <r>
    <n v="0"/>
    <d v="2024-12-27T00:00:00"/>
    <n v="0"/>
    <x v="1"/>
    <x v="42"/>
    <n v="0"/>
    <n v="0"/>
    <x v="2"/>
    <n v="112"/>
    <n v="1"/>
    <x v="1"/>
    <n v="0"/>
    <n v="0"/>
    <s v="USFWS"/>
    <n v="0"/>
  </r>
  <r>
    <n v="0"/>
    <d v="2024-12-27T00:00:00"/>
    <n v="0"/>
    <x v="1"/>
    <x v="42"/>
    <n v="0"/>
    <n v="0"/>
    <x v="2"/>
    <n v="65"/>
    <n v="1"/>
    <x v="0"/>
    <n v="0"/>
    <n v="0"/>
    <s v="USFWS"/>
    <n v="0"/>
  </r>
  <r>
    <n v="0"/>
    <d v="2024-12-27T00:00:00"/>
    <n v="0"/>
    <x v="1"/>
    <x v="42"/>
    <n v="0"/>
    <n v="0"/>
    <x v="2"/>
    <n v="66"/>
    <n v="1"/>
    <x v="0"/>
    <n v="0"/>
    <n v="0"/>
    <s v="USFWS"/>
    <n v="0"/>
  </r>
  <r>
    <n v="0"/>
    <d v="2024-12-27T00:00:00"/>
    <n v="0"/>
    <x v="1"/>
    <x v="42"/>
    <n v="0"/>
    <n v="0"/>
    <x v="2"/>
    <n v="75"/>
    <n v="1"/>
    <x v="0"/>
    <n v="0"/>
    <n v="0"/>
    <s v="USFWS"/>
    <n v="0"/>
  </r>
  <r>
    <n v="0"/>
    <d v="2024-12-27T00:00:00"/>
    <n v="0"/>
    <x v="1"/>
    <x v="42"/>
    <n v="0"/>
    <n v="0"/>
    <x v="2"/>
    <n v="111"/>
    <n v="2"/>
    <x v="1"/>
    <n v="0"/>
    <n v="0"/>
    <s v="USFWS"/>
    <n v="0"/>
  </r>
  <r>
    <n v="0"/>
    <d v="2024-12-30T00:00:00"/>
    <n v="723919"/>
    <x v="0"/>
    <x v="68"/>
    <s v="West"/>
    <s v="Suisun Marsh"/>
    <x v="0"/>
    <n v="75"/>
    <n v="1"/>
    <x v="0"/>
    <n v="0"/>
    <n v="0"/>
    <s v="USFWS"/>
    <n v="0"/>
  </r>
  <r>
    <n v="0"/>
    <d v="2024-12-30T00:00:00"/>
    <n v="723919"/>
    <x v="0"/>
    <x v="68"/>
    <s v="West"/>
    <s v="Suisun Marsh"/>
    <x v="0"/>
    <n v="7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6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54"/>
    <n v="1"/>
    <x v="0"/>
    <n v="0"/>
    <n v="0"/>
    <s v="USFWS"/>
    <n v="0"/>
  </r>
  <r>
    <n v="0"/>
    <d v="2024-12-30T00:00:00"/>
    <n v="723923"/>
    <x v="0"/>
    <x v="68"/>
    <s v="West"/>
    <s v="Suisun Marsh"/>
    <x v="0"/>
    <n v="91"/>
    <n v="1"/>
    <x v="1"/>
    <n v="0"/>
    <n v="0"/>
    <s v="USFWS"/>
    <n v="0"/>
  </r>
  <r>
    <n v="0"/>
    <d v="2024-12-31T00:00:00"/>
    <n v="723981"/>
    <x v="0"/>
    <x v="69"/>
    <s v="West"/>
    <s v="Confluence"/>
    <x v="1"/>
    <n v="112"/>
    <n v="1"/>
    <x v="1"/>
    <n v="0"/>
    <n v="0"/>
    <s v="USFWS"/>
    <n v="0"/>
  </r>
  <r>
    <n v="0"/>
    <d v="2025-01-02T00:00:00"/>
    <n v="724012"/>
    <x v="0"/>
    <x v="70"/>
    <s v="West"/>
    <s v="Grizzly Bay"/>
    <x v="0"/>
    <n v="75"/>
    <n v="1"/>
    <x v="0"/>
    <n v="0"/>
    <n v="0"/>
    <s v="USFWS"/>
    <n v="0"/>
  </r>
  <r>
    <n v="0"/>
    <d v="2025-01-02T00:00:00"/>
    <n v="724040"/>
    <x v="0"/>
    <x v="71"/>
    <s v="West"/>
    <s v="Suisun Marsh"/>
    <x v="0"/>
    <n v="70"/>
    <n v="1"/>
    <x v="0"/>
    <n v="0"/>
    <n v="0"/>
    <s v="USFWS"/>
    <n v="0"/>
  </r>
  <r>
    <n v="0"/>
    <d v="2025-01-02T00:00:00"/>
    <n v="724043"/>
    <x v="0"/>
    <x v="71"/>
    <s v="West"/>
    <s v="Suisun Marsh"/>
    <x v="0"/>
    <n v="115"/>
    <n v="1"/>
    <x v="1"/>
    <n v="0"/>
    <n v="0"/>
    <s v="USFWS"/>
    <n v="0"/>
  </r>
  <r>
    <n v="0"/>
    <d v="2025-01-02T00:00:00"/>
    <n v="724057"/>
    <x v="0"/>
    <x v="72"/>
    <s v="West"/>
    <s v="Suisun Marsh"/>
    <x v="0"/>
    <n v="94"/>
    <n v="1"/>
    <x v="1"/>
    <n v="0"/>
    <n v="0"/>
    <s v="USFWS"/>
    <n v="0"/>
  </r>
  <r>
    <n v="0"/>
    <d v="2025-01-03T00:00:00"/>
    <n v="724097"/>
    <x v="0"/>
    <x v="73"/>
    <s v="Far West"/>
    <s v="West Suisun Bay"/>
    <x v="1"/>
    <n v="61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76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100"/>
    <n v="1"/>
    <x v="1"/>
    <n v="0"/>
    <n v="0"/>
    <s v="USFWS"/>
    <n v="0"/>
  </r>
  <r>
    <n v="0"/>
    <d v="2025-01-03T00:00:00"/>
    <n v="724099"/>
    <x v="0"/>
    <x v="73"/>
    <s v="Far West"/>
    <s v="West Suisun Bay"/>
    <x v="1"/>
    <n v="67"/>
    <n v="1"/>
    <x v="0"/>
    <n v="0"/>
    <n v="0"/>
    <s v="USFWS"/>
    <n v="0"/>
  </r>
  <r>
    <n v="0"/>
    <d v="2025-01-03T00:00:00"/>
    <n v="724099"/>
    <x v="0"/>
    <x v="73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111"/>
    <n v="1"/>
    <x v="1"/>
    <n v="0"/>
    <n v="0"/>
    <s v="USFWS"/>
    <n v="0"/>
  </r>
  <r>
    <n v="0"/>
    <d v="2025-01-03T00:00:00"/>
    <n v="724108"/>
    <x v="0"/>
    <x v="74"/>
    <s v="Far West"/>
    <s v="West Suisun Bay"/>
    <x v="1"/>
    <n v="112"/>
    <n v="1"/>
    <x v="1"/>
    <n v="0"/>
    <n v="0"/>
    <s v="USFWS"/>
    <n v="0"/>
  </r>
  <r>
    <n v="0"/>
    <d v="2025-01-03T00:00:00"/>
    <n v="724112"/>
    <x v="0"/>
    <x v="74"/>
    <s v="Far West"/>
    <s v="West Suisun Bay"/>
    <x v="1"/>
    <n v="67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82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98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1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3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9"/>
    <n v="1"/>
    <x v="1"/>
    <n v="0"/>
    <n v="0"/>
    <s v="USFWS"/>
    <n v="0"/>
  </r>
  <r>
    <n v="0"/>
    <d v="2025-01-03T00:00:00"/>
    <n v="724120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0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2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105"/>
    <n v="1"/>
    <x v="1"/>
    <n v="0"/>
    <n v="0"/>
    <s v="USFWS"/>
    <n v="0"/>
  </r>
  <r>
    <n v="0"/>
    <d v="2025-01-03T00:00:00"/>
    <n v="724153"/>
    <x v="0"/>
    <x v="75"/>
    <s v="West"/>
    <s v="Mid Suisun Bay"/>
    <x v="1"/>
    <n v="117"/>
    <n v="2"/>
    <x v="1"/>
    <n v="0"/>
    <n v="0"/>
    <s v="USFWS"/>
    <n v="0"/>
  </r>
  <r>
    <n v="0"/>
    <d v="2025-01-03T00:00:00"/>
    <n v="724149"/>
    <x v="0"/>
    <x v="75"/>
    <s v="West"/>
    <s v="Mid Suisun Bay"/>
    <x v="1"/>
    <n v="109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88"/>
    <n v="1"/>
    <x v="1"/>
    <n v="0"/>
    <n v="0"/>
    <s v="USFWS"/>
    <n v="0"/>
  </r>
  <r>
    <n v="0"/>
    <d v="2024-12-30T00:00:00"/>
    <n v="0"/>
    <x v="1"/>
    <x v="24"/>
    <n v="0"/>
    <n v="0"/>
    <x v="2"/>
    <n v="109"/>
    <n v="1"/>
    <x v="1"/>
    <n v="0"/>
    <n v="0"/>
    <s v="USFWS"/>
    <n v="0"/>
  </r>
  <r>
    <n v="0"/>
    <d v="2024-12-30T00:00:00"/>
    <n v="0"/>
    <x v="1"/>
    <x v="24"/>
    <n v="0"/>
    <n v="0"/>
    <x v="2"/>
    <n v="108"/>
    <n v="2"/>
    <x v="1"/>
    <n v="0"/>
    <n v="0"/>
    <s v="USFWS"/>
    <n v="0"/>
  </r>
  <r>
    <n v="0"/>
    <d v="2024-12-30T00:00:00"/>
    <n v="0"/>
    <x v="1"/>
    <x v="24"/>
    <n v="0"/>
    <n v="0"/>
    <x v="2"/>
    <n v="112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6"/>
    <n v="1"/>
    <x v="1"/>
    <n v="0"/>
    <n v="0"/>
    <s v="USFWS"/>
    <n v="0"/>
  </r>
  <r>
    <n v="0"/>
    <d v="2024-12-30T00:00:00"/>
    <n v="0"/>
    <x v="1"/>
    <x v="24"/>
    <n v="0"/>
    <n v="0"/>
    <x v="2"/>
    <n v="120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122"/>
    <n v="1"/>
    <x v="1"/>
    <n v="0"/>
    <n v="0"/>
    <s v="USFWS"/>
    <n v="0"/>
  </r>
  <r>
    <n v="0"/>
    <d v="2024-12-30T00:00:00"/>
    <n v="0"/>
    <x v="1"/>
    <x v="24"/>
    <n v="0"/>
    <n v="0"/>
    <x v="2"/>
    <n v="110"/>
    <n v="1"/>
    <x v="1"/>
    <n v="0"/>
    <n v="0"/>
    <s v="USFWS"/>
    <n v="0"/>
  </r>
  <r>
    <n v="0"/>
    <d v="2024-12-30T00:00:00"/>
    <n v="0"/>
    <x v="1"/>
    <x v="24"/>
    <n v="0"/>
    <n v="0"/>
    <x v="2"/>
    <n v="105"/>
    <n v="1"/>
    <x v="1"/>
    <n v="0"/>
    <n v="0"/>
    <s v="USFWS"/>
    <n v="0"/>
  </r>
  <r>
    <n v="0"/>
    <d v="2024-12-30T00:00:00"/>
    <n v="0"/>
    <x v="1"/>
    <x v="24"/>
    <n v="0"/>
    <n v="0"/>
    <x v="2"/>
    <n v="108"/>
    <n v="1"/>
    <x v="1"/>
    <n v="0"/>
    <n v="0"/>
    <s v="USFWS"/>
    <n v="0"/>
  </r>
  <r>
    <n v="0"/>
    <d v="2024-12-30T00:00:00"/>
    <n v="0"/>
    <x v="1"/>
    <x v="42"/>
    <n v="0"/>
    <n v="0"/>
    <x v="2"/>
    <n v="99"/>
    <n v="1"/>
    <x v="1"/>
    <n v="0"/>
    <n v="0"/>
    <s v="USFWS"/>
    <n v="0"/>
  </r>
  <r>
    <n v="0"/>
    <d v="2024-12-30T00:00:00"/>
    <n v="0"/>
    <x v="1"/>
    <x v="34"/>
    <n v="0"/>
    <n v="0"/>
    <x v="2"/>
    <n v="107"/>
    <n v="1"/>
    <x v="1"/>
    <n v="0"/>
    <n v="0"/>
    <s v="USFWS"/>
    <n v="0"/>
  </r>
  <r>
    <n v="0"/>
    <d v="2025-01-02T00:00:00"/>
    <n v="0"/>
    <x v="1"/>
    <x v="34"/>
    <n v="0"/>
    <n v="0"/>
    <x v="2"/>
    <n v="112"/>
    <n v="1"/>
    <x v="1"/>
    <n v="0"/>
    <n v="0"/>
    <s v="USFWS"/>
    <n v="0"/>
  </r>
  <r>
    <n v="0"/>
    <d v="2025-01-02T00:00:00"/>
    <n v="0"/>
    <x v="1"/>
    <x v="34"/>
    <n v="0"/>
    <n v="0"/>
    <x v="2"/>
    <n v="99"/>
    <n v="1"/>
    <x v="1"/>
    <n v="0"/>
    <n v="0"/>
    <s v="USFWS"/>
    <n v="0"/>
  </r>
  <r>
    <n v="0"/>
    <d v="2025-01-02T00:00:00"/>
    <n v="0"/>
    <x v="1"/>
    <x v="24"/>
    <n v="0"/>
    <n v="0"/>
    <x v="2"/>
    <n v="114"/>
    <n v="1"/>
    <x v="1"/>
    <n v="0"/>
    <n v="0"/>
    <s v="USFWS"/>
    <n v="0"/>
  </r>
  <r>
    <n v="0"/>
    <d v="2025-01-02T00:00:00"/>
    <n v="0"/>
    <x v="1"/>
    <x v="42"/>
    <n v="0"/>
    <n v="0"/>
    <x v="2"/>
    <n v="121"/>
    <n v="1"/>
    <x v="1"/>
    <n v="0"/>
    <n v="0"/>
    <s v="USFWS"/>
    <n v="0"/>
  </r>
  <r>
    <n v="0"/>
    <d v="2025-01-02T00:00:00"/>
    <n v="0"/>
    <x v="1"/>
    <x v="42"/>
    <n v="0"/>
    <n v="0"/>
    <x v="2"/>
    <n v="90"/>
    <n v="1"/>
    <x v="1"/>
    <n v="0"/>
    <n v="0"/>
    <s v="USFWS"/>
    <n v="0"/>
  </r>
  <r>
    <n v="0"/>
    <d v="2025-01-02T00:00:00"/>
    <n v="0"/>
    <x v="1"/>
    <x v="42"/>
    <n v="0"/>
    <n v="0"/>
    <x v="2"/>
    <n v="98"/>
    <n v="1"/>
    <x v="1"/>
    <n v="0"/>
    <n v="0"/>
    <s v="USFWS"/>
    <n v="0"/>
  </r>
  <r>
    <n v="0"/>
    <d v="2025-01-02T00:00:00"/>
    <n v="0"/>
    <x v="1"/>
    <x v="42"/>
    <n v="0"/>
    <n v="0"/>
    <x v="2"/>
    <n v="104"/>
    <n v="1"/>
    <x v="1"/>
    <n v="0"/>
    <n v="0"/>
    <s v="USFWS"/>
    <n v="0"/>
  </r>
  <r>
    <n v="0"/>
    <d v="2025-01-02T00:00:00"/>
    <n v="0"/>
    <x v="1"/>
    <x v="42"/>
    <n v="0"/>
    <n v="0"/>
    <x v="2"/>
    <n v="108"/>
    <n v="1"/>
    <x v="1"/>
    <n v="0"/>
    <n v="0"/>
    <s v="USFWS"/>
    <n v="0"/>
  </r>
  <r>
    <n v="0"/>
    <d v="2025-01-03T00:00:00"/>
    <n v="0"/>
    <x v="1"/>
    <x v="42"/>
    <n v="0"/>
    <n v="0"/>
    <x v="2"/>
    <n v="115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07"/>
    <n v="1"/>
    <x v="1"/>
    <n v="0"/>
    <n v="0"/>
    <s v="USFWS"/>
    <n v="0"/>
  </r>
  <r>
    <n v="0"/>
    <d v="2025-01-03T00:00:00"/>
    <n v="0"/>
    <x v="1"/>
    <x v="42"/>
    <n v="0"/>
    <n v="0"/>
    <x v="2"/>
    <n v="105"/>
    <n v="1"/>
    <x v="1"/>
    <n v="0"/>
    <n v="0"/>
    <s v="USFWS"/>
    <n v="0"/>
  </r>
  <r>
    <n v="0"/>
    <d v="2025-01-03T00:00:00"/>
    <n v="0"/>
    <x v="1"/>
    <x v="42"/>
    <n v="0"/>
    <n v="0"/>
    <x v="2"/>
    <n v="123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17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99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112"/>
    <n v="1"/>
    <x v="1"/>
    <n v="0"/>
    <n v="0"/>
    <s v="USFWS"/>
    <n v="0"/>
  </r>
  <r>
    <n v="0"/>
    <d v="2025-01-03T00:00:00"/>
    <n v="0"/>
    <x v="1"/>
    <x v="42"/>
    <n v="0"/>
    <n v="0"/>
    <x v="2"/>
    <n v="97"/>
    <n v="1"/>
    <x v="1"/>
    <n v="0"/>
    <n v="0"/>
    <s v="USFWS"/>
    <n v="0"/>
  </r>
  <r>
    <n v="0"/>
    <d v="2025-01-03T00:00:00"/>
    <n v="0"/>
    <x v="1"/>
    <x v="42"/>
    <n v="0"/>
    <n v="0"/>
    <x v="2"/>
    <n v="88"/>
    <n v="1"/>
    <x v="1"/>
    <n v="0"/>
    <n v="0"/>
    <s v="USFWS"/>
    <n v="0"/>
  </r>
  <r>
    <n v="0"/>
    <d v="2025-01-03T00:00:00"/>
    <n v="0"/>
    <x v="1"/>
    <x v="42"/>
    <n v="0"/>
    <n v="0"/>
    <x v="2"/>
    <n v="92"/>
    <n v="1"/>
    <x v="1"/>
    <n v="0"/>
    <n v="0"/>
    <s v="USFWS"/>
    <n v="0"/>
  </r>
  <r>
    <n v="0"/>
    <d v="2025-01-03T00:00:00"/>
    <n v="0"/>
    <x v="1"/>
    <x v="24"/>
    <n v="0"/>
    <n v="0"/>
    <x v="2"/>
    <n v="117"/>
    <n v="1"/>
    <x v="1"/>
    <n v="0"/>
    <n v="0"/>
    <s v="USFWS"/>
    <n v="0"/>
  </r>
  <r>
    <n v="0"/>
    <d v="2025-01-03T00:00:00"/>
    <n v="0"/>
    <x v="1"/>
    <x v="24"/>
    <n v="0"/>
    <n v="0"/>
    <x v="2"/>
    <n v="120"/>
    <n v="1"/>
    <x v="1"/>
    <n v="0"/>
    <n v="0"/>
    <s v="USFWS"/>
    <n v="0"/>
  </r>
  <r>
    <n v="0"/>
    <d v="2025-01-03T00:00:00"/>
    <n v="0"/>
    <x v="1"/>
    <x v="24"/>
    <n v="0"/>
    <n v="0"/>
    <x v="2"/>
    <n v="100"/>
    <n v="1"/>
    <x v="1"/>
    <n v="0"/>
    <n v="0"/>
    <s v="USFWS"/>
    <n v="0"/>
  </r>
  <r>
    <n v="0"/>
    <d v="2025-01-03T00:00:00"/>
    <n v="0"/>
    <x v="1"/>
    <x v="24"/>
    <n v="0"/>
    <n v="0"/>
    <x v="2"/>
    <n v="113"/>
    <n v="1"/>
    <x v="1"/>
    <n v="0"/>
    <n v="0"/>
    <s v="USFWS"/>
    <n v="0"/>
  </r>
  <r>
    <n v="0"/>
    <d v="2025-01-03T00:00:00"/>
    <n v="0"/>
    <x v="1"/>
    <x v="34"/>
    <n v="0"/>
    <n v="0"/>
    <x v="2"/>
    <n v="92"/>
    <n v="1"/>
    <x v="1"/>
    <n v="0"/>
    <n v="0"/>
    <s v="USFWS"/>
    <n v="0"/>
  </r>
  <r>
    <n v="0"/>
    <d v="2025-01-03T00:00:00"/>
    <n v="0"/>
    <x v="1"/>
    <x v="34"/>
    <n v="0"/>
    <n v="0"/>
    <x v="2"/>
    <n v="104"/>
    <n v="1"/>
    <x v="1"/>
    <n v="0"/>
    <n v="0"/>
    <s v="USFWS"/>
    <n v="0"/>
  </r>
  <r>
    <n v="0"/>
    <d v="2025-01-03T00:00:00"/>
    <n v="0"/>
    <x v="1"/>
    <x v="34"/>
    <n v="0"/>
    <n v="0"/>
    <x v="2"/>
    <n v="111"/>
    <n v="1"/>
    <x v="1"/>
    <n v="0"/>
    <n v="0"/>
    <s v="USFWS"/>
    <n v="0"/>
  </r>
  <r>
    <n v="0"/>
    <d v="2025-01-06T00:00:00"/>
    <n v="724161"/>
    <x v="0"/>
    <x v="76"/>
    <s v="West"/>
    <s v="Lower Sacramento River"/>
    <x v="3"/>
    <n v="111"/>
    <n v="1"/>
    <x v="1"/>
    <n v="0"/>
    <n v="0"/>
    <s v="USFWS"/>
    <n v="0"/>
  </r>
  <r>
    <n v="0"/>
    <d v="2025-01-06T00:00:00"/>
    <n v="724195"/>
    <x v="0"/>
    <x v="77"/>
    <s v="West"/>
    <s v="Grizzly Bay"/>
    <x v="0"/>
    <n v="75"/>
    <n v="1"/>
    <x v="0"/>
    <n v="0"/>
    <n v="0"/>
    <s v="USFWS"/>
    <n v="0"/>
  </r>
  <r>
    <n v="0"/>
    <d v="2025-01-06T00:00:00"/>
    <n v="724173"/>
    <x v="0"/>
    <x v="78"/>
    <s v="West"/>
    <s v="Lower Sacramento River"/>
    <x v="3"/>
    <n v="83"/>
    <n v="1"/>
    <x v="0"/>
    <n v="0"/>
    <n v="0"/>
    <s v="USFWS"/>
    <n v="0"/>
  </r>
  <r>
    <n v="0"/>
    <d v="2025-01-07T00:00:00"/>
    <n v="724251"/>
    <x v="0"/>
    <x v="79"/>
    <s v="West"/>
    <s v="Confluence"/>
    <x v="1"/>
    <n v="74"/>
    <n v="1"/>
    <x v="0"/>
    <n v="0"/>
    <n v="0"/>
    <s v="USFWS"/>
    <n v="0"/>
  </r>
  <r>
    <n v="0"/>
    <d v="2025-01-07T00:00:00"/>
    <n v="724251"/>
    <x v="0"/>
    <x v="79"/>
    <s v="West"/>
    <s v="Confluence"/>
    <x v="1"/>
    <n v="101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66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107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59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72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80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64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92"/>
    <n v="1"/>
    <x v="1"/>
    <n v="0"/>
    <n v="0"/>
    <s v="USFWS"/>
    <n v="0"/>
  </r>
  <r>
    <n v="0"/>
    <d v="2025-01-08T00:00:00"/>
    <n v="724323"/>
    <x v="0"/>
    <x v="80"/>
    <s v="West"/>
    <s v="Mid Suisun Bay"/>
    <x v="1"/>
    <n v="74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80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113"/>
    <n v="1"/>
    <x v="1"/>
    <n v="0"/>
    <n v="0"/>
    <s v="USFWS"/>
    <n v="0"/>
  </r>
  <r>
    <n v="0"/>
    <d v="2025-01-10T00:00:00"/>
    <n v="724368"/>
    <x v="0"/>
    <x v="82"/>
    <s v="West"/>
    <s v="Suisun Marsh"/>
    <x v="0"/>
    <n v="65"/>
    <n v="1"/>
    <x v="0"/>
    <n v="0"/>
    <n v="0"/>
    <s v="USFWS"/>
    <n v="0"/>
  </r>
  <r>
    <n v="0"/>
    <d v="2025-01-10T00:00:00"/>
    <n v="724373"/>
    <x v="0"/>
    <x v="82"/>
    <s v="West"/>
    <s v="Suisun Marsh"/>
    <x v="0"/>
    <n v="70"/>
    <n v="1"/>
    <x v="0"/>
    <n v="0"/>
    <n v="0"/>
    <s v="USFWS"/>
    <n v="0"/>
  </r>
  <r>
    <n v="0"/>
    <d v="2025-01-10T00:00:00"/>
    <n v="724373"/>
    <x v="0"/>
    <x v="82"/>
    <s v="West"/>
    <s v="Suisun Marsh"/>
    <x v="0"/>
    <n v="68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6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3"/>
    <n v="1"/>
    <x v="0"/>
    <n v="0"/>
    <n v="0"/>
    <s v="USFWS"/>
    <n v="0"/>
  </r>
  <r>
    <n v="0"/>
    <d v="2025-01-10T00:00:00"/>
    <n v="724378"/>
    <x v="0"/>
    <x v="82"/>
    <s v="West"/>
    <s v="Suisun Marsh"/>
    <x v="0"/>
    <n v="75"/>
    <n v="1"/>
    <x v="0"/>
    <n v="0"/>
    <n v="0"/>
    <s v="USFWS"/>
    <n v="0"/>
  </r>
  <r>
    <n v="0"/>
    <d v="2025-01-10T00:00:00"/>
    <n v="724415"/>
    <x v="0"/>
    <x v="83"/>
    <s v="North"/>
    <s v="Sacramento River near Rio Vista"/>
    <x v="3"/>
    <n v="74"/>
    <n v="1"/>
    <x v="0"/>
    <n v="0"/>
    <n v="0"/>
    <s v="USFWS"/>
    <n v="0"/>
  </r>
  <r>
    <n v="0"/>
    <d v="2025-01-10T00:00:00"/>
    <n v="724402"/>
    <x v="0"/>
    <x v="84"/>
    <s v="West"/>
    <s v="Suisun Marsh"/>
    <x v="0"/>
    <n v="52"/>
    <n v="1"/>
    <x v="0"/>
    <n v="0"/>
    <n v="0"/>
    <s v="USFWS"/>
    <n v="0"/>
  </r>
  <r>
    <n v="0"/>
    <d v="2025-01-10T00:00:00"/>
    <n v="724402"/>
    <x v="0"/>
    <x v="84"/>
    <s v="West"/>
    <s v="Suisun Marsh"/>
    <x v="0"/>
    <n v="78"/>
    <n v="1"/>
    <x v="0"/>
    <n v="0"/>
    <n v="0"/>
    <s v="USFWS"/>
    <n v="0"/>
  </r>
  <r>
    <n v="0"/>
    <d v="2025-01-06T00:00:00"/>
    <n v="0"/>
    <x v="1"/>
    <x v="42"/>
    <n v="0"/>
    <n v="0"/>
    <x v="2"/>
    <n v="118"/>
    <n v="1"/>
    <x v="1"/>
    <n v="0"/>
    <n v="0"/>
    <s v="USFWS"/>
    <n v="0"/>
  </r>
  <r>
    <n v="0"/>
    <d v="2025-01-06T00:00:00"/>
    <n v="0"/>
    <x v="1"/>
    <x v="42"/>
    <n v="0"/>
    <n v="0"/>
    <x v="2"/>
    <n v="103"/>
    <n v="1"/>
    <x v="1"/>
    <n v="0"/>
    <n v="0"/>
    <s v="USFWS"/>
    <n v="0"/>
  </r>
  <r>
    <n v="0"/>
    <d v="2025-01-06T00:00:00"/>
    <n v="0"/>
    <x v="1"/>
    <x v="42"/>
    <n v="0"/>
    <n v="0"/>
    <x v="2"/>
    <n v="102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42"/>
    <n v="0"/>
    <n v="0"/>
    <x v="2"/>
    <n v="86"/>
    <n v="1"/>
    <x v="1"/>
    <n v="0"/>
    <n v="0"/>
    <s v="USFWS"/>
    <n v="0"/>
  </r>
  <r>
    <n v="0"/>
    <d v="2025-01-06T00:00:00"/>
    <n v="0"/>
    <x v="1"/>
    <x v="42"/>
    <n v="0"/>
    <n v="0"/>
    <x v="2"/>
    <n v="99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10"/>
    <n v="1"/>
    <x v="1"/>
    <n v="0"/>
    <n v="0"/>
    <s v="USFWS"/>
    <n v="0"/>
  </r>
  <r>
    <n v="0"/>
    <d v="2025-01-06T00:00:00"/>
    <n v="0"/>
    <x v="1"/>
    <x v="24"/>
    <n v="0"/>
    <n v="0"/>
    <x v="2"/>
    <n v="113"/>
    <n v="1"/>
    <x v="1"/>
    <n v="0"/>
    <n v="0"/>
    <s v="USFWS"/>
    <n v="0"/>
  </r>
  <r>
    <n v="0"/>
    <d v="2025-01-06T00:00:00"/>
    <n v="0"/>
    <x v="1"/>
    <x v="24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03"/>
    <n v="1"/>
    <x v="1"/>
    <n v="0"/>
    <n v="0"/>
    <s v="USFWS"/>
    <n v="0"/>
  </r>
  <r>
    <n v="0"/>
    <d v="2025-01-06T00:00:00"/>
    <n v="0"/>
    <x v="1"/>
    <x v="24"/>
    <n v="0"/>
    <n v="0"/>
    <x v="2"/>
    <n v="117"/>
    <n v="1"/>
    <x v="1"/>
    <n v="0"/>
    <n v="0"/>
    <s v="USFWS"/>
    <n v="0"/>
  </r>
  <r>
    <n v="0"/>
    <d v="2025-01-06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24"/>
    <n v="0"/>
    <n v="0"/>
    <x v="2"/>
    <n v="76"/>
    <n v="1"/>
    <x v="0"/>
    <n v="0"/>
    <n v="0"/>
    <s v="USFWS"/>
    <n v="0"/>
  </r>
  <r>
    <n v="0"/>
    <d v="2025-01-08T00:00:00"/>
    <n v="0"/>
    <x v="1"/>
    <x v="24"/>
    <n v="0"/>
    <n v="0"/>
    <x v="2"/>
    <n v="106"/>
    <n v="1"/>
    <x v="1"/>
    <n v="0"/>
    <n v="0"/>
    <s v="USFWS"/>
    <n v="0"/>
  </r>
  <r>
    <n v="0"/>
    <d v="2025-01-08T00:00:00"/>
    <n v="0"/>
    <x v="1"/>
    <x v="24"/>
    <n v="0"/>
    <n v="0"/>
    <x v="2"/>
    <n v="88"/>
    <n v="1"/>
    <x v="1"/>
    <n v="0"/>
    <n v="0"/>
    <s v="USFWS"/>
    <n v="0"/>
  </r>
  <r>
    <n v="0"/>
    <d v="2025-01-08T00:00:00"/>
    <n v="0"/>
    <x v="1"/>
    <x v="24"/>
    <n v="0"/>
    <n v="0"/>
    <x v="2"/>
    <n v="107"/>
    <n v="1"/>
    <x v="1"/>
    <n v="0"/>
    <n v="0"/>
    <s v="USFWS"/>
    <n v="0"/>
  </r>
  <r>
    <n v="0"/>
    <d v="2025-01-08T00:00:00"/>
    <n v="0"/>
    <x v="1"/>
    <x v="42"/>
    <n v="0"/>
    <n v="0"/>
    <x v="2"/>
    <n v="82"/>
    <n v="1"/>
    <x v="0"/>
    <n v="0"/>
    <n v="0"/>
    <s v="USFWS"/>
    <n v="0"/>
  </r>
  <r>
    <n v="0"/>
    <d v="2025-01-08T00:00:00"/>
    <n v="0"/>
    <x v="1"/>
    <x v="42"/>
    <n v="0"/>
    <n v="0"/>
    <x v="2"/>
    <n v="111"/>
    <n v="1"/>
    <x v="1"/>
    <n v="0"/>
    <n v="0"/>
    <s v="USFWS"/>
    <n v="0"/>
  </r>
  <r>
    <n v="0"/>
    <d v="2025-01-08T00:00:00"/>
    <n v="0"/>
    <x v="1"/>
    <x v="34"/>
    <n v="0"/>
    <n v="0"/>
    <x v="2"/>
    <n v="75"/>
    <n v="1"/>
    <x v="0"/>
    <n v="0"/>
    <n v="0"/>
    <s v="USFWS"/>
    <n v="0"/>
  </r>
  <r>
    <n v="0"/>
    <d v="2025-01-08T00:00:00"/>
    <n v="0"/>
    <x v="1"/>
    <x v="34"/>
    <n v="0"/>
    <n v="0"/>
    <x v="2"/>
    <n v="82"/>
    <n v="1"/>
    <x v="0"/>
    <n v="0"/>
    <n v="0"/>
    <s v="USFWS"/>
    <n v="0"/>
  </r>
  <r>
    <n v="0"/>
    <d v="2025-01-08T00:00:00"/>
    <n v="0"/>
    <x v="1"/>
    <x v="34"/>
    <n v="0"/>
    <n v="0"/>
    <x v="2"/>
    <n v="84"/>
    <n v="1"/>
    <x v="0"/>
    <n v="0"/>
    <n v="0"/>
    <s v="USFWS"/>
    <n v="0"/>
  </r>
  <r>
    <n v="0"/>
    <d v="2025-01-08T00:00:00"/>
    <n v="0"/>
    <x v="1"/>
    <x v="34"/>
    <n v="0"/>
    <n v="0"/>
    <x v="2"/>
    <n v="109"/>
    <n v="1"/>
    <x v="1"/>
    <n v="0"/>
    <n v="0"/>
    <s v="USFWS"/>
    <n v="0"/>
  </r>
  <r>
    <n v="0"/>
    <d v="2025-01-08T00:00:00"/>
    <n v="0"/>
    <x v="1"/>
    <x v="34"/>
    <n v="0"/>
    <n v="0"/>
    <x v="2"/>
    <n v="120"/>
    <n v="1"/>
    <x v="1"/>
    <n v="0"/>
    <n v="0"/>
    <s v="USFWS"/>
    <n v="0"/>
  </r>
  <r>
    <n v="0"/>
    <d v="2025-01-08T00:00:00"/>
    <n v="0"/>
    <x v="1"/>
    <x v="34"/>
    <n v="0"/>
    <n v="0"/>
    <x v="2"/>
    <n v="78"/>
    <n v="1"/>
    <x v="0"/>
    <n v="0"/>
    <n v="0"/>
    <s v="USFWS"/>
    <n v="0"/>
  </r>
  <r>
    <n v="0"/>
    <d v="2025-01-08T00:00:00"/>
    <n v="0"/>
    <x v="1"/>
    <x v="34"/>
    <n v="0"/>
    <n v="0"/>
    <x v="2"/>
    <n v="113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08T00:00:00"/>
    <n v="0"/>
    <x v="1"/>
    <x v="34"/>
    <n v="0"/>
    <n v="0"/>
    <x v="2"/>
    <n v="102"/>
    <n v="2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69"/>
    <n v="1"/>
    <x v="0"/>
    <n v="0"/>
    <n v="0"/>
    <s v="USFWS"/>
    <n v="0"/>
  </r>
  <r>
    <n v="0"/>
    <d v="2025-01-08T00:00:00"/>
    <n v="0"/>
    <x v="1"/>
    <x v="34"/>
    <n v="0"/>
    <n v="0"/>
    <x v="2"/>
    <n v="94"/>
    <n v="1"/>
    <x v="1"/>
    <n v="0"/>
    <n v="0"/>
    <s v="USFWS"/>
    <n v="0"/>
  </r>
  <r>
    <n v="0"/>
    <d v="2025-01-08T00:00:00"/>
    <n v="0"/>
    <x v="1"/>
    <x v="34"/>
    <n v="0"/>
    <n v="0"/>
    <x v="2"/>
    <n v="103"/>
    <n v="1"/>
    <x v="1"/>
    <n v="0"/>
    <n v="0"/>
    <s v="USFWS"/>
    <n v="0"/>
  </r>
  <r>
    <n v="0"/>
    <d v="2025-01-08T00:00:00"/>
    <n v="0"/>
    <x v="1"/>
    <x v="34"/>
    <n v="0"/>
    <n v="0"/>
    <x v="2"/>
    <n v="107"/>
    <n v="1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24"/>
    <n v="0"/>
    <n v="0"/>
    <x v="2"/>
    <n v="79"/>
    <n v="1"/>
    <x v="0"/>
    <n v="0"/>
    <n v="0"/>
    <s v="USFWS"/>
    <n v="0"/>
  </r>
  <r>
    <n v="0"/>
    <d v="2025-01-10T00:00:00"/>
    <n v="0"/>
    <x v="1"/>
    <x v="24"/>
    <n v="0"/>
    <n v="0"/>
    <x v="2"/>
    <n v="115"/>
    <n v="1"/>
    <x v="1"/>
    <n v="0"/>
    <n v="0"/>
    <s v="USFWS"/>
    <n v="0"/>
  </r>
  <r>
    <n v="0"/>
    <d v="2025-01-10T00:00:00"/>
    <n v="0"/>
    <x v="1"/>
    <x v="24"/>
    <n v="0"/>
    <n v="0"/>
    <x v="2"/>
    <n v="92"/>
    <n v="1"/>
    <x v="1"/>
    <n v="0"/>
    <n v="0"/>
    <s v="USFWS"/>
    <n v="0"/>
  </r>
  <r>
    <n v="0"/>
    <d v="2025-01-10T00:00:00"/>
    <n v="0"/>
    <x v="1"/>
    <x v="24"/>
    <n v="0"/>
    <n v="0"/>
    <x v="2"/>
    <n v="111"/>
    <n v="1"/>
    <x v="1"/>
    <n v="0"/>
    <n v="0"/>
    <s v="USFWS"/>
    <n v="0"/>
  </r>
  <r>
    <n v="0"/>
    <d v="2025-01-10T00:00:00"/>
    <n v="0"/>
    <x v="1"/>
    <x v="24"/>
    <n v="0"/>
    <n v="0"/>
    <x v="2"/>
    <n v="112"/>
    <n v="1"/>
    <x v="1"/>
    <n v="0"/>
    <n v="0"/>
    <s v="USFWS"/>
    <n v="0"/>
  </r>
  <r>
    <n v="0"/>
    <d v="2025-01-10T00:00:00"/>
    <n v="0"/>
    <x v="1"/>
    <x v="24"/>
    <n v="0"/>
    <n v="0"/>
    <x v="2"/>
    <n v="113"/>
    <n v="1"/>
    <x v="1"/>
    <n v="0"/>
    <n v="0"/>
    <s v="USFWS"/>
    <n v="0"/>
  </r>
  <r>
    <n v="0"/>
    <d v="2025-01-10T00:00:00"/>
    <n v="0"/>
    <x v="1"/>
    <x v="24"/>
    <n v="0"/>
    <n v="0"/>
    <x v="2"/>
    <n v="114"/>
    <n v="1"/>
    <x v="1"/>
    <n v="0"/>
    <n v="0"/>
    <s v="USFWS"/>
    <n v="0"/>
  </r>
  <r>
    <n v="0"/>
    <d v="2025-01-10T00:00:00"/>
    <n v="0"/>
    <x v="1"/>
    <x v="24"/>
    <n v="0"/>
    <n v="0"/>
    <x v="2"/>
    <n v="76"/>
    <n v="1"/>
    <x v="0"/>
    <n v="0"/>
    <n v="0"/>
    <s v="USFWS"/>
    <n v="0"/>
  </r>
  <r>
    <n v="0"/>
    <d v="2025-01-10T00:00:00"/>
    <n v="0"/>
    <x v="1"/>
    <x v="24"/>
    <n v="0"/>
    <n v="0"/>
    <x v="2"/>
    <n v="99"/>
    <n v="1"/>
    <x v="1"/>
    <n v="0"/>
    <n v="0"/>
    <s v="USFWS"/>
    <n v="0"/>
  </r>
  <r>
    <n v="0"/>
    <d v="2025-01-10T00:00:00"/>
    <n v="0"/>
    <x v="1"/>
    <x v="24"/>
    <n v="0"/>
    <n v="0"/>
    <x v="2"/>
    <n v="109"/>
    <n v="1"/>
    <x v="1"/>
    <n v="0"/>
    <n v="0"/>
    <s v="USFWS"/>
    <n v="0"/>
  </r>
  <r>
    <n v="0"/>
    <d v="2025-01-10T00:00:00"/>
    <n v="0"/>
    <x v="1"/>
    <x v="42"/>
    <n v="0"/>
    <n v="0"/>
    <x v="2"/>
    <n v="77"/>
    <n v="1"/>
    <x v="0"/>
    <n v="0"/>
    <n v="0"/>
    <s v="USFWS"/>
    <n v="0"/>
  </r>
  <r>
    <n v="0"/>
    <d v="2025-01-10T00:00:00"/>
    <n v="0"/>
    <x v="1"/>
    <x v="42"/>
    <n v="0"/>
    <n v="0"/>
    <x v="2"/>
    <n v="91"/>
    <n v="1"/>
    <x v="1"/>
    <n v="0"/>
    <n v="0"/>
    <s v="USFWS"/>
    <n v="0"/>
  </r>
  <r>
    <n v="0"/>
    <d v="2025-01-10T00:00:00"/>
    <n v="0"/>
    <x v="1"/>
    <x v="42"/>
    <n v="0"/>
    <n v="0"/>
    <x v="2"/>
    <n v="126"/>
    <n v="1"/>
    <x v="1"/>
    <n v="0"/>
    <n v="0"/>
    <s v="USFWS"/>
    <n v="0"/>
  </r>
  <r>
    <n v="0"/>
    <d v="2025-01-10T00:00:00"/>
    <n v="0"/>
    <x v="1"/>
    <x v="42"/>
    <n v="0"/>
    <n v="0"/>
    <x v="2"/>
    <n v="80"/>
    <n v="1"/>
    <x v="0"/>
    <n v="0"/>
    <n v="0"/>
    <s v="USFWS"/>
    <n v="0"/>
  </r>
  <r>
    <n v="0"/>
    <d v="2025-01-10T00:00:00"/>
    <n v="0"/>
    <x v="1"/>
    <x v="42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92"/>
    <n v="1"/>
    <x v="1"/>
    <n v="0"/>
    <n v="0"/>
    <s v="USFWS"/>
    <n v="0"/>
  </r>
  <r>
    <n v="0"/>
    <d v="2025-01-10T00:00:00"/>
    <n v="0"/>
    <x v="1"/>
    <x v="34"/>
    <n v="0"/>
    <n v="0"/>
    <x v="2"/>
    <n v="105"/>
    <n v="1"/>
    <x v="1"/>
    <n v="0"/>
    <n v="0"/>
    <s v="USFWS"/>
    <n v="0"/>
  </r>
  <r>
    <n v="0"/>
    <d v="2025-01-10T00:00:00"/>
    <n v="0"/>
    <x v="1"/>
    <x v="34"/>
    <n v="0"/>
    <n v="0"/>
    <x v="2"/>
    <n v="94"/>
    <n v="1"/>
    <x v="1"/>
    <n v="0"/>
    <n v="0"/>
    <s v="USFWS"/>
    <n v="0"/>
  </r>
  <r>
    <n v="0"/>
    <d v="2025-01-10T00:00:00"/>
    <n v="0"/>
    <x v="1"/>
    <x v="34"/>
    <n v="0"/>
    <n v="0"/>
    <x v="2"/>
    <n v="114"/>
    <n v="1"/>
    <x v="1"/>
    <n v="0"/>
    <n v="0"/>
    <s v="USFWS"/>
    <n v="0"/>
  </r>
  <r>
    <n v="0"/>
    <d v="2025-01-10T00:00:00"/>
    <n v="0"/>
    <x v="1"/>
    <x v="34"/>
    <n v="0"/>
    <n v="0"/>
    <x v="2"/>
    <n v="113"/>
    <n v="1"/>
    <x v="1"/>
    <n v="0"/>
    <n v="0"/>
    <s v="USFWS"/>
    <n v="0"/>
  </r>
  <r>
    <n v="0"/>
    <d v="2025-01-10T00:00:00"/>
    <n v="0"/>
    <x v="1"/>
    <x v="34"/>
    <n v="0"/>
    <n v="0"/>
    <x v="2"/>
    <n v="107"/>
    <n v="1"/>
    <x v="1"/>
    <n v="0"/>
    <n v="0"/>
    <s v="USFWS"/>
    <n v="0"/>
  </r>
  <r>
    <n v="0"/>
    <d v="2025-01-10T00:00:00"/>
    <n v="0"/>
    <x v="1"/>
    <x v="34"/>
    <n v="0"/>
    <n v="0"/>
    <x v="2"/>
    <n v="101"/>
    <n v="1"/>
    <x v="1"/>
    <n v="0"/>
    <n v="0"/>
    <s v="USFWS"/>
    <n v="0"/>
  </r>
  <r>
    <n v="0"/>
    <d v="2025-01-10T00:00:00"/>
    <n v="0"/>
    <x v="1"/>
    <x v="34"/>
    <n v="0"/>
    <n v="0"/>
    <x v="2"/>
    <n v="98"/>
    <n v="1"/>
    <x v="1"/>
    <n v="0"/>
    <n v="0"/>
    <s v="USFWS"/>
    <n v="0"/>
  </r>
  <r>
    <n v="0"/>
    <d v="2025-01-10T00:00:00"/>
    <n v="0"/>
    <x v="1"/>
    <x v="34"/>
    <n v="0"/>
    <n v="0"/>
    <x v="2"/>
    <n v="79"/>
    <n v="2"/>
    <x v="0"/>
    <n v="0"/>
    <n v="0"/>
    <s v="USFWS"/>
    <n v="0"/>
  </r>
  <r>
    <n v="0"/>
    <d v="2025-01-10T00:00:00"/>
    <n v="0"/>
    <x v="1"/>
    <x v="34"/>
    <n v="0"/>
    <n v="0"/>
    <x v="2"/>
    <n v="82"/>
    <n v="1"/>
    <x v="0"/>
    <n v="0"/>
    <n v="0"/>
    <s v="USFWS"/>
    <n v="0"/>
  </r>
  <r>
    <n v="0"/>
    <d v="2025-01-10T00:00:00"/>
    <n v="0"/>
    <x v="1"/>
    <x v="34"/>
    <n v="0"/>
    <n v="0"/>
    <x v="2"/>
    <n v="80"/>
    <n v="1"/>
    <x v="0"/>
    <n v="0"/>
    <n v="0"/>
    <s v="USFWS"/>
    <n v="0"/>
  </r>
  <r>
    <n v="0"/>
    <d v="2025-01-10T00:00:00"/>
    <n v="0"/>
    <x v="1"/>
    <x v="34"/>
    <n v="0"/>
    <n v="0"/>
    <x v="2"/>
    <n v="77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1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125"/>
    <n v="1"/>
    <x v="1"/>
    <n v="0"/>
    <n v="0"/>
    <s v="USFWS"/>
    <n v="0"/>
  </r>
  <r>
    <n v="0"/>
    <d v="2025-01-10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74"/>
    <n v="2"/>
    <x v="0"/>
    <n v="0"/>
    <n v="0"/>
    <s v="USFWS"/>
    <n v="0"/>
  </r>
  <r>
    <n v="0"/>
    <d v="2025-01-10T00:00:00"/>
    <n v="0"/>
    <x v="1"/>
    <x v="34"/>
    <n v="0"/>
    <n v="0"/>
    <x v="2"/>
    <n v="70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84"/>
    <n v="1"/>
    <x v="0"/>
    <n v="0"/>
    <n v="0"/>
    <s v="USFWS"/>
    <n v="0"/>
  </r>
  <r>
    <n v="0"/>
    <d v="2025-01-10T00:00:00"/>
    <n v="0"/>
    <x v="1"/>
    <x v="34"/>
    <n v="0"/>
    <n v="0"/>
    <x v="2"/>
    <n v="71"/>
    <n v="1"/>
    <x v="0"/>
    <n v="0"/>
    <n v="0"/>
    <s v="USFWS"/>
    <n v="0"/>
  </r>
  <r>
    <n v="0"/>
    <d v="2025-01-10T00:00:00"/>
    <n v="0"/>
    <x v="1"/>
    <x v="34"/>
    <n v="0"/>
    <n v="0"/>
    <x v="2"/>
    <n v="72"/>
    <n v="1"/>
    <x v="0"/>
    <n v="0"/>
    <n v="0"/>
    <s v="USFWS"/>
    <n v="0"/>
  </r>
  <r>
    <n v="0"/>
    <d v="2025-01-10T00:00:00"/>
    <n v="0"/>
    <x v="1"/>
    <x v="34"/>
    <n v="0"/>
    <n v="0"/>
    <x v="2"/>
    <n v="78"/>
    <n v="1"/>
    <x v="0"/>
    <n v="0"/>
    <n v="0"/>
    <s v="USFWS"/>
    <n v="0"/>
  </r>
  <r>
    <n v="0"/>
    <d v="2025-01-14T00:00:00"/>
    <n v="724557"/>
    <x v="0"/>
    <x v="85"/>
    <s v="West"/>
    <s v="Mid Suisun Bay"/>
    <x v="1"/>
    <n v="120"/>
    <n v="1"/>
    <x v="1"/>
    <n v="0"/>
    <n v="0"/>
    <s v="USFWS"/>
    <n v="0"/>
  </r>
  <r>
    <n v="0"/>
    <d v="2025-01-14T00:00:00"/>
    <n v="724557"/>
    <x v="0"/>
    <x v="85"/>
    <s v="West"/>
    <s v="Mid Suisun Bay"/>
    <x v="1"/>
    <n v="96"/>
    <n v="1"/>
    <x v="1"/>
    <n v="0"/>
    <n v="0"/>
    <s v="USFWS"/>
    <n v="0"/>
  </r>
  <r>
    <n v="0"/>
    <d v="2025-01-14T00:00:00"/>
    <n v="724560"/>
    <x v="0"/>
    <x v="85"/>
    <s v="West"/>
    <s v="Mid Suisun Bay"/>
    <x v="1"/>
    <n v="72"/>
    <n v="1"/>
    <x v="0"/>
    <n v="0"/>
    <n v="0"/>
    <s v="USFWS"/>
    <n v="0"/>
  </r>
  <r>
    <n v="0"/>
    <d v="2025-01-14T00:00:00"/>
    <n v="724568"/>
    <x v="0"/>
    <x v="86"/>
    <s v="Far West"/>
    <s v="West Suisun Bay"/>
    <x v="1"/>
    <n v="74"/>
    <n v="1"/>
    <x v="0"/>
    <n v="0"/>
    <n v="0"/>
    <s v="USFWS"/>
    <n v="0"/>
  </r>
  <r>
    <n v="0"/>
    <d v="2025-01-14T00:00:00"/>
    <n v="724569"/>
    <x v="0"/>
    <x v="86"/>
    <s v="Far West"/>
    <s v="West Suisun Bay"/>
    <x v="1"/>
    <n v="86"/>
    <n v="1"/>
    <x v="1"/>
    <n v="0"/>
    <n v="0"/>
    <s v="USFWS"/>
    <n v="0"/>
  </r>
  <r>
    <n v="0"/>
    <d v="2025-01-14T00:00:00"/>
    <n v="724569"/>
    <x v="0"/>
    <x v="86"/>
    <s v="Far West"/>
    <s v="West Suisun Bay"/>
    <x v="1"/>
    <n v="66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69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105"/>
    <n v="1"/>
    <x v="1"/>
    <n v="0"/>
    <n v="0"/>
    <s v="USFWS"/>
    <n v="0"/>
  </r>
  <r>
    <n v="0"/>
    <d v="2025-01-14T00:00:00"/>
    <n v="724570"/>
    <x v="0"/>
    <x v="86"/>
    <s v="Far West"/>
    <s v="West Suisun Bay"/>
    <x v="1"/>
    <n v="100"/>
    <n v="1"/>
    <x v="1"/>
    <n v="0"/>
    <n v="0"/>
    <s v="USFWS"/>
    <n v="0"/>
  </r>
  <r>
    <n v="0"/>
    <d v="2025-01-14T00:00:00"/>
    <n v="724571"/>
    <x v="0"/>
    <x v="86"/>
    <s v="Far West"/>
    <s v="West Suisun Bay"/>
    <x v="1"/>
    <n v="64"/>
    <n v="1"/>
    <x v="0"/>
    <n v="0"/>
    <n v="0"/>
    <s v="USFWS"/>
    <n v="0"/>
  </r>
  <r>
    <n v="0"/>
    <d v="2025-01-14T00:00:00"/>
    <n v="724571"/>
    <x v="0"/>
    <x v="86"/>
    <s v="Far West"/>
    <s v="West Suisun Bay"/>
    <x v="1"/>
    <n v="72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61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74"/>
    <n v="1"/>
    <x v="0"/>
    <n v="0"/>
    <n v="0"/>
    <s v="USFWS"/>
    <n v="0"/>
  </r>
  <r>
    <n v="0"/>
    <d v="2025-01-15T00:00:00"/>
    <n v="724610"/>
    <x v="0"/>
    <x v="87"/>
    <s v="West"/>
    <s v="Mid Suisun Bay"/>
    <x v="1"/>
    <n v="106"/>
    <n v="1"/>
    <x v="1"/>
    <n v="0"/>
    <n v="0"/>
    <s v="USFWS"/>
    <n v="0"/>
  </r>
  <r>
    <n v="0"/>
    <d v="2025-01-15T00:00:00"/>
    <n v="724610"/>
    <x v="0"/>
    <x v="87"/>
    <s v="West"/>
    <s v="Mid Suisun Bay"/>
    <x v="1"/>
    <n v="97"/>
    <n v="1"/>
    <x v="1"/>
    <n v="0"/>
    <n v="0"/>
    <s v="USFWS"/>
    <n v="0"/>
  </r>
  <r>
    <n v="0"/>
    <d v="2025-01-15T00:00:00"/>
    <n v="724612"/>
    <x v="0"/>
    <x v="88"/>
    <s v="West"/>
    <s v="Lower Sacramento River"/>
    <x v="3"/>
    <n v="73"/>
    <n v="1"/>
    <x v="0"/>
    <n v="0"/>
    <n v="0"/>
    <s v="USFWS"/>
    <n v="0"/>
  </r>
  <r>
    <n v="0"/>
    <d v="2025-01-15T00:00:00"/>
    <n v="724657"/>
    <x v="0"/>
    <x v="89"/>
    <s v="West"/>
    <s v="Mid Suisun Bay"/>
    <x v="1"/>
    <n v="80"/>
    <n v="1"/>
    <x v="0"/>
    <n v="0"/>
    <n v="0"/>
    <s v="USFWS"/>
    <n v="0"/>
  </r>
  <r>
    <n v="0"/>
    <d v="2025-01-15T00:00:00"/>
    <n v="724662"/>
    <x v="0"/>
    <x v="89"/>
    <s v="West"/>
    <s v="Mid Suisun Bay"/>
    <x v="1"/>
    <n v="85"/>
    <n v="1"/>
    <x v="1"/>
    <n v="0"/>
    <n v="0"/>
    <s v="USFWS"/>
    <n v="0"/>
  </r>
  <r>
    <n v="0"/>
    <d v="2025-01-15T00:00:00"/>
    <n v="724664"/>
    <x v="0"/>
    <x v="89"/>
    <s v="West"/>
    <s v="Mid Suisun Bay"/>
    <x v="1"/>
    <n v="75"/>
    <n v="1"/>
    <x v="0"/>
    <n v="0"/>
    <n v="0"/>
    <s v="USFWS"/>
    <n v="0"/>
  </r>
  <r>
    <n v="0"/>
    <d v="2025-01-15T00:00:00"/>
    <n v="724666"/>
    <x v="0"/>
    <x v="89"/>
    <s v="West"/>
    <s v="Mid Suisun Bay"/>
    <x v="1"/>
    <n v="93"/>
    <n v="1"/>
    <x v="1"/>
    <n v="0"/>
    <n v="0"/>
    <s v="USFWS"/>
    <n v="0"/>
  </r>
  <r>
    <n v="0"/>
    <d v="2025-01-16T00:00:00"/>
    <n v="724684"/>
    <x v="0"/>
    <x v="90"/>
    <s v="West"/>
    <s v="Suisun Marsh"/>
    <x v="0"/>
    <n v="85"/>
    <n v="1"/>
    <x v="1"/>
    <n v="0"/>
    <n v="0"/>
    <s v="USFWS"/>
    <n v="0"/>
  </r>
  <r>
    <n v="0"/>
    <d v="2025-01-16T00:00:00"/>
    <n v="724684"/>
    <x v="0"/>
    <x v="90"/>
    <s v="West"/>
    <s v="Suisun Marsh"/>
    <x v="0"/>
    <n v="77"/>
    <n v="1"/>
    <x v="0"/>
    <n v="0"/>
    <n v="0"/>
    <s v="USFWS"/>
    <n v="0"/>
  </r>
  <r>
    <n v="0"/>
    <d v="2025-01-16T00:00:00"/>
    <n v="724687"/>
    <x v="0"/>
    <x v="90"/>
    <s v="West"/>
    <s v="Suisun Marsh"/>
    <x v="0"/>
    <n v="68"/>
    <n v="1"/>
    <x v="0"/>
    <n v="0"/>
    <n v="0"/>
    <s v="USFWS"/>
    <n v="0"/>
  </r>
  <r>
    <n v="0"/>
    <d v="2025-01-16T00:00:00"/>
    <n v="724687"/>
    <x v="0"/>
    <x v="90"/>
    <s v="West"/>
    <s v="Suisun Marsh"/>
    <x v="0"/>
    <n v="87"/>
    <n v="1"/>
    <x v="1"/>
    <n v="0"/>
    <n v="0"/>
    <s v="USFWS"/>
    <n v="0"/>
  </r>
  <r>
    <n v="0"/>
    <d v="2025-01-13T00:00:00"/>
    <n v="0"/>
    <x v="1"/>
    <x v="34"/>
    <n v="0"/>
    <n v="0"/>
    <x v="2"/>
    <n v="75"/>
    <n v="1"/>
    <x v="0"/>
    <n v="0"/>
    <n v="0"/>
    <s v="USFWS"/>
    <n v="0"/>
  </r>
  <r>
    <n v="0"/>
    <d v="2025-01-13T00:00:00"/>
    <n v="0"/>
    <x v="1"/>
    <x v="34"/>
    <n v="0"/>
    <n v="0"/>
    <x v="2"/>
    <n v="80"/>
    <n v="1"/>
    <x v="0"/>
    <n v="0"/>
    <n v="0"/>
    <s v="USFWS"/>
    <n v="0"/>
  </r>
  <r>
    <n v="0"/>
    <d v="2025-01-13T00:00:00"/>
    <n v="0"/>
    <x v="1"/>
    <x v="34"/>
    <n v="0"/>
    <n v="0"/>
    <x v="2"/>
    <n v="110"/>
    <n v="2"/>
    <x v="1"/>
    <n v="0"/>
    <n v="0"/>
    <s v="USFWS"/>
    <n v="0"/>
  </r>
  <r>
    <n v="0"/>
    <d v="2025-01-13T00:00:00"/>
    <n v="0"/>
    <x v="1"/>
    <x v="24"/>
    <n v="0"/>
    <n v="0"/>
    <x v="2"/>
    <n v="75"/>
    <n v="1"/>
    <x v="0"/>
    <n v="0"/>
    <n v="0"/>
    <s v="USFWS"/>
    <n v="0"/>
  </r>
  <r>
    <n v="0"/>
    <d v="2025-01-13T00:00:00"/>
    <n v="0"/>
    <x v="1"/>
    <x v="24"/>
    <n v="0"/>
    <n v="0"/>
    <x v="2"/>
    <n v="95"/>
    <n v="1"/>
    <x v="1"/>
    <n v="0"/>
    <n v="0"/>
    <s v="USFWS"/>
    <n v="0"/>
  </r>
  <r>
    <n v="0"/>
    <d v="2025-01-15T00:00:00"/>
    <n v="0"/>
    <x v="1"/>
    <x v="34"/>
    <n v="0"/>
    <n v="0"/>
    <x v="2"/>
    <n v="78"/>
    <n v="1"/>
    <x v="0"/>
    <n v="0"/>
    <n v="0"/>
    <s v="USFWS"/>
    <n v="0"/>
  </r>
  <r>
    <n v="0"/>
    <d v="2025-01-15T00:00:00"/>
    <n v="0"/>
    <x v="1"/>
    <x v="34"/>
    <n v="0"/>
    <n v="0"/>
    <x v="2"/>
    <n v="82"/>
    <n v="1"/>
    <x v="0"/>
    <n v="0"/>
    <n v="0"/>
    <s v="USFWS"/>
    <n v="0"/>
  </r>
  <r>
    <n v="0"/>
    <d v="2025-01-15T00:00:00"/>
    <n v="0"/>
    <x v="1"/>
    <x v="34"/>
    <n v="0"/>
    <n v="0"/>
    <x v="2"/>
    <n v="88"/>
    <n v="1"/>
    <x v="1"/>
    <n v="0"/>
    <n v="0"/>
    <s v="USFWS"/>
    <n v="0"/>
  </r>
  <r>
    <n v="0"/>
    <d v="2025-01-15T00:00:00"/>
    <n v="0"/>
    <x v="1"/>
    <x v="34"/>
    <n v="0"/>
    <n v="0"/>
    <x v="2"/>
    <n v="108"/>
    <n v="1"/>
    <x v="1"/>
    <n v="0"/>
    <n v="0"/>
    <s v="USFWS"/>
    <n v="0"/>
  </r>
  <r>
    <n v="0"/>
    <d v="2025-01-15T00:00:00"/>
    <n v="0"/>
    <x v="1"/>
    <x v="34"/>
    <n v="0"/>
    <n v="0"/>
    <x v="2"/>
    <n v="117"/>
    <n v="1"/>
    <x v="1"/>
    <n v="0"/>
    <n v="0"/>
    <s v="USFWS"/>
    <n v="0"/>
  </r>
  <r>
    <n v="0"/>
    <d v="2025-01-15T00:00:00"/>
    <n v="0"/>
    <x v="1"/>
    <x v="42"/>
    <n v="0"/>
    <n v="0"/>
    <x v="2"/>
    <n v="78"/>
    <n v="1"/>
    <x v="0"/>
    <n v="0"/>
    <n v="0"/>
    <s v="USFWS"/>
    <n v="0"/>
  </r>
  <r>
    <n v="0"/>
    <d v="2025-01-17T00:00:00"/>
    <n v="0"/>
    <x v="1"/>
    <x v="34"/>
    <n v="0"/>
    <n v="0"/>
    <x v="2"/>
    <n v="75"/>
    <n v="2"/>
    <x v="0"/>
    <n v="0"/>
    <n v="0"/>
    <s v="USFWS"/>
    <n v="0"/>
  </r>
  <r>
    <n v="0"/>
    <d v="2025-01-17T00:00:00"/>
    <n v="0"/>
    <x v="1"/>
    <x v="34"/>
    <n v="0"/>
    <n v="0"/>
    <x v="2"/>
    <n v="103"/>
    <n v="1"/>
    <x v="1"/>
    <n v="0"/>
    <n v="0"/>
    <s v="USFWS"/>
    <n v="0"/>
  </r>
  <r>
    <n v="0"/>
    <d v="2025-01-17T00:00:00"/>
    <n v="0"/>
    <x v="1"/>
    <x v="24"/>
    <n v="0"/>
    <n v="0"/>
    <x v="2"/>
    <n v="74"/>
    <n v="1"/>
    <x v="0"/>
    <n v="0"/>
    <n v="0"/>
    <s v="USFWS"/>
    <n v="0"/>
  </r>
  <r>
    <n v="0"/>
    <d v="2025-01-17T00:00:00"/>
    <n v="0"/>
    <x v="1"/>
    <x v="42"/>
    <n v="0"/>
    <n v="0"/>
    <x v="2"/>
    <n v="75"/>
    <n v="1"/>
    <x v="0"/>
    <n v="0"/>
    <n v="0"/>
    <s v="USFWS"/>
    <n v="0"/>
  </r>
  <r>
    <n v="0"/>
    <d v="2025-01-17T00:00:00"/>
    <n v="0"/>
    <x v="1"/>
    <x v="42"/>
    <n v="0"/>
    <n v="0"/>
    <x v="2"/>
    <n v="85"/>
    <n v="1"/>
    <x v="1"/>
    <n v="0"/>
    <n v="0"/>
    <s v="USFWS"/>
    <n v="0"/>
  </r>
  <r>
    <n v="0"/>
    <d v="2025-01-17T00:00:00"/>
    <n v="0"/>
    <x v="1"/>
    <x v="42"/>
    <n v="0"/>
    <n v="0"/>
    <x v="2"/>
    <n v="89"/>
    <n v="1"/>
    <x v="1"/>
    <n v="0"/>
    <n v="0"/>
    <s v="USFWS"/>
    <n v="0"/>
  </r>
  <r>
    <n v="0"/>
    <d v="2025-01-17T00:00:00"/>
    <n v="0"/>
    <x v="1"/>
    <x v="42"/>
    <n v="0"/>
    <n v="0"/>
    <x v="2"/>
    <n v="101"/>
    <n v="1"/>
    <x v="1"/>
    <n v="0"/>
    <n v="0"/>
    <s v="USFWS"/>
    <n v="0"/>
  </r>
  <r>
    <n v="0"/>
    <d v="2025-01-17T00:00:00"/>
    <n v="0"/>
    <x v="1"/>
    <x v="42"/>
    <n v="0"/>
    <n v="0"/>
    <x v="2"/>
    <n v="104"/>
    <n v="2"/>
    <x v="1"/>
    <n v="0"/>
    <n v="0"/>
    <s v="USFWS"/>
    <n v="0"/>
  </r>
  <r>
    <n v="0"/>
    <d v="2025-01-17T00:00:00"/>
    <n v="0"/>
    <x v="1"/>
    <x v="42"/>
    <n v="0"/>
    <n v="0"/>
    <x v="2"/>
    <n v="119"/>
    <n v="1"/>
    <x v="1"/>
    <n v="0"/>
    <n v="0"/>
    <s v="USFWS"/>
    <n v="0"/>
  </r>
  <r>
    <n v="0"/>
    <d v="2025-01-21T00:00:00"/>
    <n v="724773"/>
    <x v="0"/>
    <x v="91"/>
    <s v="West"/>
    <s v="Grizzly Bay"/>
    <x v="0"/>
    <n v="68"/>
    <n v="1"/>
    <x v="0"/>
    <n v="0"/>
    <n v="0"/>
    <s v="USFWS"/>
    <n v="0"/>
  </r>
  <r>
    <n v="0"/>
    <d v="2025-01-21T00:00:00"/>
    <n v="724775"/>
    <x v="0"/>
    <x v="91"/>
    <s v="West"/>
    <s v="Grizzly Bay"/>
    <x v="0"/>
    <n v="84"/>
    <n v="1"/>
    <x v="0"/>
    <n v="0"/>
    <n v="0"/>
    <s v="USFWS"/>
    <n v="0"/>
  </r>
  <r>
    <n v="0"/>
    <d v="2025-01-21T00:00:00"/>
    <n v="724774"/>
    <x v="0"/>
    <x v="91"/>
    <s v="West"/>
    <s v="Grizzly Bay"/>
    <x v="0"/>
    <n v="78"/>
    <n v="1"/>
    <x v="0"/>
    <n v="0"/>
    <n v="0"/>
    <s v="USFWS"/>
    <n v="0"/>
  </r>
  <r>
    <n v="0"/>
    <d v="2025-01-21T00:00:00"/>
    <n v="724774"/>
    <x v="0"/>
    <x v="91"/>
    <s v="West"/>
    <s v="Grizzly Bay"/>
    <x v="0"/>
    <n v="70"/>
    <n v="1"/>
    <x v="0"/>
    <n v="0"/>
    <n v="0"/>
    <s v="USFWS"/>
    <n v="0"/>
  </r>
  <r>
    <n v="0"/>
    <d v="2025-01-21T00:00:00"/>
    <n v="724795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6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8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7"/>
    <n v="1"/>
    <x v="0"/>
    <n v="0"/>
    <n v="0"/>
    <s v="USFWS"/>
    <n v="0"/>
  </r>
  <r>
    <n v="0"/>
    <d v="2025-01-21T00:00:00"/>
    <n v="724797"/>
    <x v="0"/>
    <x v="92"/>
    <s v="West"/>
    <s v="Suisun Marsh"/>
    <x v="0"/>
    <n v="75"/>
    <n v="1"/>
    <x v="0"/>
    <n v="0"/>
    <n v="0"/>
    <s v="USFWS"/>
    <n v="0"/>
  </r>
  <r>
    <n v="0"/>
    <d v="2025-01-21T00:00:00"/>
    <n v="724798"/>
    <x v="0"/>
    <x v="92"/>
    <s v="West"/>
    <s v="Suisun Marsh"/>
    <x v="0"/>
    <n v="68"/>
    <n v="1"/>
    <x v="0"/>
    <n v="0"/>
    <n v="0"/>
    <s v="USFWS"/>
    <n v="0"/>
  </r>
  <r>
    <n v="0"/>
    <d v="2025-01-22T00:00:00"/>
    <n v="724849"/>
    <x v="0"/>
    <x v="93"/>
    <s v="West"/>
    <s v="Honker Bay"/>
    <x v="1"/>
    <n v="65"/>
    <n v="1"/>
    <x v="0"/>
    <n v="0"/>
    <n v="0"/>
    <s v="USFWS"/>
    <n v="0"/>
  </r>
  <r>
    <n v="0"/>
    <d v="2025-01-22T00:00:00"/>
    <n v="724850"/>
    <x v="0"/>
    <x v="93"/>
    <s v="West"/>
    <s v="Honker Bay"/>
    <x v="1"/>
    <n v="89"/>
    <n v="1"/>
    <x v="1"/>
    <n v="0"/>
    <n v="0"/>
    <s v="USFWS"/>
    <n v="0"/>
  </r>
  <r>
    <n v="0"/>
    <d v="2025-01-22T00:00:00"/>
    <n v="724870"/>
    <x v="0"/>
    <x v="94"/>
    <s v="West"/>
    <s v="Mid Suisun Bay"/>
    <x v="1"/>
    <n v="70"/>
    <n v="1"/>
    <x v="0"/>
    <n v="0"/>
    <n v="0"/>
    <s v="USFWS"/>
    <n v="0"/>
  </r>
  <r>
    <n v="0"/>
    <d v="2025-01-23T00:00:00"/>
    <n v="724981"/>
    <x v="0"/>
    <x v="95"/>
    <s v="Far West"/>
    <s v="Lower Napa River"/>
    <x v="5"/>
    <n v="64"/>
    <n v="1"/>
    <x v="0"/>
    <n v="0"/>
    <n v="0"/>
    <s v="USFWS"/>
    <n v="0"/>
  </r>
  <r>
    <n v="0"/>
    <d v="2025-01-21T00:00:00"/>
    <n v="0"/>
    <x v="1"/>
    <x v="34"/>
    <n v="0"/>
    <n v="0"/>
    <x v="2"/>
    <n v="72"/>
    <n v="1"/>
    <x v="0"/>
    <n v="0"/>
    <n v="0"/>
    <s v="USFWS"/>
    <n v="0"/>
  </r>
  <r>
    <n v="0"/>
    <d v="2025-01-21T00:00:00"/>
    <n v="0"/>
    <x v="1"/>
    <x v="34"/>
    <n v="0"/>
    <n v="0"/>
    <x v="2"/>
    <n v="74"/>
    <n v="1"/>
    <x v="0"/>
    <n v="0"/>
    <n v="0"/>
    <s v="USFWS"/>
    <n v="0"/>
  </r>
  <r>
    <n v="0"/>
    <d v="2025-01-21T00:00:00"/>
    <n v="0"/>
    <x v="1"/>
    <x v="34"/>
    <n v="0"/>
    <n v="0"/>
    <x v="2"/>
    <n v="83"/>
    <n v="2"/>
    <x v="0"/>
    <n v="0"/>
    <n v="0"/>
    <s v="USFWS"/>
    <n v="0"/>
  </r>
  <r>
    <n v="0"/>
    <d v="2025-01-21T00:00:00"/>
    <n v="0"/>
    <x v="1"/>
    <x v="34"/>
    <n v="0"/>
    <n v="0"/>
    <x v="2"/>
    <n v="84"/>
    <n v="1"/>
    <x v="0"/>
    <n v="0"/>
    <n v="0"/>
    <s v="USFWS"/>
    <n v="0"/>
  </r>
  <r>
    <n v="0"/>
    <d v="2025-01-21T00:00:00"/>
    <n v="0"/>
    <x v="1"/>
    <x v="34"/>
    <n v="0"/>
    <n v="0"/>
    <x v="2"/>
    <n v="112"/>
    <n v="1"/>
    <x v="1"/>
    <n v="0"/>
    <n v="0"/>
    <s v="USFWS"/>
    <n v="0"/>
  </r>
  <r>
    <n v="0"/>
    <d v="2025-01-21T00:00:00"/>
    <n v="0"/>
    <x v="1"/>
    <x v="34"/>
    <n v="0"/>
    <n v="0"/>
    <x v="2"/>
    <n v="71"/>
    <n v="1"/>
    <x v="0"/>
    <n v="0"/>
    <n v="0"/>
    <s v="USFWS"/>
    <n v="0"/>
  </r>
  <r>
    <n v="0"/>
    <d v="2025-01-21T00:00:00"/>
    <n v="0"/>
    <x v="1"/>
    <x v="34"/>
    <n v="0"/>
    <n v="0"/>
    <x v="2"/>
    <n v="75"/>
    <n v="1"/>
    <x v="0"/>
    <n v="0"/>
    <n v="0"/>
    <s v="USFWS"/>
    <n v="0"/>
  </r>
  <r>
    <n v="0"/>
    <d v="2025-01-21T00:00:00"/>
    <n v="0"/>
    <x v="1"/>
    <x v="34"/>
    <n v="0"/>
    <n v="0"/>
    <x v="2"/>
    <n v="93"/>
    <n v="1"/>
    <x v="1"/>
    <n v="0"/>
    <n v="0"/>
    <s v="USFWS"/>
    <n v="0"/>
  </r>
  <r>
    <n v="0"/>
    <d v="2025-01-21T00:00:00"/>
    <n v="0"/>
    <x v="1"/>
    <x v="24"/>
    <n v="0"/>
    <n v="0"/>
    <x v="2"/>
    <n v="109"/>
    <n v="1"/>
    <x v="1"/>
    <n v="0"/>
    <n v="0"/>
    <s v="USFWS"/>
    <n v="0"/>
  </r>
  <r>
    <n v="0"/>
    <d v="2025-01-21T00:00:00"/>
    <n v="0"/>
    <x v="1"/>
    <x v="24"/>
    <n v="0"/>
    <n v="0"/>
    <x v="2"/>
    <n v="98"/>
    <n v="1"/>
    <x v="1"/>
    <n v="0"/>
    <n v="0"/>
    <s v="USFWS"/>
    <n v="0"/>
  </r>
  <r>
    <n v="0"/>
    <d v="2025-01-21T00:00:00"/>
    <n v="0"/>
    <x v="1"/>
    <x v="24"/>
    <n v="0"/>
    <n v="0"/>
    <x v="2"/>
    <n v="78"/>
    <n v="1"/>
    <x v="0"/>
    <n v="0"/>
    <n v="0"/>
    <s v="USFWS"/>
    <n v="0"/>
  </r>
  <r>
    <n v="0"/>
    <d v="2025-01-21T00:00:00"/>
    <n v="0"/>
    <x v="1"/>
    <x v="24"/>
    <n v="0"/>
    <n v="0"/>
    <x v="2"/>
    <n v="79"/>
    <n v="1"/>
    <x v="0"/>
    <n v="0"/>
    <n v="0"/>
    <s v="USFWS"/>
    <n v="0"/>
  </r>
  <r>
    <n v="0"/>
    <d v="2025-01-21T00:00:00"/>
    <n v="0"/>
    <x v="1"/>
    <x v="24"/>
    <n v="0"/>
    <n v="0"/>
    <x v="2"/>
    <n v="95"/>
    <n v="1"/>
    <x v="1"/>
    <n v="0"/>
    <n v="0"/>
    <s v="USFWS"/>
    <n v="0"/>
  </r>
  <r>
    <n v="0"/>
    <d v="2025-01-21T00:00:00"/>
    <n v="0"/>
    <x v="1"/>
    <x v="24"/>
    <n v="0"/>
    <n v="0"/>
    <x v="2"/>
    <n v="80"/>
    <n v="1"/>
    <x v="0"/>
    <n v="0"/>
    <n v="0"/>
    <s v="USFWS"/>
    <n v="0"/>
  </r>
  <r>
    <n v="0"/>
    <d v="2025-01-21T00:00:00"/>
    <n v="0"/>
    <x v="1"/>
    <x v="24"/>
    <n v="0"/>
    <n v="0"/>
    <x v="2"/>
    <n v="106"/>
    <n v="1"/>
    <x v="1"/>
    <n v="0"/>
    <n v="0"/>
    <s v="USFWS"/>
    <n v="0"/>
  </r>
  <r>
    <n v="0"/>
    <d v="2025-01-23T00:00:00"/>
    <n v="0"/>
    <x v="1"/>
    <x v="34"/>
    <n v="0"/>
    <n v="0"/>
    <x v="2"/>
    <n v="77"/>
    <n v="1"/>
    <x v="0"/>
    <n v="0"/>
    <n v="0"/>
    <s v="USFWS"/>
    <n v="0"/>
  </r>
  <r>
    <n v="0"/>
    <d v="2025-01-23T00:00:00"/>
    <n v="0"/>
    <x v="1"/>
    <x v="34"/>
    <n v="0"/>
    <n v="0"/>
    <x v="2"/>
    <n v="104"/>
    <n v="1"/>
    <x v="1"/>
    <n v="0"/>
    <n v="0"/>
    <s v="USFWS"/>
    <n v="0"/>
  </r>
  <r>
    <n v="0"/>
    <d v="2025-01-23T00:00:00"/>
    <n v="0"/>
    <x v="1"/>
    <x v="42"/>
    <n v="0"/>
    <n v="0"/>
    <x v="2"/>
    <n v="81"/>
    <n v="1"/>
    <x v="0"/>
    <n v="0"/>
    <n v="0"/>
    <s v="USFWS"/>
    <n v="0"/>
  </r>
  <r>
    <n v="0"/>
    <d v="2025-01-24T00:00:00"/>
    <n v="0"/>
    <x v="1"/>
    <x v="42"/>
    <n v="0"/>
    <n v="0"/>
    <x v="2"/>
    <n v="95"/>
    <n v="1"/>
    <x v="1"/>
    <n v="0"/>
    <n v="0"/>
    <s v="USFWS"/>
    <n v="0"/>
  </r>
  <r>
    <n v="0"/>
    <d v="2025-01-24T00:00:00"/>
    <n v="725036"/>
    <x v="0"/>
    <x v="96"/>
    <s v="Far West"/>
    <s v="West Suisun Bay"/>
    <x v="1"/>
    <n v="66"/>
    <n v="1"/>
    <x v="0"/>
    <n v="0"/>
    <n v="0"/>
    <s v="USFWS"/>
    <n v="0"/>
  </r>
  <r>
    <n v="0"/>
    <d v="2025-01-24T00:00:00"/>
    <n v="725056"/>
    <x v="0"/>
    <x v="97"/>
    <s v="Far West"/>
    <s v="West Suisun Bay"/>
    <x v="1"/>
    <n v="65"/>
    <n v="1"/>
    <x v="0"/>
    <n v="0"/>
    <n v="0"/>
    <s v="USFWS"/>
    <n v="0"/>
  </r>
  <r>
    <n v="0"/>
    <d v="2025-01-24T00:00:00"/>
    <n v="725058"/>
    <x v="0"/>
    <x v="97"/>
    <s v="Far West"/>
    <s v="West Suisun Bay"/>
    <x v="1"/>
    <n v="75"/>
    <n v="1"/>
    <x v="0"/>
    <n v="0"/>
    <n v="0"/>
    <s v="USFWS"/>
    <n v="0"/>
  </r>
  <r>
    <n v="0"/>
    <d v="2025-01-24T00:00:00"/>
    <n v="725059"/>
    <x v="0"/>
    <x v="97"/>
    <s v="Far West"/>
    <s v="West Suisun Bay"/>
    <x v="1"/>
    <n v="63"/>
    <n v="1"/>
    <x v="0"/>
    <n v="0"/>
    <n v="0"/>
    <s v="USFWS"/>
    <n v="0"/>
  </r>
  <r>
    <n v="0"/>
    <d v="2025-01-27T00:00:00"/>
    <n v="725135"/>
    <x v="0"/>
    <x v="98"/>
    <s v="Far West"/>
    <s v="Carquinez Strait"/>
    <x v="5"/>
    <n v="70"/>
    <n v="1"/>
    <x v="0"/>
    <n v="0"/>
    <n v="0"/>
    <s v="USFWS"/>
    <n v="0"/>
  </r>
  <r>
    <n v="0"/>
    <d v="2025-01-27T00:00:00"/>
    <n v="725172"/>
    <x v="0"/>
    <x v="99"/>
    <s v="Far West"/>
    <s v="Carquinez Strait"/>
    <x v="5"/>
    <n v="124"/>
    <n v="1"/>
    <x v="1"/>
    <n v="0"/>
    <n v="0"/>
    <s v="USFWS"/>
    <n v="0"/>
  </r>
  <r>
    <n v="0"/>
    <d v="2025-01-29T00:00:00"/>
    <n v="725254"/>
    <x v="0"/>
    <x v="100"/>
    <s v="West"/>
    <s v="Suisun Marsh"/>
    <x v="0"/>
    <n v="81"/>
    <n v="1"/>
    <x v="0"/>
    <n v="0"/>
    <n v="0"/>
    <s v="USFWS"/>
    <n v="0"/>
  </r>
  <r>
    <n v="0"/>
    <d v="2025-01-29T00:00:00"/>
    <n v="725254"/>
    <x v="0"/>
    <x v="100"/>
    <s v="West"/>
    <s v="Suisun Marsh"/>
    <x v="0"/>
    <n v="88"/>
    <n v="1"/>
    <x v="1"/>
    <n v="0"/>
    <n v="0"/>
    <s v="USFWS"/>
    <n v="0"/>
  </r>
  <r>
    <n v="0"/>
    <d v="2025-01-29T00:00:00"/>
    <n v="725255"/>
    <x v="0"/>
    <x v="100"/>
    <s v="West"/>
    <s v="Suisun Marsh"/>
    <x v="0"/>
    <n v="62"/>
    <n v="1"/>
    <x v="0"/>
    <n v="0"/>
    <n v="0"/>
    <s v="USFWS"/>
    <n v="0"/>
  </r>
  <r>
    <n v="0"/>
    <d v="2025-01-29T00:00:00"/>
    <n v="725258"/>
    <x v="0"/>
    <x v="100"/>
    <s v="West"/>
    <s v="Suisun Marsh"/>
    <x v="0"/>
    <n v="76"/>
    <n v="1"/>
    <x v="0"/>
    <n v="0"/>
    <n v="0"/>
    <s v="USFWS"/>
    <n v="0"/>
  </r>
  <r>
    <n v="0"/>
    <d v="2025-01-29T00:00:00"/>
    <n v="725262"/>
    <x v="0"/>
    <x v="100"/>
    <s v="West"/>
    <s v="Suisun Marsh"/>
    <x v="0"/>
    <n v="89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92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83"/>
    <n v="1"/>
    <x v="0"/>
    <n v="0"/>
    <n v="0"/>
    <s v="USFWS"/>
    <n v="0"/>
  </r>
  <r>
    <n v="0"/>
    <d v="2025-01-29T00:00:00"/>
    <n v="725282"/>
    <x v="0"/>
    <x v="101"/>
    <s v="West"/>
    <s v="Grizzly Bay"/>
    <x v="0"/>
    <n v="87"/>
    <n v="1"/>
    <x v="1"/>
    <n v="0"/>
    <n v="0"/>
    <s v="USFWS"/>
    <n v="0"/>
  </r>
  <r>
    <n v="0"/>
    <d v="2025-01-29T00:00:00"/>
    <n v="725290"/>
    <x v="0"/>
    <x v="102"/>
    <s v="West"/>
    <s v="Grizzly Bay"/>
    <x v="0"/>
    <n v="74"/>
    <n v="1"/>
    <x v="0"/>
    <n v="0"/>
    <n v="0"/>
    <s v="USFWS"/>
    <n v="0"/>
  </r>
  <r>
    <n v="0"/>
    <d v="2025-01-29T00:00:00"/>
    <n v="725295"/>
    <x v="0"/>
    <x v="102"/>
    <s v="West"/>
    <s v="Grizzly Bay"/>
    <x v="0"/>
    <n v="72"/>
    <n v="1"/>
    <x v="0"/>
    <n v="0"/>
    <n v="0"/>
    <s v="USFWS"/>
    <n v="0"/>
  </r>
  <r>
    <n v="0"/>
    <d v="2025-02-03T00:00:00"/>
    <n v="725392"/>
    <x v="0"/>
    <x v="103"/>
    <s v="West"/>
    <s v="Grizzly Bay"/>
    <x v="0"/>
    <n v="65"/>
    <n v="1"/>
    <x v="0"/>
    <n v="0"/>
    <n v="0"/>
    <s v="USFWS"/>
    <n v="0"/>
  </r>
  <r>
    <n v="0"/>
    <d v="2025-02-03T00:00:00"/>
    <n v="725401"/>
    <x v="0"/>
    <x v="103"/>
    <s v="West"/>
    <s v="Grizzly Bay"/>
    <x v="0"/>
    <n v="74"/>
    <n v="1"/>
    <x v="0"/>
    <n v="0"/>
    <n v="0"/>
    <s v="USFWS"/>
    <n v="0"/>
  </r>
  <r>
    <n v="0"/>
    <d v="2025-02-03T00:00:00"/>
    <n v="725394"/>
    <x v="0"/>
    <x v="103"/>
    <s v="West"/>
    <s v="Grizzly Bay"/>
    <x v="0"/>
    <n v="83"/>
    <n v="1"/>
    <x v="0"/>
    <n v="0"/>
    <n v="0"/>
    <s v="USFWS"/>
    <n v="0"/>
  </r>
  <r>
    <n v="0"/>
    <d v="2025-02-03T00:00:00"/>
    <n v="725394"/>
    <x v="0"/>
    <x v="103"/>
    <s v="West"/>
    <s v="Grizzly Bay"/>
    <x v="0"/>
    <n v="75"/>
    <n v="1"/>
    <x v="0"/>
    <n v="0"/>
    <n v="0"/>
    <s v="USFWS"/>
    <n v="0"/>
  </r>
  <r>
    <n v="0"/>
    <d v="2025-02-03T00:00:00"/>
    <n v="725418"/>
    <x v="0"/>
    <x v="104"/>
    <s v="West"/>
    <s v="Suisun Marsh"/>
    <x v="0"/>
    <n v="75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76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85"/>
    <n v="1"/>
    <x v="1"/>
    <n v="0"/>
    <n v="0"/>
    <s v="USFWS"/>
    <n v="0"/>
  </r>
  <r>
    <n v="0"/>
    <d v="2025-02-05T00:00:00"/>
    <n v="725530"/>
    <x v="0"/>
    <x v="105"/>
    <s v="Far West"/>
    <s v="West Suisun Bay"/>
    <x v="1"/>
    <n v="86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103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65"/>
    <n v="1"/>
    <x v="0"/>
    <n v="0"/>
    <n v="0"/>
    <s v="USFWS"/>
    <n v="0"/>
  </r>
  <r>
    <n v="0"/>
    <d v="2025-02-05T00:00:00"/>
    <n v="725531"/>
    <x v="0"/>
    <x v="105"/>
    <s v="Far West"/>
    <s v="West Suisun Bay"/>
    <x v="1"/>
    <n v="74"/>
    <n v="1"/>
    <x v="0"/>
    <n v="0"/>
    <n v="0"/>
    <s v="USFWS"/>
    <n v="0"/>
  </r>
  <r>
    <n v="0"/>
    <d v="2025-02-05T00:00:00"/>
    <n v="725538"/>
    <x v="0"/>
    <x v="105"/>
    <s v="Far West"/>
    <s v="West Suisun Bay"/>
    <x v="1"/>
    <n v="79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0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1"/>
    <n v="1"/>
    <x v="0"/>
    <n v="0"/>
    <n v="0"/>
    <s v="USFWS"/>
    <n v="0"/>
  </r>
  <r>
    <n v="0"/>
    <d v="2025-02-06T00:00:00"/>
    <n v="725573"/>
    <x v="0"/>
    <x v="107"/>
    <s v="North"/>
    <s v="Sacramento River near Rio Vista"/>
    <x v="3"/>
    <n v="105"/>
    <n v="1"/>
    <x v="1"/>
    <n v="0"/>
    <n v="0"/>
    <s v="USFWS"/>
    <n v="0"/>
  </r>
  <r>
    <n v="0"/>
    <d v="2025-02-06T00:00:00"/>
    <n v="725576"/>
    <x v="0"/>
    <x v="107"/>
    <s v="North"/>
    <s v="Sacramento River near Rio Vista"/>
    <x v="3"/>
    <n v="106"/>
    <n v="1"/>
    <x v="1"/>
    <n v="0"/>
    <n v="0"/>
    <s v="USFWS"/>
    <n v="0"/>
  </r>
  <r>
    <n v="0"/>
    <d v="2025-02-03T00:00:00"/>
    <n v="0"/>
    <x v="1"/>
    <x v="24"/>
    <n v="0"/>
    <n v="0"/>
    <x v="2"/>
    <n v="81"/>
    <n v="1"/>
    <x v="0"/>
    <n v="0"/>
    <n v="0"/>
    <s v="USFWS"/>
    <n v="0"/>
  </r>
  <r>
    <n v="0"/>
    <d v="2025-02-03T00:00:00"/>
    <n v="0"/>
    <x v="1"/>
    <x v="24"/>
    <n v="0"/>
    <n v="0"/>
    <x v="2"/>
    <n v="75"/>
    <n v="2"/>
    <x v="0"/>
    <n v="0"/>
    <n v="0"/>
    <s v="USFWS"/>
    <n v="0"/>
  </r>
  <r>
    <n v="0"/>
    <d v="2025-02-03T00:00:00"/>
    <n v="0"/>
    <x v="1"/>
    <x v="24"/>
    <n v="0"/>
    <n v="0"/>
    <x v="2"/>
    <n v="77"/>
    <n v="1"/>
    <x v="0"/>
    <n v="0"/>
    <n v="0"/>
    <s v="USFWS"/>
    <n v="0"/>
  </r>
  <r>
    <n v="0"/>
    <d v="2025-02-03T00:00:00"/>
    <n v="0"/>
    <x v="1"/>
    <x v="24"/>
    <n v="0"/>
    <n v="0"/>
    <x v="2"/>
    <n v="95"/>
    <n v="1"/>
    <x v="1"/>
    <n v="0"/>
    <n v="0"/>
    <s v="USFWS"/>
    <n v="0"/>
  </r>
  <r>
    <n v="0"/>
    <d v="2025-02-03T00:00:00"/>
    <n v="0"/>
    <x v="1"/>
    <x v="24"/>
    <n v="0"/>
    <n v="0"/>
    <x v="2"/>
    <n v="97"/>
    <n v="1"/>
    <x v="1"/>
    <n v="0"/>
    <n v="0"/>
    <s v="USFWS"/>
    <n v="0"/>
  </r>
  <r>
    <n v="0"/>
    <d v="2025-02-03T00:00:00"/>
    <n v="0"/>
    <x v="1"/>
    <x v="24"/>
    <n v="0"/>
    <n v="0"/>
    <x v="2"/>
    <n v="68"/>
    <n v="1"/>
    <x v="0"/>
    <n v="0"/>
    <n v="0"/>
    <s v="USFWS"/>
    <n v="0"/>
  </r>
  <r>
    <n v="0"/>
    <d v="2025-02-03T00:00:00"/>
    <n v="0"/>
    <x v="1"/>
    <x v="24"/>
    <n v="0"/>
    <n v="0"/>
    <x v="2"/>
    <n v="80"/>
    <n v="1"/>
    <x v="0"/>
    <n v="0"/>
    <n v="0"/>
    <s v="USFWS"/>
    <n v="0"/>
  </r>
  <r>
    <n v="0"/>
    <d v="2025-02-03T00:00:00"/>
    <n v="0"/>
    <x v="1"/>
    <x v="34"/>
    <n v="0"/>
    <n v="0"/>
    <x v="2"/>
    <n v="77"/>
    <n v="1"/>
    <x v="0"/>
    <n v="0"/>
    <n v="0"/>
    <s v="USFWS"/>
    <n v="0"/>
  </r>
  <r>
    <n v="0"/>
    <d v="2025-02-03T00:00:00"/>
    <n v="0"/>
    <x v="1"/>
    <x v="34"/>
    <n v="0"/>
    <n v="0"/>
    <x v="2"/>
    <n v="102"/>
    <n v="1"/>
    <x v="1"/>
    <n v="0"/>
    <n v="0"/>
    <s v="USFWS"/>
    <n v="0"/>
  </r>
  <r>
    <n v="0"/>
    <d v="2025-02-03T00:00:00"/>
    <n v="0"/>
    <x v="1"/>
    <x v="34"/>
    <n v="0"/>
    <n v="0"/>
    <x v="2"/>
    <n v="75"/>
    <n v="1"/>
    <x v="0"/>
    <n v="0"/>
    <n v="0"/>
    <s v="USFWS"/>
    <n v="0"/>
  </r>
  <r>
    <n v="0"/>
    <d v="2025-02-03T00:00:00"/>
    <n v="0"/>
    <x v="1"/>
    <x v="34"/>
    <n v="0"/>
    <n v="0"/>
    <x v="2"/>
    <n v="119"/>
    <n v="1"/>
    <x v="1"/>
    <n v="0"/>
    <n v="0"/>
    <s v="USFWS"/>
    <n v="0"/>
  </r>
  <r>
    <n v="0"/>
    <d v="2025-02-03T00:00:00"/>
    <n v="0"/>
    <x v="1"/>
    <x v="42"/>
    <n v="0"/>
    <n v="0"/>
    <x v="2"/>
    <n v="74"/>
    <n v="1"/>
    <x v="0"/>
    <n v="0"/>
    <n v="0"/>
    <s v="USFWS"/>
    <n v="0"/>
  </r>
  <r>
    <n v="0"/>
    <d v="2025-02-03T00:00:00"/>
    <n v="0"/>
    <x v="1"/>
    <x v="42"/>
    <n v="0"/>
    <n v="0"/>
    <x v="2"/>
    <n v="78"/>
    <n v="1"/>
    <x v="0"/>
    <n v="0"/>
    <n v="0"/>
    <s v="USFWS"/>
    <n v="0"/>
  </r>
  <r>
    <n v="0"/>
    <d v="2025-02-05T00:00:00"/>
    <n v="0"/>
    <x v="1"/>
    <x v="42"/>
    <n v="0"/>
    <n v="0"/>
    <x v="2"/>
    <n v="117"/>
    <n v="1"/>
    <x v="1"/>
    <n v="0"/>
    <n v="0"/>
    <s v="USFWS"/>
    <n v="0"/>
  </r>
  <r>
    <n v="0"/>
    <d v="2025-02-07T00:00:00"/>
    <n v="0"/>
    <x v="1"/>
    <x v="42"/>
    <n v="0"/>
    <n v="0"/>
    <x v="2"/>
    <n v="77"/>
    <n v="1"/>
    <x v="0"/>
    <n v="0"/>
    <n v="0"/>
    <s v="USFWS"/>
    <n v="0"/>
  </r>
  <r>
    <n v="0"/>
    <d v="2025-02-07T00:00:00"/>
    <n v="0"/>
    <x v="1"/>
    <x v="24"/>
    <n v="0"/>
    <n v="0"/>
    <x v="2"/>
    <n v="80"/>
    <n v="1"/>
    <x v="0"/>
    <n v="0"/>
    <n v="0"/>
    <s v="USFWS"/>
    <n v="0"/>
  </r>
  <r>
    <n v="0"/>
    <d v="2025-02-07T00:00:00"/>
    <n v="0"/>
    <x v="1"/>
    <x v="24"/>
    <n v="0"/>
    <n v="0"/>
    <x v="2"/>
    <n v="90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111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65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2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7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82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90"/>
    <n v="1"/>
    <x v="1"/>
    <n v="0"/>
    <n v="0"/>
    <s v="USFWS"/>
    <n v="0"/>
  </r>
  <r>
    <n v="0"/>
    <d v="2025-02-10T00:00:00"/>
    <n v="725695"/>
    <x v="0"/>
    <x v="108"/>
    <s v="Far West"/>
    <s v="East San Pablo Bay"/>
    <x v="5"/>
    <n v="76"/>
    <n v="1"/>
    <x v="0"/>
    <n v="0"/>
    <n v="0"/>
    <s v="USFWS"/>
    <n v="0"/>
  </r>
  <r>
    <n v="0"/>
    <d v="2025-02-10T00:00:00"/>
    <n v="725696"/>
    <x v="0"/>
    <x v="108"/>
    <s v="Far West"/>
    <s v="East San Pablo Bay"/>
    <x v="5"/>
    <n v="87"/>
    <n v="1"/>
    <x v="1"/>
    <n v="0"/>
    <n v="0"/>
    <s v="USFWS"/>
    <n v="0"/>
  </r>
  <r>
    <n v="0"/>
    <d v="2025-02-10T00:00:00"/>
    <n v="725741"/>
    <x v="0"/>
    <x v="109"/>
    <s v="Far West"/>
    <s v="Carquinez Strait"/>
    <x v="5"/>
    <n v="76"/>
    <n v="1"/>
    <x v="0"/>
    <n v="0"/>
    <n v="0"/>
    <s v="USFWS"/>
    <n v="0"/>
  </r>
  <r>
    <n v="0"/>
    <d v="2025-02-10T00:00:00"/>
    <n v="725741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46"/>
    <x v="0"/>
    <x v="109"/>
    <s v="Far West"/>
    <s v="Carquinez Strait"/>
    <x v="5"/>
    <n v="82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0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4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53"/>
    <x v="0"/>
    <x v="109"/>
    <s v="Far West"/>
    <s v="Carquinez Strait"/>
    <x v="5"/>
    <n v="75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93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1"/>
    <n v="1"/>
    <x v="0"/>
    <n v="0"/>
    <n v="0"/>
    <s v="USFWS"/>
    <n v="0"/>
  </r>
  <r>
    <n v="0"/>
    <d v="2025-02-10T00:00:00"/>
    <n v="725754"/>
    <x v="0"/>
    <x v="109"/>
    <s v="Far West"/>
    <s v="Carquinez Strait"/>
    <x v="5"/>
    <n v="83"/>
    <n v="2"/>
    <x v="0"/>
    <n v="0"/>
    <n v="0"/>
    <s v="USFWS"/>
    <n v="0"/>
  </r>
  <r>
    <n v="0"/>
    <d v="2025-02-10T00:00:00"/>
    <n v="725754"/>
    <x v="0"/>
    <x v="109"/>
    <s v="Far West"/>
    <s v="Carquinez Strait"/>
    <x v="5"/>
    <n v="11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104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8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9"/>
    <n v="1"/>
    <x v="1"/>
    <n v="0"/>
    <n v="0"/>
    <s v="USFWS"/>
    <n v="0"/>
  </r>
  <r>
    <n v="0"/>
    <d v="2025-02-10T00:00:00"/>
    <n v="725756"/>
    <x v="0"/>
    <x v="109"/>
    <s v="Far West"/>
    <s v="Carquinez Strait"/>
    <x v="5"/>
    <n v="86"/>
    <n v="1"/>
    <x v="1"/>
    <n v="0"/>
    <n v="0"/>
    <s v="USFWS"/>
    <n v="0"/>
  </r>
  <r>
    <n v="0"/>
    <d v="2025-02-11T00:00:00"/>
    <n v="725782"/>
    <x v="0"/>
    <x v="110"/>
    <s v="Far West"/>
    <s v="West Suisun Bay"/>
    <x v="1"/>
    <n v="91"/>
    <n v="1"/>
    <x v="1"/>
    <n v="0"/>
    <n v="0"/>
    <s v="USFWS"/>
    <n v="0"/>
  </r>
  <r>
    <n v="0"/>
    <d v="2025-02-11T00:00:00"/>
    <n v="725814"/>
    <x v="0"/>
    <x v="111"/>
    <s v="West"/>
    <s v="Confluence"/>
    <x v="1"/>
    <n v="110"/>
    <n v="1"/>
    <x v="1"/>
    <n v="0"/>
    <n v="0"/>
    <s v="USFWS"/>
    <n v="0"/>
  </r>
  <r>
    <n v="0"/>
    <d v="2025-02-11T00:00:00"/>
    <n v="725816"/>
    <x v="0"/>
    <x v="111"/>
    <s v="West"/>
    <s v="Confluence"/>
    <x v="1"/>
    <n v="99"/>
    <n v="1"/>
    <x v="1"/>
    <n v="0"/>
    <n v="0"/>
    <s v="USFWS"/>
    <n v="0"/>
  </r>
  <r>
    <n v="0"/>
    <d v="2025-02-11T00:00:00"/>
    <n v="725822"/>
    <x v="0"/>
    <x v="111"/>
    <s v="West"/>
    <s v="Confluence"/>
    <x v="1"/>
    <n v="75"/>
    <n v="1"/>
    <x v="0"/>
    <n v="0"/>
    <n v="0"/>
    <s v="USFWS"/>
    <n v="0"/>
  </r>
  <r>
    <n v="0"/>
    <d v="2025-02-11T00:00:00"/>
    <n v="725823"/>
    <x v="0"/>
    <x v="111"/>
    <s v="West"/>
    <s v="Confluence"/>
    <x v="1"/>
    <n v="125"/>
    <n v="1"/>
    <x v="1"/>
    <n v="0"/>
    <n v="0"/>
    <s v="USFWS"/>
    <n v="0"/>
  </r>
  <r>
    <n v="0"/>
    <d v="2025-02-11T00:00:00"/>
    <n v="725824"/>
    <x v="0"/>
    <x v="112"/>
    <s v="West"/>
    <s v="Confluence"/>
    <x v="1"/>
    <n v="79"/>
    <n v="1"/>
    <x v="0"/>
    <n v="0"/>
    <n v="0"/>
    <s v="USFWS"/>
    <n v="0"/>
  </r>
  <r>
    <n v="0"/>
    <d v="2025-02-11T00:00:00"/>
    <n v="725832"/>
    <x v="0"/>
    <x v="112"/>
    <s v="West"/>
    <s v="Confluence"/>
    <x v="1"/>
    <n v="85"/>
    <n v="1"/>
    <x v="1"/>
    <n v="0"/>
    <n v="0"/>
    <s v="USFWS"/>
    <n v="0"/>
  </r>
  <r>
    <n v="0"/>
    <d v="2025-02-11T00:00:00"/>
    <n v="725833"/>
    <x v="0"/>
    <x v="112"/>
    <s v="West"/>
    <s v="Confluence"/>
    <x v="1"/>
    <n v="63"/>
    <n v="1"/>
    <x v="0"/>
    <n v="0"/>
    <n v="0"/>
    <s v="USFWS"/>
    <n v="0"/>
  </r>
  <r>
    <n v="0"/>
    <d v="2025-02-11T00:00:00"/>
    <n v="725833"/>
    <x v="0"/>
    <x v="112"/>
    <s v="West"/>
    <s v="Confluence"/>
    <x v="1"/>
    <n v="81"/>
    <n v="1"/>
    <x v="0"/>
    <n v="0"/>
    <n v="0"/>
    <s v="USFWS"/>
    <n v="0"/>
  </r>
  <r>
    <n v="0"/>
    <d v="2025-02-12T00:00:00"/>
    <n v="725868"/>
    <x v="0"/>
    <x v="113"/>
    <s v="West"/>
    <s v="Suisun Marsh"/>
    <x v="0"/>
    <n v="79"/>
    <n v="1"/>
    <x v="0"/>
    <n v="0"/>
    <n v="0"/>
    <s v="USFWS"/>
    <n v="0"/>
  </r>
  <r>
    <n v="0"/>
    <d v="2025-02-10T00:00:00"/>
    <n v="0"/>
    <x v="1"/>
    <x v="42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1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4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94"/>
    <n v="1"/>
    <x v="1"/>
    <n v="0"/>
    <n v="0"/>
    <s v="USFWS"/>
    <n v="0"/>
  </r>
  <r>
    <n v="0"/>
    <d v="2025-02-11T00:00:00"/>
    <n v="0"/>
    <x v="1"/>
    <x v="42"/>
    <n v="0"/>
    <n v="0"/>
    <x v="2"/>
    <n v="95"/>
    <n v="1"/>
    <x v="1"/>
    <n v="0"/>
    <n v="0"/>
    <s v="USFWS"/>
    <n v="0"/>
  </r>
  <r>
    <n v="0"/>
    <d v="2025-02-11T00:00:00"/>
    <n v="0"/>
    <x v="1"/>
    <x v="42"/>
    <n v="0"/>
    <n v="0"/>
    <x v="2"/>
    <n v="109"/>
    <n v="1"/>
    <x v="1"/>
    <n v="0"/>
    <n v="0"/>
    <s v="USFWS"/>
    <n v="0"/>
  </r>
  <r>
    <n v="0"/>
    <d v="2025-02-11T00:00:00"/>
    <n v="0"/>
    <x v="1"/>
    <x v="42"/>
    <n v="0"/>
    <n v="0"/>
    <x v="2"/>
    <n v="110"/>
    <n v="1"/>
    <x v="1"/>
    <n v="0"/>
    <n v="0"/>
    <s v="USFWS"/>
    <n v="0"/>
  </r>
  <r>
    <n v="0"/>
    <d v="2025-02-11T00:00:00"/>
    <n v="0"/>
    <x v="1"/>
    <x v="34"/>
    <n v="0"/>
    <n v="0"/>
    <x v="2"/>
    <n v="78"/>
    <n v="1"/>
    <x v="0"/>
    <n v="0"/>
    <n v="0"/>
    <s v="USFWS"/>
    <n v="0"/>
  </r>
  <r>
    <n v="0"/>
    <d v="2025-02-11T00:00:00"/>
    <n v="0"/>
    <x v="1"/>
    <x v="34"/>
    <n v="0"/>
    <n v="0"/>
    <x v="2"/>
    <n v="83"/>
    <n v="1"/>
    <x v="0"/>
    <n v="0"/>
    <n v="0"/>
    <s v="USFWS"/>
    <n v="0"/>
  </r>
  <r>
    <n v="0"/>
    <d v="2025-02-11T00:00:00"/>
    <n v="0"/>
    <x v="1"/>
    <x v="34"/>
    <n v="0"/>
    <n v="0"/>
    <x v="2"/>
    <n v="110"/>
    <n v="1"/>
    <x v="1"/>
    <n v="0"/>
    <n v="0"/>
    <s v="USFWS"/>
    <n v="0"/>
  </r>
  <r>
    <n v="0"/>
    <d v="2025-02-20T00:00:00"/>
    <n v="0"/>
    <x v="1"/>
    <x v="34"/>
    <n v="0"/>
    <n v="0"/>
    <x v="2"/>
    <n v="80"/>
    <n v="1"/>
    <x v="0"/>
    <n v="0"/>
    <n v="0"/>
    <s v="USFWS"/>
    <n v="0"/>
  </r>
  <r>
    <n v="0"/>
    <d v="2025-02-20T00:00:00"/>
    <n v="0"/>
    <x v="1"/>
    <x v="34"/>
    <n v="0"/>
    <n v="0"/>
    <x v="2"/>
    <n v="85"/>
    <n v="1"/>
    <x v="1"/>
    <n v="0"/>
    <n v="0"/>
    <s v="USFWS"/>
    <n v="0"/>
  </r>
  <r>
    <n v="0"/>
    <d v="2025-02-20T00:00:00"/>
    <n v="0"/>
    <x v="1"/>
    <x v="34"/>
    <n v="0"/>
    <n v="0"/>
    <x v="2"/>
    <n v="97"/>
    <n v="1"/>
    <x v="1"/>
    <n v="0"/>
    <n v="0"/>
    <s v="USFWS"/>
    <n v="0"/>
  </r>
  <r>
    <n v="0"/>
    <d v="2025-02-20T00:00:00"/>
    <n v="0"/>
    <x v="1"/>
    <x v="34"/>
    <n v="0"/>
    <n v="0"/>
    <x v="2"/>
    <n v="76"/>
    <n v="1"/>
    <x v="0"/>
    <n v="0"/>
    <n v="0"/>
    <s v="USFWS"/>
    <n v="0"/>
  </r>
  <r>
    <n v="0"/>
    <d v="2025-02-20T00:00:00"/>
    <n v="0"/>
    <x v="1"/>
    <x v="34"/>
    <n v="0"/>
    <n v="0"/>
    <x v="2"/>
    <n v="90"/>
    <n v="1"/>
    <x v="1"/>
    <n v="0"/>
    <n v="0"/>
    <s v="USFWS"/>
    <n v="0"/>
  </r>
  <r>
    <n v="0"/>
    <d v="2025-02-20T00:00:00"/>
    <n v="0"/>
    <x v="1"/>
    <x v="34"/>
    <n v="0"/>
    <n v="0"/>
    <x v="2"/>
    <n v="102"/>
    <n v="1"/>
    <x v="1"/>
    <n v="0"/>
    <n v="0"/>
    <s v="USFWS"/>
    <n v="0"/>
  </r>
  <r>
    <n v="0"/>
    <d v="2025-02-20T00:00:00"/>
    <n v="0"/>
    <x v="1"/>
    <x v="34"/>
    <n v="0"/>
    <n v="0"/>
    <x v="2"/>
    <n v="113"/>
    <n v="1"/>
    <x v="1"/>
    <n v="0"/>
    <n v="0"/>
    <s v="USFWS"/>
    <n v="0"/>
  </r>
  <r>
    <n v="0"/>
    <d v="2025-02-20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8"/>
    <n v="1"/>
    <x v="1"/>
    <n v="0"/>
    <n v="0"/>
    <s v="USFWS"/>
    <n v="0"/>
  </r>
  <r>
    <n v="0"/>
    <d v="2025-02-21T00:00:00"/>
    <n v="0"/>
    <x v="1"/>
    <x v="24"/>
    <n v="0"/>
    <n v="0"/>
    <x v="2"/>
    <n v="80"/>
    <n v="1"/>
    <x v="0"/>
    <n v="0"/>
    <n v="0"/>
    <s v="USFWS"/>
    <n v="0"/>
  </r>
  <r>
    <n v="0"/>
    <d v="2025-02-21T00:00:00"/>
    <n v="0"/>
    <x v="1"/>
    <x v="24"/>
    <n v="0"/>
    <n v="0"/>
    <x v="2"/>
    <n v="88"/>
    <n v="1"/>
    <x v="1"/>
    <n v="0"/>
    <n v="0"/>
    <s v="USFWS"/>
    <n v="0"/>
  </r>
  <r>
    <n v="0"/>
    <d v="2025-02-21T00:00:00"/>
    <n v="0"/>
    <x v="1"/>
    <x v="24"/>
    <n v="0"/>
    <n v="0"/>
    <x v="2"/>
    <n v="110"/>
    <n v="1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24"/>
    <n v="0"/>
    <n v="0"/>
    <x v="2"/>
    <n v="95"/>
    <n v="1"/>
    <x v="1"/>
    <n v="0"/>
    <n v="0"/>
    <s v="USFWS"/>
    <n v="0"/>
  </r>
  <r>
    <n v="0"/>
    <d v="2025-02-21T00:00:00"/>
    <n v="0"/>
    <x v="1"/>
    <x v="24"/>
    <n v="0"/>
    <n v="0"/>
    <x v="2"/>
    <n v="107"/>
    <n v="1"/>
    <x v="1"/>
    <n v="0"/>
    <n v="0"/>
    <s v="USFWS"/>
    <n v="0"/>
  </r>
  <r>
    <n v="0"/>
    <d v="2025-02-21T00:00:00"/>
    <n v="0"/>
    <x v="1"/>
    <x v="24"/>
    <n v="0"/>
    <n v="0"/>
    <x v="2"/>
    <n v="121"/>
    <n v="1"/>
    <x v="1"/>
    <n v="0"/>
    <n v="0"/>
    <s v="USFWS"/>
    <n v="0"/>
  </r>
  <r>
    <n v="0"/>
    <d v="2025-02-21T00:00:00"/>
    <n v="0"/>
    <x v="1"/>
    <x v="24"/>
    <n v="0"/>
    <n v="0"/>
    <x v="2"/>
    <n v="79"/>
    <n v="1"/>
    <x v="0"/>
    <n v="0"/>
    <n v="0"/>
    <s v="USFWS"/>
    <n v="0"/>
  </r>
  <r>
    <n v="0"/>
    <d v="2025-02-21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6"/>
    <n v="1"/>
    <x v="1"/>
    <n v="0"/>
    <n v="0"/>
    <s v="USFWS"/>
    <n v="0"/>
  </r>
  <r>
    <n v="0"/>
    <d v="2025-02-21T00:00:00"/>
    <n v="0"/>
    <x v="1"/>
    <x v="24"/>
    <n v="0"/>
    <n v="0"/>
    <x v="2"/>
    <n v="94"/>
    <n v="2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42"/>
    <n v="0"/>
    <n v="0"/>
    <x v="2"/>
    <n v="74"/>
    <n v="1"/>
    <x v="0"/>
    <n v="0"/>
    <n v="0"/>
    <s v="USFWS"/>
    <n v="0"/>
  </r>
  <r>
    <n v="0"/>
    <d v="2025-02-21T00:00:00"/>
    <n v="0"/>
    <x v="1"/>
    <x v="42"/>
    <n v="0"/>
    <n v="0"/>
    <x v="2"/>
    <n v="77"/>
    <n v="2"/>
    <x v="0"/>
    <n v="0"/>
    <n v="0"/>
    <s v="USFWS"/>
    <n v="0"/>
  </r>
  <r>
    <n v="0"/>
    <d v="2025-02-21T00:00:00"/>
    <n v="0"/>
    <x v="1"/>
    <x v="42"/>
    <n v="0"/>
    <n v="0"/>
    <x v="2"/>
    <n v="96"/>
    <n v="1"/>
    <x v="1"/>
    <n v="0"/>
    <n v="0"/>
    <s v="USFWS"/>
    <n v="0"/>
  </r>
  <r>
    <n v="0"/>
    <d v="2025-02-21T00:00:00"/>
    <n v="0"/>
    <x v="1"/>
    <x v="42"/>
    <n v="0"/>
    <n v="0"/>
    <x v="2"/>
    <n v="100"/>
    <n v="2"/>
    <x v="1"/>
    <n v="0"/>
    <n v="0"/>
    <s v="USFWS"/>
    <n v="0"/>
  </r>
  <r>
    <n v="0"/>
    <d v="2025-02-21T00:00:00"/>
    <n v="0"/>
    <x v="1"/>
    <x v="42"/>
    <n v="0"/>
    <n v="0"/>
    <x v="2"/>
    <n v="113"/>
    <n v="1"/>
    <x v="1"/>
    <n v="0"/>
    <n v="0"/>
    <s v="USFWS"/>
    <n v="0"/>
  </r>
  <r>
    <n v="0"/>
    <d v="2025-02-21T00:00:00"/>
    <n v="0"/>
    <x v="1"/>
    <x v="42"/>
    <n v="0"/>
    <n v="0"/>
    <x v="2"/>
    <n v="117"/>
    <n v="1"/>
    <x v="1"/>
    <n v="0"/>
    <n v="0"/>
    <s v="USFWS"/>
    <n v="0"/>
  </r>
  <r>
    <n v="0"/>
    <d v="2025-02-21T00:00:00"/>
    <n v="0"/>
    <x v="1"/>
    <x v="42"/>
    <n v="0"/>
    <n v="0"/>
    <x v="2"/>
    <n v="75"/>
    <n v="1"/>
    <x v="0"/>
    <n v="0"/>
    <n v="0"/>
    <s v="USFWS"/>
    <n v="0"/>
  </r>
  <r>
    <n v="0"/>
    <d v="2025-02-21T00:00:00"/>
    <n v="0"/>
    <x v="1"/>
    <x v="42"/>
    <n v="0"/>
    <n v="0"/>
    <x v="2"/>
    <n v="116"/>
    <n v="1"/>
    <x v="1"/>
    <n v="0"/>
    <n v="0"/>
    <s v="USFWS"/>
    <n v="0"/>
  </r>
  <r>
    <n v="0"/>
    <d v="2025-02-21T00:00:00"/>
    <n v="0"/>
    <x v="1"/>
    <x v="42"/>
    <n v="0"/>
    <n v="0"/>
    <x v="2"/>
    <n v="79"/>
    <n v="1"/>
    <x v="0"/>
    <n v="0"/>
    <n v="0"/>
    <s v="USFWS"/>
    <n v="0"/>
  </r>
  <r>
    <n v="0"/>
    <d v="2025-02-21T00:00:00"/>
    <n v="0"/>
    <x v="1"/>
    <x v="42"/>
    <n v="0"/>
    <n v="0"/>
    <x v="2"/>
    <n v="80"/>
    <n v="1"/>
    <x v="0"/>
    <n v="0"/>
    <n v="0"/>
    <s v="USFWS"/>
    <n v="0"/>
  </r>
  <r>
    <n v="0"/>
    <d v="2025-02-21T00:00:00"/>
    <n v="0"/>
    <x v="1"/>
    <x v="42"/>
    <n v="0"/>
    <n v="0"/>
    <x v="2"/>
    <n v="112"/>
    <n v="1"/>
    <x v="1"/>
    <n v="0"/>
    <n v="0"/>
    <s v="USFWS"/>
    <n v="0"/>
  </r>
  <r>
    <n v="0"/>
    <d v="2025-02-26T00:00:00"/>
    <n v="726393"/>
    <x v="0"/>
    <x v="114"/>
    <s v="West"/>
    <s v="Suisun Marsh"/>
    <x v="0"/>
    <n v="86"/>
    <n v="1"/>
    <x v="1"/>
    <n v="0"/>
    <n v="0"/>
    <s v="USFWS"/>
    <n v="0"/>
  </r>
  <r>
    <n v="0"/>
    <d v="2025-02-27T00:00:00"/>
    <n v="726455"/>
    <x v="0"/>
    <x v="115"/>
    <s v="West"/>
    <s v="Mid Suisun Bay"/>
    <x v="1"/>
    <n v="90"/>
    <n v="1"/>
    <x v="1"/>
    <n v="0"/>
    <n v="0"/>
    <s v="USFWS"/>
    <n v="0"/>
  </r>
  <r>
    <n v="0"/>
    <d v="2025-02-27T00:00:00"/>
    <n v="726476"/>
    <x v="0"/>
    <x v="116"/>
    <s v="West"/>
    <s v="Mid Suisun Bay"/>
    <x v="1"/>
    <n v="74"/>
    <n v="1"/>
    <x v="0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77"/>
    <n v="1"/>
    <x v="0"/>
    <n v="0"/>
    <n v="0"/>
    <s v="USFWS"/>
    <n v="0"/>
  </r>
  <r>
    <n v="0"/>
    <d v="2025-02-23T00:00:00"/>
    <n v="0"/>
    <x v="1"/>
    <x v="34"/>
    <n v="0"/>
    <n v="0"/>
    <x v="2"/>
    <n v="90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21"/>
    <n v="1"/>
    <x v="1"/>
    <n v="0"/>
    <n v="0"/>
    <s v="USFWS"/>
    <n v="0"/>
  </r>
  <r>
    <n v="0"/>
    <d v="2025-02-23T00:00:00"/>
    <n v="0"/>
    <x v="1"/>
    <x v="34"/>
    <n v="0"/>
    <n v="0"/>
    <x v="2"/>
    <n v="114"/>
    <n v="1"/>
    <x v="1"/>
    <n v="0"/>
    <n v="0"/>
    <s v="USFWS"/>
    <n v="0"/>
  </r>
  <r>
    <n v="0"/>
    <d v="2025-02-23T00:00:00"/>
    <n v="0"/>
    <x v="1"/>
    <x v="34"/>
    <n v="0"/>
    <n v="0"/>
    <x v="2"/>
    <n v="111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107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88"/>
    <n v="1"/>
    <x v="1"/>
    <n v="0"/>
    <n v="0"/>
    <s v="USFWS"/>
    <n v="0"/>
  </r>
  <r>
    <n v="0"/>
    <d v="2025-02-23T00:00:00"/>
    <n v="0"/>
    <x v="1"/>
    <x v="34"/>
    <n v="0"/>
    <n v="0"/>
    <x v="2"/>
    <n v="85"/>
    <n v="1"/>
    <x v="1"/>
    <n v="0"/>
    <n v="0"/>
    <s v="USFWS"/>
    <n v="0"/>
  </r>
  <r>
    <n v="0"/>
    <d v="2025-02-23T00:00:00"/>
    <n v="0"/>
    <x v="1"/>
    <x v="34"/>
    <n v="0"/>
    <n v="0"/>
    <x v="2"/>
    <n v="84"/>
    <n v="1"/>
    <x v="0"/>
    <n v="0"/>
    <n v="0"/>
    <s v="USFWS"/>
    <n v="0"/>
  </r>
  <r>
    <n v="0"/>
    <d v="2025-02-23T00:00:00"/>
    <n v="0"/>
    <x v="1"/>
    <x v="34"/>
    <n v="0"/>
    <n v="0"/>
    <x v="2"/>
    <n v="83"/>
    <n v="1"/>
    <x v="0"/>
    <n v="0"/>
    <n v="0"/>
    <s v="USFWS"/>
    <n v="0"/>
  </r>
  <r>
    <n v="0"/>
    <d v="2025-02-23T00:00:00"/>
    <n v="0"/>
    <x v="1"/>
    <x v="34"/>
    <n v="0"/>
    <n v="0"/>
    <x v="2"/>
    <n v="77"/>
    <n v="2"/>
    <x v="0"/>
    <n v="0"/>
    <n v="0"/>
    <s v="USFWS"/>
    <n v="0"/>
  </r>
  <r>
    <n v="0"/>
    <d v="2025-02-23T00:00:00"/>
    <n v="0"/>
    <x v="1"/>
    <x v="34"/>
    <n v="0"/>
    <n v="0"/>
    <x v="2"/>
    <n v="75"/>
    <n v="1"/>
    <x v="0"/>
    <n v="0"/>
    <n v="0"/>
    <s v="USFWS"/>
    <n v="0"/>
  </r>
  <r>
    <n v="0"/>
    <d v="2025-02-23T00:00:00"/>
    <n v="0"/>
    <x v="1"/>
    <x v="34"/>
    <n v="0"/>
    <n v="0"/>
    <x v="2"/>
    <n v="94"/>
    <n v="1"/>
    <x v="1"/>
    <n v="0"/>
    <n v="0"/>
    <s v="USFWS"/>
    <n v="0"/>
  </r>
  <r>
    <n v="0"/>
    <d v="2025-02-23T00:00:00"/>
    <n v="0"/>
    <x v="1"/>
    <x v="42"/>
    <n v="0"/>
    <n v="0"/>
    <x v="2"/>
    <n v="80"/>
    <n v="1"/>
    <x v="0"/>
    <n v="0"/>
    <n v="0"/>
    <s v="USFWS"/>
    <n v="0"/>
  </r>
  <r>
    <n v="0"/>
    <d v="2025-02-23T00:00:00"/>
    <n v="0"/>
    <x v="1"/>
    <x v="42"/>
    <n v="0"/>
    <n v="0"/>
    <x v="2"/>
    <n v="111"/>
    <n v="2"/>
    <x v="1"/>
    <n v="0"/>
    <n v="0"/>
    <s v="USFWS"/>
    <n v="0"/>
  </r>
  <r>
    <n v="0"/>
    <d v="2025-02-23T00:00:00"/>
    <n v="0"/>
    <x v="1"/>
    <x v="42"/>
    <n v="0"/>
    <n v="0"/>
    <x v="2"/>
    <n v="79"/>
    <n v="1"/>
    <x v="0"/>
    <n v="0"/>
    <n v="0"/>
    <s v="USFWS"/>
    <n v="0"/>
  </r>
  <r>
    <n v="0"/>
    <d v="2025-02-23T00:00:00"/>
    <n v="0"/>
    <x v="1"/>
    <x v="42"/>
    <n v="0"/>
    <n v="0"/>
    <x v="2"/>
    <n v="112"/>
    <n v="1"/>
    <x v="1"/>
    <n v="0"/>
    <n v="0"/>
    <s v="USFWS"/>
    <n v="0"/>
  </r>
  <r>
    <n v="0"/>
    <d v="2025-02-23T00:00:00"/>
    <n v="0"/>
    <x v="1"/>
    <x v="42"/>
    <n v="0"/>
    <n v="0"/>
    <x v="2"/>
    <n v="84"/>
    <n v="2"/>
    <x v="0"/>
    <n v="0"/>
    <n v="0"/>
    <s v="USFWS"/>
    <n v="0"/>
  </r>
  <r>
    <n v="0"/>
    <d v="2025-02-23T00:00:00"/>
    <n v="0"/>
    <x v="1"/>
    <x v="42"/>
    <n v="0"/>
    <n v="0"/>
    <x v="2"/>
    <n v="83"/>
    <n v="1"/>
    <x v="0"/>
    <n v="0"/>
    <n v="0"/>
    <s v="USFWS"/>
    <n v="0"/>
  </r>
  <r>
    <n v="0"/>
    <d v="2025-02-23T00:00:00"/>
    <n v="0"/>
    <x v="1"/>
    <x v="42"/>
    <n v="0"/>
    <n v="0"/>
    <x v="2"/>
    <n v="89"/>
    <n v="1"/>
    <x v="1"/>
    <n v="0"/>
    <n v="0"/>
    <s v="USFWS"/>
    <n v="0"/>
  </r>
  <r>
    <n v="0"/>
    <d v="2025-02-23T00:00:00"/>
    <n v="0"/>
    <x v="1"/>
    <x v="42"/>
    <n v="0"/>
    <n v="0"/>
    <x v="2"/>
    <n v="78"/>
    <n v="1"/>
    <x v="0"/>
    <n v="0"/>
    <n v="0"/>
    <s v="USFWS"/>
    <n v="0"/>
  </r>
  <r>
    <n v="0"/>
    <d v="2025-02-23T00:00:00"/>
    <n v="0"/>
    <x v="1"/>
    <x v="42"/>
    <n v="0"/>
    <n v="0"/>
    <x v="2"/>
    <n v="82"/>
    <n v="1"/>
    <x v="0"/>
    <n v="0"/>
    <n v="0"/>
    <s v="USFWS"/>
    <n v="0"/>
  </r>
  <r>
    <n v="0"/>
    <d v="2025-02-23T00:00:00"/>
    <n v="0"/>
    <x v="1"/>
    <x v="42"/>
    <n v="0"/>
    <n v="0"/>
    <x v="2"/>
    <n v="83"/>
    <n v="2"/>
    <x v="0"/>
    <n v="0"/>
    <n v="0"/>
    <s v="USFWS"/>
    <n v="0"/>
  </r>
  <r>
    <n v="0"/>
    <d v="2025-02-23T00:00:00"/>
    <n v="0"/>
    <x v="1"/>
    <x v="42"/>
    <n v="0"/>
    <n v="0"/>
    <x v="2"/>
    <n v="87"/>
    <n v="1"/>
    <x v="1"/>
    <n v="0"/>
    <n v="0"/>
    <s v="USFWS"/>
    <n v="0"/>
  </r>
  <r>
    <n v="0"/>
    <d v="2025-02-23T00:00:00"/>
    <n v="0"/>
    <x v="1"/>
    <x v="42"/>
    <n v="0"/>
    <n v="0"/>
    <x v="2"/>
    <n v="91"/>
    <n v="1"/>
    <x v="1"/>
    <n v="0"/>
    <n v="0"/>
    <s v="USFWS"/>
    <n v="0"/>
  </r>
  <r>
    <n v="0"/>
    <d v="2025-02-23T00:00:00"/>
    <n v="0"/>
    <x v="1"/>
    <x v="42"/>
    <n v="0"/>
    <n v="0"/>
    <x v="2"/>
    <n v="103"/>
    <n v="1"/>
    <x v="1"/>
    <n v="0"/>
    <n v="0"/>
    <s v="USFWS"/>
    <n v="0"/>
  </r>
  <r>
    <n v="0"/>
    <d v="2025-02-23T00:00:00"/>
    <n v="0"/>
    <x v="1"/>
    <x v="42"/>
    <n v="0"/>
    <n v="0"/>
    <x v="2"/>
    <n v="106"/>
    <n v="1"/>
    <x v="1"/>
    <n v="0"/>
    <n v="0"/>
    <s v="USFWS"/>
    <n v="0"/>
  </r>
  <r>
    <n v="0"/>
    <d v="2025-02-23T00:00:00"/>
    <n v="0"/>
    <x v="1"/>
    <x v="24"/>
    <n v="0"/>
    <n v="0"/>
    <x v="2"/>
    <n v="75"/>
    <n v="1"/>
    <x v="0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6"/>
    <n v="1"/>
    <x v="1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34"/>
    <n v="0"/>
    <n v="0"/>
    <x v="2"/>
    <n v="96"/>
    <n v="1"/>
    <x v="1"/>
    <n v="0"/>
    <n v="0"/>
    <s v="USFWS"/>
    <n v="0"/>
  </r>
  <r>
    <n v="0"/>
    <d v="2025-02-24T00:00:00"/>
    <n v="0"/>
    <x v="1"/>
    <x v="3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24"/>
    <n v="0"/>
    <n v="0"/>
    <x v="2"/>
    <n v="109"/>
    <n v="1"/>
    <x v="1"/>
    <n v="0"/>
    <n v="0"/>
    <s v="USFWS"/>
    <n v="0"/>
  </r>
  <r>
    <n v="0"/>
    <d v="2025-02-24T00:00:00"/>
    <n v="0"/>
    <x v="1"/>
    <x v="24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84"/>
    <n v="1"/>
    <x v="0"/>
    <n v="0"/>
    <n v="0"/>
    <s v="USFWS"/>
    <n v="0"/>
  </r>
  <r>
    <n v="0"/>
    <d v="2025-02-25T00:00:00"/>
    <n v="0"/>
    <x v="1"/>
    <x v="42"/>
    <n v="0"/>
    <n v="0"/>
    <x v="2"/>
    <n v="90"/>
    <n v="1"/>
    <x v="1"/>
    <n v="0"/>
    <n v="0"/>
    <s v="USFWS"/>
    <n v="0"/>
  </r>
  <r>
    <n v="0"/>
    <d v="2025-02-25T00:00:00"/>
    <n v="0"/>
    <x v="1"/>
    <x v="42"/>
    <n v="0"/>
    <n v="0"/>
    <x v="2"/>
    <n v="82"/>
    <n v="1"/>
    <x v="0"/>
    <n v="0"/>
    <n v="0"/>
    <s v="USFWS"/>
    <n v="0"/>
  </r>
  <r>
    <n v="0"/>
    <d v="2025-02-25T00:00:00"/>
    <n v="0"/>
    <x v="1"/>
    <x v="42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75"/>
    <n v="1"/>
    <x v="0"/>
    <n v="0"/>
    <n v="0"/>
    <s v="USFWS"/>
    <n v="0"/>
  </r>
  <r>
    <n v="0"/>
    <d v="2025-02-25T00:00:00"/>
    <n v="0"/>
    <x v="1"/>
    <x v="42"/>
    <n v="0"/>
    <n v="0"/>
    <x v="2"/>
    <n v="109"/>
    <n v="1"/>
    <x v="1"/>
    <n v="0"/>
    <n v="0"/>
    <s v="USFWS"/>
    <n v="0"/>
  </r>
  <r>
    <n v="0"/>
    <d v="2025-02-25T00:00:00"/>
    <n v="0"/>
    <x v="1"/>
    <x v="42"/>
    <n v="0"/>
    <n v="0"/>
    <x v="2"/>
    <n v="120"/>
    <n v="1"/>
    <x v="1"/>
    <n v="0"/>
    <n v="0"/>
    <s v="USFWS"/>
    <n v="0"/>
  </r>
  <r>
    <n v="0"/>
    <d v="2025-02-26T00:00:00"/>
    <n v="0"/>
    <x v="1"/>
    <x v="24"/>
    <n v="0"/>
    <n v="0"/>
    <x v="2"/>
    <n v="93"/>
    <n v="1"/>
    <x v="1"/>
    <n v="0"/>
    <n v="0"/>
    <s v="USFWS"/>
    <n v="0"/>
  </r>
  <r>
    <n v="0"/>
    <d v="2025-02-26T00:00:00"/>
    <n v="0"/>
    <x v="1"/>
    <x v="24"/>
    <n v="0"/>
    <n v="0"/>
    <x v="2"/>
    <n v="80"/>
    <n v="1"/>
    <x v="0"/>
    <n v="0"/>
    <n v="0"/>
    <s v="USFWS"/>
    <n v="0"/>
  </r>
  <r>
    <n v="0"/>
    <d v="2025-02-26T00:00:00"/>
    <n v="0"/>
    <x v="1"/>
    <x v="34"/>
    <n v="0"/>
    <n v="0"/>
    <x v="2"/>
    <n v="90"/>
    <n v="1"/>
    <x v="1"/>
    <n v="0"/>
    <n v="0"/>
    <s v="USFWS"/>
    <n v="0"/>
  </r>
  <r>
    <n v="0"/>
    <d v="2025-02-26T00:00:00"/>
    <n v="0"/>
    <x v="1"/>
    <x v="42"/>
    <n v="0"/>
    <n v="0"/>
    <x v="2"/>
    <n v="82"/>
    <n v="1"/>
    <x v="0"/>
    <n v="0"/>
    <n v="0"/>
    <s v="USFWS"/>
    <n v="0"/>
  </r>
  <r>
    <n v="0"/>
    <d v="2025-02-26T00:00:00"/>
    <n v="0"/>
    <x v="1"/>
    <x v="42"/>
    <n v="0"/>
    <n v="0"/>
    <x v="2"/>
    <n v="96"/>
    <n v="1"/>
    <x v="1"/>
    <n v="0"/>
    <n v="0"/>
    <s v="USFWS"/>
    <n v="0"/>
  </r>
  <r>
    <n v="0"/>
    <d v="2025-02-26T00:00:00"/>
    <n v="0"/>
    <x v="1"/>
    <x v="42"/>
    <n v="0"/>
    <n v="0"/>
    <x v="2"/>
    <n v="105"/>
    <n v="1"/>
    <x v="1"/>
    <n v="0"/>
    <n v="0"/>
    <s v="USFWS"/>
    <n v="0"/>
  </r>
  <r>
    <n v="0"/>
    <d v="2025-02-26T00:00:00"/>
    <n v="0"/>
    <x v="1"/>
    <x v="42"/>
    <n v="0"/>
    <n v="0"/>
    <x v="2"/>
    <n v="85"/>
    <n v="1"/>
    <x v="1"/>
    <n v="0"/>
    <n v="0"/>
    <s v="USFWS"/>
    <n v="0"/>
  </r>
  <r>
    <n v="0"/>
    <d v="2025-02-26T00:00:00"/>
    <n v="0"/>
    <x v="1"/>
    <x v="42"/>
    <n v="0"/>
    <n v="0"/>
    <x v="2"/>
    <n v="87"/>
    <n v="1"/>
    <x v="1"/>
    <n v="0"/>
    <n v="0"/>
    <s v="USFWS"/>
    <n v="0"/>
  </r>
  <r>
    <n v="0"/>
    <d v="2025-02-27T00:00:00"/>
    <n v="0"/>
    <x v="1"/>
    <x v="24"/>
    <n v="0"/>
    <n v="0"/>
    <x v="2"/>
    <n v="73"/>
    <n v="1"/>
    <x v="0"/>
    <n v="0"/>
    <n v="0"/>
    <s v="USFWS"/>
    <n v="0"/>
  </r>
  <r>
    <n v="0"/>
    <d v="2025-02-27T00:00:00"/>
    <n v="0"/>
    <x v="1"/>
    <x v="24"/>
    <n v="0"/>
    <n v="0"/>
    <x v="2"/>
    <n v="80"/>
    <n v="1"/>
    <x v="0"/>
    <n v="0"/>
    <n v="0"/>
    <s v="USFWS"/>
    <n v="0"/>
  </r>
  <r>
    <n v="0"/>
    <d v="2025-02-27T00:00:00"/>
    <n v="0"/>
    <x v="1"/>
    <x v="24"/>
    <n v="0"/>
    <n v="0"/>
    <x v="2"/>
    <n v="90"/>
    <n v="1"/>
    <x v="1"/>
    <n v="0"/>
    <n v="0"/>
    <s v="USFWS"/>
    <n v="0"/>
  </r>
  <r>
    <n v="0"/>
    <d v="2025-03-03T00:00:00"/>
    <n v="726560"/>
    <x v="0"/>
    <x v="117"/>
    <s v="West"/>
    <s v="Mid Suisun Bay"/>
    <x v="1"/>
    <n v="82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7"/>
    <n v="1"/>
    <x v="0"/>
    <n v="0"/>
    <n v="0"/>
    <s v="USFWS"/>
    <n v="0"/>
  </r>
  <r>
    <n v="0"/>
    <d v="2025-03-05T00:00:00"/>
    <n v="726707"/>
    <x v="0"/>
    <x v="118"/>
    <s v="Far West"/>
    <s v="East San Pablo Bay"/>
    <x v="5"/>
    <n v="93"/>
    <n v="1"/>
    <x v="1"/>
    <n v="0"/>
    <n v="0"/>
    <s v="USFWS"/>
    <n v="0"/>
  </r>
  <r>
    <n v="0"/>
    <d v="2025-03-05T00:00:00"/>
    <n v="726707"/>
    <x v="0"/>
    <x v="118"/>
    <s v="Far West"/>
    <s v="East San Pablo Bay"/>
    <x v="5"/>
    <n v="85"/>
    <n v="1"/>
    <x v="1"/>
    <n v="0"/>
    <n v="0"/>
    <s v="USFWS"/>
    <n v="0"/>
  </r>
  <r>
    <n v="0"/>
    <d v="2025-03-05T00:00:00"/>
    <n v="726708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3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0"/>
    <n v="1"/>
    <x v="0"/>
    <n v="0"/>
    <n v="0"/>
    <s v="USFWS"/>
    <n v="0"/>
  </r>
  <r>
    <n v="0"/>
    <d v="2025-03-05T00:00:00"/>
    <n v="726710"/>
    <x v="0"/>
    <x v="118"/>
    <s v="Far West"/>
    <s v="East San Pablo Bay"/>
    <x v="5"/>
    <n v="79"/>
    <n v="1"/>
    <x v="0"/>
    <n v="0"/>
    <n v="0"/>
    <s v="USFWS"/>
    <n v="0"/>
  </r>
  <r>
    <n v="0"/>
    <d v="2025-03-05T00:00:00"/>
    <n v="726714"/>
    <x v="0"/>
    <x v="119"/>
    <s v="Far West"/>
    <s v="East San Pablo Bay"/>
    <x v="5"/>
    <n v="86"/>
    <n v="1"/>
    <x v="1"/>
    <n v="0"/>
    <n v="0"/>
    <s v="USFWS"/>
    <n v="0"/>
  </r>
  <r>
    <n v="0"/>
    <d v="2025-03-05T00:00:00"/>
    <n v="726714"/>
    <x v="0"/>
    <x v="119"/>
    <s v="Far West"/>
    <s v="East San Pablo Bay"/>
    <x v="5"/>
    <n v="76"/>
    <n v="1"/>
    <x v="0"/>
    <n v="0"/>
    <n v="0"/>
    <s v="USFWS"/>
    <n v="0"/>
  </r>
  <r>
    <n v="0"/>
    <d v="2025-03-02T00:00:00"/>
    <n v="0"/>
    <x v="1"/>
    <x v="34"/>
    <n v="0"/>
    <n v="0"/>
    <x v="2"/>
    <n v="82"/>
    <n v="1"/>
    <x v="0"/>
    <n v="0"/>
    <n v="0"/>
    <s v="USFWS"/>
    <n v="0"/>
  </r>
  <r>
    <n v="0"/>
    <d v="2025-03-03T00:00:00"/>
    <n v="0"/>
    <x v="1"/>
    <x v="24"/>
    <n v="0"/>
    <n v="0"/>
    <x v="2"/>
    <n v="84"/>
    <n v="1"/>
    <x v="0"/>
    <n v="0"/>
    <n v="0"/>
    <s v="USFWS"/>
    <n v="0"/>
  </r>
  <r>
    <n v="0"/>
    <d v="2025-03-03T00:00:00"/>
    <n v="0"/>
    <x v="1"/>
    <x v="24"/>
    <n v="0"/>
    <n v="0"/>
    <x v="2"/>
    <n v="88"/>
    <n v="1"/>
    <x v="1"/>
    <n v="0"/>
    <n v="0"/>
    <s v="USFWS"/>
    <n v="0"/>
  </r>
  <r>
    <n v="0"/>
    <d v="2025-03-03T00:00:00"/>
    <n v="0"/>
    <x v="1"/>
    <x v="34"/>
    <n v="0"/>
    <n v="0"/>
    <x v="2"/>
    <n v="79"/>
    <n v="1"/>
    <x v="0"/>
    <n v="0"/>
    <n v="0"/>
    <s v="USFWS"/>
    <n v="0"/>
  </r>
  <r>
    <n v="0"/>
    <d v="2025-03-05T00:00:00"/>
    <n v="0"/>
    <x v="1"/>
    <x v="42"/>
    <n v="0"/>
    <n v="0"/>
    <x v="2"/>
    <n v="81"/>
    <n v="1"/>
    <x v="0"/>
    <n v="0"/>
    <n v="0"/>
    <s v="USFWS"/>
    <n v="0"/>
  </r>
  <r>
    <n v="0"/>
    <d v="2025-03-05T00:00:00"/>
    <n v="0"/>
    <x v="1"/>
    <x v="42"/>
    <n v="0"/>
    <n v="0"/>
    <x v="2"/>
    <n v="86"/>
    <n v="1"/>
    <x v="1"/>
    <n v="0"/>
    <n v="0"/>
    <s v="USFWS"/>
    <n v="0"/>
  </r>
  <r>
    <n v="0"/>
    <d v="2025-03-05T00:00:00"/>
    <n v="0"/>
    <x v="1"/>
    <x v="42"/>
    <n v="0"/>
    <n v="0"/>
    <x v="2"/>
    <n v="84"/>
    <n v="1"/>
    <x v="0"/>
    <n v="0"/>
    <n v="0"/>
    <s v="USFWS"/>
    <n v="0"/>
  </r>
  <r>
    <n v="0"/>
    <d v="2025-03-05T00:00:00"/>
    <n v="0"/>
    <x v="1"/>
    <x v="24"/>
    <n v="0"/>
    <n v="0"/>
    <x v="2"/>
    <n v="80"/>
    <n v="1"/>
    <x v="0"/>
    <n v="0"/>
    <n v="0"/>
    <s v="USFWS"/>
    <n v="0"/>
  </r>
  <r>
    <n v="0"/>
    <d v="2025-03-06T00:00:00"/>
    <n v="0"/>
    <x v="1"/>
    <x v="34"/>
    <n v="0"/>
    <n v="0"/>
    <x v="2"/>
    <n v="78"/>
    <n v="1"/>
    <x v="0"/>
    <n v="0"/>
    <n v="0"/>
    <s v="USFWS"/>
    <n v="0"/>
  </r>
  <r>
    <n v="0"/>
    <d v="2025-03-06T00:00:00"/>
    <n v="0"/>
    <x v="1"/>
    <x v="34"/>
    <n v="0"/>
    <n v="0"/>
    <x v="2"/>
    <n v="75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2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6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90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5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13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6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04"/>
    <n v="1"/>
    <x v="1"/>
    <n v="0"/>
    <n v="0"/>
    <s v="USFWS"/>
    <n v="0"/>
  </r>
  <r>
    <n v="0"/>
    <d v="2025-03-06T00:00:00"/>
    <n v="0"/>
    <x v="0"/>
    <x v="121"/>
    <s v="West"/>
    <s v="Mid Suisun Bay"/>
    <x v="1"/>
    <n v="83"/>
    <n v="1"/>
    <x v="0"/>
    <n v="0"/>
    <n v="0"/>
    <s v="USFWS"/>
    <n v="0"/>
  </r>
  <r>
    <n v="0"/>
    <d v="2025-03-06T00:00:00"/>
    <n v="0"/>
    <x v="0"/>
    <x v="121"/>
    <s v="West"/>
    <s v="Mid Suisun Bay"/>
    <x v="1"/>
    <n v="95"/>
    <n v="1"/>
    <x v="1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0"/>
    <n v="1"/>
    <x v="0"/>
    <n v="0"/>
    <n v="0"/>
    <s v="USFWS"/>
    <n v="0"/>
  </r>
  <r>
    <n v="0"/>
    <d v="2025-03-06T00:00:00"/>
    <n v="0"/>
    <x v="0"/>
    <x v="121"/>
    <s v="West"/>
    <s v="Mid Suisun Bay"/>
    <x v="1"/>
    <n v="94"/>
    <n v="1"/>
    <x v="1"/>
    <n v="0"/>
    <n v="0"/>
    <s v="USFWS"/>
    <n v="0"/>
  </r>
  <r>
    <n v="0"/>
    <d v="2025-03-06T00:00:00"/>
    <n v="0"/>
    <x v="0"/>
    <x v="121"/>
    <s v="West"/>
    <s v="Mid Suisun Bay"/>
    <x v="1"/>
    <n v="75"/>
    <n v="2"/>
    <x v="0"/>
    <n v="0"/>
    <n v="0"/>
    <s v="USFWS"/>
    <n v="0"/>
  </r>
  <r>
    <n v="0"/>
    <d v="2025-03-06T00:00:00"/>
    <n v="0"/>
    <x v="0"/>
    <x v="121"/>
    <s v="West"/>
    <s v="Mid Suisun Bay"/>
    <x v="1"/>
    <n v="78"/>
    <n v="1"/>
    <x v="0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2"/>
    <n v="1"/>
    <x v="0"/>
    <n v="0"/>
    <n v="0"/>
    <s v="USFWS"/>
    <n v="0"/>
  </r>
  <r>
    <n v="0"/>
    <d v="2025-03-10T00:00:00"/>
    <n v="726842"/>
    <x v="0"/>
    <x v="122"/>
    <s v="West"/>
    <s v="Suisun Marsh"/>
    <x v="0"/>
    <n v="80"/>
    <n v="1"/>
    <x v="0"/>
    <n v="0"/>
    <n v="0"/>
    <s v="USFWS"/>
    <n v="0"/>
  </r>
  <r>
    <n v="0"/>
    <d v="2025-03-10T00:00:00"/>
    <n v="726848"/>
    <x v="0"/>
    <x v="122"/>
    <s v="West"/>
    <s v="Suisun Marsh"/>
    <x v="0"/>
    <n v="85"/>
    <n v="1"/>
    <x v="1"/>
    <n v="0"/>
    <n v="0"/>
    <s v="USFWS"/>
    <n v="0"/>
  </r>
  <r>
    <n v="0"/>
    <d v="2025-03-11T00:00:00"/>
    <n v="726937"/>
    <x v="0"/>
    <x v="123"/>
    <s v="Far West"/>
    <s v="Lower Napa River"/>
    <x v="5"/>
    <n v="76"/>
    <n v="1"/>
    <x v="0"/>
    <n v="0"/>
    <n v="0"/>
    <s v="USFWS"/>
    <n v="0"/>
  </r>
  <r>
    <n v="0"/>
    <d v="2025-03-11T00:00:00"/>
    <n v="726939"/>
    <x v="0"/>
    <x v="123"/>
    <s v="Far West"/>
    <s v="Lower Napa River"/>
    <x v="5"/>
    <n v="86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5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7"/>
    <n v="1"/>
    <x v="1"/>
    <n v="0"/>
    <n v="0"/>
    <s v="USFWS"/>
    <n v="0"/>
  </r>
  <r>
    <n v="0"/>
    <d v="2025-03-11T00:00:00"/>
    <n v="726940"/>
    <x v="0"/>
    <x v="123"/>
    <s v="Far West"/>
    <s v="Lower Napa River"/>
    <x v="5"/>
    <n v="107"/>
    <n v="1"/>
    <x v="1"/>
    <n v="0"/>
    <n v="0"/>
    <s v="USFWS"/>
    <n v="0"/>
  </r>
  <r>
    <n v="0"/>
    <d v="2025-03-12T00:00:00"/>
    <n v="726994"/>
    <x v="0"/>
    <x v="124"/>
    <s v="Far West"/>
    <s v="West Suisun Bay"/>
    <x v="1"/>
    <n v="94"/>
    <n v="1"/>
    <x v="1"/>
    <n v="0"/>
    <n v="0"/>
    <s v="USFWS"/>
    <n v="0"/>
  </r>
  <r>
    <n v="0"/>
    <d v="2025-03-13T00:00:00"/>
    <n v="0"/>
    <x v="2"/>
    <x v="67"/>
    <s v="South"/>
    <n v="0"/>
    <x v="4"/>
    <n v="24"/>
    <n v="1"/>
    <x v="0"/>
    <n v="1"/>
    <n v="4"/>
    <s v="Salvage"/>
    <n v="0"/>
  </r>
  <r>
    <n v="0"/>
    <d v="2025-03-17T00:00:00"/>
    <n v="727180"/>
    <x v="0"/>
    <x v="125"/>
    <s v="Far West"/>
    <s v="Carquinez Strait"/>
    <x v="5"/>
    <n v="80"/>
    <n v="1"/>
    <x v="0"/>
    <n v="0"/>
    <n v="0"/>
    <s v="USFWS"/>
    <n v="0"/>
  </r>
  <r>
    <n v="0"/>
    <d v="2025-03-17T00:00:00"/>
    <n v="727181"/>
    <x v="0"/>
    <x v="125"/>
    <s v="Far West"/>
    <s v="Carquinez Strait"/>
    <x v="5"/>
    <n v="80"/>
    <n v="1"/>
    <x v="0"/>
    <n v="0"/>
    <n v="0"/>
    <s v="USFWS"/>
    <n v="0"/>
  </r>
  <r>
    <n v="0"/>
    <d v="2025-03-19T00:00:00"/>
    <n v="727287"/>
    <x v="0"/>
    <x v="126"/>
    <s v="Far West"/>
    <s v="West Suisun Bay"/>
    <x v="1"/>
    <n v="81"/>
    <n v="1"/>
    <x v="0"/>
    <n v="0"/>
    <n v="0"/>
    <s v="USFWS"/>
    <n v="0"/>
  </r>
  <r>
    <n v="0"/>
    <d v="2025-03-24T00:00:00"/>
    <n v="727472"/>
    <x v="0"/>
    <x v="127"/>
    <s v="Far West"/>
    <s v="West Suisun Bay"/>
    <x v="1"/>
    <n v="80"/>
    <n v="1"/>
    <x v="0"/>
    <n v="0"/>
    <n v="0"/>
    <s v="USFWS"/>
    <n v="0"/>
  </r>
  <r>
    <n v="0"/>
    <d v="2025-03-24T00:00:00"/>
    <n v="0"/>
    <x v="2"/>
    <x v="67"/>
    <s v="South"/>
    <n v="0"/>
    <x v="4"/>
    <n v="25"/>
    <n v="1"/>
    <x v="0"/>
    <n v="1"/>
    <n v="4"/>
    <s v="Salvage"/>
    <n v="0"/>
  </r>
  <r>
    <n v="0"/>
    <d v="2025-03-24T00:00:00"/>
    <n v="0"/>
    <x v="2"/>
    <x v="67"/>
    <s v="South"/>
    <n v="0"/>
    <x v="4"/>
    <n v="26"/>
    <n v="1"/>
    <x v="0"/>
    <n v="1"/>
    <n v="4"/>
    <s v="Salvage"/>
    <n v="0"/>
  </r>
  <r>
    <n v="0"/>
    <d v="2025-03-31T00:00:00"/>
    <n v="0"/>
    <x v="2"/>
    <x v="128"/>
    <s v="South"/>
    <n v="0"/>
    <x v="4"/>
    <n v="35"/>
    <n v="1"/>
    <x v="0"/>
    <n v="1"/>
    <n v="2"/>
    <s v="Salvage"/>
    <n v="0"/>
  </r>
  <r>
    <n v="0"/>
    <d v="2025-03-31T00:00:00"/>
    <n v="0"/>
    <x v="2"/>
    <x v="128"/>
    <s v="South"/>
    <n v="0"/>
    <x v="4"/>
    <n v="22"/>
    <n v="1"/>
    <x v="0"/>
    <n v="1"/>
    <n v="2"/>
    <s v="Salvage"/>
    <n v="0"/>
  </r>
  <r>
    <n v="0"/>
    <d v="2025-03-31T00:00:00"/>
    <n v="0"/>
    <x v="2"/>
    <x v="128"/>
    <s v="South"/>
    <n v="0"/>
    <x v="4"/>
    <n v="23"/>
    <n v="1"/>
    <x v="0"/>
    <n v="1"/>
    <n v="4"/>
    <s v="Salvage"/>
    <n v="0"/>
  </r>
  <r>
    <n v="0"/>
    <d v="2025-03-24T00:00:00"/>
    <n v="0"/>
    <x v="1"/>
    <x v="24"/>
    <n v="0"/>
    <n v="0"/>
    <x v="2"/>
    <n v="95"/>
    <n v="1"/>
    <x v="1"/>
    <n v="0"/>
    <n v="0"/>
    <s v="USFWS"/>
    <n v="0"/>
  </r>
  <r>
    <n v="0"/>
    <d v="2025-03-24T00:00:00"/>
    <n v="0"/>
    <x v="1"/>
    <x v="24"/>
    <n v="0"/>
    <n v="0"/>
    <x v="2"/>
    <n v="87"/>
    <n v="1"/>
    <x v="1"/>
    <n v="0"/>
    <n v="0"/>
    <s v="USFWS"/>
    <n v="0"/>
  </r>
  <r>
    <n v="0"/>
    <d v="2025-04-03T00:00:00"/>
    <n v="0"/>
    <x v="2"/>
    <x v="67"/>
    <s v="South"/>
    <n v="0"/>
    <x v="4"/>
    <n v="30"/>
    <n v="1"/>
    <x v="0"/>
    <n v="1"/>
    <n v="4"/>
    <s v="Salvage"/>
    <n v="0"/>
  </r>
  <r>
    <n v="0"/>
    <d v="2025-04-04T00:00:00"/>
    <n v="0"/>
    <x v="2"/>
    <x v="67"/>
    <s v="South"/>
    <n v="0"/>
    <x v="4"/>
    <n v="28"/>
    <n v="1"/>
    <x v="0"/>
    <n v="1"/>
    <n v="4"/>
    <s v="Salvage"/>
    <n v="0"/>
  </r>
  <r>
    <n v="0"/>
    <d v="2025-04-05T00:00:00"/>
    <n v="0"/>
    <x v="2"/>
    <x v="67"/>
    <s v="South"/>
    <n v="0"/>
    <x v="4"/>
    <n v="34"/>
    <n v="1"/>
    <x v="0"/>
    <n v="1"/>
    <n v="4"/>
    <s v="Salvage"/>
    <n v="0"/>
  </r>
  <r>
    <n v="0"/>
    <d v="2025-04-07T00:00:00"/>
    <n v="0"/>
    <x v="2"/>
    <x v="67"/>
    <s v="South"/>
    <n v="0"/>
    <x v="4"/>
    <n v="39"/>
    <n v="1"/>
    <x v="0"/>
    <n v="1"/>
    <n v="4"/>
    <s v="Salvage"/>
    <n v="0"/>
  </r>
  <r>
    <n v="0"/>
    <d v="2025-04-07T00:00:00"/>
    <n v="0"/>
    <x v="2"/>
    <x v="67"/>
    <s v="South"/>
    <n v="0"/>
    <x v="4"/>
    <n v="26"/>
    <n v="1"/>
    <x v="0"/>
    <n v="1"/>
    <n v="4"/>
    <s v="Salvage"/>
    <n v="0"/>
  </r>
  <r>
    <n v="0"/>
    <d v="2025-04-08T00:00:00"/>
    <n v="0"/>
    <x v="2"/>
    <x v="67"/>
    <s v="South"/>
    <n v="0"/>
    <x v="4"/>
    <n v="28"/>
    <n v="1"/>
    <x v="0"/>
    <n v="1"/>
    <n v="4"/>
    <s v="Salvage"/>
    <n v="0"/>
  </r>
  <r>
    <n v="0"/>
    <d v="2025-04-08T00:00:00"/>
    <n v="0"/>
    <x v="2"/>
    <x v="67"/>
    <s v="South"/>
    <n v="0"/>
    <x v="4"/>
    <n v="27"/>
    <n v="1"/>
    <x v="0"/>
    <n v="1"/>
    <n v="4"/>
    <s v="Salvage"/>
    <n v="0"/>
  </r>
  <r>
    <n v="0"/>
    <d v="2025-04-09T00:00:00"/>
    <n v="0"/>
    <x v="2"/>
    <x v="67"/>
    <s v="South"/>
    <n v="0"/>
    <x v="4"/>
    <n v="26"/>
    <n v="1"/>
    <x v="0"/>
    <n v="1"/>
    <n v="4"/>
    <s v="Salvage"/>
    <n v="0"/>
  </r>
  <r>
    <n v="0"/>
    <d v="2025-04-10T00:00:00"/>
    <n v="0"/>
    <x v="2"/>
    <x v="67"/>
    <s v="South"/>
    <n v="0"/>
    <x v="4"/>
    <n v="30"/>
    <n v="1"/>
    <x v="0"/>
    <n v="1"/>
    <n v="4"/>
    <s v="Salvage"/>
    <n v="0"/>
  </r>
  <r>
    <n v="0"/>
    <d v="2025-04-10T00:00:00"/>
    <n v="0"/>
    <x v="2"/>
    <x v="67"/>
    <s v="South"/>
    <n v="0"/>
    <x v="4"/>
    <n v="22"/>
    <n v="1"/>
    <x v="0"/>
    <n v="1"/>
    <n v="4"/>
    <s v="Salvage"/>
    <n v="0"/>
  </r>
  <r>
    <n v="0"/>
    <d v="2025-04-10T00:00:00"/>
    <n v="0"/>
    <x v="2"/>
    <x v="67"/>
    <s v="South"/>
    <n v="0"/>
    <x v="4"/>
    <n v="23"/>
    <n v="1"/>
    <x v="0"/>
    <n v="1"/>
    <n v="4"/>
    <s v="Salvage"/>
    <n v="0"/>
  </r>
  <r>
    <n v="0"/>
    <d v="2025-04-10T00:00:00"/>
    <n v="0"/>
    <x v="2"/>
    <x v="67"/>
    <s v="South"/>
    <n v="0"/>
    <x v="4"/>
    <n v="28"/>
    <n v="1"/>
    <x v="0"/>
    <n v="1"/>
    <n v="4"/>
    <s v="Salvage"/>
    <n v="0"/>
  </r>
  <r>
    <n v="0"/>
    <d v="2025-04-10T00:00:00"/>
    <n v="0"/>
    <x v="2"/>
    <x v="128"/>
    <s v="South"/>
    <n v="0"/>
    <x v="4"/>
    <n v="24"/>
    <n v="1"/>
    <x v="0"/>
    <n v="1"/>
    <n v="2"/>
    <s v="Salvage"/>
    <n v="0"/>
  </r>
  <r>
    <n v="0"/>
    <d v="2025-04-11T00:00:00"/>
    <n v="0"/>
    <x v="2"/>
    <x v="67"/>
    <s v="South"/>
    <n v="0"/>
    <x v="4"/>
    <n v="36"/>
    <n v="1"/>
    <x v="0"/>
    <n v="1"/>
    <n v="4"/>
    <s v="Salvage"/>
    <n v="0"/>
  </r>
  <r>
    <n v="0"/>
    <d v="2025-04-14T00:00:00"/>
    <n v="0"/>
    <x v="2"/>
    <x v="67"/>
    <s v="South"/>
    <n v="0"/>
    <x v="4"/>
    <n v="22"/>
    <n v="4"/>
    <x v="0"/>
    <n v="1"/>
    <n v="16"/>
    <s v="Salvage"/>
    <n v="0"/>
  </r>
  <r>
    <n v="0"/>
    <d v="2025-04-14T00:00:00"/>
    <n v="0"/>
    <x v="2"/>
    <x v="67"/>
    <s v="South"/>
    <n v="0"/>
    <x v="4"/>
    <n v="21"/>
    <n v="2"/>
    <x v="0"/>
    <n v="1"/>
    <n v="8"/>
    <s v="Salvage"/>
    <n v="0"/>
  </r>
  <r>
    <n v="0"/>
    <d v="2025-04-14T00:00:00"/>
    <n v="0"/>
    <x v="2"/>
    <x v="67"/>
    <s v="South"/>
    <n v="0"/>
    <x v="4"/>
    <n v="20"/>
    <n v="1"/>
    <x v="0"/>
    <n v="1"/>
    <n v="4"/>
    <s v="Salvage"/>
    <n v="0"/>
  </r>
  <r>
    <n v="0"/>
    <d v="2025-04-14T00:00:00"/>
    <n v="0"/>
    <x v="2"/>
    <x v="67"/>
    <s v="South"/>
    <n v="0"/>
    <x v="4"/>
    <n v="32"/>
    <n v="1"/>
    <x v="0"/>
    <n v="1"/>
    <n v="4"/>
    <s v="Salvage"/>
    <n v="0"/>
  </r>
  <r>
    <n v="0"/>
    <d v="2025-04-15T00:00:00"/>
    <n v="0"/>
    <x v="2"/>
    <x v="67"/>
    <s v="South"/>
    <n v="0"/>
    <x v="4"/>
    <n v="26"/>
    <n v="1"/>
    <x v="0"/>
    <n v="1"/>
    <n v="4"/>
    <s v="Salvage"/>
    <n v="0"/>
  </r>
  <r>
    <n v="0"/>
    <d v="2025-04-15T00:00:00"/>
    <n v="0"/>
    <x v="2"/>
    <x v="67"/>
    <s v="South"/>
    <n v="0"/>
    <x v="4"/>
    <n v="25"/>
    <n v="1"/>
    <x v="0"/>
    <n v="1"/>
    <n v="4"/>
    <s v="Salvage"/>
    <n v="0"/>
  </r>
  <r>
    <n v="0"/>
    <d v="2025-04-15T00:00:00"/>
    <n v="0"/>
    <x v="2"/>
    <x v="67"/>
    <s v="South"/>
    <n v="0"/>
    <x v="4"/>
    <n v="21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20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38"/>
    <n v="1"/>
    <x v="0"/>
    <n v="1"/>
    <n v="4"/>
    <s v="Salvage"/>
    <n v="0"/>
  </r>
  <r>
    <n v="0"/>
    <d v="2025-04-18T00:00:00"/>
    <n v="0"/>
    <x v="2"/>
    <x v="128"/>
    <s v="South"/>
    <n v="0"/>
    <x v="4"/>
    <n v="28"/>
    <n v="1"/>
    <x v="0"/>
    <n v="1"/>
    <n v="2"/>
    <s v="Salvage"/>
    <s v="reduced pumping"/>
  </r>
  <r>
    <n v="0"/>
    <d v="2025-04-25T00:00:00"/>
    <n v="0"/>
    <x v="2"/>
    <x v="128"/>
    <s v="South"/>
    <n v="0"/>
    <x v="4"/>
    <n v="28"/>
    <n v="1"/>
    <x v="0"/>
    <n v="1"/>
    <n v="2"/>
    <s v="Salvage"/>
    <n v="0"/>
  </r>
  <r>
    <n v="0"/>
    <d v="2025-04-27T00:00:00"/>
    <n v="0"/>
    <x v="2"/>
    <x v="128"/>
    <s v="South"/>
    <n v="0"/>
    <x v="4"/>
    <n v="28"/>
    <n v="1"/>
    <x v="0"/>
    <n v="1"/>
    <n v="2"/>
    <s v="Salvage"/>
    <n v="0"/>
  </r>
  <r>
    <n v="0"/>
    <d v="2025-04-27T00:00:00"/>
    <n v="0"/>
    <x v="2"/>
    <x v="128"/>
    <s v="South"/>
    <n v="0"/>
    <x v="4"/>
    <n v="24"/>
    <n v="1"/>
    <x v="0"/>
    <n v="1"/>
    <n v="4"/>
    <s v="Salvage"/>
    <n v="0"/>
  </r>
  <r>
    <n v="0"/>
    <d v="2025-04-27T00:00:00"/>
    <n v="0"/>
    <x v="2"/>
    <x v="128"/>
    <s v="South"/>
    <n v="0"/>
    <x v="4"/>
    <n v="32"/>
    <n v="1"/>
    <x v="0"/>
    <n v="1"/>
    <n v="4"/>
    <s v="Salvage"/>
    <n v="0"/>
  </r>
  <r>
    <n v="10"/>
    <s v="2024-10-15T00:00:00Z"/>
    <n v="0"/>
    <x v="3"/>
    <x v="129"/>
    <s v="Bay"/>
    <n v="0"/>
    <x v="6"/>
    <n v="51"/>
    <n v="1"/>
    <x v="0"/>
    <n v="0"/>
    <n v="0"/>
    <s v="CDFW"/>
    <s v="NA"/>
  </r>
  <r>
    <n v="10"/>
    <s v="2024-10-15T00:00:00Z"/>
    <n v="0"/>
    <x v="3"/>
    <x v="129"/>
    <s v="Bay"/>
    <n v="0"/>
    <x v="6"/>
    <n v="53"/>
    <n v="1"/>
    <x v="0"/>
    <n v="0"/>
    <n v="0"/>
    <s v="CDFW"/>
    <s v="NA"/>
  </r>
  <r>
    <n v="10"/>
    <s v="2024-10-15T00:00:00Z"/>
    <n v="0"/>
    <x v="3"/>
    <x v="129"/>
    <s v="Bay"/>
    <n v="0"/>
    <x v="6"/>
    <n v="54"/>
    <n v="1"/>
    <x v="0"/>
    <n v="0"/>
    <n v="0"/>
    <s v="CDFW"/>
    <s v="NA"/>
  </r>
  <r>
    <n v="10"/>
    <s v="2024-10-15T00:00:00Z"/>
    <n v="0"/>
    <x v="3"/>
    <x v="129"/>
    <s v="Bay"/>
    <n v="0"/>
    <x v="6"/>
    <n v="59"/>
    <n v="1"/>
    <x v="0"/>
    <n v="0"/>
    <n v="0"/>
    <s v="CDFW"/>
    <s v="NA"/>
  </r>
  <r>
    <n v="10"/>
    <s v="2024-10-15T00:00:00Z"/>
    <n v="0"/>
    <x v="3"/>
    <x v="130"/>
    <s v="Bay"/>
    <n v="0"/>
    <x v="6"/>
    <n v="51"/>
    <n v="2"/>
    <x v="0"/>
    <n v="0"/>
    <n v="0"/>
    <s v="CDFW"/>
    <s v="NA"/>
  </r>
  <r>
    <n v="10"/>
    <s v="2024-10-15T00:00:00Z"/>
    <n v="0"/>
    <x v="3"/>
    <x v="130"/>
    <s v="Bay"/>
    <n v="0"/>
    <x v="6"/>
    <n v="42"/>
    <n v="1"/>
    <x v="0"/>
    <n v="0"/>
    <n v="0"/>
    <s v="CDFW"/>
    <s v="NA"/>
  </r>
  <r>
    <n v="10"/>
    <s v="2024-10-15T00:00:00Z"/>
    <n v="0"/>
    <x v="3"/>
    <x v="130"/>
    <s v="Bay"/>
    <n v="0"/>
    <x v="6"/>
    <n v="47"/>
    <n v="1"/>
    <x v="0"/>
    <n v="0"/>
    <n v="0"/>
    <s v="CDFW"/>
    <s v="NA"/>
  </r>
  <r>
    <n v="10"/>
    <s v="2024-10-15T00:00:00Z"/>
    <n v="0"/>
    <x v="3"/>
    <x v="130"/>
    <s v="Bay"/>
    <n v="0"/>
    <x v="6"/>
    <n v="50"/>
    <n v="1"/>
    <x v="0"/>
    <n v="0"/>
    <n v="0"/>
    <s v="CDFW"/>
    <s v="NA"/>
  </r>
  <r>
    <n v="10"/>
    <s v="2024-10-15T00:00:00Z"/>
    <n v="0"/>
    <x v="3"/>
    <x v="130"/>
    <s v="Bay"/>
    <n v="0"/>
    <x v="6"/>
    <n v="54"/>
    <n v="1"/>
    <x v="0"/>
    <n v="0"/>
    <n v="0"/>
    <s v="CDFW"/>
    <s v="NA"/>
  </r>
  <r>
    <n v="10"/>
    <s v="2024-10-15T00:00:00Z"/>
    <n v="0"/>
    <x v="3"/>
    <x v="130"/>
    <s v="Bay"/>
    <n v="0"/>
    <x v="6"/>
    <n v="55"/>
    <n v="1"/>
    <x v="0"/>
    <n v="0"/>
    <n v="0"/>
    <s v="CDFW"/>
    <s v="NA"/>
  </r>
  <r>
    <n v="10"/>
    <s v="2024-10-15T00:00:00Z"/>
    <n v="0"/>
    <x v="3"/>
    <x v="130"/>
    <s v="Bay"/>
    <n v="0"/>
    <x v="6"/>
    <n v="65"/>
    <n v="1"/>
    <x v="0"/>
    <n v="0"/>
    <n v="0"/>
    <s v="CDFW"/>
    <s v="NA"/>
  </r>
  <r>
    <n v="10"/>
    <s v="2024-10-15T00:00:00Z"/>
    <n v="0"/>
    <x v="3"/>
    <x v="131"/>
    <s v="Bay"/>
    <n v="0"/>
    <x v="6"/>
    <n v="50"/>
    <n v="1"/>
    <x v="0"/>
    <n v="0"/>
    <n v="0"/>
    <s v="CDFW"/>
    <s v="NA"/>
  </r>
  <r>
    <n v="10"/>
    <s v="2024-10-16T00:00:00Z"/>
    <n v="0"/>
    <x v="3"/>
    <x v="132"/>
    <s v="Bay"/>
    <n v="0"/>
    <x v="6"/>
    <n v="46"/>
    <n v="1"/>
    <x v="0"/>
    <n v="0"/>
    <n v="0"/>
    <s v="CDFW"/>
    <s v="NA"/>
  </r>
  <r>
    <n v="10"/>
    <s v="2024-10-16T00:00:00Z"/>
    <n v="0"/>
    <x v="3"/>
    <x v="132"/>
    <s v="Bay"/>
    <n v="0"/>
    <x v="6"/>
    <n v="50"/>
    <n v="2"/>
    <x v="0"/>
    <n v="0"/>
    <n v="0"/>
    <s v="CDFW"/>
    <s v="NA"/>
  </r>
  <r>
    <n v="10"/>
    <s v="2024-10-16T00:00:00Z"/>
    <n v="0"/>
    <x v="3"/>
    <x v="132"/>
    <s v="Bay"/>
    <n v="0"/>
    <x v="6"/>
    <n v="52"/>
    <n v="1"/>
    <x v="0"/>
    <n v="0"/>
    <n v="0"/>
    <s v="CDFW"/>
    <s v="NA"/>
  </r>
  <r>
    <n v="10"/>
    <s v="2024-10-16T00:00:00Z"/>
    <n v="0"/>
    <x v="3"/>
    <x v="132"/>
    <s v="Bay"/>
    <n v="0"/>
    <x v="6"/>
    <n v="53"/>
    <n v="4"/>
    <x v="0"/>
    <n v="0"/>
    <n v="0"/>
    <s v="CDFW"/>
    <s v="NA"/>
  </r>
  <r>
    <n v="10"/>
    <s v="2024-10-16T00:00:00Z"/>
    <n v="0"/>
    <x v="3"/>
    <x v="132"/>
    <s v="Bay"/>
    <n v="0"/>
    <x v="6"/>
    <n v="54"/>
    <n v="1"/>
    <x v="0"/>
    <n v="0"/>
    <n v="0"/>
    <s v="CDFW"/>
    <s v="NA"/>
  </r>
  <r>
    <n v="10"/>
    <s v="2024-10-16T00:00:00Z"/>
    <n v="0"/>
    <x v="3"/>
    <x v="132"/>
    <s v="Bay"/>
    <n v="0"/>
    <x v="6"/>
    <n v="55"/>
    <n v="4"/>
    <x v="0"/>
    <n v="0"/>
    <n v="0"/>
    <s v="CDFW"/>
    <s v="NA"/>
  </r>
  <r>
    <n v="10"/>
    <s v="2024-10-16T00:00:00Z"/>
    <n v="0"/>
    <x v="3"/>
    <x v="132"/>
    <s v="Bay"/>
    <n v="0"/>
    <x v="6"/>
    <n v="57"/>
    <n v="2"/>
    <x v="0"/>
    <n v="0"/>
    <n v="0"/>
    <s v="CDFW"/>
    <s v="NA"/>
  </r>
  <r>
    <n v="10"/>
    <s v="2024-10-16T00:00:00Z"/>
    <n v="0"/>
    <x v="3"/>
    <x v="132"/>
    <s v="Bay"/>
    <n v="0"/>
    <x v="6"/>
    <n v="58"/>
    <n v="1"/>
    <x v="0"/>
    <n v="0"/>
    <n v="0"/>
    <s v="CDFW"/>
    <s v="NA"/>
  </r>
  <r>
    <n v="10"/>
    <s v="2024-10-16T00:00:00Z"/>
    <n v="0"/>
    <x v="3"/>
    <x v="132"/>
    <s v="Bay"/>
    <n v="0"/>
    <x v="6"/>
    <n v="51"/>
    <n v="1"/>
    <x v="0"/>
    <n v="0"/>
    <n v="0"/>
    <s v="CDFW"/>
    <s v="NA"/>
  </r>
  <r>
    <n v="10"/>
    <s v="2024-10-16T00:00:00Z"/>
    <n v="0"/>
    <x v="3"/>
    <x v="132"/>
    <s v="Bay"/>
    <n v="0"/>
    <x v="6"/>
    <n v="56"/>
    <n v="1"/>
    <x v="0"/>
    <n v="0"/>
    <n v="0"/>
    <s v="CDFW"/>
    <s v="NA"/>
  </r>
  <r>
    <n v="10"/>
    <s v="2024-10-16T00:00:00Z"/>
    <n v="0"/>
    <x v="3"/>
    <x v="132"/>
    <s v="Bay"/>
    <n v="0"/>
    <x v="6"/>
    <n v="57"/>
    <n v="1"/>
    <x v="0"/>
    <n v="0"/>
    <n v="0"/>
    <s v="CDFW"/>
    <s v="NA"/>
  </r>
  <r>
    <n v="10"/>
    <s v="2024-10-15T00:00:00Z"/>
    <n v="0"/>
    <x v="3"/>
    <x v="133"/>
    <s v="Bay"/>
    <n v="0"/>
    <x v="6"/>
    <n v="49"/>
    <n v="1"/>
    <x v="0"/>
    <n v="0"/>
    <n v="0"/>
    <s v="CDFW"/>
    <s v="NA"/>
  </r>
  <r>
    <n v="10"/>
    <s v="2024-10-15T00:00:00Z"/>
    <n v="0"/>
    <x v="3"/>
    <x v="133"/>
    <s v="Bay"/>
    <n v="0"/>
    <x v="6"/>
    <n v="55"/>
    <n v="1"/>
    <x v="0"/>
    <n v="0"/>
    <n v="0"/>
    <s v="CDFW"/>
    <s v="NA"/>
  </r>
  <r>
    <n v="10"/>
    <s v="2024-10-15T00:00:00Z"/>
    <n v="0"/>
    <x v="3"/>
    <x v="133"/>
    <s v="Bay"/>
    <n v="0"/>
    <x v="6"/>
    <n v="58"/>
    <n v="1"/>
    <x v="0"/>
    <n v="0"/>
    <n v="0"/>
    <s v="CDFW"/>
    <s v="NA"/>
  </r>
  <r>
    <n v="10"/>
    <s v="2024-10-14T00:00:00Z"/>
    <n v="0"/>
    <x v="3"/>
    <x v="134"/>
    <s v="Bay"/>
    <n v="0"/>
    <x v="6"/>
    <n v="47"/>
    <n v="1"/>
    <x v="0"/>
    <n v="0"/>
    <n v="0"/>
    <s v="CDFW"/>
    <s v="NA"/>
  </r>
  <r>
    <n v="10"/>
    <s v="2024-10-14T00:00:00Z"/>
    <n v="0"/>
    <x v="3"/>
    <x v="134"/>
    <s v="Bay"/>
    <n v="0"/>
    <x v="6"/>
    <n v="49"/>
    <n v="1"/>
    <x v="0"/>
    <n v="0"/>
    <n v="0"/>
    <s v="CDFW"/>
    <s v="NA"/>
  </r>
  <r>
    <n v="10"/>
    <s v="2024-10-14T00:00:00Z"/>
    <n v="0"/>
    <x v="3"/>
    <x v="134"/>
    <s v="Bay"/>
    <n v="0"/>
    <x v="6"/>
    <n v="50"/>
    <n v="3"/>
    <x v="0"/>
    <n v="0"/>
    <n v="0"/>
    <s v="CDFW"/>
    <s v="NA"/>
  </r>
  <r>
    <n v="10"/>
    <s v="2024-10-14T00:00:00Z"/>
    <n v="0"/>
    <x v="3"/>
    <x v="134"/>
    <s v="Bay"/>
    <n v="0"/>
    <x v="6"/>
    <n v="51"/>
    <n v="3"/>
    <x v="0"/>
    <n v="0"/>
    <n v="0"/>
    <s v="CDFW"/>
    <s v="NA"/>
  </r>
  <r>
    <n v="10"/>
    <s v="2024-10-14T00:00:00Z"/>
    <n v="0"/>
    <x v="3"/>
    <x v="134"/>
    <s v="Bay"/>
    <n v="0"/>
    <x v="6"/>
    <n v="52"/>
    <n v="4"/>
    <x v="0"/>
    <n v="0"/>
    <n v="0"/>
    <s v="CDFW"/>
    <s v="NA"/>
  </r>
  <r>
    <n v="10"/>
    <s v="2024-10-14T00:00:00Z"/>
    <n v="0"/>
    <x v="3"/>
    <x v="134"/>
    <s v="Bay"/>
    <n v="0"/>
    <x v="6"/>
    <n v="53"/>
    <n v="4"/>
    <x v="0"/>
    <n v="0"/>
    <n v="0"/>
    <s v="CDFW"/>
    <s v="NA"/>
  </r>
  <r>
    <n v="10"/>
    <s v="2024-10-14T00:00:00Z"/>
    <n v="0"/>
    <x v="3"/>
    <x v="134"/>
    <s v="Bay"/>
    <n v="0"/>
    <x v="6"/>
    <n v="54"/>
    <n v="3"/>
    <x v="0"/>
    <n v="0"/>
    <n v="0"/>
    <s v="CDFW"/>
    <s v="NA"/>
  </r>
  <r>
    <n v="10"/>
    <s v="2024-10-14T00:00:00Z"/>
    <n v="0"/>
    <x v="3"/>
    <x v="134"/>
    <s v="Bay"/>
    <n v="0"/>
    <x v="6"/>
    <n v="55"/>
    <n v="2"/>
    <x v="0"/>
    <n v="0"/>
    <n v="0"/>
    <s v="CDFW"/>
    <s v="NA"/>
  </r>
  <r>
    <n v="10"/>
    <s v="2024-10-14T00:00:00Z"/>
    <n v="0"/>
    <x v="3"/>
    <x v="134"/>
    <s v="Bay"/>
    <n v="0"/>
    <x v="6"/>
    <n v="56"/>
    <n v="2"/>
    <x v="0"/>
    <n v="0"/>
    <n v="0"/>
    <s v="CDFW"/>
    <s v="NA"/>
  </r>
  <r>
    <n v="10"/>
    <s v="2024-10-14T00:00:00Z"/>
    <n v="0"/>
    <x v="3"/>
    <x v="134"/>
    <s v="Bay"/>
    <n v="0"/>
    <x v="6"/>
    <n v="57"/>
    <n v="1"/>
    <x v="0"/>
    <n v="0"/>
    <n v="0"/>
    <s v="CDFW"/>
    <s v="NA"/>
  </r>
  <r>
    <n v="10"/>
    <s v="2024-10-14T00:00:00Z"/>
    <n v="0"/>
    <x v="3"/>
    <x v="134"/>
    <s v="Bay"/>
    <n v="0"/>
    <x v="6"/>
    <n v="59"/>
    <n v="1"/>
    <x v="0"/>
    <n v="0"/>
    <n v="0"/>
    <s v="CDFW"/>
    <s v="NA"/>
  </r>
  <r>
    <n v="10"/>
    <s v="2024-10-14T00:00:00Z"/>
    <n v="0"/>
    <x v="3"/>
    <x v="134"/>
    <s v="Bay"/>
    <n v="0"/>
    <x v="6"/>
    <n v="61"/>
    <n v="1"/>
    <x v="0"/>
    <n v="0"/>
    <n v="0"/>
    <s v="CDFW"/>
    <s v="NA"/>
  </r>
  <r>
    <n v="10"/>
    <s v="2024-10-14T00:00:00Z"/>
    <n v="0"/>
    <x v="3"/>
    <x v="134"/>
    <s v="Bay"/>
    <n v="0"/>
    <x v="6"/>
    <n v="63"/>
    <n v="2"/>
    <x v="0"/>
    <n v="0"/>
    <n v="0"/>
    <s v="CDFW"/>
    <s v="NA"/>
  </r>
  <r>
    <n v="10"/>
    <s v="2024-10-14T00:00:00Z"/>
    <n v="0"/>
    <x v="3"/>
    <x v="134"/>
    <s v="Bay"/>
    <n v="0"/>
    <x v="6"/>
    <n v="69"/>
    <n v="1"/>
    <x v="0"/>
    <n v="0"/>
    <n v="0"/>
    <s v="CDFW"/>
    <s v="NA"/>
  </r>
  <r>
    <n v="10"/>
    <s v="2024-10-14T00:00:00Z"/>
    <n v="0"/>
    <x v="3"/>
    <x v="134"/>
    <s v="Bay"/>
    <n v="0"/>
    <x v="6"/>
    <n v="53"/>
    <n v="1"/>
    <x v="0"/>
    <n v="0"/>
    <n v="0"/>
    <s v="CDFW"/>
    <s v="NA"/>
  </r>
  <r>
    <n v="10"/>
    <s v="2024-10-14T00:00:00Z"/>
    <n v="0"/>
    <x v="3"/>
    <x v="135"/>
    <s v="Bay"/>
    <n v="0"/>
    <x v="6"/>
    <n v="87"/>
    <n v="1"/>
    <x v="1"/>
    <n v="0"/>
    <n v="0"/>
    <s v="CDFW"/>
    <s v="NA"/>
  </r>
  <r>
    <n v="10"/>
    <s v="2024-10-14T00:00:00Z"/>
    <n v="0"/>
    <x v="3"/>
    <x v="136"/>
    <s v="Bay"/>
    <n v="0"/>
    <x v="6"/>
    <n v="55"/>
    <n v="1"/>
    <x v="0"/>
    <n v="0"/>
    <n v="0"/>
    <s v="CDFW"/>
    <s v="NA"/>
  </r>
  <r>
    <n v="10"/>
    <s v="2024-10-14T00:00:00Z"/>
    <n v="0"/>
    <x v="3"/>
    <x v="136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83"/>
    <n v="1"/>
    <x v="0"/>
    <n v="0"/>
    <n v="0"/>
    <s v="CDFW"/>
    <s v="NA"/>
  </r>
  <r>
    <n v="10"/>
    <s v="2024-10-14T00:00:00Z"/>
    <n v="0"/>
    <x v="3"/>
    <x v="138"/>
    <s v="Bay"/>
    <n v="0"/>
    <x v="6"/>
    <n v="47"/>
    <n v="1"/>
    <x v="0"/>
    <n v="0"/>
    <n v="0"/>
    <s v="CDFW"/>
    <s v="NA"/>
  </r>
  <r>
    <n v="10"/>
    <s v="2024-10-14T00:00:00Z"/>
    <n v="0"/>
    <x v="3"/>
    <x v="138"/>
    <s v="Bay"/>
    <n v="0"/>
    <x v="6"/>
    <n v="48"/>
    <n v="1"/>
    <x v="0"/>
    <n v="0"/>
    <n v="0"/>
    <s v="CDFW"/>
    <s v="NA"/>
  </r>
  <r>
    <n v="10"/>
    <s v="2024-10-14T00:00:00Z"/>
    <n v="0"/>
    <x v="3"/>
    <x v="138"/>
    <s v="Bay"/>
    <n v="0"/>
    <x v="6"/>
    <n v="51"/>
    <n v="1"/>
    <x v="0"/>
    <n v="0"/>
    <n v="0"/>
    <s v="CDFW"/>
    <s v="NA"/>
  </r>
  <r>
    <n v="10"/>
    <s v="2024-10-14T00:00:00Z"/>
    <n v="0"/>
    <x v="3"/>
    <x v="138"/>
    <s v="Bay"/>
    <n v="0"/>
    <x v="6"/>
    <n v="52"/>
    <n v="2"/>
    <x v="0"/>
    <n v="0"/>
    <n v="0"/>
    <s v="CDFW"/>
    <s v="NA"/>
  </r>
  <r>
    <n v="10"/>
    <s v="2024-10-10T00:00:00Z"/>
    <n v="0"/>
    <x v="3"/>
    <x v="139"/>
    <s v="Bay"/>
    <n v="0"/>
    <x v="6"/>
    <n v="47"/>
    <n v="1"/>
    <x v="0"/>
    <n v="0"/>
    <n v="0"/>
    <s v="CDFW"/>
    <s v="NA"/>
  </r>
  <r>
    <n v="10"/>
    <s v="2024-10-10T00:00:00Z"/>
    <n v="0"/>
    <x v="3"/>
    <x v="140"/>
    <s v="Far West"/>
    <n v="0"/>
    <x v="5"/>
    <n v="56"/>
    <n v="1"/>
    <x v="0"/>
    <n v="0"/>
    <n v="0"/>
    <s v="CDFW"/>
    <s v="NA"/>
  </r>
  <r>
    <n v="10"/>
    <s v="2024-10-10T00:00:00Z"/>
    <n v="0"/>
    <x v="3"/>
    <x v="140"/>
    <s v="Far West"/>
    <n v="0"/>
    <x v="5"/>
    <n v="36"/>
    <n v="1"/>
    <x v="0"/>
    <n v="0"/>
    <n v="0"/>
    <s v="CDFW"/>
    <s v="NA"/>
  </r>
  <r>
    <n v="10"/>
    <s v="2024-10-10T00:00:00Z"/>
    <n v="0"/>
    <x v="3"/>
    <x v="141"/>
    <s v="Bay"/>
    <n v="0"/>
    <x v="6"/>
    <n v="61"/>
    <n v="1"/>
    <x v="0"/>
    <n v="0"/>
    <n v="0"/>
    <s v="CDFW"/>
    <s v="NA"/>
  </r>
  <r>
    <n v="10"/>
    <s v="2024-10-10T00:00:00Z"/>
    <n v="0"/>
    <x v="3"/>
    <x v="142"/>
    <s v="Bay"/>
    <n v="0"/>
    <x v="6"/>
    <n v="47"/>
    <n v="1"/>
    <x v="0"/>
    <n v="0"/>
    <n v="0"/>
    <s v="CDFW"/>
    <s v="NA"/>
  </r>
  <r>
    <n v="10"/>
    <s v="2024-10-10T00:00:00Z"/>
    <n v="0"/>
    <x v="3"/>
    <x v="142"/>
    <s v="Bay"/>
    <n v="0"/>
    <x v="6"/>
    <n v="49"/>
    <n v="1"/>
    <x v="0"/>
    <n v="0"/>
    <n v="0"/>
    <s v="CDFW"/>
    <s v="NA"/>
  </r>
  <r>
    <n v="10"/>
    <s v="2024-10-10T00:00:00Z"/>
    <n v="0"/>
    <x v="3"/>
    <x v="142"/>
    <s v="Bay"/>
    <n v="0"/>
    <x v="6"/>
    <n v="50"/>
    <n v="2"/>
    <x v="0"/>
    <n v="0"/>
    <n v="0"/>
    <s v="CDFW"/>
    <s v="NA"/>
  </r>
  <r>
    <n v="10"/>
    <s v="2024-10-10T00:00:00Z"/>
    <n v="0"/>
    <x v="3"/>
    <x v="142"/>
    <s v="Bay"/>
    <n v="0"/>
    <x v="6"/>
    <n v="52"/>
    <n v="1"/>
    <x v="0"/>
    <n v="0"/>
    <n v="0"/>
    <s v="CDFW"/>
    <s v="NA"/>
  </r>
  <r>
    <n v="10"/>
    <s v="2024-10-10T00:00:00Z"/>
    <n v="0"/>
    <x v="3"/>
    <x v="142"/>
    <s v="Bay"/>
    <n v="0"/>
    <x v="6"/>
    <n v="53"/>
    <n v="1"/>
    <x v="0"/>
    <n v="0"/>
    <n v="0"/>
    <s v="CDFW"/>
    <s v="NA"/>
  </r>
  <r>
    <n v="10"/>
    <s v="2024-10-10T00:00:00Z"/>
    <n v="0"/>
    <x v="3"/>
    <x v="142"/>
    <s v="Bay"/>
    <n v="0"/>
    <x v="6"/>
    <n v="54"/>
    <n v="1"/>
    <x v="0"/>
    <n v="0"/>
    <n v="0"/>
    <s v="CDFW"/>
    <s v="NA"/>
  </r>
  <r>
    <n v="10"/>
    <s v="2024-10-10T00:00:00Z"/>
    <n v="0"/>
    <x v="3"/>
    <x v="142"/>
    <s v="Bay"/>
    <n v="0"/>
    <x v="6"/>
    <n v="56"/>
    <n v="1"/>
    <x v="0"/>
    <n v="0"/>
    <n v="0"/>
    <s v="CDFW"/>
    <s v="NA"/>
  </r>
  <r>
    <n v="10"/>
    <s v="2024-10-10T00:00:00Z"/>
    <n v="0"/>
    <x v="3"/>
    <x v="142"/>
    <s v="Bay"/>
    <n v="0"/>
    <x v="6"/>
    <n v="59"/>
    <n v="1"/>
    <x v="0"/>
    <n v="0"/>
    <n v="0"/>
    <s v="CDFW"/>
    <s v="NA"/>
  </r>
  <r>
    <n v="10"/>
    <s v="2024-10-10T00:00:00Z"/>
    <n v="0"/>
    <x v="3"/>
    <x v="142"/>
    <s v="Bay"/>
    <n v="0"/>
    <x v="6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52"/>
    <n v="1"/>
    <x v="0"/>
    <n v="0"/>
    <n v="0"/>
    <s v="CDFW"/>
    <s v="NA"/>
  </r>
  <r>
    <n v="10"/>
    <s v="2024-10-10T00:00:00Z"/>
    <n v="0"/>
    <x v="3"/>
    <x v="143"/>
    <s v="Far West"/>
    <n v="0"/>
    <x v="5"/>
    <n v="55"/>
    <n v="1"/>
    <x v="0"/>
    <n v="0"/>
    <n v="0"/>
    <s v="CDFW"/>
    <s v="NA"/>
  </r>
  <r>
    <n v="10"/>
    <s v="2024-10-10T00:00:00Z"/>
    <n v="0"/>
    <x v="3"/>
    <x v="143"/>
    <s v="Far West"/>
    <n v="0"/>
    <x v="5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61"/>
    <n v="1"/>
    <x v="0"/>
    <n v="0"/>
    <n v="0"/>
    <s v="CDFW"/>
    <s v="NA"/>
  </r>
  <r>
    <n v="10"/>
    <s v="2024-10-10T00:00:00Z"/>
    <n v="0"/>
    <x v="3"/>
    <x v="143"/>
    <s v="Far West"/>
    <n v="0"/>
    <x v="5"/>
    <n v="94"/>
    <n v="1"/>
    <x v="1"/>
    <n v="0"/>
    <n v="0"/>
    <s v="CDFW"/>
    <s v="NA"/>
  </r>
  <r>
    <n v="10"/>
    <s v="2024-10-10T00:00:00Z"/>
    <n v="0"/>
    <x v="3"/>
    <x v="143"/>
    <s v="Far West"/>
    <n v="0"/>
    <x v="5"/>
    <n v="42"/>
    <n v="1"/>
    <x v="0"/>
    <n v="0"/>
    <n v="0"/>
    <s v="CDFW"/>
    <s v="NA"/>
  </r>
  <r>
    <n v="10"/>
    <s v="2024-10-09T00:00:00Z"/>
    <n v="0"/>
    <x v="3"/>
    <x v="144"/>
    <s v="Far West"/>
    <n v="0"/>
    <x v="5"/>
    <n v="50"/>
    <n v="1"/>
    <x v="0"/>
    <n v="0"/>
    <n v="0"/>
    <s v="CDFW"/>
    <s v="NA"/>
  </r>
  <r>
    <n v="10"/>
    <s v="2024-10-09T00:00:00Z"/>
    <n v="0"/>
    <x v="3"/>
    <x v="145"/>
    <s v="Far West"/>
    <n v="0"/>
    <x v="1"/>
    <n v="59"/>
    <n v="2"/>
    <x v="0"/>
    <n v="0"/>
    <n v="0"/>
    <s v="CDFW"/>
    <s v="NA"/>
  </r>
  <r>
    <n v="10"/>
    <s v="2024-10-09T00:00:00Z"/>
    <n v="0"/>
    <x v="3"/>
    <x v="146"/>
    <s v="West"/>
    <n v="0"/>
    <x v="1"/>
    <n v="50"/>
    <n v="1"/>
    <x v="0"/>
    <n v="0"/>
    <n v="0"/>
    <s v="CDFW"/>
    <s v="NA"/>
  </r>
  <r>
    <n v="10"/>
    <s v="2024-10-09T00:00:00Z"/>
    <n v="0"/>
    <x v="3"/>
    <x v="146"/>
    <s v="West"/>
    <n v="0"/>
    <x v="1"/>
    <n v="66"/>
    <n v="1"/>
    <x v="0"/>
    <n v="0"/>
    <n v="0"/>
    <s v="CDFW"/>
    <s v="NA"/>
  </r>
  <r>
    <n v="11"/>
    <s v="2024-11-05T00:00:00Z"/>
    <n v="0"/>
    <x v="3"/>
    <x v="147"/>
    <s v="North"/>
    <n v="0"/>
    <x v="3"/>
    <n v="118"/>
    <n v="1"/>
    <x v="1"/>
    <n v="0"/>
    <n v="0"/>
    <s v="CDFW"/>
    <s v="NA"/>
  </r>
  <r>
    <n v="11"/>
    <s v="2024-11-05T00:00:00Z"/>
    <n v="0"/>
    <x v="3"/>
    <x v="148"/>
    <s v="West"/>
    <n v="0"/>
    <x v="3"/>
    <n v="61"/>
    <n v="2"/>
    <x v="0"/>
    <n v="0"/>
    <n v="0"/>
    <s v="CDFW"/>
    <s v="NA"/>
  </r>
  <r>
    <n v="11"/>
    <s v="2024-11-06T00:00:00Z"/>
    <n v="0"/>
    <x v="3"/>
    <x v="146"/>
    <s v="West"/>
    <n v="0"/>
    <x v="1"/>
    <n v="59"/>
    <n v="1"/>
    <x v="0"/>
    <n v="0"/>
    <n v="0"/>
    <s v="CDFW"/>
    <s v="NA"/>
  </r>
  <r>
    <n v="11"/>
    <s v="2024-11-06T00:00:00Z"/>
    <n v="0"/>
    <x v="3"/>
    <x v="149"/>
    <s v="West"/>
    <n v="0"/>
    <x v="1"/>
    <n v="115"/>
    <n v="1"/>
    <x v="1"/>
    <n v="0"/>
    <n v="0"/>
    <s v="CDFW"/>
    <s v="NA"/>
  </r>
  <r>
    <n v="11"/>
    <s v="2024-11-06T00:00:00Z"/>
    <n v="0"/>
    <x v="3"/>
    <x v="150"/>
    <s v="Far West"/>
    <n v="0"/>
    <x v="1"/>
    <n v="68"/>
    <n v="1"/>
    <x v="0"/>
    <n v="0"/>
    <n v="0"/>
    <s v="CDFW"/>
    <s v="NA"/>
  </r>
  <r>
    <n v="11"/>
    <s v="2024-11-06T00:00:00Z"/>
    <n v="0"/>
    <x v="3"/>
    <x v="151"/>
    <s v="West"/>
    <n v="0"/>
    <x v="0"/>
    <n v="54"/>
    <n v="1"/>
    <x v="0"/>
    <n v="0"/>
    <n v="0"/>
    <s v="CDFW"/>
    <s v="NA"/>
  </r>
  <r>
    <n v="11"/>
    <s v="2024-11-06T00:00:00Z"/>
    <n v="0"/>
    <x v="3"/>
    <x v="152"/>
    <s v="West"/>
    <n v="0"/>
    <x v="0"/>
    <n v="58"/>
    <n v="1"/>
    <x v="0"/>
    <n v="0"/>
    <n v="0"/>
    <s v="CDFW"/>
    <s v="NA"/>
  </r>
  <r>
    <n v="11"/>
    <s v="2024-11-07T00:00:00Z"/>
    <n v="0"/>
    <x v="3"/>
    <x v="143"/>
    <s v="Far West"/>
    <n v="0"/>
    <x v="5"/>
    <n v="89"/>
    <n v="1"/>
    <x v="1"/>
    <n v="0"/>
    <n v="0"/>
    <s v="CDFW"/>
    <s v="NA"/>
  </r>
  <r>
    <n v="11"/>
    <s v="2024-11-07T00:00:00Z"/>
    <n v="0"/>
    <x v="3"/>
    <x v="143"/>
    <s v="Far West"/>
    <n v="0"/>
    <x v="5"/>
    <n v="59"/>
    <n v="1"/>
    <x v="0"/>
    <n v="0"/>
    <n v="0"/>
    <s v="CDFW"/>
    <s v="NA"/>
  </r>
  <r>
    <n v="11"/>
    <s v="2024-11-07T00:00:00Z"/>
    <n v="0"/>
    <x v="3"/>
    <x v="143"/>
    <s v="Far West"/>
    <n v="0"/>
    <x v="5"/>
    <n v="56"/>
    <n v="1"/>
    <x v="0"/>
    <n v="0"/>
    <n v="0"/>
    <s v="CDFW"/>
    <s v="NA"/>
  </r>
  <r>
    <n v="11"/>
    <s v="2024-11-07T00:00:00Z"/>
    <n v="0"/>
    <x v="3"/>
    <x v="143"/>
    <s v="Far West"/>
    <n v="0"/>
    <x v="5"/>
    <n v="54"/>
    <n v="1"/>
    <x v="0"/>
    <n v="0"/>
    <n v="0"/>
    <s v="CDFW"/>
    <s v="NA"/>
  </r>
  <r>
    <n v="11"/>
    <s v="2024-11-07T00:00:00Z"/>
    <n v="0"/>
    <x v="3"/>
    <x v="142"/>
    <s v="Bay"/>
    <n v="0"/>
    <x v="6"/>
    <n v="52"/>
    <n v="1"/>
    <x v="0"/>
    <n v="0"/>
    <n v="0"/>
    <s v="CDFW"/>
    <s v="NA"/>
  </r>
  <r>
    <n v="11"/>
    <s v="2024-11-07T00:00:00Z"/>
    <n v="0"/>
    <x v="3"/>
    <x v="153"/>
    <s v="Bay"/>
    <n v="0"/>
    <x v="6"/>
    <n v="57"/>
    <n v="1"/>
    <x v="0"/>
    <n v="0"/>
    <n v="0"/>
    <s v="CDFW"/>
    <s v="NA"/>
  </r>
  <r>
    <n v="11"/>
    <s v="2024-11-07T00:00:00Z"/>
    <n v="0"/>
    <x v="3"/>
    <x v="153"/>
    <s v="Bay"/>
    <n v="0"/>
    <x v="6"/>
    <n v="55"/>
    <n v="2"/>
    <x v="0"/>
    <n v="0"/>
    <n v="0"/>
    <s v="CDFW"/>
    <s v="NA"/>
  </r>
  <r>
    <n v="11"/>
    <s v="2024-11-07T00:00:00Z"/>
    <n v="0"/>
    <x v="3"/>
    <x v="153"/>
    <s v="Bay"/>
    <n v="0"/>
    <x v="6"/>
    <n v="54"/>
    <n v="1"/>
    <x v="0"/>
    <n v="0"/>
    <n v="0"/>
    <s v="CDFW"/>
    <s v="NA"/>
  </r>
  <r>
    <n v="11"/>
    <s v="2024-11-07T00:00:00Z"/>
    <n v="0"/>
    <x v="3"/>
    <x v="141"/>
    <s v="Bay"/>
    <n v="0"/>
    <x v="6"/>
    <n v="52"/>
    <n v="1"/>
    <x v="0"/>
    <n v="0"/>
    <n v="0"/>
    <s v="CDFW"/>
    <s v="NA"/>
  </r>
  <r>
    <n v="11"/>
    <s v="2024-11-07T00:00:00Z"/>
    <n v="0"/>
    <x v="3"/>
    <x v="141"/>
    <s v="Bay"/>
    <n v="0"/>
    <x v="6"/>
    <n v="51"/>
    <n v="1"/>
    <x v="0"/>
    <n v="0"/>
    <n v="0"/>
    <s v="CDFW"/>
    <s v="NA"/>
  </r>
  <r>
    <n v="11"/>
    <s v="2024-11-07T00:00:00Z"/>
    <n v="0"/>
    <x v="3"/>
    <x v="154"/>
    <s v="Bay"/>
    <n v="0"/>
    <x v="6"/>
    <n v="66"/>
    <n v="1"/>
    <x v="0"/>
    <n v="0"/>
    <n v="0"/>
    <s v="CDFW"/>
    <s v="NA"/>
  </r>
  <r>
    <n v="11"/>
    <s v="2024-11-07T00:00:00Z"/>
    <n v="0"/>
    <x v="3"/>
    <x v="154"/>
    <s v="Bay"/>
    <n v="0"/>
    <x v="6"/>
    <n v="63"/>
    <n v="1"/>
    <x v="0"/>
    <n v="0"/>
    <n v="0"/>
    <s v="CDFW"/>
    <s v="NA"/>
  </r>
  <r>
    <n v="11"/>
    <s v="2024-11-07T00:00:00Z"/>
    <n v="0"/>
    <x v="3"/>
    <x v="154"/>
    <s v="Bay"/>
    <n v="0"/>
    <x v="6"/>
    <n v="57"/>
    <n v="1"/>
    <x v="0"/>
    <n v="0"/>
    <n v="0"/>
    <s v="CDFW"/>
    <s v="NA"/>
  </r>
  <r>
    <n v="11"/>
    <s v="2024-11-07T00:00:00Z"/>
    <n v="0"/>
    <x v="3"/>
    <x v="154"/>
    <s v="Bay"/>
    <n v="0"/>
    <x v="6"/>
    <n v="55"/>
    <n v="1"/>
    <x v="0"/>
    <n v="0"/>
    <n v="0"/>
    <s v="CDFW"/>
    <s v="NA"/>
  </r>
  <r>
    <n v="11"/>
    <s v="2024-11-07T00:00:00Z"/>
    <n v="0"/>
    <x v="3"/>
    <x v="154"/>
    <s v="Bay"/>
    <n v="0"/>
    <x v="6"/>
    <n v="50"/>
    <n v="1"/>
    <x v="0"/>
    <n v="0"/>
    <n v="0"/>
    <s v="CDFW"/>
    <s v="NA"/>
  </r>
  <r>
    <n v="11"/>
    <s v="2024-11-07T00:00:00Z"/>
    <n v="0"/>
    <x v="3"/>
    <x v="154"/>
    <s v="Bay"/>
    <n v="0"/>
    <x v="6"/>
    <n v="49"/>
    <n v="1"/>
    <x v="0"/>
    <n v="0"/>
    <n v="0"/>
    <s v="CDFW"/>
    <s v="NA"/>
  </r>
  <r>
    <n v="11"/>
    <s v="2024-11-10T00:00:00Z"/>
    <n v="0"/>
    <x v="3"/>
    <x v="155"/>
    <s v="Bay"/>
    <n v="0"/>
    <x v="6"/>
    <n v="57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07T00:00:00Z"/>
    <n v="0"/>
    <x v="3"/>
    <x v="140"/>
    <s v="Far West"/>
    <n v="0"/>
    <x v="5"/>
    <n v="57"/>
    <n v="1"/>
    <x v="0"/>
    <n v="0"/>
    <n v="0"/>
    <s v="CDFW"/>
    <s v="NA"/>
  </r>
  <r>
    <n v="11"/>
    <s v="2024-11-07T00:00:00Z"/>
    <n v="0"/>
    <x v="3"/>
    <x v="140"/>
    <s v="Far West"/>
    <n v="0"/>
    <x v="5"/>
    <n v="55"/>
    <n v="1"/>
    <x v="0"/>
    <n v="0"/>
    <n v="0"/>
    <s v="CDFW"/>
    <s v="NA"/>
  </r>
  <r>
    <n v="11"/>
    <s v="2024-11-12T00:00:00Z"/>
    <n v="0"/>
    <x v="3"/>
    <x v="156"/>
    <s v="Bay"/>
    <n v="0"/>
    <x v="6"/>
    <n v="66"/>
    <n v="1"/>
    <x v="0"/>
    <n v="0"/>
    <n v="0"/>
    <s v="CDFW"/>
    <s v="NA"/>
  </r>
  <r>
    <n v="11"/>
    <s v="2024-11-12T00:00:00Z"/>
    <n v="0"/>
    <x v="3"/>
    <x v="135"/>
    <s v="Bay"/>
    <n v="0"/>
    <x v="6"/>
    <n v="89"/>
    <n v="1"/>
    <x v="1"/>
    <n v="0"/>
    <n v="0"/>
    <s v="CDFW"/>
    <s v="NA"/>
  </r>
  <r>
    <n v="11"/>
    <s v="2024-11-12T00:00:00Z"/>
    <n v="0"/>
    <x v="3"/>
    <x v="134"/>
    <s v="Bay"/>
    <n v="0"/>
    <x v="6"/>
    <n v="55"/>
    <n v="1"/>
    <x v="0"/>
    <n v="0"/>
    <n v="0"/>
    <s v="CDFW"/>
    <s v="NA"/>
  </r>
  <r>
    <n v="11"/>
    <s v="2024-11-13T00:00:00Z"/>
    <n v="0"/>
    <x v="3"/>
    <x v="131"/>
    <s v="Bay"/>
    <n v="0"/>
    <x v="6"/>
    <n v="51"/>
    <n v="1"/>
    <x v="0"/>
    <n v="0"/>
    <n v="0"/>
    <s v="CDFW"/>
    <s v="NA"/>
  </r>
  <r>
    <n v="11"/>
    <s v="2024-11-13T00:00:00Z"/>
    <n v="0"/>
    <x v="3"/>
    <x v="130"/>
    <s v="Bay"/>
    <n v="0"/>
    <x v="6"/>
    <n v="55"/>
    <n v="1"/>
    <x v="0"/>
    <n v="0"/>
    <n v="0"/>
    <s v="CDFW"/>
    <s v="NA"/>
  </r>
  <r>
    <n v="11"/>
    <s v="2024-11-13T00:00:00Z"/>
    <n v="0"/>
    <x v="3"/>
    <x v="130"/>
    <s v="Bay"/>
    <n v="0"/>
    <x v="6"/>
    <n v="54"/>
    <n v="1"/>
    <x v="0"/>
    <n v="0"/>
    <n v="0"/>
    <s v="CDFW"/>
    <s v="NA"/>
  </r>
  <r>
    <n v="11"/>
    <s v="2024-11-13T00:00:00Z"/>
    <n v="0"/>
    <x v="3"/>
    <x v="130"/>
    <s v="Bay"/>
    <n v="0"/>
    <x v="6"/>
    <n v="52"/>
    <n v="2"/>
    <x v="0"/>
    <n v="0"/>
    <n v="0"/>
    <s v="CDFW"/>
    <s v="NA"/>
  </r>
  <r>
    <n v="11"/>
    <s v="2024-11-14T00:00:00Z"/>
    <n v="0"/>
    <x v="3"/>
    <x v="157"/>
    <s v="Bay"/>
    <n v="0"/>
    <x v="6"/>
    <n v="66"/>
    <n v="1"/>
    <x v="0"/>
    <n v="0"/>
    <n v="0"/>
    <s v="CDFW"/>
    <s v="NA"/>
  </r>
  <r>
    <n v="11"/>
    <s v="2024-11-14T00:00:00Z"/>
    <n v="0"/>
    <x v="3"/>
    <x v="157"/>
    <s v="Bay"/>
    <n v="0"/>
    <x v="6"/>
    <n v="57"/>
    <n v="1"/>
    <x v="0"/>
    <n v="0"/>
    <n v="0"/>
    <s v="CDFW"/>
    <s v="NA"/>
  </r>
  <r>
    <n v="11"/>
    <s v="2024-11-14T00:00:00Z"/>
    <n v="0"/>
    <x v="3"/>
    <x v="157"/>
    <s v="Bay"/>
    <n v="0"/>
    <x v="6"/>
    <n v="52"/>
    <n v="1"/>
    <x v="0"/>
    <n v="0"/>
    <n v="0"/>
    <s v="CDFW"/>
    <s v="NA"/>
  </r>
  <r>
    <n v="11"/>
    <s v="2024-11-14T00:00:00Z"/>
    <n v="0"/>
    <x v="3"/>
    <x v="158"/>
    <s v="Bay"/>
    <n v="0"/>
    <x v="6"/>
    <n v="57"/>
    <n v="1"/>
    <x v="0"/>
    <n v="0"/>
    <n v="0"/>
    <s v="CDFW"/>
    <s v="NA"/>
  </r>
  <r>
    <n v="12"/>
    <d v="1899-12-30T00:00:00"/>
    <n v="0"/>
    <x v="3"/>
    <x v="159"/>
    <s v="West"/>
    <n v="0"/>
    <x v="7"/>
    <n v="114"/>
    <n v="1"/>
    <x v="1"/>
    <n v="0"/>
    <n v="0"/>
    <s v="CDFW"/>
    <n v="0"/>
  </r>
  <r>
    <n v="12"/>
    <d v="1899-12-30T00:00:00"/>
    <n v="0"/>
    <x v="3"/>
    <x v="160"/>
    <s v="North"/>
    <n v="0"/>
    <x v="3"/>
    <n v="113"/>
    <n v="1"/>
    <x v="1"/>
    <n v="0"/>
    <n v="0"/>
    <s v="CDFW"/>
    <n v="0"/>
  </r>
  <r>
    <n v="12"/>
    <d v="1899-12-30T00:00:00"/>
    <n v="0"/>
    <x v="3"/>
    <x v="147"/>
    <s v="North"/>
    <n v="0"/>
    <x v="3"/>
    <n v="117"/>
    <n v="1"/>
    <x v="1"/>
    <n v="0"/>
    <n v="0"/>
    <s v="CDFW"/>
    <n v="0"/>
  </r>
  <r>
    <n v="12"/>
    <d v="1899-12-30T00:00:00"/>
    <n v="0"/>
    <x v="3"/>
    <x v="148"/>
    <s v="West"/>
    <n v="0"/>
    <x v="3"/>
    <n v="103"/>
    <n v="1"/>
    <x v="1"/>
    <n v="0"/>
    <n v="0"/>
    <s v="CDFW"/>
    <n v="0"/>
  </r>
  <r>
    <n v="12"/>
    <d v="1899-12-30T00:00:00"/>
    <n v="0"/>
    <x v="3"/>
    <x v="161"/>
    <s v="West"/>
    <n v="0"/>
    <x v="3"/>
    <n v="106"/>
    <n v="1"/>
    <x v="1"/>
    <n v="0"/>
    <n v="0"/>
    <s v="CDFW"/>
    <n v="0"/>
  </r>
  <r>
    <n v="12"/>
    <d v="1899-12-30T00:00:00"/>
    <n v="0"/>
    <x v="3"/>
    <x v="146"/>
    <s v="West"/>
    <n v="0"/>
    <x v="1"/>
    <n v="107"/>
    <n v="1"/>
    <x v="1"/>
    <n v="0"/>
    <n v="0"/>
    <s v="CDFW"/>
    <n v="0"/>
  </r>
  <r>
    <n v="12"/>
    <d v="1899-12-30T00:00:00"/>
    <n v="0"/>
    <x v="3"/>
    <x v="146"/>
    <s v="West"/>
    <n v="0"/>
    <x v="1"/>
    <n v="95"/>
    <n v="1"/>
    <x v="1"/>
    <n v="0"/>
    <n v="0"/>
    <s v="CDFW"/>
    <n v="0"/>
  </r>
  <r>
    <n v="12"/>
    <d v="1899-12-30T00:00:00"/>
    <n v="0"/>
    <x v="3"/>
    <x v="162"/>
    <s v="West"/>
    <n v="0"/>
    <x v="1"/>
    <n v="113"/>
    <n v="1"/>
    <x v="1"/>
    <n v="0"/>
    <n v="0"/>
    <s v="CDFW"/>
    <n v="0"/>
  </r>
  <r>
    <n v="12"/>
    <d v="1899-12-30T00:00:00"/>
    <n v="0"/>
    <x v="3"/>
    <x v="162"/>
    <s v="West"/>
    <n v="0"/>
    <x v="1"/>
    <n v="107"/>
    <n v="1"/>
    <x v="1"/>
    <n v="0"/>
    <n v="0"/>
    <s v="CDFW"/>
    <n v="0"/>
  </r>
  <r>
    <n v="12"/>
    <d v="1899-12-30T00:00:00"/>
    <n v="0"/>
    <x v="3"/>
    <x v="162"/>
    <s v="West"/>
    <n v="0"/>
    <x v="1"/>
    <n v="97"/>
    <n v="1"/>
    <x v="1"/>
    <n v="0"/>
    <n v="0"/>
    <s v="CDFW"/>
    <n v="0"/>
  </r>
  <r>
    <n v="12"/>
    <d v="1899-12-30T00:00:00"/>
    <n v="0"/>
    <x v="3"/>
    <x v="162"/>
    <s v="West"/>
    <n v="0"/>
    <x v="1"/>
    <n v="58"/>
    <n v="1"/>
    <x v="0"/>
    <n v="0"/>
    <n v="0"/>
    <s v="CDFW"/>
    <n v="0"/>
  </r>
  <r>
    <n v="12"/>
    <d v="1899-12-30T00:00:00"/>
    <n v="0"/>
    <x v="3"/>
    <x v="150"/>
    <s v="Far West"/>
    <n v="0"/>
    <x v="1"/>
    <n v="113"/>
    <n v="1"/>
    <x v="1"/>
    <n v="0"/>
    <n v="0"/>
    <s v="CDFW"/>
    <n v="0"/>
  </r>
  <r>
    <n v="12"/>
    <d v="1899-12-30T00:00:00"/>
    <n v="0"/>
    <x v="3"/>
    <x v="150"/>
    <s v="Far West"/>
    <n v="0"/>
    <x v="1"/>
    <n v="107"/>
    <n v="1"/>
    <x v="1"/>
    <n v="0"/>
    <n v="0"/>
    <s v="CDFW"/>
    <n v="0"/>
  </r>
  <r>
    <n v="12"/>
    <d v="1899-12-30T00:00:00"/>
    <n v="0"/>
    <x v="3"/>
    <x v="150"/>
    <s v="Far West"/>
    <n v="0"/>
    <x v="1"/>
    <n v="72"/>
    <n v="1"/>
    <x v="0"/>
    <n v="0"/>
    <n v="0"/>
    <s v="CDFW"/>
    <n v="0"/>
  </r>
  <r>
    <n v="12"/>
    <d v="1899-12-30T00:00:00"/>
    <n v="0"/>
    <x v="3"/>
    <x v="150"/>
    <s v="Far West"/>
    <n v="0"/>
    <x v="1"/>
    <n v="64"/>
    <n v="2"/>
    <x v="0"/>
    <n v="0"/>
    <n v="0"/>
    <s v="CDFW"/>
    <n v="0"/>
  </r>
  <r>
    <n v="12"/>
    <d v="1899-12-30T00:00:00"/>
    <n v="0"/>
    <x v="3"/>
    <x v="150"/>
    <s v="Far West"/>
    <n v="0"/>
    <x v="1"/>
    <n v="63"/>
    <n v="1"/>
    <x v="0"/>
    <n v="0"/>
    <n v="0"/>
    <s v="CDFW"/>
    <n v="0"/>
  </r>
  <r>
    <n v="12"/>
    <d v="1899-12-30T00:00:00"/>
    <n v="0"/>
    <x v="3"/>
    <x v="150"/>
    <s v="Far West"/>
    <n v="0"/>
    <x v="1"/>
    <n v="57"/>
    <n v="2"/>
    <x v="0"/>
    <n v="0"/>
    <n v="0"/>
    <s v="CDFW"/>
    <n v="0"/>
  </r>
  <r>
    <n v="12"/>
    <d v="1899-12-30T00:00:00"/>
    <n v="0"/>
    <x v="3"/>
    <x v="150"/>
    <s v="Far West"/>
    <n v="0"/>
    <x v="1"/>
    <n v="56"/>
    <n v="1"/>
    <x v="0"/>
    <n v="0"/>
    <n v="0"/>
    <s v="CDFW"/>
    <n v="0"/>
  </r>
  <r>
    <n v="12"/>
    <d v="1899-12-30T00:00:00"/>
    <n v="0"/>
    <x v="3"/>
    <x v="150"/>
    <s v="Far West"/>
    <n v="0"/>
    <x v="1"/>
    <n v="53"/>
    <n v="1"/>
    <x v="0"/>
    <n v="0"/>
    <n v="0"/>
    <s v="CDFW"/>
    <n v="0"/>
  </r>
  <r>
    <n v="12"/>
    <d v="1899-12-30T00:00:00"/>
    <n v="0"/>
    <x v="3"/>
    <x v="151"/>
    <s v="West"/>
    <n v="0"/>
    <x v="0"/>
    <n v="69"/>
    <n v="1"/>
    <x v="0"/>
    <n v="0"/>
    <n v="0"/>
    <s v="CDFW"/>
    <n v="0"/>
  </r>
  <r>
    <n v="12"/>
    <d v="1899-12-30T00:00:00"/>
    <n v="0"/>
    <x v="3"/>
    <x v="151"/>
    <s v="West"/>
    <n v="0"/>
    <x v="0"/>
    <n v="62"/>
    <n v="1"/>
    <x v="0"/>
    <n v="0"/>
    <n v="0"/>
    <s v="CDFW"/>
    <n v="0"/>
  </r>
  <r>
    <n v="12"/>
    <d v="1899-12-30T00:00:00"/>
    <n v="0"/>
    <x v="3"/>
    <x v="152"/>
    <s v="West"/>
    <n v="0"/>
    <x v="0"/>
    <n v="111"/>
    <n v="1"/>
    <x v="1"/>
    <n v="0"/>
    <n v="0"/>
    <s v="CDFW"/>
    <n v="0"/>
  </r>
  <r>
    <n v="12"/>
    <d v="1899-12-30T00:00:00"/>
    <n v="0"/>
    <x v="3"/>
    <x v="145"/>
    <s v="Far West"/>
    <n v="0"/>
    <x v="1"/>
    <n v="108"/>
    <n v="1"/>
    <x v="1"/>
    <n v="0"/>
    <n v="0"/>
    <s v="CDFW"/>
    <n v="0"/>
  </r>
  <r>
    <n v="12"/>
    <d v="1899-12-30T00:00:00"/>
    <n v="0"/>
    <x v="3"/>
    <x v="145"/>
    <s v="Far West"/>
    <n v="0"/>
    <x v="1"/>
    <n v="70"/>
    <n v="1"/>
    <x v="0"/>
    <n v="0"/>
    <n v="0"/>
    <s v="CDFW"/>
    <n v="0"/>
  </r>
  <r>
    <n v="12"/>
    <d v="1899-12-30T00:00:00"/>
    <n v="0"/>
    <x v="3"/>
    <x v="145"/>
    <s v="Far West"/>
    <n v="0"/>
    <x v="1"/>
    <n v="60"/>
    <n v="1"/>
    <x v="0"/>
    <n v="0"/>
    <n v="0"/>
    <s v="CDFW"/>
    <n v="0"/>
  </r>
  <r>
    <n v="12"/>
    <d v="1899-12-30T00:00:00"/>
    <n v="0"/>
    <x v="3"/>
    <x v="163"/>
    <s v="Far West"/>
    <n v="0"/>
    <x v="1"/>
    <n v="93"/>
    <n v="1"/>
    <x v="1"/>
    <n v="0"/>
    <n v="0"/>
    <s v="CDFW"/>
    <n v="0"/>
  </r>
  <r>
    <n v="12"/>
    <d v="1899-12-30T00:00:00"/>
    <n v="0"/>
    <x v="3"/>
    <x v="163"/>
    <s v="Far West"/>
    <n v="0"/>
    <x v="1"/>
    <n v="67"/>
    <n v="1"/>
    <x v="0"/>
    <n v="0"/>
    <n v="0"/>
    <s v="CDFW"/>
    <n v="0"/>
  </r>
  <r>
    <n v="12"/>
    <d v="1899-12-30T00:00:00"/>
    <n v="0"/>
    <x v="3"/>
    <x v="163"/>
    <s v="Far West"/>
    <n v="0"/>
    <x v="1"/>
    <n v="66"/>
    <n v="1"/>
    <x v="0"/>
    <n v="0"/>
    <n v="0"/>
    <s v="CDFW"/>
    <n v="0"/>
  </r>
  <r>
    <n v="12"/>
    <d v="1899-12-30T00:00:00"/>
    <n v="0"/>
    <x v="3"/>
    <x v="163"/>
    <s v="Far West"/>
    <n v="0"/>
    <x v="1"/>
    <n v="63"/>
    <n v="1"/>
    <x v="0"/>
    <n v="0"/>
    <n v="0"/>
    <s v="CDFW"/>
    <n v="0"/>
  </r>
  <r>
    <n v="12"/>
    <d v="1899-12-30T00:00:00"/>
    <n v="0"/>
    <x v="3"/>
    <x v="163"/>
    <s v="Far West"/>
    <n v="0"/>
    <x v="1"/>
    <n v="61"/>
    <n v="1"/>
    <x v="0"/>
    <n v="0"/>
    <n v="0"/>
    <s v="CDFW"/>
    <n v="0"/>
  </r>
  <r>
    <n v="12"/>
    <d v="1899-12-30T00:00:00"/>
    <n v="0"/>
    <x v="3"/>
    <x v="163"/>
    <s v="Far West"/>
    <n v="0"/>
    <x v="1"/>
    <n v="59"/>
    <n v="1"/>
    <x v="0"/>
    <n v="0"/>
    <n v="0"/>
    <s v="CDFW"/>
    <n v="0"/>
  </r>
  <r>
    <n v="12"/>
    <d v="1899-12-30T00:00:00"/>
    <n v="0"/>
    <x v="3"/>
    <x v="163"/>
    <s v="Far West"/>
    <n v="0"/>
    <x v="1"/>
    <n v="58"/>
    <n v="1"/>
    <x v="0"/>
    <n v="0"/>
    <n v="0"/>
    <s v="CDFW"/>
    <n v="0"/>
  </r>
  <r>
    <n v="12"/>
    <d v="1899-12-30T00:00:00"/>
    <n v="0"/>
    <x v="3"/>
    <x v="163"/>
    <s v="Far West"/>
    <n v="0"/>
    <x v="1"/>
    <n v="57"/>
    <n v="2"/>
    <x v="0"/>
    <n v="0"/>
    <n v="0"/>
    <s v="CDFW"/>
    <n v="0"/>
  </r>
  <r>
    <n v="12"/>
    <d v="1899-12-30T00:00:00"/>
    <n v="0"/>
    <x v="3"/>
    <x v="144"/>
    <s v="Far West"/>
    <n v="0"/>
    <x v="5"/>
    <n v="113"/>
    <n v="1"/>
    <x v="1"/>
    <n v="0"/>
    <n v="0"/>
    <s v="CDFW"/>
    <n v="0"/>
  </r>
  <r>
    <n v="12"/>
    <d v="1899-12-30T00:00:00"/>
    <n v="0"/>
    <x v="3"/>
    <x v="144"/>
    <s v="Far West"/>
    <n v="0"/>
    <x v="5"/>
    <n v="97"/>
    <n v="1"/>
    <x v="1"/>
    <n v="0"/>
    <n v="0"/>
    <s v="CDFW"/>
    <n v="0"/>
  </r>
  <r>
    <n v="12"/>
    <d v="1899-12-30T00:00:00"/>
    <n v="0"/>
    <x v="3"/>
    <x v="144"/>
    <s v="Far West"/>
    <n v="0"/>
    <x v="5"/>
    <n v="96"/>
    <n v="1"/>
    <x v="1"/>
    <n v="0"/>
    <n v="0"/>
    <s v="CDFW"/>
    <n v="0"/>
  </r>
  <r>
    <n v="12"/>
    <d v="1899-12-30T00:00:00"/>
    <n v="0"/>
    <x v="3"/>
    <x v="144"/>
    <s v="Far West"/>
    <n v="0"/>
    <x v="5"/>
    <n v="57"/>
    <n v="3"/>
    <x v="0"/>
    <n v="0"/>
    <n v="0"/>
    <s v="CDFW"/>
    <n v="0"/>
  </r>
  <r>
    <n v="12"/>
    <d v="1899-12-30T00:00:00"/>
    <n v="0"/>
    <x v="3"/>
    <x v="144"/>
    <s v="Far West"/>
    <n v="0"/>
    <x v="5"/>
    <n v="54"/>
    <n v="1"/>
    <x v="0"/>
    <n v="0"/>
    <n v="0"/>
    <s v="CDFW"/>
    <n v="0"/>
  </r>
  <r>
    <n v="12"/>
    <d v="1899-12-30T00:00:00"/>
    <n v="0"/>
    <x v="3"/>
    <x v="144"/>
    <s v="Far West"/>
    <n v="0"/>
    <x v="5"/>
    <n v="52"/>
    <n v="1"/>
    <x v="0"/>
    <n v="0"/>
    <n v="0"/>
    <s v="CDFW"/>
    <n v="0"/>
  </r>
  <r>
    <n v="12"/>
    <d v="1899-12-30T00:00:00"/>
    <n v="0"/>
    <x v="3"/>
    <x v="144"/>
    <s v="Far West"/>
    <n v="0"/>
    <x v="5"/>
    <n v="49"/>
    <n v="1"/>
    <x v="0"/>
    <n v="0"/>
    <n v="0"/>
    <s v="CDFW"/>
    <n v="0"/>
  </r>
  <r>
    <n v="12"/>
    <d v="1899-12-30T00:00:00"/>
    <n v="0"/>
    <x v="3"/>
    <x v="143"/>
    <s v="Far West"/>
    <n v="0"/>
    <x v="5"/>
    <n v="102"/>
    <n v="1"/>
    <x v="1"/>
    <n v="0"/>
    <n v="0"/>
    <s v="CDFW"/>
    <n v="0"/>
  </r>
  <r>
    <n v="12"/>
    <d v="1899-12-30T00:00:00"/>
    <n v="0"/>
    <x v="3"/>
    <x v="143"/>
    <s v="Far West"/>
    <n v="0"/>
    <x v="5"/>
    <n v="57"/>
    <n v="1"/>
    <x v="0"/>
    <n v="0"/>
    <n v="0"/>
    <s v="CDFW"/>
    <n v="0"/>
  </r>
  <r>
    <n v="12"/>
    <d v="1899-12-30T00:00:00"/>
    <n v="0"/>
    <x v="3"/>
    <x v="142"/>
    <s v="Bay"/>
    <n v="0"/>
    <x v="6"/>
    <n v="107"/>
    <n v="1"/>
    <x v="1"/>
    <n v="0"/>
    <n v="0"/>
    <s v="CDFW"/>
    <n v="0"/>
  </r>
  <r>
    <n v="12"/>
    <d v="1899-12-30T00:00:00"/>
    <n v="0"/>
    <x v="3"/>
    <x v="142"/>
    <s v="Bay"/>
    <n v="0"/>
    <x v="6"/>
    <n v="106"/>
    <n v="1"/>
    <x v="1"/>
    <n v="0"/>
    <n v="0"/>
    <s v="CDFW"/>
    <n v="0"/>
  </r>
  <r>
    <n v="12"/>
    <d v="1899-12-30T00:00:00"/>
    <n v="0"/>
    <x v="3"/>
    <x v="142"/>
    <s v="Bay"/>
    <n v="0"/>
    <x v="6"/>
    <n v="100"/>
    <n v="1"/>
    <x v="1"/>
    <n v="0"/>
    <n v="0"/>
    <s v="CDFW"/>
    <n v="0"/>
  </r>
  <r>
    <n v="12"/>
    <d v="1899-12-30T00:00:00"/>
    <n v="0"/>
    <x v="3"/>
    <x v="142"/>
    <s v="Bay"/>
    <n v="0"/>
    <x v="6"/>
    <n v="65"/>
    <n v="1"/>
    <x v="0"/>
    <n v="0"/>
    <n v="0"/>
    <s v="CDFW"/>
    <n v="0"/>
  </r>
  <r>
    <n v="12"/>
    <d v="1899-12-30T00:00:00"/>
    <n v="0"/>
    <x v="3"/>
    <x v="142"/>
    <s v="Bay"/>
    <n v="0"/>
    <x v="6"/>
    <n v="55"/>
    <n v="1"/>
    <x v="0"/>
    <n v="0"/>
    <n v="0"/>
    <s v="CDFW"/>
    <n v="0"/>
  </r>
  <r>
    <n v="12"/>
    <d v="1899-12-30T00:00:00"/>
    <n v="0"/>
    <x v="3"/>
    <x v="153"/>
    <s v="Bay"/>
    <n v="0"/>
    <x v="6"/>
    <n v="118"/>
    <n v="1"/>
    <x v="1"/>
    <n v="0"/>
    <n v="0"/>
    <s v="CDFW"/>
    <n v="0"/>
  </r>
  <r>
    <n v="12"/>
    <d v="1899-12-30T00:00:00"/>
    <n v="0"/>
    <x v="3"/>
    <x v="153"/>
    <s v="Bay"/>
    <n v="0"/>
    <x v="6"/>
    <n v="110"/>
    <n v="2"/>
    <x v="1"/>
    <n v="0"/>
    <n v="0"/>
    <s v="CDFW"/>
    <n v="0"/>
  </r>
  <r>
    <n v="12"/>
    <d v="1899-12-30T00:00:00"/>
    <n v="0"/>
    <x v="3"/>
    <x v="153"/>
    <s v="Bay"/>
    <n v="0"/>
    <x v="6"/>
    <n v="109"/>
    <n v="1"/>
    <x v="1"/>
    <n v="0"/>
    <n v="0"/>
    <s v="CDFW"/>
    <n v="0"/>
  </r>
  <r>
    <n v="12"/>
    <d v="1899-12-30T00:00:00"/>
    <n v="0"/>
    <x v="3"/>
    <x v="153"/>
    <s v="Bay"/>
    <n v="0"/>
    <x v="6"/>
    <n v="108"/>
    <n v="1"/>
    <x v="1"/>
    <n v="0"/>
    <n v="0"/>
    <s v="CDFW"/>
    <n v="0"/>
  </r>
  <r>
    <n v="12"/>
    <d v="1899-12-30T00:00:00"/>
    <n v="0"/>
    <x v="3"/>
    <x v="153"/>
    <s v="Bay"/>
    <n v="0"/>
    <x v="6"/>
    <n v="107"/>
    <n v="1"/>
    <x v="1"/>
    <n v="0"/>
    <n v="0"/>
    <s v="CDFW"/>
    <n v="0"/>
  </r>
  <r>
    <n v="12"/>
    <d v="1899-12-30T00:00:00"/>
    <n v="0"/>
    <x v="3"/>
    <x v="153"/>
    <s v="Bay"/>
    <n v="0"/>
    <x v="6"/>
    <n v="106"/>
    <n v="2"/>
    <x v="1"/>
    <n v="0"/>
    <n v="0"/>
    <s v="CDFW"/>
    <n v="0"/>
  </r>
  <r>
    <n v="12"/>
    <d v="1899-12-30T00:00:00"/>
    <n v="0"/>
    <x v="3"/>
    <x v="153"/>
    <s v="Bay"/>
    <n v="0"/>
    <x v="6"/>
    <n v="105"/>
    <n v="1"/>
    <x v="1"/>
    <n v="0"/>
    <n v="0"/>
    <s v="CDFW"/>
    <n v="0"/>
  </r>
  <r>
    <n v="12"/>
    <d v="1899-12-30T00:00:00"/>
    <n v="0"/>
    <x v="3"/>
    <x v="153"/>
    <s v="Bay"/>
    <n v="0"/>
    <x v="6"/>
    <n v="103"/>
    <n v="1"/>
    <x v="1"/>
    <n v="0"/>
    <n v="0"/>
    <s v="CDFW"/>
    <n v="0"/>
  </r>
  <r>
    <n v="12"/>
    <d v="1899-12-30T00:00:00"/>
    <n v="0"/>
    <x v="3"/>
    <x v="153"/>
    <s v="Bay"/>
    <n v="0"/>
    <x v="6"/>
    <n v="102"/>
    <n v="1"/>
    <x v="1"/>
    <n v="0"/>
    <n v="0"/>
    <s v="CDFW"/>
    <n v="0"/>
  </r>
  <r>
    <n v="12"/>
    <d v="1899-12-30T00:00:00"/>
    <n v="0"/>
    <x v="3"/>
    <x v="153"/>
    <s v="Bay"/>
    <n v="0"/>
    <x v="6"/>
    <n v="98"/>
    <n v="1"/>
    <x v="1"/>
    <n v="0"/>
    <n v="0"/>
    <s v="CDFW"/>
    <n v="0"/>
  </r>
  <r>
    <n v="12"/>
    <d v="1899-12-30T00:00:00"/>
    <n v="0"/>
    <x v="3"/>
    <x v="153"/>
    <s v="Bay"/>
    <n v="0"/>
    <x v="6"/>
    <n v="96"/>
    <n v="1"/>
    <x v="1"/>
    <n v="0"/>
    <n v="0"/>
    <s v="CDFW"/>
    <n v="0"/>
  </r>
  <r>
    <n v="12"/>
    <d v="1899-12-30T00:00:00"/>
    <n v="0"/>
    <x v="3"/>
    <x v="153"/>
    <s v="Bay"/>
    <n v="0"/>
    <x v="6"/>
    <n v="93"/>
    <n v="1"/>
    <x v="1"/>
    <n v="0"/>
    <n v="0"/>
    <s v="CDFW"/>
    <n v="0"/>
  </r>
  <r>
    <n v="12"/>
    <d v="1899-12-30T00:00:00"/>
    <n v="0"/>
    <x v="3"/>
    <x v="153"/>
    <s v="Bay"/>
    <n v="0"/>
    <x v="6"/>
    <n v="92"/>
    <n v="1"/>
    <x v="1"/>
    <n v="0"/>
    <n v="0"/>
    <s v="CDFW"/>
    <n v="0"/>
  </r>
  <r>
    <n v="12"/>
    <d v="1899-12-30T00:00:00"/>
    <n v="0"/>
    <x v="3"/>
    <x v="153"/>
    <s v="Bay"/>
    <n v="0"/>
    <x v="6"/>
    <n v="67"/>
    <n v="1"/>
    <x v="0"/>
    <n v="0"/>
    <n v="0"/>
    <s v="CDFW"/>
    <n v="0"/>
  </r>
  <r>
    <n v="12"/>
    <d v="1899-12-30T00:00:00"/>
    <n v="0"/>
    <x v="3"/>
    <x v="153"/>
    <s v="Bay"/>
    <n v="0"/>
    <x v="6"/>
    <n v="64"/>
    <n v="2"/>
    <x v="0"/>
    <n v="0"/>
    <n v="0"/>
    <s v="CDFW"/>
    <n v="0"/>
  </r>
  <r>
    <n v="12"/>
    <d v="1899-12-30T00:00:00"/>
    <n v="0"/>
    <x v="3"/>
    <x v="153"/>
    <s v="Bay"/>
    <n v="0"/>
    <x v="6"/>
    <n v="62"/>
    <n v="1"/>
    <x v="0"/>
    <n v="0"/>
    <n v="0"/>
    <s v="CDFW"/>
    <n v="0"/>
  </r>
  <r>
    <n v="12"/>
    <d v="1899-12-30T00:00:00"/>
    <n v="0"/>
    <x v="3"/>
    <x v="153"/>
    <s v="Bay"/>
    <n v="0"/>
    <x v="6"/>
    <n v="61"/>
    <n v="2"/>
    <x v="0"/>
    <n v="0"/>
    <n v="0"/>
    <s v="CDFW"/>
    <n v="0"/>
  </r>
  <r>
    <n v="12"/>
    <d v="1899-12-30T00:00:00"/>
    <n v="0"/>
    <x v="3"/>
    <x v="153"/>
    <s v="Bay"/>
    <n v="0"/>
    <x v="6"/>
    <n v="61"/>
    <n v="3"/>
    <x v="0"/>
    <n v="0"/>
    <n v="0"/>
    <s v="CDFW"/>
    <n v="0"/>
  </r>
  <r>
    <n v="12"/>
    <d v="1899-12-30T00:00:00"/>
    <n v="0"/>
    <x v="3"/>
    <x v="153"/>
    <s v="Bay"/>
    <n v="0"/>
    <x v="6"/>
    <n v="60"/>
    <n v="1"/>
    <x v="0"/>
    <n v="0"/>
    <n v="0"/>
    <s v="CDFW"/>
    <n v="0"/>
  </r>
  <r>
    <n v="12"/>
    <d v="1899-12-30T00:00:00"/>
    <n v="0"/>
    <x v="3"/>
    <x v="153"/>
    <s v="Bay"/>
    <n v="0"/>
    <x v="6"/>
    <n v="59"/>
    <n v="1"/>
    <x v="0"/>
    <n v="0"/>
    <n v="0"/>
    <s v="CDFW"/>
    <n v="0"/>
  </r>
  <r>
    <n v="12"/>
    <d v="1899-12-30T00:00:00"/>
    <n v="0"/>
    <x v="3"/>
    <x v="153"/>
    <s v="Bay"/>
    <n v="0"/>
    <x v="6"/>
    <n v="58"/>
    <n v="1"/>
    <x v="0"/>
    <n v="0"/>
    <n v="0"/>
    <s v="CDFW"/>
    <n v="0"/>
  </r>
  <r>
    <n v="12"/>
    <d v="1899-12-30T00:00:00"/>
    <n v="0"/>
    <x v="3"/>
    <x v="153"/>
    <s v="Bay"/>
    <n v="0"/>
    <x v="6"/>
    <n v="58"/>
    <n v="6"/>
    <x v="0"/>
    <n v="0"/>
    <n v="0"/>
    <s v="CDFW"/>
    <n v="0"/>
  </r>
  <r>
    <n v="12"/>
    <d v="1899-12-30T00:00:00"/>
    <n v="0"/>
    <x v="3"/>
    <x v="153"/>
    <s v="Bay"/>
    <n v="0"/>
    <x v="6"/>
    <n v="57"/>
    <n v="1"/>
    <x v="0"/>
    <n v="0"/>
    <n v="0"/>
    <s v="CDFW"/>
    <n v="0"/>
  </r>
  <r>
    <n v="12"/>
    <d v="1899-12-30T00:00:00"/>
    <n v="0"/>
    <x v="3"/>
    <x v="153"/>
    <s v="Bay"/>
    <n v="0"/>
    <x v="6"/>
    <n v="57"/>
    <n v="3"/>
    <x v="0"/>
    <n v="0"/>
    <n v="0"/>
    <s v="CDFW"/>
    <n v="0"/>
  </r>
  <r>
    <n v="12"/>
    <d v="1899-12-30T00:00:00"/>
    <n v="0"/>
    <x v="3"/>
    <x v="153"/>
    <s v="Bay"/>
    <n v="0"/>
    <x v="6"/>
    <n v="56"/>
    <n v="1"/>
    <x v="0"/>
    <n v="0"/>
    <n v="0"/>
    <s v="CDFW"/>
    <n v="0"/>
  </r>
  <r>
    <n v="12"/>
    <d v="1899-12-30T00:00:00"/>
    <n v="0"/>
    <x v="3"/>
    <x v="153"/>
    <s v="Bay"/>
    <n v="0"/>
    <x v="6"/>
    <n v="56"/>
    <n v="6"/>
    <x v="0"/>
    <n v="0"/>
    <n v="0"/>
    <s v="CDFW"/>
    <n v="0"/>
  </r>
  <r>
    <n v="12"/>
    <d v="1899-12-30T00:00:00"/>
    <n v="0"/>
    <x v="3"/>
    <x v="153"/>
    <s v="Bay"/>
    <n v="0"/>
    <x v="6"/>
    <n v="55"/>
    <n v="2"/>
    <x v="0"/>
    <n v="0"/>
    <n v="0"/>
    <s v="CDFW"/>
    <n v="0"/>
  </r>
  <r>
    <n v="12"/>
    <d v="1899-12-30T00:00:00"/>
    <n v="0"/>
    <x v="3"/>
    <x v="153"/>
    <s v="Bay"/>
    <n v="0"/>
    <x v="6"/>
    <n v="55"/>
    <n v="4"/>
    <x v="0"/>
    <n v="0"/>
    <n v="0"/>
    <s v="CDFW"/>
    <n v="0"/>
  </r>
  <r>
    <n v="12"/>
    <d v="1899-12-30T00:00:00"/>
    <n v="0"/>
    <x v="3"/>
    <x v="153"/>
    <s v="Bay"/>
    <n v="0"/>
    <x v="6"/>
    <n v="54"/>
    <n v="3"/>
    <x v="0"/>
    <n v="0"/>
    <n v="0"/>
    <s v="CDFW"/>
    <n v="0"/>
  </r>
  <r>
    <n v="12"/>
    <d v="1899-12-30T00:00:00"/>
    <n v="0"/>
    <x v="3"/>
    <x v="153"/>
    <s v="Bay"/>
    <n v="0"/>
    <x v="6"/>
    <n v="54"/>
    <n v="2"/>
    <x v="0"/>
    <n v="0"/>
    <n v="0"/>
    <s v="CDFW"/>
    <n v="0"/>
  </r>
  <r>
    <n v="12"/>
    <d v="1899-12-30T00:00:00"/>
    <n v="0"/>
    <x v="3"/>
    <x v="153"/>
    <s v="Bay"/>
    <n v="0"/>
    <x v="6"/>
    <n v="53"/>
    <n v="1"/>
    <x v="0"/>
    <n v="0"/>
    <n v="0"/>
    <s v="CDFW"/>
    <n v="0"/>
  </r>
  <r>
    <n v="12"/>
    <d v="1899-12-30T00:00:00"/>
    <n v="0"/>
    <x v="3"/>
    <x v="153"/>
    <s v="Bay"/>
    <n v="0"/>
    <x v="6"/>
    <n v="52"/>
    <n v="1"/>
    <x v="0"/>
    <n v="0"/>
    <n v="0"/>
    <s v="CDFW"/>
    <n v="0"/>
  </r>
  <r>
    <n v="12"/>
    <d v="1899-12-30T00:00:00"/>
    <n v="0"/>
    <x v="3"/>
    <x v="141"/>
    <s v="Bay"/>
    <n v="0"/>
    <x v="6"/>
    <n v="61"/>
    <n v="1"/>
    <x v="0"/>
    <n v="0"/>
    <n v="0"/>
    <s v="CDFW"/>
    <n v="0"/>
  </r>
  <r>
    <n v="12"/>
    <d v="1899-12-30T00:00:00"/>
    <n v="0"/>
    <x v="3"/>
    <x v="141"/>
    <s v="Bay"/>
    <n v="0"/>
    <x v="6"/>
    <n v="59"/>
    <n v="1"/>
    <x v="0"/>
    <n v="0"/>
    <n v="0"/>
    <s v="CDFW"/>
    <n v="0"/>
  </r>
  <r>
    <n v="12"/>
    <d v="1899-12-30T00:00:00"/>
    <n v="0"/>
    <x v="3"/>
    <x v="141"/>
    <s v="Bay"/>
    <n v="0"/>
    <x v="6"/>
    <n v="58"/>
    <n v="1"/>
    <x v="0"/>
    <n v="0"/>
    <n v="0"/>
    <s v="CDFW"/>
    <n v="0"/>
  </r>
  <r>
    <n v="12"/>
    <d v="1899-12-30T00:00:00"/>
    <n v="0"/>
    <x v="3"/>
    <x v="141"/>
    <s v="Bay"/>
    <n v="0"/>
    <x v="6"/>
    <n v="57"/>
    <n v="2"/>
    <x v="0"/>
    <n v="0"/>
    <n v="0"/>
    <s v="CDFW"/>
    <n v="0"/>
  </r>
  <r>
    <n v="12"/>
    <d v="1899-12-30T00:00:00"/>
    <n v="0"/>
    <x v="3"/>
    <x v="141"/>
    <s v="Bay"/>
    <n v="0"/>
    <x v="6"/>
    <n v="55"/>
    <n v="2"/>
    <x v="0"/>
    <n v="0"/>
    <n v="0"/>
    <s v="CDFW"/>
    <n v="0"/>
  </r>
  <r>
    <n v="12"/>
    <d v="1899-12-30T00:00:00"/>
    <n v="0"/>
    <x v="3"/>
    <x v="141"/>
    <s v="Bay"/>
    <n v="0"/>
    <x v="6"/>
    <n v="54"/>
    <n v="1"/>
    <x v="0"/>
    <n v="0"/>
    <n v="0"/>
    <s v="CDFW"/>
    <n v="0"/>
  </r>
  <r>
    <n v="12"/>
    <d v="1899-12-30T00:00:00"/>
    <n v="0"/>
    <x v="3"/>
    <x v="154"/>
    <s v="Bay"/>
    <n v="0"/>
    <x v="6"/>
    <n v="113"/>
    <n v="1"/>
    <x v="1"/>
    <n v="0"/>
    <n v="0"/>
    <s v="CDFW"/>
    <n v="0"/>
  </r>
  <r>
    <n v="12"/>
    <d v="1899-12-30T00:00:00"/>
    <n v="0"/>
    <x v="3"/>
    <x v="154"/>
    <s v="Bay"/>
    <n v="0"/>
    <x v="6"/>
    <n v="107"/>
    <n v="1"/>
    <x v="1"/>
    <n v="0"/>
    <n v="0"/>
    <s v="CDFW"/>
    <n v="0"/>
  </r>
  <r>
    <n v="12"/>
    <d v="1899-12-30T00:00:00"/>
    <n v="0"/>
    <x v="3"/>
    <x v="154"/>
    <s v="Bay"/>
    <n v="0"/>
    <x v="6"/>
    <n v="62"/>
    <n v="1"/>
    <x v="0"/>
    <n v="0"/>
    <n v="0"/>
    <s v="CDFW"/>
    <n v="0"/>
  </r>
  <r>
    <n v="12"/>
    <d v="1899-12-30T00:00:00"/>
    <n v="0"/>
    <x v="3"/>
    <x v="154"/>
    <s v="Bay"/>
    <n v="0"/>
    <x v="6"/>
    <n v="60"/>
    <n v="1"/>
    <x v="0"/>
    <n v="0"/>
    <n v="0"/>
    <s v="CDFW"/>
    <n v="0"/>
  </r>
  <r>
    <n v="12"/>
    <d v="1899-12-30T00:00:00"/>
    <n v="0"/>
    <x v="3"/>
    <x v="155"/>
    <s v="Bay"/>
    <n v="0"/>
    <x v="6"/>
    <n v="55"/>
    <n v="1"/>
    <x v="0"/>
    <n v="0"/>
    <n v="0"/>
    <s v="CDFW"/>
    <n v="0"/>
  </r>
  <r>
    <n v="12"/>
    <d v="1899-12-30T00:00:00"/>
    <n v="0"/>
    <x v="3"/>
    <x v="140"/>
    <s v="Far West"/>
    <n v="0"/>
    <x v="5"/>
    <n v="76"/>
    <n v="1"/>
    <x v="0"/>
    <n v="0"/>
    <n v="0"/>
    <s v="CDFW"/>
    <n v="0"/>
  </r>
  <r>
    <n v="12"/>
    <d v="1899-12-30T00:00:00"/>
    <n v="0"/>
    <x v="3"/>
    <x v="164"/>
    <s v="Far West"/>
    <n v="0"/>
    <x v="5"/>
    <n v="98"/>
    <n v="1"/>
    <x v="1"/>
    <n v="0"/>
    <n v="0"/>
    <s v="CDFW"/>
    <n v="0"/>
  </r>
  <r>
    <n v="12"/>
    <d v="1899-12-30T00:00:00"/>
    <n v="0"/>
    <x v="3"/>
    <x v="164"/>
    <s v="Far West"/>
    <n v="0"/>
    <x v="5"/>
    <n v="57"/>
    <n v="1"/>
    <x v="0"/>
    <n v="0"/>
    <n v="0"/>
    <s v="CDFW"/>
    <n v="0"/>
  </r>
  <r>
    <n v="12"/>
    <d v="1899-12-30T00:00:00"/>
    <n v="0"/>
    <x v="3"/>
    <x v="136"/>
    <s v="Bay"/>
    <n v="0"/>
    <x v="6"/>
    <n v="113"/>
    <n v="1"/>
    <x v="1"/>
    <n v="0"/>
    <n v="0"/>
    <s v="CDFW"/>
    <n v="0"/>
  </r>
  <r>
    <n v="12"/>
    <d v="1899-12-30T00:00:00"/>
    <n v="0"/>
    <x v="3"/>
    <x v="156"/>
    <s v="Bay"/>
    <n v="0"/>
    <x v="6"/>
    <n v="120"/>
    <n v="1"/>
    <x v="1"/>
    <n v="0"/>
    <n v="0"/>
    <s v="CDFW"/>
    <n v="0"/>
  </r>
  <r>
    <n v="12"/>
    <d v="1899-12-30T00:00:00"/>
    <n v="0"/>
    <x v="3"/>
    <x v="156"/>
    <s v="Bay"/>
    <n v="0"/>
    <x v="6"/>
    <n v="70"/>
    <n v="1"/>
    <x v="0"/>
    <n v="0"/>
    <n v="0"/>
    <s v="CDFW"/>
    <n v="0"/>
  </r>
  <r>
    <n v="12"/>
    <d v="1899-12-30T00:00:00"/>
    <n v="0"/>
    <x v="3"/>
    <x v="156"/>
    <s v="Bay"/>
    <n v="0"/>
    <x v="6"/>
    <n v="67"/>
    <n v="1"/>
    <x v="0"/>
    <n v="0"/>
    <n v="0"/>
    <s v="CDFW"/>
    <n v="0"/>
  </r>
  <r>
    <n v="12"/>
    <d v="1899-12-30T00:00:00"/>
    <n v="0"/>
    <x v="3"/>
    <x v="156"/>
    <s v="Bay"/>
    <n v="0"/>
    <x v="6"/>
    <n v="56"/>
    <n v="1"/>
    <x v="0"/>
    <n v="0"/>
    <n v="0"/>
    <s v="CDFW"/>
    <n v="0"/>
  </r>
  <r>
    <n v="12"/>
    <d v="1899-12-30T00:00:00"/>
    <n v="0"/>
    <x v="3"/>
    <x v="135"/>
    <s v="Bay"/>
    <n v="0"/>
    <x v="6"/>
    <n v="106"/>
    <n v="1"/>
    <x v="1"/>
    <n v="0"/>
    <n v="0"/>
    <s v="CDFW"/>
    <n v="0"/>
  </r>
  <r>
    <n v="12"/>
    <d v="1899-12-30T00:00:00"/>
    <n v="0"/>
    <x v="3"/>
    <x v="134"/>
    <s v="Bay"/>
    <n v="0"/>
    <x v="6"/>
    <n v="108"/>
    <n v="1"/>
    <x v="1"/>
    <n v="0"/>
    <n v="0"/>
    <s v="CDFW"/>
    <n v="0"/>
  </r>
  <r>
    <n v="12"/>
    <d v="1899-12-30T00:00:00"/>
    <n v="0"/>
    <x v="3"/>
    <x v="165"/>
    <s v="Bay"/>
    <n v="0"/>
    <x v="6"/>
    <n v="72"/>
    <n v="1"/>
    <x v="0"/>
    <n v="0"/>
    <n v="0"/>
    <s v="CDFW"/>
    <n v="0"/>
  </r>
  <r>
    <n v="12"/>
    <d v="1899-12-30T00:00:00"/>
    <n v="0"/>
    <x v="3"/>
    <x v="132"/>
    <s v="Bay"/>
    <n v="0"/>
    <x v="6"/>
    <n v="116"/>
    <n v="1"/>
    <x v="1"/>
    <n v="0"/>
    <n v="0"/>
    <s v="CDFW"/>
    <n v="0"/>
  </r>
  <r>
    <n v="12"/>
    <d v="1899-12-30T00:00:00"/>
    <n v="0"/>
    <x v="3"/>
    <x v="132"/>
    <s v="Bay"/>
    <n v="0"/>
    <x v="6"/>
    <n v="112"/>
    <n v="1"/>
    <x v="1"/>
    <n v="0"/>
    <n v="0"/>
    <s v="CDFW"/>
    <n v="0"/>
  </r>
  <r>
    <n v="12"/>
    <d v="1899-12-30T00:00:00"/>
    <n v="0"/>
    <x v="3"/>
    <x v="132"/>
    <s v="Bay"/>
    <n v="0"/>
    <x v="6"/>
    <n v="67"/>
    <n v="1"/>
    <x v="0"/>
    <n v="0"/>
    <n v="0"/>
    <s v="CDFW"/>
    <n v="0"/>
  </r>
  <r>
    <n v="12"/>
    <d v="1899-12-30T00:00:00"/>
    <n v="0"/>
    <x v="3"/>
    <x v="131"/>
    <s v="Bay"/>
    <n v="0"/>
    <x v="6"/>
    <n v="61"/>
    <n v="1"/>
    <x v="0"/>
    <n v="0"/>
    <n v="0"/>
    <s v="CDFW"/>
    <n v="0"/>
  </r>
  <r>
    <n v="12"/>
    <d v="1899-12-30T00:00:00"/>
    <n v="0"/>
    <x v="3"/>
    <x v="131"/>
    <s v="Bay"/>
    <n v="0"/>
    <x v="6"/>
    <n v="60"/>
    <n v="1"/>
    <x v="0"/>
    <n v="0"/>
    <n v="0"/>
    <s v="CDFW"/>
    <n v="0"/>
  </r>
  <r>
    <n v="12"/>
    <d v="1899-12-30T00:00:00"/>
    <n v="0"/>
    <x v="3"/>
    <x v="131"/>
    <s v="Bay"/>
    <n v="0"/>
    <x v="6"/>
    <n v="56"/>
    <n v="1"/>
    <x v="0"/>
    <n v="0"/>
    <n v="0"/>
    <s v="CDFW"/>
    <n v="0"/>
  </r>
  <r>
    <n v="12"/>
    <d v="1899-12-30T00:00:00"/>
    <n v="0"/>
    <x v="3"/>
    <x v="130"/>
    <s v="Bay"/>
    <n v="0"/>
    <x v="6"/>
    <n v="68"/>
    <n v="1"/>
    <x v="0"/>
    <n v="0"/>
    <n v="0"/>
    <s v="CDFW"/>
    <n v="0"/>
  </r>
  <r>
    <n v="12"/>
    <d v="1899-12-30T00:00:00"/>
    <n v="0"/>
    <x v="3"/>
    <x v="130"/>
    <s v="Bay"/>
    <n v="0"/>
    <x v="6"/>
    <n v="58"/>
    <n v="1"/>
    <x v="0"/>
    <n v="0"/>
    <n v="0"/>
    <s v="CDFW"/>
    <n v="0"/>
  </r>
  <r>
    <n v="12"/>
    <d v="1899-12-30T00:00:00"/>
    <n v="0"/>
    <x v="3"/>
    <x v="158"/>
    <s v="Bay"/>
    <n v="0"/>
    <x v="6"/>
    <n v="65"/>
    <n v="1"/>
    <x v="0"/>
    <n v="0"/>
    <n v="0"/>
    <s v="CDFW"/>
    <n v="0"/>
  </r>
  <r>
    <n v="12"/>
    <d v="1899-12-30T00:00:00"/>
    <n v="0"/>
    <x v="3"/>
    <x v="166"/>
    <s v="Bay"/>
    <n v="0"/>
    <x v="6"/>
    <n v="74"/>
    <n v="1"/>
    <x v="0"/>
    <n v="0"/>
    <n v="0"/>
    <s v="CDFW"/>
    <n v="0"/>
  </r>
  <r>
    <n v="12"/>
    <d v="1899-12-30T00:00:00"/>
    <n v="0"/>
    <x v="3"/>
    <x v="166"/>
    <s v="Bay"/>
    <n v="0"/>
    <x v="6"/>
    <n v="70"/>
    <n v="1"/>
    <x v="0"/>
    <n v="0"/>
    <n v="0"/>
    <s v="CDFW"/>
    <n v="0"/>
  </r>
  <r>
    <n v="12"/>
    <d v="1899-12-30T00:00:00"/>
    <n v="0"/>
    <x v="3"/>
    <x v="166"/>
    <s v="Bay"/>
    <n v="0"/>
    <x v="6"/>
    <n v="68"/>
    <n v="1"/>
    <x v="0"/>
    <n v="0"/>
    <n v="0"/>
    <s v="CDFW"/>
    <n v="0"/>
  </r>
  <r>
    <n v="12"/>
    <d v="1899-12-30T00:00:00"/>
    <n v="0"/>
    <x v="3"/>
    <x v="166"/>
    <s v="Bay"/>
    <n v="0"/>
    <x v="6"/>
    <n v="67"/>
    <n v="1"/>
    <x v="0"/>
    <n v="0"/>
    <n v="0"/>
    <s v="CDFW"/>
    <n v="0"/>
  </r>
  <r>
    <n v="12"/>
    <d v="1899-12-30T00:00:00"/>
    <n v="0"/>
    <x v="3"/>
    <x v="166"/>
    <s v="Bay"/>
    <n v="0"/>
    <x v="6"/>
    <n v="61"/>
    <n v="1"/>
    <x v="0"/>
    <n v="0"/>
    <n v="0"/>
    <s v="CDFW"/>
    <n v="0"/>
  </r>
  <r>
    <n v="12"/>
    <d v="1899-12-30T00:00:00"/>
    <n v="0"/>
    <x v="3"/>
    <x v="166"/>
    <s v="Bay"/>
    <n v="0"/>
    <x v="6"/>
    <n v="55"/>
    <n v="1"/>
    <x v="0"/>
    <n v="0"/>
    <n v="0"/>
    <s v="CDFW"/>
    <n v="0"/>
  </r>
  <r>
    <n v="1"/>
    <d v="2025-01-08T00:00:00"/>
    <n v="0"/>
    <x v="3"/>
    <x v="166"/>
    <s v="Bay"/>
    <n v="0"/>
    <x v="6"/>
    <n v="62"/>
    <n v="1"/>
    <x v="0"/>
    <n v="0"/>
    <n v="0"/>
    <s v="CDFW"/>
    <n v="0"/>
  </r>
  <r>
    <n v="1"/>
    <d v="2025-01-08T00:00:00"/>
    <n v="0"/>
    <x v="3"/>
    <x v="166"/>
    <s v="Bay"/>
    <n v="0"/>
    <x v="6"/>
    <n v="117"/>
    <n v="1"/>
    <x v="1"/>
    <n v="0"/>
    <n v="0"/>
    <s v="CDFW"/>
    <n v="0"/>
  </r>
  <r>
    <n v="1"/>
    <d v="2025-01-15T00:00:00"/>
    <n v="0"/>
    <x v="3"/>
    <x v="166"/>
    <s v="Bay"/>
    <n v="0"/>
    <x v="6"/>
    <n v="63"/>
    <n v="1"/>
    <x v="0"/>
    <n v="0"/>
    <n v="0"/>
    <s v="CDFW"/>
    <n v="0"/>
  </r>
  <r>
    <n v="1"/>
    <d v="2025-01-09T00:00:00"/>
    <n v="0"/>
    <x v="3"/>
    <x v="167"/>
    <s v="Bay"/>
    <n v="0"/>
    <x v="6"/>
    <n v="61"/>
    <n v="1"/>
    <x v="0"/>
    <n v="0"/>
    <n v="0"/>
    <s v="CDFW"/>
    <n v="0"/>
  </r>
  <r>
    <n v="1"/>
    <d v="2025-01-14T00:00:00"/>
    <n v="0"/>
    <x v="3"/>
    <x v="129"/>
    <s v="Bay"/>
    <n v="0"/>
    <x v="6"/>
    <n v="97"/>
    <n v="1"/>
    <x v="1"/>
    <n v="0"/>
    <n v="0"/>
    <s v="CDFW"/>
    <n v="0"/>
  </r>
  <r>
    <n v="1"/>
    <d v="2025-01-08T00:00:00"/>
    <n v="0"/>
    <x v="3"/>
    <x v="129"/>
    <s v="Bay"/>
    <n v="0"/>
    <x v="6"/>
    <n v="72"/>
    <n v="1"/>
    <x v="0"/>
    <n v="0"/>
    <n v="0"/>
    <s v="CDFW"/>
    <n v="0"/>
  </r>
  <r>
    <n v="1"/>
    <d v="2025-01-14T00:00:00"/>
    <n v="0"/>
    <x v="3"/>
    <x v="129"/>
    <s v="Bay"/>
    <n v="0"/>
    <x v="6"/>
    <n v="70"/>
    <n v="2"/>
    <x v="0"/>
    <n v="0"/>
    <n v="0"/>
    <s v="CDFW"/>
    <n v="0"/>
  </r>
  <r>
    <n v="1"/>
    <d v="2025-01-08T00:00:00"/>
    <n v="0"/>
    <x v="3"/>
    <x v="129"/>
    <s v="Bay"/>
    <n v="0"/>
    <x v="6"/>
    <n v="63"/>
    <n v="1"/>
    <x v="0"/>
    <n v="0"/>
    <n v="0"/>
    <s v="CDFW"/>
    <n v="0"/>
  </r>
  <r>
    <n v="1"/>
    <d v="2025-01-14T00:00:00"/>
    <n v="0"/>
    <x v="3"/>
    <x v="129"/>
    <s v="Bay"/>
    <n v="0"/>
    <x v="6"/>
    <n v="79"/>
    <n v="1"/>
    <x v="0"/>
    <n v="0"/>
    <n v="0"/>
    <s v="CDFW"/>
    <n v="0"/>
  </r>
  <r>
    <n v="1"/>
    <d v="2025-01-14T00:00:00"/>
    <n v="0"/>
    <x v="3"/>
    <x v="129"/>
    <s v="Bay"/>
    <n v="0"/>
    <x v="6"/>
    <n v="71"/>
    <n v="1"/>
    <x v="0"/>
    <n v="0"/>
    <n v="0"/>
    <s v="CDFW"/>
    <n v="0"/>
  </r>
  <r>
    <n v="1"/>
    <d v="2025-01-08T00:00:00"/>
    <n v="0"/>
    <x v="3"/>
    <x v="129"/>
    <s v="Bay"/>
    <n v="0"/>
    <x v="6"/>
    <n v="110"/>
    <n v="1"/>
    <x v="1"/>
    <n v="0"/>
    <n v="0"/>
    <s v="CDFW"/>
    <n v="0"/>
  </r>
  <r>
    <n v="1"/>
    <d v="2025-01-14T00:00:00"/>
    <n v="0"/>
    <x v="3"/>
    <x v="129"/>
    <s v="Bay"/>
    <n v="0"/>
    <x v="6"/>
    <n v="91"/>
    <n v="1"/>
    <x v="1"/>
    <n v="0"/>
    <n v="0"/>
    <s v="CDFW"/>
    <n v="0"/>
  </r>
  <r>
    <n v="1"/>
    <d v="2025-01-09T00:00:00"/>
    <n v="0"/>
    <x v="3"/>
    <x v="129"/>
    <s v="Bay"/>
    <n v="0"/>
    <x v="6"/>
    <n v="95"/>
    <n v="1"/>
    <x v="1"/>
    <n v="0"/>
    <n v="0"/>
    <s v="CDFW"/>
    <n v="0"/>
  </r>
  <r>
    <n v="1"/>
    <d v="2025-01-08T00:00:00"/>
    <n v="0"/>
    <x v="3"/>
    <x v="157"/>
    <s v="Bay"/>
    <n v="0"/>
    <x v="6"/>
    <n v="68"/>
    <n v="3"/>
    <x v="0"/>
    <n v="0"/>
    <n v="0"/>
    <s v="CDFW"/>
    <n v="0"/>
  </r>
  <r>
    <n v="1"/>
    <d v="2025-01-08T00:00:00"/>
    <n v="0"/>
    <x v="3"/>
    <x v="157"/>
    <s v="Bay"/>
    <n v="0"/>
    <x v="6"/>
    <n v="80"/>
    <n v="2"/>
    <x v="0"/>
    <n v="0"/>
    <n v="0"/>
    <s v="CDFW"/>
    <n v="0"/>
  </r>
  <r>
    <n v="1"/>
    <d v="2025-01-09T00:00:00"/>
    <n v="0"/>
    <x v="3"/>
    <x v="157"/>
    <s v="Bay"/>
    <n v="0"/>
    <x v="6"/>
    <n v="70"/>
    <n v="1"/>
    <x v="0"/>
    <n v="0"/>
    <n v="0"/>
    <s v="CDFW"/>
    <n v="0"/>
  </r>
  <r>
    <n v="1"/>
    <d v="2025-01-08T00:00:00"/>
    <n v="0"/>
    <x v="3"/>
    <x v="157"/>
    <s v="Bay"/>
    <n v="0"/>
    <x v="6"/>
    <n v="69"/>
    <n v="2"/>
    <x v="0"/>
    <n v="0"/>
    <n v="0"/>
    <s v="CDFW"/>
    <n v="0"/>
  </r>
  <r>
    <n v="1"/>
    <d v="2025-01-15T00:00:00"/>
    <n v="0"/>
    <x v="3"/>
    <x v="157"/>
    <s v="Bay"/>
    <n v="0"/>
    <x v="6"/>
    <n v="63"/>
    <n v="1"/>
    <x v="0"/>
    <n v="0"/>
    <n v="0"/>
    <s v="CDFW"/>
    <n v="0"/>
  </r>
  <r>
    <n v="1"/>
    <d v="2025-01-08T00:00:00"/>
    <n v="0"/>
    <x v="3"/>
    <x v="157"/>
    <s v="Bay"/>
    <n v="0"/>
    <x v="6"/>
    <n v="62"/>
    <n v="1"/>
    <x v="0"/>
    <n v="0"/>
    <n v="0"/>
    <s v="CDFW"/>
    <n v="0"/>
  </r>
  <r>
    <n v="1"/>
    <d v="2025-01-14T00:00:00"/>
    <n v="0"/>
    <x v="3"/>
    <x v="157"/>
    <s v="Bay"/>
    <n v="0"/>
    <x v="6"/>
    <n v="74"/>
    <n v="1"/>
    <x v="0"/>
    <n v="0"/>
    <n v="0"/>
    <s v="CDFW"/>
    <n v="0"/>
  </r>
  <r>
    <n v="1"/>
    <d v="2025-01-08T00:00:00"/>
    <n v="0"/>
    <x v="3"/>
    <x v="157"/>
    <s v="Bay"/>
    <n v="0"/>
    <x v="6"/>
    <n v="58"/>
    <n v="1"/>
    <x v="0"/>
    <n v="0"/>
    <n v="0"/>
    <s v="CDFW"/>
    <n v="0"/>
  </r>
  <r>
    <n v="1"/>
    <d v="2025-01-15T00:00:00"/>
    <n v="0"/>
    <x v="3"/>
    <x v="157"/>
    <s v="Bay"/>
    <n v="0"/>
    <x v="6"/>
    <n v="57"/>
    <n v="1"/>
    <x v="0"/>
    <n v="0"/>
    <n v="0"/>
    <s v="CDFW"/>
    <n v="0"/>
  </r>
  <r>
    <n v="1"/>
    <d v="2025-01-09T00:00:00"/>
    <n v="0"/>
    <x v="3"/>
    <x v="157"/>
    <s v="Bay"/>
    <n v="0"/>
    <x v="6"/>
    <n v="71"/>
    <n v="1"/>
    <x v="0"/>
    <n v="0"/>
    <n v="0"/>
    <s v="CDFW"/>
    <n v="0"/>
  </r>
  <r>
    <n v="1"/>
    <d v="2025-01-09T00:00:00"/>
    <n v="0"/>
    <x v="3"/>
    <x v="157"/>
    <s v="Bay"/>
    <n v="0"/>
    <x v="6"/>
    <n v="64"/>
    <n v="3"/>
    <x v="0"/>
    <n v="0"/>
    <n v="0"/>
    <s v="CDFW"/>
    <n v="0"/>
  </r>
  <r>
    <n v="1"/>
    <d v="2025-01-09T00:00:00"/>
    <n v="0"/>
    <x v="3"/>
    <x v="157"/>
    <s v="Bay"/>
    <n v="0"/>
    <x v="6"/>
    <n v="60"/>
    <n v="1"/>
    <x v="0"/>
    <n v="0"/>
    <n v="0"/>
    <s v="CDFW"/>
    <n v="0"/>
  </r>
  <r>
    <n v="1"/>
    <d v="2025-01-08T00:00:00"/>
    <n v="0"/>
    <x v="3"/>
    <x v="157"/>
    <s v="Bay"/>
    <n v="0"/>
    <x v="6"/>
    <n v="67"/>
    <n v="1"/>
    <x v="0"/>
    <n v="0"/>
    <n v="0"/>
    <s v="CDFW"/>
    <n v="0"/>
  </r>
  <r>
    <n v="1"/>
    <d v="2025-01-08T00:00:00"/>
    <n v="0"/>
    <x v="3"/>
    <x v="157"/>
    <s v="Bay"/>
    <n v="0"/>
    <x v="6"/>
    <n v="61"/>
    <n v="1"/>
    <x v="0"/>
    <n v="0"/>
    <n v="0"/>
    <s v="CDFW"/>
    <n v="0"/>
  </r>
  <r>
    <n v="1"/>
    <d v="2025-01-08T00:00:00"/>
    <n v="0"/>
    <x v="3"/>
    <x v="157"/>
    <s v="Bay"/>
    <n v="0"/>
    <x v="6"/>
    <n v="56"/>
    <n v="1"/>
    <x v="0"/>
    <n v="0"/>
    <n v="0"/>
    <s v="CDFW"/>
    <n v="0"/>
  </r>
  <r>
    <n v="1"/>
    <d v="2025-01-15T00:00:00"/>
    <n v="0"/>
    <x v="3"/>
    <x v="157"/>
    <s v="Bay"/>
    <n v="0"/>
    <x v="6"/>
    <n v="78"/>
    <n v="1"/>
    <x v="0"/>
    <n v="0"/>
    <n v="0"/>
    <s v="CDFW"/>
    <n v="0"/>
  </r>
  <r>
    <n v="1"/>
    <d v="2025-01-08T00:00:00"/>
    <n v="0"/>
    <x v="3"/>
    <x v="130"/>
    <s v="Bay"/>
    <n v="0"/>
    <x v="6"/>
    <n v="101"/>
    <n v="1"/>
    <x v="1"/>
    <n v="0"/>
    <n v="0"/>
    <s v="CDFW"/>
    <n v="0"/>
  </r>
  <r>
    <n v="1"/>
    <d v="2025-01-08T00:00:00"/>
    <n v="0"/>
    <x v="3"/>
    <x v="130"/>
    <s v="Bay"/>
    <n v="0"/>
    <x v="6"/>
    <n v="60"/>
    <n v="1"/>
    <x v="0"/>
    <n v="0"/>
    <n v="0"/>
    <s v="CDFW"/>
    <n v="0"/>
  </r>
  <r>
    <n v="1"/>
    <d v="2025-01-08T00:00:00"/>
    <n v="0"/>
    <x v="3"/>
    <x v="130"/>
    <s v="Bay"/>
    <n v="0"/>
    <x v="6"/>
    <n v="63"/>
    <n v="1"/>
    <x v="0"/>
    <n v="0"/>
    <n v="0"/>
    <s v="CDFW"/>
    <n v="0"/>
  </r>
  <r>
    <n v="1"/>
    <d v="2025-01-09T00:00:00"/>
    <n v="0"/>
    <x v="3"/>
    <x v="130"/>
    <s v="Bay"/>
    <n v="0"/>
    <x v="6"/>
    <n v="68"/>
    <n v="1"/>
    <x v="0"/>
    <n v="0"/>
    <n v="0"/>
    <s v="CDFW"/>
    <n v="0"/>
  </r>
  <r>
    <n v="1"/>
    <d v="2025-01-08T00:00:00"/>
    <n v="0"/>
    <x v="3"/>
    <x v="130"/>
    <s v="Bay"/>
    <n v="0"/>
    <x v="6"/>
    <n v="64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08T00:00:00"/>
    <n v="0"/>
    <x v="3"/>
    <x v="130"/>
    <s v="Bay"/>
    <n v="0"/>
    <x v="6"/>
    <n v="69"/>
    <n v="1"/>
    <x v="0"/>
    <n v="0"/>
    <n v="0"/>
    <s v="CDFW"/>
    <n v="0"/>
  </r>
  <r>
    <n v="1"/>
    <d v="2025-01-14T00:00:00"/>
    <n v="0"/>
    <x v="3"/>
    <x v="130"/>
    <s v="Bay"/>
    <n v="0"/>
    <x v="6"/>
    <n v="63"/>
    <n v="1"/>
    <x v="0"/>
    <n v="0"/>
    <n v="0"/>
    <s v="CDFW"/>
    <n v="0"/>
  </r>
  <r>
    <n v="1"/>
    <d v="2025-01-15T00:00:00"/>
    <n v="0"/>
    <x v="3"/>
    <x v="130"/>
    <s v="Bay"/>
    <n v="0"/>
    <x v="6"/>
    <n v="59"/>
    <n v="1"/>
    <x v="0"/>
    <n v="0"/>
    <n v="0"/>
    <s v="CDFW"/>
    <n v="0"/>
  </r>
  <r>
    <n v="1"/>
    <d v="2025-01-13T00:00:00"/>
    <n v="0"/>
    <x v="3"/>
    <x v="130"/>
    <s v="Bay"/>
    <n v="0"/>
    <x v="6"/>
    <n v="67"/>
    <n v="1"/>
    <x v="0"/>
    <n v="0"/>
    <n v="0"/>
    <s v="CDFW"/>
    <n v="0"/>
  </r>
  <r>
    <n v="1"/>
    <d v="2025-01-09T00:00:00"/>
    <n v="0"/>
    <x v="3"/>
    <x v="130"/>
    <s v="Bay"/>
    <n v="0"/>
    <x v="6"/>
    <n v="61"/>
    <n v="1"/>
    <x v="0"/>
    <n v="0"/>
    <n v="0"/>
    <s v="CDFW"/>
    <n v="0"/>
  </r>
  <r>
    <n v="1"/>
    <d v="2025-01-08T00:00:00"/>
    <n v="0"/>
    <x v="3"/>
    <x v="130"/>
    <s v="Bay"/>
    <n v="0"/>
    <x v="6"/>
    <n v="56"/>
    <n v="1"/>
    <x v="0"/>
    <n v="0"/>
    <n v="0"/>
    <s v="CDFW"/>
    <n v="0"/>
  </r>
  <r>
    <n v="1"/>
    <d v="2025-01-08T00:00:00"/>
    <n v="0"/>
    <x v="3"/>
    <x v="130"/>
    <s v="Bay"/>
    <n v="0"/>
    <x v="6"/>
    <n v="54"/>
    <n v="1"/>
    <x v="0"/>
    <n v="0"/>
    <n v="0"/>
    <s v="CDFW"/>
    <n v="0"/>
  </r>
  <r>
    <n v="1"/>
    <d v="2025-01-08T00:00:00"/>
    <n v="0"/>
    <x v="3"/>
    <x v="130"/>
    <s v="Bay"/>
    <n v="0"/>
    <x v="6"/>
    <n v="55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15T00:00:00"/>
    <n v="0"/>
    <x v="3"/>
    <x v="132"/>
    <s v="Bay"/>
    <n v="0"/>
    <x v="6"/>
    <n v="61"/>
    <n v="1"/>
    <x v="0"/>
    <n v="0"/>
    <n v="0"/>
    <s v="CDFW"/>
    <n v="0"/>
  </r>
  <r>
    <n v="1"/>
    <d v="2025-01-09T00:00:00"/>
    <n v="0"/>
    <x v="3"/>
    <x v="132"/>
    <s v="Bay"/>
    <n v="0"/>
    <x v="6"/>
    <n v="65"/>
    <n v="2"/>
    <x v="0"/>
    <n v="0"/>
    <n v="0"/>
    <s v="CDFW"/>
    <n v="0"/>
  </r>
  <r>
    <n v="1"/>
    <d v="2025-01-08T00:00:00"/>
    <n v="0"/>
    <x v="3"/>
    <x v="132"/>
    <s v="Bay"/>
    <n v="0"/>
    <x v="6"/>
    <n v="66"/>
    <n v="1"/>
    <x v="0"/>
    <n v="0"/>
    <n v="0"/>
    <s v="CDFW"/>
    <n v="0"/>
  </r>
  <r>
    <n v="1"/>
    <d v="2025-01-08T00:00:00"/>
    <n v="0"/>
    <x v="3"/>
    <x v="165"/>
    <s v="Bay"/>
    <n v="0"/>
    <x v="6"/>
    <n v="56"/>
    <n v="1"/>
    <x v="0"/>
    <n v="0"/>
    <n v="0"/>
    <s v="CDFW"/>
    <n v="0"/>
  </r>
  <r>
    <n v="1"/>
    <d v="2025-01-15T00:00:00"/>
    <n v="0"/>
    <x v="3"/>
    <x v="165"/>
    <s v="Bay"/>
    <n v="0"/>
    <x v="6"/>
    <n v="67"/>
    <n v="1"/>
    <x v="0"/>
    <n v="0"/>
    <n v="0"/>
    <s v="CDFW"/>
    <n v="0"/>
  </r>
  <r>
    <n v="1"/>
    <d v="2025-01-14T00:00:00"/>
    <n v="0"/>
    <x v="3"/>
    <x v="165"/>
    <s v="Bay"/>
    <n v="0"/>
    <x v="6"/>
    <n v="63"/>
    <n v="1"/>
    <x v="0"/>
    <n v="0"/>
    <n v="0"/>
    <s v="CDFW"/>
    <n v="0"/>
  </r>
  <r>
    <n v="1"/>
    <d v="2025-01-08T00:00:00"/>
    <n v="0"/>
    <x v="3"/>
    <x v="156"/>
    <s v="Bay"/>
    <n v="0"/>
    <x v="6"/>
    <n v="71"/>
    <n v="1"/>
    <x v="0"/>
    <n v="0"/>
    <n v="0"/>
    <s v="CDFW"/>
    <n v="0"/>
  </r>
  <r>
    <n v="1"/>
    <d v="2025-01-08T00:00:00"/>
    <n v="0"/>
    <x v="3"/>
    <x v="156"/>
    <s v="Bay"/>
    <n v="0"/>
    <x v="6"/>
    <n v="63"/>
    <n v="1"/>
    <x v="0"/>
    <n v="0"/>
    <n v="0"/>
    <s v="CDFW"/>
    <n v="0"/>
  </r>
  <r>
    <n v="1"/>
    <d v="2025-01-08T00:00:00"/>
    <n v="0"/>
    <x v="3"/>
    <x v="137"/>
    <s v="Bay"/>
    <n v="0"/>
    <x v="6"/>
    <n v="66"/>
    <n v="1"/>
    <x v="0"/>
    <n v="0"/>
    <n v="0"/>
    <s v="CDFW"/>
    <n v="0"/>
  </r>
  <r>
    <n v="1"/>
    <d v="2025-01-15T00:00:00"/>
    <n v="0"/>
    <x v="3"/>
    <x v="137"/>
    <s v="Bay"/>
    <n v="0"/>
    <x v="6"/>
    <n v="65"/>
    <n v="1"/>
    <x v="0"/>
    <n v="0"/>
    <n v="0"/>
    <s v="CDFW"/>
    <n v="0"/>
  </r>
  <r>
    <n v="1"/>
    <d v="2025-01-14T00:00:00"/>
    <n v="0"/>
    <x v="3"/>
    <x v="137"/>
    <s v="Bay"/>
    <n v="0"/>
    <x v="6"/>
    <n v="64"/>
    <n v="2"/>
    <x v="0"/>
    <n v="0"/>
    <n v="0"/>
    <s v="CDFW"/>
    <n v="0"/>
  </r>
  <r>
    <n v="1"/>
    <d v="2025-01-09T00:00:00"/>
    <n v="0"/>
    <x v="3"/>
    <x v="137"/>
    <s v="Bay"/>
    <n v="0"/>
    <x v="6"/>
    <n v="55"/>
    <n v="1"/>
    <x v="0"/>
    <n v="0"/>
    <n v="0"/>
    <s v="CDFW"/>
    <n v="0"/>
  </r>
  <r>
    <n v="1"/>
    <d v="2025-01-09T00:00:00"/>
    <n v="0"/>
    <x v="3"/>
    <x v="168"/>
    <s v="Bay"/>
    <n v="0"/>
    <x v="6"/>
    <n v="71"/>
    <n v="1"/>
    <x v="0"/>
    <n v="0"/>
    <n v="0"/>
    <s v="CDFW"/>
    <n v="0"/>
  </r>
  <r>
    <n v="1"/>
    <d v="2025-01-08T00:00:00"/>
    <n v="0"/>
    <x v="3"/>
    <x v="168"/>
    <s v="Bay"/>
    <n v="0"/>
    <x v="6"/>
    <n v="66"/>
    <n v="1"/>
    <x v="0"/>
    <n v="0"/>
    <n v="0"/>
    <s v="CDFW"/>
    <n v="0"/>
  </r>
  <r>
    <n v="1"/>
    <d v="2025-01-08T00:00:00"/>
    <n v="0"/>
    <x v="3"/>
    <x v="140"/>
    <s v="Far West"/>
    <n v="0"/>
    <x v="5"/>
    <n v="78"/>
    <n v="1"/>
    <x v="0"/>
    <n v="0"/>
    <n v="0"/>
    <s v="CDFW"/>
    <n v="0"/>
  </r>
  <r>
    <n v="1"/>
    <d v="2025-01-15T00:00:00"/>
    <n v="0"/>
    <x v="3"/>
    <x v="140"/>
    <s v="Far West"/>
    <n v="0"/>
    <x v="5"/>
    <n v="64"/>
    <n v="1"/>
    <x v="0"/>
    <n v="0"/>
    <n v="0"/>
    <s v="CDFW"/>
    <n v="0"/>
  </r>
  <r>
    <n v="1"/>
    <d v="2025-01-14T00:00:00"/>
    <n v="0"/>
    <x v="3"/>
    <x v="155"/>
    <s v="Bay"/>
    <n v="0"/>
    <x v="6"/>
    <n v="61"/>
    <n v="1"/>
    <x v="0"/>
    <n v="0"/>
    <n v="0"/>
    <s v="CDFW"/>
    <n v="0"/>
  </r>
  <r>
    <n v="1"/>
    <d v="2025-01-15T00:00:00"/>
    <n v="0"/>
    <x v="3"/>
    <x v="155"/>
    <s v="Bay"/>
    <n v="0"/>
    <x v="6"/>
    <n v="63"/>
    <n v="1"/>
    <x v="0"/>
    <n v="0"/>
    <n v="0"/>
    <s v="CDFW"/>
    <n v="0"/>
  </r>
  <r>
    <n v="1"/>
    <d v="2025-01-09T00:00:00"/>
    <n v="0"/>
    <x v="3"/>
    <x v="155"/>
    <s v="Bay"/>
    <n v="0"/>
    <x v="6"/>
    <n v="60"/>
    <n v="1"/>
    <x v="0"/>
    <n v="0"/>
    <n v="0"/>
    <s v="CDFW"/>
    <n v="0"/>
  </r>
  <r>
    <n v="1"/>
    <d v="2025-01-09T00:00:00"/>
    <n v="0"/>
    <x v="3"/>
    <x v="155"/>
    <s v="Bay"/>
    <n v="0"/>
    <x v="6"/>
    <n v="55"/>
    <n v="1"/>
    <x v="0"/>
    <n v="0"/>
    <n v="0"/>
    <s v="CDFW"/>
    <n v="0"/>
  </r>
  <r>
    <n v="1"/>
    <d v="2025-01-08T00:00:00"/>
    <n v="0"/>
    <x v="3"/>
    <x v="155"/>
    <s v="Bay"/>
    <n v="0"/>
    <x v="6"/>
    <n v="57"/>
    <n v="1"/>
    <x v="0"/>
    <n v="0"/>
    <n v="0"/>
    <s v="CDFW"/>
    <n v="0"/>
  </r>
  <r>
    <n v="1"/>
    <d v="2025-01-08T00:00:00"/>
    <n v="0"/>
    <x v="3"/>
    <x v="155"/>
    <s v="Bay"/>
    <n v="0"/>
    <x v="6"/>
    <n v="61"/>
    <n v="1"/>
    <x v="0"/>
    <n v="0"/>
    <n v="0"/>
    <s v="CDFW"/>
    <n v="0"/>
  </r>
  <r>
    <n v="1"/>
    <d v="2025-01-14T00:00:00"/>
    <n v="0"/>
    <x v="3"/>
    <x v="155"/>
    <s v="Bay"/>
    <n v="0"/>
    <x v="6"/>
    <n v="64"/>
    <n v="1"/>
    <x v="0"/>
    <n v="0"/>
    <n v="0"/>
    <s v="CDFW"/>
    <n v="0"/>
  </r>
  <r>
    <n v="1"/>
    <d v="2025-01-13T00:00:00"/>
    <n v="0"/>
    <x v="3"/>
    <x v="154"/>
    <s v="Bay"/>
    <n v="0"/>
    <x v="6"/>
    <n v="62"/>
    <n v="1"/>
    <x v="0"/>
    <n v="0"/>
    <n v="0"/>
    <s v="CDFW"/>
    <n v="0"/>
  </r>
  <r>
    <n v="1"/>
    <d v="2025-01-09T00:00:00"/>
    <n v="0"/>
    <x v="3"/>
    <x v="154"/>
    <s v="Bay"/>
    <n v="0"/>
    <x v="6"/>
    <n v="63"/>
    <n v="4"/>
    <x v="0"/>
    <n v="0"/>
    <n v="0"/>
    <s v="CDFW"/>
    <n v="0"/>
  </r>
  <r>
    <n v="1"/>
    <d v="2025-01-09T00:00:00"/>
    <n v="0"/>
    <x v="3"/>
    <x v="154"/>
    <s v="Bay"/>
    <n v="0"/>
    <x v="6"/>
    <n v="61"/>
    <n v="2"/>
    <x v="0"/>
    <n v="0"/>
    <n v="0"/>
    <s v="CDFW"/>
    <n v="0"/>
  </r>
  <r>
    <n v="1"/>
    <d v="2025-01-09T00:00:00"/>
    <n v="0"/>
    <x v="3"/>
    <x v="154"/>
    <s v="Bay"/>
    <n v="0"/>
    <x v="6"/>
    <n v="73"/>
    <n v="1"/>
    <x v="0"/>
    <n v="0"/>
    <n v="0"/>
    <s v="CDFW"/>
    <n v="0"/>
  </r>
  <r>
    <n v="1"/>
    <d v="2025-01-09T00:00:00"/>
    <n v="0"/>
    <x v="3"/>
    <x v="154"/>
    <s v="Bay"/>
    <n v="0"/>
    <x v="6"/>
    <n v="59"/>
    <n v="3"/>
    <x v="0"/>
    <n v="0"/>
    <n v="0"/>
    <s v="CDFW"/>
    <n v="0"/>
  </r>
  <r>
    <n v="1"/>
    <d v="2025-01-08T00:00:00"/>
    <n v="0"/>
    <x v="3"/>
    <x v="154"/>
    <s v="Bay"/>
    <n v="0"/>
    <x v="6"/>
    <n v="58"/>
    <n v="3"/>
    <x v="0"/>
    <n v="0"/>
    <n v="0"/>
    <s v="CDFW"/>
    <n v="0"/>
  </r>
  <r>
    <n v="1"/>
    <d v="2025-01-14T00:00:00"/>
    <n v="0"/>
    <x v="3"/>
    <x v="154"/>
    <s v="Bay"/>
    <n v="0"/>
    <x v="6"/>
    <n v="68"/>
    <n v="1"/>
    <x v="0"/>
    <n v="0"/>
    <n v="0"/>
    <s v="CDFW"/>
    <n v="0"/>
  </r>
  <r>
    <n v="1"/>
    <d v="2025-01-13T00:00:00"/>
    <n v="0"/>
    <x v="3"/>
    <x v="154"/>
    <s v="Bay"/>
    <n v="0"/>
    <x v="6"/>
    <n v="82"/>
    <n v="1"/>
    <x v="0"/>
    <n v="0"/>
    <n v="0"/>
    <s v="CDFW"/>
    <n v="0"/>
  </r>
  <r>
    <n v="1"/>
    <d v="2025-01-09T00:00:00"/>
    <n v="0"/>
    <x v="3"/>
    <x v="154"/>
    <s v="Bay"/>
    <n v="0"/>
    <x v="6"/>
    <n v="66"/>
    <n v="2"/>
    <x v="0"/>
    <n v="0"/>
    <n v="0"/>
    <s v="CDFW"/>
    <n v="0"/>
  </r>
  <r>
    <n v="1"/>
    <d v="2025-01-09T00:00:00"/>
    <n v="0"/>
    <x v="3"/>
    <x v="154"/>
    <s v="Bay"/>
    <n v="0"/>
    <x v="6"/>
    <n v="57"/>
    <n v="1"/>
    <x v="0"/>
    <n v="0"/>
    <n v="0"/>
    <s v="CDFW"/>
    <n v="0"/>
  </r>
  <r>
    <n v="1"/>
    <d v="2025-01-15T00:00:00"/>
    <n v="0"/>
    <x v="3"/>
    <x v="154"/>
    <s v="Bay"/>
    <n v="0"/>
    <x v="6"/>
    <n v="67"/>
    <n v="1"/>
    <x v="0"/>
    <n v="0"/>
    <n v="0"/>
    <s v="CDFW"/>
    <n v="0"/>
  </r>
  <r>
    <n v="1"/>
    <d v="2025-01-14T00:00:00"/>
    <n v="0"/>
    <x v="3"/>
    <x v="153"/>
    <s v="Bay"/>
    <n v="0"/>
    <x v="6"/>
    <n v="64"/>
    <n v="2"/>
    <x v="0"/>
    <n v="0"/>
    <n v="0"/>
    <s v="CDFW"/>
    <n v="0"/>
  </r>
  <r>
    <n v="1"/>
    <d v="2025-01-13T00:00:00"/>
    <n v="0"/>
    <x v="3"/>
    <x v="153"/>
    <s v="Bay"/>
    <n v="0"/>
    <x v="6"/>
    <n v="59"/>
    <n v="1"/>
    <x v="0"/>
    <n v="0"/>
    <n v="0"/>
    <s v="CDFW"/>
    <n v="0"/>
  </r>
  <r>
    <n v="1"/>
    <d v="2025-01-09T00:00:00"/>
    <n v="0"/>
    <x v="3"/>
    <x v="153"/>
    <s v="Bay"/>
    <n v="0"/>
    <x v="6"/>
    <n v="62"/>
    <n v="1"/>
    <x v="0"/>
    <n v="0"/>
    <n v="0"/>
    <s v="CDFW"/>
    <n v="0"/>
  </r>
  <r>
    <n v="1"/>
    <d v="2025-01-09T00:00:00"/>
    <n v="0"/>
    <x v="3"/>
    <x v="153"/>
    <s v="Bay"/>
    <n v="0"/>
    <x v="6"/>
    <n v="70"/>
    <n v="2"/>
    <x v="0"/>
    <n v="0"/>
    <n v="0"/>
    <s v="CDFW"/>
    <n v="0"/>
  </r>
  <r>
    <n v="1"/>
    <d v="2025-01-09T00:00:00"/>
    <n v="0"/>
    <x v="3"/>
    <x v="153"/>
    <s v="Bay"/>
    <n v="0"/>
    <x v="6"/>
    <n v="77"/>
    <n v="1"/>
    <x v="0"/>
    <n v="0"/>
    <n v="0"/>
    <s v="CDFW"/>
    <n v="0"/>
  </r>
  <r>
    <n v="1"/>
    <d v="2025-01-15T00:00:00"/>
    <n v="0"/>
    <x v="3"/>
    <x v="153"/>
    <s v="Bay"/>
    <n v="0"/>
    <x v="6"/>
    <n v="60"/>
    <n v="1"/>
    <x v="0"/>
    <n v="0"/>
    <n v="0"/>
    <s v="CDFW"/>
    <n v="0"/>
  </r>
  <r>
    <n v="1"/>
    <d v="2025-01-14T00:00:00"/>
    <n v="0"/>
    <x v="3"/>
    <x v="153"/>
    <s v="Bay"/>
    <n v="0"/>
    <x v="6"/>
    <n v="63"/>
    <n v="1"/>
    <x v="0"/>
    <n v="0"/>
    <n v="0"/>
    <s v="CDFW"/>
    <n v="0"/>
  </r>
  <r>
    <n v="1"/>
    <d v="2025-01-15T00:00:00"/>
    <n v="0"/>
    <x v="3"/>
    <x v="142"/>
    <s v="Bay"/>
    <n v="0"/>
    <x v="6"/>
    <n v="77"/>
    <n v="1"/>
    <x v="0"/>
    <n v="0"/>
    <n v="0"/>
    <s v="CDFW"/>
    <n v="0"/>
  </r>
  <r>
    <n v="1"/>
    <d v="2025-01-14T00:00:00"/>
    <n v="0"/>
    <x v="3"/>
    <x v="142"/>
    <s v="Bay"/>
    <n v="0"/>
    <x v="6"/>
    <n v="58"/>
    <n v="1"/>
    <x v="0"/>
    <n v="0"/>
    <n v="0"/>
    <s v="CDFW"/>
    <n v="0"/>
  </r>
  <r>
    <n v="1"/>
    <d v="2025-01-14T00:00:00"/>
    <n v="0"/>
    <x v="3"/>
    <x v="142"/>
    <s v="Bay"/>
    <n v="0"/>
    <x v="6"/>
    <n v="65"/>
    <n v="1"/>
    <x v="0"/>
    <n v="0"/>
    <n v="0"/>
    <s v="CDFW"/>
    <n v="0"/>
  </r>
  <r>
    <n v="1"/>
    <d v="2025-01-15T00:00:00"/>
    <n v="0"/>
    <x v="3"/>
    <x v="142"/>
    <s v="Bay"/>
    <n v="0"/>
    <x v="6"/>
    <n v="66"/>
    <n v="1"/>
    <x v="0"/>
    <n v="0"/>
    <n v="0"/>
    <s v="CDFW"/>
    <n v="0"/>
  </r>
  <r>
    <n v="1"/>
    <d v="2025-01-13T00:00:00"/>
    <n v="0"/>
    <x v="3"/>
    <x v="143"/>
    <s v="Far West"/>
    <n v="0"/>
    <x v="5"/>
    <n v="91"/>
    <n v="1"/>
    <x v="1"/>
    <n v="0"/>
    <n v="0"/>
    <s v="CDFW"/>
    <n v="0"/>
  </r>
  <r>
    <n v="1"/>
    <d v="2025-01-09T00:00:00"/>
    <n v="0"/>
    <x v="3"/>
    <x v="143"/>
    <s v="Far West"/>
    <n v="0"/>
    <x v="5"/>
    <n v="63"/>
    <n v="2"/>
    <x v="0"/>
    <n v="0"/>
    <n v="0"/>
    <s v="CDFW"/>
    <n v="0"/>
  </r>
  <r>
    <n v="1"/>
    <d v="2025-01-09T00:00:00"/>
    <n v="0"/>
    <x v="3"/>
    <x v="143"/>
    <s v="Far West"/>
    <n v="0"/>
    <x v="5"/>
    <n v="62"/>
    <n v="2"/>
    <x v="0"/>
    <n v="0"/>
    <n v="0"/>
    <s v="CDFW"/>
    <n v="0"/>
  </r>
  <r>
    <n v="1"/>
    <d v="2025-01-09T00:00:00"/>
    <n v="0"/>
    <x v="3"/>
    <x v="143"/>
    <s v="Far West"/>
    <n v="0"/>
    <x v="5"/>
    <n v="58"/>
    <n v="1"/>
    <x v="0"/>
    <n v="0"/>
    <n v="0"/>
    <s v="CDFW"/>
    <n v="0"/>
  </r>
  <r>
    <n v="1"/>
    <d v="2025-01-09T00:00:00"/>
    <n v="0"/>
    <x v="3"/>
    <x v="143"/>
    <s v="Far West"/>
    <n v="0"/>
    <x v="5"/>
    <n v="60"/>
    <n v="2"/>
    <x v="0"/>
    <n v="0"/>
    <n v="0"/>
    <s v="CDFW"/>
    <n v="0"/>
  </r>
  <r>
    <n v="1"/>
    <d v="2025-01-08T00:00:00"/>
    <n v="0"/>
    <x v="3"/>
    <x v="143"/>
    <s v="Far West"/>
    <n v="0"/>
    <x v="5"/>
    <n v="65"/>
    <n v="2"/>
    <x v="0"/>
    <n v="0"/>
    <n v="0"/>
    <s v="CDFW"/>
    <n v="0"/>
  </r>
  <r>
    <n v="1"/>
    <d v="2025-01-15T00:00:00"/>
    <n v="0"/>
    <x v="3"/>
    <x v="143"/>
    <s v="Far West"/>
    <n v="0"/>
    <x v="5"/>
    <n v="67"/>
    <n v="2"/>
    <x v="0"/>
    <n v="0"/>
    <n v="0"/>
    <s v="CDFW"/>
    <n v="0"/>
  </r>
  <r>
    <n v="1"/>
    <d v="2025-01-15T00:00:00"/>
    <n v="0"/>
    <x v="3"/>
    <x v="143"/>
    <s v="Far West"/>
    <n v="0"/>
    <x v="5"/>
    <n v="66"/>
    <n v="1"/>
    <x v="0"/>
    <n v="0"/>
    <n v="0"/>
    <s v="CDFW"/>
    <n v="0"/>
  </r>
  <r>
    <n v="1"/>
    <d v="2025-01-09T00:00:00"/>
    <n v="0"/>
    <x v="3"/>
    <x v="143"/>
    <s v="Far West"/>
    <n v="0"/>
    <x v="5"/>
    <n v="111"/>
    <n v="1"/>
    <x v="1"/>
    <n v="0"/>
    <n v="0"/>
    <s v="CDFW"/>
    <n v="0"/>
  </r>
  <r>
    <n v="1"/>
    <d v="2025-01-09T00:00:00"/>
    <n v="0"/>
    <x v="3"/>
    <x v="143"/>
    <s v="Far West"/>
    <n v="0"/>
    <x v="5"/>
    <n v="68"/>
    <n v="1"/>
    <x v="0"/>
    <n v="0"/>
    <n v="0"/>
    <s v="CDFW"/>
    <n v="0"/>
  </r>
  <r>
    <n v="1"/>
    <d v="2025-01-09T00:00:00"/>
    <n v="0"/>
    <x v="3"/>
    <x v="143"/>
    <s v="Far West"/>
    <n v="0"/>
    <x v="5"/>
    <n v="61"/>
    <n v="1"/>
    <x v="0"/>
    <n v="0"/>
    <n v="0"/>
    <s v="CDFW"/>
    <n v="0"/>
  </r>
  <r>
    <n v="1"/>
    <d v="2025-01-08T00:00:00"/>
    <n v="0"/>
    <x v="3"/>
    <x v="144"/>
    <s v="Far West"/>
    <n v="0"/>
    <x v="5"/>
    <n v="83"/>
    <n v="2"/>
    <x v="0"/>
    <n v="0"/>
    <n v="0"/>
    <s v="CDFW"/>
    <n v="0"/>
  </r>
  <r>
    <n v="1"/>
    <d v="2025-01-08T00:00:00"/>
    <n v="0"/>
    <x v="3"/>
    <x v="144"/>
    <s v="Far West"/>
    <n v="0"/>
    <x v="5"/>
    <n v="69"/>
    <n v="1"/>
    <x v="0"/>
    <n v="0"/>
    <n v="0"/>
    <s v="CDFW"/>
    <n v="0"/>
  </r>
  <r>
    <n v="1"/>
    <d v="2025-01-15T00:00:00"/>
    <n v="0"/>
    <x v="3"/>
    <x v="144"/>
    <s v="Far West"/>
    <n v="0"/>
    <x v="5"/>
    <n v="70"/>
    <n v="1"/>
    <x v="0"/>
    <n v="0"/>
    <n v="0"/>
    <s v="CDFW"/>
    <n v="0"/>
  </r>
  <r>
    <n v="1"/>
    <d v="2025-01-15T00:00:00"/>
    <n v="0"/>
    <x v="3"/>
    <x v="144"/>
    <s v="Far West"/>
    <n v="0"/>
    <x v="5"/>
    <n v="77"/>
    <n v="1"/>
    <x v="0"/>
    <n v="0"/>
    <n v="0"/>
    <s v="CDFW"/>
    <n v="0"/>
  </r>
  <r>
    <n v="1"/>
    <n v="45671"/>
    <n v="0"/>
    <x v="3"/>
    <x v="144"/>
    <s v="Far West"/>
    <n v="0"/>
    <x v="5"/>
    <n v="80"/>
    <n v="1"/>
    <x v="0"/>
    <n v="0"/>
    <n v="0"/>
    <s v="CDFW"/>
    <n v="0"/>
  </r>
  <r>
    <n v="1"/>
    <n v="45671"/>
    <n v="0"/>
    <x v="3"/>
    <x v="144"/>
    <s v="Far West"/>
    <n v="0"/>
    <x v="5"/>
    <n v="74"/>
    <n v="2"/>
    <x v="0"/>
    <n v="0"/>
    <n v="0"/>
    <s v="CDFW"/>
    <n v="0"/>
  </r>
  <r>
    <n v="1"/>
    <n v="45666"/>
    <n v="0"/>
    <x v="3"/>
    <x v="144"/>
    <s v="Far West"/>
    <n v="0"/>
    <x v="5"/>
    <n v="68"/>
    <n v="1"/>
    <x v="0"/>
    <n v="0"/>
    <n v="0"/>
    <s v="CDFW"/>
    <n v="0"/>
  </r>
  <r>
    <n v="1"/>
    <n v="45666"/>
    <n v="0"/>
    <x v="3"/>
    <x v="144"/>
    <s v="Far West"/>
    <n v="0"/>
    <x v="5"/>
    <n v="62"/>
    <n v="1"/>
    <x v="0"/>
    <n v="0"/>
    <n v="0"/>
    <s v="CDFW"/>
    <n v="0"/>
  </r>
  <r>
    <n v="1"/>
    <n v="45666"/>
    <n v="0"/>
    <x v="3"/>
    <x v="144"/>
    <s v="Far West"/>
    <n v="0"/>
    <x v="5"/>
    <n v="56"/>
    <n v="1"/>
    <x v="0"/>
    <n v="0"/>
    <n v="0"/>
    <s v="CDFW"/>
    <n v="0"/>
  </r>
  <r>
    <n v="1"/>
    <n v="45666"/>
    <n v="0"/>
    <x v="3"/>
    <x v="144"/>
    <s v="Far West"/>
    <n v="0"/>
    <x v="5"/>
    <n v="71"/>
    <n v="2"/>
    <x v="0"/>
    <n v="0"/>
    <n v="0"/>
    <s v="CDFW"/>
    <n v="0"/>
  </r>
  <r>
    <n v="1"/>
    <n v="45672"/>
    <n v="0"/>
    <x v="3"/>
    <x v="144"/>
    <s v="Far West"/>
    <n v="0"/>
    <x v="5"/>
    <n v="60"/>
    <n v="2"/>
    <x v="0"/>
    <n v="0"/>
    <n v="0"/>
    <s v="CDFW"/>
    <n v="0"/>
  </r>
  <r>
    <n v="1"/>
    <n v="45671"/>
    <n v="0"/>
    <x v="3"/>
    <x v="144"/>
    <s v="Far West"/>
    <n v="0"/>
    <x v="5"/>
    <n v="73"/>
    <n v="1"/>
    <x v="0"/>
    <n v="0"/>
    <n v="0"/>
    <s v="CDFW"/>
    <n v="0"/>
  </r>
  <r>
    <n v="1"/>
    <n v="45666"/>
    <n v="0"/>
    <x v="3"/>
    <x v="144"/>
    <s v="Far West"/>
    <n v="0"/>
    <x v="5"/>
    <n v="79"/>
    <n v="1"/>
    <x v="0"/>
    <n v="0"/>
    <n v="0"/>
    <s v="CDFW"/>
    <n v="0"/>
  </r>
  <r>
    <n v="1"/>
    <n v="45666"/>
    <n v="0"/>
    <x v="3"/>
    <x v="163"/>
    <s v="Far West"/>
    <n v="0"/>
    <x v="1"/>
    <n v="68"/>
    <n v="1"/>
    <x v="0"/>
    <n v="0"/>
    <n v="0"/>
    <s v="CDFW"/>
    <n v="0"/>
  </r>
  <r>
    <n v="1"/>
    <n v="45666"/>
    <n v="0"/>
    <x v="3"/>
    <x v="163"/>
    <s v="Far West"/>
    <n v="0"/>
    <x v="1"/>
    <n v="69"/>
    <n v="2"/>
    <x v="0"/>
    <n v="0"/>
    <n v="0"/>
    <s v="CDFW"/>
    <n v="0"/>
  </r>
  <r>
    <n v="1"/>
    <n v="45665"/>
    <n v="0"/>
    <x v="3"/>
    <x v="163"/>
    <s v="Far West"/>
    <n v="0"/>
    <x v="1"/>
    <n v="67"/>
    <n v="2"/>
    <x v="0"/>
    <n v="0"/>
    <n v="0"/>
    <s v="CDFW"/>
    <n v="0"/>
  </r>
  <r>
    <n v="1"/>
    <n v="45671"/>
    <n v="0"/>
    <x v="3"/>
    <x v="163"/>
    <s v="Far West"/>
    <n v="0"/>
    <x v="1"/>
    <n v="71"/>
    <n v="1"/>
    <x v="0"/>
    <n v="0"/>
    <n v="0"/>
    <s v="CDFW"/>
    <n v="0"/>
  </r>
  <r>
    <n v="1"/>
    <n v="45666"/>
    <n v="0"/>
    <x v="3"/>
    <x v="163"/>
    <s v="Far West"/>
    <n v="0"/>
    <x v="1"/>
    <n v="77"/>
    <n v="1"/>
    <x v="0"/>
    <n v="0"/>
    <n v="0"/>
    <s v="CDFW"/>
    <n v="0"/>
  </r>
  <r>
    <n v="1"/>
    <n v="45666"/>
    <n v="0"/>
    <x v="3"/>
    <x v="163"/>
    <s v="Far West"/>
    <n v="0"/>
    <x v="1"/>
    <n v="62"/>
    <n v="1"/>
    <x v="0"/>
    <n v="0"/>
    <n v="0"/>
    <s v="CDFW"/>
    <n v="0"/>
  </r>
  <r>
    <n v="1"/>
    <n v="45672"/>
    <n v="0"/>
    <x v="3"/>
    <x v="163"/>
    <s v="Far West"/>
    <n v="0"/>
    <x v="1"/>
    <n v="63"/>
    <n v="1"/>
    <x v="0"/>
    <n v="0"/>
    <n v="0"/>
    <s v="CDFW"/>
    <n v="0"/>
  </r>
  <r>
    <n v="1"/>
    <n v="45666"/>
    <n v="0"/>
    <x v="3"/>
    <x v="163"/>
    <s v="Far West"/>
    <n v="0"/>
    <x v="1"/>
    <n v="105"/>
    <n v="1"/>
    <x v="1"/>
    <n v="0"/>
    <n v="0"/>
    <s v="CDFW"/>
    <n v="0"/>
  </r>
  <r>
    <n v="1"/>
    <n v="45666"/>
    <n v="0"/>
    <x v="3"/>
    <x v="163"/>
    <s v="Far West"/>
    <n v="0"/>
    <x v="1"/>
    <n v="119"/>
    <n v="1"/>
    <x v="1"/>
    <n v="0"/>
    <n v="0"/>
    <s v="CDFW"/>
    <n v="0"/>
  </r>
  <r>
    <n v="1"/>
    <n v="45666"/>
    <n v="0"/>
    <x v="3"/>
    <x v="145"/>
    <s v="Far West"/>
    <n v="0"/>
    <x v="1"/>
    <n v="74"/>
    <n v="1"/>
    <x v="0"/>
    <n v="0"/>
    <n v="0"/>
    <s v="CDFW"/>
    <n v="0"/>
  </r>
  <r>
    <n v="1"/>
    <n v="45672"/>
    <n v="0"/>
    <x v="3"/>
    <x v="152"/>
    <s v="West"/>
    <n v="0"/>
    <x v="0"/>
    <n v="66"/>
    <n v="1"/>
    <x v="0"/>
    <n v="0"/>
    <n v="0"/>
    <s v="CDFW"/>
    <n v="0"/>
  </r>
  <r>
    <n v="1"/>
    <n v="45671"/>
    <n v="0"/>
    <x v="3"/>
    <x v="150"/>
    <s v="Far West"/>
    <n v="0"/>
    <x v="1"/>
    <n v="90"/>
    <n v="1"/>
    <x v="1"/>
    <n v="0"/>
    <n v="0"/>
    <s v="CDFW"/>
    <n v="0"/>
  </r>
  <r>
    <n v="1"/>
    <n v="45671"/>
    <n v="0"/>
    <x v="3"/>
    <x v="150"/>
    <s v="Far West"/>
    <n v="0"/>
    <x v="1"/>
    <n v="82"/>
    <n v="1"/>
    <x v="0"/>
    <n v="0"/>
    <n v="0"/>
    <s v="CDFW"/>
    <n v="0"/>
  </r>
  <r>
    <n v="1"/>
    <n v="45666"/>
    <n v="0"/>
    <x v="3"/>
    <x v="150"/>
    <s v="Far West"/>
    <n v="0"/>
    <x v="1"/>
    <n v="76"/>
    <n v="1"/>
    <x v="0"/>
    <n v="0"/>
    <n v="0"/>
    <s v="CDFW"/>
    <n v="0"/>
  </r>
  <r>
    <n v="1"/>
    <n v="45666"/>
    <n v="0"/>
    <x v="3"/>
    <x v="150"/>
    <s v="Far West"/>
    <n v="0"/>
    <x v="1"/>
    <n v="72"/>
    <n v="1"/>
    <x v="0"/>
    <n v="0"/>
    <n v="0"/>
    <s v="CDFW"/>
    <n v="0"/>
  </r>
  <r>
    <n v="1"/>
    <n v="45672"/>
    <n v="0"/>
    <x v="3"/>
    <x v="150"/>
    <s v="Far West"/>
    <n v="0"/>
    <x v="1"/>
    <n v="56"/>
    <n v="1"/>
    <x v="0"/>
    <n v="0"/>
    <n v="0"/>
    <s v="CDFW"/>
    <n v="0"/>
  </r>
  <r>
    <n v="1"/>
    <n v="45671"/>
    <n v="0"/>
    <x v="3"/>
    <x v="150"/>
    <s v="Far West"/>
    <n v="0"/>
    <x v="1"/>
    <n v="71"/>
    <n v="1"/>
    <x v="0"/>
    <n v="0"/>
    <n v="0"/>
    <s v="CDFW"/>
    <n v="0"/>
  </r>
  <r>
    <n v="1"/>
    <n v="45672"/>
    <n v="0"/>
    <x v="3"/>
    <x v="150"/>
    <s v="Far West"/>
    <n v="0"/>
    <x v="1"/>
    <n v="67"/>
    <n v="1"/>
    <x v="0"/>
    <n v="0"/>
    <n v="0"/>
    <s v="CDFW"/>
    <n v="0"/>
  </r>
  <r>
    <n v="1"/>
    <n v="45665"/>
    <n v="0"/>
    <x v="3"/>
    <x v="150"/>
    <s v="Far West"/>
    <n v="0"/>
    <x v="1"/>
    <n v="69"/>
    <n v="1"/>
    <x v="0"/>
    <n v="0"/>
    <n v="0"/>
    <s v="CDFW"/>
    <n v="0"/>
  </r>
  <r>
    <n v="1"/>
    <n v="45665"/>
    <n v="0"/>
    <x v="3"/>
    <x v="150"/>
    <s v="Far West"/>
    <n v="0"/>
    <x v="1"/>
    <n v="74"/>
    <n v="1"/>
    <x v="0"/>
    <n v="0"/>
    <n v="0"/>
    <s v="CDFW"/>
    <n v="0"/>
  </r>
  <r>
    <n v="1"/>
    <n v="45671"/>
    <n v="0"/>
    <x v="3"/>
    <x v="150"/>
    <s v="Far West"/>
    <n v="0"/>
    <x v="1"/>
    <n v="70"/>
    <n v="1"/>
    <x v="0"/>
    <n v="0"/>
    <n v="0"/>
    <s v="CDFW"/>
    <n v="0"/>
  </r>
  <r>
    <n v="1"/>
    <n v="45670"/>
    <n v="0"/>
    <x v="3"/>
    <x v="162"/>
    <s v="West"/>
    <n v="0"/>
    <x v="1"/>
    <n v="99"/>
    <n v="1"/>
    <x v="1"/>
    <n v="0"/>
    <n v="0"/>
    <s v="CDFW"/>
    <n v="0"/>
  </r>
  <r>
    <n v="1"/>
    <n v="45666"/>
    <n v="0"/>
    <x v="3"/>
    <x v="162"/>
    <s v="West"/>
    <n v="0"/>
    <x v="1"/>
    <n v="93"/>
    <n v="1"/>
    <x v="1"/>
    <n v="0"/>
    <n v="0"/>
    <s v="CDFW"/>
    <n v="0"/>
  </r>
  <r>
    <n v="1"/>
    <n v="45671"/>
    <n v="0"/>
    <x v="3"/>
    <x v="146"/>
    <s v="West"/>
    <n v="0"/>
    <x v="1"/>
    <n v="118"/>
    <n v="1"/>
    <x v="1"/>
    <n v="0"/>
    <n v="0"/>
    <s v="CDFW"/>
    <n v="0"/>
  </r>
  <r>
    <s v="September"/>
    <n v="0"/>
    <n v="0"/>
    <x v="4"/>
    <x v="169"/>
    <s v="NA"/>
    <n v="0"/>
    <x v="8"/>
    <n v="61"/>
    <n v="1"/>
    <x v="0"/>
    <n v="0"/>
    <n v="0"/>
    <s v="CDFW"/>
    <s v="Frequency is adjusted length frequency"/>
  </r>
  <r>
    <s v="September"/>
    <n v="0"/>
    <n v="0"/>
    <x v="4"/>
    <x v="170"/>
    <s v="NA"/>
    <n v="0"/>
    <x v="8"/>
    <n v="54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0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1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50"/>
    <n v="3"/>
    <x v="0"/>
    <n v="0"/>
    <n v="0"/>
    <s v="CDFW"/>
    <s v="Frequency is adjusted length frequency"/>
  </r>
  <r>
    <s v="September"/>
    <n v="0"/>
    <n v="0"/>
    <x v="4"/>
    <x v="171"/>
    <s v="Bay"/>
    <n v="0"/>
    <x v="8"/>
    <n v="53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58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60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90"/>
    <n v="1"/>
    <x v="1"/>
    <n v="0"/>
    <n v="0"/>
    <s v="CDFW"/>
    <s v="Frequency is adjusted length frequency"/>
  </r>
  <r>
    <s v="September"/>
    <n v="0"/>
    <n v="0"/>
    <x v="4"/>
    <x v="172"/>
    <s v="Far West"/>
    <n v="0"/>
    <x v="5"/>
    <n v="50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2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3"/>
    <n v="1"/>
    <x v="0"/>
    <n v="0"/>
    <n v="0"/>
    <s v="CDFW"/>
    <s v="Frequency is adjusted length frequency"/>
  </r>
  <r>
    <s v="September"/>
    <n v="0"/>
    <n v="0"/>
    <x v="4"/>
    <x v="173"/>
    <s v="Far West"/>
    <n v="0"/>
    <x v="1"/>
    <n v="54"/>
    <n v="1"/>
    <x v="0"/>
    <n v="0"/>
    <n v="0"/>
    <s v="CDFW"/>
    <s v="Frequency is adjusted length frequency"/>
  </r>
  <r>
    <s v="September"/>
    <n v="0"/>
    <n v="0"/>
    <x v="4"/>
    <x v="174"/>
    <s v="Far West"/>
    <n v="0"/>
    <x v="1"/>
    <n v="24"/>
    <n v="1"/>
    <x v="0"/>
    <n v="0"/>
    <n v="0"/>
    <s v="CDFW"/>
    <s v="Frequency is adjusted length frequency"/>
  </r>
  <r>
    <s v="September"/>
    <n v="0"/>
    <n v="0"/>
    <x v="4"/>
    <x v="175"/>
    <s v="Far West"/>
    <n v="0"/>
    <x v="1"/>
    <n v="40"/>
    <n v="1"/>
    <x v="0"/>
    <n v="0"/>
    <n v="0"/>
    <s v="CDFW"/>
    <s v="Frequency is adjusted length frequency"/>
  </r>
  <r>
    <s v="September"/>
    <n v="0"/>
    <n v="0"/>
    <x v="4"/>
    <x v="176"/>
    <s v="Far West"/>
    <n v="0"/>
    <x v="1"/>
    <n v="52"/>
    <n v="1"/>
    <x v="0"/>
    <n v="0"/>
    <n v="0"/>
    <s v="CDFW"/>
    <s v="Frequency is adjusted length frequency"/>
  </r>
  <r>
    <s v="September"/>
    <n v="0"/>
    <n v="0"/>
    <x v="4"/>
    <x v="177"/>
    <s v="Far West"/>
    <n v="0"/>
    <x v="1"/>
    <n v="103"/>
    <n v="1"/>
    <x v="1"/>
    <n v="0"/>
    <n v="0"/>
    <s v="CDFW"/>
    <s v="Frequency is adjusted length frequency"/>
  </r>
  <r>
    <s v="September"/>
    <n v="0"/>
    <n v="0"/>
    <x v="4"/>
    <x v="178"/>
    <s v="West"/>
    <n v="0"/>
    <x v="1"/>
    <n v="44"/>
    <n v="1"/>
    <x v="0"/>
    <n v="0"/>
    <n v="0"/>
    <s v="CDFW"/>
    <s v="Frequency is adjusted length frequency"/>
  </r>
  <r>
    <s v="October"/>
    <n v="0"/>
    <n v="0"/>
    <x v="4"/>
    <x v="170"/>
    <s v="NA"/>
    <n v="0"/>
    <x v="8"/>
    <n v="63"/>
    <n v="1"/>
    <x v="0"/>
    <n v="0"/>
    <n v="0"/>
    <s v="CDFW"/>
    <s v="Frequency is adjusted length frequency"/>
  </r>
  <r>
    <s v="October"/>
    <n v="0"/>
    <n v="0"/>
    <x v="4"/>
    <x v="170"/>
    <s v="NA"/>
    <n v="0"/>
    <x v="8"/>
    <n v="66"/>
    <n v="1"/>
    <x v="0"/>
    <n v="0"/>
    <n v="0"/>
    <s v="CDFW"/>
    <s v="Frequency is adjusted length frequency"/>
  </r>
  <r>
    <s v="October"/>
    <n v="0"/>
    <n v="0"/>
    <x v="4"/>
    <x v="153"/>
    <s v="Bay"/>
    <n v="0"/>
    <x v="6"/>
    <n v="54"/>
    <n v="2"/>
    <x v="0"/>
    <n v="0"/>
    <n v="0"/>
    <s v="CDFW"/>
    <s v="Frequency is adjusted length frequency"/>
  </r>
  <r>
    <s v="October"/>
    <n v="0"/>
    <n v="0"/>
    <x v="4"/>
    <x v="153"/>
    <s v="Bay"/>
    <n v="0"/>
    <x v="6"/>
    <n v="60"/>
    <n v="1"/>
    <x v="0"/>
    <n v="0"/>
    <n v="0"/>
    <s v="CDFW"/>
    <s v="Frequency is adjusted length frequency"/>
  </r>
  <r>
    <s v="October"/>
    <n v="0"/>
    <n v="0"/>
    <x v="4"/>
    <x v="172"/>
    <s v="Far West"/>
    <n v="0"/>
    <x v="5"/>
    <n v="55"/>
    <n v="1"/>
    <x v="0"/>
    <n v="0"/>
    <n v="0"/>
    <s v="CDFW"/>
    <s v="Frequency is adjusted length frequency"/>
  </r>
  <r>
    <s v="October"/>
    <n v="0"/>
    <n v="0"/>
    <x v="4"/>
    <x v="172"/>
    <s v="Far West"/>
    <n v="0"/>
    <x v="5"/>
    <n v="59"/>
    <n v="1"/>
    <x v="0"/>
    <n v="0"/>
    <n v="0"/>
    <s v="CDFW"/>
    <s v="Frequency is adjusted length frequency"/>
  </r>
  <r>
    <s v="October"/>
    <n v="0"/>
    <n v="0"/>
    <x v="4"/>
    <x v="179"/>
    <s v="Far West"/>
    <n v="0"/>
    <x v="1"/>
    <n v="60"/>
    <n v="1"/>
    <x v="0"/>
    <n v="0"/>
    <n v="0"/>
    <s v="CDFW"/>
    <s v="Frequency is adjusted length frequency"/>
  </r>
  <r>
    <s v="October"/>
    <n v="0"/>
    <n v="0"/>
    <x v="4"/>
    <x v="177"/>
    <s v="Far West"/>
    <n v="0"/>
    <x v="1"/>
    <n v="60"/>
    <n v="1"/>
    <x v="0"/>
    <n v="0"/>
    <n v="0"/>
    <s v="CDFW"/>
    <s v="Frequency is adjusted length frequency"/>
  </r>
  <r>
    <s v="October"/>
    <n v="0"/>
    <n v="0"/>
    <x v="4"/>
    <x v="180"/>
    <s v="West"/>
    <n v="0"/>
    <x v="1"/>
    <n v="58"/>
    <n v="1"/>
    <x v="0"/>
    <n v="0"/>
    <n v="0"/>
    <s v="CDFW"/>
    <s v="Frequency is adjusted length frequency"/>
  </r>
  <r>
    <s v="November"/>
    <n v="0"/>
    <n v="0"/>
    <x v="4"/>
    <x v="154"/>
    <s v="Bay"/>
    <n v="0"/>
    <x v="6"/>
    <n v="53"/>
    <n v="1"/>
    <x v="0"/>
    <n v="0"/>
    <n v="0"/>
    <s v="CDFW"/>
    <s v="Frequency is adjusted length frequency"/>
  </r>
  <r>
    <s v="November"/>
    <n v="0"/>
    <n v="0"/>
    <x v="4"/>
    <x v="181"/>
    <s v="Far West"/>
    <n v="0"/>
    <x v="5"/>
    <n v="59"/>
    <n v="1"/>
    <x v="0"/>
    <n v="0"/>
    <n v="0"/>
    <s v="CDFW"/>
    <s v="Frequency is adjusted length frequency"/>
  </r>
  <r>
    <s v="November"/>
    <n v="0"/>
    <n v="0"/>
    <x v="4"/>
    <x v="182"/>
    <s v="Far West"/>
    <n v="0"/>
    <x v="5"/>
    <n v="62"/>
    <n v="1"/>
    <x v="0"/>
    <n v="0"/>
    <n v="0"/>
    <s v="CDFW"/>
    <s v="Frequency is adjusted length frequency"/>
  </r>
  <r>
    <s v="November"/>
    <d v="1899-12-30T00:00:00"/>
    <n v="0"/>
    <x v="4"/>
    <x v="183"/>
    <s v="Far West"/>
    <n v="0"/>
    <x v="5"/>
    <n v="60"/>
    <n v="1"/>
    <x v="0"/>
    <n v="0"/>
    <n v="0"/>
    <s v="CDFW"/>
    <s v="Frequency is adjusted length frequency"/>
  </r>
  <r>
    <s v="November"/>
    <d v="1899-12-30T00:00:00"/>
    <n v="0"/>
    <x v="4"/>
    <x v="174"/>
    <s v="Far 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79"/>
    <s v="Far West"/>
    <n v="0"/>
    <x v="1"/>
    <n v="59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58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61"/>
    <n v="1"/>
    <x v="0"/>
    <n v="0"/>
    <n v="0"/>
    <s v="CDFW"/>
    <s v="Frequency is adjusted length frequency"/>
  </r>
  <r>
    <s v="November"/>
    <d v="1899-12-30T00:00:00"/>
    <n v="0"/>
    <x v="4"/>
    <x v="184"/>
    <s v="West"/>
    <n v="0"/>
    <x v="1"/>
    <n v="95"/>
    <n v="1"/>
    <x v="1"/>
    <n v="0"/>
    <n v="0"/>
    <s v="CDFW"/>
    <s v="Frequency is adjusted length frequency"/>
  </r>
  <r>
    <s v="November"/>
    <d v="1899-12-30T00:00:00"/>
    <n v="0"/>
    <x v="4"/>
    <x v="185"/>
    <s v="West"/>
    <n v="0"/>
    <x v="1"/>
    <n v="57"/>
    <n v="1"/>
    <x v="0"/>
    <n v="0"/>
    <n v="0"/>
    <s v="CDFW"/>
    <s v="Frequency is adjusted length frequency"/>
  </r>
  <r>
    <s v="November"/>
    <d v="1899-12-30T00:00:00"/>
    <n v="0"/>
    <x v="4"/>
    <x v="186"/>
    <s v="West"/>
    <n v="0"/>
    <x v="1"/>
    <n v="67"/>
    <n v="1"/>
    <x v="0"/>
    <n v="0"/>
    <n v="0"/>
    <s v="CDFW"/>
    <s v="Frequency is adjusted length frequency"/>
  </r>
  <r>
    <s v="November"/>
    <d v="1899-12-30T00:00:00"/>
    <n v="0"/>
    <x v="4"/>
    <x v="187"/>
    <s v="West"/>
    <n v="0"/>
    <x v="1"/>
    <n v="69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2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86"/>
    <n v="1"/>
    <x v="1"/>
    <n v="0"/>
    <n v="0"/>
    <s v="CDFW"/>
    <s v="Frequency is adjusted length frequency"/>
  </r>
  <r>
    <s v="November"/>
    <d v="1899-12-30T00:00:00"/>
    <n v="0"/>
    <x v="4"/>
    <x v="189"/>
    <s v="West"/>
    <n v="0"/>
    <x v="1"/>
    <n v="59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55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64"/>
    <n v="1"/>
    <x v="0"/>
    <n v="0"/>
    <n v="0"/>
    <s v="CDFW"/>
    <s v="Frequency is adjusted length frequency"/>
  </r>
  <r>
    <s v="November"/>
    <d v="1899-12-30T00:00:00"/>
    <n v="0"/>
    <x v="4"/>
    <x v="191"/>
    <s v="West"/>
    <n v="0"/>
    <x v="0"/>
    <n v="104"/>
    <n v="1"/>
    <x v="1"/>
    <n v="0"/>
    <n v="0"/>
    <s v="CDFW"/>
    <s v="Frequency is adjusted length frequency"/>
  </r>
  <r>
    <s v="November"/>
    <d v="1899-12-30T00:00:00"/>
    <n v="0"/>
    <x v="4"/>
    <x v="192"/>
    <s v="West"/>
    <n v="0"/>
    <x v="0"/>
    <n v="66"/>
    <n v="1"/>
    <x v="0"/>
    <n v="0"/>
    <n v="0"/>
    <s v="CDFW"/>
    <s v="Frequency is adjusted length frequency"/>
  </r>
  <r>
    <s v="November"/>
    <d v="1899-12-30T00:00:00"/>
    <n v="0"/>
    <x v="4"/>
    <x v="192"/>
    <s v="West"/>
    <n v="0"/>
    <x v="0"/>
    <n v="105"/>
    <n v="1"/>
    <x v="1"/>
    <n v="0"/>
    <n v="0"/>
    <s v="CDFW"/>
    <s v="Frequency is adjusted length frequency"/>
  </r>
  <r>
    <s v="November"/>
    <d v="1899-12-30T00:00:00"/>
    <n v="0"/>
    <x v="4"/>
    <x v="193"/>
    <s v="West"/>
    <n v="0"/>
    <x v="3"/>
    <n v="59"/>
    <n v="1"/>
    <x v="0"/>
    <n v="0"/>
    <n v="0"/>
    <s v="CDFW"/>
    <s v="Frequency is adjusted length frequency"/>
  </r>
  <r>
    <s v="November"/>
    <d v="1899-12-30T00:00:00"/>
    <n v="0"/>
    <x v="4"/>
    <x v="193"/>
    <s v="West"/>
    <n v="0"/>
    <x v="3"/>
    <n v="65"/>
    <n v="2"/>
    <x v="0"/>
    <n v="0"/>
    <n v="0"/>
    <s v="CDFW"/>
    <s v="Frequency is adjusted length frequency"/>
  </r>
  <r>
    <s v="November"/>
    <d v="1899-12-30T00:00:00"/>
    <n v="0"/>
    <x v="4"/>
    <x v="194"/>
    <s v="West"/>
    <n v="0"/>
    <x v="3"/>
    <n v="58"/>
    <n v="1"/>
    <x v="0"/>
    <n v="0"/>
    <n v="0"/>
    <s v="CDFW"/>
    <s v="Frequency is adjusted length frequency"/>
  </r>
  <r>
    <s v="December"/>
    <d v="1899-12-30T00:00:00"/>
    <n v="0"/>
    <x v="4"/>
    <x v="195"/>
    <s v="Far West"/>
    <n v="0"/>
    <x v="5"/>
    <n v="110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9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7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2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6"/>
    <n v="1"/>
    <x v="1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3"/>
    <n v="2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7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8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100"/>
    <n v="1"/>
    <x v="1"/>
    <n v="0"/>
    <n v="0"/>
    <s v="CDFW"/>
    <s v="Frequency is adjusted length frequency"/>
  </r>
  <r>
    <s v="December"/>
    <d v="1899-12-30T00:00:00"/>
    <n v="0"/>
    <x v="4"/>
    <x v="198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99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8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0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200"/>
    <s v="Far 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1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9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6"/>
    <s v="Far West"/>
    <n v="0"/>
    <x v="1"/>
    <n v="73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70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74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63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203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184"/>
    <s v="West"/>
    <n v="0"/>
    <x v="1"/>
    <n v="58"/>
    <n v="1"/>
    <x v="0"/>
    <n v="0"/>
    <n v="0"/>
    <s v="CDFW"/>
    <s v="Frequency is adjusted length frequency"/>
  </r>
  <r>
    <s v="December"/>
    <d v="1899-12-30T00:00:00"/>
    <n v="0"/>
    <x v="4"/>
    <x v="184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78"/>
    <s v="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4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85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85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1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8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190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114"/>
    <n v="1"/>
    <x v="1"/>
    <n v="0"/>
    <n v="0"/>
    <s v="CDFW"/>
    <s v="Frequency is adjusted length frequency"/>
  </r>
  <r>
    <s v="December"/>
    <d v="1899-12-30T00:00:00"/>
    <n v="0"/>
    <x v="4"/>
    <x v="205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206"/>
    <s v="West"/>
    <n v="0"/>
    <x v="1"/>
    <n v="53"/>
    <n v="1"/>
    <x v="0"/>
    <n v="0"/>
    <n v="0"/>
    <s v="CDFW"/>
    <s v="Frequency is adjusted length frequency"/>
  </r>
  <r>
    <s v="December"/>
    <d v="1899-12-30T00:00:00"/>
    <n v="0"/>
    <x v="4"/>
    <x v="206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0"/>
    <s v="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2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8"/>
    <n v="1"/>
    <x v="0"/>
    <n v="0"/>
    <n v="0"/>
    <s v="CDFW"/>
    <s v="Frequency is adjusted length frequency"/>
  </r>
  <r>
    <s v="December"/>
    <d v="1899-12-30T00:00:00"/>
    <n v="0"/>
    <x v="4"/>
    <x v="208"/>
    <s v="West"/>
    <n v="0"/>
    <x v="0"/>
    <n v="56"/>
    <n v="1"/>
    <x v="0"/>
    <n v="0"/>
    <n v="0"/>
    <s v="CDFW"/>
    <s v="Frequency is adjusted length frequency"/>
  </r>
  <r>
    <s v="December"/>
    <d v="1899-12-30T00:00:00"/>
    <n v="0"/>
    <x v="4"/>
    <x v="209"/>
    <s v="West"/>
    <n v="0"/>
    <x v="0"/>
    <n v="61"/>
    <n v="1"/>
    <x v="0"/>
    <n v="0"/>
    <n v="0"/>
    <s v="CDFW"/>
    <s v="Frequency is adjusted length frequency"/>
  </r>
  <r>
    <s v="December"/>
    <d v="1899-12-30T00:00:00"/>
    <n v="0"/>
    <x v="4"/>
    <x v="210"/>
    <s v="West"/>
    <n v="0"/>
    <x v="3"/>
    <n v="110"/>
    <n v="1"/>
    <x v="1"/>
    <n v="0"/>
    <n v="0"/>
    <s v="CDFW"/>
    <s v="Frequency is adjusted length frequency"/>
  </r>
  <r>
    <s v="December"/>
    <d v="1899-12-30T00:00:00"/>
    <n v="0"/>
    <x v="4"/>
    <x v="211"/>
    <s v="West"/>
    <n v="0"/>
    <x v="7"/>
    <n v="113"/>
    <n v="1"/>
    <x v="1"/>
    <n v="0"/>
    <n v="0"/>
    <s v="CDFW"/>
    <s v="Frequency is adjusted length frequency"/>
  </r>
  <r>
    <s v="December"/>
    <d v="1899-12-30T00:00:00"/>
    <n v="0"/>
    <x v="4"/>
    <x v="212"/>
    <s v="South"/>
    <n v="0"/>
    <x v="7"/>
    <n v="101"/>
    <n v="1"/>
    <x v="1"/>
    <n v="0"/>
    <n v="0"/>
    <s v="CDFW"/>
    <s v="Frequency is adjusted length frequency"/>
  </r>
  <r>
    <n v="2"/>
    <d v="2025-02-04T00:00:00"/>
    <n v="0"/>
    <x v="3"/>
    <x v="148"/>
    <s v="West"/>
    <n v="0"/>
    <x v="3"/>
    <n v="76"/>
    <n v="1"/>
    <x v="0"/>
    <n v="0"/>
    <n v="0"/>
    <s v="CDFW"/>
    <s v="NA"/>
  </r>
  <r>
    <n v="2"/>
    <d v="2025-02-05T00:00:00"/>
    <n v="0"/>
    <x v="3"/>
    <x v="146"/>
    <s v="West"/>
    <n v="0"/>
    <x v="1"/>
    <n v="87"/>
    <n v="1"/>
    <x v="1"/>
    <n v="0"/>
    <n v="0"/>
    <s v="CDFW"/>
    <s v="NA"/>
  </r>
  <r>
    <n v="2"/>
    <d v="2025-02-05T00:00:00"/>
    <n v="0"/>
    <x v="3"/>
    <x v="146"/>
    <s v="West"/>
    <n v="0"/>
    <x v="1"/>
    <n v="84"/>
    <n v="1"/>
    <x v="0"/>
    <n v="0"/>
    <n v="0"/>
    <s v="CDFW"/>
    <s v="NA"/>
  </r>
  <r>
    <n v="2"/>
    <d v="2025-02-05T00:00:00"/>
    <n v="0"/>
    <x v="3"/>
    <x v="146"/>
    <s v="West"/>
    <n v="0"/>
    <x v="1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0"/>
    <n v="1"/>
    <x v="0"/>
    <n v="0"/>
    <n v="0"/>
    <s v="CDFW"/>
    <s v="NA"/>
  </r>
  <r>
    <n v="2"/>
    <d v="2025-02-05T00:00:00"/>
    <n v="0"/>
    <x v="3"/>
    <x v="150"/>
    <s v="Far West"/>
    <n v="0"/>
    <x v="1"/>
    <n v="81"/>
    <n v="1"/>
    <x v="0"/>
    <n v="0"/>
    <n v="0"/>
    <s v="CDFW"/>
    <s v="NA"/>
  </r>
  <r>
    <n v="2"/>
    <d v="2025-02-05T00:00:00"/>
    <n v="0"/>
    <x v="3"/>
    <x v="150"/>
    <s v="Far West"/>
    <n v="0"/>
    <x v="1"/>
    <n v="79"/>
    <n v="1"/>
    <x v="0"/>
    <n v="0"/>
    <n v="0"/>
    <s v="CDFW"/>
    <s v="NA"/>
  </r>
  <r>
    <n v="2"/>
    <d v="2025-02-05T00:00:00"/>
    <n v="0"/>
    <x v="3"/>
    <x v="150"/>
    <s v="Far West"/>
    <n v="0"/>
    <x v="1"/>
    <n v="77"/>
    <n v="1"/>
    <x v="0"/>
    <n v="0"/>
    <n v="0"/>
    <s v="CDFW"/>
    <s v="NA"/>
  </r>
  <r>
    <n v="2"/>
    <d v="2025-02-05T00:00:00"/>
    <n v="0"/>
    <x v="3"/>
    <x v="150"/>
    <s v="Far West"/>
    <n v="0"/>
    <x v="1"/>
    <n v="73"/>
    <n v="1"/>
    <x v="0"/>
    <n v="0"/>
    <n v="0"/>
    <s v="CDFW"/>
    <s v="NA"/>
  </r>
  <r>
    <n v="2"/>
    <d v="2025-02-05T00:00:00"/>
    <n v="0"/>
    <x v="3"/>
    <x v="150"/>
    <s v="Far West"/>
    <n v="0"/>
    <x v="1"/>
    <n v="72"/>
    <n v="1"/>
    <x v="0"/>
    <n v="0"/>
    <n v="0"/>
    <s v="CDFW"/>
    <s v="NA"/>
  </r>
  <r>
    <n v="2"/>
    <d v="2025-02-05T00:00:00"/>
    <n v="0"/>
    <x v="3"/>
    <x v="152"/>
    <s v="West"/>
    <n v="0"/>
    <x v="0"/>
    <n v="79"/>
    <n v="1"/>
    <x v="0"/>
    <n v="0"/>
    <n v="0"/>
    <s v="CDFW"/>
    <s v="NA"/>
  </r>
  <r>
    <n v="2"/>
    <d v="2025-02-05T00:00:00"/>
    <n v="0"/>
    <x v="3"/>
    <x v="152"/>
    <s v="West"/>
    <n v="0"/>
    <x v="0"/>
    <n v="78"/>
    <n v="1"/>
    <x v="0"/>
    <n v="0"/>
    <n v="0"/>
    <s v="CDFW"/>
    <s v="NA"/>
  </r>
  <r>
    <n v="2"/>
    <d v="2025-02-05T00:00:00"/>
    <n v="0"/>
    <x v="3"/>
    <x v="145"/>
    <s v="Far West"/>
    <n v="0"/>
    <x v="1"/>
    <n v="101"/>
    <n v="1"/>
    <x v="1"/>
    <n v="0"/>
    <n v="0"/>
    <s v="CDFW"/>
    <s v="NA"/>
  </r>
  <r>
    <n v="2"/>
    <d v="2025-02-05T00:00:00"/>
    <n v="0"/>
    <x v="3"/>
    <x v="145"/>
    <s v="Far West"/>
    <n v="0"/>
    <x v="1"/>
    <n v="90"/>
    <n v="1"/>
    <x v="1"/>
    <n v="0"/>
    <n v="0"/>
    <s v="CDFW"/>
    <s v="NA"/>
  </r>
  <r>
    <n v="2"/>
    <d v="2025-02-05T00:00:00"/>
    <n v="0"/>
    <x v="3"/>
    <x v="145"/>
    <s v="Far West"/>
    <n v="0"/>
    <x v="1"/>
    <n v="87"/>
    <n v="1"/>
    <x v="1"/>
    <n v="0"/>
    <n v="0"/>
    <s v="CDFW"/>
    <s v="NA"/>
  </r>
  <r>
    <n v="2"/>
    <d v="2025-02-05T00:00:00"/>
    <n v="0"/>
    <x v="3"/>
    <x v="145"/>
    <s v="Far West"/>
    <n v="0"/>
    <x v="1"/>
    <n v="86"/>
    <n v="1"/>
    <x v="1"/>
    <n v="0"/>
    <n v="0"/>
    <s v="CDFW"/>
    <s v="NA"/>
  </r>
  <r>
    <n v="2"/>
    <d v="2025-02-05T00:00:00"/>
    <n v="0"/>
    <x v="3"/>
    <x v="163"/>
    <s v="Far West"/>
    <n v="0"/>
    <x v="1"/>
    <n v="86"/>
    <n v="1"/>
    <x v="1"/>
    <n v="0"/>
    <n v="0"/>
    <s v="CDFW"/>
    <s v="NA"/>
  </r>
  <r>
    <n v="2"/>
    <d v="2025-02-05T00:00:00"/>
    <n v="0"/>
    <x v="3"/>
    <x v="144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112"/>
    <n v="1"/>
    <x v="1"/>
    <n v="0"/>
    <n v="0"/>
    <s v="CDFW"/>
    <s v="NA"/>
  </r>
  <r>
    <n v="2"/>
    <d v="2025-02-06T00:00:00"/>
    <n v="0"/>
    <x v="3"/>
    <x v="143"/>
    <s v="Far West"/>
    <n v="0"/>
    <x v="5"/>
    <n v="111"/>
    <n v="1"/>
    <x v="1"/>
    <n v="0"/>
    <n v="0"/>
    <s v="CDFW"/>
    <s v="NA"/>
  </r>
  <r>
    <n v="2"/>
    <d v="2025-02-06T00:00:00"/>
    <n v="0"/>
    <x v="3"/>
    <x v="143"/>
    <s v="Far West"/>
    <n v="0"/>
    <x v="5"/>
    <n v="110"/>
    <n v="1"/>
    <x v="1"/>
    <n v="0"/>
    <n v="0"/>
    <s v="CDFW"/>
    <s v="NA"/>
  </r>
  <r>
    <n v="2"/>
    <d v="2025-02-06T00:00:00"/>
    <n v="0"/>
    <x v="3"/>
    <x v="143"/>
    <s v="Far West"/>
    <n v="0"/>
    <x v="5"/>
    <n v="86"/>
    <n v="1"/>
    <x v="1"/>
    <n v="0"/>
    <n v="0"/>
    <s v="CDFW"/>
    <s v="NA"/>
  </r>
  <r>
    <n v="2"/>
    <d v="2025-02-06T00:00:00"/>
    <n v="0"/>
    <x v="3"/>
    <x v="143"/>
    <s v="Far West"/>
    <n v="0"/>
    <x v="5"/>
    <n v="83"/>
    <n v="1"/>
    <x v="0"/>
    <n v="0"/>
    <n v="0"/>
    <s v="CDFW"/>
    <s v="NA"/>
  </r>
  <r>
    <n v="2"/>
    <d v="2025-02-06T00:00:00"/>
    <n v="0"/>
    <x v="3"/>
    <x v="143"/>
    <s v="Far West"/>
    <n v="0"/>
    <x v="5"/>
    <n v="72"/>
    <n v="1"/>
    <x v="0"/>
    <n v="0"/>
    <n v="0"/>
    <s v="CDFW"/>
    <s v="NA"/>
  </r>
  <r>
    <n v="2"/>
    <d v="2025-02-06T00:00:00"/>
    <n v="0"/>
    <x v="3"/>
    <x v="143"/>
    <s v="Far West"/>
    <n v="0"/>
    <x v="5"/>
    <n v="69"/>
    <n v="1"/>
    <x v="0"/>
    <n v="0"/>
    <n v="0"/>
    <s v="CDFW"/>
    <s v="NA"/>
  </r>
  <r>
    <n v="2"/>
    <d v="2025-02-06T00:00:00"/>
    <n v="0"/>
    <x v="3"/>
    <x v="143"/>
    <s v="Far West"/>
    <n v="0"/>
    <x v="5"/>
    <n v="68"/>
    <n v="1"/>
    <x v="0"/>
    <n v="0"/>
    <n v="0"/>
    <s v="CDFW"/>
    <s v="NA"/>
  </r>
  <r>
    <n v="2"/>
    <d v="2025-02-06T00:00:00"/>
    <n v="0"/>
    <x v="3"/>
    <x v="143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62"/>
    <n v="1"/>
    <x v="0"/>
    <n v="0"/>
    <n v="0"/>
    <s v="CDFW"/>
    <s v="NA"/>
  </r>
  <r>
    <n v="2"/>
    <d v="2025-02-06T00:00:00"/>
    <n v="0"/>
    <x v="3"/>
    <x v="142"/>
    <s v="Bay"/>
    <n v="0"/>
    <x v="6"/>
    <n v="83"/>
    <n v="1"/>
    <x v="0"/>
    <n v="0"/>
    <n v="0"/>
    <s v="CDFW"/>
    <s v="NA"/>
  </r>
  <r>
    <n v="2"/>
    <d v="2025-02-06T00:00:00"/>
    <n v="0"/>
    <x v="3"/>
    <x v="142"/>
    <s v="Bay"/>
    <n v="0"/>
    <x v="6"/>
    <n v="82"/>
    <n v="1"/>
    <x v="0"/>
    <n v="0"/>
    <n v="0"/>
    <s v="CDFW"/>
    <s v="NA"/>
  </r>
  <r>
    <n v="2"/>
    <d v="2025-02-06T00:00:00"/>
    <n v="0"/>
    <x v="3"/>
    <x v="142"/>
    <s v="Bay"/>
    <n v="0"/>
    <x v="6"/>
    <n v="80"/>
    <n v="1"/>
    <x v="0"/>
    <n v="0"/>
    <n v="0"/>
    <s v="CDFW"/>
    <s v="NA"/>
  </r>
  <r>
    <n v="2"/>
    <d v="2025-02-06T00:00:00"/>
    <n v="0"/>
    <x v="3"/>
    <x v="142"/>
    <s v="Bay"/>
    <n v="0"/>
    <x v="6"/>
    <n v="73"/>
    <n v="1"/>
    <x v="0"/>
    <n v="0"/>
    <n v="0"/>
    <s v="CDFW"/>
    <s v="NA"/>
  </r>
  <r>
    <n v="2"/>
    <d v="2025-02-06T00:00:00"/>
    <n v="0"/>
    <x v="3"/>
    <x v="142"/>
    <s v="Bay"/>
    <n v="0"/>
    <x v="6"/>
    <n v="71"/>
    <n v="1"/>
    <x v="0"/>
    <n v="0"/>
    <n v="0"/>
    <s v="CDFW"/>
    <s v="NA"/>
  </r>
  <r>
    <n v="2"/>
    <d v="2025-02-06T00:00:00"/>
    <n v="0"/>
    <x v="3"/>
    <x v="142"/>
    <s v="Bay"/>
    <n v="0"/>
    <x v="6"/>
    <n v="63"/>
    <n v="1"/>
    <x v="0"/>
    <n v="0"/>
    <n v="0"/>
    <s v="CDFW"/>
    <s v="NA"/>
  </r>
  <r>
    <n v="2"/>
    <d v="2025-02-06T00:00:00"/>
    <n v="0"/>
    <x v="3"/>
    <x v="142"/>
    <s v="Bay"/>
    <n v="0"/>
    <x v="6"/>
    <n v="62"/>
    <n v="1"/>
    <x v="0"/>
    <n v="0"/>
    <n v="0"/>
    <s v="CDFW"/>
    <s v="NA"/>
  </r>
  <r>
    <n v="2"/>
    <d v="2025-02-06T00:00:00"/>
    <n v="0"/>
    <x v="3"/>
    <x v="153"/>
    <s v="Bay"/>
    <n v="0"/>
    <x v="6"/>
    <n v="66"/>
    <n v="1"/>
    <x v="0"/>
    <n v="0"/>
    <n v="0"/>
    <s v="CDFW"/>
    <s v="NA"/>
  </r>
  <r>
    <n v="2"/>
    <d v="2025-02-06T00:00:00"/>
    <n v="0"/>
    <x v="3"/>
    <x v="153"/>
    <s v="Bay"/>
    <n v="0"/>
    <x v="6"/>
    <n v="60"/>
    <n v="1"/>
    <x v="0"/>
    <n v="0"/>
    <n v="0"/>
    <s v="CDFW"/>
    <s v="NA"/>
  </r>
  <r>
    <n v="2"/>
    <d v="2025-02-06T00:00:00"/>
    <n v="0"/>
    <x v="3"/>
    <x v="141"/>
    <s v="Bay"/>
    <n v="0"/>
    <x v="6"/>
    <n v="102"/>
    <n v="1"/>
    <x v="1"/>
    <n v="0"/>
    <n v="0"/>
    <s v="CDFW"/>
    <s v="NA"/>
  </r>
  <r>
    <n v="2"/>
    <d v="2025-02-06T00:00:00"/>
    <n v="0"/>
    <x v="3"/>
    <x v="141"/>
    <s v="Bay"/>
    <n v="0"/>
    <x v="6"/>
    <n v="84"/>
    <n v="1"/>
    <x v="0"/>
    <n v="0"/>
    <n v="0"/>
    <s v="CDFW"/>
    <s v="NA"/>
  </r>
  <r>
    <n v="2"/>
    <d v="2025-02-06T00:00:00"/>
    <n v="0"/>
    <x v="3"/>
    <x v="141"/>
    <s v="Bay"/>
    <n v="0"/>
    <x v="6"/>
    <n v="75"/>
    <n v="1"/>
    <x v="0"/>
    <n v="0"/>
    <n v="0"/>
    <s v="CDFW"/>
    <s v="NA"/>
  </r>
  <r>
    <n v="2"/>
    <d v="2025-02-06T00:00:00"/>
    <n v="0"/>
    <x v="3"/>
    <x v="141"/>
    <s v="Bay"/>
    <n v="0"/>
    <x v="6"/>
    <n v="67"/>
    <n v="1"/>
    <x v="0"/>
    <n v="0"/>
    <n v="0"/>
    <s v="CDFW"/>
    <s v="NA"/>
  </r>
  <r>
    <n v="2"/>
    <d v="2025-02-06T00:00:00"/>
    <n v="0"/>
    <x v="3"/>
    <x v="154"/>
    <s v="Bay"/>
    <n v="0"/>
    <x v="6"/>
    <n v="67"/>
    <n v="1"/>
    <x v="0"/>
    <n v="0"/>
    <n v="0"/>
    <s v="CDFW"/>
    <s v="NA"/>
  </r>
  <r>
    <n v="2"/>
    <d v="2025-02-06T00:00:00"/>
    <n v="0"/>
    <x v="3"/>
    <x v="155"/>
    <s v="Bay"/>
    <n v="0"/>
    <x v="6"/>
    <n v="81"/>
    <n v="1"/>
    <x v="0"/>
    <n v="0"/>
    <n v="0"/>
    <s v="CDFW"/>
    <s v="NA"/>
  </r>
  <r>
    <n v="2"/>
    <d v="2025-02-06T00:00:00"/>
    <n v="0"/>
    <x v="3"/>
    <x v="155"/>
    <s v="Bay"/>
    <n v="0"/>
    <x v="6"/>
    <n v="80"/>
    <n v="1"/>
    <x v="0"/>
    <n v="0"/>
    <n v="0"/>
    <s v="CDFW"/>
    <s v="NA"/>
  </r>
  <r>
    <n v="2"/>
    <d v="2025-02-06T00:00:00"/>
    <n v="0"/>
    <x v="3"/>
    <x v="155"/>
    <s v="Bay"/>
    <n v="0"/>
    <x v="6"/>
    <n v="73"/>
    <n v="1"/>
    <x v="0"/>
    <n v="0"/>
    <n v="0"/>
    <s v="CDFW"/>
    <s v="NA"/>
  </r>
  <r>
    <n v="2"/>
    <d v="2025-02-06T00:00:00"/>
    <n v="0"/>
    <x v="3"/>
    <x v="155"/>
    <s v="Bay"/>
    <n v="0"/>
    <x v="6"/>
    <n v="72"/>
    <n v="1"/>
    <x v="0"/>
    <n v="0"/>
    <n v="0"/>
    <s v="CDFW"/>
    <s v="NA"/>
  </r>
  <r>
    <n v="2"/>
    <d v="2025-02-06T00:00:00"/>
    <n v="0"/>
    <x v="3"/>
    <x v="140"/>
    <s v="Far West"/>
    <n v="0"/>
    <x v="5"/>
    <n v="80"/>
    <n v="1"/>
    <x v="0"/>
    <n v="0"/>
    <n v="0"/>
    <s v="CDFW"/>
    <s v="NA"/>
  </r>
  <r>
    <n v="2"/>
    <d v="2025-02-06T00:00:00"/>
    <n v="0"/>
    <x v="3"/>
    <x v="140"/>
    <s v="Far West"/>
    <n v="0"/>
    <x v="5"/>
    <n v="62"/>
    <n v="1"/>
    <x v="0"/>
    <n v="0"/>
    <n v="0"/>
    <s v="CDFW"/>
    <s v="NA"/>
  </r>
  <r>
    <n v="2"/>
    <d v="2025-02-06T00:00:00"/>
    <n v="0"/>
    <x v="3"/>
    <x v="139"/>
    <s v="Bay"/>
    <n v="0"/>
    <x v="6"/>
    <n v="110"/>
    <n v="1"/>
    <x v="1"/>
    <n v="0"/>
    <n v="0"/>
    <s v="CDFW"/>
    <s v="NA"/>
  </r>
  <r>
    <n v="2"/>
    <d v="2025-02-06T00:00:00"/>
    <n v="0"/>
    <x v="3"/>
    <x v="139"/>
    <s v="Bay"/>
    <n v="0"/>
    <x v="6"/>
    <n v="81"/>
    <n v="1"/>
    <x v="0"/>
    <n v="0"/>
    <n v="0"/>
    <s v="CDFW"/>
    <s v="NA"/>
  </r>
  <r>
    <n v="2"/>
    <d v="2025-02-06T00:00:00"/>
    <n v="0"/>
    <x v="3"/>
    <x v="139"/>
    <s v="Bay"/>
    <n v="0"/>
    <x v="6"/>
    <n v="77"/>
    <n v="1"/>
    <x v="0"/>
    <n v="0"/>
    <n v="0"/>
    <s v="CDFW"/>
    <s v="NA"/>
  </r>
  <r>
    <n v="2"/>
    <d v="2025-02-06T00:00:00"/>
    <n v="0"/>
    <x v="3"/>
    <x v="139"/>
    <s v="Bay"/>
    <n v="0"/>
    <x v="6"/>
    <n v="75"/>
    <n v="1"/>
    <x v="0"/>
    <n v="0"/>
    <n v="0"/>
    <s v="CDFW"/>
    <s v="NA"/>
  </r>
  <r>
    <n v="2"/>
    <d v="2025-02-06T00:00:00"/>
    <n v="0"/>
    <x v="3"/>
    <x v="168"/>
    <s v="Bay"/>
    <n v="0"/>
    <x v="6"/>
    <n v="79"/>
    <n v="1"/>
    <x v="0"/>
    <n v="0"/>
    <n v="0"/>
    <s v="CDFW"/>
    <s v="NA"/>
  </r>
  <r>
    <n v="2"/>
    <d v="2025-02-06T00:00:00"/>
    <n v="0"/>
    <x v="3"/>
    <x v="168"/>
    <s v="Bay"/>
    <n v="0"/>
    <x v="6"/>
    <n v="72"/>
    <n v="1"/>
    <x v="0"/>
    <n v="0"/>
    <n v="0"/>
    <s v="CDFW"/>
    <s v="NA"/>
  </r>
  <r>
    <n v="2"/>
    <d v="2025-02-06T00:00:00"/>
    <n v="0"/>
    <x v="3"/>
    <x v="168"/>
    <s v="Bay"/>
    <n v="0"/>
    <x v="6"/>
    <n v="67"/>
    <n v="1"/>
    <x v="0"/>
    <n v="0"/>
    <n v="0"/>
    <s v="CDFW"/>
    <s v="NA"/>
  </r>
  <r>
    <n v="2"/>
    <d v="2025-02-06T00:00:00"/>
    <n v="0"/>
    <x v="3"/>
    <x v="168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72"/>
    <n v="1"/>
    <x v="0"/>
    <n v="0"/>
    <n v="0"/>
    <s v="CDFW"/>
    <s v="NA"/>
  </r>
  <r>
    <n v="2"/>
    <d v="2025-02-10T00:00:00"/>
    <n v="0"/>
    <x v="3"/>
    <x v="137"/>
    <s v="Bay"/>
    <n v="0"/>
    <x v="6"/>
    <n v="68"/>
    <n v="1"/>
    <x v="0"/>
    <n v="0"/>
    <n v="0"/>
    <s v="CDFW"/>
    <s v="NA"/>
  </r>
  <r>
    <n v="2"/>
    <d v="2025-02-10T00:00:00"/>
    <n v="0"/>
    <x v="3"/>
    <x v="137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61"/>
    <n v="1"/>
    <x v="0"/>
    <n v="0"/>
    <n v="0"/>
    <s v="CDFW"/>
    <s v="NA"/>
  </r>
  <r>
    <n v="2"/>
    <d v="2025-02-10T00:00:00"/>
    <n v="0"/>
    <x v="3"/>
    <x v="136"/>
    <s v="Bay"/>
    <n v="0"/>
    <x v="6"/>
    <n v="75"/>
    <n v="1"/>
    <x v="0"/>
    <n v="0"/>
    <n v="0"/>
    <s v="CDFW"/>
    <s v="NA"/>
  </r>
  <r>
    <n v="2"/>
    <d v="2025-02-10T00:00:00"/>
    <n v="0"/>
    <x v="3"/>
    <x v="136"/>
    <s v="Bay"/>
    <n v="0"/>
    <x v="6"/>
    <n v="68"/>
    <n v="1"/>
    <x v="0"/>
    <n v="0"/>
    <n v="0"/>
    <s v="CDFW"/>
    <s v="NA"/>
  </r>
  <r>
    <n v="2"/>
    <d v="2025-02-10T00:00:00"/>
    <n v="0"/>
    <x v="3"/>
    <x v="135"/>
    <s v="Bay"/>
    <n v="0"/>
    <x v="6"/>
    <n v="110"/>
    <n v="1"/>
    <x v="1"/>
    <n v="0"/>
    <n v="0"/>
    <s v="CDFW"/>
    <s v="NA"/>
  </r>
  <r>
    <n v="2"/>
    <d v="2025-02-10T00:00:00"/>
    <n v="0"/>
    <x v="3"/>
    <x v="214"/>
    <s v="Bay"/>
    <n v="0"/>
    <x v="6"/>
    <n v="79"/>
    <n v="1"/>
    <x v="0"/>
    <n v="0"/>
    <n v="0"/>
    <s v="CDFW"/>
    <s v="NA"/>
  </r>
  <r>
    <n v="2"/>
    <d v="2025-02-10T00:00:00"/>
    <n v="0"/>
    <x v="3"/>
    <x v="214"/>
    <s v="Bay"/>
    <n v="0"/>
    <x v="6"/>
    <n v="75"/>
    <n v="1"/>
    <x v="0"/>
    <n v="0"/>
    <n v="0"/>
    <s v="CDFW"/>
    <s v="NA"/>
  </r>
  <r>
    <n v="2"/>
    <d v="2025-02-10T00:00:00"/>
    <n v="0"/>
    <x v="3"/>
    <x v="214"/>
    <s v="Bay"/>
    <n v="0"/>
    <x v="6"/>
    <n v="70"/>
    <n v="1"/>
    <x v="0"/>
    <n v="0"/>
    <n v="0"/>
    <s v="CDFW"/>
    <s v="NA"/>
  </r>
  <r>
    <n v="2"/>
    <d v="2025-02-10T00:00:00"/>
    <n v="0"/>
    <x v="3"/>
    <x v="134"/>
    <s v="Bay"/>
    <n v="0"/>
    <x v="6"/>
    <n v="77"/>
    <n v="1"/>
    <x v="0"/>
    <n v="0"/>
    <n v="0"/>
    <s v="CDFW"/>
    <s v="NA"/>
  </r>
  <r>
    <n v="2"/>
    <d v="2025-02-11T00:00:00"/>
    <n v="0"/>
    <x v="3"/>
    <x v="132"/>
    <s v="Bay"/>
    <n v="0"/>
    <x v="6"/>
    <n v="76"/>
    <n v="1"/>
    <x v="0"/>
    <n v="0"/>
    <n v="0"/>
    <s v="CDFW"/>
    <s v="NA"/>
  </r>
  <r>
    <n v="2"/>
    <d v="2025-02-11T00:00:00"/>
    <n v="0"/>
    <x v="3"/>
    <x v="130"/>
    <s v="Bay"/>
    <n v="0"/>
    <x v="6"/>
    <n v="103"/>
    <n v="1"/>
    <x v="1"/>
    <n v="0"/>
    <n v="0"/>
    <s v="CDFW"/>
    <s v="NA"/>
  </r>
  <r>
    <n v="2"/>
    <d v="2025-02-11T00:00:00"/>
    <n v="0"/>
    <x v="3"/>
    <x v="130"/>
    <s v="Bay"/>
    <n v="0"/>
    <x v="6"/>
    <n v="80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2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69"/>
    <n v="1"/>
    <x v="0"/>
    <n v="0"/>
    <n v="0"/>
    <s v="CDFW"/>
    <s v="NA"/>
  </r>
  <r>
    <n v="2"/>
    <d v="2025-02-11T00:00:00"/>
    <n v="0"/>
    <x v="3"/>
    <x v="130"/>
    <s v="Bay"/>
    <n v="0"/>
    <x v="6"/>
    <n v="68"/>
    <n v="1"/>
    <x v="0"/>
    <n v="0"/>
    <n v="0"/>
    <s v="CDFW"/>
    <s v="NA"/>
  </r>
  <r>
    <n v="2"/>
    <d v="2025-02-11T00:00:00"/>
    <n v="0"/>
    <x v="3"/>
    <x v="130"/>
    <s v="Bay"/>
    <n v="0"/>
    <x v="6"/>
    <n v="67"/>
    <n v="1"/>
    <x v="0"/>
    <n v="0"/>
    <n v="0"/>
    <s v="CDFW"/>
    <s v="NA"/>
  </r>
  <r>
    <n v="2"/>
    <d v="2025-02-11T00:00:00"/>
    <n v="0"/>
    <x v="3"/>
    <x v="130"/>
    <s v="Bay"/>
    <n v="0"/>
    <x v="6"/>
    <n v="66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3"/>
    <n v="1"/>
    <x v="0"/>
    <n v="0"/>
    <n v="0"/>
    <s v="CDFW"/>
    <s v="NA"/>
  </r>
  <r>
    <n v="2"/>
    <d v="2025-02-11T00:00:00"/>
    <n v="0"/>
    <x v="3"/>
    <x v="130"/>
    <s v="Bay"/>
    <n v="0"/>
    <x v="6"/>
    <n v="62"/>
    <n v="1"/>
    <x v="0"/>
    <n v="0"/>
    <n v="0"/>
    <s v="CDFW"/>
    <s v="NA"/>
  </r>
  <r>
    <n v="2"/>
    <d v="2025-02-11T00:00:00"/>
    <n v="0"/>
    <x v="3"/>
    <x v="130"/>
    <s v="Bay"/>
    <n v="0"/>
    <x v="6"/>
    <n v="61"/>
    <n v="2"/>
    <x v="0"/>
    <n v="0"/>
    <n v="0"/>
    <s v="CDFW"/>
    <s v="NA"/>
  </r>
  <r>
    <n v="2"/>
    <d v="2025-02-11T00:00:00"/>
    <n v="0"/>
    <x v="3"/>
    <x v="130"/>
    <s v="Bay"/>
    <n v="0"/>
    <x v="6"/>
    <n v="54"/>
    <n v="1"/>
    <x v="0"/>
    <n v="0"/>
    <n v="0"/>
    <s v="CDFW"/>
    <s v="NA"/>
  </r>
  <r>
    <n v="3"/>
    <d v="2025-03-04T00:00:00"/>
    <n v="0"/>
    <x v="3"/>
    <x v="147"/>
    <s v="North"/>
    <n v="0"/>
    <x v="3"/>
    <n v="84"/>
    <n v="1"/>
    <x v="0"/>
    <n v="0"/>
    <n v="0"/>
    <s v="CDFW"/>
    <s v="NA"/>
  </r>
  <r>
    <n v="3"/>
    <d v="2025-03-05T00:00:00"/>
    <n v="0"/>
    <x v="3"/>
    <x v="146"/>
    <s v="West"/>
    <n v="0"/>
    <x v="1"/>
    <n v="105"/>
    <n v="1"/>
    <x v="1"/>
    <n v="0"/>
    <n v="0"/>
    <s v="CDFW"/>
    <s v="NA"/>
  </r>
  <r>
    <n v="3"/>
    <d v="2025-03-05T00:00:00"/>
    <n v="0"/>
    <x v="3"/>
    <x v="162"/>
    <s v="West"/>
    <n v="0"/>
    <x v="1"/>
    <n v="89"/>
    <n v="1"/>
    <x v="1"/>
    <n v="0"/>
    <n v="0"/>
    <s v="CDFW"/>
    <s v="NA"/>
  </r>
  <r>
    <n v="3"/>
    <d v="2025-03-05T00:00:00"/>
    <n v="0"/>
    <x v="3"/>
    <x v="150"/>
    <s v="Far West"/>
    <n v="0"/>
    <x v="1"/>
    <n v="96"/>
    <n v="1"/>
    <x v="1"/>
    <n v="0"/>
    <n v="0"/>
    <s v="CDFW"/>
    <s v="NA"/>
  </r>
  <r>
    <n v="3"/>
    <d v="2025-03-05T00:00:00"/>
    <n v="0"/>
    <x v="3"/>
    <x v="145"/>
    <s v="Far West"/>
    <n v="0"/>
    <x v="1"/>
    <n v="91"/>
    <n v="1"/>
    <x v="1"/>
    <n v="0"/>
    <n v="0"/>
    <s v="CDFW"/>
    <s v="NA"/>
  </r>
  <r>
    <n v="3"/>
    <d v="2025-03-05T00:00:00"/>
    <n v="0"/>
    <x v="3"/>
    <x v="143"/>
    <s v="Far West"/>
    <n v="0"/>
    <x v="5"/>
    <n v="87"/>
    <n v="1"/>
    <x v="1"/>
    <n v="0"/>
    <n v="0"/>
    <s v="CDFW"/>
    <s v="NA"/>
  </r>
  <r>
    <n v="3"/>
    <d v="2025-03-05T00:00:00"/>
    <n v="0"/>
    <x v="3"/>
    <x v="143"/>
    <s v="Far West"/>
    <n v="0"/>
    <x v="5"/>
    <n v="63"/>
    <n v="1"/>
    <x v="0"/>
    <n v="0"/>
    <n v="0"/>
    <s v="CDFW"/>
    <s v="NA"/>
  </r>
  <r>
    <n v="3"/>
    <d v="2025-03-05T00:00:00"/>
    <n v="0"/>
    <x v="3"/>
    <x v="142"/>
    <s v="Bay"/>
    <n v="0"/>
    <x v="6"/>
    <n v="74"/>
    <n v="1"/>
    <x v="0"/>
    <n v="0"/>
    <n v="0"/>
    <s v="CDFW"/>
    <s v="NA"/>
  </r>
  <r>
    <n v="3"/>
    <d v="2025-03-05T00:00:00"/>
    <n v="0"/>
    <x v="3"/>
    <x v="153"/>
    <s v="Bay"/>
    <n v="0"/>
    <x v="6"/>
    <n v="80"/>
    <n v="1"/>
    <x v="0"/>
    <n v="0"/>
    <n v="0"/>
    <s v="CDFW"/>
    <s v="NA"/>
  </r>
  <r>
    <n v="3"/>
    <d v="2025-03-05T00:00:00"/>
    <n v="0"/>
    <x v="3"/>
    <x v="153"/>
    <s v="Bay"/>
    <n v="0"/>
    <x v="6"/>
    <n v="77"/>
    <n v="1"/>
    <x v="0"/>
    <n v="0"/>
    <n v="0"/>
    <s v="CDFW"/>
    <s v="NA"/>
  </r>
  <r>
    <n v="3"/>
    <d v="2025-03-05T00:00:00"/>
    <n v="0"/>
    <x v="3"/>
    <x v="153"/>
    <s v="Bay"/>
    <n v="0"/>
    <x v="6"/>
    <n v="67"/>
    <n v="1"/>
    <x v="0"/>
    <n v="0"/>
    <n v="0"/>
    <s v="CDFW"/>
    <s v="NA"/>
  </r>
  <r>
    <n v="3"/>
    <d v="2025-03-05T00:00:00"/>
    <n v="0"/>
    <x v="3"/>
    <x v="153"/>
    <s v="Bay"/>
    <n v="0"/>
    <x v="6"/>
    <n v="66"/>
    <n v="1"/>
    <x v="0"/>
    <n v="0"/>
    <n v="0"/>
    <s v="CDFW"/>
    <s v="NA"/>
  </r>
  <r>
    <n v="3"/>
    <d v="2025-03-05T00:00:00"/>
    <n v="0"/>
    <x v="3"/>
    <x v="154"/>
    <s v="Bay"/>
    <n v="0"/>
    <x v="6"/>
    <n v="79"/>
    <n v="1"/>
    <x v="0"/>
    <n v="0"/>
    <n v="0"/>
    <s v="CDFW"/>
    <s v="NA"/>
  </r>
  <r>
    <n v="3"/>
    <d v="2025-03-05T00:00:00"/>
    <n v="0"/>
    <x v="3"/>
    <x v="154"/>
    <s v="Bay"/>
    <n v="0"/>
    <x v="6"/>
    <n v="76"/>
    <n v="1"/>
    <x v="0"/>
    <n v="0"/>
    <n v="0"/>
    <s v="CDFW"/>
    <s v="NA"/>
  </r>
  <r>
    <n v="3"/>
    <d v="2025-03-05T00:00:00"/>
    <n v="0"/>
    <x v="3"/>
    <x v="155"/>
    <s v="Bay"/>
    <n v="0"/>
    <x v="6"/>
    <n v="99"/>
    <n v="1"/>
    <x v="1"/>
    <n v="0"/>
    <n v="0"/>
    <s v="CDFW"/>
    <s v="NA"/>
  </r>
  <r>
    <n v="3"/>
    <d v="2025-03-05T00:00:00"/>
    <n v="0"/>
    <x v="3"/>
    <x v="155"/>
    <s v="Bay"/>
    <n v="0"/>
    <x v="6"/>
    <n v="83"/>
    <n v="1"/>
    <x v="0"/>
    <n v="0"/>
    <n v="0"/>
    <s v="CDFW"/>
    <s v="NA"/>
  </r>
  <r>
    <n v="3"/>
    <d v="2025-03-05T00:00:00"/>
    <n v="0"/>
    <x v="3"/>
    <x v="140"/>
    <s v="Far West"/>
    <n v="0"/>
    <x v="5"/>
    <n v="78"/>
    <n v="1"/>
    <x v="0"/>
    <n v="0"/>
    <n v="0"/>
    <s v="CDFW"/>
    <s v="NA"/>
  </r>
  <r>
    <n v="3"/>
    <d v="2025-03-05T00:00:00"/>
    <n v="0"/>
    <x v="3"/>
    <x v="140"/>
    <s v="Far West"/>
    <n v="0"/>
    <x v="5"/>
    <n v="76"/>
    <n v="1"/>
    <x v="0"/>
    <n v="0"/>
    <n v="0"/>
    <s v="CDFW"/>
    <s v="NA"/>
  </r>
  <r>
    <n v="3"/>
    <d v="2025-03-05T00:00:00"/>
    <n v="0"/>
    <x v="3"/>
    <x v="140"/>
    <s v="Far West"/>
    <n v="0"/>
    <x v="5"/>
    <n v="67"/>
    <n v="1"/>
    <x v="0"/>
    <n v="0"/>
    <n v="0"/>
    <s v="CDFW"/>
    <s v="NA"/>
  </r>
  <r>
    <n v="3"/>
    <d v="2025-03-05T00:00:00"/>
    <n v="0"/>
    <x v="3"/>
    <x v="139"/>
    <s v="Bay"/>
    <n v="0"/>
    <x v="6"/>
    <n v="78"/>
    <n v="1"/>
    <x v="0"/>
    <n v="0"/>
    <n v="0"/>
    <s v="CDFW"/>
    <s v="NA"/>
  </r>
  <r>
    <n v="3"/>
    <d v="2025-03-10T00:00:00"/>
    <n v="0"/>
    <x v="3"/>
    <x v="136"/>
    <s v="Bay"/>
    <n v="0"/>
    <x v="6"/>
    <n v="63"/>
    <n v="1"/>
    <x v="0"/>
    <n v="0"/>
    <n v="0"/>
    <s v="CDFW"/>
    <s v="NA"/>
  </r>
  <r>
    <n v="3"/>
    <d v="2025-03-11T00:00:00"/>
    <n v="0"/>
    <x v="3"/>
    <x v="130"/>
    <s v="Bay"/>
    <n v="0"/>
    <x v="6"/>
    <n v="81"/>
    <n v="1"/>
    <x v="0"/>
    <n v="0"/>
    <n v="0"/>
    <s v="CDFW"/>
    <s v="NA"/>
  </r>
  <r>
    <n v="3"/>
    <d v="2025-03-11T00:00:00"/>
    <n v="0"/>
    <x v="3"/>
    <x v="130"/>
    <s v="Bay"/>
    <n v="0"/>
    <x v="6"/>
    <n v="76"/>
    <n v="1"/>
    <x v="0"/>
    <n v="0"/>
    <n v="0"/>
    <s v="CDFW"/>
    <s v="NA"/>
  </r>
  <r>
    <n v="3"/>
    <d v="2025-03-11T00:00:00"/>
    <n v="0"/>
    <x v="3"/>
    <x v="130"/>
    <s v="Bay"/>
    <n v="0"/>
    <x v="6"/>
    <n v="75"/>
    <n v="1"/>
    <x v="0"/>
    <n v="0"/>
    <n v="0"/>
    <s v="CDFW"/>
    <s v="NA"/>
  </r>
  <r>
    <n v="3"/>
    <d v="2025-03-11T00:00:00"/>
    <n v="0"/>
    <x v="3"/>
    <x v="130"/>
    <s v="Bay"/>
    <n v="0"/>
    <x v="6"/>
    <n v="70"/>
    <n v="1"/>
    <x v="0"/>
    <n v="0"/>
    <n v="0"/>
    <s v="CDFW"/>
    <s v="NA"/>
  </r>
  <r>
    <n v="3"/>
    <d v="2025-03-13T00:00:00"/>
    <n v="0"/>
    <x v="3"/>
    <x v="166"/>
    <s v="Bay"/>
    <n v="0"/>
    <x v="6"/>
    <n v="78"/>
    <n v="1"/>
    <x v="0"/>
    <n v="0"/>
    <n v="0"/>
    <s v="CDFW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26C5C-E612-4C45-A4FA-9E6E9D3DD4F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3:M7" firstHeaderRow="0" firstDataRow="1" firstDataCol="1"/>
  <pivotFields count="7">
    <pivotField compact="0" numFmtId="14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unt" fld="4" baseField="0" baseItem="0"/>
    <dataField name="Sum of Exp Salv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7141D-9D80-4E8E-B874-325FA28A6EBB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17:J240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axis="axisRow" compact="0" outline="0" showAll="0">
      <items count="216">
        <item x="158"/>
        <item x="129"/>
        <item x="157"/>
        <item x="130"/>
        <item x="131"/>
        <item x="132"/>
        <item x="133"/>
        <item x="134"/>
        <item x="135"/>
        <item x="156"/>
        <item x="136"/>
        <item x="137"/>
        <item x="138"/>
        <item x="139"/>
        <item x="140"/>
        <item x="155"/>
        <item x="154"/>
        <item x="141"/>
        <item x="153"/>
        <item x="142"/>
        <item x="143"/>
        <item x="144"/>
        <item x="145"/>
        <item x="152"/>
        <item x="151"/>
        <item x="150"/>
        <item x="149"/>
        <item x="146"/>
        <item x="148"/>
        <item x="147"/>
        <item x="1"/>
        <item x="0"/>
        <item x="2"/>
        <item x="3"/>
        <item x="4"/>
        <item x="6"/>
        <item x="7"/>
        <item x="5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5"/>
        <item x="28"/>
        <item x="26"/>
        <item x="27"/>
        <item x="33"/>
        <item x="30"/>
        <item x="31"/>
        <item x="29"/>
        <item x="32"/>
        <item x="39"/>
        <item x="41"/>
        <item x="40"/>
        <item x="35"/>
        <item x="38"/>
        <item x="36"/>
        <item x="37"/>
        <item x="43"/>
        <item x="47"/>
        <item x="48"/>
        <item x="45"/>
        <item x="44"/>
        <item x="46"/>
        <item x="50"/>
        <item x="49"/>
        <item x="51"/>
        <item x="54"/>
        <item x="53"/>
        <item x="52"/>
        <item x="55"/>
        <item x="59"/>
        <item x="60"/>
        <item x="56"/>
        <item x="58"/>
        <item x="57"/>
        <item x="34"/>
        <item x="24"/>
        <item x="42"/>
        <item x="67"/>
        <item x="159"/>
        <item x="160"/>
        <item x="161"/>
        <item x="162"/>
        <item x="163"/>
        <item x="164"/>
        <item x="165"/>
        <item x="166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10"/>
        <item x="111"/>
        <item x="112"/>
        <item x="113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25"/>
        <item x="126"/>
        <item x="127"/>
        <item x="1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4"/>
  </rowFields>
  <rowItems count="22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48"/>
    </i>
    <i r="1">
      <x v="149"/>
    </i>
    <i r="1">
      <x v="209"/>
    </i>
    <i r="1">
      <x v="210"/>
    </i>
    <i t="default">
      <x/>
    </i>
    <i>
      <x v="1"/>
      <x v="88"/>
    </i>
    <i r="1">
      <x v="89"/>
    </i>
    <i r="1">
      <x v="90"/>
    </i>
    <i t="default">
      <x v="1"/>
    </i>
    <i>
      <x v="2"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60"/>
    </i>
    <i r="1">
      <x v="161"/>
    </i>
    <i r="1">
      <x v="162"/>
    </i>
    <i r="1">
      <x v="163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211"/>
    </i>
    <i r="1">
      <x v="212"/>
    </i>
    <i r="1">
      <x v="213"/>
    </i>
    <i t="default">
      <x v="2"/>
    </i>
    <i>
      <x v="3"/>
      <x v="91"/>
    </i>
    <i r="1">
      <x v="214"/>
    </i>
    <i t="default">
      <x v="3"/>
    </i>
    <i>
      <x v="5"/>
      <x v="16"/>
    </i>
    <i r="1">
      <x v="1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6419D-5AE0-49D2-A5B1-B3A6AA25AC6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5:M2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3"/>
        <item x="6"/>
        <item x="4"/>
        <item x="5"/>
        <item x="2"/>
        <item x="7"/>
        <item t="default"/>
      </items>
    </pivotField>
    <pivotField showAll="0"/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Catch" fld="9" baseField="0" baseItem="0"/>
  </dataFields>
  <formats count="6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8AF0-E407-4CDD-996A-DAF517A9A682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2:I12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2"/>
        <item x="3"/>
        <item x="1"/>
        <item x="0"/>
        <item x="6"/>
        <item x="5"/>
        <item x="4"/>
        <item x="7"/>
        <item m="1" x="10"/>
        <item x="8"/>
        <item m="1" x="9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3C3AE-20D7-487D-BBC1-555302F4C408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2:M10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1"/>
        <item m="1" x="8"/>
        <item x="2"/>
        <item x="6"/>
        <item x="0"/>
        <item x="3"/>
        <item x="4"/>
        <item m="1" x="7"/>
        <item x="5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5"/>
  </rowFields>
  <rowItems count="8">
    <i>
      <x/>
    </i>
    <i>
      <x v="2"/>
    </i>
    <i>
      <x v="3"/>
    </i>
    <i>
      <x v="4"/>
    </i>
    <i>
      <x v="5"/>
    </i>
    <i>
      <x v="6"/>
    </i>
    <i>
      <x v="8"/>
    </i>
    <i t="grand">
      <x/>
    </i>
  </rowItems>
  <colItems count="1">
    <i/>
  </colItems>
  <dataFields count="1">
    <dataField name="Sum of Catch" fld="9" baseField="0" baseItem="0"/>
  </dataFields>
  <formats count="6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5" type="button" dataOnly="0" labelOnly="1" outline="0" axis="axisRow" fieldPosition="0"/>
    </format>
    <format dxfId="19">
      <pivotArea dataOnly="0" labelOnly="1" outline="0" fieldPosition="0">
        <references count="1">
          <reference field="15" count="0"/>
        </references>
      </pivotArea>
    </format>
    <format dxfId="18">
      <pivotArea dataOnly="0" labelOnly="1" grandRow="1" outline="0" fieldPosition="0"/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FED87-71FD-4C57-8C44-4BEC1EB0D61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18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10"/>
  </rowFields>
  <row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5"/>
      <x/>
    </i>
    <i r="1">
      <x v="1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768CD-01B9-4FED-8CFD-145D5031B91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0:C33" firstHeaderRow="0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dataField="1" compact="0" numFmtId="1" outline="0" showAll="0"/>
    <pivotField dataField="1" compact="0" numFmtId="1" outline="0" showAll="0"/>
    <pivotField compact="0" outline="0" showAll="0"/>
    <pivotField compact="0" outline="0"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vageSum" fld="11" baseField="0" baseItem="0" numFmtId="1"/>
    <dataField name="Sum of ExpSalv" fld="12" baseField="0" baseItem="0" numFmtId="1"/>
  </dataFields>
  <formats count="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0" type="button" dataOnly="0" labelOnly="1" outline="0" axis="axisRow" fieldPosition="0"/>
    </format>
    <format dxfId="25">
      <pivotArea dataOnly="0" labelOnly="1" outline="0" fieldPosition="0">
        <references count="1">
          <reference field="10" count="0"/>
        </references>
      </pivotArea>
    </format>
    <format dxfId="24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88B5E-6E49-4E1E-BD56-0D1FBEBBED7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P9" firstHeaderRow="1" firstDataRow="1" firstDataCol="1"/>
  <pivotFields count="19">
    <pivotField showAll="0"/>
    <pivotField axis="axisRow" showAll="0">
      <items count="11">
        <item m="1" x="4"/>
        <item m="1" x="2"/>
        <item m="1" x="3"/>
        <item m="1" x="5"/>
        <item m="1" x="6"/>
        <item m="1" x="7"/>
        <item m="1" x="8"/>
        <item m="1" x="9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1"/>
    <field x="16"/>
  </rowFields>
  <rowItems count="7">
    <i>
      <x v="8"/>
    </i>
    <i r="1">
      <x/>
    </i>
    <i r="1">
      <x v="1"/>
    </i>
    <i>
      <x v="9"/>
    </i>
    <i r="1">
      <x/>
    </i>
    <i r="1">
      <x v="1"/>
    </i>
    <i t="grand">
      <x/>
    </i>
  </rowItems>
  <colItems count="1">
    <i/>
  </colItems>
  <dataFields count="1">
    <dataField name="Sum of Catch" fld="9" baseField="0" baseItem="0"/>
  </dataFields>
  <formats count="8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" type="button" dataOnly="0" labelOnly="1" outline="0" axis="axisRow" fieldPosition="0"/>
    </format>
    <format dxfId="33">
      <pivotArea dataOnly="0" labelOnly="1" fieldPosition="0">
        <references count="1">
          <reference field="1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1" count="1" selected="0">
            <x v="8"/>
          </reference>
          <reference field="16" count="0"/>
        </references>
      </pivotArea>
    </format>
    <format dxfId="30">
      <pivotArea dataOnly="0" labelOnly="1" fieldPosition="0">
        <references count="2">
          <reference field="1" count="1" selected="0">
            <x v="9"/>
          </reference>
          <reference field="16" count="0"/>
        </references>
      </pivotArea>
    </format>
    <format dxfId="29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8B332-E20C-48C0-86F5-50B377D1BE7C}" name="Table1" displayName="Table1" ref="A1:O1149" totalsRowShown="0" headerRowDxfId="65">
  <autoFilter ref="A1:O1149" xr:uid="{6568B332-E20C-48C0-86F5-50B377D1BE7C}"/>
  <tableColumns count="15">
    <tableColumn id="1" xr3:uid="{4CE12318-01FF-480C-9044-C521AB028E3C}" name="SampleID"/>
    <tableColumn id="2" xr3:uid="{8A15349C-D0B6-416B-B161-3D43DF676AD2}" name="Region"/>
    <tableColumn id="3" xr3:uid="{E600DF0A-C10E-4C66-AEBB-B726BB2E3C02}" name="Subregion"/>
    <tableColumn id="4" xr3:uid="{68E59867-F783-4D28-8A30-8AF977F94D8A}" name="Stratum"/>
    <tableColumn id="5" xr3:uid="{9EF24A66-FF09-4DF0-B07B-796CA0E9AAA0}" name="Survey"/>
    <tableColumn id="6" xr3:uid="{268962C0-FC43-4423-948D-41DC134DB17E}" name="Station Code"/>
    <tableColumn id="7" xr3:uid="{E11BF02D-9B93-4568-9054-4C9450B16814}" name="Date" dataDxfId="64"/>
    <tableColumn id="8" xr3:uid="{D6431A2D-CFF8-499C-85FC-B3CAFF843220}" name="Fork Length" dataDxfId="63"/>
    <tableColumn id="9" xr3:uid="{604E57F7-8B7D-449E-8C40-1B99D9752C6E}" name="Catch"/>
    <tableColumn id="10" xr3:uid="{523AF0D6-6B83-46A0-A1D6-FA945DCB6C28}" name="Life Stage">
      <calculatedColumnFormula>IF(H2=0, "Adult", IF(H2&lt;20,"Larva",IF(H2&lt;=84,"Juvenile","Adult")))</calculatedColumnFormula>
    </tableColumn>
    <tableColumn id="12" xr3:uid="{2523B477-CE00-4C4C-B523-2DB20C40E301}" name="Notes"/>
    <tableColumn id="11" xr3:uid="{7FC44921-BE91-4D73-8F26-D3A0030C6CF5}" name="SurveyNo"/>
    <tableColumn id="13" xr3:uid="{CF9B9C80-A35A-4164-8E3B-D3CA04E7CB7A}" name="SalvageSum"/>
    <tableColumn id="16" xr3:uid="{1E955BAB-4DEE-43ED-BE95-E3311743F5EF}" name="ExpSalv"/>
    <tableColumn id="14" xr3:uid="{C3A33BAE-7639-4971-9240-0F18EF336946}" name="Ag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3B0C21-6968-46C1-8194-C6AB33C77056}" name="Table2" displayName="Table2" ref="A1:V584" totalsRowShown="0" headerRowDxfId="62">
  <autoFilter ref="A1:V584" xr:uid="{A43B0C21-6968-46C1-8194-C6AB33C77056}"/>
  <tableColumns count="22">
    <tableColumn id="1" xr3:uid="{BAA9A97F-B2A0-48CF-AD76-BF261C1BC596}" name="Year"/>
    <tableColumn id="2" xr3:uid="{73301848-E5EF-4BBA-AB35-01DB514140E8}" name="SurveyNo"/>
    <tableColumn id="3" xr3:uid="{9A78DE83-06C2-4F1E-85C5-78481B8A073E}" name="Date"/>
    <tableColumn id="4" xr3:uid="{4649DB47-45F2-4822-AD92-DB007346A285}" name="Station"/>
    <tableColumn id="5" xr3:uid="{96FDD5E0-0002-4D45-A297-D95E5D48A520}" name="Net"/>
    <tableColumn id="6" xr3:uid="{C19958AA-7D78-4E67-8AA1-470A3E1B4B46}" name="AlphaCode"/>
    <tableColumn id="7" xr3:uid="{69EDAD05-A8EB-48F0-A8DA-1385B88EA486}" name="SizeGroup"/>
    <tableColumn id="8" xr3:uid="{669A85B7-0A0A-400A-BB09-D5305969C752}" name="Length"/>
    <tableColumn id="9" xr3:uid="{726786CB-4D2E-4E04-9BC5-A62DB079AA36}" name="Frequency"/>
    <tableColumn id="10" xr3:uid="{41AC15ED-844B-4D9A-B451-B9BC8B95DFCF}" name="PlusCount"/>
    <tableColumn id="11" xr3:uid="{E9BF92CC-4A64-45C1-81B0-876C3F26BAD8}" name="Comments"/>
    <tableColumn id="12" xr3:uid="{915F009E-3626-4EC6-B7A7-5EFD803C94CE}" name="TowArea"/>
    <tableColumn id="13" xr3:uid="{26A7AE4C-D89A-4F72-A770-70B0C9A63BCC}" name="TowVolume"/>
    <tableColumn id="14" xr3:uid="{BDCEF920-D005-4AE3-BBCA-9EF2642893BD}" name="Life Stage" dataDxfId="61">
      <calculatedColumnFormula>IF(H2=0, "Adult", IF(H2&lt;20,"Larva",IF(H2&lt;=84,"Juvenile","Adult")))</calculatedColumnFormula>
    </tableColumn>
    <tableColumn id="15" xr3:uid="{A24901F8-E13A-4EEF-80C8-C87099E08B37}" name="Survey"/>
    <tableColumn id="16" xr3:uid="{30F97B60-4FB7-4102-A8B9-8E8A3ABC3A67}" name="SampleID"/>
    <tableColumn id="17" xr3:uid="{FCED000F-6FFE-499B-8F9E-844C3A9D6CFC}" name="Region" dataDxfId="60">
      <calculatedColumnFormula>IF(OR(O2= "Bay Study", O2= "FMWT"), VLOOKUP(D2,'Station-Crosswalk'!$A$1:$F$147,6,FALSE), "")</calculatedColumnFormula>
    </tableColumn>
    <tableColumn id="18" xr3:uid="{636304BB-CB24-4DF1-81ED-BF27D26A5AF8}" name="Stratum" dataDxfId="59">
      <calculatedColumnFormula>IF(OR(O2= "Bay Study", O2="FMWT"), VLOOKUP(D2,'Station-Crosswalk'!$A$1:$F$147,5,FALSE))</calculatedColumnFormula>
    </tableColumn>
    <tableColumn id="19" xr3:uid="{F58688E2-EFE2-4C87-95A6-AC5611358EA7}" name="Subregion" dataDxfId="58"/>
    <tableColumn id="20" xr3:uid="{AB8A6D35-916A-419D-AF7D-C9AB52A92F48}" name="SalvageSum" dataDxfId="57"/>
    <tableColumn id="22" xr3:uid="{35C7FFA9-801A-4511-A478-07FBA139D6C9}" name="ExpSalv" dataDxfId="56"/>
    <tableColumn id="21" xr3:uid="{07468C00-7C09-427D-B62C-53113C0CEF31}" name="Agency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B59D56-0F83-4971-A4D7-5B92426C7F24}" name="Table4" displayName="Table4" ref="A1:O1731" totalsRowShown="0" headerRowDxfId="54" headerRowBorderDxfId="53" tableBorderDxfId="52">
  <autoFilter ref="A1:O1731" xr:uid="{A6B59D56-0F83-4971-A4D7-5B92426C7F24}"/>
  <tableColumns count="15">
    <tableColumn id="1" xr3:uid="{253CAA9C-752C-4BCD-A5D7-D6096C3075B9}" name="SurveyNo" dataDxfId="51">
      <calculatedColumnFormula array="1">IF(ROW()&lt;=ROWS(Table1[]), INDEX(Table1[SurveyNo], ROW()), INDEX(Table2[SurveyNo], ROW()-ROWS(Table1[])))</calculatedColumnFormula>
    </tableColumn>
    <tableColumn id="2" xr3:uid="{E54593D8-C5BE-43FE-87F1-5063055CDB66}" name="Date" dataDxfId="50">
      <calculatedColumnFormula array="1">IF(ROW()&lt;=ROWS(Table1[]), INDEX(Table1[Date], ROW()), INDEX(Table2[Date], ROW()-ROWS(Table1[])))</calculatedColumnFormula>
    </tableColumn>
    <tableColumn id="3" xr3:uid="{E5AC3C9C-F6A3-4BA1-8B02-BC202B881734}" name="SampleID" dataDxfId="49">
      <calculatedColumnFormula array="1">IF(ROW()&lt;=ROWS(Table1[]), INDEX(Table1[SampleID], ROW()), INDEX(Table2[SampleID], ROW()-ROWS(Table1[])))</calculatedColumnFormula>
    </tableColumn>
    <tableColumn id="4" xr3:uid="{81765201-8637-4494-8383-874A1119C4B8}" name="Survey" dataDxfId="48">
      <calculatedColumnFormula array="1">IF(ROW()&lt;=ROWS(Table1[]), INDEX(Table1[Survey], ROW()), INDEX(Table2[Survey], ROW()-ROWS(Table1[])))</calculatedColumnFormula>
    </tableColumn>
    <tableColumn id="5" xr3:uid="{CE74FC54-C376-4058-A911-5C5E01C3F5CB}" name="Station Code" dataDxfId="47">
      <calculatedColumnFormula array="1">IF(ROW()&lt;=ROWS(Table1[]), INDEX(Table1[Station Code], ROW()), INDEX(Table2[Station], ROW()-ROWS(Table1[])))</calculatedColumnFormula>
    </tableColumn>
    <tableColumn id="6" xr3:uid="{B8C54254-842D-458B-A7B4-61234E9F65E3}" name="Region" dataDxfId="46">
      <calculatedColumnFormula array="1">IF(ROW()&lt;=ROWS(Table1[]), INDEX(Table1[Region], ROW()), INDEX(Table2[Region], ROW()-ROWS(Table1[])))</calculatedColumnFormula>
    </tableColumn>
    <tableColumn id="7" xr3:uid="{4DBB488F-5BF4-4BBD-AB2D-860FC44F78EE}" name="Subregion" dataDxfId="45">
      <calculatedColumnFormula array="1">IF(ROW()&lt;=ROWS(Table1[]), INDEX(Table1[Subregion], ROW()), INDEX(Table2[Subregion], ROW()-ROWS(Table1[])))</calculatedColumnFormula>
    </tableColumn>
    <tableColumn id="8" xr3:uid="{15E56007-3D15-4FDA-A779-D19A02E40D33}" name="Stratum" dataDxfId="44">
      <calculatedColumnFormula array="1">IF(ROW()&lt;=ROWS(Table1[]), INDEX(Table1[Stratum], ROW()), INDEX(Table2[Stratum], ROW()-ROWS(Table1[])))</calculatedColumnFormula>
    </tableColumn>
    <tableColumn id="9" xr3:uid="{9657E215-CDE3-43E1-9716-0F122D07937C}" name="Fork Length" dataDxfId="43">
      <calculatedColumnFormula array="1">IF(ROW()&lt;=ROWS(Table1[]), INDEX(Table1[Fork Length], ROW()), INDEX(Table2[Length], ROW()-ROWS(Table1[])))</calculatedColumnFormula>
    </tableColumn>
    <tableColumn id="10" xr3:uid="{BB443B62-F204-417D-9145-36876DF009ED}" name="Catch/Frequency" dataDxfId="42">
      <calculatedColumnFormula array="1">IF(ROW()&lt;=ROWS(Table1[]), INDEX(Table1[Catch], ROW()), INDEX(Table2[Frequency], ROW()-ROWS(Table1[])))</calculatedColumnFormula>
    </tableColumn>
    <tableColumn id="11" xr3:uid="{3CD973BF-DB2E-43F3-B48C-E5AC02AAB1A7}" name="Life Stage" dataDxfId="41">
      <calculatedColumnFormula array="1">IF(ROW()&lt;=ROWS(Table1[]), INDEX(Table1[Life Stage], ROW()), INDEX(Table2[Life Stage], ROW()-ROWS(Table1[])))</calculatedColumnFormula>
    </tableColumn>
    <tableColumn id="12" xr3:uid="{C6AEE54E-00A9-4F5A-915C-712A6BBAB107}" name="SalvageSum" dataDxfId="40">
      <calculatedColumnFormula array="1">IF(ROW()&lt;=ROWS(Table1[]), INDEX(Table1[SalvageSum], ROW()), INDEX(Table2[SalvageSum], ROW()-ROWS(Table1[])))</calculatedColumnFormula>
    </tableColumn>
    <tableColumn id="15" xr3:uid="{6779C7F7-0DE6-419D-A5A2-F35AE747BAA9}" name="ExpSalv" dataDxfId="39">
      <calculatedColumnFormula array="1">IF(ROW()&lt;=ROWS(Table1[]), INDEX(Table1[ExpSalv], ROW()), INDEX(Table2[ExpSalv], ROW()-ROWS(Table1[])))</calculatedColumnFormula>
    </tableColumn>
    <tableColumn id="13" xr3:uid="{02B8A1B9-6000-42BA-8887-2E77292E83DB}" name="Agency" dataDxfId="38">
      <calculatedColumnFormula array="1">IF(ROW()&lt;=ROWS(Table1[]), INDEX(Table1[Agency], ROW()), INDEX(Table2[Agency], ROW()-ROWS(Table1[])))</calculatedColumnFormula>
    </tableColumn>
    <tableColumn id="14" xr3:uid="{ABB77174-4064-4D61-BDBC-EDA52C954664}" name="Comments/Notes" dataDxfId="37">
      <calculatedColumnFormula array="1">IF(ROW()&lt;=ROWS(Table1[]), INDEX(Table1[Notes], ROW()), INDEX(Table2[Comments], ROW()-ROWS(Table1[])))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262F46-4B07-43D6-B2F7-D9C7D4830023}" name="Table3" displayName="Table3" ref="A1:S569" totalsRowShown="0">
  <autoFilter ref="A1:S569" xr:uid="{C4262F46-4B07-43D6-B2F7-D9C7D4830023}"/>
  <tableColumns count="19">
    <tableColumn id="1" xr3:uid="{1585FD46-95B1-46F1-B412-12216334E454}" name="Year"/>
    <tableColumn id="18" xr3:uid="{866BE624-E143-41F2-80EA-BE0F75B6649B}" name="Survey"/>
    <tableColumn id="2" xr3:uid="{8851772D-A31D-46E8-B2E5-2566204108C8}" name="Survey#"/>
    <tableColumn id="3" xr3:uid="{D2B4FDB6-0926-4437-B277-222AA013747A}" name="Station"/>
    <tableColumn id="4" xr3:uid="{D3D01951-E61A-43F5-8003-6FAF1B0F03DE}" name="Date" dataDxfId="6"/>
    <tableColumn id="5" xr3:uid="{04BC86D7-E087-4D72-AB57-78B998DD0DEB}" name="Turbidity (FNU)"/>
    <tableColumn id="6" xr3:uid="{A5DEF956-91DA-4705-B3B9-A2BA650849F6}" name="Secchi (CM)"/>
    <tableColumn id="7" xr3:uid="{53D5A30D-BB2B-4A7C-880C-3A53B0CF04EA}" name="Sample Status"/>
    <tableColumn id="8" xr3:uid="{1C982D71-E19D-4342-9879-394DE3E5F695}" name="Species"/>
    <tableColumn id="9" xr3:uid="{84169029-5512-4F4E-8657-CBAB4166DEB7}" name="Catch"/>
    <tableColumn id="10" xr3:uid="{5CB1B4DA-539D-4D6A-BFAA-3CFB3F67D224}" name="ID Status"/>
    <tableColumn id="11" xr3:uid="{75CA845C-4A9A-4A77-B7B6-56323ED04C08}" name="Min Length"/>
    <tableColumn id="12" xr3:uid="{7DA57BB7-49FA-4647-9891-B224248742A8}" name="Max Length"/>
    <tableColumn id="13" xr3:uid="{EAF8CA1D-3E8A-464F-9462-E5A8ED840E1A}" name="Mean Length"/>
    <tableColumn id="14" xr3:uid="{A3878A77-EA7C-4E34-9B79-A6764EEB2D34}" name="Yolk Sac (# indivs)"/>
    <tableColumn id="15" xr3:uid="{44C3B50D-334B-42E6-A13D-A0155D739D52}" name="Region"/>
    <tableColumn id="16" xr3:uid="{87CE8FEE-3A16-49B6-ACFE-8FA0C826D10F}" name="ITP Station?">
      <calculatedColumnFormula>IF(OR(Table3[[#This Row],[Station]]=809,Table3[[#This Row],[Station]]=812), "Y", "N")</calculatedColumnFormula>
    </tableColumn>
    <tableColumn id="19" xr3:uid="{F52E668E-EA26-4202-8867-86411B573ADD}" name="State Region" dataDxfId="5">
      <calculatedColumnFormula>VLOOKUP(Table3[[#This Row],[Station]],'Station-Crosswalk'!$A$1:$G$147,7,FALSE)</calculatedColumnFormula>
    </tableColumn>
    <tableColumn id="17" xr3:uid="{0F6F598A-E239-4C00-9EED-F8111CD515D2}" name="Comment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B7599D0-1891-45B0-ADBE-8370B27F1F18}" name="Table12" displayName="Table12" ref="A1:G2" totalsRowShown="0">
  <autoFilter ref="A1:G2" xr:uid="{1B7599D0-1891-45B0-ADBE-8370B27F1F18}"/>
  <tableColumns count="7">
    <tableColumn id="1" xr3:uid="{28A49269-D2E2-4583-9292-0ED0732D9BC3}" name="Date" dataDxfId="1"/>
    <tableColumn id="2" xr3:uid="{FF095C69-DF10-45EF-9979-D0B49A0E4B44}" name="Location"/>
    <tableColumn id="3" xr3:uid="{78B0E1A8-E683-4A4F-8C6A-826D713EC8F3}" name="Species"/>
    <tableColumn id="4" xr3:uid="{D6910F2A-1BC2-4148-83F2-1A1F15D87718}" name="Length"/>
    <tableColumn id="5" xr3:uid="{CB7F28F8-5DB2-4DB5-BCB5-118C51A385E4}" name="Count"/>
    <tableColumn id="6" xr3:uid="{67FD3DFC-A090-40F3-9D92-29C26DFFF641}" name="Exp Salv"/>
    <tableColumn id="7" xr3:uid="{450AEF0B-0F5B-409D-9035-798BF0C430CA}" name="Not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DFC62A-B793-4D49-9073-75089EFAC0E2}" name="Table9" displayName="Table9" ref="A1:O649" totalsRowShown="0">
  <autoFilter ref="A1:O649" xr:uid="{AEDFC62A-B793-4D49-9073-75089EFAC0E2}"/>
  <tableColumns count="15">
    <tableColumn id="1" xr3:uid="{04980EF2-A609-4774-A100-66B37E2F5F21}" name="SurveyNo"/>
    <tableColumn id="2" xr3:uid="{10A68FA1-206C-46FB-8345-3978C44B6DFE}" name="Date" dataDxfId="4"/>
    <tableColumn id="3" xr3:uid="{0A3F8C25-F4D5-45FE-B0CE-A24A8B74D604}" name="SampleID"/>
    <tableColumn id="4" xr3:uid="{87524113-9565-4DA8-BDFD-322A3A18DD4F}" name="Survey"/>
    <tableColumn id="5" xr3:uid="{EF357CE4-DA0F-4A9E-A7BD-1FB74FDB9D18}" name="Station Code"/>
    <tableColumn id="6" xr3:uid="{AA9C81F9-B551-4EA9-8B84-300BAA578301}" name="Region"/>
    <tableColumn id="7" xr3:uid="{6AB0FA7A-F1E7-4086-A8CF-8FAA4AD3DBF2}" name="Subregion"/>
    <tableColumn id="8" xr3:uid="{1541C277-B448-4B83-8E0A-392413C60621}" name="Stratum"/>
    <tableColumn id="9" xr3:uid="{048D063E-E09F-4E9F-A6DE-39CC5ABEBB3A}" name="Fork Length"/>
    <tableColumn id="10" xr3:uid="{9912D75E-8957-4FAC-80D9-2A794D38A03B}" name="Catch/Frequency"/>
    <tableColumn id="11" xr3:uid="{6690699A-4C25-4973-9CF3-B54F58D37CD0}" name="Life Stage"/>
    <tableColumn id="12" xr3:uid="{366121A7-00C0-49B1-9F07-17397DC31E93}" name="SalvageSum"/>
    <tableColumn id="13" xr3:uid="{91D161C1-F43E-4711-AE87-45B8F2EF0CEE}" name="ExpSalv"/>
    <tableColumn id="14" xr3:uid="{6B01E1BD-FE57-418F-84C3-0AD57C9D9818}" name="Agency"/>
    <tableColumn id="15" xr3:uid="{3CCD0DF1-8479-4107-998B-02DC2EDA3543}" name="Comments/Not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507AB0-8023-491A-87D5-9CA7A369E45D}" name="Table10" displayName="Table10" ref="A1:O1083" totalsRowShown="0">
  <autoFilter ref="A1:O1083" xr:uid="{A8507AB0-8023-491A-87D5-9CA7A369E45D}"/>
  <tableColumns count="15">
    <tableColumn id="1" xr3:uid="{D58AFBBB-67BD-4D1D-94BD-41B64BCA9A02}" name="SurveyNo"/>
    <tableColumn id="2" xr3:uid="{4B121069-3DAC-4E74-B326-20FBFECC681D}" name="Date" dataDxfId="3"/>
    <tableColumn id="3" xr3:uid="{701DA235-93D2-426C-8FBA-910BE9DFF627}" name="SampleID"/>
    <tableColumn id="4" xr3:uid="{AEF30AB3-D28B-4980-872E-53846702C6EB}" name="Survey"/>
    <tableColumn id="5" xr3:uid="{2425D7C6-9848-4486-94D0-87BC742EFBC3}" name="Station Code"/>
    <tableColumn id="6" xr3:uid="{37A4BAFC-C5E9-4C62-A190-358EDDE60C8D}" name="Region"/>
    <tableColumn id="7" xr3:uid="{7A56703A-95AD-49AA-953C-46E550C81720}" name="Subregion"/>
    <tableColumn id="8" xr3:uid="{6C490E4B-42E9-417D-8147-06C076701704}" name="Stratum"/>
    <tableColumn id="9" xr3:uid="{D7E13106-5E75-4286-BDA6-7002E277052D}" name="Fork Length"/>
    <tableColumn id="10" xr3:uid="{FC2C3652-C922-47D3-8814-F636ADB6D0F7}" name="Catch/Frequency"/>
    <tableColumn id="11" xr3:uid="{981D26A1-3B52-43BC-9123-563F319C1B45}" name="Life Stage"/>
    <tableColumn id="12" xr3:uid="{8619AC40-15D5-46F2-8958-7289AE2F439E}" name="SalvageSum"/>
    <tableColumn id="13" xr3:uid="{483FE652-1D7B-4E56-85E4-C2D0BB2C5027}" name="ExpSalv"/>
    <tableColumn id="14" xr3:uid="{4AAA7A53-3D18-439C-A3CA-B6BC2EC1F044}" name="Agency"/>
    <tableColumn id="15" xr3:uid="{03670ABD-918E-45BD-A764-A5CEA3BF2647}" name="Comments/Not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349DAC-FFAD-406C-9BF9-1CD9FB5A1C26}" name="Table11" displayName="Table11" ref="A1:O1083" totalsRowShown="0">
  <autoFilter ref="A1:O1083" xr:uid="{9E349DAC-FFAD-406C-9BF9-1CD9FB5A1C26}"/>
  <tableColumns count="15">
    <tableColumn id="1" xr3:uid="{298160E1-5343-4FC8-A47C-315C7573E398}" name="SurveyNo"/>
    <tableColumn id="2" xr3:uid="{DBCD31B3-EEB6-4916-A447-682A76F32FC3}" name="Date" dataDxfId="2"/>
    <tableColumn id="3" xr3:uid="{6AA115DE-E64E-40FC-B383-13DDAE05A6A7}" name="SampleID"/>
    <tableColumn id="4" xr3:uid="{DA0B2E7B-6E8D-49F1-B8A1-D670417589CB}" name="Survey"/>
    <tableColumn id="5" xr3:uid="{57F560EC-03F0-4F8C-B162-58AD3FB53277}" name="Station Code"/>
    <tableColumn id="6" xr3:uid="{355CBFDC-4E7D-4F86-ADFE-5002D3C71A39}" name="Region"/>
    <tableColumn id="7" xr3:uid="{6D7BB0B4-41B8-40AB-8D5A-2855DB09630E}" name="Subregion"/>
    <tableColumn id="8" xr3:uid="{94462F48-A18D-4F7E-BECB-D8AEF14D8BCD}" name="Stratum"/>
    <tableColumn id="9" xr3:uid="{34BC3AE3-2B62-4134-95B0-9F30673C9E73}" name="Fork Length"/>
    <tableColumn id="10" xr3:uid="{6FF320CC-311D-498F-ABC6-8E4EF515D728}" name="Catch/Frequency"/>
    <tableColumn id="11" xr3:uid="{AF5747F0-8FE2-4364-9A7D-D4C3FE9A2880}" name="Life Stage"/>
    <tableColumn id="12" xr3:uid="{D0618A14-152A-41B8-ABEE-09538611377E}" name="SalvageSum"/>
    <tableColumn id="13" xr3:uid="{5DB2971F-1BE1-44B3-A922-A530DCCA268F}" name="ExpSalv"/>
    <tableColumn id="14" xr3:uid="{36F0B493-3476-46DE-9334-344429CCB456}" name="Agency"/>
    <tableColumn id="15" xr3:uid="{3883D48D-B4E4-42EA-8F79-83C310FF787F}" name="Comments/Not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E2812B-B65F-442C-8E94-5B72DD0CE20F}" name="Table13" displayName="Table13" ref="A1:O1083" totalsRowShown="0">
  <autoFilter ref="A1:O1083" xr:uid="{EAE2812B-B65F-442C-8E94-5B72DD0CE20F}"/>
  <tableColumns count="15">
    <tableColumn id="1" xr3:uid="{B85C3BF3-1244-4001-B869-089E7A6798D2}" name="SurveyNo"/>
    <tableColumn id="2" xr3:uid="{2E24B9C7-B445-4F78-ACDE-274CEBD67A01}" name="Date" dataDxfId="0"/>
    <tableColumn id="3" xr3:uid="{DA5DB523-537B-4468-AA2C-A2D5BCC479E5}" name="SampleID"/>
    <tableColumn id="4" xr3:uid="{DADB947A-2A86-4F3B-B205-3C76622EA06A}" name="Survey"/>
    <tableColumn id="5" xr3:uid="{A01FC226-8193-42E5-803A-A4CA64E98632}" name="Station Code"/>
    <tableColumn id="6" xr3:uid="{A1E90C80-E870-4A1B-AAAD-7129CCA1C6EE}" name="Region"/>
    <tableColumn id="7" xr3:uid="{24552A03-2B4F-4DE3-B174-85FB931CBCE2}" name="Subregion"/>
    <tableColumn id="8" xr3:uid="{4A712025-91A1-4CEC-A863-39B56A999E49}" name="Stratum"/>
    <tableColumn id="9" xr3:uid="{1A42855B-A038-4EE8-9D57-3682E8CCAD7E}" name="Fork Length"/>
    <tableColumn id="10" xr3:uid="{08F3B599-A7B6-4FF9-9D39-F667B53A5CE1}" name="Catch/Frequency"/>
    <tableColumn id="11" xr3:uid="{6F13627F-68E1-423A-8E63-9E5AEDB69161}" name="Life Stage"/>
    <tableColumn id="12" xr3:uid="{20FFE258-E9AE-4561-95C5-D54117B89EC4}" name="SalvageSum"/>
    <tableColumn id="13" xr3:uid="{C6E31581-9C41-49A1-A4CE-8A5F301230AA}" name="ExpSalv"/>
    <tableColumn id="14" xr3:uid="{E099DB33-D8C4-47EF-A9F5-B2506749D16C}" name="Agency"/>
    <tableColumn id="15" xr3:uid="{84FAF8C3-845F-4492-B2AA-783152A8F459}" name="Comments/Not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0BD8D1-B76C-46AE-A683-A47B854FC5A1}" name="Table5" displayName="Table5" ref="A1:N1027" totalsRowShown="0">
  <autoFilter ref="A1:N1027" xr:uid="{F90BD8D1-B76C-46AE-A683-A47B854FC5A1}">
    <filterColumn colId="3">
      <filters>
        <filter val="Salvage"/>
      </filters>
    </filterColumn>
  </autoFilter>
  <tableColumns count="14">
    <tableColumn id="1" xr3:uid="{7B2D260A-F7AD-4FE1-A52B-127A23D56171}" name="SurveyNo"/>
    <tableColumn id="2" xr3:uid="{8C747E27-4D1C-49E9-B278-072451C111AC}" name="Date" dataDxfId="10"/>
    <tableColumn id="3" xr3:uid="{281F98B1-BCF8-4CB7-ACE4-C69763AC4207}" name="SampleID"/>
    <tableColumn id="4" xr3:uid="{47C7291B-F31A-4DFF-9AF2-C13C4AAFBDCB}" name="Survey"/>
    <tableColumn id="5" xr3:uid="{B6B82B82-380A-4669-B40F-66E88E6ED176}" name="Station Code"/>
    <tableColumn id="6" xr3:uid="{69A2807E-06C3-403D-B558-DF94CCEC2D46}" name="Region"/>
    <tableColumn id="7" xr3:uid="{60E5A34E-294D-4C2B-9E05-7C41EBCABA7D}" name="Subregion"/>
    <tableColumn id="8" xr3:uid="{AC7F21F9-B187-4DE1-BBB6-CFD31C6301D0}" name="Stratum"/>
    <tableColumn id="9" xr3:uid="{C9E1AC32-0E46-4C87-A9ED-B9F3676C5E3C}" name="Fork Length"/>
    <tableColumn id="10" xr3:uid="{2752DE96-F146-4CA6-8B96-E88092C5EBF3}" name="Catch/Frequency"/>
    <tableColumn id="11" xr3:uid="{18285AD9-9AF0-4A94-AC37-4ECFA415031C}" name="Life Stage"/>
    <tableColumn id="12" xr3:uid="{6761E308-4BA3-45A5-8482-02BAE5D30895}" name="SalvageSum"/>
    <tableColumn id="13" xr3:uid="{EF50D6D5-ACE9-4431-8853-332654C4906A}" name="Agency"/>
    <tableColumn id="14" xr3:uid="{3FF5B62C-BBD0-4DC6-8706-1A2E181A9051}" name="Comments/Not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5ACE24-D1A6-40E4-BAC9-CA3306131FB6}" name="Table6" displayName="Table6" ref="A1:N1666" totalsRowShown="0">
  <autoFilter ref="A1:N1666" xr:uid="{7A5ACE24-D1A6-40E4-BAC9-CA3306131FB6}"/>
  <tableColumns count="14">
    <tableColumn id="1" xr3:uid="{730C4686-F220-4ACF-AAC7-EBF3099EC232}" name="SurveyNo"/>
    <tableColumn id="2" xr3:uid="{25DAD4E9-AE66-4280-A1B5-D497DDA81A8B}" name="Date" dataDxfId="9"/>
    <tableColumn id="3" xr3:uid="{D15D6C9D-7DC2-4CD7-BDAC-72E62EDC6324}" name="SampleID"/>
    <tableColumn id="4" xr3:uid="{70C78897-33AB-488A-9623-D355D003E89E}" name="Survey"/>
    <tableColumn id="5" xr3:uid="{7E44A4C6-A902-432D-9F33-5D05B4C1FB94}" name="Station Code"/>
    <tableColumn id="6" xr3:uid="{D070C0D2-26CD-40DD-B031-405CA638EE5C}" name="Region"/>
    <tableColumn id="7" xr3:uid="{E257F2B4-8351-4592-A722-075CE4FB0A1C}" name="Subregion"/>
    <tableColumn id="8" xr3:uid="{298668A5-274E-4C20-A58D-13E3964265B7}" name="Stratum"/>
    <tableColumn id="9" xr3:uid="{35330CFD-9470-40D0-BCAC-03E48AAF0CD9}" name="Fork Length"/>
    <tableColumn id="10" xr3:uid="{C3E6AB71-40CB-4F3B-9CC4-A67BC04C1E0D}" name="Catch/Frequency"/>
    <tableColumn id="11" xr3:uid="{07DE3632-8B04-4044-BC3D-667F9381803C}" name="Life Stage"/>
    <tableColumn id="12" xr3:uid="{3380A478-0888-4FDA-B107-646A1E646C80}" name="SalvageSum"/>
    <tableColumn id="13" xr3:uid="{0EA29D4E-BAD9-463F-B6E5-42AC54783CC1}" name="Agency"/>
    <tableColumn id="14" xr3:uid="{80C1472A-121B-4F7E-B32E-C0DF41B1626C}" name="Comments/Note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F2BA59-8B1A-409F-A20E-72276CD95950}" name="Table7" displayName="Table7" ref="A1:N1027" totalsRowShown="0">
  <autoFilter ref="A1:N1027" xr:uid="{D2F2BA59-8B1A-409F-A20E-72276CD95950}"/>
  <tableColumns count="14">
    <tableColumn id="1" xr3:uid="{27A6E8A9-F760-48F2-B07E-4A6846BBFB2B}" name="SurveyNo"/>
    <tableColumn id="2" xr3:uid="{B4B00AB0-F462-4214-BE6D-A5E39BC28AFC}" name="Date" dataDxfId="8"/>
    <tableColumn id="3" xr3:uid="{7D00BCBC-3781-4F29-805B-0E616F22C4CF}" name="SampleID"/>
    <tableColumn id="4" xr3:uid="{AFBC3D27-EE24-4404-B743-8BDD4EC121C3}" name="Survey"/>
    <tableColumn id="5" xr3:uid="{7AED7A30-1BA5-4018-B647-5847986219D5}" name="Station Code"/>
    <tableColumn id="6" xr3:uid="{6159E411-C058-45EB-9B7C-FB312217CCD3}" name="Region"/>
    <tableColumn id="7" xr3:uid="{523123E2-C0E3-4BFF-98B4-958645D3940E}" name="Subregion"/>
    <tableColumn id="8" xr3:uid="{8EA19370-DAEE-424B-995E-7FABFE065610}" name="Stratum"/>
    <tableColumn id="9" xr3:uid="{295D7AEC-FA25-4D16-9B06-6D04B0D95B03}" name="Fork Length"/>
    <tableColumn id="10" xr3:uid="{E2AC7879-9115-4D48-BE80-0468A17D1352}" name="Catch/Frequency"/>
    <tableColumn id="11" xr3:uid="{8C7401C9-8467-43FD-BFBD-57E60407B0E0}" name="Life Stage"/>
    <tableColumn id="12" xr3:uid="{92E3F229-2F7E-4B70-BCB4-3564622BE273}" name="SalvageSum"/>
    <tableColumn id="13" xr3:uid="{1597C4A9-48B8-4BE2-A877-C291D9F9C9B8}" name="Agency"/>
    <tableColumn id="14" xr3:uid="{DC00ABF1-17AA-4A55-AAF9-DA330E519012}" name="Comments/Note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818576-8FF6-454B-AE5B-FE26CB0F63D8}" name="Table8" displayName="Table8" ref="A1:N1027" totalsRowShown="0">
  <autoFilter ref="A1:N1027" xr:uid="{D9818576-8FF6-454B-AE5B-FE26CB0F63D8}"/>
  <tableColumns count="14">
    <tableColumn id="1" xr3:uid="{78DAB27B-75E5-44FF-B753-572804D5FBC0}" name="SurveyNo"/>
    <tableColumn id="2" xr3:uid="{31272C03-A702-4F1B-B61A-8FAF2F33A115}" name="Date" dataDxfId="7"/>
    <tableColumn id="3" xr3:uid="{30AD3C05-D0E4-4BAF-9917-D08BB595EC04}" name="SampleID"/>
    <tableColumn id="4" xr3:uid="{F6541FD6-B018-4771-9387-B9270BCA9576}" name="Survey"/>
    <tableColumn id="5" xr3:uid="{160B0DEE-EF9B-4638-BDC8-235755DEBB96}" name="Station Code"/>
    <tableColumn id="6" xr3:uid="{9ACADF94-89D8-4AB4-A834-76C01F06FE00}" name="Region"/>
    <tableColumn id="7" xr3:uid="{86FCA2D5-FD32-4248-88F4-E979BAA8521A}" name="Subregion"/>
    <tableColumn id="8" xr3:uid="{2B087413-DA20-40A9-BBEC-DA0F1F6B2357}" name="Stratum"/>
    <tableColumn id="9" xr3:uid="{FDAE846F-C65A-42D6-A9B7-919993A4ACC7}" name="Fork Length"/>
    <tableColumn id="10" xr3:uid="{2C2A49B8-74E8-49AD-9656-9C9BC28CF606}" name="Catch/Frequency"/>
    <tableColumn id="11" xr3:uid="{47E7F5DA-1C84-4541-81B0-A5559B7B72BE}" name="Life Stage"/>
    <tableColumn id="12" xr3:uid="{FD90CAC7-96D4-4399-987F-75B71C8BC5CB}" name="SalvageSum"/>
    <tableColumn id="13" xr3:uid="{186151B2-59FF-4A1E-A999-1268017196D7}" name="Agency"/>
    <tableColumn id="14" xr3:uid="{8BAF576A-82D0-4D54-9626-D8BB7D88BA6E}" name="Comments/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4-12-30T20:46:28.35" personId="{9E2BA8EC-31BB-47E7-8298-0592D411102D}" id="{4380EC89-C39D-445A-8163-741F227E4E98}">
    <text>Will update automatically</text>
  </threadedComment>
  <threadedComment ref="S1" dT="2024-12-30T20:46:39.46" personId="{9E2BA8EC-31BB-47E7-8298-0592D411102D}" id="{381D9084-5989-4EB6-B343-866A13CE6466}">
    <text>Leave blank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R84"/>
  <sheetViews>
    <sheetView zoomScaleNormal="100" workbookViewId="0">
      <pane ySplit="1" topLeftCell="A65" activePane="bottomLeft" state="frozen"/>
      <selection pane="bottomLeft" activeCell="A81" sqref="A81:XFD81"/>
    </sheetView>
  </sheetViews>
  <sheetFormatPr defaultRowHeight="15" x14ac:dyDescent="0.25"/>
  <cols>
    <col min="2" max="2" width="11.42578125" bestFit="1" customWidth="1"/>
    <col min="4" max="4" width="26" bestFit="1" customWidth="1"/>
    <col min="5" max="5" width="12.28515625" bestFit="1" customWidth="1"/>
    <col min="8" max="8" width="10.140625" bestFit="1" customWidth="1"/>
    <col min="9" max="9" width="10.85546875" bestFit="1" customWidth="1"/>
    <col min="10" max="10" width="14" bestFit="1" customWidth="1"/>
    <col min="11" max="11" width="11.5703125" bestFit="1" customWidth="1"/>
    <col min="12" max="12" width="34.85546875" bestFit="1" customWidth="1"/>
    <col min="14" max="15" width="12" bestFit="1" customWidth="1"/>
    <col min="18" max="18" width="10.7109375" bestFit="1" customWidth="1"/>
  </cols>
  <sheetData>
    <row r="1" spans="1:1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8" x14ac:dyDescent="0.25">
      <c r="A2" t="s">
        <v>12</v>
      </c>
      <c r="B2" s="77">
        <v>45609</v>
      </c>
      <c r="C2" t="s">
        <v>13</v>
      </c>
      <c r="D2" t="s">
        <v>14</v>
      </c>
      <c r="E2">
        <v>55</v>
      </c>
      <c r="F2" t="s">
        <v>15</v>
      </c>
      <c r="G2">
        <v>1</v>
      </c>
      <c r="H2" t="s">
        <v>16</v>
      </c>
      <c r="I2" s="10">
        <v>721945</v>
      </c>
      <c r="J2">
        <v>0</v>
      </c>
      <c r="K2">
        <v>0</v>
      </c>
    </row>
    <row r="3" spans="1:18" x14ac:dyDescent="0.25">
      <c r="A3" t="s">
        <v>12</v>
      </c>
      <c r="B3" s="11">
        <v>45621</v>
      </c>
      <c r="C3" t="s">
        <v>17</v>
      </c>
      <c r="D3" t="s">
        <v>18</v>
      </c>
      <c r="E3">
        <v>64</v>
      </c>
      <c r="F3" t="str">
        <f>IF(E3&lt;20, "Larva", IF(E3&lt;=58, "Juvenile", "Adult"))</f>
        <v>Adult</v>
      </c>
      <c r="G3">
        <v>1</v>
      </c>
      <c r="H3" t="s">
        <v>19</v>
      </c>
      <c r="I3" s="10">
        <v>722522</v>
      </c>
      <c r="J3">
        <v>1</v>
      </c>
      <c r="K3">
        <v>0</v>
      </c>
    </row>
    <row r="4" spans="1:18" x14ac:dyDescent="0.25">
      <c r="A4" t="s">
        <v>12</v>
      </c>
      <c r="B4" s="77">
        <v>45623</v>
      </c>
      <c r="C4" t="s">
        <v>17</v>
      </c>
      <c r="D4" t="s">
        <v>20</v>
      </c>
      <c r="E4">
        <v>62</v>
      </c>
      <c r="F4" t="s">
        <v>21</v>
      </c>
      <c r="G4">
        <v>1</v>
      </c>
      <c r="H4" t="s">
        <v>19</v>
      </c>
      <c r="I4">
        <v>722708</v>
      </c>
      <c r="J4">
        <v>1</v>
      </c>
      <c r="K4">
        <v>0</v>
      </c>
    </row>
    <row r="5" spans="1:18" x14ac:dyDescent="0.25">
      <c r="A5" t="s">
        <v>12</v>
      </c>
      <c r="B5" s="77">
        <v>45630</v>
      </c>
      <c r="C5" t="s">
        <v>13</v>
      </c>
      <c r="D5" t="s">
        <v>22</v>
      </c>
      <c r="E5">
        <v>55</v>
      </c>
      <c r="F5" t="s">
        <v>15</v>
      </c>
      <c r="G5">
        <v>1</v>
      </c>
      <c r="H5" t="s">
        <v>19</v>
      </c>
      <c r="I5" s="10">
        <v>722931</v>
      </c>
      <c r="J5">
        <v>1</v>
      </c>
      <c r="K5">
        <v>0</v>
      </c>
    </row>
    <row r="6" spans="1:18" x14ac:dyDescent="0.25">
      <c r="A6" t="s">
        <v>12</v>
      </c>
      <c r="B6" s="77">
        <v>45638</v>
      </c>
      <c r="C6" t="s">
        <v>17</v>
      </c>
      <c r="D6" t="s">
        <v>20</v>
      </c>
      <c r="E6">
        <v>65</v>
      </c>
      <c r="F6" t="s">
        <v>21</v>
      </c>
      <c r="G6">
        <v>1</v>
      </c>
      <c r="H6" t="s">
        <v>23</v>
      </c>
      <c r="I6" s="10">
        <v>723249</v>
      </c>
      <c r="J6">
        <v>1</v>
      </c>
      <c r="K6">
        <v>0</v>
      </c>
    </row>
    <row r="7" spans="1:18" x14ac:dyDescent="0.25">
      <c r="A7" t="s">
        <v>24</v>
      </c>
      <c r="B7" s="77">
        <v>45643</v>
      </c>
      <c r="C7" t="s">
        <v>25</v>
      </c>
      <c r="D7" t="s">
        <v>26</v>
      </c>
      <c r="E7">
        <v>73</v>
      </c>
      <c r="F7" t="s">
        <v>21</v>
      </c>
      <c r="G7">
        <v>1</v>
      </c>
      <c r="H7" t="s">
        <v>23</v>
      </c>
      <c r="J7">
        <v>1</v>
      </c>
      <c r="K7">
        <v>1</v>
      </c>
      <c r="L7" t="s">
        <v>27</v>
      </c>
    </row>
    <row r="8" spans="1:18" x14ac:dyDescent="0.25">
      <c r="A8" t="s">
        <v>12</v>
      </c>
      <c r="B8" s="36">
        <v>45643</v>
      </c>
      <c r="C8" t="s">
        <v>13</v>
      </c>
      <c r="D8" t="s">
        <v>14</v>
      </c>
      <c r="E8" s="10">
        <v>76</v>
      </c>
      <c r="F8" t="s">
        <v>21</v>
      </c>
      <c r="G8">
        <v>1</v>
      </c>
      <c r="H8" s="10" t="s">
        <v>19</v>
      </c>
      <c r="I8" s="10">
        <v>723466</v>
      </c>
      <c r="J8">
        <v>1</v>
      </c>
      <c r="K8">
        <v>0</v>
      </c>
      <c r="N8" s="4" t="s">
        <v>28</v>
      </c>
      <c r="O8" s="4" t="s">
        <v>29</v>
      </c>
      <c r="P8" s="4" t="s">
        <v>30</v>
      </c>
      <c r="R8" s="77">
        <f ca="1">TODAY()-28</f>
        <v>45748</v>
      </c>
    </row>
    <row r="9" spans="1:18" x14ac:dyDescent="0.25">
      <c r="A9" t="s">
        <v>12</v>
      </c>
      <c r="B9" s="36">
        <v>45645</v>
      </c>
      <c r="C9" s="10" t="s">
        <v>17</v>
      </c>
      <c r="D9" s="10" t="s">
        <v>22</v>
      </c>
      <c r="E9" s="10">
        <v>38</v>
      </c>
      <c r="F9" t="s">
        <v>15</v>
      </c>
      <c r="G9">
        <v>1</v>
      </c>
      <c r="H9" t="s">
        <v>31</v>
      </c>
      <c r="I9" s="10">
        <v>723564</v>
      </c>
      <c r="J9">
        <v>1</v>
      </c>
      <c r="K9">
        <v>0</v>
      </c>
      <c r="N9" cm="1">
        <f t="array" ref="N9">SUM(SUMIFS(G:G, F:F,{"Adult","Juvenile"}))</f>
        <v>80</v>
      </c>
      <c r="O9" cm="1">
        <f t="array" ref="O9">SUM(SUMIFS(K:K, F:F, {"Adult","Juvenile"}))</f>
        <v>17</v>
      </c>
      <c r="P9" cm="1">
        <f t="array" ref="P9">SUM(SUMIFS(J:J, F:F,{"Adult","Juvenile"}))</f>
        <v>79</v>
      </c>
    </row>
    <row r="10" spans="1:18" x14ac:dyDescent="0.25">
      <c r="A10" t="s">
        <v>12</v>
      </c>
      <c r="B10" s="36">
        <v>45645</v>
      </c>
      <c r="C10" s="10" t="s">
        <v>17</v>
      </c>
      <c r="D10" s="10" t="s">
        <v>22</v>
      </c>
      <c r="E10" s="10">
        <v>69</v>
      </c>
      <c r="F10" t="s">
        <v>21</v>
      </c>
      <c r="G10">
        <v>1</v>
      </c>
      <c r="H10" t="s">
        <v>31</v>
      </c>
      <c r="I10" s="10">
        <v>723564</v>
      </c>
      <c r="J10">
        <v>1</v>
      </c>
      <c r="K10">
        <v>0</v>
      </c>
    </row>
    <row r="11" spans="1:18" x14ac:dyDescent="0.25">
      <c r="A11" t="s">
        <v>12</v>
      </c>
      <c r="B11" s="36">
        <v>45645</v>
      </c>
      <c r="C11" s="10" t="s">
        <v>17</v>
      </c>
      <c r="D11" s="10" t="s">
        <v>22</v>
      </c>
      <c r="E11" s="10">
        <v>70</v>
      </c>
      <c r="F11" t="s">
        <v>21</v>
      </c>
      <c r="G11">
        <v>1</v>
      </c>
      <c r="H11" t="s">
        <v>31</v>
      </c>
      <c r="I11" s="10">
        <v>723564</v>
      </c>
      <c r="J11">
        <v>1</v>
      </c>
      <c r="K11">
        <v>0</v>
      </c>
      <c r="M11" t="s">
        <v>12</v>
      </c>
      <c r="N11">
        <f>SUMIF(A:A, "EDSM", G:G)</f>
        <v>66</v>
      </c>
    </row>
    <row r="12" spans="1:18" x14ac:dyDescent="0.25">
      <c r="A12" t="s">
        <v>12</v>
      </c>
      <c r="B12" s="36">
        <v>45645</v>
      </c>
      <c r="C12" s="10" t="s">
        <v>13</v>
      </c>
      <c r="D12" s="10" t="s">
        <v>22</v>
      </c>
      <c r="E12" s="10">
        <v>65</v>
      </c>
      <c r="F12" t="s">
        <v>21</v>
      </c>
      <c r="G12">
        <v>1</v>
      </c>
      <c r="H12" t="s">
        <v>31</v>
      </c>
      <c r="I12" s="10">
        <v>723575</v>
      </c>
      <c r="J12">
        <v>1</v>
      </c>
      <c r="K12">
        <v>0</v>
      </c>
      <c r="N12" s="4" t="s">
        <v>32</v>
      </c>
    </row>
    <row r="13" spans="1:18" x14ac:dyDescent="0.25">
      <c r="A13" t="s">
        <v>33</v>
      </c>
      <c r="B13" s="77">
        <v>45645</v>
      </c>
      <c r="C13" t="s">
        <v>17</v>
      </c>
      <c r="D13" t="s">
        <v>22</v>
      </c>
      <c r="E13">
        <v>50</v>
      </c>
      <c r="F13" t="str">
        <f>IF(E13&lt;20, "Larva", IF(E13&lt;=58, "Juvenile", "Adult"))</f>
        <v>Juvenile</v>
      </c>
      <c r="G13">
        <v>1</v>
      </c>
      <c r="H13" t="s">
        <v>31</v>
      </c>
      <c r="J13">
        <v>1</v>
      </c>
      <c r="K13">
        <v>0</v>
      </c>
      <c r="L13" t="s">
        <v>34</v>
      </c>
      <c r="N13">
        <f>SUMIF(F:F, "Larva", G:G)</f>
        <v>3</v>
      </c>
    </row>
    <row r="14" spans="1:18" x14ac:dyDescent="0.25">
      <c r="A14" t="s">
        <v>33</v>
      </c>
      <c r="B14" s="77">
        <v>45645</v>
      </c>
      <c r="C14" t="s">
        <v>17</v>
      </c>
      <c r="D14" t="s">
        <v>22</v>
      </c>
      <c r="E14">
        <v>54</v>
      </c>
      <c r="F14" t="str">
        <f t="shared" ref="F14:F75" si="0">IF(E14&lt;20, "Larva", IF(E14&lt;=58, "Juvenile", "Adult"))</f>
        <v>Juvenile</v>
      </c>
      <c r="G14">
        <v>1</v>
      </c>
      <c r="H14" t="s">
        <v>31</v>
      </c>
      <c r="J14">
        <v>1</v>
      </c>
      <c r="K14">
        <v>0</v>
      </c>
      <c r="L14" t="s">
        <v>34</v>
      </c>
    </row>
    <row r="15" spans="1:18" x14ac:dyDescent="0.25">
      <c r="A15" t="s">
        <v>33</v>
      </c>
      <c r="B15" s="77">
        <v>45645</v>
      </c>
      <c r="C15" t="s">
        <v>17</v>
      </c>
      <c r="D15" t="s">
        <v>22</v>
      </c>
      <c r="E15">
        <v>60</v>
      </c>
      <c r="F15" t="str">
        <f t="shared" si="0"/>
        <v>Adult</v>
      </c>
      <c r="G15">
        <v>1</v>
      </c>
      <c r="H15" t="s">
        <v>31</v>
      </c>
      <c r="J15">
        <v>1</v>
      </c>
      <c r="K15">
        <v>0</v>
      </c>
      <c r="L15" t="s">
        <v>34</v>
      </c>
    </row>
    <row r="16" spans="1:18" x14ac:dyDescent="0.25">
      <c r="A16" t="s">
        <v>33</v>
      </c>
      <c r="B16" s="77">
        <v>45645</v>
      </c>
      <c r="C16" t="s">
        <v>17</v>
      </c>
      <c r="D16" t="s">
        <v>22</v>
      </c>
      <c r="E16">
        <v>63</v>
      </c>
      <c r="F16" t="str">
        <f t="shared" si="0"/>
        <v>Adult</v>
      </c>
      <c r="G16">
        <v>1</v>
      </c>
      <c r="H16" t="s">
        <v>31</v>
      </c>
      <c r="J16">
        <v>1</v>
      </c>
      <c r="K16">
        <v>0</v>
      </c>
      <c r="L16" t="s">
        <v>34</v>
      </c>
    </row>
    <row r="17" spans="1:12" x14ac:dyDescent="0.25">
      <c r="A17" t="s">
        <v>33</v>
      </c>
      <c r="B17" s="77">
        <v>45645</v>
      </c>
      <c r="C17" t="s">
        <v>17</v>
      </c>
      <c r="D17" t="s">
        <v>22</v>
      </c>
      <c r="E17">
        <v>66</v>
      </c>
      <c r="F17" t="str">
        <f t="shared" si="0"/>
        <v>Adult</v>
      </c>
      <c r="G17">
        <v>1</v>
      </c>
      <c r="H17" t="s">
        <v>31</v>
      </c>
      <c r="J17">
        <v>1</v>
      </c>
      <c r="K17">
        <v>0</v>
      </c>
      <c r="L17" t="s">
        <v>34</v>
      </c>
    </row>
    <row r="18" spans="1:12" x14ac:dyDescent="0.25">
      <c r="A18" t="s">
        <v>33</v>
      </c>
      <c r="B18" s="77">
        <v>45645</v>
      </c>
      <c r="C18" t="s">
        <v>17</v>
      </c>
      <c r="D18" t="s">
        <v>22</v>
      </c>
      <c r="E18">
        <v>69</v>
      </c>
      <c r="F18" t="str">
        <f t="shared" si="0"/>
        <v>Adult</v>
      </c>
      <c r="G18">
        <v>1</v>
      </c>
      <c r="H18" t="s">
        <v>31</v>
      </c>
      <c r="J18">
        <v>1</v>
      </c>
      <c r="K18">
        <v>0</v>
      </c>
      <c r="L18" t="s">
        <v>34</v>
      </c>
    </row>
    <row r="19" spans="1:12" x14ac:dyDescent="0.25">
      <c r="A19" t="s">
        <v>12</v>
      </c>
      <c r="B19" s="77">
        <v>45656</v>
      </c>
      <c r="C19" t="s">
        <v>13</v>
      </c>
      <c r="D19" t="s">
        <v>35</v>
      </c>
      <c r="E19">
        <v>67</v>
      </c>
      <c r="F19" t="str">
        <f t="shared" si="0"/>
        <v>Adult</v>
      </c>
      <c r="G19">
        <v>1</v>
      </c>
      <c r="H19" t="s">
        <v>31</v>
      </c>
      <c r="I19">
        <v>723888</v>
      </c>
      <c r="J19">
        <v>1</v>
      </c>
      <c r="K19">
        <v>0</v>
      </c>
    </row>
    <row r="20" spans="1:12" x14ac:dyDescent="0.25">
      <c r="A20" t="s">
        <v>12</v>
      </c>
      <c r="B20" s="36">
        <v>45656</v>
      </c>
      <c r="C20" s="10" t="s">
        <v>13</v>
      </c>
      <c r="D20" s="10" t="s">
        <v>14</v>
      </c>
      <c r="E20" s="10">
        <v>70</v>
      </c>
      <c r="F20" t="str">
        <f t="shared" si="0"/>
        <v>Adult</v>
      </c>
      <c r="G20" s="10">
        <v>1</v>
      </c>
      <c r="H20" s="10" t="s">
        <v>23</v>
      </c>
      <c r="I20" s="10">
        <v>723878</v>
      </c>
      <c r="J20">
        <v>1</v>
      </c>
      <c r="K20">
        <v>0</v>
      </c>
    </row>
    <row r="21" spans="1:12" x14ac:dyDescent="0.25">
      <c r="A21" t="s">
        <v>12</v>
      </c>
      <c r="B21" s="36">
        <v>45656</v>
      </c>
      <c r="C21" s="10" t="s">
        <v>13</v>
      </c>
      <c r="D21" s="10" t="s">
        <v>22</v>
      </c>
      <c r="E21" s="10">
        <v>70</v>
      </c>
      <c r="F21" t="str">
        <f t="shared" si="0"/>
        <v>Adult</v>
      </c>
      <c r="G21" s="10">
        <v>1</v>
      </c>
      <c r="H21" s="10" t="s">
        <v>31</v>
      </c>
      <c r="I21" s="10">
        <v>723909</v>
      </c>
      <c r="J21">
        <v>1</v>
      </c>
      <c r="K21">
        <v>0</v>
      </c>
    </row>
    <row r="22" spans="1:12" x14ac:dyDescent="0.25">
      <c r="A22" t="s">
        <v>12</v>
      </c>
      <c r="B22" s="36">
        <v>45656</v>
      </c>
      <c r="C22" s="10" t="s">
        <v>13</v>
      </c>
      <c r="D22" s="10" t="s">
        <v>14</v>
      </c>
      <c r="E22" s="10">
        <v>66</v>
      </c>
      <c r="F22" t="str">
        <f t="shared" si="0"/>
        <v>Adult</v>
      </c>
      <c r="G22" s="10">
        <v>1</v>
      </c>
      <c r="H22" s="10" t="s">
        <v>31</v>
      </c>
      <c r="I22" s="10">
        <v>723925</v>
      </c>
      <c r="J22">
        <v>1</v>
      </c>
      <c r="K22">
        <v>0</v>
      </c>
    </row>
    <row r="23" spans="1:12" x14ac:dyDescent="0.25">
      <c r="A23" t="s">
        <v>12</v>
      </c>
      <c r="B23" s="36">
        <v>45657</v>
      </c>
      <c r="C23" t="s">
        <v>13</v>
      </c>
      <c r="D23" s="10" t="s">
        <v>36</v>
      </c>
      <c r="E23" s="10">
        <v>69</v>
      </c>
      <c r="F23" t="str">
        <f t="shared" si="0"/>
        <v>Adult</v>
      </c>
      <c r="G23">
        <v>1</v>
      </c>
      <c r="H23" s="10" t="s">
        <v>31</v>
      </c>
      <c r="I23" s="10">
        <v>723981</v>
      </c>
      <c r="J23">
        <v>1</v>
      </c>
      <c r="K23">
        <v>0</v>
      </c>
    </row>
    <row r="24" spans="1:12" x14ac:dyDescent="0.25">
      <c r="A24" t="s">
        <v>12</v>
      </c>
      <c r="B24" s="36">
        <v>45657</v>
      </c>
      <c r="C24" t="s">
        <v>13</v>
      </c>
      <c r="D24" s="10" t="s">
        <v>36</v>
      </c>
      <c r="E24" s="10">
        <v>51</v>
      </c>
      <c r="F24" t="str">
        <f t="shared" si="0"/>
        <v>Juvenile</v>
      </c>
      <c r="G24">
        <v>1</v>
      </c>
      <c r="H24" s="10" t="s">
        <v>31</v>
      </c>
      <c r="I24" s="10">
        <v>723993</v>
      </c>
      <c r="J24">
        <v>1</v>
      </c>
      <c r="K24">
        <v>0</v>
      </c>
    </row>
    <row r="25" spans="1:12" x14ac:dyDescent="0.25">
      <c r="A25" t="s">
        <v>12</v>
      </c>
      <c r="B25" s="36">
        <v>45663</v>
      </c>
      <c r="C25" t="s">
        <v>13</v>
      </c>
      <c r="D25" t="s">
        <v>22</v>
      </c>
      <c r="E25">
        <v>60</v>
      </c>
      <c r="F25" t="str">
        <f t="shared" si="0"/>
        <v>Adult</v>
      </c>
      <c r="G25" s="10">
        <v>1</v>
      </c>
      <c r="H25" t="s">
        <v>31</v>
      </c>
      <c r="I25">
        <v>724184</v>
      </c>
      <c r="J25">
        <v>1</v>
      </c>
      <c r="K25">
        <v>0</v>
      </c>
    </row>
    <row r="26" spans="1:12" x14ac:dyDescent="0.25">
      <c r="A26" t="s">
        <v>12</v>
      </c>
      <c r="B26" s="36">
        <v>45663</v>
      </c>
      <c r="C26" t="s">
        <v>13</v>
      </c>
      <c r="D26" t="s">
        <v>14</v>
      </c>
      <c r="E26">
        <v>66</v>
      </c>
      <c r="F26" t="str">
        <f t="shared" si="0"/>
        <v>Adult</v>
      </c>
      <c r="G26" s="10">
        <v>1</v>
      </c>
      <c r="H26" t="s">
        <v>31</v>
      </c>
      <c r="I26">
        <v>724202</v>
      </c>
      <c r="J26">
        <v>1</v>
      </c>
      <c r="K26">
        <v>0</v>
      </c>
    </row>
    <row r="27" spans="1:12" x14ac:dyDescent="0.25">
      <c r="A27" s="81" t="s">
        <v>37</v>
      </c>
      <c r="B27" s="82">
        <v>45666</v>
      </c>
      <c r="C27" s="10" t="s">
        <v>17</v>
      </c>
      <c r="D27" s="81" t="s">
        <v>38</v>
      </c>
      <c r="E27" s="81">
        <v>56</v>
      </c>
      <c r="F27" t="str">
        <f>IF(E27&lt;20, "Larva", IF(E27&lt;=58, "Juvenile", "Adult"))</f>
        <v>Juvenile</v>
      </c>
      <c r="G27" s="10">
        <v>1</v>
      </c>
      <c r="H27" s="10" t="s">
        <v>39</v>
      </c>
      <c r="J27">
        <v>1</v>
      </c>
      <c r="K27">
        <v>0</v>
      </c>
    </row>
    <row r="28" spans="1:12" x14ac:dyDescent="0.25">
      <c r="A28" t="s">
        <v>12</v>
      </c>
      <c r="B28" s="36">
        <v>45667</v>
      </c>
      <c r="C28" t="s">
        <v>13</v>
      </c>
      <c r="D28" s="10" t="s">
        <v>14</v>
      </c>
      <c r="E28" s="10">
        <v>54</v>
      </c>
      <c r="F28" t="str">
        <f t="shared" si="0"/>
        <v>Juvenile</v>
      </c>
      <c r="G28">
        <v>1</v>
      </c>
      <c r="H28" t="s">
        <v>16</v>
      </c>
      <c r="I28" s="10">
        <v>724445</v>
      </c>
      <c r="J28">
        <v>1</v>
      </c>
      <c r="K28">
        <v>0</v>
      </c>
      <c r="L28" t="s">
        <v>40</v>
      </c>
    </row>
    <row r="29" spans="1:12" x14ac:dyDescent="0.25">
      <c r="A29" t="s">
        <v>12</v>
      </c>
      <c r="B29" s="36">
        <v>45670</v>
      </c>
      <c r="C29" t="s">
        <v>13</v>
      </c>
      <c r="D29" t="s">
        <v>35</v>
      </c>
      <c r="E29">
        <v>75</v>
      </c>
      <c r="F29" t="str">
        <f t="shared" si="0"/>
        <v>Adult</v>
      </c>
      <c r="G29">
        <v>1</v>
      </c>
      <c r="H29" t="s">
        <v>31</v>
      </c>
      <c r="I29">
        <v>724481</v>
      </c>
      <c r="J29">
        <v>1</v>
      </c>
      <c r="K29">
        <v>0</v>
      </c>
    </row>
    <row r="30" spans="1:12" x14ac:dyDescent="0.25">
      <c r="A30" t="s">
        <v>12</v>
      </c>
      <c r="B30" s="36">
        <v>45670</v>
      </c>
      <c r="C30" t="s">
        <v>17</v>
      </c>
      <c r="D30" t="s">
        <v>38</v>
      </c>
      <c r="E30">
        <v>58</v>
      </c>
      <c r="F30" t="str">
        <f t="shared" si="0"/>
        <v>Juvenile</v>
      </c>
      <c r="G30">
        <v>1</v>
      </c>
      <c r="H30" t="s">
        <v>41</v>
      </c>
      <c r="I30">
        <v>724523</v>
      </c>
      <c r="J30">
        <v>1</v>
      </c>
      <c r="K30">
        <v>0</v>
      </c>
    </row>
    <row r="31" spans="1:12" x14ac:dyDescent="0.25">
      <c r="A31" t="s">
        <v>12</v>
      </c>
      <c r="B31" s="77">
        <v>45672</v>
      </c>
      <c r="C31" t="s">
        <v>13</v>
      </c>
      <c r="D31" t="s">
        <v>22</v>
      </c>
      <c r="E31">
        <v>66</v>
      </c>
      <c r="F31" t="str">
        <f t="shared" si="0"/>
        <v>Adult</v>
      </c>
      <c r="G31">
        <v>1</v>
      </c>
      <c r="H31" t="s">
        <v>31</v>
      </c>
      <c r="I31">
        <v>724653</v>
      </c>
      <c r="J31">
        <v>1</v>
      </c>
      <c r="K31">
        <v>0</v>
      </c>
    </row>
    <row r="32" spans="1:12" x14ac:dyDescent="0.25">
      <c r="A32" t="s">
        <v>12</v>
      </c>
      <c r="B32" s="36">
        <v>45673</v>
      </c>
      <c r="C32" t="s">
        <v>13</v>
      </c>
      <c r="D32" s="10" t="s">
        <v>14</v>
      </c>
      <c r="E32" s="10">
        <v>63</v>
      </c>
      <c r="F32" t="str">
        <f t="shared" si="0"/>
        <v>Adult</v>
      </c>
      <c r="G32">
        <v>1</v>
      </c>
      <c r="H32" t="s">
        <v>31</v>
      </c>
      <c r="I32" s="10">
        <v>724707</v>
      </c>
      <c r="J32">
        <v>1</v>
      </c>
      <c r="K32">
        <v>0</v>
      </c>
    </row>
    <row r="33" spans="1:12" x14ac:dyDescent="0.25">
      <c r="A33" t="s">
        <v>12</v>
      </c>
      <c r="B33" s="36">
        <v>45673</v>
      </c>
      <c r="C33" t="s">
        <v>13</v>
      </c>
      <c r="D33" s="10" t="s">
        <v>22</v>
      </c>
      <c r="E33" s="10">
        <v>60</v>
      </c>
      <c r="F33" t="str">
        <f t="shared" si="0"/>
        <v>Adult</v>
      </c>
      <c r="G33">
        <v>1</v>
      </c>
      <c r="H33" t="s">
        <v>31</v>
      </c>
      <c r="I33">
        <v>724676</v>
      </c>
      <c r="J33">
        <v>1</v>
      </c>
      <c r="K33">
        <v>0</v>
      </c>
    </row>
    <row r="34" spans="1:12" x14ac:dyDescent="0.25">
      <c r="A34" t="s">
        <v>24</v>
      </c>
      <c r="B34" s="77">
        <v>45674</v>
      </c>
      <c r="C34" t="s">
        <v>25</v>
      </c>
      <c r="D34" t="s">
        <v>26</v>
      </c>
      <c r="E34">
        <v>65</v>
      </c>
      <c r="F34" t="str">
        <f t="shared" si="0"/>
        <v>Adult</v>
      </c>
      <c r="G34">
        <v>1</v>
      </c>
      <c r="H34" t="s">
        <v>31</v>
      </c>
      <c r="J34">
        <v>1</v>
      </c>
      <c r="K34">
        <v>4</v>
      </c>
      <c r="L34" t="s">
        <v>42</v>
      </c>
    </row>
    <row r="35" spans="1:12" x14ac:dyDescent="0.25">
      <c r="A35" t="s">
        <v>12</v>
      </c>
      <c r="B35" s="36">
        <v>45678</v>
      </c>
      <c r="C35" t="s">
        <v>13</v>
      </c>
      <c r="D35" t="s">
        <v>14</v>
      </c>
      <c r="E35">
        <v>63</v>
      </c>
      <c r="F35" t="str">
        <f t="shared" si="0"/>
        <v>Adult</v>
      </c>
      <c r="G35">
        <v>1</v>
      </c>
      <c r="H35" t="s">
        <v>31</v>
      </c>
      <c r="I35">
        <v>724801</v>
      </c>
      <c r="J35">
        <v>1</v>
      </c>
      <c r="K35">
        <v>0</v>
      </c>
    </row>
    <row r="36" spans="1:12" x14ac:dyDescent="0.25">
      <c r="A36" t="s">
        <v>12</v>
      </c>
      <c r="B36" s="36">
        <v>45678</v>
      </c>
      <c r="C36" t="s">
        <v>17</v>
      </c>
      <c r="D36" t="s">
        <v>18</v>
      </c>
      <c r="E36">
        <v>57</v>
      </c>
      <c r="F36" t="str">
        <f t="shared" si="0"/>
        <v>Juvenile</v>
      </c>
      <c r="G36">
        <v>1</v>
      </c>
      <c r="H36" t="s">
        <v>41</v>
      </c>
      <c r="I36">
        <v>724839</v>
      </c>
      <c r="J36">
        <v>1</v>
      </c>
      <c r="K36">
        <v>0</v>
      </c>
    </row>
    <row r="37" spans="1:12" x14ac:dyDescent="0.25">
      <c r="A37" t="s">
        <v>12</v>
      </c>
      <c r="B37" s="36">
        <v>45680</v>
      </c>
      <c r="C37" t="s">
        <v>17</v>
      </c>
      <c r="D37" t="s">
        <v>43</v>
      </c>
      <c r="E37">
        <v>47</v>
      </c>
      <c r="F37" t="str">
        <f t="shared" si="0"/>
        <v>Juvenile</v>
      </c>
      <c r="G37">
        <v>1</v>
      </c>
      <c r="H37" t="s">
        <v>44</v>
      </c>
      <c r="I37">
        <v>724921</v>
      </c>
      <c r="J37">
        <v>1</v>
      </c>
      <c r="K37">
        <v>0</v>
      </c>
    </row>
    <row r="38" spans="1:12" x14ac:dyDescent="0.25">
      <c r="A38" t="s">
        <v>12</v>
      </c>
      <c r="B38" s="36">
        <v>45680</v>
      </c>
      <c r="C38" t="s">
        <v>17</v>
      </c>
      <c r="D38" t="s">
        <v>43</v>
      </c>
      <c r="E38">
        <v>70</v>
      </c>
      <c r="F38" t="str">
        <f t="shared" si="0"/>
        <v>Adult</v>
      </c>
      <c r="G38">
        <v>1</v>
      </c>
      <c r="H38" t="s">
        <v>44</v>
      </c>
      <c r="I38">
        <v>724923</v>
      </c>
      <c r="J38">
        <v>1</v>
      </c>
      <c r="K38">
        <v>0</v>
      </c>
    </row>
    <row r="39" spans="1:12" x14ac:dyDescent="0.25">
      <c r="A39" t="s">
        <v>12</v>
      </c>
      <c r="B39" s="36">
        <v>45684</v>
      </c>
      <c r="C39" s="10" t="s">
        <v>13</v>
      </c>
      <c r="D39" s="10" t="s">
        <v>22</v>
      </c>
      <c r="E39" s="10">
        <v>60</v>
      </c>
      <c r="F39" t="str">
        <f t="shared" si="0"/>
        <v>Adult</v>
      </c>
      <c r="G39">
        <v>1</v>
      </c>
      <c r="H39" s="10" t="s">
        <v>23</v>
      </c>
      <c r="I39" s="10">
        <v>725136</v>
      </c>
      <c r="J39">
        <v>1</v>
      </c>
      <c r="K39">
        <v>0</v>
      </c>
    </row>
    <row r="40" spans="1:12" x14ac:dyDescent="0.25">
      <c r="A40" t="s">
        <v>12</v>
      </c>
      <c r="B40" s="36">
        <v>45687</v>
      </c>
      <c r="C40" t="s">
        <v>17</v>
      </c>
      <c r="D40" s="10" t="s">
        <v>18</v>
      </c>
      <c r="E40">
        <v>0</v>
      </c>
      <c r="F40" t="s">
        <v>21</v>
      </c>
      <c r="G40">
        <v>1</v>
      </c>
      <c r="H40" t="s">
        <v>16</v>
      </c>
      <c r="I40" s="10">
        <v>725375</v>
      </c>
      <c r="J40">
        <v>1</v>
      </c>
      <c r="K40">
        <v>0</v>
      </c>
      <c r="L40" t="s">
        <v>45</v>
      </c>
    </row>
    <row r="41" spans="1:12" x14ac:dyDescent="0.25">
      <c r="A41" t="s">
        <v>12</v>
      </c>
      <c r="B41" s="36">
        <v>45691</v>
      </c>
      <c r="C41" t="s">
        <v>13</v>
      </c>
      <c r="D41" t="s">
        <v>14</v>
      </c>
      <c r="E41">
        <v>66</v>
      </c>
      <c r="F41" t="str">
        <f t="shared" si="0"/>
        <v>Adult</v>
      </c>
      <c r="G41">
        <v>1</v>
      </c>
      <c r="H41" t="s">
        <v>31</v>
      </c>
      <c r="I41">
        <v>725419</v>
      </c>
      <c r="J41">
        <v>1</v>
      </c>
      <c r="K41">
        <v>0</v>
      </c>
    </row>
    <row r="42" spans="1:12" x14ac:dyDescent="0.25">
      <c r="A42" t="s">
        <v>12</v>
      </c>
      <c r="B42" s="36">
        <v>45691</v>
      </c>
      <c r="C42" t="s">
        <v>13</v>
      </c>
      <c r="D42" t="s">
        <v>14</v>
      </c>
      <c r="E42">
        <v>69</v>
      </c>
      <c r="F42" t="str">
        <f t="shared" si="0"/>
        <v>Adult</v>
      </c>
      <c r="G42">
        <v>1</v>
      </c>
      <c r="H42" t="s">
        <v>31</v>
      </c>
      <c r="I42">
        <v>725442</v>
      </c>
      <c r="J42">
        <v>1</v>
      </c>
      <c r="K42">
        <v>0</v>
      </c>
    </row>
    <row r="43" spans="1:12" x14ac:dyDescent="0.25">
      <c r="A43" t="s">
        <v>12</v>
      </c>
      <c r="B43" s="36">
        <v>45692</v>
      </c>
      <c r="C43" s="10" t="s">
        <v>17</v>
      </c>
      <c r="D43" s="10" t="s">
        <v>22</v>
      </c>
      <c r="E43" s="10">
        <v>78</v>
      </c>
      <c r="F43" t="str">
        <f t="shared" si="0"/>
        <v>Adult</v>
      </c>
      <c r="G43">
        <v>1</v>
      </c>
      <c r="H43" t="s">
        <v>31</v>
      </c>
      <c r="I43" s="10">
        <v>725459</v>
      </c>
      <c r="J43">
        <v>1</v>
      </c>
      <c r="K43">
        <v>0</v>
      </c>
    </row>
    <row r="44" spans="1:12" x14ac:dyDescent="0.25">
      <c r="A44" t="s">
        <v>12</v>
      </c>
      <c r="B44" s="77">
        <v>45693</v>
      </c>
      <c r="C44" t="s">
        <v>17</v>
      </c>
      <c r="D44" s="10" t="s">
        <v>18</v>
      </c>
      <c r="E44" s="10">
        <v>76</v>
      </c>
      <c r="F44" t="str">
        <f t="shared" si="0"/>
        <v>Adult</v>
      </c>
      <c r="G44">
        <v>1</v>
      </c>
      <c r="H44" t="s">
        <v>31</v>
      </c>
      <c r="I44" s="10">
        <v>725522</v>
      </c>
      <c r="J44">
        <v>1</v>
      </c>
      <c r="K44">
        <v>0</v>
      </c>
    </row>
    <row r="45" spans="1:12" x14ac:dyDescent="0.25">
      <c r="A45" t="s">
        <v>24</v>
      </c>
      <c r="B45" s="77">
        <v>45694</v>
      </c>
      <c r="C45" t="s">
        <v>25</v>
      </c>
      <c r="D45" t="s">
        <v>26</v>
      </c>
      <c r="E45">
        <v>61</v>
      </c>
      <c r="F45" t="str">
        <f t="shared" si="0"/>
        <v>Adult</v>
      </c>
      <c r="G45">
        <v>1</v>
      </c>
      <c r="H45" t="s">
        <v>46</v>
      </c>
      <c r="J45">
        <v>1</v>
      </c>
      <c r="K45">
        <v>4</v>
      </c>
    </row>
    <row r="46" spans="1:12" x14ac:dyDescent="0.25">
      <c r="A46" t="s">
        <v>12</v>
      </c>
      <c r="B46" s="36">
        <v>45694</v>
      </c>
      <c r="C46" t="s">
        <v>17</v>
      </c>
      <c r="D46" s="10" t="s">
        <v>22</v>
      </c>
      <c r="E46">
        <v>62</v>
      </c>
      <c r="F46" t="str">
        <f t="shared" si="0"/>
        <v>Adult</v>
      </c>
      <c r="G46">
        <v>1</v>
      </c>
      <c r="H46" t="s">
        <v>41</v>
      </c>
      <c r="I46" s="10">
        <v>725578</v>
      </c>
      <c r="J46">
        <v>1</v>
      </c>
      <c r="K46">
        <v>0</v>
      </c>
    </row>
    <row r="47" spans="1:12" x14ac:dyDescent="0.25">
      <c r="A47" t="s">
        <v>12</v>
      </c>
      <c r="B47" s="36">
        <v>45695</v>
      </c>
      <c r="C47" t="s">
        <v>13</v>
      </c>
      <c r="D47" s="10" t="s">
        <v>36</v>
      </c>
      <c r="E47" s="10">
        <v>66</v>
      </c>
      <c r="F47" t="str">
        <f t="shared" si="0"/>
        <v>Adult</v>
      </c>
      <c r="G47">
        <v>1</v>
      </c>
      <c r="H47" s="10" t="s">
        <v>46</v>
      </c>
      <c r="I47" s="10">
        <v>725606</v>
      </c>
      <c r="J47">
        <v>1</v>
      </c>
      <c r="K47">
        <v>0</v>
      </c>
    </row>
    <row r="48" spans="1:12" x14ac:dyDescent="0.25">
      <c r="A48" t="s">
        <v>12</v>
      </c>
      <c r="B48" s="36">
        <v>45695</v>
      </c>
      <c r="C48" t="s">
        <v>13</v>
      </c>
      <c r="D48" s="10" t="s">
        <v>36</v>
      </c>
      <c r="E48" s="10">
        <v>64</v>
      </c>
      <c r="F48" t="str">
        <f t="shared" si="0"/>
        <v>Adult</v>
      </c>
      <c r="G48">
        <v>1</v>
      </c>
      <c r="H48" s="10" t="s">
        <v>46</v>
      </c>
      <c r="I48" s="10">
        <v>725641</v>
      </c>
      <c r="J48">
        <v>1</v>
      </c>
      <c r="K48">
        <v>0</v>
      </c>
    </row>
    <row r="49" spans="1:11" x14ac:dyDescent="0.25">
      <c r="A49" t="s">
        <v>12</v>
      </c>
      <c r="B49" s="36">
        <v>45695</v>
      </c>
      <c r="C49" t="s">
        <v>13</v>
      </c>
      <c r="D49" s="10" t="s">
        <v>36</v>
      </c>
      <c r="E49" s="10">
        <v>65</v>
      </c>
      <c r="F49" t="str">
        <f t="shared" si="0"/>
        <v>Adult</v>
      </c>
      <c r="G49">
        <v>1</v>
      </c>
      <c r="H49" s="10" t="s">
        <v>31</v>
      </c>
      <c r="I49" s="10">
        <v>725647</v>
      </c>
      <c r="J49">
        <v>1</v>
      </c>
      <c r="K49">
        <v>0</v>
      </c>
    </row>
    <row r="50" spans="1:11" x14ac:dyDescent="0.25">
      <c r="A50" t="s">
        <v>12</v>
      </c>
      <c r="B50" s="36">
        <v>45698</v>
      </c>
      <c r="C50" t="s">
        <v>13</v>
      </c>
      <c r="D50" t="s">
        <v>35</v>
      </c>
      <c r="E50">
        <v>60</v>
      </c>
      <c r="F50" t="str">
        <f t="shared" si="0"/>
        <v>Adult</v>
      </c>
      <c r="G50">
        <v>1</v>
      </c>
      <c r="H50" t="s">
        <v>44</v>
      </c>
      <c r="I50">
        <v>725740</v>
      </c>
      <c r="J50">
        <v>1</v>
      </c>
      <c r="K50">
        <v>0</v>
      </c>
    </row>
    <row r="51" spans="1:11" x14ac:dyDescent="0.25">
      <c r="A51" t="s">
        <v>12</v>
      </c>
      <c r="B51" s="36">
        <v>45698</v>
      </c>
      <c r="C51" t="s">
        <v>13</v>
      </c>
      <c r="D51" t="s">
        <v>35</v>
      </c>
      <c r="E51">
        <v>70</v>
      </c>
      <c r="F51" t="str">
        <f t="shared" si="0"/>
        <v>Adult</v>
      </c>
      <c r="G51">
        <v>1</v>
      </c>
      <c r="H51" t="s">
        <v>47</v>
      </c>
      <c r="I51">
        <v>725743</v>
      </c>
      <c r="J51">
        <v>1</v>
      </c>
      <c r="K51">
        <v>0</v>
      </c>
    </row>
    <row r="52" spans="1:11" x14ac:dyDescent="0.25">
      <c r="A52" t="s">
        <v>12</v>
      </c>
      <c r="B52" s="36">
        <v>45698</v>
      </c>
      <c r="C52" t="s">
        <v>13</v>
      </c>
      <c r="D52" s="10" t="s">
        <v>18</v>
      </c>
      <c r="E52">
        <v>76</v>
      </c>
      <c r="F52" t="str">
        <f t="shared" si="0"/>
        <v>Adult</v>
      </c>
      <c r="G52">
        <v>1</v>
      </c>
      <c r="H52" t="s">
        <v>46</v>
      </c>
      <c r="I52">
        <v>725767</v>
      </c>
      <c r="J52">
        <v>1</v>
      </c>
      <c r="K52">
        <v>0</v>
      </c>
    </row>
    <row r="53" spans="1:11" x14ac:dyDescent="0.25">
      <c r="A53" t="s">
        <v>12</v>
      </c>
      <c r="B53" s="36">
        <v>45699</v>
      </c>
      <c r="C53" t="s">
        <v>17</v>
      </c>
      <c r="D53" s="10" t="s">
        <v>43</v>
      </c>
      <c r="E53" s="10">
        <v>58</v>
      </c>
      <c r="F53" t="str">
        <f t="shared" si="0"/>
        <v>Juvenile</v>
      </c>
      <c r="G53" s="10">
        <v>1</v>
      </c>
      <c r="H53" t="s">
        <v>44</v>
      </c>
      <c r="I53" s="10">
        <v>725836</v>
      </c>
      <c r="J53">
        <v>1</v>
      </c>
      <c r="K53">
        <v>0</v>
      </c>
    </row>
    <row r="54" spans="1:11" x14ac:dyDescent="0.25">
      <c r="A54" t="s">
        <v>12</v>
      </c>
      <c r="B54" s="36">
        <v>45700</v>
      </c>
      <c r="C54" s="10" t="s">
        <v>13</v>
      </c>
      <c r="D54" t="s">
        <v>14</v>
      </c>
      <c r="E54" s="10">
        <v>60</v>
      </c>
      <c r="F54" t="str">
        <f t="shared" si="0"/>
        <v>Adult</v>
      </c>
      <c r="G54" s="10">
        <v>1</v>
      </c>
      <c r="H54" s="10" t="s">
        <v>47</v>
      </c>
      <c r="I54" s="10">
        <v>725867</v>
      </c>
      <c r="J54">
        <v>1</v>
      </c>
      <c r="K54">
        <v>0</v>
      </c>
    </row>
    <row r="55" spans="1:11" x14ac:dyDescent="0.25">
      <c r="A55" t="s">
        <v>12</v>
      </c>
      <c r="B55" s="36">
        <v>45700</v>
      </c>
      <c r="C55" s="10" t="s">
        <v>13</v>
      </c>
      <c r="D55" t="s">
        <v>14</v>
      </c>
      <c r="E55" s="10">
        <v>66</v>
      </c>
      <c r="F55" t="str">
        <f t="shared" si="0"/>
        <v>Adult</v>
      </c>
      <c r="G55" s="10">
        <v>1</v>
      </c>
      <c r="H55" s="10" t="s">
        <v>31</v>
      </c>
      <c r="I55" s="10">
        <v>725867</v>
      </c>
      <c r="J55">
        <v>1</v>
      </c>
      <c r="K55">
        <v>0</v>
      </c>
    </row>
    <row r="56" spans="1:11" x14ac:dyDescent="0.25">
      <c r="A56" t="s">
        <v>12</v>
      </c>
      <c r="B56" s="36">
        <v>45700</v>
      </c>
      <c r="C56" s="10" t="s">
        <v>13</v>
      </c>
      <c r="D56" t="s">
        <v>14</v>
      </c>
      <c r="E56" s="10">
        <v>64</v>
      </c>
      <c r="F56" t="str">
        <f t="shared" si="0"/>
        <v>Adult</v>
      </c>
      <c r="G56" s="10">
        <v>1</v>
      </c>
      <c r="H56" s="10" t="s">
        <v>31</v>
      </c>
      <c r="I56" s="10">
        <v>725867</v>
      </c>
      <c r="J56">
        <v>1</v>
      </c>
      <c r="K56">
        <v>0</v>
      </c>
    </row>
    <row r="57" spans="1:11" x14ac:dyDescent="0.25">
      <c r="A57" t="s">
        <v>12</v>
      </c>
      <c r="B57" s="36">
        <v>45700</v>
      </c>
      <c r="C57" s="10" t="s">
        <v>13</v>
      </c>
      <c r="D57" t="s">
        <v>14</v>
      </c>
      <c r="E57" s="10">
        <v>64</v>
      </c>
      <c r="F57" t="str">
        <f t="shared" si="0"/>
        <v>Adult</v>
      </c>
      <c r="G57" s="10">
        <v>1</v>
      </c>
      <c r="H57" s="10" t="s">
        <v>47</v>
      </c>
      <c r="I57" s="10">
        <v>725868</v>
      </c>
      <c r="J57">
        <v>1</v>
      </c>
      <c r="K57">
        <v>0</v>
      </c>
    </row>
    <row r="58" spans="1:11" x14ac:dyDescent="0.25">
      <c r="A58" t="s">
        <v>12</v>
      </c>
      <c r="B58" s="36">
        <v>45700</v>
      </c>
      <c r="C58" s="10" t="s">
        <v>13</v>
      </c>
      <c r="D58" t="s">
        <v>14</v>
      </c>
      <c r="E58" s="10">
        <v>56</v>
      </c>
      <c r="F58" t="str">
        <f t="shared" si="0"/>
        <v>Juvenile</v>
      </c>
      <c r="G58" s="10">
        <v>1</v>
      </c>
      <c r="H58" s="10" t="s">
        <v>46</v>
      </c>
      <c r="I58" s="10">
        <v>725868</v>
      </c>
      <c r="J58">
        <v>1</v>
      </c>
      <c r="K58">
        <v>0</v>
      </c>
    </row>
    <row r="59" spans="1:11" x14ac:dyDescent="0.25">
      <c r="A59" t="s">
        <v>12</v>
      </c>
      <c r="B59" s="36">
        <v>45700</v>
      </c>
      <c r="C59" s="10" t="s">
        <v>13</v>
      </c>
      <c r="D59" t="s">
        <v>14</v>
      </c>
      <c r="E59" s="10">
        <v>60</v>
      </c>
      <c r="F59" t="str">
        <f t="shared" si="0"/>
        <v>Adult</v>
      </c>
      <c r="G59" s="10">
        <v>1</v>
      </c>
      <c r="H59" s="10" t="s">
        <v>44</v>
      </c>
      <c r="I59" s="10">
        <v>725868</v>
      </c>
      <c r="J59">
        <v>1</v>
      </c>
      <c r="K59">
        <v>0</v>
      </c>
    </row>
    <row r="60" spans="1:11" x14ac:dyDescent="0.25">
      <c r="A60" t="s">
        <v>12</v>
      </c>
      <c r="B60" s="36">
        <v>45700</v>
      </c>
      <c r="C60" s="10" t="s">
        <v>13</v>
      </c>
      <c r="D60" t="s">
        <v>14</v>
      </c>
      <c r="E60" s="10">
        <v>74</v>
      </c>
      <c r="F60" t="str">
        <f t="shared" si="0"/>
        <v>Adult</v>
      </c>
      <c r="G60" s="10">
        <v>1</v>
      </c>
      <c r="H60" s="10" t="s">
        <v>31</v>
      </c>
      <c r="I60" s="10">
        <v>725884</v>
      </c>
      <c r="J60">
        <v>1</v>
      </c>
      <c r="K60">
        <v>0</v>
      </c>
    </row>
    <row r="61" spans="1:11" x14ac:dyDescent="0.25">
      <c r="A61" t="s">
        <v>12</v>
      </c>
      <c r="B61" s="36">
        <v>45700</v>
      </c>
      <c r="C61" s="10" t="s">
        <v>13</v>
      </c>
      <c r="D61" t="s">
        <v>14</v>
      </c>
      <c r="E61" s="10">
        <v>56</v>
      </c>
      <c r="F61" t="str">
        <f t="shared" si="0"/>
        <v>Juvenile</v>
      </c>
      <c r="G61" s="10">
        <v>1</v>
      </c>
      <c r="H61" s="10" t="s">
        <v>46</v>
      </c>
      <c r="I61" s="10">
        <v>725884</v>
      </c>
      <c r="J61">
        <v>1</v>
      </c>
      <c r="K61">
        <v>0</v>
      </c>
    </row>
    <row r="62" spans="1:11" x14ac:dyDescent="0.25">
      <c r="A62" t="s">
        <v>12</v>
      </c>
      <c r="B62" s="36">
        <v>45700</v>
      </c>
      <c r="C62" s="10" t="s">
        <v>13</v>
      </c>
      <c r="D62" t="s">
        <v>14</v>
      </c>
      <c r="E62" s="10">
        <v>65</v>
      </c>
      <c r="F62" t="str">
        <f t="shared" si="0"/>
        <v>Adult</v>
      </c>
      <c r="G62" s="10">
        <v>1</v>
      </c>
      <c r="H62" s="10" t="s">
        <v>46</v>
      </c>
      <c r="I62" s="10">
        <v>725894</v>
      </c>
      <c r="J62">
        <v>1</v>
      </c>
      <c r="K62">
        <v>0</v>
      </c>
    </row>
    <row r="63" spans="1:11" x14ac:dyDescent="0.25">
      <c r="A63" t="s">
        <v>12</v>
      </c>
      <c r="B63" s="36">
        <v>45700</v>
      </c>
      <c r="C63" s="10" t="s">
        <v>13</v>
      </c>
      <c r="D63" t="s">
        <v>14</v>
      </c>
      <c r="E63" s="10">
        <v>59</v>
      </c>
      <c r="F63" t="str">
        <f t="shared" si="0"/>
        <v>Adult</v>
      </c>
      <c r="G63" s="10">
        <v>1</v>
      </c>
      <c r="H63" s="10" t="s">
        <v>46</v>
      </c>
      <c r="I63" s="10">
        <v>725899</v>
      </c>
      <c r="J63">
        <v>1</v>
      </c>
      <c r="K63">
        <v>0</v>
      </c>
    </row>
    <row r="64" spans="1:11" x14ac:dyDescent="0.25">
      <c r="A64" t="s">
        <v>12</v>
      </c>
      <c r="B64" s="36">
        <v>45700</v>
      </c>
      <c r="C64" s="10" t="s">
        <v>13</v>
      </c>
      <c r="D64" t="s">
        <v>14</v>
      </c>
      <c r="E64" s="10">
        <v>68</v>
      </c>
      <c r="F64" t="str">
        <f t="shared" si="0"/>
        <v>Adult</v>
      </c>
      <c r="G64" s="10">
        <v>1</v>
      </c>
      <c r="H64" s="10" t="s">
        <v>31</v>
      </c>
      <c r="I64" s="10">
        <v>725899</v>
      </c>
      <c r="J64">
        <v>1</v>
      </c>
      <c r="K64">
        <v>0</v>
      </c>
    </row>
    <row r="65" spans="1:14" x14ac:dyDescent="0.25">
      <c r="A65" t="s">
        <v>12</v>
      </c>
      <c r="B65" s="36">
        <v>45700</v>
      </c>
      <c r="C65" s="10" t="s">
        <v>13</v>
      </c>
      <c r="D65" t="s">
        <v>14</v>
      </c>
      <c r="E65" s="10">
        <v>63</v>
      </c>
      <c r="F65" t="str">
        <f t="shared" si="0"/>
        <v>Adult</v>
      </c>
      <c r="G65" s="10">
        <v>1</v>
      </c>
      <c r="H65" s="10" t="s">
        <v>44</v>
      </c>
      <c r="I65" s="10">
        <v>725899</v>
      </c>
      <c r="J65">
        <v>1</v>
      </c>
      <c r="K65">
        <v>0</v>
      </c>
    </row>
    <row r="66" spans="1:14" x14ac:dyDescent="0.25">
      <c r="A66" t="s">
        <v>24</v>
      </c>
      <c r="B66" s="77">
        <v>45701</v>
      </c>
      <c r="C66" t="s">
        <v>25</v>
      </c>
      <c r="D66" t="s">
        <v>26</v>
      </c>
      <c r="E66">
        <v>67</v>
      </c>
      <c r="F66" t="str">
        <f t="shared" si="0"/>
        <v>Adult</v>
      </c>
      <c r="G66">
        <v>1</v>
      </c>
      <c r="H66" t="s">
        <v>46</v>
      </c>
      <c r="J66">
        <v>1</v>
      </c>
      <c r="K66">
        <v>4</v>
      </c>
    </row>
    <row r="67" spans="1:14" x14ac:dyDescent="0.25">
      <c r="A67" t="s">
        <v>24</v>
      </c>
      <c r="B67" s="77">
        <v>45701</v>
      </c>
      <c r="C67" t="s">
        <v>25</v>
      </c>
      <c r="D67" t="s">
        <v>26</v>
      </c>
      <c r="E67">
        <v>69</v>
      </c>
      <c r="F67" t="str">
        <f t="shared" si="0"/>
        <v>Adult</v>
      </c>
      <c r="G67">
        <v>1</v>
      </c>
      <c r="H67" t="s">
        <v>31</v>
      </c>
      <c r="J67">
        <v>1</v>
      </c>
      <c r="K67">
        <v>4</v>
      </c>
    </row>
    <row r="68" spans="1:14" x14ac:dyDescent="0.25">
      <c r="A68" t="s">
        <v>12</v>
      </c>
      <c r="B68" s="36">
        <v>45701</v>
      </c>
      <c r="C68" t="s">
        <v>13</v>
      </c>
      <c r="D68" s="10" t="s">
        <v>22</v>
      </c>
      <c r="E68" s="10">
        <v>55</v>
      </c>
      <c r="F68" t="str">
        <f t="shared" si="0"/>
        <v>Juvenile</v>
      </c>
      <c r="G68">
        <v>1</v>
      </c>
      <c r="H68" s="10" t="s">
        <v>46</v>
      </c>
      <c r="I68" s="10">
        <v>725906</v>
      </c>
      <c r="J68">
        <v>1</v>
      </c>
      <c r="K68">
        <v>0</v>
      </c>
    </row>
    <row r="69" spans="1:14" x14ac:dyDescent="0.25">
      <c r="A69" t="s">
        <v>12</v>
      </c>
      <c r="B69" s="36">
        <v>45701</v>
      </c>
      <c r="C69" t="s">
        <v>13</v>
      </c>
      <c r="D69" s="10" t="s">
        <v>22</v>
      </c>
      <c r="E69" s="10">
        <v>63</v>
      </c>
      <c r="F69" t="str">
        <f t="shared" si="0"/>
        <v>Adult</v>
      </c>
      <c r="G69">
        <v>1</v>
      </c>
      <c r="H69" s="10" t="s">
        <v>46</v>
      </c>
      <c r="I69" s="10">
        <v>725908</v>
      </c>
      <c r="J69">
        <v>1</v>
      </c>
      <c r="K69">
        <v>0</v>
      </c>
    </row>
    <row r="70" spans="1:14" x14ac:dyDescent="0.25">
      <c r="A70" t="s">
        <v>12</v>
      </c>
      <c r="B70" s="36">
        <v>45708</v>
      </c>
      <c r="C70" t="s">
        <v>13</v>
      </c>
      <c r="D70" t="s">
        <v>35</v>
      </c>
      <c r="E70">
        <v>55</v>
      </c>
      <c r="F70" t="str">
        <f t="shared" si="0"/>
        <v>Juvenile</v>
      </c>
      <c r="G70">
        <v>1</v>
      </c>
      <c r="H70" t="s">
        <v>46</v>
      </c>
      <c r="I70">
        <v>726076</v>
      </c>
      <c r="J70">
        <v>1</v>
      </c>
      <c r="K70">
        <v>0</v>
      </c>
    </row>
    <row r="71" spans="1:14" x14ac:dyDescent="0.25">
      <c r="A71" t="s">
        <v>12</v>
      </c>
      <c r="B71" s="36">
        <v>45708</v>
      </c>
      <c r="C71" t="s">
        <v>13</v>
      </c>
      <c r="D71" t="s">
        <v>14</v>
      </c>
      <c r="E71">
        <v>64</v>
      </c>
      <c r="F71" t="str">
        <f t="shared" si="0"/>
        <v>Adult</v>
      </c>
      <c r="G71">
        <v>1</v>
      </c>
      <c r="H71" t="s">
        <v>46</v>
      </c>
      <c r="I71">
        <v>726091</v>
      </c>
      <c r="J71">
        <v>1</v>
      </c>
      <c r="K71">
        <v>0</v>
      </c>
    </row>
    <row r="72" spans="1:14" x14ac:dyDescent="0.25">
      <c r="A72" t="s">
        <v>12</v>
      </c>
      <c r="B72" s="36">
        <v>45709</v>
      </c>
      <c r="C72" t="s">
        <v>25</v>
      </c>
      <c r="D72" t="s">
        <v>35</v>
      </c>
      <c r="E72">
        <v>76</v>
      </c>
      <c r="F72" t="str">
        <f t="shared" si="0"/>
        <v>Adult</v>
      </c>
      <c r="G72">
        <v>1</v>
      </c>
      <c r="H72" t="s">
        <v>46</v>
      </c>
      <c r="I72">
        <v>726110</v>
      </c>
      <c r="J72">
        <v>1</v>
      </c>
      <c r="K72">
        <v>0</v>
      </c>
    </row>
    <row r="73" spans="1:14" x14ac:dyDescent="0.25">
      <c r="A73" t="s">
        <v>12</v>
      </c>
      <c r="B73" s="36">
        <v>45709</v>
      </c>
      <c r="C73" t="s">
        <v>17</v>
      </c>
      <c r="D73" t="s">
        <v>18</v>
      </c>
      <c r="E73">
        <v>68</v>
      </c>
      <c r="F73" t="str">
        <f t="shared" si="0"/>
        <v>Adult</v>
      </c>
      <c r="G73">
        <v>1</v>
      </c>
      <c r="H73" t="s">
        <v>46</v>
      </c>
      <c r="I73">
        <v>726135</v>
      </c>
      <c r="J73">
        <v>1</v>
      </c>
      <c r="K73">
        <v>0</v>
      </c>
    </row>
    <row r="74" spans="1:14" x14ac:dyDescent="0.25">
      <c r="A74" t="s">
        <v>12</v>
      </c>
      <c r="B74" s="36">
        <v>45709</v>
      </c>
      <c r="C74" t="s">
        <v>13</v>
      </c>
      <c r="D74" t="s">
        <v>36</v>
      </c>
      <c r="E74">
        <v>62</v>
      </c>
      <c r="F74" t="str">
        <f t="shared" si="0"/>
        <v>Adult</v>
      </c>
      <c r="G74">
        <v>1</v>
      </c>
      <c r="H74" t="s">
        <v>47</v>
      </c>
      <c r="I74">
        <v>726122</v>
      </c>
      <c r="J74">
        <v>1</v>
      </c>
      <c r="K74">
        <v>0</v>
      </c>
    </row>
    <row r="75" spans="1:14" x14ac:dyDescent="0.25">
      <c r="A75" t="s">
        <v>12</v>
      </c>
      <c r="B75" s="77">
        <v>45714</v>
      </c>
      <c r="C75" t="s">
        <v>17</v>
      </c>
      <c r="D75" t="s">
        <v>18</v>
      </c>
      <c r="E75">
        <v>62</v>
      </c>
      <c r="F75" t="str">
        <f t="shared" si="0"/>
        <v>Adult</v>
      </c>
      <c r="G75">
        <v>1</v>
      </c>
      <c r="H75" t="s">
        <v>44</v>
      </c>
      <c r="I75">
        <v>726402</v>
      </c>
      <c r="J75">
        <v>1</v>
      </c>
      <c r="K75">
        <v>0</v>
      </c>
    </row>
    <row r="76" spans="1:14" x14ac:dyDescent="0.25">
      <c r="A76" t="s">
        <v>48</v>
      </c>
      <c r="B76" s="77">
        <v>45691</v>
      </c>
      <c r="C76" t="s">
        <v>25</v>
      </c>
      <c r="D76" t="s">
        <v>35</v>
      </c>
      <c r="E76">
        <v>70</v>
      </c>
      <c r="F76" t="str">
        <f>IF(E76&lt;20, "Larva", IF(E76&lt;=58, "Juvenile", "Adult"))</f>
        <v>Adult</v>
      </c>
      <c r="G76">
        <v>1</v>
      </c>
      <c r="H76" t="s">
        <v>44</v>
      </c>
      <c r="J76">
        <v>1</v>
      </c>
      <c r="K76">
        <v>0</v>
      </c>
      <c r="L76" t="s">
        <v>49</v>
      </c>
      <c r="M76" s="55" t="s">
        <v>50</v>
      </c>
      <c r="N76" s="56" t="s">
        <v>51</v>
      </c>
    </row>
    <row r="77" spans="1:14" x14ac:dyDescent="0.25">
      <c r="A77" t="s">
        <v>48</v>
      </c>
      <c r="B77" s="77">
        <v>45692</v>
      </c>
      <c r="C77" t="s">
        <v>17</v>
      </c>
      <c r="D77" t="s">
        <v>22</v>
      </c>
      <c r="E77">
        <v>58</v>
      </c>
      <c r="F77" t="str">
        <f>IF(E77&lt;20, "Larva", IF(E77&lt;=58, "Juvenile", "Adult"))</f>
        <v>Juvenile</v>
      </c>
      <c r="G77">
        <v>1</v>
      </c>
      <c r="H77" t="s">
        <v>52</v>
      </c>
      <c r="J77">
        <v>1</v>
      </c>
      <c r="K77">
        <v>0</v>
      </c>
      <c r="L77" t="s">
        <v>53</v>
      </c>
      <c r="M77" s="57">
        <v>38.108232999999998</v>
      </c>
      <c r="N77" s="57">
        <v>-121.7167</v>
      </c>
    </row>
    <row r="78" spans="1:14" x14ac:dyDescent="0.25">
      <c r="A78" t="s">
        <v>12</v>
      </c>
      <c r="B78" s="77">
        <v>45722</v>
      </c>
      <c r="C78" t="s">
        <v>17</v>
      </c>
      <c r="D78" t="s">
        <v>18</v>
      </c>
      <c r="E78">
        <v>73</v>
      </c>
      <c r="F78" t="str">
        <f>IF(E78&lt;20, "Larva", IF(E78&lt;=58, "Juvenile", "Adult"))</f>
        <v>Adult</v>
      </c>
      <c r="G78">
        <v>1</v>
      </c>
      <c r="H78" t="s">
        <v>52</v>
      </c>
      <c r="I78">
        <v>726754</v>
      </c>
      <c r="J78">
        <v>1</v>
      </c>
      <c r="K78">
        <v>0</v>
      </c>
    </row>
    <row r="79" spans="1:14" x14ac:dyDescent="0.25">
      <c r="A79" t="s">
        <v>12</v>
      </c>
      <c r="B79" s="36">
        <v>45726</v>
      </c>
      <c r="C79" s="10" t="s">
        <v>13</v>
      </c>
      <c r="D79" s="10" t="s">
        <v>14</v>
      </c>
      <c r="E79" s="10">
        <v>72</v>
      </c>
      <c r="F79" t="str">
        <f t="shared" ref="F79:F80" si="1">IF(E79&lt;20, "Larva", IF(E79&lt;=58, "Juvenile", "Adult"))</f>
        <v>Adult</v>
      </c>
      <c r="G79" s="10">
        <v>1</v>
      </c>
      <c r="H79" s="10" t="s">
        <v>46</v>
      </c>
      <c r="I79" s="10">
        <v>726881</v>
      </c>
      <c r="J79">
        <v>1</v>
      </c>
      <c r="K79">
        <v>0</v>
      </c>
    </row>
    <row r="80" spans="1:14" x14ac:dyDescent="0.25">
      <c r="A80" t="s">
        <v>12</v>
      </c>
      <c r="B80" s="36">
        <v>45726</v>
      </c>
      <c r="C80" s="10" t="s">
        <v>13</v>
      </c>
      <c r="D80" s="10" t="s">
        <v>14</v>
      </c>
      <c r="E80" s="10">
        <v>77</v>
      </c>
      <c r="F80" t="str">
        <f t="shared" si="1"/>
        <v>Adult</v>
      </c>
      <c r="G80" s="10">
        <v>1</v>
      </c>
      <c r="H80" s="10" t="s">
        <v>47</v>
      </c>
      <c r="I80" s="10">
        <v>726881</v>
      </c>
      <c r="J80">
        <v>1</v>
      </c>
      <c r="K80">
        <v>0</v>
      </c>
    </row>
    <row r="81" spans="1:12" x14ac:dyDescent="0.25">
      <c r="A81" t="s">
        <v>12</v>
      </c>
      <c r="B81" s="36">
        <v>45733</v>
      </c>
      <c r="C81" s="10" t="s">
        <v>17</v>
      </c>
      <c r="D81" s="10" t="s">
        <v>18</v>
      </c>
      <c r="E81" s="10">
        <v>70</v>
      </c>
      <c r="F81" t="str">
        <f>IF(E81&lt;20, "Larva", IF(E81&lt;=58, "Juvenile", "Adult"))</f>
        <v>Adult</v>
      </c>
      <c r="G81" s="10">
        <v>1</v>
      </c>
      <c r="H81" s="10" t="s">
        <v>44</v>
      </c>
      <c r="I81" s="10">
        <v>727151</v>
      </c>
      <c r="J81">
        <v>1</v>
      </c>
      <c r="K81">
        <v>0</v>
      </c>
    </row>
    <row r="82" spans="1:12" x14ac:dyDescent="0.25">
      <c r="A82" t="s">
        <v>54</v>
      </c>
      <c r="B82" s="77">
        <v>45751</v>
      </c>
      <c r="C82" t="s">
        <v>17</v>
      </c>
      <c r="D82" t="s">
        <v>18</v>
      </c>
      <c r="E82">
        <v>11</v>
      </c>
      <c r="F82" t="str">
        <f>IF(E82&lt;20, "Larva", IF(E82&lt;=58, "Juvenile", "Adult"))</f>
        <v>Larva</v>
      </c>
      <c r="G82">
        <v>1</v>
      </c>
      <c r="J82">
        <v>0</v>
      </c>
      <c r="K82">
        <v>0</v>
      </c>
      <c r="L82" t="s">
        <v>55</v>
      </c>
    </row>
    <row r="83" spans="1:12" x14ac:dyDescent="0.25">
      <c r="A83" t="s">
        <v>54</v>
      </c>
      <c r="B83" s="77">
        <v>45761</v>
      </c>
      <c r="C83" t="s">
        <v>25</v>
      </c>
      <c r="D83" t="s">
        <v>35</v>
      </c>
      <c r="E83">
        <v>8</v>
      </c>
      <c r="F83" t="str">
        <f t="shared" ref="F83:F84" si="2">IF(E83&lt;20, "Larva", IF(E83&lt;=58, "Juvenile", "Adult"))</f>
        <v>Larva</v>
      </c>
      <c r="G83">
        <v>1</v>
      </c>
      <c r="J83">
        <v>0</v>
      </c>
      <c r="K83">
        <v>0</v>
      </c>
      <c r="L83" t="s">
        <v>56</v>
      </c>
    </row>
    <row r="84" spans="1:12" x14ac:dyDescent="0.25">
      <c r="A84" t="s">
        <v>54</v>
      </c>
      <c r="B84" s="77">
        <v>45761</v>
      </c>
      <c r="C84" t="s">
        <v>25</v>
      </c>
      <c r="D84" t="s">
        <v>35</v>
      </c>
      <c r="E84">
        <v>9</v>
      </c>
      <c r="F84" t="str">
        <f t="shared" si="2"/>
        <v>Larva</v>
      </c>
      <c r="G84">
        <v>1</v>
      </c>
      <c r="J84">
        <v>0</v>
      </c>
      <c r="K84">
        <v>0</v>
      </c>
      <c r="L84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14B4-298B-46D1-9B76-B35FD4139AF7}">
  <sheetPr>
    <tabColor rgb="FF45BB83"/>
  </sheetPr>
  <dimension ref="A1:O1149"/>
  <sheetViews>
    <sheetView zoomScaleNormal="100" workbookViewId="0">
      <pane ySplit="1" topLeftCell="A1114" activePane="bottomLeft" state="frozen"/>
      <selection pane="bottomLeft" activeCell="K1145" sqref="K1145"/>
    </sheetView>
  </sheetViews>
  <sheetFormatPr defaultRowHeight="15" x14ac:dyDescent="0.25"/>
  <cols>
    <col min="1" max="1" width="10.85546875" customWidth="1"/>
    <col min="3" max="3" width="14.5703125" bestFit="1" customWidth="1"/>
    <col min="4" max="4" width="12.7109375" bestFit="1" customWidth="1"/>
    <col min="6" max="6" width="13.7109375" customWidth="1"/>
    <col min="7" max="7" width="11.42578125" bestFit="1" customWidth="1"/>
    <col min="8" max="8" width="12.85546875" style="17" customWidth="1"/>
    <col min="9" max="9" width="7.5703125" customWidth="1"/>
    <col min="10" max="10" width="11.140625" customWidth="1"/>
  </cols>
  <sheetData>
    <row r="1" spans="1:15" x14ac:dyDescent="0.25">
      <c r="A1" s="4" t="s">
        <v>57</v>
      </c>
      <c r="B1" s="4" t="s">
        <v>2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1</v>
      </c>
      <c r="H1" s="16" t="s">
        <v>4</v>
      </c>
      <c r="I1" s="4" t="s">
        <v>6</v>
      </c>
      <c r="J1" s="4" t="s">
        <v>5</v>
      </c>
      <c r="K1" s="4" t="s">
        <v>11</v>
      </c>
      <c r="L1" s="4" t="s">
        <v>62</v>
      </c>
      <c r="M1" s="4" t="s">
        <v>10</v>
      </c>
      <c r="N1" s="4" t="s">
        <v>63</v>
      </c>
      <c r="O1" s="4" t="s">
        <v>64</v>
      </c>
    </row>
    <row r="2" spans="1:15" x14ac:dyDescent="0.25">
      <c r="A2">
        <v>716368</v>
      </c>
      <c r="B2" t="s">
        <v>13</v>
      </c>
      <c r="C2" t="s">
        <v>65</v>
      </c>
      <c r="D2" t="s">
        <v>14</v>
      </c>
      <c r="E2" t="s">
        <v>12</v>
      </c>
      <c r="F2" t="s">
        <v>66</v>
      </c>
      <c r="G2" s="11">
        <v>45481</v>
      </c>
      <c r="H2" s="17">
        <v>47</v>
      </c>
      <c r="I2">
        <v>1</v>
      </c>
      <c r="J2" t="str">
        <f>IF(H2=0, "Adult", IF(H2&lt;20,"Larva",IF(H2&lt;=84,"Juvenile","Adult")))</f>
        <v>Juvenile</v>
      </c>
      <c r="M2">
        <v>0</v>
      </c>
      <c r="O2" t="s">
        <v>67</v>
      </c>
    </row>
    <row r="3" spans="1:15" x14ac:dyDescent="0.25">
      <c r="A3">
        <v>716368</v>
      </c>
      <c r="B3" t="s">
        <v>13</v>
      </c>
      <c r="C3" t="s">
        <v>65</v>
      </c>
      <c r="D3" t="s">
        <v>14</v>
      </c>
      <c r="E3" t="s">
        <v>12</v>
      </c>
      <c r="F3" t="s">
        <v>66</v>
      </c>
      <c r="G3" s="11">
        <v>45481</v>
      </c>
      <c r="H3" s="17">
        <v>50</v>
      </c>
      <c r="I3">
        <v>1</v>
      </c>
      <c r="J3" t="str">
        <f t="shared" ref="J3:J67" si="0">IF(H3=0, "Adult", IF(H3&lt;20,"Larva",IF(H3&lt;=84,"Juvenile","Adult")))</f>
        <v>Juvenile</v>
      </c>
      <c r="M3">
        <v>0</v>
      </c>
      <c r="O3" t="s">
        <v>67</v>
      </c>
    </row>
    <row r="4" spans="1:15" x14ac:dyDescent="0.25">
      <c r="A4">
        <v>716368</v>
      </c>
      <c r="B4" t="s">
        <v>13</v>
      </c>
      <c r="C4" t="s">
        <v>65</v>
      </c>
      <c r="D4" t="s">
        <v>14</v>
      </c>
      <c r="E4" t="s">
        <v>12</v>
      </c>
      <c r="F4" t="s">
        <v>66</v>
      </c>
      <c r="G4" s="11">
        <v>45481</v>
      </c>
      <c r="H4" s="17">
        <v>49</v>
      </c>
      <c r="I4">
        <v>1</v>
      </c>
      <c r="J4" t="str">
        <f t="shared" si="0"/>
        <v>Juvenile</v>
      </c>
      <c r="M4">
        <v>0</v>
      </c>
      <c r="O4" t="s">
        <v>67</v>
      </c>
    </row>
    <row r="5" spans="1:15" x14ac:dyDescent="0.25">
      <c r="A5">
        <v>716587</v>
      </c>
      <c r="B5" t="s">
        <v>68</v>
      </c>
      <c r="C5" t="s">
        <v>69</v>
      </c>
      <c r="D5" t="s">
        <v>36</v>
      </c>
      <c r="E5" t="s">
        <v>12</v>
      </c>
      <c r="F5" t="s">
        <v>70</v>
      </c>
      <c r="G5" s="11">
        <v>45483</v>
      </c>
      <c r="H5" s="17">
        <v>97</v>
      </c>
      <c r="I5">
        <v>1</v>
      </c>
      <c r="J5" t="str">
        <f t="shared" si="0"/>
        <v>Adult</v>
      </c>
      <c r="M5">
        <v>0</v>
      </c>
      <c r="O5" t="s">
        <v>67</v>
      </c>
    </row>
    <row r="6" spans="1:15" x14ac:dyDescent="0.25">
      <c r="A6">
        <v>716588</v>
      </c>
      <c r="B6" t="s">
        <v>68</v>
      </c>
      <c r="C6" t="s">
        <v>69</v>
      </c>
      <c r="D6" t="s">
        <v>36</v>
      </c>
      <c r="E6" t="s">
        <v>12</v>
      </c>
      <c r="F6" t="s">
        <v>70</v>
      </c>
      <c r="G6" s="11">
        <v>45483</v>
      </c>
      <c r="H6" s="17">
        <v>78</v>
      </c>
      <c r="I6">
        <v>1</v>
      </c>
      <c r="J6" t="str">
        <f t="shared" si="0"/>
        <v>Juvenile</v>
      </c>
      <c r="M6">
        <v>0</v>
      </c>
      <c r="O6" t="s">
        <v>67</v>
      </c>
    </row>
    <row r="7" spans="1:15" x14ac:dyDescent="0.25">
      <c r="A7">
        <v>716590</v>
      </c>
      <c r="B7" t="s">
        <v>68</v>
      </c>
      <c r="C7" t="s">
        <v>69</v>
      </c>
      <c r="D7" t="s">
        <v>36</v>
      </c>
      <c r="E7" t="s">
        <v>12</v>
      </c>
      <c r="F7" t="s">
        <v>70</v>
      </c>
      <c r="G7" s="11">
        <v>45483</v>
      </c>
      <c r="H7" s="17">
        <v>100</v>
      </c>
      <c r="I7">
        <v>1</v>
      </c>
      <c r="J7" t="str">
        <f t="shared" si="0"/>
        <v>Adult</v>
      </c>
      <c r="M7">
        <v>0</v>
      </c>
      <c r="O7" t="s">
        <v>67</v>
      </c>
    </row>
    <row r="8" spans="1:15" x14ac:dyDescent="0.25">
      <c r="A8">
        <v>716970</v>
      </c>
      <c r="B8" t="s">
        <v>13</v>
      </c>
      <c r="C8" t="s">
        <v>65</v>
      </c>
      <c r="D8" t="s">
        <v>14</v>
      </c>
      <c r="E8" t="s">
        <v>12</v>
      </c>
      <c r="F8" t="s">
        <v>71</v>
      </c>
      <c r="G8" s="11">
        <v>45492</v>
      </c>
      <c r="H8" s="17">
        <v>52</v>
      </c>
      <c r="I8">
        <v>1</v>
      </c>
      <c r="J8" t="str">
        <f t="shared" si="0"/>
        <v>Juvenile</v>
      </c>
      <c r="M8">
        <v>0</v>
      </c>
      <c r="O8" t="s">
        <v>67</v>
      </c>
    </row>
    <row r="9" spans="1:15" x14ac:dyDescent="0.25">
      <c r="A9">
        <v>717179</v>
      </c>
      <c r="B9" t="s">
        <v>13</v>
      </c>
      <c r="C9" t="s">
        <v>14</v>
      </c>
      <c r="D9" t="s">
        <v>14</v>
      </c>
      <c r="E9" t="s">
        <v>12</v>
      </c>
      <c r="F9" t="s">
        <v>72</v>
      </c>
      <c r="G9" s="11">
        <v>45497</v>
      </c>
      <c r="H9" s="17">
        <v>38</v>
      </c>
      <c r="I9">
        <v>1</v>
      </c>
      <c r="J9" t="str">
        <f t="shared" si="0"/>
        <v>Juvenile</v>
      </c>
      <c r="M9">
        <v>0</v>
      </c>
      <c r="O9" t="s">
        <v>67</v>
      </c>
    </row>
    <row r="10" spans="1:15" x14ac:dyDescent="0.25">
      <c r="A10">
        <v>717392</v>
      </c>
      <c r="B10" t="s">
        <v>13</v>
      </c>
      <c r="C10" t="s">
        <v>14</v>
      </c>
      <c r="D10" t="s">
        <v>14</v>
      </c>
      <c r="E10" t="s">
        <v>12</v>
      </c>
      <c r="F10" t="s">
        <v>73</v>
      </c>
      <c r="G10" s="11">
        <v>45504</v>
      </c>
      <c r="H10" s="17">
        <v>48</v>
      </c>
      <c r="I10">
        <v>1</v>
      </c>
      <c r="J10" t="str">
        <f t="shared" si="0"/>
        <v>Juvenile</v>
      </c>
      <c r="M10">
        <v>0</v>
      </c>
      <c r="O10" t="s">
        <v>67</v>
      </c>
    </row>
    <row r="11" spans="1:15" x14ac:dyDescent="0.25">
      <c r="A11">
        <v>717551</v>
      </c>
      <c r="B11" t="s">
        <v>13</v>
      </c>
      <c r="C11" t="s">
        <v>65</v>
      </c>
      <c r="D11" t="s">
        <v>14</v>
      </c>
      <c r="E11" t="s">
        <v>12</v>
      </c>
      <c r="F11" t="s">
        <v>74</v>
      </c>
      <c r="G11" s="11">
        <v>45509</v>
      </c>
      <c r="H11" s="17">
        <v>53</v>
      </c>
      <c r="I11">
        <v>1</v>
      </c>
      <c r="J11" t="str">
        <f t="shared" si="0"/>
        <v>Juvenile</v>
      </c>
      <c r="M11">
        <v>0</v>
      </c>
      <c r="O11" t="s">
        <v>67</v>
      </c>
    </row>
    <row r="12" spans="1:15" x14ac:dyDescent="0.25">
      <c r="A12">
        <v>717707</v>
      </c>
      <c r="B12" t="s">
        <v>13</v>
      </c>
      <c r="C12" t="s">
        <v>75</v>
      </c>
      <c r="D12" t="s">
        <v>36</v>
      </c>
      <c r="E12" t="s">
        <v>12</v>
      </c>
      <c r="F12" t="s">
        <v>76</v>
      </c>
      <c r="G12" s="11">
        <v>45511</v>
      </c>
      <c r="H12" s="17">
        <v>54</v>
      </c>
      <c r="I12">
        <v>1</v>
      </c>
      <c r="J12" t="str">
        <f t="shared" si="0"/>
        <v>Juvenile</v>
      </c>
      <c r="M12">
        <v>0</v>
      </c>
      <c r="O12" t="s">
        <v>67</v>
      </c>
    </row>
    <row r="13" spans="1:15" x14ac:dyDescent="0.25">
      <c r="A13">
        <v>717732</v>
      </c>
      <c r="B13" t="s">
        <v>68</v>
      </c>
      <c r="C13" t="s">
        <v>69</v>
      </c>
      <c r="D13" t="s">
        <v>36</v>
      </c>
      <c r="E13" t="s">
        <v>12</v>
      </c>
      <c r="F13" t="s">
        <v>77</v>
      </c>
      <c r="G13" s="11">
        <v>45511</v>
      </c>
      <c r="H13" s="17">
        <v>49</v>
      </c>
      <c r="I13">
        <v>1</v>
      </c>
      <c r="J13" t="str">
        <f t="shared" si="0"/>
        <v>Juvenile</v>
      </c>
      <c r="M13">
        <v>0</v>
      </c>
      <c r="O13" t="s">
        <v>67</v>
      </c>
    </row>
    <row r="14" spans="1:15" x14ac:dyDescent="0.25">
      <c r="A14">
        <v>717733</v>
      </c>
      <c r="B14" t="s">
        <v>68</v>
      </c>
      <c r="C14" t="s">
        <v>69</v>
      </c>
      <c r="D14" t="s">
        <v>36</v>
      </c>
      <c r="E14" t="s">
        <v>12</v>
      </c>
      <c r="F14" t="s">
        <v>77</v>
      </c>
      <c r="G14" s="11">
        <v>45511</v>
      </c>
      <c r="H14" s="17">
        <v>57</v>
      </c>
      <c r="I14">
        <v>1</v>
      </c>
      <c r="J14" t="str">
        <f t="shared" si="0"/>
        <v>Juvenile</v>
      </c>
      <c r="M14">
        <v>0</v>
      </c>
      <c r="O14" t="s">
        <v>67</v>
      </c>
    </row>
    <row r="15" spans="1:15" x14ac:dyDescent="0.25">
      <c r="A15">
        <v>717733</v>
      </c>
      <c r="B15" t="s">
        <v>68</v>
      </c>
      <c r="C15" t="s">
        <v>69</v>
      </c>
      <c r="D15" t="s">
        <v>36</v>
      </c>
      <c r="E15" t="s">
        <v>12</v>
      </c>
      <c r="F15" t="s">
        <v>77</v>
      </c>
      <c r="G15" s="11">
        <v>45511</v>
      </c>
      <c r="H15" s="17">
        <v>49</v>
      </c>
      <c r="I15">
        <v>1</v>
      </c>
      <c r="J15" t="str">
        <f t="shared" si="0"/>
        <v>Juvenile</v>
      </c>
      <c r="M15">
        <v>0</v>
      </c>
      <c r="O15" t="s">
        <v>67</v>
      </c>
    </row>
    <row r="16" spans="1:15" x14ac:dyDescent="0.25">
      <c r="A16">
        <v>718475</v>
      </c>
      <c r="B16" t="s">
        <v>13</v>
      </c>
      <c r="C16" t="s">
        <v>65</v>
      </c>
      <c r="D16" t="s">
        <v>14</v>
      </c>
      <c r="E16" t="s">
        <v>12</v>
      </c>
      <c r="F16" t="s">
        <v>78</v>
      </c>
      <c r="G16" s="11">
        <v>45531</v>
      </c>
      <c r="H16" s="17">
        <v>53</v>
      </c>
      <c r="I16">
        <v>1</v>
      </c>
      <c r="J16" t="str">
        <f t="shared" si="0"/>
        <v>Juvenile</v>
      </c>
      <c r="M16">
        <v>0</v>
      </c>
      <c r="O16" t="s">
        <v>67</v>
      </c>
    </row>
    <row r="17" spans="1:15" x14ac:dyDescent="0.25">
      <c r="A17">
        <v>718487</v>
      </c>
      <c r="B17" t="s">
        <v>13</v>
      </c>
      <c r="C17" t="s">
        <v>65</v>
      </c>
      <c r="D17" t="s">
        <v>14</v>
      </c>
      <c r="E17" t="s">
        <v>12</v>
      </c>
      <c r="F17" t="s">
        <v>79</v>
      </c>
      <c r="G17" s="11">
        <v>45531</v>
      </c>
      <c r="H17" s="17">
        <v>43</v>
      </c>
      <c r="I17">
        <v>1</v>
      </c>
      <c r="J17" t="str">
        <f t="shared" si="0"/>
        <v>Juvenile</v>
      </c>
      <c r="M17">
        <v>0</v>
      </c>
      <c r="O17" t="s">
        <v>67</v>
      </c>
    </row>
    <row r="18" spans="1:15" x14ac:dyDescent="0.25">
      <c r="A18">
        <v>718487</v>
      </c>
      <c r="B18" t="s">
        <v>13</v>
      </c>
      <c r="C18" t="s">
        <v>65</v>
      </c>
      <c r="D18" t="s">
        <v>14</v>
      </c>
      <c r="E18" t="s">
        <v>12</v>
      </c>
      <c r="F18" t="s">
        <v>79</v>
      </c>
      <c r="G18" s="11">
        <v>45531</v>
      </c>
      <c r="H18" s="17">
        <v>45</v>
      </c>
      <c r="I18">
        <v>1</v>
      </c>
      <c r="J18" t="str">
        <f t="shared" si="0"/>
        <v>Juvenile</v>
      </c>
      <c r="M18">
        <v>0</v>
      </c>
      <c r="O18" t="s">
        <v>67</v>
      </c>
    </row>
    <row r="19" spans="1:15" x14ac:dyDescent="0.25">
      <c r="A19">
        <v>718487</v>
      </c>
      <c r="B19" t="s">
        <v>13</v>
      </c>
      <c r="C19" t="s">
        <v>65</v>
      </c>
      <c r="D19" t="s">
        <v>14</v>
      </c>
      <c r="E19" t="s">
        <v>12</v>
      </c>
      <c r="F19" t="s">
        <v>79</v>
      </c>
      <c r="G19" s="11">
        <v>45531</v>
      </c>
      <c r="H19" s="17">
        <v>53</v>
      </c>
      <c r="I19">
        <v>1</v>
      </c>
      <c r="J19" t="str">
        <f t="shared" si="0"/>
        <v>Juvenile</v>
      </c>
      <c r="M19">
        <v>0</v>
      </c>
      <c r="O19" t="s">
        <v>67</v>
      </c>
    </row>
    <row r="20" spans="1:15" x14ac:dyDescent="0.25">
      <c r="A20">
        <v>718487</v>
      </c>
      <c r="B20" t="s">
        <v>13</v>
      </c>
      <c r="C20" t="s">
        <v>65</v>
      </c>
      <c r="D20" t="s">
        <v>14</v>
      </c>
      <c r="E20" t="s">
        <v>12</v>
      </c>
      <c r="F20" t="s">
        <v>79</v>
      </c>
      <c r="G20" s="11">
        <v>45531</v>
      </c>
      <c r="H20" s="17">
        <v>55</v>
      </c>
      <c r="I20">
        <v>1</v>
      </c>
      <c r="J20" t="str">
        <f t="shared" si="0"/>
        <v>Juvenile</v>
      </c>
      <c r="M20">
        <v>0</v>
      </c>
      <c r="O20" t="s">
        <v>67</v>
      </c>
    </row>
    <row r="21" spans="1:15" x14ac:dyDescent="0.25">
      <c r="A21">
        <v>719278</v>
      </c>
      <c r="B21" t="s">
        <v>68</v>
      </c>
      <c r="C21" t="s">
        <v>69</v>
      </c>
      <c r="D21" t="s">
        <v>36</v>
      </c>
      <c r="E21" t="s">
        <v>12</v>
      </c>
      <c r="F21" t="s">
        <v>80</v>
      </c>
      <c r="G21" s="11">
        <v>45551</v>
      </c>
      <c r="H21" s="17">
        <v>58</v>
      </c>
      <c r="I21">
        <v>1</v>
      </c>
      <c r="J21" t="str">
        <f t="shared" si="0"/>
        <v>Juvenile</v>
      </c>
      <c r="M21">
        <v>0</v>
      </c>
      <c r="O21" t="s">
        <v>67</v>
      </c>
    </row>
    <row r="22" spans="1:15" x14ac:dyDescent="0.25">
      <c r="A22">
        <v>719281</v>
      </c>
      <c r="B22" t="s">
        <v>68</v>
      </c>
      <c r="C22" t="s">
        <v>69</v>
      </c>
      <c r="D22" t="s">
        <v>36</v>
      </c>
      <c r="E22" t="s">
        <v>12</v>
      </c>
      <c r="F22" t="s">
        <v>80</v>
      </c>
      <c r="G22" s="11">
        <v>45551</v>
      </c>
      <c r="H22" s="17">
        <v>53</v>
      </c>
      <c r="I22">
        <v>1</v>
      </c>
      <c r="J22" t="str">
        <f t="shared" si="0"/>
        <v>Juvenile</v>
      </c>
      <c r="M22">
        <v>0</v>
      </c>
      <c r="O22" t="s">
        <v>67</v>
      </c>
    </row>
    <row r="23" spans="1:15" x14ac:dyDescent="0.25">
      <c r="A23">
        <v>719413</v>
      </c>
      <c r="B23" t="s">
        <v>13</v>
      </c>
      <c r="C23" t="s">
        <v>65</v>
      </c>
      <c r="D23" t="s">
        <v>14</v>
      </c>
      <c r="E23" t="s">
        <v>12</v>
      </c>
      <c r="F23" t="s">
        <v>81</v>
      </c>
      <c r="G23" s="11">
        <v>45553</v>
      </c>
      <c r="H23" s="17">
        <v>56</v>
      </c>
      <c r="I23">
        <v>1</v>
      </c>
      <c r="J23" t="str">
        <f t="shared" si="0"/>
        <v>Juvenile</v>
      </c>
      <c r="M23">
        <v>0</v>
      </c>
      <c r="O23" t="s">
        <v>67</v>
      </c>
    </row>
    <row r="24" spans="1:15" x14ac:dyDescent="0.25">
      <c r="A24">
        <v>719487</v>
      </c>
      <c r="B24" t="s">
        <v>13</v>
      </c>
      <c r="C24" t="s">
        <v>65</v>
      </c>
      <c r="D24" t="s">
        <v>14</v>
      </c>
      <c r="E24" t="s">
        <v>12</v>
      </c>
      <c r="F24" t="s">
        <v>82</v>
      </c>
      <c r="G24" s="11">
        <v>45553</v>
      </c>
      <c r="H24" s="17">
        <v>58</v>
      </c>
      <c r="I24">
        <v>1</v>
      </c>
      <c r="J24" t="str">
        <f t="shared" si="0"/>
        <v>Juvenile</v>
      </c>
      <c r="M24">
        <v>0</v>
      </c>
      <c r="O24" t="s">
        <v>67</v>
      </c>
    </row>
    <row r="25" spans="1:15" x14ac:dyDescent="0.25">
      <c r="A25">
        <v>719488</v>
      </c>
      <c r="B25" t="s">
        <v>13</v>
      </c>
      <c r="C25" t="s">
        <v>65</v>
      </c>
      <c r="D25" t="s">
        <v>14</v>
      </c>
      <c r="E25" t="s">
        <v>12</v>
      </c>
      <c r="F25" t="s">
        <v>82</v>
      </c>
      <c r="G25" s="11">
        <v>45553</v>
      </c>
      <c r="H25" s="17">
        <v>49</v>
      </c>
      <c r="I25">
        <v>1</v>
      </c>
      <c r="J25" t="str">
        <f t="shared" si="0"/>
        <v>Juvenile</v>
      </c>
      <c r="M25">
        <v>0</v>
      </c>
      <c r="O25" t="s">
        <v>67</v>
      </c>
    </row>
    <row r="26" spans="1:15" x14ac:dyDescent="0.25">
      <c r="A26">
        <v>719488</v>
      </c>
      <c r="B26" t="s">
        <v>13</v>
      </c>
      <c r="C26" t="s">
        <v>65</v>
      </c>
      <c r="D26" t="s">
        <v>14</v>
      </c>
      <c r="E26" t="s">
        <v>12</v>
      </c>
      <c r="F26" t="s">
        <v>82</v>
      </c>
      <c r="G26" s="11">
        <v>45553</v>
      </c>
      <c r="H26" s="17">
        <v>52</v>
      </c>
      <c r="I26">
        <v>1</v>
      </c>
      <c r="J26" t="str">
        <f t="shared" si="0"/>
        <v>Juvenile</v>
      </c>
      <c r="M26">
        <v>0</v>
      </c>
      <c r="O26" t="s">
        <v>67</v>
      </c>
    </row>
    <row r="27" spans="1:15" x14ac:dyDescent="0.25">
      <c r="A27">
        <v>719488</v>
      </c>
      <c r="B27" t="s">
        <v>13</v>
      </c>
      <c r="C27" t="s">
        <v>65</v>
      </c>
      <c r="D27" t="s">
        <v>14</v>
      </c>
      <c r="E27" t="s">
        <v>12</v>
      </c>
      <c r="F27" t="s">
        <v>82</v>
      </c>
      <c r="G27" s="11">
        <v>45553</v>
      </c>
      <c r="H27" s="17">
        <v>76</v>
      </c>
      <c r="I27">
        <v>1</v>
      </c>
      <c r="J27" t="str">
        <f t="shared" si="0"/>
        <v>Juvenile</v>
      </c>
      <c r="M27">
        <v>0</v>
      </c>
      <c r="O27" t="s">
        <v>67</v>
      </c>
    </row>
    <row r="28" spans="1:15" x14ac:dyDescent="0.25">
      <c r="A28">
        <v>719488</v>
      </c>
      <c r="B28" t="s">
        <v>13</v>
      </c>
      <c r="C28" t="s">
        <v>65</v>
      </c>
      <c r="D28" t="s">
        <v>14</v>
      </c>
      <c r="E28" t="s">
        <v>12</v>
      </c>
      <c r="F28" t="s">
        <v>82</v>
      </c>
      <c r="G28" s="11">
        <v>45553</v>
      </c>
      <c r="H28" s="17">
        <v>55</v>
      </c>
      <c r="I28">
        <v>1</v>
      </c>
      <c r="J28" t="str">
        <f t="shared" si="0"/>
        <v>Juvenile</v>
      </c>
      <c r="M28">
        <v>0</v>
      </c>
      <c r="O28" t="s">
        <v>67</v>
      </c>
    </row>
    <row r="29" spans="1:15" x14ac:dyDescent="0.25">
      <c r="A29">
        <v>719488</v>
      </c>
      <c r="B29" t="s">
        <v>13</v>
      </c>
      <c r="C29" t="s">
        <v>65</v>
      </c>
      <c r="D29" t="s">
        <v>14</v>
      </c>
      <c r="E29" t="s">
        <v>12</v>
      </c>
      <c r="F29" t="s">
        <v>82</v>
      </c>
      <c r="G29" s="11">
        <v>45553</v>
      </c>
      <c r="H29" s="17">
        <v>62</v>
      </c>
      <c r="I29">
        <v>1</v>
      </c>
      <c r="J29" t="str">
        <f t="shared" si="0"/>
        <v>Juvenile</v>
      </c>
      <c r="M29">
        <v>0</v>
      </c>
      <c r="O29" t="s">
        <v>67</v>
      </c>
    </row>
    <row r="30" spans="1:15" x14ac:dyDescent="0.25">
      <c r="A30">
        <v>719488</v>
      </c>
      <c r="B30" t="s">
        <v>13</v>
      </c>
      <c r="C30" t="s">
        <v>65</v>
      </c>
      <c r="D30" t="s">
        <v>14</v>
      </c>
      <c r="E30" t="s">
        <v>12</v>
      </c>
      <c r="F30" t="s">
        <v>82</v>
      </c>
      <c r="G30" s="11">
        <v>45553</v>
      </c>
      <c r="H30" s="17">
        <v>44</v>
      </c>
      <c r="I30">
        <v>1</v>
      </c>
      <c r="J30" t="str">
        <f t="shared" si="0"/>
        <v>Juvenile</v>
      </c>
      <c r="M30">
        <v>0</v>
      </c>
      <c r="O30" t="s">
        <v>67</v>
      </c>
    </row>
    <row r="31" spans="1:15" x14ac:dyDescent="0.25">
      <c r="A31">
        <v>719488</v>
      </c>
      <c r="B31" t="s">
        <v>13</v>
      </c>
      <c r="C31" t="s">
        <v>65</v>
      </c>
      <c r="D31" t="s">
        <v>14</v>
      </c>
      <c r="E31" t="s">
        <v>12</v>
      </c>
      <c r="F31" t="s">
        <v>82</v>
      </c>
      <c r="G31" s="11">
        <v>45553</v>
      </c>
      <c r="H31" s="17">
        <v>50</v>
      </c>
      <c r="I31">
        <v>1</v>
      </c>
      <c r="J31" t="str">
        <f t="shared" si="0"/>
        <v>Juvenile</v>
      </c>
      <c r="M31">
        <v>0</v>
      </c>
      <c r="O31" t="s">
        <v>67</v>
      </c>
    </row>
    <row r="32" spans="1:15" x14ac:dyDescent="0.25">
      <c r="A32">
        <v>719489</v>
      </c>
      <c r="B32" t="s">
        <v>13</v>
      </c>
      <c r="C32" t="s">
        <v>65</v>
      </c>
      <c r="D32" t="s">
        <v>14</v>
      </c>
      <c r="E32" t="s">
        <v>12</v>
      </c>
      <c r="F32" t="s">
        <v>82</v>
      </c>
      <c r="G32" s="11">
        <v>45553</v>
      </c>
      <c r="H32" s="17">
        <v>59</v>
      </c>
      <c r="I32">
        <v>1</v>
      </c>
      <c r="J32" t="str">
        <f t="shared" si="0"/>
        <v>Juvenile</v>
      </c>
      <c r="M32">
        <v>0</v>
      </c>
      <c r="O32" t="s">
        <v>67</v>
      </c>
    </row>
    <row r="33" spans="1:15" x14ac:dyDescent="0.25">
      <c r="A33">
        <v>719950</v>
      </c>
      <c r="B33" t="s">
        <v>13</v>
      </c>
      <c r="C33" t="s">
        <v>14</v>
      </c>
      <c r="D33" t="s">
        <v>14</v>
      </c>
      <c r="E33" t="s">
        <v>12</v>
      </c>
      <c r="F33" t="s">
        <v>83</v>
      </c>
      <c r="G33" s="11">
        <v>45566</v>
      </c>
      <c r="H33" s="17">
        <v>59</v>
      </c>
      <c r="I33">
        <v>1</v>
      </c>
      <c r="J33" t="str">
        <f t="shared" si="0"/>
        <v>Juvenile</v>
      </c>
      <c r="M33">
        <v>0</v>
      </c>
      <c r="O33" t="s">
        <v>67</v>
      </c>
    </row>
    <row r="34" spans="1:15" x14ac:dyDescent="0.25">
      <c r="A34">
        <v>720019</v>
      </c>
      <c r="B34" t="s">
        <v>13</v>
      </c>
      <c r="C34" t="s">
        <v>65</v>
      </c>
      <c r="D34" t="s">
        <v>14</v>
      </c>
      <c r="E34" t="s">
        <v>12</v>
      </c>
      <c r="F34" t="s">
        <v>84</v>
      </c>
      <c r="G34" s="11">
        <v>45567</v>
      </c>
      <c r="H34" s="17">
        <v>49</v>
      </c>
      <c r="I34">
        <v>1</v>
      </c>
      <c r="J34" t="str">
        <f t="shared" si="0"/>
        <v>Juvenile</v>
      </c>
      <c r="M34">
        <v>0</v>
      </c>
      <c r="O34" t="s">
        <v>67</v>
      </c>
    </row>
    <row r="35" spans="1:15" x14ac:dyDescent="0.25">
      <c r="A35">
        <v>720085</v>
      </c>
      <c r="B35" t="s">
        <v>13</v>
      </c>
      <c r="C35" t="s">
        <v>65</v>
      </c>
      <c r="D35" t="s">
        <v>14</v>
      </c>
      <c r="E35" t="s">
        <v>12</v>
      </c>
      <c r="F35" t="s">
        <v>84</v>
      </c>
      <c r="G35" s="11">
        <v>45567</v>
      </c>
      <c r="H35" s="17">
        <v>60</v>
      </c>
      <c r="I35">
        <v>1</v>
      </c>
      <c r="J35" t="str">
        <f t="shared" si="0"/>
        <v>Juvenile</v>
      </c>
      <c r="M35">
        <v>0</v>
      </c>
      <c r="O35" t="s">
        <v>67</v>
      </c>
    </row>
    <row r="36" spans="1:15" x14ac:dyDescent="0.25">
      <c r="A36">
        <v>720282</v>
      </c>
      <c r="B36" t="s">
        <v>13</v>
      </c>
      <c r="C36" t="s">
        <v>14</v>
      </c>
      <c r="D36" t="s">
        <v>14</v>
      </c>
      <c r="E36" t="s">
        <v>12</v>
      </c>
      <c r="F36" t="s">
        <v>85</v>
      </c>
      <c r="G36" s="11">
        <v>45573</v>
      </c>
      <c r="H36" s="17">
        <v>96</v>
      </c>
      <c r="I36">
        <v>1</v>
      </c>
      <c r="J36" t="str">
        <f t="shared" si="0"/>
        <v>Adult</v>
      </c>
      <c r="M36">
        <v>0</v>
      </c>
      <c r="O36" t="s">
        <v>67</v>
      </c>
    </row>
    <row r="37" spans="1:15" x14ac:dyDescent="0.25">
      <c r="A37">
        <v>720668</v>
      </c>
      <c r="B37" t="s">
        <v>13</v>
      </c>
      <c r="C37" t="s">
        <v>65</v>
      </c>
      <c r="D37" t="s">
        <v>14</v>
      </c>
      <c r="E37" t="s">
        <v>12</v>
      </c>
      <c r="F37" t="s">
        <v>86</v>
      </c>
      <c r="G37" s="11">
        <v>45581</v>
      </c>
      <c r="H37" s="17">
        <v>100</v>
      </c>
      <c r="I37">
        <v>1</v>
      </c>
      <c r="J37" t="str">
        <f t="shared" si="0"/>
        <v>Adult</v>
      </c>
      <c r="M37">
        <v>0</v>
      </c>
      <c r="O37" t="s">
        <v>67</v>
      </c>
    </row>
    <row r="38" spans="1:15" x14ac:dyDescent="0.25">
      <c r="A38">
        <v>720787</v>
      </c>
      <c r="B38" t="s">
        <v>13</v>
      </c>
      <c r="C38" t="s">
        <v>65</v>
      </c>
      <c r="D38" t="s">
        <v>14</v>
      </c>
      <c r="E38" t="s">
        <v>12</v>
      </c>
      <c r="F38" t="s">
        <v>87</v>
      </c>
      <c r="G38" s="11">
        <v>45583</v>
      </c>
      <c r="H38" s="17">
        <v>55</v>
      </c>
      <c r="I38">
        <v>1</v>
      </c>
      <c r="J38" t="str">
        <f t="shared" si="0"/>
        <v>Juvenile</v>
      </c>
      <c r="M38">
        <v>0</v>
      </c>
      <c r="O38" t="s">
        <v>67</v>
      </c>
    </row>
    <row r="39" spans="1:15" x14ac:dyDescent="0.25">
      <c r="A39">
        <v>720794</v>
      </c>
      <c r="B39" t="s">
        <v>13</v>
      </c>
      <c r="C39" t="s">
        <v>65</v>
      </c>
      <c r="D39" t="s">
        <v>14</v>
      </c>
      <c r="E39" t="s">
        <v>12</v>
      </c>
      <c r="F39" t="s">
        <v>87</v>
      </c>
      <c r="G39" s="11">
        <v>45583</v>
      </c>
      <c r="H39" s="17">
        <v>47</v>
      </c>
      <c r="I39">
        <v>1</v>
      </c>
      <c r="J39" t="str">
        <f t="shared" si="0"/>
        <v>Juvenile</v>
      </c>
      <c r="M39">
        <v>0</v>
      </c>
      <c r="O39" t="s">
        <v>67</v>
      </c>
    </row>
    <row r="40" spans="1:15" x14ac:dyDescent="0.25">
      <c r="A40">
        <v>720959</v>
      </c>
      <c r="B40" t="s">
        <v>13</v>
      </c>
      <c r="C40" t="s">
        <v>65</v>
      </c>
      <c r="D40" t="s">
        <v>14</v>
      </c>
      <c r="E40" t="s">
        <v>12</v>
      </c>
      <c r="F40" t="s">
        <v>88</v>
      </c>
      <c r="G40" s="11">
        <v>45587</v>
      </c>
      <c r="H40" s="17">
        <v>98</v>
      </c>
      <c r="I40">
        <v>1</v>
      </c>
      <c r="J40" t="str">
        <f t="shared" si="0"/>
        <v>Adult</v>
      </c>
      <c r="M40">
        <v>0</v>
      </c>
      <c r="O40" t="s">
        <v>67</v>
      </c>
    </row>
    <row r="41" spans="1:15" x14ac:dyDescent="0.25">
      <c r="A41">
        <v>720960</v>
      </c>
      <c r="B41" t="s">
        <v>13</v>
      </c>
      <c r="C41" t="s">
        <v>65</v>
      </c>
      <c r="D41" t="s">
        <v>14</v>
      </c>
      <c r="E41" t="s">
        <v>12</v>
      </c>
      <c r="F41" t="s">
        <v>88</v>
      </c>
      <c r="G41" s="11">
        <v>45587</v>
      </c>
      <c r="H41" s="17">
        <v>50</v>
      </c>
      <c r="I41">
        <v>1</v>
      </c>
      <c r="J41" t="str">
        <f t="shared" si="0"/>
        <v>Juvenile</v>
      </c>
      <c r="M41">
        <v>0</v>
      </c>
      <c r="O41" t="s">
        <v>67</v>
      </c>
    </row>
    <row r="42" spans="1:15" x14ac:dyDescent="0.25">
      <c r="A42">
        <v>720966</v>
      </c>
      <c r="B42" t="s">
        <v>13</v>
      </c>
      <c r="C42" t="s">
        <v>65</v>
      </c>
      <c r="D42" t="s">
        <v>14</v>
      </c>
      <c r="E42" t="s">
        <v>12</v>
      </c>
      <c r="F42" t="s">
        <v>89</v>
      </c>
      <c r="G42" s="11">
        <v>45587</v>
      </c>
      <c r="H42" s="17">
        <v>57</v>
      </c>
      <c r="I42">
        <v>1</v>
      </c>
      <c r="J42" t="str">
        <f t="shared" si="0"/>
        <v>Juvenile</v>
      </c>
      <c r="M42">
        <v>0</v>
      </c>
      <c r="O42" t="s">
        <v>67</v>
      </c>
    </row>
    <row r="43" spans="1:15" x14ac:dyDescent="0.25">
      <c r="A43">
        <v>721297</v>
      </c>
      <c r="B43" t="s">
        <v>13</v>
      </c>
      <c r="C43" t="s">
        <v>14</v>
      </c>
      <c r="D43" t="s">
        <v>14</v>
      </c>
      <c r="E43" t="s">
        <v>12</v>
      </c>
      <c r="F43" t="s">
        <v>90</v>
      </c>
      <c r="G43" s="11">
        <v>45594</v>
      </c>
      <c r="H43" s="17">
        <v>97</v>
      </c>
      <c r="I43">
        <v>1</v>
      </c>
      <c r="J43" t="str">
        <f t="shared" si="0"/>
        <v>Adult</v>
      </c>
      <c r="M43">
        <v>0</v>
      </c>
      <c r="O43" t="s">
        <v>67</v>
      </c>
    </row>
    <row r="44" spans="1:15" x14ac:dyDescent="0.25">
      <c r="A44">
        <v>721334</v>
      </c>
      <c r="B44" t="s">
        <v>13</v>
      </c>
      <c r="C44" t="s">
        <v>14</v>
      </c>
      <c r="D44" t="s">
        <v>14</v>
      </c>
      <c r="E44" t="s">
        <v>12</v>
      </c>
      <c r="F44" t="s">
        <v>90</v>
      </c>
      <c r="G44" s="11">
        <v>45594</v>
      </c>
      <c r="H44" s="17">
        <v>52</v>
      </c>
      <c r="I44">
        <v>1</v>
      </c>
      <c r="J44" t="str">
        <f t="shared" si="0"/>
        <v>Juvenile</v>
      </c>
      <c r="M44">
        <v>0</v>
      </c>
      <c r="O44" t="s">
        <v>67</v>
      </c>
    </row>
    <row r="45" spans="1:15" x14ac:dyDescent="0.25">
      <c r="A45">
        <v>721339</v>
      </c>
      <c r="B45" t="s">
        <v>13</v>
      </c>
      <c r="C45" t="s">
        <v>14</v>
      </c>
      <c r="D45" t="s">
        <v>14</v>
      </c>
      <c r="E45" t="s">
        <v>12</v>
      </c>
      <c r="F45" t="s">
        <v>90</v>
      </c>
      <c r="G45" s="11">
        <v>45594</v>
      </c>
      <c r="H45" s="17">
        <v>65</v>
      </c>
      <c r="I45">
        <v>1</v>
      </c>
      <c r="J45" t="str">
        <f t="shared" si="0"/>
        <v>Juvenile</v>
      </c>
      <c r="M45">
        <v>0</v>
      </c>
      <c r="O45" t="s">
        <v>67</v>
      </c>
    </row>
    <row r="46" spans="1:15" x14ac:dyDescent="0.25">
      <c r="A46">
        <v>721342</v>
      </c>
      <c r="B46" t="s">
        <v>13</v>
      </c>
      <c r="C46" t="s">
        <v>14</v>
      </c>
      <c r="D46" t="s">
        <v>14</v>
      </c>
      <c r="E46" t="s">
        <v>12</v>
      </c>
      <c r="F46" t="s">
        <v>91</v>
      </c>
      <c r="G46" s="11">
        <v>45594</v>
      </c>
      <c r="H46" s="17">
        <v>60</v>
      </c>
      <c r="I46">
        <v>1</v>
      </c>
      <c r="J46" t="str">
        <f t="shared" si="0"/>
        <v>Juvenile</v>
      </c>
      <c r="M46">
        <v>0</v>
      </c>
      <c r="O46" t="s">
        <v>67</v>
      </c>
    </row>
    <row r="47" spans="1:15" x14ac:dyDescent="0.25">
      <c r="A47">
        <v>721346</v>
      </c>
      <c r="B47" t="s">
        <v>13</v>
      </c>
      <c r="C47" t="s">
        <v>14</v>
      </c>
      <c r="D47" t="s">
        <v>14</v>
      </c>
      <c r="E47" t="s">
        <v>12</v>
      </c>
      <c r="F47" t="s">
        <v>91</v>
      </c>
      <c r="G47" s="11">
        <v>45594</v>
      </c>
      <c r="H47" s="17">
        <v>94</v>
      </c>
      <c r="I47">
        <v>1</v>
      </c>
      <c r="J47" t="str">
        <f t="shared" si="0"/>
        <v>Adult</v>
      </c>
      <c r="M47">
        <v>0</v>
      </c>
      <c r="O47" t="s">
        <v>67</v>
      </c>
    </row>
    <row r="48" spans="1:15" x14ac:dyDescent="0.25">
      <c r="A48">
        <v>721494</v>
      </c>
      <c r="B48" t="s">
        <v>13</v>
      </c>
      <c r="C48" t="s">
        <v>65</v>
      </c>
      <c r="D48" t="s">
        <v>14</v>
      </c>
      <c r="E48" t="s">
        <v>12</v>
      </c>
      <c r="F48" t="s">
        <v>92</v>
      </c>
      <c r="G48" s="11">
        <v>45596</v>
      </c>
      <c r="H48" s="17">
        <v>57</v>
      </c>
      <c r="I48">
        <v>1</v>
      </c>
      <c r="J48" t="str">
        <f t="shared" si="0"/>
        <v>Juvenile</v>
      </c>
      <c r="M48">
        <v>0</v>
      </c>
      <c r="O48" t="s">
        <v>67</v>
      </c>
    </row>
    <row r="49" spans="1:15" x14ac:dyDescent="0.25">
      <c r="A49">
        <v>721592</v>
      </c>
      <c r="B49" t="s">
        <v>13</v>
      </c>
      <c r="C49" t="s">
        <v>65</v>
      </c>
      <c r="D49" t="s">
        <v>14</v>
      </c>
      <c r="E49" t="s">
        <v>12</v>
      </c>
      <c r="F49" t="s">
        <v>93</v>
      </c>
      <c r="G49" s="11">
        <v>45601</v>
      </c>
      <c r="H49" s="17">
        <v>55</v>
      </c>
      <c r="I49">
        <v>1</v>
      </c>
      <c r="J49" t="str">
        <f t="shared" si="0"/>
        <v>Juvenile</v>
      </c>
      <c r="M49">
        <v>0</v>
      </c>
      <c r="O49" t="s">
        <v>67</v>
      </c>
    </row>
    <row r="50" spans="1:15" x14ac:dyDescent="0.25">
      <c r="A50">
        <v>721592</v>
      </c>
      <c r="B50" t="s">
        <v>13</v>
      </c>
      <c r="C50" t="s">
        <v>65</v>
      </c>
      <c r="D50" t="s">
        <v>14</v>
      </c>
      <c r="E50" t="s">
        <v>12</v>
      </c>
      <c r="F50" t="s">
        <v>93</v>
      </c>
      <c r="G50" s="11">
        <v>45601</v>
      </c>
      <c r="H50" s="17">
        <v>55</v>
      </c>
      <c r="I50">
        <v>1</v>
      </c>
      <c r="J50" t="str">
        <f t="shared" si="0"/>
        <v>Juvenile</v>
      </c>
      <c r="M50">
        <v>0</v>
      </c>
      <c r="O50" t="s">
        <v>67</v>
      </c>
    </row>
    <row r="51" spans="1:15" x14ac:dyDescent="0.25">
      <c r="A51">
        <v>721592</v>
      </c>
      <c r="B51" t="s">
        <v>13</v>
      </c>
      <c r="C51" t="s">
        <v>65</v>
      </c>
      <c r="D51" t="s">
        <v>14</v>
      </c>
      <c r="E51" t="s">
        <v>12</v>
      </c>
      <c r="F51" t="s">
        <v>93</v>
      </c>
      <c r="G51" s="11">
        <v>45601</v>
      </c>
      <c r="H51" s="17">
        <v>64</v>
      </c>
      <c r="I51">
        <v>1</v>
      </c>
      <c r="J51" t="str">
        <f t="shared" si="0"/>
        <v>Juvenile</v>
      </c>
      <c r="M51">
        <v>0</v>
      </c>
      <c r="O51" t="s">
        <v>67</v>
      </c>
    </row>
    <row r="52" spans="1:15" x14ac:dyDescent="0.25">
      <c r="A52">
        <v>721592</v>
      </c>
      <c r="B52" t="s">
        <v>13</v>
      </c>
      <c r="C52" t="s">
        <v>65</v>
      </c>
      <c r="D52" t="s">
        <v>14</v>
      </c>
      <c r="E52" t="s">
        <v>12</v>
      </c>
      <c r="F52" t="s">
        <v>93</v>
      </c>
      <c r="G52" s="11">
        <v>45601</v>
      </c>
      <c r="H52" s="17">
        <v>62</v>
      </c>
      <c r="I52">
        <v>1</v>
      </c>
      <c r="J52" t="str">
        <f t="shared" si="0"/>
        <v>Juvenile</v>
      </c>
      <c r="M52">
        <v>0</v>
      </c>
      <c r="O52" t="s">
        <v>67</v>
      </c>
    </row>
    <row r="53" spans="1:15" x14ac:dyDescent="0.25">
      <c r="A53">
        <v>721594</v>
      </c>
      <c r="B53" t="s">
        <v>13</v>
      </c>
      <c r="C53" t="s">
        <v>65</v>
      </c>
      <c r="D53" t="s">
        <v>14</v>
      </c>
      <c r="E53" t="s">
        <v>12</v>
      </c>
      <c r="F53" t="s">
        <v>93</v>
      </c>
      <c r="G53" s="11">
        <v>45601</v>
      </c>
      <c r="H53" s="17">
        <v>57</v>
      </c>
      <c r="I53">
        <v>1</v>
      </c>
      <c r="J53" t="str">
        <f t="shared" si="0"/>
        <v>Juvenile</v>
      </c>
      <c r="M53">
        <v>0</v>
      </c>
      <c r="O53" t="s">
        <v>67</v>
      </c>
    </row>
    <row r="54" spans="1:15" x14ac:dyDescent="0.25">
      <c r="A54">
        <v>721594</v>
      </c>
      <c r="B54" t="s">
        <v>13</v>
      </c>
      <c r="C54" t="s">
        <v>65</v>
      </c>
      <c r="D54" t="s">
        <v>14</v>
      </c>
      <c r="E54" t="s">
        <v>12</v>
      </c>
      <c r="F54" t="s">
        <v>93</v>
      </c>
      <c r="G54" s="11">
        <v>45601</v>
      </c>
      <c r="H54" s="17">
        <v>58</v>
      </c>
      <c r="I54">
        <v>1</v>
      </c>
      <c r="J54" t="str">
        <f t="shared" si="0"/>
        <v>Juvenile</v>
      </c>
      <c r="M54">
        <v>0</v>
      </c>
      <c r="O54" t="s">
        <v>67</v>
      </c>
    </row>
    <row r="55" spans="1:15" x14ac:dyDescent="0.25">
      <c r="A55">
        <v>721594</v>
      </c>
      <c r="B55" t="s">
        <v>13</v>
      </c>
      <c r="C55" t="s">
        <v>65</v>
      </c>
      <c r="D55" t="s">
        <v>14</v>
      </c>
      <c r="E55" t="s">
        <v>12</v>
      </c>
      <c r="F55" t="s">
        <v>93</v>
      </c>
      <c r="G55" s="11">
        <v>45601</v>
      </c>
      <c r="H55" s="17">
        <v>64</v>
      </c>
      <c r="I55">
        <v>1</v>
      </c>
      <c r="J55" t="str">
        <f t="shared" si="0"/>
        <v>Juvenile</v>
      </c>
      <c r="M55">
        <v>0</v>
      </c>
      <c r="O55" t="s">
        <v>67</v>
      </c>
    </row>
    <row r="56" spans="1:15" x14ac:dyDescent="0.25">
      <c r="A56">
        <v>721596</v>
      </c>
      <c r="B56" t="s">
        <v>13</v>
      </c>
      <c r="C56" t="s">
        <v>65</v>
      </c>
      <c r="D56" t="s">
        <v>14</v>
      </c>
      <c r="E56" t="s">
        <v>12</v>
      </c>
      <c r="F56" t="s">
        <v>93</v>
      </c>
      <c r="G56" s="11">
        <v>45601</v>
      </c>
      <c r="H56" s="17">
        <v>100</v>
      </c>
      <c r="I56">
        <v>1</v>
      </c>
      <c r="J56" t="str">
        <f t="shared" si="0"/>
        <v>Adult</v>
      </c>
      <c r="M56">
        <v>0</v>
      </c>
      <c r="O56" t="s">
        <v>67</v>
      </c>
    </row>
    <row r="57" spans="1:15" x14ac:dyDescent="0.25">
      <c r="A57">
        <v>721596</v>
      </c>
      <c r="B57" t="s">
        <v>13</v>
      </c>
      <c r="C57" t="s">
        <v>65</v>
      </c>
      <c r="D57" t="s">
        <v>14</v>
      </c>
      <c r="E57" t="s">
        <v>12</v>
      </c>
      <c r="F57" t="s">
        <v>93</v>
      </c>
      <c r="G57" s="11">
        <v>45601</v>
      </c>
      <c r="H57" s="17">
        <v>54</v>
      </c>
      <c r="I57">
        <v>1</v>
      </c>
      <c r="J57" t="str">
        <f t="shared" si="0"/>
        <v>Juvenile</v>
      </c>
      <c r="M57">
        <v>0</v>
      </c>
      <c r="O57" t="s">
        <v>67</v>
      </c>
    </row>
    <row r="58" spans="1:15" x14ac:dyDescent="0.25">
      <c r="D58" t="s">
        <v>94</v>
      </c>
      <c r="E58" t="s">
        <v>95</v>
      </c>
      <c r="F58" s="9" t="s">
        <v>96</v>
      </c>
      <c r="G58" s="15">
        <v>45608</v>
      </c>
      <c r="H58" s="18">
        <v>61</v>
      </c>
      <c r="I58" s="9">
        <v>1</v>
      </c>
      <c r="J58" t="str">
        <f t="shared" si="0"/>
        <v>Juvenile</v>
      </c>
      <c r="M58">
        <v>0</v>
      </c>
      <c r="O58" t="s">
        <v>67</v>
      </c>
    </row>
    <row r="59" spans="1:15" x14ac:dyDescent="0.25">
      <c r="A59">
        <v>721934</v>
      </c>
      <c r="B59" t="s">
        <v>13</v>
      </c>
      <c r="C59" t="s">
        <v>14</v>
      </c>
      <c r="D59" t="s">
        <v>14</v>
      </c>
      <c r="E59" t="s">
        <v>12</v>
      </c>
      <c r="F59" t="s">
        <v>97</v>
      </c>
      <c r="G59" s="11">
        <v>45609</v>
      </c>
      <c r="H59" s="17">
        <v>72</v>
      </c>
      <c r="I59">
        <v>1</v>
      </c>
      <c r="J59" t="str">
        <f t="shared" si="0"/>
        <v>Juvenile</v>
      </c>
      <c r="M59">
        <v>0</v>
      </c>
      <c r="O59" t="s">
        <v>67</v>
      </c>
    </row>
    <row r="60" spans="1:15" x14ac:dyDescent="0.25">
      <c r="A60">
        <v>721936</v>
      </c>
      <c r="B60" t="s">
        <v>13</v>
      </c>
      <c r="C60" t="s">
        <v>14</v>
      </c>
      <c r="D60" t="s">
        <v>14</v>
      </c>
      <c r="E60" t="s">
        <v>12</v>
      </c>
      <c r="F60" t="s">
        <v>97</v>
      </c>
      <c r="G60" s="11">
        <v>45609</v>
      </c>
      <c r="H60" s="17">
        <v>92</v>
      </c>
      <c r="I60">
        <v>1</v>
      </c>
      <c r="J60" t="str">
        <f t="shared" si="0"/>
        <v>Adult</v>
      </c>
      <c r="M60">
        <v>0</v>
      </c>
      <c r="O60" t="s">
        <v>67</v>
      </c>
    </row>
    <row r="61" spans="1:15" x14ac:dyDescent="0.25">
      <c r="A61">
        <v>721936</v>
      </c>
      <c r="B61" t="s">
        <v>13</v>
      </c>
      <c r="C61" t="s">
        <v>14</v>
      </c>
      <c r="D61" t="s">
        <v>14</v>
      </c>
      <c r="E61" t="s">
        <v>12</v>
      </c>
      <c r="F61" t="s">
        <v>97</v>
      </c>
      <c r="G61" s="11">
        <v>45609</v>
      </c>
      <c r="H61" s="17">
        <v>64</v>
      </c>
      <c r="I61">
        <v>1</v>
      </c>
      <c r="J61" t="str">
        <f t="shared" si="0"/>
        <v>Juvenile</v>
      </c>
      <c r="M61">
        <v>0</v>
      </c>
      <c r="O61" t="s">
        <v>67</v>
      </c>
    </row>
    <row r="62" spans="1:15" x14ac:dyDescent="0.25">
      <c r="A62">
        <v>721936</v>
      </c>
      <c r="B62" t="s">
        <v>13</v>
      </c>
      <c r="C62" t="s">
        <v>14</v>
      </c>
      <c r="D62" t="s">
        <v>14</v>
      </c>
      <c r="E62" t="s">
        <v>12</v>
      </c>
      <c r="F62" t="s">
        <v>97</v>
      </c>
      <c r="G62" s="11">
        <v>45609</v>
      </c>
      <c r="H62" s="17">
        <v>66</v>
      </c>
      <c r="I62">
        <v>1</v>
      </c>
      <c r="J62" t="str">
        <f t="shared" si="0"/>
        <v>Juvenile</v>
      </c>
      <c r="M62">
        <v>0</v>
      </c>
      <c r="O62" t="s">
        <v>67</v>
      </c>
    </row>
    <row r="63" spans="1:15" x14ac:dyDescent="0.25">
      <c r="A63">
        <v>721936</v>
      </c>
      <c r="B63" t="s">
        <v>13</v>
      </c>
      <c r="C63" t="s">
        <v>14</v>
      </c>
      <c r="D63" t="s">
        <v>14</v>
      </c>
      <c r="E63" t="s">
        <v>12</v>
      </c>
      <c r="F63" t="s">
        <v>97</v>
      </c>
      <c r="G63" s="11">
        <v>45609</v>
      </c>
      <c r="H63" s="17">
        <v>110</v>
      </c>
      <c r="I63">
        <v>1</v>
      </c>
      <c r="J63" t="str">
        <f t="shared" si="0"/>
        <v>Adult</v>
      </c>
      <c r="M63">
        <v>0</v>
      </c>
      <c r="O63" t="s">
        <v>67</v>
      </c>
    </row>
    <row r="64" spans="1:15" x14ac:dyDescent="0.25">
      <c r="A64">
        <v>721936</v>
      </c>
      <c r="B64" t="s">
        <v>13</v>
      </c>
      <c r="C64" t="s">
        <v>14</v>
      </c>
      <c r="D64" t="s">
        <v>14</v>
      </c>
      <c r="E64" t="s">
        <v>12</v>
      </c>
      <c r="F64" t="s">
        <v>97</v>
      </c>
      <c r="G64" s="11">
        <v>45609</v>
      </c>
      <c r="H64" s="17">
        <v>58</v>
      </c>
      <c r="I64">
        <v>1</v>
      </c>
      <c r="J64" t="str">
        <f t="shared" si="0"/>
        <v>Juvenile</v>
      </c>
      <c r="M64">
        <v>0</v>
      </c>
      <c r="O64" t="s">
        <v>67</v>
      </c>
    </row>
    <row r="65" spans="1:15" x14ac:dyDescent="0.25">
      <c r="A65">
        <v>721936</v>
      </c>
      <c r="B65" t="s">
        <v>13</v>
      </c>
      <c r="C65" t="s">
        <v>14</v>
      </c>
      <c r="D65" t="s">
        <v>14</v>
      </c>
      <c r="E65" t="s">
        <v>12</v>
      </c>
      <c r="F65" t="s">
        <v>97</v>
      </c>
      <c r="G65" s="11">
        <v>45609</v>
      </c>
      <c r="H65" s="17">
        <v>59</v>
      </c>
      <c r="I65">
        <v>1</v>
      </c>
      <c r="J65" t="str">
        <f t="shared" si="0"/>
        <v>Juvenile</v>
      </c>
      <c r="M65">
        <v>0</v>
      </c>
      <c r="O65" t="s">
        <v>67</v>
      </c>
    </row>
    <row r="66" spans="1:15" x14ac:dyDescent="0.25">
      <c r="A66">
        <v>721936</v>
      </c>
      <c r="B66" t="s">
        <v>13</v>
      </c>
      <c r="C66" t="s">
        <v>14</v>
      </c>
      <c r="D66" t="s">
        <v>14</v>
      </c>
      <c r="E66" t="s">
        <v>12</v>
      </c>
      <c r="F66" t="s">
        <v>97</v>
      </c>
      <c r="G66" s="11">
        <v>45609</v>
      </c>
      <c r="H66" s="17">
        <v>69</v>
      </c>
      <c r="I66">
        <v>1</v>
      </c>
      <c r="J66" t="str">
        <f t="shared" si="0"/>
        <v>Juvenile</v>
      </c>
      <c r="M66">
        <v>0</v>
      </c>
      <c r="O66" t="s">
        <v>67</v>
      </c>
    </row>
    <row r="67" spans="1:15" x14ac:dyDescent="0.25">
      <c r="A67">
        <v>721936</v>
      </c>
      <c r="B67" t="s">
        <v>13</v>
      </c>
      <c r="C67" t="s">
        <v>14</v>
      </c>
      <c r="D67" t="s">
        <v>14</v>
      </c>
      <c r="E67" t="s">
        <v>12</v>
      </c>
      <c r="F67" t="s">
        <v>97</v>
      </c>
      <c r="G67" s="11">
        <v>45609</v>
      </c>
      <c r="H67" s="17">
        <v>61</v>
      </c>
      <c r="I67">
        <v>1</v>
      </c>
      <c r="J67" t="str">
        <f t="shared" si="0"/>
        <v>Juvenile</v>
      </c>
      <c r="M67">
        <v>0</v>
      </c>
      <c r="O67" t="s">
        <v>67</v>
      </c>
    </row>
    <row r="68" spans="1:15" x14ac:dyDescent="0.25">
      <c r="A68">
        <v>721936</v>
      </c>
      <c r="B68" t="s">
        <v>13</v>
      </c>
      <c r="C68" t="s">
        <v>14</v>
      </c>
      <c r="D68" t="s">
        <v>14</v>
      </c>
      <c r="E68" t="s">
        <v>12</v>
      </c>
      <c r="F68" t="s">
        <v>97</v>
      </c>
      <c r="G68" s="11">
        <v>45609</v>
      </c>
      <c r="H68" s="17">
        <v>62</v>
      </c>
      <c r="I68">
        <v>1</v>
      </c>
      <c r="J68" t="str">
        <f t="shared" ref="J68:J131" si="1">IF(H68=0, "Adult", IF(H68&lt;20,"Larva",IF(H68&lt;=84,"Juvenile","Adult")))</f>
        <v>Juvenile</v>
      </c>
      <c r="K68" t="s">
        <v>98</v>
      </c>
      <c r="M68">
        <v>0</v>
      </c>
      <c r="O68" t="s">
        <v>67</v>
      </c>
    </row>
    <row r="69" spans="1:15" x14ac:dyDescent="0.25">
      <c r="A69">
        <v>721936</v>
      </c>
      <c r="B69" t="s">
        <v>13</v>
      </c>
      <c r="C69" t="s">
        <v>14</v>
      </c>
      <c r="D69" t="s">
        <v>14</v>
      </c>
      <c r="E69" t="s">
        <v>12</v>
      </c>
      <c r="F69" t="s">
        <v>97</v>
      </c>
      <c r="G69" s="11">
        <v>45609</v>
      </c>
      <c r="H69" s="17">
        <v>73</v>
      </c>
      <c r="I69">
        <v>1</v>
      </c>
      <c r="J69" t="str">
        <f t="shared" si="1"/>
        <v>Juvenile</v>
      </c>
      <c r="M69">
        <v>0</v>
      </c>
      <c r="O69" t="s">
        <v>67</v>
      </c>
    </row>
    <row r="70" spans="1:15" x14ac:dyDescent="0.25">
      <c r="A70">
        <v>721936</v>
      </c>
      <c r="B70" t="s">
        <v>13</v>
      </c>
      <c r="C70" t="s">
        <v>14</v>
      </c>
      <c r="D70" t="s">
        <v>14</v>
      </c>
      <c r="E70" t="s">
        <v>12</v>
      </c>
      <c r="F70" t="s">
        <v>97</v>
      </c>
      <c r="G70" s="11">
        <v>45609</v>
      </c>
      <c r="H70" s="17">
        <v>64</v>
      </c>
      <c r="I70">
        <v>1</v>
      </c>
      <c r="J70" t="str">
        <f t="shared" si="1"/>
        <v>Juvenile</v>
      </c>
      <c r="M70">
        <v>0</v>
      </c>
      <c r="O70" t="s">
        <v>67</v>
      </c>
    </row>
    <row r="71" spans="1:15" x14ac:dyDescent="0.25">
      <c r="A71">
        <v>721942</v>
      </c>
      <c r="B71" t="s">
        <v>13</v>
      </c>
      <c r="C71" t="s">
        <v>14</v>
      </c>
      <c r="D71" t="s">
        <v>14</v>
      </c>
      <c r="E71" t="s">
        <v>12</v>
      </c>
      <c r="F71" t="s">
        <v>97</v>
      </c>
      <c r="G71" s="11">
        <v>45609</v>
      </c>
      <c r="H71" s="17">
        <v>65</v>
      </c>
      <c r="I71">
        <v>1</v>
      </c>
      <c r="J71" t="str">
        <f t="shared" si="1"/>
        <v>Juvenile</v>
      </c>
      <c r="M71">
        <v>0</v>
      </c>
      <c r="O71" t="s">
        <v>67</v>
      </c>
    </row>
    <row r="72" spans="1:15" x14ac:dyDescent="0.25">
      <c r="A72">
        <v>721942</v>
      </c>
      <c r="B72" t="s">
        <v>13</v>
      </c>
      <c r="C72" t="s">
        <v>14</v>
      </c>
      <c r="D72" t="s">
        <v>14</v>
      </c>
      <c r="E72" t="s">
        <v>12</v>
      </c>
      <c r="F72" t="s">
        <v>97</v>
      </c>
      <c r="G72" s="11">
        <v>45609</v>
      </c>
      <c r="H72" s="17">
        <v>62</v>
      </c>
      <c r="I72">
        <v>2</v>
      </c>
      <c r="J72" t="str">
        <f t="shared" si="1"/>
        <v>Juvenile</v>
      </c>
      <c r="M72">
        <v>0</v>
      </c>
      <c r="O72" t="s">
        <v>67</v>
      </c>
    </row>
    <row r="73" spans="1:15" x14ac:dyDescent="0.25">
      <c r="A73">
        <v>721942</v>
      </c>
      <c r="B73" t="s">
        <v>13</v>
      </c>
      <c r="C73" t="s">
        <v>14</v>
      </c>
      <c r="D73" t="s">
        <v>14</v>
      </c>
      <c r="E73" t="s">
        <v>12</v>
      </c>
      <c r="F73" t="s">
        <v>97</v>
      </c>
      <c r="G73" s="11">
        <v>45609</v>
      </c>
      <c r="H73" s="17">
        <v>58</v>
      </c>
      <c r="I73">
        <v>1</v>
      </c>
      <c r="J73" t="str">
        <f t="shared" si="1"/>
        <v>Juvenile</v>
      </c>
      <c r="M73">
        <v>0</v>
      </c>
      <c r="O73" t="s">
        <v>67</v>
      </c>
    </row>
    <row r="74" spans="1:15" x14ac:dyDescent="0.25">
      <c r="A74">
        <v>721942</v>
      </c>
      <c r="B74" t="s">
        <v>13</v>
      </c>
      <c r="C74" t="s">
        <v>14</v>
      </c>
      <c r="D74" t="s">
        <v>14</v>
      </c>
      <c r="E74" t="s">
        <v>12</v>
      </c>
      <c r="F74" t="s">
        <v>97</v>
      </c>
      <c r="G74" s="11">
        <v>45609</v>
      </c>
      <c r="H74" s="17">
        <v>59</v>
      </c>
      <c r="I74">
        <v>1</v>
      </c>
      <c r="J74" t="str">
        <f t="shared" si="1"/>
        <v>Juvenile</v>
      </c>
      <c r="M74">
        <v>0</v>
      </c>
      <c r="O74" t="s">
        <v>67</v>
      </c>
    </row>
    <row r="75" spans="1:15" x14ac:dyDescent="0.25">
      <c r="A75">
        <v>721942</v>
      </c>
      <c r="B75" t="s">
        <v>13</v>
      </c>
      <c r="C75" t="s">
        <v>14</v>
      </c>
      <c r="D75" t="s">
        <v>14</v>
      </c>
      <c r="E75" t="s">
        <v>12</v>
      </c>
      <c r="F75" t="s">
        <v>97</v>
      </c>
      <c r="G75" s="11">
        <v>45609</v>
      </c>
      <c r="H75" s="17">
        <v>106</v>
      </c>
      <c r="I75">
        <v>1</v>
      </c>
      <c r="J75" t="str">
        <f t="shared" si="1"/>
        <v>Adult</v>
      </c>
      <c r="M75">
        <v>0</v>
      </c>
      <c r="O75" t="s">
        <v>67</v>
      </c>
    </row>
    <row r="76" spans="1:15" x14ac:dyDescent="0.25">
      <c r="A76">
        <v>721942</v>
      </c>
      <c r="B76" t="s">
        <v>13</v>
      </c>
      <c r="C76" t="s">
        <v>14</v>
      </c>
      <c r="D76" t="s">
        <v>14</v>
      </c>
      <c r="E76" t="s">
        <v>12</v>
      </c>
      <c r="F76" t="s">
        <v>97</v>
      </c>
      <c r="G76" s="11">
        <v>45609</v>
      </c>
      <c r="H76" s="17">
        <v>57</v>
      </c>
      <c r="I76">
        <v>1</v>
      </c>
      <c r="J76" t="str">
        <f t="shared" si="1"/>
        <v>Juvenile</v>
      </c>
      <c r="M76">
        <v>0</v>
      </c>
      <c r="O76" t="s">
        <v>67</v>
      </c>
    </row>
    <row r="77" spans="1:15" x14ac:dyDescent="0.25">
      <c r="A77">
        <v>721942</v>
      </c>
      <c r="B77" t="s">
        <v>13</v>
      </c>
      <c r="C77" t="s">
        <v>14</v>
      </c>
      <c r="D77" t="s">
        <v>14</v>
      </c>
      <c r="E77" t="s">
        <v>12</v>
      </c>
      <c r="F77" t="s">
        <v>97</v>
      </c>
      <c r="G77" s="11">
        <v>45609</v>
      </c>
      <c r="H77" s="17">
        <v>64</v>
      </c>
      <c r="I77">
        <v>2</v>
      </c>
      <c r="J77" t="str">
        <f t="shared" si="1"/>
        <v>Juvenile</v>
      </c>
      <c r="M77">
        <v>0</v>
      </c>
      <c r="O77" t="s">
        <v>67</v>
      </c>
    </row>
    <row r="78" spans="1:15" x14ac:dyDescent="0.25">
      <c r="A78">
        <v>721942</v>
      </c>
      <c r="B78" t="s">
        <v>13</v>
      </c>
      <c r="C78" t="s">
        <v>14</v>
      </c>
      <c r="D78" t="s">
        <v>14</v>
      </c>
      <c r="E78" t="s">
        <v>12</v>
      </c>
      <c r="F78" t="s">
        <v>97</v>
      </c>
      <c r="G78" s="11">
        <v>45609</v>
      </c>
      <c r="H78" s="17">
        <v>66</v>
      </c>
      <c r="I78">
        <v>2</v>
      </c>
      <c r="J78" t="str">
        <f t="shared" si="1"/>
        <v>Juvenile</v>
      </c>
      <c r="M78">
        <v>0</v>
      </c>
      <c r="O78" t="s">
        <v>67</v>
      </c>
    </row>
    <row r="79" spans="1:15" x14ac:dyDescent="0.25">
      <c r="A79">
        <v>721942</v>
      </c>
      <c r="B79" t="s">
        <v>13</v>
      </c>
      <c r="C79" t="s">
        <v>14</v>
      </c>
      <c r="D79" t="s">
        <v>14</v>
      </c>
      <c r="E79" t="s">
        <v>12</v>
      </c>
      <c r="F79" t="s">
        <v>97</v>
      </c>
      <c r="G79" s="11">
        <v>45609</v>
      </c>
      <c r="H79" s="17">
        <v>70</v>
      </c>
      <c r="I79">
        <v>1</v>
      </c>
      <c r="J79" t="str">
        <f t="shared" si="1"/>
        <v>Juvenile</v>
      </c>
      <c r="M79">
        <v>0</v>
      </c>
      <c r="O79" t="s">
        <v>67</v>
      </c>
    </row>
    <row r="80" spans="1:15" x14ac:dyDescent="0.25">
      <c r="A80">
        <v>721943</v>
      </c>
      <c r="B80" t="s">
        <v>13</v>
      </c>
      <c r="C80" t="s">
        <v>14</v>
      </c>
      <c r="D80" t="s">
        <v>14</v>
      </c>
      <c r="E80" t="s">
        <v>12</v>
      </c>
      <c r="F80" t="s">
        <v>97</v>
      </c>
      <c r="G80" s="11">
        <v>45609</v>
      </c>
      <c r="H80" s="17">
        <v>65</v>
      </c>
      <c r="I80">
        <v>1</v>
      </c>
      <c r="J80" t="str">
        <f t="shared" si="1"/>
        <v>Juvenile</v>
      </c>
      <c r="M80">
        <v>0</v>
      </c>
      <c r="O80" t="s">
        <v>67</v>
      </c>
    </row>
    <row r="81" spans="1:15" x14ac:dyDescent="0.25">
      <c r="A81">
        <v>721943</v>
      </c>
      <c r="B81" t="s">
        <v>13</v>
      </c>
      <c r="C81" t="s">
        <v>14</v>
      </c>
      <c r="D81" t="s">
        <v>14</v>
      </c>
      <c r="E81" t="s">
        <v>12</v>
      </c>
      <c r="F81" t="s">
        <v>97</v>
      </c>
      <c r="G81" s="11">
        <v>45609</v>
      </c>
      <c r="H81" s="17">
        <v>76</v>
      </c>
      <c r="I81">
        <v>1</v>
      </c>
      <c r="J81" t="str">
        <f t="shared" si="1"/>
        <v>Juvenile</v>
      </c>
      <c r="M81">
        <v>0</v>
      </c>
      <c r="O81" t="s">
        <v>67</v>
      </c>
    </row>
    <row r="82" spans="1:15" x14ac:dyDescent="0.25">
      <c r="A82">
        <v>721943</v>
      </c>
      <c r="B82" t="s">
        <v>13</v>
      </c>
      <c r="C82" t="s">
        <v>14</v>
      </c>
      <c r="D82" t="s">
        <v>14</v>
      </c>
      <c r="E82" t="s">
        <v>12</v>
      </c>
      <c r="F82" t="s">
        <v>97</v>
      </c>
      <c r="G82" s="11">
        <v>45609</v>
      </c>
      <c r="H82" s="17">
        <v>59</v>
      </c>
      <c r="I82">
        <v>1</v>
      </c>
      <c r="J82" t="str">
        <f t="shared" si="1"/>
        <v>Juvenile</v>
      </c>
      <c r="M82">
        <v>0</v>
      </c>
      <c r="O82" t="s">
        <v>67</v>
      </c>
    </row>
    <row r="83" spans="1:15" x14ac:dyDescent="0.25">
      <c r="A83">
        <v>721943</v>
      </c>
      <c r="B83" t="s">
        <v>13</v>
      </c>
      <c r="C83" t="s">
        <v>14</v>
      </c>
      <c r="D83" t="s">
        <v>14</v>
      </c>
      <c r="E83" t="s">
        <v>12</v>
      </c>
      <c r="F83" t="s">
        <v>97</v>
      </c>
      <c r="G83" s="11">
        <v>45609</v>
      </c>
      <c r="H83" s="17">
        <v>55</v>
      </c>
      <c r="I83">
        <v>1</v>
      </c>
      <c r="J83" t="str">
        <f t="shared" si="1"/>
        <v>Juvenile</v>
      </c>
      <c r="M83">
        <v>0</v>
      </c>
      <c r="O83" t="s">
        <v>67</v>
      </c>
    </row>
    <row r="84" spans="1:15" x14ac:dyDescent="0.25">
      <c r="A84">
        <v>721943</v>
      </c>
      <c r="B84" t="s">
        <v>13</v>
      </c>
      <c r="C84" t="s">
        <v>14</v>
      </c>
      <c r="D84" t="s">
        <v>14</v>
      </c>
      <c r="E84" t="s">
        <v>12</v>
      </c>
      <c r="F84" t="s">
        <v>97</v>
      </c>
      <c r="G84" s="11">
        <v>45609</v>
      </c>
      <c r="H84" s="17">
        <v>64</v>
      </c>
      <c r="I84">
        <v>1</v>
      </c>
      <c r="J84" t="str">
        <f t="shared" si="1"/>
        <v>Juvenile</v>
      </c>
      <c r="M84">
        <v>0</v>
      </c>
      <c r="O84" t="s">
        <v>67</v>
      </c>
    </row>
    <row r="85" spans="1:15" x14ac:dyDescent="0.25">
      <c r="A85">
        <v>721957</v>
      </c>
      <c r="B85" t="s">
        <v>13</v>
      </c>
      <c r="C85" t="s">
        <v>14</v>
      </c>
      <c r="D85" t="s">
        <v>14</v>
      </c>
      <c r="E85" t="s">
        <v>12</v>
      </c>
      <c r="F85" t="s">
        <v>99</v>
      </c>
      <c r="G85" s="11">
        <v>45610</v>
      </c>
      <c r="H85" s="17">
        <v>57</v>
      </c>
      <c r="I85">
        <v>1</v>
      </c>
      <c r="J85" t="str">
        <f t="shared" si="1"/>
        <v>Juvenile</v>
      </c>
      <c r="M85">
        <v>0</v>
      </c>
      <c r="O85" t="s">
        <v>67</v>
      </c>
    </row>
    <row r="86" spans="1:15" x14ac:dyDescent="0.25">
      <c r="A86">
        <v>721957</v>
      </c>
      <c r="B86" t="s">
        <v>13</v>
      </c>
      <c r="C86" t="s">
        <v>14</v>
      </c>
      <c r="D86" t="s">
        <v>14</v>
      </c>
      <c r="E86" t="s">
        <v>12</v>
      </c>
      <c r="F86" t="s">
        <v>99</v>
      </c>
      <c r="G86" s="11">
        <v>45610</v>
      </c>
      <c r="H86" s="17">
        <v>68</v>
      </c>
      <c r="I86">
        <v>1</v>
      </c>
      <c r="J86" t="str">
        <f t="shared" si="1"/>
        <v>Juvenile</v>
      </c>
      <c r="M86">
        <v>0</v>
      </c>
      <c r="O86" t="s">
        <v>67</v>
      </c>
    </row>
    <row r="87" spans="1:15" x14ac:dyDescent="0.25">
      <c r="A87">
        <v>721958</v>
      </c>
      <c r="B87" t="s">
        <v>13</v>
      </c>
      <c r="C87" t="s">
        <v>14</v>
      </c>
      <c r="D87" t="s">
        <v>14</v>
      </c>
      <c r="E87" t="s">
        <v>12</v>
      </c>
      <c r="F87" t="s">
        <v>99</v>
      </c>
      <c r="G87" s="11">
        <v>45610</v>
      </c>
      <c r="H87" s="17">
        <v>92</v>
      </c>
      <c r="I87">
        <v>1</v>
      </c>
      <c r="J87" t="str">
        <f t="shared" si="1"/>
        <v>Adult</v>
      </c>
      <c r="M87">
        <v>0</v>
      </c>
      <c r="O87" t="s">
        <v>67</v>
      </c>
    </row>
    <row r="88" spans="1:15" x14ac:dyDescent="0.25">
      <c r="A88">
        <v>721958</v>
      </c>
      <c r="B88" t="s">
        <v>13</v>
      </c>
      <c r="C88" t="s">
        <v>14</v>
      </c>
      <c r="D88" t="s">
        <v>14</v>
      </c>
      <c r="E88" t="s">
        <v>12</v>
      </c>
      <c r="F88" t="s">
        <v>99</v>
      </c>
      <c r="G88" s="11">
        <v>45610</v>
      </c>
      <c r="H88" s="17">
        <v>63</v>
      </c>
      <c r="I88">
        <v>1</v>
      </c>
      <c r="J88" t="str">
        <f t="shared" si="1"/>
        <v>Juvenile</v>
      </c>
      <c r="M88">
        <v>0</v>
      </c>
      <c r="O88" t="s">
        <v>67</v>
      </c>
    </row>
    <row r="89" spans="1:15" x14ac:dyDescent="0.25">
      <c r="A89">
        <v>722003</v>
      </c>
      <c r="B89" t="s">
        <v>13</v>
      </c>
      <c r="C89" t="s">
        <v>14</v>
      </c>
      <c r="D89" t="s">
        <v>14</v>
      </c>
      <c r="E89" t="s">
        <v>12</v>
      </c>
      <c r="F89" t="s">
        <v>99</v>
      </c>
      <c r="G89" s="11">
        <v>45610</v>
      </c>
      <c r="H89" s="17">
        <v>68</v>
      </c>
      <c r="I89">
        <v>1</v>
      </c>
      <c r="J89" t="str">
        <f t="shared" si="1"/>
        <v>Juvenile</v>
      </c>
      <c r="M89">
        <v>0</v>
      </c>
      <c r="O89" t="s">
        <v>67</v>
      </c>
    </row>
    <row r="90" spans="1:15" x14ac:dyDescent="0.25">
      <c r="A90">
        <v>722003</v>
      </c>
      <c r="B90" t="s">
        <v>13</v>
      </c>
      <c r="C90" t="s">
        <v>14</v>
      </c>
      <c r="D90" t="s">
        <v>14</v>
      </c>
      <c r="E90" t="s">
        <v>12</v>
      </c>
      <c r="F90" t="s">
        <v>99</v>
      </c>
      <c r="G90" s="11">
        <v>45610</v>
      </c>
      <c r="H90" s="17">
        <v>62</v>
      </c>
      <c r="I90">
        <v>1</v>
      </c>
      <c r="J90" t="str">
        <f t="shared" si="1"/>
        <v>Juvenile</v>
      </c>
      <c r="M90">
        <v>0</v>
      </c>
      <c r="O90" t="s">
        <v>67</v>
      </c>
    </row>
    <row r="91" spans="1:15" x14ac:dyDescent="0.25">
      <c r="A91">
        <v>722003</v>
      </c>
      <c r="B91" t="s">
        <v>13</v>
      </c>
      <c r="C91" t="s">
        <v>14</v>
      </c>
      <c r="D91" t="s">
        <v>14</v>
      </c>
      <c r="E91" t="s">
        <v>12</v>
      </c>
      <c r="F91" t="s">
        <v>99</v>
      </c>
      <c r="G91" s="11">
        <v>45610</v>
      </c>
      <c r="H91" s="17">
        <v>64</v>
      </c>
      <c r="I91">
        <v>1</v>
      </c>
      <c r="J91" t="str">
        <f t="shared" si="1"/>
        <v>Juvenile</v>
      </c>
      <c r="M91">
        <v>0</v>
      </c>
      <c r="O91" t="s">
        <v>67</v>
      </c>
    </row>
    <row r="92" spans="1:15" x14ac:dyDescent="0.25">
      <c r="A92">
        <v>722070</v>
      </c>
      <c r="B92" t="s">
        <v>13</v>
      </c>
      <c r="C92" t="s">
        <v>65</v>
      </c>
      <c r="D92" t="s">
        <v>14</v>
      </c>
      <c r="E92" t="s">
        <v>12</v>
      </c>
      <c r="F92" t="s">
        <v>100</v>
      </c>
      <c r="G92" s="11">
        <v>45611</v>
      </c>
      <c r="H92" s="17">
        <v>56</v>
      </c>
      <c r="I92">
        <v>1</v>
      </c>
      <c r="J92" t="str">
        <f t="shared" si="1"/>
        <v>Juvenile</v>
      </c>
      <c r="M92">
        <v>0</v>
      </c>
      <c r="O92" t="s">
        <v>67</v>
      </c>
    </row>
    <row r="93" spans="1:15" x14ac:dyDescent="0.25">
      <c r="A93">
        <v>722073</v>
      </c>
      <c r="B93" t="s">
        <v>13</v>
      </c>
      <c r="C93" t="s">
        <v>65</v>
      </c>
      <c r="D93" t="s">
        <v>14</v>
      </c>
      <c r="E93" t="s">
        <v>12</v>
      </c>
      <c r="F93" t="s">
        <v>100</v>
      </c>
      <c r="G93" s="11">
        <v>45611</v>
      </c>
      <c r="H93" s="17">
        <v>64</v>
      </c>
      <c r="I93">
        <v>1</v>
      </c>
      <c r="J93" t="str">
        <f t="shared" si="1"/>
        <v>Juvenile</v>
      </c>
      <c r="M93">
        <v>0</v>
      </c>
      <c r="O93" t="s">
        <v>67</v>
      </c>
    </row>
    <row r="94" spans="1:15" x14ac:dyDescent="0.25">
      <c r="A94">
        <v>722079</v>
      </c>
      <c r="B94" t="s">
        <v>13</v>
      </c>
      <c r="C94" t="s">
        <v>65</v>
      </c>
      <c r="D94" t="s">
        <v>14</v>
      </c>
      <c r="E94" t="s">
        <v>12</v>
      </c>
      <c r="F94" t="s">
        <v>100</v>
      </c>
      <c r="G94" s="11">
        <v>45611</v>
      </c>
      <c r="H94" s="17">
        <v>58</v>
      </c>
      <c r="I94">
        <v>1</v>
      </c>
      <c r="J94" t="str">
        <f t="shared" si="1"/>
        <v>Juvenile</v>
      </c>
      <c r="M94">
        <v>0</v>
      </c>
      <c r="O94" t="s">
        <v>67</v>
      </c>
    </row>
    <row r="95" spans="1:15" x14ac:dyDescent="0.25">
      <c r="A95">
        <v>722095</v>
      </c>
      <c r="B95" t="s">
        <v>13</v>
      </c>
      <c r="C95" t="s">
        <v>14</v>
      </c>
      <c r="D95" t="s">
        <v>14</v>
      </c>
      <c r="E95" t="s">
        <v>12</v>
      </c>
      <c r="F95" t="s">
        <v>101</v>
      </c>
      <c r="G95" s="11">
        <v>45611</v>
      </c>
      <c r="H95" s="17">
        <v>63</v>
      </c>
      <c r="I95">
        <v>1</v>
      </c>
      <c r="J95" t="str">
        <f t="shared" si="1"/>
        <v>Juvenile</v>
      </c>
      <c r="M95">
        <v>0</v>
      </c>
      <c r="O95" t="s">
        <v>67</v>
      </c>
    </row>
    <row r="96" spans="1:15" x14ac:dyDescent="0.25">
      <c r="A96">
        <v>722125</v>
      </c>
      <c r="B96" t="s">
        <v>13</v>
      </c>
      <c r="C96" t="s">
        <v>65</v>
      </c>
      <c r="D96" t="s">
        <v>14</v>
      </c>
      <c r="E96" t="s">
        <v>12</v>
      </c>
      <c r="F96" t="s">
        <v>102</v>
      </c>
      <c r="G96" s="11">
        <v>45614</v>
      </c>
      <c r="H96" s="17">
        <v>59</v>
      </c>
      <c r="I96">
        <v>1</v>
      </c>
      <c r="J96" t="str">
        <f t="shared" si="1"/>
        <v>Juvenile</v>
      </c>
      <c r="M96">
        <v>0</v>
      </c>
      <c r="O96" t="s">
        <v>67</v>
      </c>
    </row>
    <row r="97" spans="1:15" x14ac:dyDescent="0.25">
      <c r="A97">
        <v>722125</v>
      </c>
      <c r="B97" t="s">
        <v>13</v>
      </c>
      <c r="C97" t="s">
        <v>65</v>
      </c>
      <c r="D97" t="s">
        <v>14</v>
      </c>
      <c r="E97" t="s">
        <v>12</v>
      </c>
      <c r="F97" t="s">
        <v>102</v>
      </c>
      <c r="G97" s="11">
        <v>45614</v>
      </c>
      <c r="H97" s="17">
        <v>61</v>
      </c>
      <c r="I97">
        <v>1</v>
      </c>
      <c r="J97" t="str">
        <f t="shared" si="1"/>
        <v>Juvenile</v>
      </c>
      <c r="M97">
        <v>0</v>
      </c>
      <c r="O97" t="s">
        <v>67</v>
      </c>
    </row>
    <row r="98" spans="1:15" x14ac:dyDescent="0.25">
      <c r="A98">
        <v>722144</v>
      </c>
      <c r="B98" t="s">
        <v>13</v>
      </c>
      <c r="C98" t="s">
        <v>65</v>
      </c>
      <c r="D98" t="s">
        <v>14</v>
      </c>
      <c r="E98" t="s">
        <v>12</v>
      </c>
      <c r="F98" t="s">
        <v>103</v>
      </c>
      <c r="G98" s="11">
        <v>45614</v>
      </c>
      <c r="H98" s="17">
        <v>57</v>
      </c>
      <c r="I98">
        <v>1</v>
      </c>
      <c r="J98" t="str">
        <f t="shared" si="1"/>
        <v>Juvenile</v>
      </c>
      <c r="M98">
        <v>0</v>
      </c>
      <c r="O98" t="s">
        <v>67</v>
      </c>
    </row>
    <row r="99" spans="1:15" x14ac:dyDescent="0.25">
      <c r="A99">
        <v>722144</v>
      </c>
      <c r="B99" t="s">
        <v>13</v>
      </c>
      <c r="C99" t="s">
        <v>65</v>
      </c>
      <c r="D99" t="s">
        <v>14</v>
      </c>
      <c r="E99" t="s">
        <v>12</v>
      </c>
      <c r="F99" t="s">
        <v>103</v>
      </c>
      <c r="G99" s="11">
        <v>45614</v>
      </c>
      <c r="H99" s="17">
        <v>70</v>
      </c>
      <c r="I99">
        <v>1</v>
      </c>
      <c r="J99" t="str">
        <f t="shared" si="1"/>
        <v>Juvenile</v>
      </c>
      <c r="M99">
        <v>0</v>
      </c>
      <c r="O99" t="s">
        <v>67</v>
      </c>
    </row>
    <row r="100" spans="1:15" x14ac:dyDescent="0.25">
      <c r="A100">
        <v>722144</v>
      </c>
      <c r="B100" t="s">
        <v>13</v>
      </c>
      <c r="C100" t="s">
        <v>65</v>
      </c>
      <c r="D100" t="s">
        <v>14</v>
      </c>
      <c r="E100" t="s">
        <v>12</v>
      </c>
      <c r="F100" t="s">
        <v>103</v>
      </c>
      <c r="G100" s="11">
        <v>45614</v>
      </c>
      <c r="H100" s="17">
        <v>58</v>
      </c>
      <c r="I100">
        <v>1</v>
      </c>
      <c r="J100" t="str">
        <f t="shared" si="1"/>
        <v>Juvenile</v>
      </c>
      <c r="M100">
        <v>0</v>
      </c>
      <c r="O100" t="s">
        <v>67</v>
      </c>
    </row>
    <row r="101" spans="1:15" x14ac:dyDescent="0.25">
      <c r="A101">
        <v>722144</v>
      </c>
      <c r="B101" t="s">
        <v>13</v>
      </c>
      <c r="C101" t="s">
        <v>65</v>
      </c>
      <c r="D101" t="s">
        <v>14</v>
      </c>
      <c r="E101" t="s">
        <v>12</v>
      </c>
      <c r="F101" t="s">
        <v>103</v>
      </c>
      <c r="G101" s="11">
        <v>45614</v>
      </c>
      <c r="H101" s="17">
        <v>66</v>
      </c>
      <c r="I101">
        <v>1</v>
      </c>
      <c r="J101" t="str">
        <f t="shared" si="1"/>
        <v>Juvenile</v>
      </c>
      <c r="M101">
        <v>0</v>
      </c>
      <c r="O101" t="s">
        <v>67</v>
      </c>
    </row>
    <row r="102" spans="1:15" x14ac:dyDescent="0.25">
      <c r="A102">
        <v>722144</v>
      </c>
      <c r="B102" t="s">
        <v>13</v>
      </c>
      <c r="C102" t="s">
        <v>65</v>
      </c>
      <c r="D102" t="s">
        <v>14</v>
      </c>
      <c r="E102" t="s">
        <v>12</v>
      </c>
      <c r="F102" t="s">
        <v>103</v>
      </c>
      <c r="G102" s="11">
        <v>45614</v>
      </c>
      <c r="H102" s="17">
        <v>56</v>
      </c>
      <c r="I102">
        <v>1</v>
      </c>
      <c r="J102" t="str">
        <f t="shared" si="1"/>
        <v>Juvenile</v>
      </c>
      <c r="M102">
        <v>0</v>
      </c>
      <c r="O102" t="s">
        <v>67</v>
      </c>
    </row>
    <row r="103" spans="1:15" x14ac:dyDescent="0.25">
      <c r="A103">
        <v>722144</v>
      </c>
      <c r="B103" t="s">
        <v>13</v>
      </c>
      <c r="C103" t="s">
        <v>65</v>
      </c>
      <c r="D103" t="s">
        <v>14</v>
      </c>
      <c r="E103" t="s">
        <v>12</v>
      </c>
      <c r="F103" t="s">
        <v>103</v>
      </c>
      <c r="G103" s="11">
        <v>45614</v>
      </c>
      <c r="H103" s="17">
        <v>66</v>
      </c>
      <c r="I103">
        <v>1</v>
      </c>
      <c r="J103" t="str">
        <f t="shared" si="1"/>
        <v>Juvenile</v>
      </c>
      <c r="M103">
        <v>0</v>
      </c>
      <c r="O103" t="s">
        <v>67</v>
      </c>
    </row>
    <row r="104" spans="1:15" x14ac:dyDescent="0.25">
      <c r="A104">
        <v>722144</v>
      </c>
      <c r="B104" t="s">
        <v>13</v>
      </c>
      <c r="C104" t="s">
        <v>65</v>
      </c>
      <c r="D104" t="s">
        <v>14</v>
      </c>
      <c r="E104" t="s">
        <v>12</v>
      </c>
      <c r="F104" t="s">
        <v>103</v>
      </c>
      <c r="G104" s="11">
        <v>45614</v>
      </c>
      <c r="H104" s="17">
        <v>55</v>
      </c>
      <c r="I104">
        <v>1</v>
      </c>
      <c r="J104" t="str">
        <f t="shared" si="1"/>
        <v>Juvenile</v>
      </c>
      <c r="M104">
        <v>0</v>
      </c>
      <c r="O104" t="s">
        <v>67</v>
      </c>
    </row>
    <row r="105" spans="1:15" x14ac:dyDescent="0.25">
      <c r="A105">
        <v>722145</v>
      </c>
      <c r="B105" t="s">
        <v>13</v>
      </c>
      <c r="C105" t="s">
        <v>65</v>
      </c>
      <c r="D105" t="s">
        <v>14</v>
      </c>
      <c r="E105" t="s">
        <v>12</v>
      </c>
      <c r="F105" t="s">
        <v>103</v>
      </c>
      <c r="G105" s="11">
        <v>45614</v>
      </c>
      <c r="H105" s="17">
        <v>56</v>
      </c>
      <c r="I105">
        <v>1</v>
      </c>
      <c r="J105" t="str">
        <f t="shared" si="1"/>
        <v>Juvenile</v>
      </c>
      <c r="M105">
        <v>0</v>
      </c>
      <c r="O105" t="s">
        <v>67</v>
      </c>
    </row>
    <row r="106" spans="1:15" x14ac:dyDescent="0.25">
      <c r="A106">
        <v>722145</v>
      </c>
      <c r="B106" t="s">
        <v>13</v>
      </c>
      <c r="C106" t="s">
        <v>65</v>
      </c>
      <c r="D106" t="s">
        <v>14</v>
      </c>
      <c r="E106" t="s">
        <v>12</v>
      </c>
      <c r="F106" t="s">
        <v>103</v>
      </c>
      <c r="G106" s="11">
        <v>45614</v>
      </c>
      <c r="H106" s="17">
        <v>54</v>
      </c>
      <c r="I106">
        <v>1</v>
      </c>
      <c r="J106" t="str">
        <f t="shared" si="1"/>
        <v>Juvenile</v>
      </c>
      <c r="M106">
        <v>0</v>
      </c>
      <c r="O106" t="s">
        <v>67</v>
      </c>
    </row>
    <row r="107" spans="1:15" x14ac:dyDescent="0.25">
      <c r="A107">
        <v>722146</v>
      </c>
      <c r="B107" t="s">
        <v>13</v>
      </c>
      <c r="C107" t="s">
        <v>65</v>
      </c>
      <c r="D107" t="s">
        <v>14</v>
      </c>
      <c r="E107" t="s">
        <v>12</v>
      </c>
      <c r="F107" t="s">
        <v>103</v>
      </c>
      <c r="G107" s="11">
        <v>45614</v>
      </c>
      <c r="H107" s="17">
        <v>65</v>
      </c>
      <c r="I107">
        <v>1</v>
      </c>
      <c r="J107" t="str">
        <f t="shared" si="1"/>
        <v>Juvenile</v>
      </c>
      <c r="M107">
        <v>0</v>
      </c>
      <c r="O107" t="s">
        <v>67</v>
      </c>
    </row>
    <row r="108" spans="1:15" x14ac:dyDescent="0.25">
      <c r="A108">
        <v>722146</v>
      </c>
      <c r="B108" t="s">
        <v>13</v>
      </c>
      <c r="C108" t="s">
        <v>65</v>
      </c>
      <c r="D108" t="s">
        <v>14</v>
      </c>
      <c r="E108" t="s">
        <v>12</v>
      </c>
      <c r="F108" t="s">
        <v>103</v>
      </c>
      <c r="G108" s="11">
        <v>45614</v>
      </c>
      <c r="H108" s="17">
        <v>0</v>
      </c>
      <c r="I108">
        <v>1</v>
      </c>
      <c r="J108" t="str">
        <f t="shared" si="1"/>
        <v>Adult</v>
      </c>
      <c r="M108">
        <v>0</v>
      </c>
      <c r="O108" t="s">
        <v>67</v>
      </c>
    </row>
    <row r="109" spans="1:15" x14ac:dyDescent="0.25">
      <c r="A109">
        <v>722146</v>
      </c>
      <c r="B109" t="s">
        <v>13</v>
      </c>
      <c r="C109" t="s">
        <v>65</v>
      </c>
      <c r="D109" t="s">
        <v>14</v>
      </c>
      <c r="E109" t="s">
        <v>12</v>
      </c>
      <c r="F109" t="s">
        <v>103</v>
      </c>
      <c r="G109" s="11">
        <v>45614</v>
      </c>
      <c r="H109" s="17">
        <v>54</v>
      </c>
      <c r="I109">
        <v>1</v>
      </c>
      <c r="J109" t="str">
        <f t="shared" si="1"/>
        <v>Juvenile</v>
      </c>
      <c r="M109">
        <v>0</v>
      </c>
      <c r="O109" t="s">
        <v>67</v>
      </c>
    </row>
    <row r="110" spans="1:15" x14ac:dyDescent="0.25">
      <c r="A110">
        <v>722146</v>
      </c>
      <c r="B110" t="s">
        <v>13</v>
      </c>
      <c r="C110" t="s">
        <v>65</v>
      </c>
      <c r="D110" t="s">
        <v>14</v>
      </c>
      <c r="E110" t="s">
        <v>12</v>
      </c>
      <c r="F110" t="s">
        <v>103</v>
      </c>
      <c r="G110" s="11">
        <v>45614</v>
      </c>
      <c r="H110" s="17">
        <v>55</v>
      </c>
      <c r="I110">
        <v>2</v>
      </c>
      <c r="J110" t="str">
        <f t="shared" si="1"/>
        <v>Juvenile</v>
      </c>
      <c r="M110">
        <v>0</v>
      </c>
      <c r="O110" t="s">
        <v>67</v>
      </c>
    </row>
    <row r="111" spans="1:15" x14ac:dyDescent="0.25">
      <c r="A111">
        <v>722146</v>
      </c>
      <c r="B111" t="s">
        <v>13</v>
      </c>
      <c r="C111" t="s">
        <v>65</v>
      </c>
      <c r="D111" t="s">
        <v>14</v>
      </c>
      <c r="E111" t="s">
        <v>12</v>
      </c>
      <c r="F111" t="s">
        <v>103</v>
      </c>
      <c r="G111" s="11">
        <v>45614</v>
      </c>
      <c r="H111" s="17">
        <v>60</v>
      </c>
      <c r="I111">
        <v>2</v>
      </c>
      <c r="J111" t="str">
        <f t="shared" si="1"/>
        <v>Juvenile</v>
      </c>
      <c r="M111">
        <v>0</v>
      </c>
      <c r="O111" t="s">
        <v>67</v>
      </c>
    </row>
    <row r="112" spans="1:15" x14ac:dyDescent="0.25">
      <c r="A112">
        <v>722146</v>
      </c>
      <c r="B112" t="s">
        <v>13</v>
      </c>
      <c r="C112" t="s">
        <v>65</v>
      </c>
      <c r="D112" t="s">
        <v>14</v>
      </c>
      <c r="E112" t="s">
        <v>12</v>
      </c>
      <c r="F112" t="s">
        <v>103</v>
      </c>
      <c r="G112" s="11">
        <v>45614</v>
      </c>
      <c r="H112" s="17">
        <v>58</v>
      </c>
      <c r="I112">
        <v>1</v>
      </c>
      <c r="J112" t="str">
        <f t="shared" si="1"/>
        <v>Juvenile</v>
      </c>
      <c r="M112">
        <v>0</v>
      </c>
      <c r="O112" t="s">
        <v>67</v>
      </c>
    </row>
    <row r="113" spans="1:15" x14ac:dyDescent="0.25">
      <c r="A113">
        <v>722146</v>
      </c>
      <c r="B113" t="s">
        <v>13</v>
      </c>
      <c r="C113" t="s">
        <v>65</v>
      </c>
      <c r="D113" t="s">
        <v>14</v>
      </c>
      <c r="E113" t="s">
        <v>12</v>
      </c>
      <c r="F113" t="s">
        <v>103</v>
      </c>
      <c r="G113" s="11">
        <v>45614</v>
      </c>
      <c r="H113" s="17">
        <v>66</v>
      </c>
      <c r="I113">
        <v>1</v>
      </c>
      <c r="J113" t="str">
        <f t="shared" si="1"/>
        <v>Juvenile</v>
      </c>
      <c r="M113">
        <v>0</v>
      </c>
      <c r="O113" t="s">
        <v>67</v>
      </c>
    </row>
    <row r="114" spans="1:15" x14ac:dyDescent="0.25">
      <c r="A114">
        <v>722146</v>
      </c>
      <c r="B114" t="s">
        <v>13</v>
      </c>
      <c r="C114" t="s">
        <v>65</v>
      </c>
      <c r="D114" t="s">
        <v>14</v>
      </c>
      <c r="E114" t="s">
        <v>12</v>
      </c>
      <c r="F114" t="s">
        <v>103</v>
      </c>
      <c r="G114" s="11">
        <v>45614</v>
      </c>
      <c r="H114" s="17">
        <v>62</v>
      </c>
      <c r="I114">
        <v>1</v>
      </c>
      <c r="J114" t="str">
        <f t="shared" si="1"/>
        <v>Juvenile</v>
      </c>
      <c r="M114">
        <v>0</v>
      </c>
      <c r="O114" t="s">
        <v>67</v>
      </c>
    </row>
    <row r="115" spans="1:15" x14ac:dyDescent="0.25">
      <c r="A115">
        <v>722146</v>
      </c>
      <c r="B115" t="s">
        <v>13</v>
      </c>
      <c r="C115" t="s">
        <v>65</v>
      </c>
      <c r="D115" t="s">
        <v>14</v>
      </c>
      <c r="E115" t="s">
        <v>12</v>
      </c>
      <c r="F115" t="s">
        <v>103</v>
      </c>
      <c r="G115" s="11">
        <v>45614</v>
      </c>
      <c r="H115" s="17">
        <v>64</v>
      </c>
      <c r="I115">
        <v>1</v>
      </c>
      <c r="J115" t="str">
        <f t="shared" si="1"/>
        <v>Juvenile</v>
      </c>
      <c r="M115">
        <v>0</v>
      </c>
      <c r="O115" t="s">
        <v>67</v>
      </c>
    </row>
    <row r="116" spans="1:15" x14ac:dyDescent="0.25">
      <c r="A116">
        <v>722148</v>
      </c>
      <c r="B116" t="s">
        <v>13</v>
      </c>
      <c r="C116" t="s">
        <v>65</v>
      </c>
      <c r="D116" t="s">
        <v>14</v>
      </c>
      <c r="E116" t="s">
        <v>12</v>
      </c>
      <c r="F116" t="s">
        <v>103</v>
      </c>
      <c r="G116" s="11">
        <v>45614</v>
      </c>
      <c r="H116" s="17">
        <v>61</v>
      </c>
      <c r="I116">
        <v>1</v>
      </c>
      <c r="J116" t="str">
        <f t="shared" si="1"/>
        <v>Juvenile</v>
      </c>
      <c r="M116">
        <v>0</v>
      </c>
      <c r="O116" t="s">
        <v>67</v>
      </c>
    </row>
    <row r="117" spans="1:15" x14ac:dyDescent="0.25">
      <c r="A117">
        <v>722166</v>
      </c>
      <c r="B117" t="s">
        <v>13</v>
      </c>
      <c r="C117" t="s">
        <v>65</v>
      </c>
      <c r="D117" t="s">
        <v>14</v>
      </c>
      <c r="E117" t="s">
        <v>12</v>
      </c>
      <c r="F117" t="s">
        <v>104</v>
      </c>
      <c r="G117" s="11">
        <v>45614</v>
      </c>
      <c r="H117" s="17">
        <v>65</v>
      </c>
      <c r="I117">
        <v>1</v>
      </c>
      <c r="J117" t="str">
        <f t="shared" si="1"/>
        <v>Juvenile</v>
      </c>
      <c r="M117">
        <v>0</v>
      </c>
      <c r="O117" t="s">
        <v>67</v>
      </c>
    </row>
    <row r="118" spans="1:15" x14ac:dyDescent="0.25">
      <c r="A118">
        <v>722337</v>
      </c>
      <c r="B118" t="s">
        <v>13</v>
      </c>
      <c r="C118" t="s">
        <v>14</v>
      </c>
      <c r="D118" t="s">
        <v>14</v>
      </c>
      <c r="E118" t="s">
        <v>12</v>
      </c>
      <c r="F118" t="s">
        <v>105</v>
      </c>
      <c r="G118" s="11">
        <v>45616</v>
      </c>
      <c r="H118" s="17">
        <v>57</v>
      </c>
      <c r="I118">
        <v>1</v>
      </c>
      <c r="J118" t="str">
        <f t="shared" si="1"/>
        <v>Juvenile</v>
      </c>
      <c r="M118">
        <v>0</v>
      </c>
      <c r="O118" t="s">
        <v>67</v>
      </c>
    </row>
    <row r="119" spans="1:15" x14ac:dyDescent="0.25">
      <c r="A119">
        <v>722337</v>
      </c>
      <c r="B119" t="s">
        <v>13</v>
      </c>
      <c r="C119" t="s">
        <v>14</v>
      </c>
      <c r="D119" t="s">
        <v>14</v>
      </c>
      <c r="E119" t="s">
        <v>12</v>
      </c>
      <c r="F119" t="s">
        <v>105</v>
      </c>
      <c r="G119" s="11">
        <v>45616</v>
      </c>
      <c r="H119" s="17">
        <v>54</v>
      </c>
      <c r="I119">
        <v>1</v>
      </c>
      <c r="J119" t="str">
        <f t="shared" si="1"/>
        <v>Juvenile</v>
      </c>
      <c r="M119">
        <v>0</v>
      </c>
      <c r="O119" t="s">
        <v>67</v>
      </c>
    </row>
    <row r="120" spans="1:15" x14ac:dyDescent="0.25">
      <c r="A120">
        <v>722324</v>
      </c>
      <c r="B120" t="s">
        <v>13</v>
      </c>
      <c r="C120" t="s">
        <v>14</v>
      </c>
      <c r="D120" t="s">
        <v>14</v>
      </c>
      <c r="E120" t="s">
        <v>12</v>
      </c>
      <c r="F120" t="s">
        <v>106</v>
      </c>
      <c r="G120" s="11">
        <v>45616</v>
      </c>
      <c r="H120" s="17">
        <v>0</v>
      </c>
      <c r="I120">
        <v>1</v>
      </c>
      <c r="J120" t="str">
        <f t="shared" si="1"/>
        <v>Adult</v>
      </c>
      <c r="M120">
        <v>0</v>
      </c>
      <c r="O120" t="s">
        <v>67</v>
      </c>
    </row>
    <row r="121" spans="1:15" x14ac:dyDescent="0.25">
      <c r="A121">
        <v>722324</v>
      </c>
      <c r="B121" t="s">
        <v>13</v>
      </c>
      <c r="C121" t="s">
        <v>14</v>
      </c>
      <c r="D121" t="s">
        <v>14</v>
      </c>
      <c r="E121" t="s">
        <v>12</v>
      </c>
      <c r="F121" t="s">
        <v>106</v>
      </c>
      <c r="G121" s="11">
        <v>45616</v>
      </c>
      <c r="H121" s="17">
        <v>70</v>
      </c>
      <c r="I121">
        <v>1</v>
      </c>
      <c r="J121" t="str">
        <f t="shared" si="1"/>
        <v>Juvenile</v>
      </c>
      <c r="M121">
        <v>0</v>
      </c>
      <c r="O121" t="s">
        <v>67</v>
      </c>
    </row>
    <row r="122" spans="1:15" x14ac:dyDescent="0.25">
      <c r="A122">
        <v>722325</v>
      </c>
      <c r="B122" t="s">
        <v>13</v>
      </c>
      <c r="C122" t="s">
        <v>14</v>
      </c>
      <c r="D122" t="s">
        <v>14</v>
      </c>
      <c r="E122" t="s">
        <v>12</v>
      </c>
      <c r="F122" t="s">
        <v>106</v>
      </c>
      <c r="G122" s="11">
        <v>45616</v>
      </c>
      <c r="H122" s="17">
        <v>0</v>
      </c>
      <c r="I122">
        <v>1</v>
      </c>
      <c r="J122" t="str">
        <f t="shared" si="1"/>
        <v>Adult</v>
      </c>
      <c r="M122">
        <v>0</v>
      </c>
      <c r="O122" t="s">
        <v>67</v>
      </c>
    </row>
    <row r="123" spans="1:15" x14ac:dyDescent="0.25">
      <c r="A123">
        <v>722325</v>
      </c>
      <c r="B123" t="s">
        <v>13</v>
      </c>
      <c r="C123" t="s">
        <v>14</v>
      </c>
      <c r="D123" t="s">
        <v>14</v>
      </c>
      <c r="E123" t="s">
        <v>12</v>
      </c>
      <c r="F123" t="s">
        <v>106</v>
      </c>
      <c r="G123" s="11">
        <v>45616</v>
      </c>
      <c r="H123" s="17">
        <v>70</v>
      </c>
      <c r="I123">
        <v>1</v>
      </c>
      <c r="J123" t="str">
        <f t="shared" si="1"/>
        <v>Juvenile</v>
      </c>
      <c r="M123">
        <v>0</v>
      </c>
      <c r="O123" t="s">
        <v>67</v>
      </c>
    </row>
    <row r="124" spans="1:15" x14ac:dyDescent="0.25">
      <c r="A124">
        <v>722325</v>
      </c>
      <c r="B124" t="s">
        <v>13</v>
      </c>
      <c r="C124" t="s">
        <v>14</v>
      </c>
      <c r="D124" t="s">
        <v>14</v>
      </c>
      <c r="E124" t="s">
        <v>12</v>
      </c>
      <c r="F124" t="s">
        <v>106</v>
      </c>
      <c r="G124" s="11">
        <v>45616</v>
      </c>
      <c r="H124" s="17">
        <v>58</v>
      </c>
      <c r="I124">
        <v>1</v>
      </c>
      <c r="J124" t="str">
        <f t="shared" si="1"/>
        <v>Juvenile</v>
      </c>
      <c r="M124">
        <v>0</v>
      </c>
      <c r="O124" t="s">
        <v>67</v>
      </c>
    </row>
    <row r="125" spans="1:15" x14ac:dyDescent="0.25">
      <c r="A125">
        <v>722327</v>
      </c>
      <c r="B125" t="s">
        <v>13</v>
      </c>
      <c r="C125" t="s">
        <v>14</v>
      </c>
      <c r="D125" t="s">
        <v>14</v>
      </c>
      <c r="E125" t="s">
        <v>12</v>
      </c>
      <c r="F125" t="s">
        <v>106</v>
      </c>
      <c r="G125" s="11">
        <v>45616</v>
      </c>
      <c r="H125" s="17">
        <v>57</v>
      </c>
      <c r="I125">
        <v>1</v>
      </c>
      <c r="J125" t="str">
        <f t="shared" si="1"/>
        <v>Juvenile</v>
      </c>
      <c r="M125">
        <v>0</v>
      </c>
      <c r="O125" t="s">
        <v>67</v>
      </c>
    </row>
    <row r="126" spans="1:15" x14ac:dyDescent="0.25">
      <c r="A126">
        <v>722327</v>
      </c>
      <c r="B126" t="s">
        <v>13</v>
      </c>
      <c r="C126" t="s">
        <v>14</v>
      </c>
      <c r="D126" t="s">
        <v>14</v>
      </c>
      <c r="E126" t="s">
        <v>12</v>
      </c>
      <c r="F126" t="s">
        <v>106</v>
      </c>
      <c r="G126" s="11">
        <v>45616</v>
      </c>
      <c r="H126" s="17">
        <v>64</v>
      </c>
      <c r="I126">
        <v>1</v>
      </c>
      <c r="J126" t="str">
        <f t="shared" si="1"/>
        <v>Juvenile</v>
      </c>
      <c r="M126">
        <v>0</v>
      </c>
      <c r="O126" t="s">
        <v>67</v>
      </c>
    </row>
    <row r="127" spans="1:15" x14ac:dyDescent="0.25">
      <c r="A127">
        <v>722327</v>
      </c>
      <c r="B127" t="s">
        <v>13</v>
      </c>
      <c r="C127" t="s">
        <v>14</v>
      </c>
      <c r="D127" t="s">
        <v>14</v>
      </c>
      <c r="E127" t="s">
        <v>12</v>
      </c>
      <c r="F127" t="s">
        <v>106</v>
      </c>
      <c r="G127" s="11">
        <v>45616</v>
      </c>
      <c r="H127" s="17">
        <v>61</v>
      </c>
      <c r="I127">
        <v>1</v>
      </c>
      <c r="J127" t="str">
        <f t="shared" si="1"/>
        <v>Juvenile</v>
      </c>
      <c r="M127">
        <v>0</v>
      </c>
      <c r="O127" t="s">
        <v>67</v>
      </c>
    </row>
    <row r="128" spans="1:15" x14ac:dyDescent="0.25">
      <c r="A128">
        <v>722327</v>
      </c>
      <c r="B128" t="s">
        <v>13</v>
      </c>
      <c r="C128" t="s">
        <v>14</v>
      </c>
      <c r="D128" t="s">
        <v>14</v>
      </c>
      <c r="E128" t="s">
        <v>12</v>
      </c>
      <c r="F128" t="s">
        <v>106</v>
      </c>
      <c r="G128" s="11">
        <v>45616</v>
      </c>
      <c r="H128" s="17">
        <v>0</v>
      </c>
      <c r="I128">
        <v>1</v>
      </c>
      <c r="J128" t="str">
        <f t="shared" si="1"/>
        <v>Adult</v>
      </c>
      <c r="M128">
        <v>0</v>
      </c>
      <c r="O128" t="s">
        <v>67</v>
      </c>
    </row>
    <row r="129" spans="1:15" x14ac:dyDescent="0.25">
      <c r="A129">
        <v>722328</v>
      </c>
      <c r="B129" t="s">
        <v>13</v>
      </c>
      <c r="C129" t="s">
        <v>14</v>
      </c>
      <c r="D129" t="s">
        <v>14</v>
      </c>
      <c r="E129" t="s">
        <v>12</v>
      </c>
      <c r="F129" t="s">
        <v>106</v>
      </c>
      <c r="G129" s="11">
        <v>45616</v>
      </c>
      <c r="H129" s="17">
        <v>69</v>
      </c>
      <c r="I129">
        <v>1</v>
      </c>
      <c r="J129" t="str">
        <f t="shared" si="1"/>
        <v>Juvenile</v>
      </c>
      <c r="M129">
        <v>0</v>
      </c>
      <c r="O129" t="s">
        <v>67</v>
      </c>
    </row>
    <row r="130" spans="1:15" x14ac:dyDescent="0.25">
      <c r="A130">
        <v>722328</v>
      </c>
      <c r="B130" t="s">
        <v>13</v>
      </c>
      <c r="C130" t="s">
        <v>14</v>
      </c>
      <c r="D130" t="s">
        <v>14</v>
      </c>
      <c r="E130" t="s">
        <v>12</v>
      </c>
      <c r="F130" t="s">
        <v>106</v>
      </c>
      <c r="G130" s="11">
        <v>45616</v>
      </c>
      <c r="H130" s="17">
        <v>0</v>
      </c>
      <c r="I130">
        <v>1</v>
      </c>
      <c r="J130" t="str">
        <f t="shared" si="1"/>
        <v>Adult</v>
      </c>
      <c r="M130">
        <v>0</v>
      </c>
      <c r="O130" t="s">
        <v>67</v>
      </c>
    </row>
    <row r="131" spans="1:15" x14ac:dyDescent="0.25">
      <c r="A131">
        <v>722328</v>
      </c>
      <c r="B131" t="s">
        <v>13</v>
      </c>
      <c r="C131" t="s">
        <v>14</v>
      </c>
      <c r="D131" t="s">
        <v>14</v>
      </c>
      <c r="E131" t="s">
        <v>12</v>
      </c>
      <c r="F131" t="s">
        <v>106</v>
      </c>
      <c r="G131" s="11">
        <v>45616</v>
      </c>
      <c r="H131" s="17">
        <v>65</v>
      </c>
      <c r="I131">
        <v>1</v>
      </c>
      <c r="J131" t="str">
        <f t="shared" si="1"/>
        <v>Juvenile</v>
      </c>
      <c r="M131">
        <v>0</v>
      </c>
      <c r="O131" t="s">
        <v>67</v>
      </c>
    </row>
    <row r="132" spans="1:15" x14ac:dyDescent="0.25">
      <c r="A132">
        <v>722328</v>
      </c>
      <c r="B132" t="s">
        <v>13</v>
      </c>
      <c r="C132" t="s">
        <v>14</v>
      </c>
      <c r="D132" t="s">
        <v>14</v>
      </c>
      <c r="E132" t="s">
        <v>12</v>
      </c>
      <c r="F132" t="s">
        <v>106</v>
      </c>
      <c r="G132" s="11">
        <v>45616</v>
      </c>
      <c r="H132" s="17">
        <v>62</v>
      </c>
      <c r="I132">
        <v>1</v>
      </c>
      <c r="J132" t="str">
        <f t="shared" ref="J132:J186" si="2">IF(H132=0, "Adult", IF(H132&lt;20,"Larva",IF(H132&lt;=84,"Juvenile","Adult")))</f>
        <v>Juvenile</v>
      </c>
      <c r="M132">
        <v>0</v>
      </c>
      <c r="O132" t="s">
        <v>67</v>
      </c>
    </row>
    <row r="133" spans="1:15" x14ac:dyDescent="0.25">
      <c r="A133">
        <v>722328</v>
      </c>
      <c r="B133" t="s">
        <v>13</v>
      </c>
      <c r="C133" t="s">
        <v>14</v>
      </c>
      <c r="D133" t="s">
        <v>14</v>
      </c>
      <c r="E133" t="s">
        <v>12</v>
      </c>
      <c r="F133" t="s">
        <v>106</v>
      </c>
      <c r="G133" s="11">
        <v>45616</v>
      </c>
      <c r="H133" s="17">
        <v>63</v>
      </c>
      <c r="I133">
        <v>2</v>
      </c>
      <c r="J133" t="str">
        <f t="shared" si="2"/>
        <v>Juvenile</v>
      </c>
      <c r="M133">
        <v>0</v>
      </c>
      <c r="O133" t="s">
        <v>67</v>
      </c>
    </row>
    <row r="134" spans="1:15" x14ac:dyDescent="0.25">
      <c r="A134">
        <v>722328</v>
      </c>
      <c r="B134" t="s">
        <v>13</v>
      </c>
      <c r="C134" t="s">
        <v>14</v>
      </c>
      <c r="D134" t="s">
        <v>14</v>
      </c>
      <c r="E134" t="s">
        <v>12</v>
      </c>
      <c r="F134" t="s">
        <v>106</v>
      </c>
      <c r="G134" s="11">
        <v>45616</v>
      </c>
      <c r="H134" s="17">
        <v>74</v>
      </c>
      <c r="I134">
        <v>1</v>
      </c>
      <c r="J134" t="str">
        <f t="shared" si="2"/>
        <v>Juvenile</v>
      </c>
      <c r="M134">
        <v>0</v>
      </c>
      <c r="O134" t="s">
        <v>67</v>
      </c>
    </row>
    <row r="135" spans="1:15" x14ac:dyDescent="0.25">
      <c r="A135">
        <v>722328</v>
      </c>
      <c r="B135" t="s">
        <v>13</v>
      </c>
      <c r="C135" t="s">
        <v>14</v>
      </c>
      <c r="D135" t="s">
        <v>14</v>
      </c>
      <c r="E135" t="s">
        <v>12</v>
      </c>
      <c r="F135" t="s">
        <v>106</v>
      </c>
      <c r="G135" s="11">
        <v>45616</v>
      </c>
      <c r="H135" s="17">
        <v>58</v>
      </c>
      <c r="I135">
        <v>3</v>
      </c>
      <c r="J135" t="str">
        <f t="shared" si="2"/>
        <v>Juvenile</v>
      </c>
      <c r="M135">
        <v>0</v>
      </c>
      <c r="O135" t="s">
        <v>67</v>
      </c>
    </row>
    <row r="136" spans="1:15" x14ac:dyDescent="0.25">
      <c r="A136">
        <v>722328</v>
      </c>
      <c r="B136" t="s">
        <v>13</v>
      </c>
      <c r="C136" t="s">
        <v>14</v>
      </c>
      <c r="D136" t="s">
        <v>14</v>
      </c>
      <c r="E136" t="s">
        <v>12</v>
      </c>
      <c r="F136" t="s">
        <v>106</v>
      </c>
      <c r="G136" s="11">
        <v>45616</v>
      </c>
      <c r="H136" s="17">
        <v>70</v>
      </c>
      <c r="I136">
        <v>1</v>
      </c>
      <c r="J136" t="str">
        <f t="shared" si="2"/>
        <v>Juvenile</v>
      </c>
      <c r="M136">
        <v>0</v>
      </c>
      <c r="O136" t="s">
        <v>67</v>
      </c>
    </row>
    <row r="137" spans="1:15" x14ac:dyDescent="0.25">
      <c r="A137">
        <v>722328</v>
      </c>
      <c r="B137" t="s">
        <v>13</v>
      </c>
      <c r="C137" t="s">
        <v>14</v>
      </c>
      <c r="D137" t="s">
        <v>14</v>
      </c>
      <c r="E137" t="s">
        <v>12</v>
      </c>
      <c r="F137" t="s">
        <v>106</v>
      </c>
      <c r="G137" s="11">
        <v>45616</v>
      </c>
      <c r="H137" s="17">
        <v>64</v>
      </c>
      <c r="I137">
        <v>1</v>
      </c>
      <c r="J137" t="str">
        <f t="shared" si="2"/>
        <v>Juvenile</v>
      </c>
      <c r="M137">
        <v>0</v>
      </c>
      <c r="O137" t="s">
        <v>67</v>
      </c>
    </row>
    <row r="138" spans="1:15" x14ac:dyDescent="0.25">
      <c r="A138">
        <v>722328</v>
      </c>
      <c r="B138" t="s">
        <v>13</v>
      </c>
      <c r="C138" t="s">
        <v>14</v>
      </c>
      <c r="D138" t="s">
        <v>14</v>
      </c>
      <c r="E138" t="s">
        <v>12</v>
      </c>
      <c r="F138" t="s">
        <v>106</v>
      </c>
      <c r="G138" s="11">
        <v>45616</v>
      </c>
      <c r="H138" s="17">
        <v>66</v>
      </c>
      <c r="I138">
        <v>3</v>
      </c>
      <c r="J138" t="str">
        <f t="shared" si="2"/>
        <v>Juvenile</v>
      </c>
      <c r="M138">
        <v>0</v>
      </c>
      <c r="O138" t="s">
        <v>67</v>
      </c>
    </row>
    <row r="139" spans="1:15" x14ac:dyDescent="0.25">
      <c r="D139" t="s">
        <v>94</v>
      </c>
      <c r="E139" t="s">
        <v>95</v>
      </c>
      <c r="F139" s="14" t="s">
        <v>107</v>
      </c>
      <c r="G139" s="13">
        <v>45617</v>
      </c>
      <c r="H139" s="14">
        <v>0</v>
      </c>
      <c r="I139" s="14">
        <v>1</v>
      </c>
      <c r="J139" t="str">
        <f t="shared" si="2"/>
        <v>Adult</v>
      </c>
      <c r="M139">
        <v>0</v>
      </c>
      <c r="O139" t="s">
        <v>67</v>
      </c>
    </row>
    <row r="140" spans="1:15" x14ac:dyDescent="0.25">
      <c r="D140" t="s">
        <v>94</v>
      </c>
      <c r="E140" t="s">
        <v>95</v>
      </c>
      <c r="F140" s="14" t="s">
        <v>96</v>
      </c>
      <c r="G140" s="13">
        <v>45617</v>
      </c>
      <c r="H140" s="14">
        <v>0</v>
      </c>
      <c r="I140" s="14">
        <v>3</v>
      </c>
      <c r="J140" t="str">
        <f t="shared" si="2"/>
        <v>Adult</v>
      </c>
      <c r="M140">
        <v>0</v>
      </c>
      <c r="O140" t="s">
        <v>67</v>
      </c>
    </row>
    <row r="141" spans="1:15" x14ac:dyDescent="0.25">
      <c r="D141" t="s">
        <v>94</v>
      </c>
      <c r="E141" t="s">
        <v>95</v>
      </c>
      <c r="F141" s="14" t="s">
        <v>96</v>
      </c>
      <c r="G141" s="13">
        <v>45617</v>
      </c>
      <c r="H141" s="14">
        <v>58</v>
      </c>
      <c r="I141" s="14">
        <v>1</v>
      </c>
      <c r="J141" t="str">
        <f t="shared" si="2"/>
        <v>Juvenile</v>
      </c>
      <c r="M141">
        <v>0</v>
      </c>
      <c r="O141" t="s">
        <v>67</v>
      </c>
    </row>
    <row r="142" spans="1:15" x14ac:dyDescent="0.25">
      <c r="D142" t="s">
        <v>94</v>
      </c>
      <c r="E142" t="s">
        <v>95</v>
      </c>
      <c r="F142" s="14" t="s">
        <v>96</v>
      </c>
      <c r="G142" s="13">
        <v>45617</v>
      </c>
      <c r="H142" s="14">
        <v>58</v>
      </c>
      <c r="I142" s="14">
        <v>1</v>
      </c>
      <c r="J142" t="str">
        <f t="shared" si="2"/>
        <v>Juvenile</v>
      </c>
      <c r="M142">
        <v>0</v>
      </c>
      <c r="O142" t="s">
        <v>67</v>
      </c>
    </row>
    <row r="143" spans="1:15" x14ac:dyDescent="0.25">
      <c r="D143" t="s">
        <v>94</v>
      </c>
      <c r="E143" t="s">
        <v>95</v>
      </c>
      <c r="F143" s="14" t="s">
        <v>96</v>
      </c>
      <c r="G143" s="13">
        <v>45617</v>
      </c>
      <c r="H143" s="14">
        <v>59</v>
      </c>
      <c r="I143" s="14">
        <v>1</v>
      </c>
      <c r="J143" t="str">
        <f t="shared" si="2"/>
        <v>Juvenile</v>
      </c>
      <c r="M143">
        <v>0</v>
      </c>
      <c r="O143" t="s">
        <v>67</v>
      </c>
    </row>
    <row r="144" spans="1:15" x14ac:dyDescent="0.25">
      <c r="D144" t="s">
        <v>94</v>
      </c>
      <c r="E144" t="s">
        <v>95</v>
      </c>
      <c r="F144" s="14" t="s">
        <v>96</v>
      </c>
      <c r="G144" s="13">
        <v>45617</v>
      </c>
      <c r="H144" s="14">
        <v>60</v>
      </c>
      <c r="I144" s="14">
        <v>1</v>
      </c>
      <c r="J144" t="str">
        <f t="shared" si="2"/>
        <v>Juvenile</v>
      </c>
      <c r="M144">
        <v>0</v>
      </c>
      <c r="O144" t="s">
        <v>67</v>
      </c>
    </row>
    <row r="145" spans="1:15" x14ac:dyDescent="0.25">
      <c r="D145" t="s">
        <v>94</v>
      </c>
      <c r="E145" t="s">
        <v>95</v>
      </c>
      <c r="F145" s="14" t="s">
        <v>96</v>
      </c>
      <c r="G145" s="13">
        <v>45617</v>
      </c>
      <c r="H145" s="14">
        <v>61</v>
      </c>
      <c r="I145" s="14">
        <v>1</v>
      </c>
      <c r="J145" t="str">
        <f t="shared" si="2"/>
        <v>Juvenile</v>
      </c>
      <c r="M145">
        <v>0</v>
      </c>
      <c r="O145" t="s">
        <v>67</v>
      </c>
    </row>
    <row r="146" spans="1:15" x14ac:dyDescent="0.25">
      <c r="D146" t="s">
        <v>94</v>
      </c>
      <c r="E146" t="s">
        <v>95</v>
      </c>
      <c r="F146" s="14" t="s">
        <v>96</v>
      </c>
      <c r="G146" s="13">
        <v>45617</v>
      </c>
      <c r="H146" s="14">
        <v>62</v>
      </c>
      <c r="I146" s="14">
        <v>1</v>
      </c>
      <c r="J146" t="str">
        <f t="shared" si="2"/>
        <v>Juvenile</v>
      </c>
      <c r="M146">
        <v>0</v>
      </c>
      <c r="O146" t="s">
        <v>67</v>
      </c>
    </row>
    <row r="147" spans="1:15" x14ac:dyDescent="0.25">
      <c r="D147" t="s">
        <v>94</v>
      </c>
      <c r="E147" t="s">
        <v>95</v>
      </c>
      <c r="F147" s="14" t="s">
        <v>96</v>
      </c>
      <c r="G147" s="13">
        <v>45617</v>
      </c>
      <c r="H147" s="14">
        <v>65</v>
      </c>
      <c r="I147" s="14">
        <v>1</v>
      </c>
      <c r="J147" t="str">
        <f t="shared" si="2"/>
        <v>Juvenile</v>
      </c>
      <c r="M147">
        <v>0</v>
      </c>
      <c r="O147" t="s">
        <v>67</v>
      </c>
    </row>
    <row r="148" spans="1:15" x14ac:dyDescent="0.25">
      <c r="D148" t="s">
        <v>94</v>
      </c>
      <c r="E148" t="s">
        <v>95</v>
      </c>
      <c r="F148" s="14" t="s">
        <v>96</v>
      </c>
      <c r="G148" s="13">
        <v>45617</v>
      </c>
      <c r="H148" s="14">
        <v>66</v>
      </c>
      <c r="I148" s="14">
        <v>1</v>
      </c>
      <c r="J148" t="str">
        <f t="shared" si="2"/>
        <v>Juvenile</v>
      </c>
      <c r="M148">
        <v>0</v>
      </c>
      <c r="O148" t="s">
        <v>67</v>
      </c>
    </row>
    <row r="149" spans="1:15" x14ac:dyDescent="0.25">
      <c r="D149" t="s">
        <v>94</v>
      </c>
      <c r="E149" t="s">
        <v>95</v>
      </c>
      <c r="F149" s="14" t="s">
        <v>96</v>
      </c>
      <c r="G149" s="13">
        <v>45617</v>
      </c>
      <c r="H149" s="14">
        <v>70</v>
      </c>
      <c r="I149" s="14">
        <v>1</v>
      </c>
      <c r="J149" t="str">
        <f t="shared" si="2"/>
        <v>Juvenile</v>
      </c>
      <c r="M149">
        <v>0</v>
      </c>
      <c r="O149" t="s">
        <v>67</v>
      </c>
    </row>
    <row r="150" spans="1:15" x14ac:dyDescent="0.25">
      <c r="D150" t="s">
        <v>94</v>
      </c>
      <c r="E150" t="s">
        <v>95</v>
      </c>
      <c r="F150" s="14" t="s">
        <v>96</v>
      </c>
      <c r="G150" s="13">
        <v>45617</v>
      </c>
      <c r="H150" s="14">
        <v>71</v>
      </c>
      <c r="I150" s="14">
        <v>1</v>
      </c>
      <c r="J150" t="str">
        <f t="shared" si="2"/>
        <v>Juvenile</v>
      </c>
      <c r="M150">
        <v>0</v>
      </c>
      <c r="O150" t="s">
        <v>67</v>
      </c>
    </row>
    <row r="151" spans="1:15" x14ac:dyDescent="0.25">
      <c r="D151" t="s">
        <v>94</v>
      </c>
      <c r="E151" t="s">
        <v>95</v>
      </c>
      <c r="F151" s="14" t="s">
        <v>96</v>
      </c>
      <c r="G151" s="13">
        <v>45617</v>
      </c>
      <c r="H151" s="14">
        <v>72</v>
      </c>
      <c r="I151" s="14">
        <v>1</v>
      </c>
      <c r="J151" t="str">
        <f t="shared" si="2"/>
        <v>Juvenile</v>
      </c>
      <c r="M151">
        <v>0</v>
      </c>
      <c r="O151" t="s">
        <v>67</v>
      </c>
    </row>
    <row r="152" spans="1:15" x14ac:dyDescent="0.25">
      <c r="D152" t="s">
        <v>94</v>
      </c>
      <c r="E152" t="s">
        <v>95</v>
      </c>
      <c r="F152" s="14" t="s">
        <v>96</v>
      </c>
      <c r="G152" s="13">
        <v>45617</v>
      </c>
      <c r="H152" s="14">
        <v>73</v>
      </c>
      <c r="I152" s="14">
        <v>1</v>
      </c>
      <c r="J152" t="str">
        <f t="shared" si="2"/>
        <v>Juvenile</v>
      </c>
      <c r="M152">
        <v>0</v>
      </c>
      <c r="O152" t="s">
        <v>67</v>
      </c>
    </row>
    <row r="153" spans="1:15" x14ac:dyDescent="0.25">
      <c r="A153">
        <v>722466</v>
      </c>
      <c r="B153" t="s">
        <v>68</v>
      </c>
      <c r="C153" t="s">
        <v>69</v>
      </c>
      <c r="D153" t="s">
        <v>36</v>
      </c>
      <c r="E153" t="s">
        <v>12</v>
      </c>
      <c r="F153" t="s">
        <v>108</v>
      </c>
      <c r="G153" s="11">
        <v>45621</v>
      </c>
      <c r="H153" s="17">
        <v>63</v>
      </c>
      <c r="I153">
        <v>1</v>
      </c>
      <c r="J153" t="str">
        <f t="shared" si="2"/>
        <v>Juvenile</v>
      </c>
      <c r="M153">
        <v>0</v>
      </c>
      <c r="O153" t="s">
        <v>67</v>
      </c>
    </row>
    <row r="154" spans="1:15" x14ac:dyDescent="0.25">
      <c r="A154">
        <v>722466</v>
      </c>
      <c r="B154" t="s">
        <v>68</v>
      </c>
      <c r="C154" t="s">
        <v>69</v>
      </c>
      <c r="D154" t="s">
        <v>36</v>
      </c>
      <c r="E154" t="s">
        <v>12</v>
      </c>
      <c r="F154" t="s">
        <v>108</v>
      </c>
      <c r="G154" s="11">
        <v>45621</v>
      </c>
      <c r="H154" s="17">
        <v>68</v>
      </c>
      <c r="I154">
        <v>1</v>
      </c>
      <c r="J154" t="str">
        <f t="shared" si="2"/>
        <v>Juvenile</v>
      </c>
      <c r="M154">
        <v>0</v>
      </c>
      <c r="O154" t="s">
        <v>67</v>
      </c>
    </row>
    <row r="155" spans="1:15" x14ac:dyDescent="0.25">
      <c r="A155">
        <v>722466</v>
      </c>
      <c r="B155" t="s">
        <v>68</v>
      </c>
      <c r="C155" t="s">
        <v>69</v>
      </c>
      <c r="D155" t="s">
        <v>36</v>
      </c>
      <c r="E155" t="s">
        <v>12</v>
      </c>
      <c r="F155" t="s">
        <v>108</v>
      </c>
      <c r="G155" s="11">
        <v>45621</v>
      </c>
      <c r="H155" s="17">
        <v>65</v>
      </c>
      <c r="I155">
        <v>1</v>
      </c>
      <c r="J155" t="str">
        <f t="shared" si="2"/>
        <v>Juvenile</v>
      </c>
      <c r="M155">
        <v>0</v>
      </c>
      <c r="O155" t="s">
        <v>67</v>
      </c>
    </row>
    <row r="156" spans="1:15" x14ac:dyDescent="0.25">
      <c r="A156">
        <v>722473</v>
      </c>
      <c r="B156" t="s">
        <v>68</v>
      </c>
      <c r="C156" t="s">
        <v>69</v>
      </c>
      <c r="D156" t="s">
        <v>36</v>
      </c>
      <c r="E156" t="s">
        <v>12</v>
      </c>
      <c r="F156" t="s">
        <v>108</v>
      </c>
      <c r="G156" s="11">
        <v>45621</v>
      </c>
      <c r="H156" s="17">
        <v>57</v>
      </c>
      <c r="I156">
        <v>1</v>
      </c>
      <c r="J156" t="str">
        <f t="shared" si="2"/>
        <v>Juvenile</v>
      </c>
      <c r="M156">
        <v>0</v>
      </c>
      <c r="O156" t="s">
        <v>67</v>
      </c>
    </row>
    <row r="157" spans="1:15" x14ac:dyDescent="0.25">
      <c r="A157">
        <v>722473</v>
      </c>
      <c r="B157" t="s">
        <v>68</v>
      </c>
      <c r="C157" t="s">
        <v>69</v>
      </c>
      <c r="D157" t="s">
        <v>36</v>
      </c>
      <c r="E157" t="s">
        <v>12</v>
      </c>
      <c r="F157" t="s">
        <v>108</v>
      </c>
      <c r="G157" s="11">
        <v>45621</v>
      </c>
      <c r="H157" s="17">
        <v>0</v>
      </c>
      <c r="I157">
        <v>1</v>
      </c>
      <c r="J157" t="str">
        <f t="shared" si="2"/>
        <v>Adult</v>
      </c>
      <c r="M157">
        <v>0</v>
      </c>
      <c r="O157" t="s">
        <v>67</v>
      </c>
    </row>
    <row r="158" spans="1:15" x14ac:dyDescent="0.25">
      <c r="A158">
        <v>722622</v>
      </c>
      <c r="B158" t="s">
        <v>13</v>
      </c>
      <c r="C158" t="s">
        <v>14</v>
      </c>
      <c r="D158" t="s">
        <v>14</v>
      </c>
      <c r="E158" t="s">
        <v>12</v>
      </c>
      <c r="F158" t="s">
        <v>109</v>
      </c>
      <c r="G158" s="11">
        <v>45622</v>
      </c>
      <c r="H158" s="17">
        <v>64</v>
      </c>
      <c r="I158">
        <v>1</v>
      </c>
      <c r="J158" t="str">
        <f t="shared" si="2"/>
        <v>Juvenile</v>
      </c>
      <c r="M158">
        <v>0</v>
      </c>
      <c r="O158" t="s">
        <v>67</v>
      </c>
    </row>
    <row r="159" spans="1:15" x14ac:dyDescent="0.25">
      <c r="A159">
        <v>722622</v>
      </c>
      <c r="B159" t="s">
        <v>13</v>
      </c>
      <c r="C159" t="s">
        <v>14</v>
      </c>
      <c r="D159" t="s">
        <v>14</v>
      </c>
      <c r="E159" t="s">
        <v>12</v>
      </c>
      <c r="F159" t="s">
        <v>109</v>
      </c>
      <c r="G159" s="11">
        <v>45622</v>
      </c>
      <c r="H159" s="17">
        <v>65</v>
      </c>
      <c r="I159">
        <v>1</v>
      </c>
      <c r="J159" t="str">
        <f t="shared" si="2"/>
        <v>Juvenile</v>
      </c>
      <c r="M159">
        <v>0</v>
      </c>
      <c r="O159" t="s">
        <v>67</v>
      </c>
    </row>
    <row r="160" spans="1:15" x14ac:dyDescent="0.25">
      <c r="A160">
        <v>722622</v>
      </c>
      <c r="B160" t="s">
        <v>13</v>
      </c>
      <c r="C160" t="s">
        <v>14</v>
      </c>
      <c r="D160" t="s">
        <v>14</v>
      </c>
      <c r="E160" t="s">
        <v>12</v>
      </c>
      <c r="F160" t="s">
        <v>109</v>
      </c>
      <c r="G160" s="11">
        <v>45622</v>
      </c>
      <c r="H160" s="17">
        <v>69</v>
      </c>
      <c r="I160">
        <v>1</v>
      </c>
      <c r="J160" t="str">
        <f t="shared" si="2"/>
        <v>Juvenile</v>
      </c>
      <c r="M160">
        <v>0</v>
      </c>
      <c r="O160" t="s">
        <v>67</v>
      </c>
    </row>
    <row r="161" spans="1:15" x14ac:dyDescent="0.25">
      <c r="A161">
        <v>722622</v>
      </c>
      <c r="B161" t="s">
        <v>13</v>
      </c>
      <c r="C161" t="s">
        <v>14</v>
      </c>
      <c r="D161" t="s">
        <v>14</v>
      </c>
      <c r="E161" t="s">
        <v>12</v>
      </c>
      <c r="F161" t="s">
        <v>109</v>
      </c>
      <c r="G161" s="11">
        <v>45622</v>
      </c>
      <c r="H161" s="17">
        <v>66</v>
      </c>
      <c r="I161">
        <v>1</v>
      </c>
      <c r="J161" t="str">
        <f t="shared" si="2"/>
        <v>Juvenile</v>
      </c>
      <c r="M161">
        <v>0</v>
      </c>
      <c r="O161" t="s">
        <v>67</v>
      </c>
    </row>
    <row r="162" spans="1:15" x14ac:dyDescent="0.25">
      <c r="A162">
        <v>722622</v>
      </c>
      <c r="B162" t="s">
        <v>13</v>
      </c>
      <c r="C162" t="s">
        <v>14</v>
      </c>
      <c r="D162" t="s">
        <v>14</v>
      </c>
      <c r="E162" t="s">
        <v>12</v>
      </c>
      <c r="F162" t="s">
        <v>109</v>
      </c>
      <c r="G162" s="11">
        <v>45622</v>
      </c>
      <c r="H162" s="17">
        <v>64</v>
      </c>
      <c r="I162">
        <v>1</v>
      </c>
      <c r="J162" t="str">
        <f t="shared" si="2"/>
        <v>Juvenile</v>
      </c>
      <c r="M162">
        <v>0</v>
      </c>
      <c r="O162" t="s">
        <v>67</v>
      </c>
    </row>
    <row r="163" spans="1:15" x14ac:dyDescent="0.25">
      <c r="A163">
        <v>722622</v>
      </c>
      <c r="B163" t="s">
        <v>13</v>
      </c>
      <c r="C163" t="s">
        <v>14</v>
      </c>
      <c r="D163" t="s">
        <v>14</v>
      </c>
      <c r="E163" t="s">
        <v>12</v>
      </c>
      <c r="F163" t="s">
        <v>109</v>
      </c>
      <c r="G163" s="11">
        <v>45622</v>
      </c>
      <c r="H163" s="17">
        <v>63</v>
      </c>
      <c r="I163">
        <v>1</v>
      </c>
      <c r="J163" t="str">
        <f t="shared" si="2"/>
        <v>Juvenile</v>
      </c>
      <c r="M163">
        <v>0</v>
      </c>
      <c r="O163" t="s">
        <v>67</v>
      </c>
    </row>
    <row r="164" spans="1:15" x14ac:dyDescent="0.25">
      <c r="A164">
        <v>722624</v>
      </c>
      <c r="B164" t="s">
        <v>13</v>
      </c>
      <c r="C164" t="s">
        <v>14</v>
      </c>
      <c r="D164" t="s">
        <v>14</v>
      </c>
      <c r="E164" t="s">
        <v>12</v>
      </c>
      <c r="F164" t="s">
        <v>109</v>
      </c>
      <c r="G164" s="11">
        <v>45622</v>
      </c>
      <c r="H164" s="17">
        <v>0</v>
      </c>
      <c r="I164">
        <v>2</v>
      </c>
      <c r="J164" t="str">
        <f t="shared" si="2"/>
        <v>Adult</v>
      </c>
      <c r="M164">
        <v>0</v>
      </c>
      <c r="O164" t="s">
        <v>67</v>
      </c>
    </row>
    <row r="165" spans="1:15" x14ac:dyDescent="0.25">
      <c r="A165">
        <v>722624</v>
      </c>
      <c r="B165" t="s">
        <v>13</v>
      </c>
      <c r="C165" t="s">
        <v>14</v>
      </c>
      <c r="D165" t="s">
        <v>14</v>
      </c>
      <c r="E165" t="s">
        <v>12</v>
      </c>
      <c r="F165" t="s">
        <v>109</v>
      </c>
      <c r="G165" s="11">
        <v>45622</v>
      </c>
      <c r="H165" s="17">
        <v>64</v>
      </c>
      <c r="I165">
        <v>1</v>
      </c>
      <c r="J165" t="str">
        <f t="shared" si="2"/>
        <v>Juvenile</v>
      </c>
      <c r="M165">
        <v>0</v>
      </c>
      <c r="O165" t="s">
        <v>67</v>
      </c>
    </row>
    <row r="166" spans="1:15" x14ac:dyDescent="0.25">
      <c r="A166">
        <v>722624</v>
      </c>
      <c r="B166" t="s">
        <v>13</v>
      </c>
      <c r="C166" t="s">
        <v>14</v>
      </c>
      <c r="D166" t="s">
        <v>14</v>
      </c>
      <c r="E166" t="s">
        <v>12</v>
      </c>
      <c r="F166" t="s">
        <v>109</v>
      </c>
      <c r="G166" s="11">
        <v>45622</v>
      </c>
      <c r="H166" s="17">
        <v>66</v>
      </c>
      <c r="I166">
        <v>1</v>
      </c>
      <c r="J166" t="str">
        <f t="shared" si="2"/>
        <v>Juvenile</v>
      </c>
      <c r="M166">
        <v>0</v>
      </c>
      <c r="O166" t="s">
        <v>67</v>
      </c>
    </row>
    <row r="167" spans="1:15" x14ac:dyDescent="0.25">
      <c r="A167">
        <v>722624</v>
      </c>
      <c r="B167" t="s">
        <v>13</v>
      </c>
      <c r="C167" t="s">
        <v>14</v>
      </c>
      <c r="D167" t="s">
        <v>14</v>
      </c>
      <c r="E167" t="s">
        <v>12</v>
      </c>
      <c r="F167" t="s">
        <v>109</v>
      </c>
      <c r="G167" s="11">
        <v>45622</v>
      </c>
      <c r="H167" s="17">
        <v>60</v>
      </c>
      <c r="I167">
        <v>1</v>
      </c>
      <c r="J167" t="str">
        <f t="shared" si="2"/>
        <v>Juvenile</v>
      </c>
      <c r="M167">
        <v>0</v>
      </c>
      <c r="O167" t="s">
        <v>67</v>
      </c>
    </row>
    <row r="168" spans="1:15" x14ac:dyDescent="0.25">
      <c r="A168">
        <v>722624</v>
      </c>
      <c r="B168" t="s">
        <v>13</v>
      </c>
      <c r="C168" t="s">
        <v>14</v>
      </c>
      <c r="D168" t="s">
        <v>14</v>
      </c>
      <c r="E168" t="s">
        <v>12</v>
      </c>
      <c r="F168" t="s">
        <v>109</v>
      </c>
      <c r="G168" s="11">
        <v>45622</v>
      </c>
      <c r="H168" s="17">
        <v>75</v>
      </c>
      <c r="I168">
        <v>1</v>
      </c>
      <c r="J168" t="str">
        <f t="shared" si="2"/>
        <v>Juvenile</v>
      </c>
      <c r="M168">
        <v>0</v>
      </c>
      <c r="O168" t="s">
        <v>67</v>
      </c>
    </row>
    <row r="169" spans="1:15" x14ac:dyDescent="0.25">
      <c r="A169">
        <v>722624</v>
      </c>
      <c r="B169" t="s">
        <v>13</v>
      </c>
      <c r="C169" t="s">
        <v>14</v>
      </c>
      <c r="D169" t="s">
        <v>14</v>
      </c>
      <c r="E169" t="s">
        <v>12</v>
      </c>
      <c r="F169" t="s">
        <v>109</v>
      </c>
      <c r="G169" s="11">
        <v>45622</v>
      </c>
      <c r="H169" s="17">
        <v>76</v>
      </c>
      <c r="I169">
        <v>1</v>
      </c>
      <c r="J169" t="str">
        <f t="shared" si="2"/>
        <v>Juvenile</v>
      </c>
      <c r="M169">
        <v>0</v>
      </c>
      <c r="O169" t="s">
        <v>67</v>
      </c>
    </row>
    <row r="170" spans="1:15" x14ac:dyDescent="0.25">
      <c r="A170">
        <v>722624</v>
      </c>
      <c r="B170" t="s">
        <v>13</v>
      </c>
      <c r="C170" t="s">
        <v>14</v>
      </c>
      <c r="D170" t="s">
        <v>14</v>
      </c>
      <c r="E170" t="s">
        <v>12</v>
      </c>
      <c r="F170" t="s">
        <v>109</v>
      </c>
      <c r="G170" s="11">
        <v>45622</v>
      </c>
      <c r="H170" s="17">
        <v>80</v>
      </c>
      <c r="I170">
        <v>1</v>
      </c>
      <c r="J170" t="str">
        <f t="shared" si="2"/>
        <v>Juvenile</v>
      </c>
      <c r="M170">
        <v>0</v>
      </c>
      <c r="O170" t="s">
        <v>67</v>
      </c>
    </row>
    <row r="171" spans="1:15" x14ac:dyDescent="0.25">
      <c r="A171">
        <v>722625</v>
      </c>
      <c r="B171" t="s">
        <v>13</v>
      </c>
      <c r="C171" t="s">
        <v>14</v>
      </c>
      <c r="D171" t="s">
        <v>14</v>
      </c>
      <c r="E171" t="s">
        <v>12</v>
      </c>
      <c r="F171" t="s">
        <v>109</v>
      </c>
      <c r="G171" s="11">
        <v>45622</v>
      </c>
      <c r="H171" s="17">
        <v>68</v>
      </c>
      <c r="I171">
        <v>4</v>
      </c>
      <c r="J171" t="str">
        <f t="shared" si="2"/>
        <v>Juvenile</v>
      </c>
      <c r="M171">
        <v>0</v>
      </c>
      <c r="O171" t="s">
        <v>67</v>
      </c>
    </row>
    <row r="172" spans="1:15" x14ac:dyDescent="0.25">
      <c r="A172">
        <v>722625</v>
      </c>
      <c r="B172" t="s">
        <v>13</v>
      </c>
      <c r="C172" t="s">
        <v>14</v>
      </c>
      <c r="D172" t="s">
        <v>14</v>
      </c>
      <c r="E172" t="s">
        <v>12</v>
      </c>
      <c r="F172" t="s">
        <v>109</v>
      </c>
      <c r="G172" s="11">
        <v>45622</v>
      </c>
      <c r="H172" s="17">
        <v>70</v>
      </c>
      <c r="I172">
        <v>1</v>
      </c>
      <c r="J172" t="str">
        <f t="shared" si="2"/>
        <v>Juvenile</v>
      </c>
      <c r="M172">
        <v>0</v>
      </c>
      <c r="O172" t="s">
        <v>67</v>
      </c>
    </row>
    <row r="173" spans="1:15" x14ac:dyDescent="0.25">
      <c r="A173">
        <v>722625</v>
      </c>
      <c r="B173" t="s">
        <v>13</v>
      </c>
      <c r="C173" t="s">
        <v>14</v>
      </c>
      <c r="D173" t="s">
        <v>14</v>
      </c>
      <c r="E173" t="s">
        <v>12</v>
      </c>
      <c r="F173" t="s">
        <v>109</v>
      </c>
      <c r="G173" s="11">
        <v>45622</v>
      </c>
      <c r="H173" s="17">
        <v>66</v>
      </c>
      <c r="I173">
        <v>1</v>
      </c>
      <c r="J173" t="str">
        <f t="shared" si="2"/>
        <v>Juvenile</v>
      </c>
      <c r="M173">
        <v>0</v>
      </c>
      <c r="O173" t="s">
        <v>67</v>
      </c>
    </row>
    <row r="174" spans="1:15" x14ac:dyDescent="0.25">
      <c r="A174">
        <v>722625</v>
      </c>
      <c r="B174" t="s">
        <v>13</v>
      </c>
      <c r="C174" t="s">
        <v>14</v>
      </c>
      <c r="D174" t="s">
        <v>14</v>
      </c>
      <c r="E174" t="s">
        <v>12</v>
      </c>
      <c r="F174" t="s">
        <v>109</v>
      </c>
      <c r="G174" s="11">
        <v>45622</v>
      </c>
      <c r="H174" s="17">
        <v>63</v>
      </c>
      <c r="I174">
        <v>3</v>
      </c>
      <c r="J174" t="str">
        <f t="shared" si="2"/>
        <v>Juvenile</v>
      </c>
      <c r="M174">
        <v>0</v>
      </c>
      <c r="O174" t="s">
        <v>67</v>
      </c>
    </row>
    <row r="175" spans="1:15" x14ac:dyDescent="0.25">
      <c r="A175">
        <v>722625</v>
      </c>
      <c r="B175" t="s">
        <v>13</v>
      </c>
      <c r="C175" t="s">
        <v>14</v>
      </c>
      <c r="D175" t="s">
        <v>14</v>
      </c>
      <c r="E175" t="s">
        <v>12</v>
      </c>
      <c r="F175" t="s">
        <v>109</v>
      </c>
      <c r="G175" s="11">
        <v>45622</v>
      </c>
      <c r="H175" s="17">
        <v>65</v>
      </c>
      <c r="I175">
        <v>1</v>
      </c>
      <c r="J175" t="str">
        <f t="shared" si="2"/>
        <v>Juvenile</v>
      </c>
      <c r="M175">
        <v>0</v>
      </c>
      <c r="O175" t="s">
        <v>67</v>
      </c>
    </row>
    <row r="176" spans="1:15" x14ac:dyDescent="0.25">
      <c r="A176">
        <v>722625</v>
      </c>
      <c r="B176" t="s">
        <v>13</v>
      </c>
      <c r="C176" t="s">
        <v>14</v>
      </c>
      <c r="D176" t="s">
        <v>14</v>
      </c>
      <c r="E176" t="s">
        <v>12</v>
      </c>
      <c r="F176" t="s">
        <v>109</v>
      </c>
      <c r="G176" s="11">
        <v>45622</v>
      </c>
      <c r="H176" s="17">
        <v>72</v>
      </c>
      <c r="I176">
        <v>1</v>
      </c>
      <c r="J176" t="str">
        <f t="shared" si="2"/>
        <v>Juvenile</v>
      </c>
      <c r="M176">
        <v>0</v>
      </c>
      <c r="O176" t="s">
        <v>67</v>
      </c>
    </row>
    <row r="177" spans="1:15" x14ac:dyDescent="0.25">
      <c r="A177">
        <v>722625</v>
      </c>
      <c r="B177" t="s">
        <v>13</v>
      </c>
      <c r="C177" t="s">
        <v>14</v>
      </c>
      <c r="D177" t="s">
        <v>14</v>
      </c>
      <c r="E177" t="s">
        <v>12</v>
      </c>
      <c r="F177" t="s">
        <v>109</v>
      </c>
      <c r="G177" s="11">
        <v>45622</v>
      </c>
      <c r="H177" s="17">
        <v>71</v>
      </c>
      <c r="I177">
        <v>1</v>
      </c>
      <c r="J177" t="str">
        <f t="shared" si="2"/>
        <v>Juvenile</v>
      </c>
      <c r="M177">
        <v>0</v>
      </c>
      <c r="O177" t="s">
        <v>67</v>
      </c>
    </row>
    <row r="178" spans="1:15" x14ac:dyDescent="0.25">
      <c r="A178">
        <v>722626</v>
      </c>
      <c r="B178" t="s">
        <v>13</v>
      </c>
      <c r="C178" t="s">
        <v>14</v>
      </c>
      <c r="D178" t="s">
        <v>14</v>
      </c>
      <c r="E178" t="s">
        <v>12</v>
      </c>
      <c r="F178" t="s">
        <v>109</v>
      </c>
      <c r="G178" s="11">
        <v>45622</v>
      </c>
      <c r="H178" s="17">
        <v>66</v>
      </c>
      <c r="I178">
        <v>1</v>
      </c>
      <c r="J178" t="str">
        <f t="shared" si="2"/>
        <v>Juvenile</v>
      </c>
      <c r="M178">
        <v>0</v>
      </c>
      <c r="O178" t="s">
        <v>67</v>
      </c>
    </row>
    <row r="179" spans="1:15" x14ac:dyDescent="0.25">
      <c r="A179">
        <v>722626</v>
      </c>
      <c r="B179" t="s">
        <v>13</v>
      </c>
      <c r="C179" t="s">
        <v>14</v>
      </c>
      <c r="D179" t="s">
        <v>14</v>
      </c>
      <c r="E179" t="s">
        <v>12</v>
      </c>
      <c r="F179" t="s">
        <v>109</v>
      </c>
      <c r="G179" s="11">
        <v>45622</v>
      </c>
      <c r="H179" s="17">
        <v>68</v>
      </c>
      <c r="I179">
        <v>2</v>
      </c>
      <c r="J179" t="str">
        <f t="shared" si="2"/>
        <v>Juvenile</v>
      </c>
      <c r="M179">
        <v>0</v>
      </c>
      <c r="O179" t="s">
        <v>67</v>
      </c>
    </row>
    <row r="180" spans="1:15" x14ac:dyDescent="0.25">
      <c r="A180">
        <v>722626</v>
      </c>
      <c r="B180" t="s">
        <v>13</v>
      </c>
      <c r="C180" t="s">
        <v>14</v>
      </c>
      <c r="D180" t="s">
        <v>14</v>
      </c>
      <c r="E180" t="s">
        <v>12</v>
      </c>
      <c r="F180" t="s">
        <v>109</v>
      </c>
      <c r="G180" s="11">
        <v>45622</v>
      </c>
      <c r="H180" s="17">
        <v>63</v>
      </c>
      <c r="I180">
        <v>1</v>
      </c>
      <c r="J180" t="str">
        <f t="shared" si="2"/>
        <v>Juvenile</v>
      </c>
      <c r="M180">
        <v>0</v>
      </c>
      <c r="O180" t="s">
        <v>67</v>
      </c>
    </row>
    <row r="181" spans="1:15" x14ac:dyDescent="0.25">
      <c r="A181">
        <v>722626</v>
      </c>
      <c r="B181" t="s">
        <v>13</v>
      </c>
      <c r="C181" t="s">
        <v>14</v>
      </c>
      <c r="D181" t="s">
        <v>14</v>
      </c>
      <c r="E181" t="s">
        <v>12</v>
      </c>
      <c r="F181" t="s">
        <v>109</v>
      </c>
      <c r="G181" s="11">
        <v>45622</v>
      </c>
      <c r="H181" s="17">
        <v>59</v>
      </c>
      <c r="I181">
        <v>1</v>
      </c>
      <c r="J181" t="str">
        <f t="shared" si="2"/>
        <v>Juvenile</v>
      </c>
      <c r="M181">
        <v>0</v>
      </c>
      <c r="O181" t="s">
        <v>67</v>
      </c>
    </row>
    <row r="182" spans="1:15" x14ac:dyDescent="0.25">
      <c r="A182">
        <v>722626</v>
      </c>
      <c r="B182" t="s">
        <v>13</v>
      </c>
      <c r="C182" t="s">
        <v>14</v>
      </c>
      <c r="D182" t="s">
        <v>14</v>
      </c>
      <c r="E182" t="s">
        <v>12</v>
      </c>
      <c r="F182" t="s">
        <v>109</v>
      </c>
      <c r="G182" s="11">
        <v>45622</v>
      </c>
      <c r="H182" s="17">
        <v>74</v>
      </c>
      <c r="I182">
        <v>1</v>
      </c>
      <c r="J182" t="str">
        <f t="shared" si="2"/>
        <v>Juvenile</v>
      </c>
      <c r="M182">
        <v>0</v>
      </c>
      <c r="O182" t="s">
        <v>67</v>
      </c>
    </row>
    <row r="183" spans="1:15" x14ac:dyDescent="0.25">
      <c r="A183">
        <v>722627</v>
      </c>
      <c r="B183" t="s">
        <v>13</v>
      </c>
      <c r="C183" t="s">
        <v>14</v>
      </c>
      <c r="D183" t="s">
        <v>14</v>
      </c>
      <c r="E183" t="s">
        <v>12</v>
      </c>
      <c r="F183" t="s">
        <v>109</v>
      </c>
      <c r="G183" s="11">
        <v>45622</v>
      </c>
      <c r="H183" s="17">
        <v>65</v>
      </c>
      <c r="I183">
        <v>1</v>
      </c>
      <c r="J183" t="str">
        <f t="shared" si="2"/>
        <v>Juvenile</v>
      </c>
      <c r="M183">
        <v>0</v>
      </c>
      <c r="O183" t="s">
        <v>67</v>
      </c>
    </row>
    <row r="184" spans="1:15" x14ac:dyDescent="0.25">
      <c r="A184">
        <v>722666</v>
      </c>
      <c r="B184" t="s">
        <v>13</v>
      </c>
      <c r="C184" t="s">
        <v>65</v>
      </c>
      <c r="D184" t="s">
        <v>14</v>
      </c>
      <c r="E184" t="s">
        <v>12</v>
      </c>
      <c r="F184" t="s">
        <v>110</v>
      </c>
      <c r="G184" s="11">
        <v>45623</v>
      </c>
      <c r="H184" s="17">
        <v>0</v>
      </c>
      <c r="I184">
        <v>1</v>
      </c>
      <c r="J184" t="str">
        <f t="shared" si="2"/>
        <v>Adult</v>
      </c>
      <c r="M184">
        <v>0</v>
      </c>
      <c r="O184" t="s">
        <v>67</v>
      </c>
    </row>
    <row r="185" spans="1:15" x14ac:dyDescent="0.25">
      <c r="A185">
        <v>722668</v>
      </c>
      <c r="B185" t="s">
        <v>13</v>
      </c>
      <c r="C185" t="s">
        <v>65</v>
      </c>
      <c r="D185" t="s">
        <v>14</v>
      </c>
      <c r="E185" t="s">
        <v>12</v>
      </c>
      <c r="F185" t="s">
        <v>110</v>
      </c>
      <c r="G185" s="11">
        <v>45623</v>
      </c>
      <c r="H185" s="17">
        <v>61</v>
      </c>
      <c r="I185">
        <v>1</v>
      </c>
      <c r="J185" t="str">
        <f t="shared" si="2"/>
        <v>Juvenile</v>
      </c>
      <c r="M185">
        <v>0</v>
      </c>
      <c r="O185" t="s">
        <v>67</v>
      </c>
    </row>
    <row r="186" spans="1:15" x14ac:dyDescent="0.25">
      <c r="A186">
        <v>722700</v>
      </c>
      <c r="B186" t="s">
        <v>13</v>
      </c>
      <c r="C186" t="s">
        <v>65</v>
      </c>
      <c r="D186" t="s">
        <v>14</v>
      </c>
      <c r="E186" t="s">
        <v>12</v>
      </c>
      <c r="F186" t="s">
        <v>111</v>
      </c>
      <c r="G186" s="11">
        <v>45623</v>
      </c>
      <c r="H186" s="17">
        <v>0</v>
      </c>
      <c r="I186">
        <v>1</v>
      </c>
      <c r="J186" t="str">
        <f t="shared" si="2"/>
        <v>Adult</v>
      </c>
      <c r="M186">
        <v>0</v>
      </c>
      <c r="O186" t="s">
        <v>67</v>
      </c>
    </row>
    <row r="187" spans="1:15" x14ac:dyDescent="0.25">
      <c r="A187">
        <v>722731</v>
      </c>
      <c r="B187" t="s">
        <v>13</v>
      </c>
      <c r="C187" t="s">
        <v>75</v>
      </c>
      <c r="D187" t="s">
        <v>36</v>
      </c>
      <c r="E187" t="s">
        <v>12</v>
      </c>
      <c r="F187" t="s">
        <v>112</v>
      </c>
      <c r="G187" s="36">
        <v>45625</v>
      </c>
      <c r="H187">
        <v>66</v>
      </c>
      <c r="I187">
        <v>1</v>
      </c>
      <c r="J187" t="str">
        <f t="shared" ref="J187:J193" si="3">IF(H187=0, "Adult", IF(H187&lt;20,"Larva",IF(H187&lt;=84,"Juvenile","Adult")))</f>
        <v>Juvenile</v>
      </c>
      <c r="M187">
        <v>0</v>
      </c>
      <c r="O187" t="s">
        <v>67</v>
      </c>
    </row>
    <row r="188" spans="1:15" x14ac:dyDescent="0.25">
      <c r="A188">
        <v>722736</v>
      </c>
      <c r="B188" t="s">
        <v>13</v>
      </c>
      <c r="C188" t="s">
        <v>75</v>
      </c>
      <c r="D188" t="s">
        <v>36</v>
      </c>
      <c r="E188" t="s">
        <v>12</v>
      </c>
      <c r="F188" t="s">
        <v>112</v>
      </c>
      <c r="G188" s="36">
        <v>45625</v>
      </c>
      <c r="H188">
        <v>76</v>
      </c>
      <c r="I188">
        <v>1</v>
      </c>
      <c r="J188" t="str">
        <f t="shared" si="3"/>
        <v>Juvenile</v>
      </c>
      <c r="M188">
        <v>0</v>
      </c>
      <c r="O188" t="s">
        <v>67</v>
      </c>
    </row>
    <row r="189" spans="1:15" x14ac:dyDescent="0.25">
      <c r="A189">
        <v>722758</v>
      </c>
      <c r="B189" t="s">
        <v>13</v>
      </c>
      <c r="C189" t="s">
        <v>113</v>
      </c>
      <c r="D189" t="s">
        <v>36</v>
      </c>
      <c r="E189" t="s">
        <v>12</v>
      </c>
      <c r="F189" t="s">
        <v>114</v>
      </c>
      <c r="G189" s="36">
        <v>45625</v>
      </c>
      <c r="H189">
        <v>0</v>
      </c>
      <c r="I189">
        <v>1</v>
      </c>
      <c r="J189" t="str">
        <f t="shared" si="3"/>
        <v>Adult</v>
      </c>
      <c r="M189">
        <v>0</v>
      </c>
      <c r="O189" t="s">
        <v>67</v>
      </c>
    </row>
    <row r="190" spans="1:15" x14ac:dyDescent="0.25">
      <c r="A190">
        <v>722760</v>
      </c>
      <c r="B190" t="s">
        <v>13</v>
      </c>
      <c r="C190" t="s">
        <v>113</v>
      </c>
      <c r="D190" t="s">
        <v>36</v>
      </c>
      <c r="E190" t="s">
        <v>12</v>
      </c>
      <c r="F190" t="s">
        <v>114</v>
      </c>
      <c r="G190" s="36">
        <v>45625</v>
      </c>
      <c r="H190">
        <v>72</v>
      </c>
      <c r="I190">
        <v>1</v>
      </c>
      <c r="J190" t="str">
        <f t="shared" si="3"/>
        <v>Juvenile</v>
      </c>
      <c r="M190">
        <v>0</v>
      </c>
      <c r="O190" t="s">
        <v>67</v>
      </c>
    </row>
    <row r="191" spans="1:15" x14ac:dyDescent="0.25">
      <c r="A191">
        <v>722762</v>
      </c>
      <c r="B191" t="s">
        <v>13</v>
      </c>
      <c r="C191" t="s">
        <v>113</v>
      </c>
      <c r="D191" t="s">
        <v>36</v>
      </c>
      <c r="E191" t="s">
        <v>12</v>
      </c>
      <c r="F191" t="s">
        <v>114</v>
      </c>
      <c r="G191" s="36">
        <v>45625</v>
      </c>
      <c r="H191">
        <v>61</v>
      </c>
      <c r="I191">
        <v>1</v>
      </c>
      <c r="J191" t="str">
        <f t="shared" si="3"/>
        <v>Juvenile</v>
      </c>
      <c r="M191">
        <v>0</v>
      </c>
      <c r="O191" t="s">
        <v>67</v>
      </c>
    </row>
    <row r="192" spans="1:15" x14ac:dyDescent="0.25">
      <c r="A192">
        <v>722765</v>
      </c>
      <c r="B192" t="s">
        <v>13</v>
      </c>
      <c r="C192" t="s">
        <v>113</v>
      </c>
      <c r="D192" t="s">
        <v>36</v>
      </c>
      <c r="E192" t="s">
        <v>12</v>
      </c>
      <c r="F192" t="s">
        <v>114</v>
      </c>
      <c r="G192" s="36">
        <v>45625</v>
      </c>
      <c r="H192">
        <v>0</v>
      </c>
      <c r="I192">
        <v>1</v>
      </c>
      <c r="J192" t="str">
        <f t="shared" si="3"/>
        <v>Adult</v>
      </c>
      <c r="M192">
        <v>0</v>
      </c>
      <c r="O192" t="s">
        <v>67</v>
      </c>
    </row>
    <row r="193" spans="1:15" x14ac:dyDescent="0.25">
      <c r="A193">
        <v>722776</v>
      </c>
      <c r="B193" t="s">
        <v>13</v>
      </c>
      <c r="C193" t="s">
        <v>113</v>
      </c>
      <c r="D193" t="s">
        <v>36</v>
      </c>
      <c r="E193" t="s">
        <v>12</v>
      </c>
      <c r="F193" t="s">
        <v>115</v>
      </c>
      <c r="G193" s="36">
        <v>45625</v>
      </c>
      <c r="H193">
        <v>0</v>
      </c>
      <c r="I193">
        <v>1</v>
      </c>
      <c r="J193" t="str">
        <f t="shared" si="3"/>
        <v>Adult</v>
      </c>
      <c r="M193">
        <v>0</v>
      </c>
      <c r="O193" t="s">
        <v>67</v>
      </c>
    </row>
    <row r="194" spans="1:15" x14ac:dyDescent="0.25">
      <c r="D194" t="s">
        <v>94</v>
      </c>
      <c r="E194" t="s">
        <v>95</v>
      </c>
      <c r="F194" s="14" t="s">
        <v>107</v>
      </c>
      <c r="G194" s="19">
        <v>45621</v>
      </c>
      <c r="H194" s="14">
        <v>98</v>
      </c>
      <c r="I194" s="14">
        <v>1</v>
      </c>
      <c r="J194" t="str">
        <f t="shared" ref="J194:J200" si="4">IF(H194=0, "Adult", IF(H194&lt;20,"Larva",IF(H194&lt;=84,"Juvenile","Adult")))</f>
        <v>Adult</v>
      </c>
      <c r="M194">
        <v>0</v>
      </c>
      <c r="O194" t="s">
        <v>67</v>
      </c>
    </row>
    <row r="195" spans="1:15" x14ac:dyDescent="0.25">
      <c r="D195" t="s">
        <v>94</v>
      </c>
      <c r="E195" t="s">
        <v>95</v>
      </c>
      <c r="F195" s="14" t="s">
        <v>107</v>
      </c>
      <c r="G195" s="19">
        <v>45621</v>
      </c>
      <c r="H195" s="14">
        <v>113</v>
      </c>
      <c r="I195" s="14">
        <v>1</v>
      </c>
      <c r="J195" t="str">
        <f t="shared" si="4"/>
        <v>Adult</v>
      </c>
      <c r="M195">
        <v>0</v>
      </c>
      <c r="O195" t="s">
        <v>67</v>
      </c>
    </row>
    <row r="196" spans="1:15" x14ac:dyDescent="0.25">
      <c r="D196" t="s">
        <v>94</v>
      </c>
      <c r="E196" t="s">
        <v>95</v>
      </c>
      <c r="F196" s="14" t="s">
        <v>107</v>
      </c>
      <c r="G196" s="19">
        <v>45621</v>
      </c>
      <c r="H196" s="14">
        <v>120</v>
      </c>
      <c r="I196" s="14">
        <v>1</v>
      </c>
      <c r="J196" t="str">
        <f t="shared" si="4"/>
        <v>Adult</v>
      </c>
      <c r="M196">
        <v>0</v>
      </c>
      <c r="O196" t="s">
        <v>67</v>
      </c>
    </row>
    <row r="197" spans="1:15" x14ac:dyDescent="0.25">
      <c r="D197" t="s">
        <v>94</v>
      </c>
      <c r="E197" t="s">
        <v>95</v>
      </c>
      <c r="F197" s="14" t="s">
        <v>107</v>
      </c>
      <c r="G197" s="19">
        <v>45622</v>
      </c>
      <c r="H197" s="14">
        <v>61</v>
      </c>
      <c r="I197" s="14">
        <v>1</v>
      </c>
      <c r="J197" t="str">
        <f t="shared" si="4"/>
        <v>Juvenile</v>
      </c>
      <c r="M197">
        <v>0</v>
      </c>
      <c r="O197" t="s">
        <v>67</v>
      </c>
    </row>
    <row r="198" spans="1:15" x14ac:dyDescent="0.25">
      <c r="D198" t="s">
        <v>94</v>
      </c>
      <c r="E198" t="s">
        <v>95</v>
      </c>
      <c r="F198" s="14" t="s">
        <v>107</v>
      </c>
      <c r="G198" s="19">
        <v>45623</v>
      </c>
      <c r="H198" s="14">
        <v>0</v>
      </c>
      <c r="I198" s="14">
        <v>2</v>
      </c>
      <c r="J198" t="str">
        <f t="shared" si="4"/>
        <v>Adult</v>
      </c>
      <c r="M198">
        <v>0</v>
      </c>
      <c r="O198" t="s">
        <v>67</v>
      </c>
    </row>
    <row r="199" spans="1:15" x14ac:dyDescent="0.25">
      <c r="D199" t="s">
        <v>94</v>
      </c>
      <c r="E199" t="s">
        <v>95</v>
      </c>
      <c r="F199" s="14" t="s">
        <v>96</v>
      </c>
      <c r="G199" s="19">
        <v>45623</v>
      </c>
      <c r="H199" s="14">
        <v>0</v>
      </c>
      <c r="I199" s="14">
        <v>2</v>
      </c>
      <c r="J199" t="str">
        <f t="shared" si="4"/>
        <v>Adult</v>
      </c>
      <c r="M199">
        <v>0</v>
      </c>
      <c r="O199" t="s">
        <v>67</v>
      </c>
    </row>
    <row r="200" spans="1:15" x14ac:dyDescent="0.25">
      <c r="D200" t="s">
        <v>94</v>
      </c>
      <c r="E200" t="s">
        <v>95</v>
      </c>
      <c r="F200" s="14" t="s">
        <v>116</v>
      </c>
      <c r="G200" s="19">
        <v>45623</v>
      </c>
      <c r="H200" s="14">
        <v>0</v>
      </c>
      <c r="I200" s="14">
        <v>3</v>
      </c>
      <c r="J200" t="str">
        <f t="shared" si="4"/>
        <v>Adult</v>
      </c>
      <c r="M200">
        <v>0</v>
      </c>
      <c r="O200" t="s">
        <v>67</v>
      </c>
    </row>
    <row r="201" spans="1:15" x14ac:dyDescent="0.25">
      <c r="A201" s="10">
        <v>722848</v>
      </c>
      <c r="B201" s="10" t="s">
        <v>13</v>
      </c>
      <c r="C201" s="10" t="s">
        <v>75</v>
      </c>
      <c r="D201" t="s">
        <v>36</v>
      </c>
      <c r="E201" t="s">
        <v>12</v>
      </c>
      <c r="F201" s="10" t="s">
        <v>117</v>
      </c>
      <c r="G201" s="36">
        <v>45628</v>
      </c>
      <c r="H201" s="14">
        <v>0</v>
      </c>
      <c r="I201" s="14">
        <v>1</v>
      </c>
      <c r="J201" t="str">
        <f>IF(H201=0, "Adult", IF(H201&lt;20,"Larva",IF(H201&lt;=84,"Juvenile","Adult")))</f>
        <v>Adult</v>
      </c>
      <c r="M201">
        <v>0</v>
      </c>
      <c r="O201" t="s">
        <v>67</v>
      </c>
    </row>
    <row r="202" spans="1:15" x14ac:dyDescent="0.25">
      <c r="A202" s="10">
        <v>722875</v>
      </c>
      <c r="B202" s="10" t="s">
        <v>13</v>
      </c>
      <c r="C202" s="10" t="s">
        <v>65</v>
      </c>
      <c r="D202" s="10" t="s">
        <v>14</v>
      </c>
      <c r="E202" t="s">
        <v>12</v>
      </c>
      <c r="F202" s="10" t="s">
        <v>118</v>
      </c>
      <c r="G202" s="36">
        <v>45629</v>
      </c>
      <c r="H202" s="10">
        <v>69</v>
      </c>
      <c r="I202" s="14">
        <v>1</v>
      </c>
      <c r="J202" t="str">
        <f>IF(H202=0, "Adult", IF(H202&lt;20,"Larva",IF(H202&lt;=84,"Juvenile","Adult")))</f>
        <v>Juvenile</v>
      </c>
      <c r="M202">
        <v>0</v>
      </c>
      <c r="O202" t="s">
        <v>67</v>
      </c>
    </row>
    <row r="203" spans="1:15" x14ac:dyDescent="0.25">
      <c r="A203" s="10">
        <v>722878</v>
      </c>
      <c r="B203" s="10" t="s">
        <v>13</v>
      </c>
      <c r="C203" s="10" t="s">
        <v>65</v>
      </c>
      <c r="D203" s="10" t="s">
        <v>14</v>
      </c>
      <c r="E203" t="s">
        <v>12</v>
      </c>
      <c r="F203" s="10" t="s">
        <v>118</v>
      </c>
      <c r="G203" s="36">
        <v>45629</v>
      </c>
      <c r="H203" s="10">
        <v>69</v>
      </c>
      <c r="I203" s="14">
        <v>1</v>
      </c>
      <c r="J203" t="str">
        <f>IF(H203=0, "Adult", IF(H203&lt;20,"Larva",IF(H203&lt;=84,"Juvenile","Adult")))</f>
        <v>Juvenile</v>
      </c>
      <c r="M203">
        <v>0</v>
      </c>
      <c r="O203" t="s">
        <v>67</v>
      </c>
    </row>
    <row r="204" spans="1:15" x14ac:dyDescent="0.25">
      <c r="A204" s="10">
        <v>722936</v>
      </c>
      <c r="B204" t="s">
        <v>13</v>
      </c>
      <c r="C204" s="10" t="s">
        <v>65</v>
      </c>
      <c r="D204" s="10" t="s">
        <v>14</v>
      </c>
      <c r="E204" t="s">
        <v>12</v>
      </c>
      <c r="F204" s="10" t="s">
        <v>119</v>
      </c>
      <c r="G204" s="36">
        <v>45630</v>
      </c>
      <c r="H204" s="10">
        <v>62</v>
      </c>
      <c r="I204" s="10">
        <v>1</v>
      </c>
      <c r="J204" t="str">
        <f t="shared" ref="J204:J211" si="5">IF(H204=0, "Adult", IF(H204&lt;20,"Larva",IF(H204&lt;=84,"Juvenile","Adult")))</f>
        <v>Juvenile</v>
      </c>
      <c r="M204">
        <v>0</v>
      </c>
      <c r="O204" t="s">
        <v>67</v>
      </c>
    </row>
    <row r="205" spans="1:15" x14ac:dyDescent="0.25">
      <c r="A205" s="10">
        <v>722936</v>
      </c>
      <c r="B205" t="s">
        <v>13</v>
      </c>
      <c r="C205" s="10" t="s">
        <v>65</v>
      </c>
      <c r="D205" s="10" t="s">
        <v>14</v>
      </c>
      <c r="E205" t="s">
        <v>12</v>
      </c>
      <c r="F205" s="10" t="s">
        <v>119</v>
      </c>
      <c r="G205" s="36">
        <v>45630</v>
      </c>
      <c r="H205" s="10">
        <v>64</v>
      </c>
      <c r="I205" s="10">
        <v>1</v>
      </c>
      <c r="J205" t="str">
        <f t="shared" si="5"/>
        <v>Juvenile</v>
      </c>
      <c r="M205">
        <v>0</v>
      </c>
      <c r="O205" t="s">
        <v>67</v>
      </c>
    </row>
    <row r="206" spans="1:15" x14ac:dyDescent="0.25">
      <c r="A206" s="10">
        <v>722936</v>
      </c>
      <c r="B206" t="s">
        <v>13</v>
      </c>
      <c r="C206" s="10" t="s">
        <v>65</v>
      </c>
      <c r="D206" s="10" t="s">
        <v>14</v>
      </c>
      <c r="E206" t="s">
        <v>12</v>
      </c>
      <c r="F206" s="10" t="s">
        <v>119</v>
      </c>
      <c r="G206" s="36">
        <v>45630</v>
      </c>
      <c r="H206" s="10">
        <v>71</v>
      </c>
      <c r="I206" s="10">
        <v>1</v>
      </c>
      <c r="J206" t="str">
        <f t="shared" si="5"/>
        <v>Juvenile</v>
      </c>
      <c r="M206">
        <v>0</v>
      </c>
      <c r="O206" t="s">
        <v>67</v>
      </c>
    </row>
    <row r="207" spans="1:15" x14ac:dyDescent="0.25">
      <c r="A207" s="10">
        <v>722936</v>
      </c>
      <c r="B207" t="s">
        <v>13</v>
      </c>
      <c r="C207" s="10" t="s">
        <v>65</v>
      </c>
      <c r="D207" s="10" t="s">
        <v>14</v>
      </c>
      <c r="E207" t="s">
        <v>12</v>
      </c>
      <c r="F207" s="10" t="s">
        <v>119</v>
      </c>
      <c r="G207" s="36">
        <v>45630</v>
      </c>
      <c r="H207" s="10">
        <v>71</v>
      </c>
      <c r="I207" s="10">
        <v>1</v>
      </c>
      <c r="J207" t="str">
        <f t="shared" si="5"/>
        <v>Juvenile</v>
      </c>
      <c r="M207">
        <v>0</v>
      </c>
      <c r="O207" t="s">
        <v>67</v>
      </c>
    </row>
    <row r="208" spans="1:15" x14ac:dyDescent="0.25">
      <c r="A208" s="10">
        <v>722937</v>
      </c>
      <c r="B208" t="s">
        <v>13</v>
      </c>
      <c r="C208" s="10" t="s">
        <v>65</v>
      </c>
      <c r="D208" s="10" t="s">
        <v>14</v>
      </c>
      <c r="E208" t="s">
        <v>12</v>
      </c>
      <c r="F208" s="10" t="s">
        <v>119</v>
      </c>
      <c r="G208" s="36">
        <v>45630</v>
      </c>
      <c r="H208" s="10">
        <v>52</v>
      </c>
      <c r="I208" s="10">
        <v>1</v>
      </c>
      <c r="J208" t="str">
        <f t="shared" si="5"/>
        <v>Juvenile</v>
      </c>
      <c r="M208">
        <v>0</v>
      </c>
      <c r="O208" t="s">
        <v>67</v>
      </c>
    </row>
    <row r="209" spans="1:15" x14ac:dyDescent="0.25">
      <c r="A209" s="10">
        <v>722937</v>
      </c>
      <c r="B209" t="s">
        <v>13</v>
      </c>
      <c r="C209" s="10" t="s">
        <v>65</v>
      </c>
      <c r="D209" s="10" t="s">
        <v>14</v>
      </c>
      <c r="E209" t="s">
        <v>12</v>
      </c>
      <c r="F209" s="10" t="s">
        <v>119</v>
      </c>
      <c r="G209" s="36">
        <v>45630</v>
      </c>
      <c r="H209" s="10">
        <v>62</v>
      </c>
      <c r="I209" s="10">
        <v>1</v>
      </c>
      <c r="J209" t="str">
        <f t="shared" si="5"/>
        <v>Juvenile</v>
      </c>
      <c r="M209">
        <v>0</v>
      </c>
      <c r="O209" t="s">
        <v>67</v>
      </c>
    </row>
    <row r="210" spans="1:15" x14ac:dyDescent="0.25">
      <c r="A210" s="10">
        <v>722937</v>
      </c>
      <c r="B210" t="s">
        <v>13</v>
      </c>
      <c r="C210" s="10" t="s">
        <v>65</v>
      </c>
      <c r="D210" s="10" t="s">
        <v>14</v>
      </c>
      <c r="E210" t="s">
        <v>12</v>
      </c>
      <c r="F210" s="10" t="s">
        <v>119</v>
      </c>
      <c r="G210" s="36">
        <v>45630</v>
      </c>
      <c r="H210" s="10">
        <v>63</v>
      </c>
      <c r="I210" s="10">
        <v>1</v>
      </c>
      <c r="J210" t="str">
        <f t="shared" si="5"/>
        <v>Juvenile</v>
      </c>
      <c r="M210">
        <v>0</v>
      </c>
      <c r="O210" t="s">
        <v>67</v>
      </c>
    </row>
    <row r="211" spans="1:15" x14ac:dyDescent="0.25">
      <c r="A211" s="10">
        <v>722985</v>
      </c>
      <c r="B211" t="s">
        <v>13</v>
      </c>
      <c r="C211" s="10" t="s">
        <v>14</v>
      </c>
      <c r="D211" s="10" t="s">
        <v>14</v>
      </c>
      <c r="E211" t="s">
        <v>12</v>
      </c>
      <c r="F211" s="10" t="s">
        <v>120</v>
      </c>
      <c r="G211" s="36">
        <v>45630</v>
      </c>
      <c r="H211" s="10">
        <v>65</v>
      </c>
      <c r="I211" s="10">
        <v>1</v>
      </c>
      <c r="J211" t="str">
        <f t="shared" si="5"/>
        <v>Juvenile</v>
      </c>
      <c r="M211">
        <v>0</v>
      </c>
      <c r="O211" t="s">
        <v>67</v>
      </c>
    </row>
    <row r="212" spans="1:15" x14ac:dyDescent="0.25">
      <c r="A212" s="10">
        <v>722993</v>
      </c>
      <c r="B212" s="10" t="s">
        <v>13</v>
      </c>
      <c r="C212" s="10" t="s">
        <v>75</v>
      </c>
      <c r="D212" s="10" t="s">
        <v>36</v>
      </c>
      <c r="E212" t="s">
        <v>12</v>
      </c>
      <c r="F212" s="10" t="s">
        <v>121</v>
      </c>
      <c r="G212" s="36">
        <v>45631</v>
      </c>
      <c r="H212" s="10">
        <v>61</v>
      </c>
      <c r="I212" s="10">
        <v>1</v>
      </c>
      <c r="J212" t="s">
        <v>15</v>
      </c>
      <c r="M212">
        <v>0</v>
      </c>
      <c r="O212" t="s">
        <v>67</v>
      </c>
    </row>
    <row r="213" spans="1:15" x14ac:dyDescent="0.25">
      <c r="A213" s="10">
        <v>722994</v>
      </c>
      <c r="B213" s="10" t="s">
        <v>13</v>
      </c>
      <c r="C213" s="10" t="s">
        <v>75</v>
      </c>
      <c r="D213" s="10" t="s">
        <v>36</v>
      </c>
      <c r="E213" t="s">
        <v>12</v>
      </c>
      <c r="F213" s="10" t="s">
        <v>121</v>
      </c>
      <c r="G213" s="36">
        <v>45631</v>
      </c>
      <c r="H213" s="10">
        <v>61</v>
      </c>
      <c r="I213" s="10">
        <v>1</v>
      </c>
      <c r="J213" t="s">
        <v>15</v>
      </c>
      <c r="M213">
        <v>0</v>
      </c>
      <c r="O213" t="s">
        <v>67</v>
      </c>
    </row>
    <row r="214" spans="1:15" x14ac:dyDescent="0.25">
      <c r="A214" s="10">
        <v>723014</v>
      </c>
      <c r="B214" s="10" t="s">
        <v>13</v>
      </c>
      <c r="C214" s="10" t="s">
        <v>75</v>
      </c>
      <c r="D214" s="10" t="s">
        <v>36</v>
      </c>
      <c r="E214" t="s">
        <v>12</v>
      </c>
      <c r="F214" s="10" t="s">
        <v>122</v>
      </c>
      <c r="G214" s="36">
        <v>45631</v>
      </c>
      <c r="H214" s="10">
        <v>62</v>
      </c>
      <c r="I214" s="10">
        <v>1</v>
      </c>
      <c r="J214" t="s">
        <v>15</v>
      </c>
      <c r="M214">
        <v>0</v>
      </c>
      <c r="O214" t="s">
        <v>67</v>
      </c>
    </row>
    <row r="215" spans="1:15" x14ac:dyDescent="0.25">
      <c r="A215" s="10">
        <v>723014</v>
      </c>
      <c r="B215" s="10" t="s">
        <v>13</v>
      </c>
      <c r="C215" s="10" t="s">
        <v>75</v>
      </c>
      <c r="D215" s="10" t="s">
        <v>36</v>
      </c>
      <c r="E215" t="s">
        <v>12</v>
      </c>
      <c r="F215" s="10" t="s">
        <v>122</v>
      </c>
      <c r="G215" s="36">
        <v>45631</v>
      </c>
      <c r="H215" s="10">
        <v>68</v>
      </c>
      <c r="I215" s="10">
        <v>1</v>
      </c>
      <c r="J215" t="s">
        <v>15</v>
      </c>
      <c r="M215">
        <v>0</v>
      </c>
      <c r="O215" t="s">
        <v>67</v>
      </c>
    </row>
    <row r="216" spans="1:15" x14ac:dyDescent="0.25">
      <c r="A216" s="10">
        <v>723091</v>
      </c>
      <c r="B216" s="10" t="s">
        <v>13</v>
      </c>
      <c r="C216" s="10" t="s">
        <v>75</v>
      </c>
      <c r="D216" s="10" t="s">
        <v>36</v>
      </c>
      <c r="E216" t="s">
        <v>12</v>
      </c>
      <c r="F216" s="10" t="s">
        <v>123</v>
      </c>
      <c r="G216" s="36">
        <v>45635</v>
      </c>
      <c r="H216" s="10">
        <v>0</v>
      </c>
      <c r="I216" s="10">
        <v>1</v>
      </c>
      <c r="J216" t="str">
        <f t="shared" ref="J216:J233" si="6">IF(H216=0, "Adult", IF(H216&lt;20,"Larva",IF(H216&lt;=84,"Juvenile","Adult")))</f>
        <v>Adult</v>
      </c>
      <c r="M216">
        <v>0</v>
      </c>
      <c r="O216" t="s">
        <v>67</v>
      </c>
    </row>
    <row r="217" spans="1:15" x14ac:dyDescent="0.25">
      <c r="A217" s="10">
        <v>723091</v>
      </c>
      <c r="B217" s="10" t="s">
        <v>13</v>
      </c>
      <c r="C217" s="10" t="s">
        <v>75</v>
      </c>
      <c r="D217" s="10" t="s">
        <v>36</v>
      </c>
      <c r="E217" t="s">
        <v>12</v>
      </c>
      <c r="F217" s="10" t="s">
        <v>123</v>
      </c>
      <c r="G217" s="36">
        <v>45635</v>
      </c>
      <c r="H217" s="10">
        <v>56</v>
      </c>
      <c r="I217" s="10">
        <v>1</v>
      </c>
      <c r="J217" t="str">
        <f t="shared" si="6"/>
        <v>Juvenile</v>
      </c>
      <c r="M217">
        <v>0</v>
      </c>
      <c r="O217" t="s">
        <v>67</v>
      </c>
    </row>
    <row r="218" spans="1:15" x14ac:dyDescent="0.25">
      <c r="A218" s="10">
        <v>723095</v>
      </c>
      <c r="B218" s="10" t="s">
        <v>13</v>
      </c>
      <c r="C218" s="10" t="s">
        <v>75</v>
      </c>
      <c r="D218" s="10" t="s">
        <v>36</v>
      </c>
      <c r="E218" t="s">
        <v>12</v>
      </c>
      <c r="F218" s="10" t="s">
        <v>123</v>
      </c>
      <c r="G218" s="36">
        <v>45635</v>
      </c>
      <c r="H218" s="10">
        <v>0</v>
      </c>
      <c r="I218" s="10">
        <v>5</v>
      </c>
      <c r="J218" t="str">
        <f t="shared" si="6"/>
        <v>Adult</v>
      </c>
      <c r="M218">
        <v>0</v>
      </c>
      <c r="O218" t="s">
        <v>67</v>
      </c>
    </row>
    <row r="219" spans="1:15" x14ac:dyDescent="0.25">
      <c r="A219" s="10">
        <v>723097</v>
      </c>
      <c r="B219" s="10" t="s">
        <v>13</v>
      </c>
      <c r="C219" s="10" t="s">
        <v>75</v>
      </c>
      <c r="D219" s="10" t="s">
        <v>36</v>
      </c>
      <c r="E219" t="s">
        <v>12</v>
      </c>
      <c r="F219" s="10" t="s">
        <v>123</v>
      </c>
      <c r="G219" s="36">
        <v>45635</v>
      </c>
      <c r="H219" s="10">
        <v>0</v>
      </c>
      <c r="I219" s="10">
        <v>3</v>
      </c>
      <c r="J219" t="str">
        <f t="shared" si="6"/>
        <v>Adult</v>
      </c>
      <c r="M219">
        <v>0</v>
      </c>
      <c r="O219" t="s">
        <v>67</v>
      </c>
    </row>
    <row r="220" spans="1:15" x14ac:dyDescent="0.25">
      <c r="A220" s="10">
        <v>723100</v>
      </c>
      <c r="B220" s="10" t="s">
        <v>13</v>
      </c>
      <c r="C220" s="10" t="s">
        <v>75</v>
      </c>
      <c r="D220" s="10" t="s">
        <v>36</v>
      </c>
      <c r="E220" t="s">
        <v>12</v>
      </c>
      <c r="F220" s="10" t="s">
        <v>123</v>
      </c>
      <c r="G220" s="36">
        <v>45635</v>
      </c>
      <c r="H220" s="10">
        <v>0</v>
      </c>
      <c r="I220" s="10">
        <v>3</v>
      </c>
      <c r="J220" t="str">
        <f t="shared" si="6"/>
        <v>Adult</v>
      </c>
      <c r="M220">
        <v>0</v>
      </c>
      <c r="O220" t="s">
        <v>67</v>
      </c>
    </row>
    <row r="221" spans="1:15" x14ac:dyDescent="0.25">
      <c r="A221" s="10">
        <v>723109</v>
      </c>
      <c r="B221" s="10" t="s">
        <v>13</v>
      </c>
      <c r="C221" s="10" t="s">
        <v>75</v>
      </c>
      <c r="D221" s="10" t="s">
        <v>36</v>
      </c>
      <c r="E221" t="s">
        <v>12</v>
      </c>
      <c r="F221" s="10" t="s">
        <v>124</v>
      </c>
      <c r="G221" s="36">
        <v>45635</v>
      </c>
      <c r="H221" s="10">
        <v>65</v>
      </c>
      <c r="I221" s="10">
        <v>1</v>
      </c>
      <c r="J221" t="str">
        <f t="shared" si="6"/>
        <v>Juvenile</v>
      </c>
      <c r="M221">
        <v>0</v>
      </c>
      <c r="O221" t="s">
        <v>67</v>
      </c>
    </row>
    <row r="222" spans="1:15" x14ac:dyDescent="0.25">
      <c r="A222" s="10">
        <v>723109</v>
      </c>
      <c r="B222" s="10" t="s">
        <v>13</v>
      </c>
      <c r="C222" s="10" t="s">
        <v>75</v>
      </c>
      <c r="D222" s="10" t="s">
        <v>36</v>
      </c>
      <c r="E222" t="s">
        <v>12</v>
      </c>
      <c r="F222" s="10" t="s">
        <v>124</v>
      </c>
      <c r="G222" s="36">
        <v>45635</v>
      </c>
      <c r="H222" s="10">
        <v>53</v>
      </c>
      <c r="I222" s="10">
        <v>1</v>
      </c>
      <c r="J222" t="str">
        <f t="shared" si="6"/>
        <v>Juvenile</v>
      </c>
      <c r="M222">
        <v>0</v>
      </c>
      <c r="O222" t="s">
        <v>67</v>
      </c>
    </row>
    <row r="223" spans="1:15" x14ac:dyDescent="0.25">
      <c r="A223" s="10">
        <v>723111</v>
      </c>
      <c r="B223" s="10" t="s">
        <v>13</v>
      </c>
      <c r="C223" s="10" t="s">
        <v>75</v>
      </c>
      <c r="D223" s="10" t="s">
        <v>36</v>
      </c>
      <c r="E223" t="s">
        <v>12</v>
      </c>
      <c r="F223" s="10" t="s">
        <v>124</v>
      </c>
      <c r="G223" s="36">
        <v>45635</v>
      </c>
      <c r="H223" s="10">
        <v>54</v>
      </c>
      <c r="I223" s="10">
        <v>1</v>
      </c>
      <c r="J223" t="str">
        <f t="shared" si="6"/>
        <v>Juvenile</v>
      </c>
      <c r="M223">
        <v>0</v>
      </c>
      <c r="O223" t="s">
        <v>67</v>
      </c>
    </row>
    <row r="224" spans="1:15" x14ac:dyDescent="0.25">
      <c r="A224" s="10">
        <v>723111</v>
      </c>
      <c r="B224" s="10" t="s">
        <v>13</v>
      </c>
      <c r="C224" s="10" t="s">
        <v>75</v>
      </c>
      <c r="D224" s="10" t="s">
        <v>36</v>
      </c>
      <c r="E224" t="s">
        <v>12</v>
      </c>
      <c r="F224" s="10" t="s">
        <v>124</v>
      </c>
      <c r="G224" s="36">
        <v>45635</v>
      </c>
      <c r="H224" s="10">
        <v>56</v>
      </c>
      <c r="I224" s="10">
        <v>1</v>
      </c>
      <c r="J224" t="str">
        <f t="shared" si="6"/>
        <v>Juvenile</v>
      </c>
      <c r="M224">
        <v>0</v>
      </c>
      <c r="O224" t="s">
        <v>67</v>
      </c>
    </row>
    <row r="225" spans="1:15" x14ac:dyDescent="0.25">
      <c r="A225" s="10">
        <v>723111</v>
      </c>
      <c r="B225" s="10" t="s">
        <v>13</v>
      </c>
      <c r="C225" s="10" t="s">
        <v>75</v>
      </c>
      <c r="D225" s="10" t="s">
        <v>36</v>
      </c>
      <c r="E225" t="s">
        <v>12</v>
      </c>
      <c r="F225" s="10" t="s">
        <v>124</v>
      </c>
      <c r="G225" s="36">
        <v>45635</v>
      </c>
      <c r="H225" s="10">
        <v>61</v>
      </c>
      <c r="I225" s="10">
        <v>1</v>
      </c>
      <c r="J225" t="str">
        <f t="shared" si="6"/>
        <v>Juvenile</v>
      </c>
      <c r="M225">
        <v>0</v>
      </c>
      <c r="O225" t="s">
        <v>67</v>
      </c>
    </row>
    <row r="226" spans="1:15" x14ac:dyDescent="0.25">
      <c r="A226" s="10">
        <v>723111</v>
      </c>
      <c r="B226" s="10" t="s">
        <v>13</v>
      </c>
      <c r="C226" s="10" t="s">
        <v>75</v>
      </c>
      <c r="D226" s="10" t="s">
        <v>36</v>
      </c>
      <c r="E226" t="s">
        <v>12</v>
      </c>
      <c r="F226" s="10" t="s">
        <v>124</v>
      </c>
      <c r="G226" s="36">
        <v>45635</v>
      </c>
      <c r="H226" s="10">
        <v>72</v>
      </c>
      <c r="I226" s="10">
        <v>1</v>
      </c>
      <c r="J226" t="str">
        <f t="shared" si="6"/>
        <v>Juvenile</v>
      </c>
      <c r="M226">
        <v>0</v>
      </c>
      <c r="O226" t="s">
        <v>67</v>
      </c>
    </row>
    <row r="227" spans="1:15" x14ac:dyDescent="0.25">
      <c r="A227" s="10">
        <v>723111</v>
      </c>
      <c r="B227" s="10" t="s">
        <v>13</v>
      </c>
      <c r="C227" s="10" t="s">
        <v>75</v>
      </c>
      <c r="D227" s="10" t="s">
        <v>36</v>
      </c>
      <c r="E227" t="s">
        <v>12</v>
      </c>
      <c r="F227" s="10" t="s">
        <v>124</v>
      </c>
      <c r="G227" s="36">
        <v>45635</v>
      </c>
      <c r="H227" s="10">
        <v>62</v>
      </c>
      <c r="I227" s="10">
        <v>1</v>
      </c>
      <c r="J227" t="str">
        <f t="shared" si="6"/>
        <v>Juvenile</v>
      </c>
      <c r="M227">
        <v>0</v>
      </c>
      <c r="O227" t="s">
        <v>67</v>
      </c>
    </row>
    <row r="228" spans="1:15" x14ac:dyDescent="0.25">
      <c r="A228" s="10">
        <v>723111</v>
      </c>
      <c r="B228" s="10" t="s">
        <v>13</v>
      </c>
      <c r="C228" s="10" t="s">
        <v>75</v>
      </c>
      <c r="D228" s="10" t="s">
        <v>36</v>
      </c>
      <c r="E228" t="s">
        <v>12</v>
      </c>
      <c r="F228" s="10" t="s">
        <v>124</v>
      </c>
      <c r="G228" s="36">
        <v>45635</v>
      </c>
      <c r="H228" s="10">
        <v>63</v>
      </c>
      <c r="I228" s="10">
        <v>1</v>
      </c>
      <c r="J228" t="str">
        <f t="shared" si="6"/>
        <v>Juvenile</v>
      </c>
      <c r="M228">
        <v>0</v>
      </c>
      <c r="O228" t="s">
        <v>67</v>
      </c>
    </row>
    <row r="229" spans="1:15" x14ac:dyDescent="0.25">
      <c r="A229" s="10">
        <v>723111</v>
      </c>
      <c r="B229" s="10" t="s">
        <v>13</v>
      </c>
      <c r="C229" s="10" t="s">
        <v>75</v>
      </c>
      <c r="D229" s="10" t="s">
        <v>36</v>
      </c>
      <c r="E229" t="s">
        <v>12</v>
      </c>
      <c r="F229" s="10" t="s">
        <v>124</v>
      </c>
      <c r="G229" s="36">
        <v>45635</v>
      </c>
      <c r="H229" s="10">
        <v>62</v>
      </c>
      <c r="I229" s="10">
        <v>1</v>
      </c>
      <c r="J229" t="str">
        <f t="shared" si="6"/>
        <v>Juvenile</v>
      </c>
      <c r="M229">
        <v>0</v>
      </c>
      <c r="O229" t="s">
        <v>67</v>
      </c>
    </row>
    <row r="230" spans="1:15" x14ac:dyDescent="0.25">
      <c r="A230" s="10">
        <v>723112</v>
      </c>
      <c r="B230" s="10" t="s">
        <v>13</v>
      </c>
      <c r="C230" s="10" t="s">
        <v>75</v>
      </c>
      <c r="D230" s="10" t="s">
        <v>36</v>
      </c>
      <c r="E230" t="s">
        <v>12</v>
      </c>
      <c r="F230" s="10" t="s">
        <v>124</v>
      </c>
      <c r="G230" s="36">
        <v>45635</v>
      </c>
      <c r="H230" s="10">
        <v>60</v>
      </c>
      <c r="I230" s="10">
        <v>1</v>
      </c>
      <c r="J230" t="str">
        <f t="shared" si="6"/>
        <v>Juvenile</v>
      </c>
      <c r="M230">
        <v>0</v>
      </c>
      <c r="O230" t="s">
        <v>67</v>
      </c>
    </row>
    <row r="231" spans="1:15" x14ac:dyDescent="0.25">
      <c r="A231" s="10">
        <v>723115</v>
      </c>
      <c r="B231" s="10" t="s">
        <v>13</v>
      </c>
      <c r="C231" s="10" t="s">
        <v>75</v>
      </c>
      <c r="D231" s="10" t="s">
        <v>36</v>
      </c>
      <c r="E231" t="s">
        <v>12</v>
      </c>
      <c r="F231" s="10" t="s">
        <v>124</v>
      </c>
      <c r="G231" s="36">
        <v>45635</v>
      </c>
      <c r="H231" s="10">
        <v>0</v>
      </c>
      <c r="I231" s="10">
        <v>2</v>
      </c>
      <c r="J231" t="str">
        <f t="shared" si="6"/>
        <v>Adult</v>
      </c>
      <c r="M231">
        <v>0</v>
      </c>
      <c r="O231" t="s">
        <v>67</v>
      </c>
    </row>
    <row r="232" spans="1:15" x14ac:dyDescent="0.25">
      <c r="A232" s="10">
        <v>723125</v>
      </c>
      <c r="B232" s="10" t="s">
        <v>13</v>
      </c>
      <c r="C232" s="10" t="s">
        <v>113</v>
      </c>
      <c r="D232" s="10" t="s">
        <v>36</v>
      </c>
      <c r="E232" t="s">
        <v>12</v>
      </c>
      <c r="F232" s="10" t="s">
        <v>125</v>
      </c>
      <c r="G232" s="36">
        <v>45635</v>
      </c>
      <c r="H232" s="10">
        <v>109</v>
      </c>
      <c r="I232" s="10">
        <v>1</v>
      </c>
      <c r="J232" t="str">
        <f t="shared" si="6"/>
        <v>Adult</v>
      </c>
      <c r="M232">
        <v>0</v>
      </c>
      <c r="O232" t="s">
        <v>67</v>
      </c>
    </row>
    <row r="233" spans="1:15" x14ac:dyDescent="0.25">
      <c r="A233" s="10">
        <v>723128</v>
      </c>
      <c r="B233" s="10" t="s">
        <v>13</v>
      </c>
      <c r="C233" s="10" t="s">
        <v>113</v>
      </c>
      <c r="D233" s="10" t="s">
        <v>36</v>
      </c>
      <c r="E233" t="s">
        <v>12</v>
      </c>
      <c r="F233" s="10" t="s">
        <v>125</v>
      </c>
      <c r="G233" s="36">
        <v>45635</v>
      </c>
      <c r="H233" s="10">
        <v>98</v>
      </c>
      <c r="I233" s="10">
        <v>1</v>
      </c>
      <c r="J233" t="str">
        <f t="shared" si="6"/>
        <v>Adult</v>
      </c>
      <c r="M233">
        <v>0</v>
      </c>
      <c r="O233" t="s">
        <v>67</v>
      </c>
    </row>
    <row r="234" spans="1:15" x14ac:dyDescent="0.25">
      <c r="A234" s="10">
        <v>723260</v>
      </c>
      <c r="B234" s="10" t="s">
        <v>13</v>
      </c>
      <c r="C234" s="10" t="s">
        <v>65</v>
      </c>
      <c r="D234" s="10" t="s">
        <v>14</v>
      </c>
      <c r="E234" t="s">
        <v>12</v>
      </c>
      <c r="F234" s="10" t="s">
        <v>126</v>
      </c>
      <c r="G234" s="36">
        <v>45638</v>
      </c>
      <c r="H234" s="10">
        <v>57</v>
      </c>
      <c r="I234" s="10">
        <v>1</v>
      </c>
      <c r="J234" t="str">
        <f t="shared" ref="J234:J265" si="7">IF(H234=0, "Adult", IF(H234&lt;20,"Larva",IF(H234&lt;=84,"Juvenile","Adult")))</f>
        <v>Juvenile</v>
      </c>
      <c r="M234">
        <v>0</v>
      </c>
      <c r="O234" t="s">
        <v>67</v>
      </c>
    </row>
    <row r="235" spans="1:15" x14ac:dyDescent="0.25">
      <c r="A235" s="10">
        <v>723260</v>
      </c>
      <c r="B235" s="10" t="s">
        <v>13</v>
      </c>
      <c r="C235" s="10" t="s">
        <v>65</v>
      </c>
      <c r="D235" s="10" t="s">
        <v>14</v>
      </c>
      <c r="E235" t="s">
        <v>12</v>
      </c>
      <c r="F235" s="10" t="s">
        <v>126</v>
      </c>
      <c r="G235" s="36">
        <v>45638</v>
      </c>
      <c r="H235" s="10">
        <v>58</v>
      </c>
      <c r="I235" s="10">
        <v>1</v>
      </c>
      <c r="J235" t="str">
        <f t="shared" si="7"/>
        <v>Juvenile</v>
      </c>
      <c r="M235">
        <v>0</v>
      </c>
      <c r="O235" t="s">
        <v>67</v>
      </c>
    </row>
    <row r="236" spans="1:15" x14ac:dyDescent="0.25">
      <c r="A236" s="10">
        <v>723260</v>
      </c>
      <c r="B236" s="10" t="s">
        <v>13</v>
      </c>
      <c r="C236" s="10" t="s">
        <v>65</v>
      </c>
      <c r="D236" s="10" t="s">
        <v>14</v>
      </c>
      <c r="E236" t="s">
        <v>12</v>
      </c>
      <c r="F236" s="10" t="s">
        <v>126</v>
      </c>
      <c r="G236" s="36">
        <v>45638</v>
      </c>
      <c r="H236" s="10">
        <v>66</v>
      </c>
      <c r="I236" s="10">
        <v>1</v>
      </c>
      <c r="J236" t="str">
        <f t="shared" si="7"/>
        <v>Juvenile</v>
      </c>
      <c r="M236">
        <v>0</v>
      </c>
      <c r="O236" t="s">
        <v>67</v>
      </c>
    </row>
    <row r="237" spans="1:15" x14ac:dyDescent="0.25">
      <c r="A237" s="10">
        <v>723260</v>
      </c>
      <c r="B237" s="10" t="s">
        <v>13</v>
      </c>
      <c r="C237" s="10" t="s">
        <v>65</v>
      </c>
      <c r="D237" s="10" t="s">
        <v>14</v>
      </c>
      <c r="E237" t="s">
        <v>12</v>
      </c>
      <c r="F237" s="10" t="s">
        <v>126</v>
      </c>
      <c r="G237" s="36">
        <v>45638</v>
      </c>
      <c r="H237" s="10">
        <v>67</v>
      </c>
      <c r="I237" s="10">
        <v>1</v>
      </c>
      <c r="J237" t="str">
        <f t="shared" si="7"/>
        <v>Juvenile</v>
      </c>
      <c r="M237">
        <v>0</v>
      </c>
      <c r="O237" t="s">
        <v>67</v>
      </c>
    </row>
    <row r="238" spans="1:15" x14ac:dyDescent="0.25">
      <c r="A238" s="10">
        <v>723260</v>
      </c>
      <c r="B238" s="10" t="s">
        <v>13</v>
      </c>
      <c r="C238" s="10" t="s">
        <v>65</v>
      </c>
      <c r="D238" s="10" t="s">
        <v>14</v>
      </c>
      <c r="E238" t="s">
        <v>12</v>
      </c>
      <c r="F238" s="10" t="s">
        <v>126</v>
      </c>
      <c r="G238" s="36">
        <v>45638</v>
      </c>
      <c r="H238" s="10">
        <v>104</v>
      </c>
      <c r="I238" s="10">
        <v>1</v>
      </c>
      <c r="J238" t="str">
        <f t="shared" si="7"/>
        <v>Adult</v>
      </c>
      <c r="M238">
        <v>0</v>
      </c>
      <c r="O238" t="s">
        <v>67</v>
      </c>
    </row>
    <row r="239" spans="1:15" x14ac:dyDescent="0.25">
      <c r="A239" s="10">
        <v>723261</v>
      </c>
      <c r="B239" s="10" t="s">
        <v>13</v>
      </c>
      <c r="C239" s="10" t="s">
        <v>65</v>
      </c>
      <c r="D239" s="10" t="s">
        <v>14</v>
      </c>
      <c r="E239" t="s">
        <v>12</v>
      </c>
      <c r="F239" s="10" t="s">
        <v>126</v>
      </c>
      <c r="G239" s="36">
        <v>45638</v>
      </c>
      <c r="H239" s="10">
        <v>60</v>
      </c>
      <c r="I239" s="10">
        <v>1</v>
      </c>
      <c r="J239" t="str">
        <f t="shared" si="7"/>
        <v>Juvenile</v>
      </c>
      <c r="M239">
        <v>0</v>
      </c>
      <c r="O239" t="s">
        <v>67</v>
      </c>
    </row>
    <row r="240" spans="1:15" x14ac:dyDescent="0.25">
      <c r="A240" s="10">
        <v>723261</v>
      </c>
      <c r="B240" s="10" t="s">
        <v>13</v>
      </c>
      <c r="C240" s="10" t="s">
        <v>65</v>
      </c>
      <c r="D240" s="10" t="s">
        <v>14</v>
      </c>
      <c r="E240" t="s">
        <v>12</v>
      </c>
      <c r="F240" s="10" t="s">
        <v>126</v>
      </c>
      <c r="G240" s="36">
        <v>45638</v>
      </c>
      <c r="H240" s="10">
        <v>62</v>
      </c>
      <c r="I240" s="10">
        <v>1</v>
      </c>
      <c r="J240" t="str">
        <f t="shared" si="7"/>
        <v>Juvenile</v>
      </c>
      <c r="M240">
        <v>0</v>
      </c>
      <c r="O240" t="s">
        <v>67</v>
      </c>
    </row>
    <row r="241" spans="1:15" x14ac:dyDescent="0.25">
      <c r="A241" s="10">
        <v>723261</v>
      </c>
      <c r="B241" s="10" t="s">
        <v>13</v>
      </c>
      <c r="C241" s="10" t="s">
        <v>65</v>
      </c>
      <c r="D241" s="10" t="s">
        <v>14</v>
      </c>
      <c r="E241" t="s">
        <v>12</v>
      </c>
      <c r="F241" s="10" t="s">
        <v>126</v>
      </c>
      <c r="G241" s="36">
        <v>45638</v>
      </c>
      <c r="H241" s="10">
        <v>64</v>
      </c>
      <c r="I241" s="10">
        <v>1</v>
      </c>
      <c r="J241" t="str">
        <f t="shared" si="7"/>
        <v>Juvenile</v>
      </c>
      <c r="M241">
        <v>0</v>
      </c>
      <c r="O241" t="s">
        <v>67</v>
      </c>
    </row>
    <row r="242" spans="1:15" x14ac:dyDescent="0.25">
      <c r="A242" s="10">
        <v>723261</v>
      </c>
      <c r="B242" s="10" t="s">
        <v>13</v>
      </c>
      <c r="C242" s="10" t="s">
        <v>65</v>
      </c>
      <c r="D242" s="10" t="s">
        <v>14</v>
      </c>
      <c r="E242" t="s">
        <v>12</v>
      </c>
      <c r="F242" s="10" t="s">
        <v>126</v>
      </c>
      <c r="G242" s="36">
        <v>45638</v>
      </c>
      <c r="H242" s="10">
        <v>67</v>
      </c>
      <c r="I242" s="10">
        <v>1</v>
      </c>
      <c r="J242" t="str">
        <f t="shared" si="7"/>
        <v>Juvenile</v>
      </c>
      <c r="M242">
        <v>0</v>
      </c>
      <c r="O242" t="s">
        <v>67</v>
      </c>
    </row>
    <row r="243" spans="1:15" x14ac:dyDescent="0.25">
      <c r="A243" s="10">
        <v>723261</v>
      </c>
      <c r="B243" s="10" t="s">
        <v>13</v>
      </c>
      <c r="C243" s="10" t="s">
        <v>65</v>
      </c>
      <c r="D243" s="10" t="s">
        <v>14</v>
      </c>
      <c r="E243" t="s">
        <v>12</v>
      </c>
      <c r="F243" s="10" t="s">
        <v>126</v>
      </c>
      <c r="G243" s="36">
        <v>45638</v>
      </c>
      <c r="H243" s="10">
        <v>69</v>
      </c>
      <c r="I243" s="10">
        <v>1</v>
      </c>
      <c r="J243" t="str">
        <f t="shared" si="7"/>
        <v>Juvenile</v>
      </c>
      <c r="M243">
        <v>0</v>
      </c>
      <c r="O243" t="s">
        <v>67</v>
      </c>
    </row>
    <row r="244" spans="1:15" x14ac:dyDescent="0.25">
      <c r="A244" s="10">
        <v>723261</v>
      </c>
      <c r="B244" s="10" t="s">
        <v>13</v>
      </c>
      <c r="C244" s="10" t="s">
        <v>65</v>
      </c>
      <c r="D244" s="10" t="s">
        <v>14</v>
      </c>
      <c r="E244" t="s">
        <v>12</v>
      </c>
      <c r="F244" s="10" t="s">
        <v>126</v>
      </c>
      <c r="G244" s="36">
        <v>45638</v>
      </c>
      <c r="H244" s="10">
        <v>94</v>
      </c>
      <c r="I244" s="10">
        <v>1</v>
      </c>
      <c r="J244" t="str">
        <f t="shared" si="7"/>
        <v>Adult</v>
      </c>
      <c r="M244">
        <v>0</v>
      </c>
      <c r="O244" t="s">
        <v>67</v>
      </c>
    </row>
    <row r="245" spans="1:15" x14ac:dyDescent="0.25">
      <c r="A245" s="10">
        <v>723261</v>
      </c>
      <c r="B245" s="10" t="s">
        <v>13</v>
      </c>
      <c r="C245" s="10" t="s">
        <v>65</v>
      </c>
      <c r="D245" s="10" t="s">
        <v>14</v>
      </c>
      <c r="E245" t="s">
        <v>12</v>
      </c>
      <c r="F245" s="10" t="s">
        <v>126</v>
      </c>
      <c r="G245" s="36">
        <v>45638</v>
      </c>
      <c r="H245" s="10">
        <v>110</v>
      </c>
      <c r="I245" s="10">
        <v>1</v>
      </c>
      <c r="J245" t="str">
        <f t="shared" si="7"/>
        <v>Adult</v>
      </c>
      <c r="M245">
        <v>0</v>
      </c>
      <c r="O245" t="s">
        <v>67</v>
      </c>
    </row>
    <row r="246" spans="1:15" x14ac:dyDescent="0.25">
      <c r="A246" s="10">
        <v>723269</v>
      </c>
      <c r="B246" s="10" t="s">
        <v>13</v>
      </c>
      <c r="C246" s="10" t="s">
        <v>65</v>
      </c>
      <c r="D246" s="10" t="s">
        <v>14</v>
      </c>
      <c r="E246" t="s">
        <v>12</v>
      </c>
      <c r="F246" s="10" t="s">
        <v>126</v>
      </c>
      <c r="G246" s="36">
        <v>45638</v>
      </c>
      <c r="H246" s="10">
        <v>56</v>
      </c>
      <c r="I246" s="10">
        <v>4</v>
      </c>
      <c r="J246" t="str">
        <f t="shared" si="7"/>
        <v>Juvenile</v>
      </c>
      <c r="M246">
        <v>0</v>
      </c>
      <c r="O246" t="s">
        <v>67</v>
      </c>
    </row>
    <row r="247" spans="1:15" x14ac:dyDescent="0.25">
      <c r="A247" s="10">
        <v>723269</v>
      </c>
      <c r="B247" s="10" t="s">
        <v>13</v>
      </c>
      <c r="C247" s="10" t="s">
        <v>65</v>
      </c>
      <c r="D247" s="10" t="s">
        <v>14</v>
      </c>
      <c r="E247" t="s">
        <v>12</v>
      </c>
      <c r="F247" s="10" t="s">
        <v>126</v>
      </c>
      <c r="G247" s="36">
        <v>45638</v>
      </c>
      <c r="H247" s="10">
        <v>58</v>
      </c>
      <c r="I247" s="10">
        <v>2</v>
      </c>
      <c r="J247" t="str">
        <f t="shared" si="7"/>
        <v>Juvenile</v>
      </c>
      <c r="M247">
        <v>0</v>
      </c>
      <c r="O247" t="s">
        <v>67</v>
      </c>
    </row>
    <row r="248" spans="1:15" x14ac:dyDescent="0.25">
      <c r="A248" s="10">
        <v>723269</v>
      </c>
      <c r="B248" s="10" t="s">
        <v>13</v>
      </c>
      <c r="C248" s="10" t="s">
        <v>65</v>
      </c>
      <c r="D248" s="10" t="s">
        <v>14</v>
      </c>
      <c r="E248" t="s">
        <v>12</v>
      </c>
      <c r="F248" s="10" t="s">
        <v>126</v>
      </c>
      <c r="G248" s="36">
        <v>45638</v>
      </c>
      <c r="H248" s="10">
        <v>60</v>
      </c>
      <c r="I248" s="10">
        <v>1</v>
      </c>
      <c r="J248" t="str">
        <f t="shared" si="7"/>
        <v>Juvenile</v>
      </c>
      <c r="M248">
        <v>0</v>
      </c>
      <c r="O248" t="s">
        <v>67</v>
      </c>
    </row>
    <row r="249" spans="1:15" x14ac:dyDescent="0.25">
      <c r="A249" s="10">
        <v>723269</v>
      </c>
      <c r="B249" s="10" t="s">
        <v>13</v>
      </c>
      <c r="C249" s="10" t="s">
        <v>65</v>
      </c>
      <c r="D249" s="10" t="s">
        <v>14</v>
      </c>
      <c r="E249" t="s">
        <v>12</v>
      </c>
      <c r="F249" s="10" t="s">
        <v>126</v>
      </c>
      <c r="G249" s="36">
        <v>45638</v>
      </c>
      <c r="H249" s="10">
        <v>61</v>
      </c>
      <c r="I249" s="10">
        <v>2</v>
      </c>
      <c r="J249" t="str">
        <f t="shared" si="7"/>
        <v>Juvenile</v>
      </c>
      <c r="M249">
        <v>0</v>
      </c>
      <c r="O249" t="s">
        <v>67</v>
      </c>
    </row>
    <row r="250" spans="1:15" x14ac:dyDescent="0.25">
      <c r="A250" s="10">
        <v>723269</v>
      </c>
      <c r="B250" s="10" t="s">
        <v>13</v>
      </c>
      <c r="C250" s="10" t="s">
        <v>65</v>
      </c>
      <c r="D250" s="10" t="s">
        <v>14</v>
      </c>
      <c r="E250" t="s">
        <v>12</v>
      </c>
      <c r="F250" s="10" t="s">
        <v>126</v>
      </c>
      <c r="G250" s="36">
        <v>45638</v>
      </c>
      <c r="H250" s="10">
        <v>63</v>
      </c>
      <c r="I250" s="10">
        <v>2</v>
      </c>
      <c r="J250" t="str">
        <f t="shared" si="7"/>
        <v>Juvenile</v>
      </c>
      <c r="M250">
        <v>0</v>
      </c>
      <c r="O250" t="s">
        <v>67</v>
      </c>
    </row>
    <row r="251" spans="1:15" x14ac:dyDescent="0.25">
      <c r="A251" s="10">
        <v>723269</v>
      </c>
      <c r="B251" s="10" t="s">
        <v>13</v>
      </c>
      <c r="C251" s="10" t="s">
        <v>65</v>
      </c>
      <c r="D251" s="10" t="s">
        <v>14</v>
      </c>
      <c r="E251" t="s">
        <v>12</v>
      </c>
      <c r="F251" s="10" t="s">
        <v>126</v>
      </c>
      <c r="G251" s="36">
        <v>45638</v>
      </c>
      <c r="H251" s="10">
        <v>64</v>
      </c>
      <c r="I251" s="10">
        <v>1</v>
      </c>
      <c r="J251" t="str">
        <f t="shared" si="7"/>
        <v>Juvenile</v>
      </c>
      <c r="M251">
        <v>0</v>
      </c>
      <c r="O251" t="s">
        <v>67</v>
      </c>
    </row>
    <row r="252" spans="1:15" x14ac:dyDescent="0.25">
      <c r="A252" s="10">
        <v>723269</v>
      </c>
      <c r="B252" s="10" t="s">
        <v>13</v>
      </c>
      <c r="C252" s="10" t="s">
        <v>65</v>
      </c>
      <c r="D252" s="10" t="s">
        <v>14</v>
      </c>
      <c r="E252" t="s">
        <v>12</v>
      </c>
      <c r="F252" s="10" t="s">
        <v>126</v>
      </c>
      <c r="G252" s="36">
        <v>45638</v>
      </c>
      <c r="H252" s="10">
        <v>65</v>
      </c>
      <c r="I252" s="10">
        <v>5</v>
      </c>
      <c r="J252" t="str">
        <f t="shared" si="7"/>
        <v>Juvenile</v>
      </c>
      <c r="M252">
        <v>0</v>
      </c>
      <c r="O252" t="s">
        <v>67</v>
      </c>
    </row>
    <row r="253" spans="1:15" x14ac:dyDescent="0.25">
      <c r="A253" s="10">
        <v>723269</v>
      </c>
      <c r="B253" s="10" t="s">
        <v>13</v>
      </c>
      <c r="C253" s="10" t="s">
        <v>65</v>
      </c>
      <c r="D253" s="10" t="s">
        <v>14</v>
      </c>
      <c r="E253" t="s">
        <v>12</v>
      </c>
      <c r="F253" s="10" t="s">
        <v>126</v>
      </c>
      <c r="G253" s="36">
        <v>45638</v>
      </c>
      <c r="H253" s="10">
        <v>67</v>
      </c>
      <c r="I253" s="10">
        <v>1</v>
      </c>
      <c r="J253" t="str">
        <f t="shared" si="7"/>
        <v>Juvenile</v>
      </c>
      <c r="M253">
        <v>0</v>
      </c>
      <c r="O253" t="s">
        <v>67</v>
      </c>
    </row>
    <row r="254" spans="1:15" x14ac:dyDescent="0.25">
      <c r="A254" s="10">
        <v>723269</v>
      </c>
      <c r="B254" s="10" t="s">
        <v>13</v>
      </c>
      <c r="C254" s="10" t="s">
        <v>65</v>
      </c>
      <c r="D254" s="10" t="s">
        <v>14</v>
      </c>
      <c r="E254" t="s">
        <v>12</v>
      </c>
      <c r="F254" s="10" t="s">
        <v>126</v>
      </c>
      <c r="G254" s="36">
        <v>45638</v>
      </c>
      <c r="H254" s="10">
        <v>68</v>
      </c>
      <c r="I254" s="10">
        <v>1</v>
      </c>
      <c r="J254" t="str">
        <f t="shared" si="7"/>
        <v>Juvenile</v>
      </c>
      <c r="M254">
        <v>0</v>
      </c>
      <c r="O254" t="s">
        <v>67</v>
      </c>
    </row>
    <row r="255" spans="1:15" x14ac:dyDescent="0.25">
      <c r="A255" s="10">
        <v>723269</v>
      </c>
      <c r="B255" s="10" t="s">
        <v>13</v>
      </c>
      <c r="C255" s="10" t="s">
        <v>65</v>
      </c>
      <c r="D255" s="10" t="s">
        <v>14</v>
      </c>
      <c r="E255" t="s">
        <v>12</v>
      </c>
      <c r="F255" s="10" t="s">
        <v>126</v>
      </c>
      <c r="G255" s="36">
        <v>45638</v>
      </c>
      <c r="H255" s="10">
        <v>69</v>
      </c>
      <c r="I255" s="10">
        <v>1</v>
      </c>
      <c r="J255" t="str">
        <f t="shared" si="7"/>
        <v>Juvenile</v>
      </c>
      <c r="M255">
        <v>0</v>
      </c>
      <c r="O255" t="s">
        <v>67</v>
      </c>
    </row>
    <row r="256" spans="1:15" x14ac:dyDescent="0.25">
      <c r="A256" s="10">
        <v>723269</v>
      </c>
      <c r="B256" s="10" t="s">
        <v>13</v>
      </c>
      <c r="C256" s="10" t="s">
        <v>65</v>
      </c>
      <c r="D256" s="10" t="s">
        <v>14</v>
      </c>
      <c r="E256" t="s">
        <v>12</v>
      </c>
      <c r="F256" s="10" t="s">
        <v>126</v>
      </c>
      <c r="G256" s="36">
        <v>45638</v>
      </c>
      <c r="H256" s="10">
        <v>70</v>
      </c>
      <c r="I256" s="10">
        <v>1</v>
      </c>
      <c r="J256" t="str">
        <f t="shared" si="7"/>
        <v>Juvenile</v>
      </c>
      <c r="M256">
        <v>0</v>
      </c>
      <c r="O256" t="s">
        <v>67</v>
      </c>
    </row>
    <row r="257" spans="1:15" x14ac:dyDescent="0.25">
      <c r="A257" s="10">
        <v>723269</v>
      </c>
      <c r="B257" s="10" t="s">
        <v>13</v>
      </c>
      <c r="C257" s="10" t="s">
        <v>65</v>
      </c>
      <c r="D257" s="10" t="s">
        <v>14</v>
      </c>
      <c r="E257" t="s">
        <v>12</v>
      </c>
      <c r="F257" s="10" t="s">
        <v>126</v>
      </c>
      <c r="G257" s="36">
        <v>45638</v>
      </c>
      <c r="H257" s="10">
        <v>72</v>
      </c>
      <c r="I257" s="10">
        <v>3</v>
      </c>
      <c r="J257" t="str">
        <f t="shared" si="7"/>
        <v>Juvenile</v>
      </c>
      <c r="M257">
        <v>0</v>
      </c>
      <c r="O257" t="s">
        <v>67</v>
      </c>
    </row>
    <row r="258" spans="1:15" x14ac:dyDescent="0.25">
      <c r="A258" s="10">
        <v>723269</v>
      </c>
      <c r="B258" s="10" t="s">
        <v>13</v>
      </c>
      <c r="C258" s="10" t="s">
        <v>65</v>
      </c>
      <c r="D258" s="10" t="s">
        <v>14</v>
      </c>
      <c r="E258" t="s">
        <v>12</v>
      </c>
      <c r="F258" s="10" t="s">
        <v>126</v>
      </c>
      <c r="G258" s="36">
        <v>45638</v>
      </c>
      <c r="H258" s="10">
        <v>104</v>
      </c>
      <c r="I258" s="10">
        <v>1</v>
      </c>
      <c r="J258" t="str">
        <f t="shared" si="7"/>
        <v>Adult</v>
      </c>
      <c r="M258">
        <v>0</v>
      </c>
      <c r="O258" t="s">
        <v>67</v>
      </c>
    </row>
    <row r="259" spans="1:15" x14ac:dyDescent="0.25">
      <c r="A259" s="10">
        <v>723269</v>
      </c>
      <c r="B259" s="10" t="s">
        <v>13</v>
      </c>
      <c r="C259" s="10" t="s">
        <v>65</v>
      </c>
      <c r="D259" s="10" t="s">
        <v>14</v>
      </c>
      <c r="E259" t="s">
        <v>12</v>
      </c>
      <c r="F259" s="10" t="s">
        <v>126</v>
      </c>
      <c r="G259" s="36">
        <v>45638</v>
      </c>
      <c r="H259" s="10">
        <v>107</v>
      </c>
      <c r="I259" s="10">
        <v>1</v>
      </c>
      <c r="J259" t="str">
        <f t="shared" si="7"/>
        <v>Adult</v>
      </c>
      <c r="M259">
        <v>0</v>
      </c>
      <c r="O259" t="s">
        <v>67</v>
      </c>
    </row>
    <row r="260" spans="1:15" x14ac:dyDescent="0.25">
      <c r="A260" s="10">
        <v>723271</v>
      </c>
      <c r="B260" s="10" t="s">
        <v>13</v>
      </c>
      <c r="C260" s="10" t="s">
        <v>65</v>
      </c>
      <c r="D260" s="10" t="s">
        <v>14</v>
      </c>
      <c r="E260" t="s">
        <v>12</v>
      </c>
      <c r="F260" s="10" t="s">
        <v>126</v>
      </c>
      <c r="G260" s="36">
        <v>45638</v>
      </c>
      <c r="H260" s="10">
        <v>55</v>
      </c>
      <c r="I260" s="10">
        <v>1</v>
      </c>
      <c r="J260" t="str">
        <f t="shared" si="7"/>
        <v>Juvenile</v>
      </c>
      <c r="M260">
        <v>0</v>
      </c>
      <c r="O260" t="s">
        <v>67</v>
      </c>
    </row>
    <row r="261" spans="1:15" x14ac:dyDescent="0.25">
      <c r="A261" s="10">
        <v>723271</v>
      </c>
      <c r="B261" s="10" t="s">
        <v>13</v>
      </c>
      <c r="C261" s="10" t="s">
        <v>65</v>
      </c>
      <c r="D261" s="10" t="s">
        <v>14</v>
      </c>
      <c r="E261" t="s">
        <v>12</v>
      </c>
      <c r="F261" s="10" t="s">
        <v>126</v>
      </c>
      <c r="G261" s="36">
        <v>45638</v>
      </c>
      <c r="H261" s="10">
        <v>58</v>
      </c>
      <c r="I261" s="10">
        <v>2</v>
      </c>
      <c r="J261" t="str">
        <f t="shared" si="7"/>
        <v>Juvenile</v>
      </c>
      <c r="M261">
        <v>0</v>
      </c>
      <c r="O261" t="s">
        <v>67</v>
      </c>
    </row>
    <row r="262" spans="1:15" x14ac:dyDescent="0.25">
      <c r="A262" s="10">
        <v>723271</v>
      </c>
      <c r="B262" s="10" t="s">
        <v>13</v>
      </c>
      <c r="C262" s="10" t="s">
        <v>65</v>
      </c>
      <c r="D262" s="10" t="s">
        <v>14</v>
      </c>
      <c r="E262" t="s">
        <v>12</v>
      </c>
      <c r="F262" s="10" t="s">
        <v>126</v>
      </c>
      <c r="G262" s="36">
        <v>45638</v>
      </c>
      <c r="H262" s="10">
        <v>59</v>
      </c>
      <c r="I262" s="10">
        <v>2</v>
      </c>
      <c r="J262" t="str">
        <f t="shared" si="7"/>
        <v>Juvenile</v>
      </c>
      <c r="M262">
        <v>0</v>
      </c>
      <c r="O262" t="s">
        <v>67</v>
      </c>
    </row>
    <row r="263" spans="1:15" x14ac:dyDescent="0.25">
      <c r="A263" s="10">
        <v>723271</v>
      </c>
      <c r="B263" s="10" t="s">
        <v>13</v>
      </c>
      <c r="C263" s="10" t="s">
        <v>65</v>
      </c>
      <c r="D263" s="10" t="s">
        <v>14</v>
      </c>
      <c r="E263" t="s">
        <v>12</v>
      </c>
      <c r="F263" s="10" t="s">
        <v>126</v>
      </c>
      <c r="G263" s="36">
        <v>45638</v>
      </c>
      <c r="H263" s="10">
        <v>60</v>
      </c>
      <c r="I263" s="10">
        <v>4</v>
      </c>
      <c r="J263" t="str">
        <f t="shared" si="7"/>
        <v>Juvenile</v>
      </c>
      <c r="M263">
        <v>0</v>
      </c>
      <c r="O263" t="s">
        <v>67</v>
      </c>
    </row>
    <row r="264" spans="1:15" x14ac:dyDescent="0.25">
      <c r="A264" s="10">
        <v>723271</v>
      </c>
      <c r="B264" s="10" t="s">
        <v>13</v>
      </c>
      <c r="C264" s="10" t="s">
        <v>65</v>
      </c>
      <c r="D264" s="10" t="s">
        <v>14</v>
      </c>
      <c r="E264" t="s">
        <v>12</v>
      </c>
      <c r="F264" s="10" t="s">
        <v>126</v>
      </c>
      <c r="G264" s="36">
        <v>45638</v>
      </c>
      <c r="H264" s="10">
        <v>62</v>
      </c>
      <c r="I264" s="10">
        <v>2</v>
      </c>
      <c r="J264" t="str">
        <f t="shared" si="7"/>
        <v>Juvenile</v>
      </c>
      <c r="M264">
        <v>0</v>
      </c>
      <c r="O264" t="s">
        <v>67</v>
      </c>
    </row>
    <row r="265" spans="1:15" x14ac:dyDescent="0.25">
      <c r="A265" s="10">
        <v>723271</v>
      </c>
      <c r="B265" s="10" t="s">
        <v>13</v>
      </c>
      <c r="C265" s="10" t="s">
        <v>65</v>
      </c>
      <c r="D265" s="10" t="s">
        <v>14</v>
      </c>
      <c r="E265" t="s">
        <v>12</v>
      </c>
      <c r="F265" s="10" t="s">
        <v>126</v>
      </c>
      <c r="G265" s="36">
        <v>45638</v>
      </c>
      <c r="H265" s="10">
        <v>64</v>
      </c>
      <c r="I265" s="10">
        <v>1</v>
      </c>
      <c r="J265" t="str">
        <f t="shared" si="7"/>
        <v>Juvenile</v>
      </c>
      <c r="M265">
        <v>0</v>
      </c>
      <c r="O265" t="s">
        <v>67</v>
      </c>
    </row>
    <row r="266" spans="1:15" x14ac:dyDescent="0.25">
      <c r="A266" s="10">
        <v>723271</v>
      </c>
      <c r="B266" s="10" t="s">
        <v>13</v>
      </c>
      <c r="C266" s="10" t="s">
        <v>65</v>
      </c>
      <c r="D266" s="10" t="s">
        <v>14</v>
      </c>
      <c r="E266" t="s">
        <v>12</v>
      </c>
      <c r="F266" s="10" t="s">
        <v>126</v>
      </c>
      <c r="G266" s="36">
        <v>45638</v>
      </c>
      <c r="H266" s="10">
        <v>65</v>
      </c>
      <c r="I266" s="10">
        <v>2</v>
      </c>
      <c r="J266" t="str">
        <f t="shared" ref="J266:J293" si="8">IF(H266=0, "Adult", IF(H266&lt;20,"Larva",IF(H266&lt;=84,"Juvenile","Adult")))</f>
        <v>Juvenile</v>
      </c>
      <c r="M266">
        <v>0</v>
      </c>
      <c r="O266" t="s">
        <v>67</v>
      </c>
    </row>
    <row r="267" spans="1:15" x14ac:dyDescent="0.25">
      <c r="A267" s="10">
        <v>723271</v>
      </c>
      <c r="B267" s="10" t="s">
        <v>13</v>
      </c>
      <c r="C267" s="10" t="s">
        <v>65</v>
      </c>
      <c r="D267" s="10" t="s">
        <v>14</v>
      </c>
      <c r="E267" t="s">
        <v>12</v>
      </c>
      <c r="F267" s="10" t="s">
        <v>126</v>
      </c>
      <c r="G267" s="36">
        <v>45638</v>
      </c>
      <c r="H267" s="10">
        <v>66</v>
      </c>
      <c r="I267" s="10">
        <v>2</v>
      </c>
      <c r="J267" t="str">
        <f t="shared" si="8"/>
        <v>Juvenile</v>
      </c>
      <c r="M267">
        <v>0</v>
      </c>
      <c r="O267" t="s">
        <v>67</v>
      </c>
    </row>
    <row r="268" spans="1:15" x14ac:dyDescent="0.25">
      <c r="A268" s="10">
        <v>723271</v>
      </c>
      <c r="B268" s="10" t="s">
        <v>13</v>
      </c>
      <c r="C268" s="10" t="s">
        <v>65</v>
      </c>
      <c r="D268" s="10" t="s">
        <v>14</v>
      </c>
      <c r="E268" t="s">
        <v>12</v>
      </c>
      <c r="F268" s="10" t="s">
        <v>126</v>
      </c>
      <c r="G268" s="36">
        <v>45638</v>
      </c>
      <c r="H268" s="10">
        <v>67</v>
      </c>
      <c r="I268" s="10">
        <v>2</v>
      </c>
      <c r="J268" t="str">
        <f t="shared" si="8"/>
        <v>Juvenile</v>
      </c>
      <c r="M268">
        <v>0</v>
      </c>
      <c r="O268" t="s">
        <v>67</v>
      </c>
    </row>
    <row r="269" spans="1:15" x14ac:dyDescent="0.25">
      <c r="A269" s="10">
        <v>723271</v>
      </c>
      <c r="B269" s="10" t="s">
        <v>13</v>
      </c>
      <c r="C269" s="10" t="s">
        <v>65</v>
      </c>
      <c r="D269" s="10" t="s">
        <v>14</v>
      </c>
      <c r="E269" t="s">
        <v>12</v>
      </c>
      <c r="F269" s="10" t="s">
        <v>126</v>
      </c>
      <c r="G269" s="36">
        <v>45638</v>
      </c>
      <c r="H269" s="10">
        <v>68</v>
      </c>
      <c r="I269" s="10">
        <v>2</v>
      </c>
      <c r="J269" t="str">
        <f t="shared" si="8"/>
        <v>Juvenile</v>
      </c>
      <c r="M269">
        <v>0</v>
      </c>
      <c r="O269" t="s">
        <v>67</v>
      </c>
    </row>
    <row r="270" spans="1:15" x14ac:dyDescent="0.25">
      <c r="A270" s="10">
        <v>723271</v>
      </c>
      <c r="B270" s="10" t="s">
        <v>13</v>
      </c>
      <c r="C270" s="10" t="s">
        <v>65</v>
      </c>
      <c r="D270" s="10" t="s">
        <v>14</v>
      </c>
      <c r="E270" t="s">
        <v>12</v>
      </c>
      <c r="F270" s="10" t="s">
        <v>126</v>
      </c>
      <c r="G270" s="36">
        <v>45638</v>
      </c>
      <c r="H270" s="10">
        <v>69</v>
      </c>
      <c r="I270" s="10">
        <v>1</v>
      </c>
      <c r="J270" t="str">
        <f t="shared" si="8"/>
        <v>Juvenile</v>
      </c>
      <c r="M270">
        <v>0</v>
      </c>
      <c r="O270" t="s">
        <v>67</v>
      </c>
    </row>
    <row r="271" spans="1:15" x14ac:dyDescent="0.25">
      <c r="A271" s="10">
        <v>723271</v>
      </c>
      <c r="B271" s="10" t="s">
        <v>13</v>
      </c>
      <c r="C271" s="10" t="s">
        <v>65</v>
      </c>
      <c r="D271" s="10" t="s">
        <v>14</v>
      </c>
      <c r="E271" t="s">
        <v>12</v>
      </c>
      <c r="F271" s="10" t="s">
        <v>126</v>
      </c>
      <c r="G271" s="36">
        <v>45638</v>
      </c>
      <c r="H271" s="10">
        <v>70</v>
      </c>
      <c r="I271" s="10">
        <v>1</v>
      </c>
      <c r="J271" t="str">
        <f t="shared" si="8"/>
        <v>Juvenile</v>
      </c>
      <c r="M271">
        <v>0</v>
      </c>
      <c r="O271" t="s">
        <v>67</v>
      </c>
    </row>
    <row r="272" spans="1:15" x14ac:dyDescent="0.25">
      <c r="A272" s="10">
        <v>723271</v>
      </c>
      <c r="B272" s="10" t="s">
        <v>13</v>
      </c>
      <c r="C272" s="10" t="s">
        <v>65</v>
      </c>
      <c r="D272" s="10" t="s">
        <v>14</v>
      </c>
      <c r="E272" t="s">
        <v>12</v>
      </c>
      <c r="F272" s="10" t="s">
        <v>126</v>
      </c>
      <c r="G272" s="36">
        <v>45638</v>
      </c>
      <c r="H272" s="10">
        <v>71</v>
      </c>
      <c r="I272" s="10">
        <v>1</v>
      </c>
      <c r="J272" t="str">
        <f t="shared" si="8"/>
        <v>Juvenile</v>
      </c>
      <c r="M272">
        <v>0</v>
      </c>
      <c r="O272" t="s">
        <v>67</v>
      </c>
    </row>
    <row r="273" spans="1:15" x14ac:dyDescent="0.25">
      <c r="A273" s="10">
        <v>723271</v>
      </c>
      <c r="B273" s="10" t="s">
        <v>13</v>
      </c>
      <c r="C273" s="10" t="s">
        <v>65</v>
      </c>
      <c r="D273" s="10" t="s">
        <v>14</v>
      </c>
      <c r="E273" t="s">
        <v>12</v>
      </c>
      <c r="F273" s="10" t="s">
        <v>126</v>
      </c>
      <c r="G273" s="36">
        <v>45638</v>
      </c>
      <c r="H273" s="10">
        <v>72</v>
      </c>
      <c r="I273" s="10">
        <v>1</v>
      </c>
      <c r="J273" t="str">
        <f t="shared" si="8"/>
        <v>Juvenile</v>
      </c>
      <c r="M273">
        <v>0</v>
      </c>
      <c r="O273" t="s">
        <v>67</v>
      </c>
    </row>
    <row r="274" spans="1:15" x14ac:dyDescent="0.25">
      <c r="A274" s="10">
        <v>723271</v>
      </c>
      <c r="B274" s="10" t="s">
        <v>13</v>
      </c>
      <c r="C274" s="10" t="s">
        <v>65</v>
      </c>
      <c r="D274" s="10" t="s">
        <v>14</v>
      </c>
      <c r="E274" t="s">
        <v>12</v>
      </c>
      <c r="F274" s="10" t="s">
        <v>126</v>
      </c>
      <c r="G274" s="36">
        <v>45638</v>
      </c>
      <c r="H274" s="10">
        <v>73</v>
      </c>
      <c r="I274" s="10">
        <v>2</v>
      </c>
      <c r="J274" t="str">
        <f t="shared" si="8"/>
        <v>Juvenile</v>
      </c>
      <c r="M274">
        <v>0</v>
      </c>
      <c r="O274" t="s">
        <v>67</v>
      </c>
    </row>
    <row r="275" spans="1:15" x14ac:dyDescent="0.25">
      <c r="A275" s="10">
        <v>723271</v>
      </c>
      <c r="B275" s="10" t="s">
        <v>13</v>
      </c>
      <c r="C275" s="10" t="s">
        <v>65</v>
      </c>
      <c r="D275" s="10" t="s">
        <v>14</v>
      </c>
      <c r="E275" t="s">
        <v>12</v>
      </c>
      <c r="F275" s="10" t="s">
        <v>126</v>
      </c>
      <c r="G275" s="36">
        <v>45638</v>
      </c>
      <c r="H275" s="10">
        <v>77</v>
      </c>
      <c r="I275" s="10">
        <v>1</v>
      </c>
      <c r="J275" t="str">
        <f t="shared" si="8"/>
        <v>Juvenile</v>
      </c>
      <c r="M275">
        <v>0</v>
      </c>
      <c r="O275" t="s">
        <v>67</v>
      </c>
    </row>
    <row r="276" spans="1:15" x14ac:dyDescent="0.25">
      <c r="A276" s="10">
        <v>723271</v>
      </c>
      <c r="B276" s="10" t="s">
        <v>13</v>
      </c>
      <c r="C276" s="10" t="s">
        <v>65</v>
      </c>
      <c r="D276" s="10" t="s">
        <v>14</v>
      </c>
      <c r="E276" t="s">
        <v>12</v>
      </c>
      <c r="F276" s="10" t="s">
        <v>126</v>
      </c>
      <c r="G276" s="36">
        <v>45638</v>
      </c>
      <c r="H276" s="10">
        <v>104</v>
      </c>
      <c r="I276" s="10">
        <v>1</v>
      </c>
      <c r="J276" t="str">
        <f t="shared" si="8"/>
        <v>Adult</v>
      </c>
      <c r="M276">
        <v>0</v>
      </c>
      <c r="O276" t="s">
        <v>67</v>
      </c>
    </row>
    <row r="277" spans="1:15" x14ac:dyDescent="0.25">
      <c r="A277" s="10">
        <v>723271</v>
      </c>
      <c r="B277" s="10" t="s">
        <v>13</v>
      </c>
      <c r="C277" s="10" t="s">
        <v>65</v>
      </c>
      <c r="D277" s="10" t="s">
        <v>14</v>
      </c>
      <c r="E277" t="s">
        <v>12</v>
      </c>
      <c r="F277" s="10" t="s">
        <v>126</v>
      </c>
      <c r="G277" s="36">
        <v>45638</v>
      </c>
      <c r="H277" s="10">
        <v>106</v>
      </c>
      <c r="I277" s="10">
        <v>1</v>
      </c>
      <c r="J277" t="str">
        <f t="shared" si="8"/>
        <v>Adult</v>
      </c>
      <c r="M277">
        <v>0</v>
      </c>
      <c r="O277" t="s">
        <v>67</v>
      </c>
    </row>
    <row r="278" spans="1:15" x14ac:dyDescent="0.25">
      <c r="A278" s="10">
        <v>723277</v>
      </c>
      <c r="B278" s="10" t="s">
        <v>13</v>
      </c>
      <c r="C278" s="10" t="s">
        <v>14</v>
      </c>
      <c r="D278" s="10" t="s">
        <v>14</v>
      </c>
      <c r="E278" t="s">
        <v>12</v>
      </c>
      <c r="F278" s="10" t="s">
        <v>127</v>
      </c>
      <c r="G278" s="36">
        <v>45638</v>
      </c>
      <c r="H278" s="10">
        <v>67</v>
      </c>
      <c r="I278" s="10">
        <v>1</v>
      </c>
      <c r="J278" t="str">
        <f t="shared" si="8"/>
        <v>Juvenile</v>
      </c>
      <c r="M278">
        <v>0</v>
      </c>
      <c r="O278" t="s">
        <v>67</v>
      </c>
    </row>
    <row r="279" spans="1:15" x14ac:dyDescent="0.25">
      <c r="A279" s="10">
        <v>723278</v>
      </c>
      <c r="B279" s="10" t="s">
        <v>13</v>
      </c>
      <c r="C279" s="10" t="s">
        <v>14</v>
      </c>
      <c r="D279" s="10" t="s">
        <v>14</v>
      </c>
      <c r="E279" t="s">
        <v>12</v>
      </c>
      <c r="F279" s="10" t="s">
        <v>127</v>
      </c>
      <c r="G279" s="36">
        <v>45638</v>
      </c>
      <c r="H279" s="10">
        <v>0</v>
      </c>
      <c r="I279" s="10">
        <v>1</v>
      </c>
      <c r="J279" t="str">
        <f t="shared" si="8"/>
        <v>Adult</v>
      </c>
      <c r="M279">
        <v>0</v>
      </c>
      <c r="O279" t="s">
        <v>67</v>
      </c>
    </row>
    <row r="280" spans="1:15" x14ac:dyDescent="0.25">
      <c r="A280" s="10">
        <v>723278</v>
      </c>
      <c r="B280" s="10" t="s">
        <v>13</v>
      </c>
      <c r="C280" s="10" t="s">
        <v>14</v>
      </c>
      <c r="D280" s="10" t="s">
        <v>14</v>
      </c>
      <c r="E280" t="s">
        <v>12</v>
      </c>
      <c r="F280" s="10" t="s">
        <v>127</v>
      </c>
      <c r="G280" s="36">
        <v>45638</v>
      </c>
      <c r="H280" s="10">
        <v>58</v>
      </c>
      <c r="I280" s="10">
        <v>1</v>
      </c>
      <c r="J280" t="str">
        <f t="shared" si="8"/>
        <v>Juvenile</v>
      </c>
      <c r="M280">
        <v>0</v>
      </c>
      <c r="O280" t="s">
        <v>67</v>
      </c>
    </row>
    <row r="281" spans="1:15" x14ac:dyDescent="0.25">
      <c r="A281" s="10">
        <v>723284</v>
      </c>
      <c r="B281" s="10" t="s">
        <v>13</v>
      </c>
      <c r="C281" s="10" t="s">
        <v>14</v>
      </c>
      <c r="D281" s="10" t="s">
        <v>14</v>
      </c>
      <c r="E281" t="s">
        <v>12</v>
      </c>
      <c r="F281" s="10" t="s">
        <v>127</v>
      </c>
      <c r="G281" s="36">
        <v>45638</v>
      </c>
      <c r="H281" s="10">
        <v>66</v>
      </c>
      <c r="I281" s="10">
        <v>1</v>
      </c>
      <c r="J281" t="str">
        <f t="shared" si="8"/>
        <v>Juvenile</v>
      </c>
      <c r="M281">
        <v>0</v>
      </c>
      <c r="O281" t="s">
        <v>67</v>
      </c>
    </row>
    <row r="282" spans="1:15" x14ac:dyDescent="0.25">
      <c r="A282" s="10">
        <v>723284</v>
      </c>
      <c r="B282" s="10" t="s">
        <v>13</v>
      </c>
      <c r="C282" s="10" t="s">
        <v>14</v>
      </c>
      <c r="D282" s="10" t="s">
        <v>14</v>
      </c>
      <c r="E282" t="s">
        <v>12</v>
      </c>
      <c r="F282" s="10" t="s">
        <v>127</v>
      </c>
      <c r="G282" s="36">
        <v>45638</v>
      </c>
      <c r="H282" s="10">
        <v>115</v>
      </c>
      <c r="I282" s="10">
        <v>1</v>
      </c>
      <c r="J282" t="str">
        <f t="shared" si="8"/>
        <v>Adult</v>
      </c>
      <c r="M282">
        <v>0</v>
      </c>
      <c r="O282" t="s">
        <v>67</v>
      </c>
    </row>
    <row r="283" spans="1:15" x14ac:dyDescent="0.25">
      <c r="A283" s="10">
        <v>723306</v>
      </c>
      <c r="B283" s="10" t="s">
        <v>13</v>
      </c>
      <c r="C283" s="10" t="s">
        <v>14</v>
      </c>
      <c r="D283" s="10" t="s">
        <v>14</v>
      </c>
      <c r="E283" t="s">
        <v>12</v>
      </c>
      <c r="F283" s="10" t="s">
        <v>128</v>
      </c>
      <c r="G283" s="36">
        <v>45638</v>
      </c>
      <c r="H283" s="10">
        <v>58</v>
      </c>
      <c r="I283" s="10">
        <v>1</v>
      </c>
      <c r="J283" t="str">
        <f t="shared" si="8"/>
        <v>Juvenile</v>
      </c>
      <c r="M283">
        <v>0</v>
      </c>
      <c r="O283" t="s">
        <v>67</v>
      </c>
    </row>
    <row r="284" spans="1:15" x14ac:dyDescent="0.25">
      <c r="A284" s="10">
        <v>723309</v>
      </c>
      <c r="B284" s="10" t="s">
        <v>13</v>
      </c>
      <c r="C284" s="10" t="s">
        <v>14</v>
      </c>
      <c r="D284" s="10" t="s">
        <v>14</v>
      </c>
      <c r="E284" t="s">
        <v>12</v>
      </c>
      <c r="F284" s="10" t="s">
        <v>128</v>
      </c>
      <c r="G284" s="36">
        <v>45638</v>
      </c>
      <c r="H284" s="10">
        <v>64</v>
      </c>
      <c r="I284" s="10">
        <v>1</v>
      </c>
      <c r="J284" t="str">
        <f t="shared" si="8"/>
        <v>Juvenile</v>
      </c>
      <c r="M284">
        <v>0</v>
      </c>
      <c r="O284" t="s">
        <v>67</v>
      </c>
    </row>
    <row r="285" spans="1:15" x14ac:dyDescent="0.25">
      <c r="A285" s="10">
        <v>723312</v>
      </c>
      <c r="B285" s="10" t="s">
        <v>13</v>
      </c>
      <c r="C285" s="10" t="s">
        <v>14</v>
      </c>
      <c r="D285" s="10" t="s">
        <v>14</v>
      </c>
      <c r="E285" t="s">
        <v>12</v>
      </c>
      <c r="F285" s="10" t="s">
        <v>128</v>
      </c>
      <c r="G285" s="36">
        <v>45638</v>
      </c>
      <c r="H285" s="10">
        <v>69</v>
      </c>
      <c r="I285" s="10">
        <v>1</v>
      </c>
      <c r="J285" t="str">
        <f t="shared" si="8"/>
        <v>Juvenile</v>
      </c>
      <c r="M285">
        <v>0</v>
      </c>
      <c r="O285" t="s">
        <v>67</v>
      </c>
    </row>
    <row r="286" spans="1:15" x14ac:dyDescent="0.25">
      <c r="A286" s="10">
        <v>723312</v>
      </c>
      <c r="B286" s="10" t="s">
        <v>13</v>
      </c>
      <c r="C286" s="10" t="s">
        <v>14</v>
      </c>
      <c r="D286" s="10" t="s">
        <v>14</v>
      </c>
      <c r="E286" t="s">
        <v>12</v>
      </c>
      <c r="F286" s="10" t="s">
        <v>128</v>
      </c>
      <c r="G286" s="36">
        <v>45638</v>
      </c>
      <c r="H286" s="10">
        <v>75</v>
      </c>
      <c r="I286" s="10">
        <v>1</v>
      </c>
      <c r="J286" t="str">
        <f t="shared" si="8"/>
        <v>Juvenile</v>
      </c>
      <c r="M286">
        <v>0</v>
      </c>
      <c r="O286" t="s">
        <v>67</v>
      </c>
    </row>
    <row r="287" spans="1:15" x14ac:dyDescent="0.25">
      <c r="A287" s="10">
        <v>723312</v>
      </c>
      <c r="B287" s="10" t="s">
        <v>13</v>
      </c>
      <c r="C287" s="10" t="s">
        <v>14</v>
      </c>
      <c r="D287" s="10" t="s">
        <v>14</v>
      </c>
      <c r="E287" t="s">
        <v>12</v>
      </c>
      <c r="F287" s="10" t="s">
        <v>128</v>
      </c>
      <c r="G287" s="36">
        <v>45638</v>
      </c>
      <c r="H287" s="10">
        <v>120</v>
      </c>
      <c r="I287" s="10">
        <v>1</v>
      </c>
      <c r="J287" t="str">
        <f t="shared" si="8"/>
        <v>Adult</v>
      </c>
      <c r="M287">
        <v>0</v>
      </c>
      <c r="O287" t="s">
        <v>67</v>
      </c>
    </row>
    <row r="288" spans="1:15" x14ac:dyDescent="0.25">
      <c r="A288" s="10">
        <v>723314</v>
      </c>
      <c r="B288" s="10" t="s">
        <v>13</v>
      </c>
      <c r="C288" s="10" t="s">
        <v>14</v>
      </c>
      <c r="D288" s="10" t="s">
        <v>14</v>
      </c>
      <c r="E288" t="s">
        <v>12</v>
      </c>
      <c r="F288" s="10" t="s">
        <v>128</v>
      </c>
      <c r="G288" s="36">
        <v>45638</v>
      </c>
      <c r="H288" s="10">
        <v>54</v>
      </c>
      <c r="I288" s="10">
        <v>1</v>
      </c>
      <c r="J288" t="str">
        <f t="shared" si="8"/>
        <v>Juvenile</v>
      </c>
      <c r="M288">
        <v>0</v>
      </c>
      <c r="O288" t="s">
        <v>67</v>
      </c>
    </row>
    <row r="289" spans="1:15" x14ac:dyDescent="0.25">
      <c r="A289" s="10">
        <v>723314</v>
      </c>
      <c r="B289" s="10" t="s">
        <v>13</v>
      </c>
      <c r="C289" s="10" t="s">
        <v>14</v>
      </c>
      <c r="D289" s="10" t="s">
        <v>14</v>
      </c>
      <c r="E289" t="s">
        <v>12</v>
      </c>
      <c r="F289" s="10" t="s">
        <v>128</v>
      </c>
      <c r="G289" s="36">
        <v>45638</v>
      </c>
      <c r="H289" s="10">
        <v>55</v>
      </c>
      <c r="I289" s="10">
        <v>1</v>
      </c>
      <c r="J289" t="str">
        <f t="shared" si="8"/>
        <v>Juvenile</v>
      </c>
      <c r="M289">
        <v>0</v>
      </c>
      <c r="O289" t="s">
        <v>67</v>
      </c>
    </row>
    <row r="290" spans="1:15" x14ac:dyDescent="0.25">
      <c r="A290" s="10">
        <v>723314</v>
      </c>
      <c r="B290" s="10" t="s">
        <v>13</v>
      </c>
      <c r="C290" s="10" t="s">
        <v>14</v>
      </c>
      <c r="D290" s="10" t="s">
        <v>14</v>
      </c>
      <c r="E290" t="s">
        <v>12</v>
      </c>
      <c r="F290" s="10" t="s">
        <v>128</v>
      </c>
      <c r="G290" s="36">
        <v>45638</v>
      </c>
      <c r="H290" s="10">
        <v>62</v>
      </c>
      <c r="I290" s="10">
        <v>1</v>
      </c>
      <c r="J290" t="str">
        <f t="shared" si="8"/>
        <v>Juvenile</v>
      </c>
      <c r="M290">
        <v>0</v>
      </c>
      <c r="O290" t="s">
        <v>67</v>
      </c>
    </row>
    <row r="291" spans="1:15" x14ac:dyDescent="0.25">
      <c r="A291" s="10">
        <v>723314</v>
      </c>
      <c r="B291" s="10" t="s">
        <v>13</v>
      </c>
      <c r="C291" s="10" t="s">
        <v>14</v>
      </c>
      <c r="D291" s="10" t="s">
        <v>14</v>
      </c>
      <c r="E291" t="s">
        <v>12</v>
      </c>
      <c r="F291" s="10" t="s">
        <v>128</v>
      </c>
      <c r="G291" s="36">
        <v>45638</v>
      </c>
      <c r="H291" s="10">
        <v>70</v>
      </c>
      <c r="I291" s="10">
        <v>2</v>
      </c>
      <c r="J291" t="str">
        <f t="shared" si="8"/>
        <v>Juvenile</v>
      </c>
      <c r="M291">
        <v>0</v>
      </c>
      <c r="O291" t="s">
        <v>67</v>
      </c>
    </row>
    <row r="292" spans="1:15" x14ac:dyDescent="0.25">
      <c r="A292" s="10">
        <v>723314</v>
      </c>
      <c r="B292" s="10" t="s">
        <v>13</v>
      </c>
      <c r="C292" s="10" t="s">
        <v>14</v>
      </c>
      <c r="D292" s="10" t="s">
        <v>14</v>
      </c>
      <c r="E292" t="s">
        <v>12</v>
      </c>
      <c r="F292" s="10" t="s">
        <v>128</v>
      </c>
      <c r="G292" s="36">
        <v>45638</v>
      </c>
      <c r="H292" s="10">
        <v>72</v>
      </c>
      <c r="I292" s="10">
        <v>1</v>
      </c>
      <c r="J292" t="str">
        <f t="shared" si="8"/>
        <v>Juvenile</v>
      </c>
      <c r="M292">
        <v>0</v>
      </c>
      <c r="O292" t="s">
        <v>67</v>
      </c>
    </row>
    <row r="293" spans="1:15" x14ac:dyDescent="0.25">
      <c r="A293" s="10">
        <v>723314</v>
      </c>
      <c r="B293" s="10" t="s">
        <v>13</v>
      </c>
      <c r="C293" s="10" t="s">
        <v>14</v>
      </c>
      <c r="D293" s="10" t="s">
        <v>14</v>
      </c>
      <c r="E293" t="s">
        <v>12</v>
      </c>
      <c r="F293" s="10" t="s">
        <v>128</v>
      </c>
      <c r="G293" s="36">
        <v>45638</v>
      </c>
      <c r="H293" s="10">
        <v>73</v>
      </c>
      <c r="I293" s="10">
        <v>1</v>
      </c>
      <c r="J293" t="str">
        <f t="shared" si="8"/>
        <v>Juvenile</v>
      </c>
      <c r="M293">
        <v>0</v>
      </c>
      <c r="O293" t="s">
        <v>67</v>
      </c>
    </row>
    <row r="294" spans="1:15" x14ac:dyDescent="0.25">
      <c r="D294" s="37" t="s">
        <v>94</v>
      </c>
      <c r="E294" t="s">
        <v>95</v>
      </c>
      <c r="F294" s="58" t="s">
        <v>96</v>
      </c>
      <c r="G294" s="59">
        <v>45635</v>
      </c>
      <c r="H294" s="37">
        <v>52</v>
      </c>
      <c r="I294" s="37">
        <v>1</v>
      </c>
      <c r="J294" t="str">
        <f t="shared" ref="J294:J325" si="9">IF(H294=0, "Adult", IF(H294&lt;20,"Larva",IF(H294&lt;=84,"Juvenile","Adult")))</f>
        <v>Juvenile</v>
      </c>
      <c r="M294">
        <v>0</v>
      </c>
      <c r="O294" t="s">
        <v>67</v>
      </c>
    </row>
    <row r="295" spans="1:15" x14ac:dyDescent="0.25">
      <c r="D295" s="39" t="s">
        <v>94</v>
      </c>
      <c r="E295" t="s">
        <v>95</v>
      </c>
      <c r="F295" s="60" t="s">
        <v>96</v>
      </c>
      <c r="G295" s="61">
        <v>45635</v>
      </c>
      <c r="H295" s="39">
        <v>0</v>
      </c>
      <c r="I295" s="39">
        <v>12</v>
      </c>
      <c r="J295" t="str">
        <f t="shared" si="9"/>
        <v>Adult</v>
      </c>
      <c r="M295">
        <v>0</v>
      </c>
      <c r="O295" t="s">
        <v>67</v>
      </c>
    </row>
    <row r="296" spans="1:15" x14ac:dyDescent="0.25">
      <c r="D296" s="39" t="s">
        <v>94</v>
      </c>
      <c r="E296" t="s">
        <v>95</v>
      </c>
      <c r="F296" s="60" t="s">
        <v>96</v>
      </c>
      <c r="G296" s="61">
        <v>45635</v>
      </c>
      <c r="H296" s="39">
        <v>0</v>
      </c>
      <c r="I296" s="39">
        <v>10</v>
      </c>
      <c r="J296" t="str">
        <f t="shared" si="9"/>
        <v>Adult</v>
      </c>
      <c r="M296">
        <v>0</v>
      </c>
      <c r="O296" t="s">
        <v>67</v>
      </c>
    </row>
    <row r="297" spans="1:15" x14ac:dyDescent="0.25">
      <c r="D297" s="39" t="s">
        <v>94</v>
      </c>
      <c r="E297" t="s">
        <v>95</v>
      </c>
      <c r="F297" s="60" t="s">
        <v>96</v>
      </c>
      <c r="G297" s="61">
        <v>45635</v>
      </c>
      <c r="H297" s="39">
        <v>0</v>
      </c>
      <c r="I297" s="39">
        <v>6</v>
      </c>
      <c r="J297" t="str">
        <f t="shared" si="9"/>
        <v>Adult</v>
      </c>
      <c r="M297">
        <v>0</v>
      </c>
      <c r="O297" t="s">
        <v>67</v>
      </c>
    </row>
    <row r="298" spans="1:15" x14ac:dyDescent="0.25">
      <c r="D298" s="39" t="s">
        <v>94</v>
      </c>
      <c r="E298" t="s">
        <v>95</v>
      </c>
      <c r="F298" s="60" t="s">
        <v>96</v>
      </c>
      <c r="G298" s="61">
        <v>45635</v>
      </c>
      <c r="H298" s="39">
        <v>59</v>
      </c>
      <c r="I298" s="39">
        <v>1</v>
      </c>
      <c r="J298" t="str">
        <f t="shared" si="9"/>
        <v>Juvenile</v>
      </c>
      <c r="M298">
        <v>0</v>
      </c>
      <c r="O298" t="s">
        <v>67</v>
      </c>
    </row>
    <row r="299" spans="1:15" x14ac:dyDescent="0.25">
      <c r="D299" s="39" t="s">
        <v>94</v>
      </c>
      <c r="E299" t="s">
        <v>95</v>
      </c>
      <c r="F299" s="60" t="s">
        <v>116</v>
      </c>
      <c r="G299" s="61">
        <v>45635</v>
      </c>
      <c r="H299" s="39">
        <v>0</v>
      </c>
      <c r="I299" s="39">
        <v>4</v>
      </c>
      <c r="J299" t="str">
        <f t="shared" si="9"/>
        <v>Adult</v>
      </c>
      <c r="M299">
        <v>0</v>
      </c>
      <c r="O299" t="s">
        <v>67</v>
      </c>
    </row>
    <row r="300" spans="1:15" x14ac:dyDescent="0.25">
      <c r="D300" s="39" t="s">
        <v>94</v>
      </c>
      <c r="E300" t="s">
        <v>95</v>
      </c>
      <c r="F300" s="60" t="s">
        <v>116</v>
      </c>
      <c r="G300" s="61">
        <v>45635</v>
      </c>
      <c r="H300" s="39">
        <v>0</v>
      </c>
      <c r="I300" s="39">
        <v>6</v>
      </c>
      <c r="J300" t="str">
        <f t="shared" si="9"/>
        <v>Adult</v>
      </c>
      <c r="M300">
        <v>0</v>
      </c>
      <c r="O300" t="s">
        <v>67</v>
      </c>
    </row>
    <row r="301" spans="1:15" x14ac:dyDescent="0.25">
      <c r="D301" s="39" t="s">
        <v>94</v>
      </c>
      <c r="E301" t="s">
        <v>95</v>
      </c>
      <c r="F301" s="60" t="s">
        <v>116</v>
      </c>
      <c r="G301" s="61">
        <v>45635</v>
      </c>
      <c r="H301" s="39">
        <v>60</v>
      </c>
      <c r="I301" s="39">
        <v>1</v>
      </c>
      <c r="J301" t="str">
        <f t="shared" si="9"/>
        <v>Juvenile</v>
      </c>
      <c r="M301">
        <v>0</v>
      </c>
      <c r="O301" t="s">
        <v>67</v>
      </c>
    </row>
    <row r="302" spans="1:15" x14ac:dyDescent="0.25">
      <c r="D302" s="39" t="s">
        <v>94</v>
      </c>
      <c r="E302" t="s">
        <v>95</v>
      </c>
      <c r="F302" s="60" t="s">
        <v>116</v>
      </c>
      <c r="G302" s="61">
        <v>45635</v>
      </c>
      <c r="H302" s="39">
        <v>68</v>
      </c>
      <c r="I302" s="39">
        <v>1</v>
      </c>
      <c r="J302" t="str">
        <f t="shared" si="9"/>
        <v>Juvenile</v>
      </c>
      <c r="M302">
        <v>0</v>
      </c>
      <c r="O302" t="s">
        <v>67</v>
      </c>
    </row>
    <row r="303" spans="1:15" x14ac:dyDescent="0.25">
      <c r="D303" s="39" t="s">
        <v>94</v>
      </c>
      <c r="E303" t="s">
        <v>95</v>
      </c>
      <c r="F303" s="60" t="s">
        <v>116</v>
      </c>
      <c r="G303" s="61">
        <v>45635</v>
      </c>
      <c r="H303" s="39">
        <v>0</v>
      </c>
      <c r="I303" s="39">
        <v>4</v>
      </c>
      <c r="J303" t="str">
        <f t="shared" si="9"/>
        <v>Adult</v>
      </c>
      <c r="M303">
        <v>0</v>
      </c>
      <c r="O303" t="s">
        <v>67</v>
      </c>
    </row>
    <row r="304" spans="1:15" x14ac:dyDescent="0.25">
      <c r="D304" s="39" t="s">
        <v>94</v>
      </c>
      <c r="E304" t="s">
        <v>95</v>
      </c>
      <c r="F304" s="60" t="s">
        <v>116</v>
      </c>
      <c r="G304" s="61">
        <v>45635</v>
      </c>
      <c r="H304" s="39">
        <v>72</v>
      </c>
      <c r="I304" s="39">
        <v>1</v>
      </c>
      <c r="J304" t="str">
        <f t="shared" si="9"/>
        <v>Juvenile</v>
      </c>
      <c r="M304">
        <v>0</v>
      </c>
      <c r="O304" t="s">
        <v>67</v>
      </c>
    </row>
    <row r="305" spans="4:15" x14ac:dyDescent="0.25">
      <c r="D305" s="39" t="s">
        <v>94</v>
      </c>
      <c r="E305" t="s">
        <v>95</v>
      </c>
      <c r="F305" s="60" t="s">
        <v>116</v>
      </c>
      <c r="G305" s="61">
        <v>45635</v>
      </c>
      <c r="H305" s="39">
        <v>58</v>
      </c>
      <c r="I305" s="39">
        <v>1</v>
      </c>
      <c r="J305" t="str">
        <f t="shared" si="9"/>
        <v>Juvenile</v>
      </c>
      <c r="M305">
        <v>0</v>
      </c>
      <c r="O305" t="s">
        <v>67</v>
      </c>
    </row>
    <row r="306" spans="4:15" x14ac:dyDescent="0.25">
      <c r="D306" s="39" t="s">
        <v>94</v>
      </c>
      <c r="E306" t="s">
        <v>95</v>
      </c>
      <c r="F306" s="60" t="s">
        <v>116</v>
      </c>
      <c r="G306" s="61">
        <v>45635</v>
      </c>
      <c r="H306" s="39">
        <v>0</v>
      </c>
      <c r="I306" s="39">
        <v>3</v>
      </c>
      <c r="J306" t="str">
        <f t="shared" si="9"/>
        <v>Adult</v>
      </c>
      <c r="M306">
        <v>0</v>
      </c>
      <c r="O306" t="s">
        <v>67</v>
      </c>
    </row>
    <row r="307" spans="4:15" x14ac:dyDescent="0.25">
      <c r="D307" s="39" t="s">
        <v>94</v>
      </c>
      <c r="E307" t="s">
        <v>95</v>
      </c>
      <c r="F307" s="60" t="s">
        <v>107</v>
      </c>
      <c r="G307" s="61">
        <v>45635</v>
      </c>
      <c r="H307" s="39">
        <v>63</v>
      </c>
      <c r="I307" s="39">
        <v>1</v>
      </c>
      <c r="J307" t="str">
        <f t="shared" si="9"/>
        <v>Juvenile</v>
      </c>
      <c r="M307">
        <v>0</v>
      </c>
      <c r="O307" t="s">
        <v>67</v>
      </c>
    </row>
    <row r="308" spans="4:15" x14ac:dyDescent="0.25">
      <c r="D308" s="39" t="s">
        <v>94</v>
      </c>
      <c r="E308" t="s">
        <v>95</v>
      </c>
      <c r="F308" s="60" t="s">
        <v>107</v>
      </c>
      <c r="G308" s="61">
        <v>45635</v>
      </c>
      <c r="H308" s="39">
        <v>0</v>
      </c>
      <c r="I308" s="39">
        <v>4</v>
      </c>
      <c r="J308" t="str">
        <f t="shared" si="9"/>
        <v>Adult</v>
      </c>
      <c r="M308">
        <v>0</v>
      </c>
      <c r="O308" t="s">
        <v>67</v>
      </c>
    </row>
    <row r="309" spans="4:15" x14ac:dyDescent="0.25">
      <c r="D309" s="39" t="s">
        <v>94</v>
      </c>
      <c r="E309" t="s">
        <v>95</v>
      </c>
      <c r="F309" s="60" t="s">
        <v>107</v>
      </c>
      <c r="G309" s="61">
        <v>45635</v>
      </c>
      <c r="H309" s="39">
        <v>0</v>
      </c>
      <c r="I309" s="39">
        <v>3</v>
      </c>
      <c r="J309" t="str">
        <f t="shared" si="9"/>
        <v>Adult</v>
      </c>
      <c r="M309">
        <v>0</v>
      </c>
      <c r="O309" t="s">
        <v>67</v>
      </c>
    </row>
    <row r="310" spans="4:15" x14ac:dyDescent="0.25">
      <c r="D310" s="39" t="s">
        <v>94</v>
      </c>
      <c r="E310" t="s">
        <v>95</v>
      </c>
      <c r="F310" s="60" t="s">
        <v>107</v>
      </c>
      <c r="G310" s="61">
        <v>45635</v>
      </c>
      <c r="H310" s="39">
        <v>0</v>
      </c>
      <c r="I310" s="39">
        <v>2</v>
      </c>
      <c r="J310" t="str">
        <f t="shared" si="9"/>
        <v>Adult</v>
      </c>
      <c r="M310">
        <v>0</v>
      </c>
      <c r="O310" t="s">
        <v>67</v>
      </c>
    </row>
    <row r="311" spans="4:15" x14ac:dyDescent="0.25">
      <c r="D311" s="39" t="s">
        <v>94</v>
      </c>
      <c r="E311" t="s">
        <v>95</v>
      </c>
      <c r="F311" s="60" t="s">
        <v>116</v>
      </c>
      <c r="G311" s="61">
        <v>45638</v>
      </c>
      <c r="H311" s="37">
        <v>109</v>
      </c>
      <c r="I311" s="37">
        <v>1</v>
      </c>
      <c r="J311" t="str">
        <f t="shared" si="9"/>
        <v>Adult</v>
      </c>
      <c r="M311">
        <v>0</v>
      </c>
      <c r="O311" t="s">
        <v>67</v>
      </c>
    </row>
    <row r="312" spans="4:15" x14ac:dyDescent="0.25">
      <c r="D312" s="39" t="s">
        <v>94</v>
      </c>
      <c r="E312" t="s">
        <v>95</v>
      </c>
      <c r="F312" s="60" t="s">
        <v>116</v>
      </c>
      <c r="G312" s="61">
        <v>45638</v>
      </c>
      <c r="H312" s="39">
        <v>80</v>
      </c>
      <c r="I312" s="39">
        <v>1</v>
      </c>
      <c r="J312" t="str">
        <f t="shared" si="9"/>
        <v>Juvenile</v>
      </c>
      <c r="M312">
        <v>0</v>
      </c>
      <c r="O312" t="s">
        <v>67</v>
      </c>
    </row>
    <row r="313" spans="4:15" x14ac:dyDescent="0.25">
      <c r="D313" s="39" t="s">
        <v>94</v>
      </c>
      <c r="E313" t="s">
        <v>95</v>
      </c>
      <c r="F313" s="60" t="s">
        <v>116</v>
      </c>
      <c r="G313" s="61">
        <v>45638</v>
      </c>
      <c r="H313" s="39">
        <v>110</v>
      </c>
      <c r="I313" s="39">
        <v>1</v>
      </c>
      <c r="J313" t="str">
        <f t="shared" si="9"/>
        <v>Adult</v>
      </c>
      <c r="M313">
        <v>0</v>
      </c>
      <c r="O313" t="s">
        <v>67</v>
      </c>
    </row>
    <row r="314" spans="4:15" x14ac:dyDescent="0.25">
      <c r="D314" s="39" t="s">
        <v>94</v>
      </c>
      <c r="E314" t="s">
        <v>95</v>
      </c>
      <c r="F314" s="60" t="s">
        <v>116</v>
      </c>
      <c r="G314" s="61">
        <v>45638</v>
      </c>
      <c r="H314" s="39">
        <v>104</v>
      </c>
      <c r="I314" s="39">
        <v>1</v>
      </c>
      <c r="J314" t="str">
        <f t="shared" si="9"/>
        <v>Adult</v>
      </c>
      <c r="M314">
        <v>0</v>
      </c>
      <c r="O314" t="s">
        <v>67</v>
      </c>
    </row>
    <row r="315" spans="4:15" x14ac:dyDescent="0.25">
      <c r="D315" s="39" t="s">
        <v>94</v>
      </c>
      <c r="E315" t="s">
        <v>95</v>
      </c>
      <c r="F315" s="60" t="s">
        <v>116</v>
      </c>
      <c r="G315" s="61">
        <v>45638</v>
      </c>
      <c r="H315" s="39">
        <v>101</v>
      </c>
      <c r="I315" s="39">
        <v>1</v>
      </c>
      <c r="J315" t="str">
        <f t="shared" si="9"/>
        <v>Adult</v>
      </c>
      <c r="M315">
        <v>0</v>
      </c>
      <c r="O315" t="s">
        <v>67</v>
      </c>
    </row>
    <row r="316" spans="4:15" x14ac:dyDescent="0.25">
      <c r="D316" s="39" t="s">
        <v>94</v>
      </c>
      <c r="E316" t="s">
        <v>95</v>
      </c>
      <c r="F316" s="60" t="s">
        <v>116</v>
      </c>
      <c r="G316" s="61">
        <v>45638</v>
      </c>
      <c r="H316" s="39">
        <v>72</v>
      </c>
      <c r="I316" s="39">
        <v>1</v>
      </c>
      <c r="J316" t="str">
        <f t="shared" si="9"/>
        <v>Juvenile</v>
      </c>
      <c r="M316">
        <v>0</v>
      </c>
      <c r="O316" t="s">
        <v>67</v>
      </c>
    </row>
    <row r="317" spans="4:15" x14ac:dyDescent="0.25">
      <c r="D317" s="39" t="s">
        <v>94</v>
      </c>
      <c r="E317" t="s">
        <v>95</v>
      </c>
      <c r="F317" s="60" t="s">
        <v>96</v>
      </c>
      <c r="G317" s="61">
        <v>45638</v>
      </c>
      <c r="H317" s="39">
        <v>115</v>
      </c>
      <c r="I317" s="39">
        <v>1</v>
      </c>
      <c r="J317" t="str">
        <f t="shared" si="9"/>
        <v>Adult</v>
      </c>
      <c r="M317">
        <v>0</v>
      </c>
      <c r="O317" t="s">
        <v>67</v>
      </c>
    </row>
    <row r="318" spans="4:15" x14ac:dyDescent="0.25">
      <c r="D318" s="39" t="s">
        <v>94</v>
      </c>
      <c r="E318" t="s">
        <v>95</v>
      </c>
      <c r="F318" s="60" t="s">
        <v>96</v>
      </c>
      <c r="G318" s="61">
        <v>45638</v>
      </c>
      <c r="H318" s="39">
        <v>120</v>
      </c>
      <c r="I318" s="39">
        <v>1</v>
      </c>
      <c r="J318" t="str">
        <f t="shared" si="9"/>
        <v>Adult</v>
      </c>
      <c r="M318">
        <v>0</v>
      </c>
      <c r="O318" t="s">
        <v>67</v>
      </c>
    </row>
    <row r="319" spans="4:15" x14ac:dyDescent="0.25">
      <c r="D319" s="39" t="s">
        <v>94</v>
      </c>
      <c r="E319" t="s">
        <v>95</v>
      </c>
      <c r="F319" s="60" t="s">
        <v>96</v>
      </c>
      <c r="G319" s="61">
        <v>45638</v>
      </c>
      <c r="H319" s="39">
        <v>105</v>
      </c>
      <c r="I319" s="39">
        <v>1</v>
      </c>
      <c r="J319" t="str">
        <f t="shared" si="9"/>
        <v>Adult</v>
      </c>
      <c r="M319">
        <v>0</v>
      </c>
      <c r="O319" t="s">
        <v>67</v>
      </c>
    </row>
    <row r="320" spans="4:15" x14ac:dyDescent="0.25">
      <c r="D320" s="39" t="s">
        <v>94</v>
      </c>
      <c r="E320" t="s">
        <v>95</v>
      </c>
      <c r="F320" s="60" t="s">
        <v>96</v>
      </c>
      <c r="G320" s="61">
        <v>45638</v>
      </c>
      <c r="H320" s="39">
        <v>101</v>
      </c>
      <c r="I320" s="39">
        <v>1</v>
      </c>
      <c r="J320" t="str">
        <f t="shared" si="9"/>
        <v>Adult</v>
      </c>
      <c r="M320">
        <v>0</v>
      </c>
      <c r="O320" t="s">
        <v>67</v>
      </c>
    </row>
    <row r="321" spans="4:15" x14ac:dyDescent="0.25">
      <c r="D321" s="39" t="s">
        <v>94</v>
      </c>
      <c r="E321" t="s">
        <v>95</v>
      </c>
      <c r="F321" s="60" t="s">
        <v>96</v>
      </c>
      <c r="G321" s="61">
        <v>45638</v>
      </c>
      <c r="H321" s="39">
        <v>112</v>
      </c>
      <c r="I321" s="39">
        <v>1</v>
      </c>
      <c r="J321" t="str">
        <f t="shared" si="9"/>
        <v>Adult</v>
      </c>
      <c r="M321">
        <v>0</v>
      </c>
      <c r="O321" t="s">
        <v>67</v>
      </c>
    </row>
    <row r="322" spans="4:15" x14ac:dyDescent="0.25">
      <c r="D322" s="39" t="s">
        <v>94</v>
      </c>
      <c r="E322" t="s">
        <v>95</v>
      </c>
      <c r="F322" s="60" t="s">
        <v>96</v>
      </c>
      <c r="G322" s="61">
        <v>45638</v>
      </c>
      <c r="H322" s="39">
        <v>115</v>
      </c>
      <c r="I322" s="39">
        <v>1</v>
      </c>
      <c r="J322" t="str">
        <f t="shared" si="9"/>
        <v>Adult</v>
      </c>
      <c r="M322">
        <v>0</v>
      </c>
      <c r="O322" t="s">
        <v>67</v>
      </c>
    </row>
    <row r="323" spans="4:15" x14ac:dyDescent="0.25">
      <c r="D323" s="39" t="s">
        <v>94</v>
      </c>
      <c r="E323" t="s">
        <v>95</v>
      </c>
      <c r="F323" s="60" t="s">
        <v>96</v>
      </c>
      <c r="G323" s="61">
        <v>45638</v>
      </c>
      <c r="H323" s="39">
        <v>105</v>
      </c>
      <c r="I323" s="39">
        <v>2</v>
      </c>
      <c r="J323" t="str">
        <f t="shared" si="9"/>
        <v>Adult</v>
      </c>
      <c r="M323">
        <v>0</v>
      </c>
      <c r="O323" t="s">
        <v>67</v>
      </c>
    </row>
    <row r="324" spans="4:15" x14ac:dyDescent="0.25">
      <c r="D324" s="39" t="s">
        <v>94</v>
      </c>
      <c r="E324" t="s">
        <v>95</v>
      </c>
      <c r="F324" s="60" t="s">
        <v>96</v>
      </c>
      <c r="G324" s="61">
        <v>45638</v>
      </c>
      <c r="H324" s="39">
        <v>76</v>
      </c>
      <c r="I324" s="39">
        <v>1</v>
      </c>
      <c r="J324" t="str">
        <f t="shared" si="9"/>
        <v>Juvenile</v>
      </c>
      <c r="M324">
        <v>0</v>
      </c>
      <c r="O324" t="s">
        <v>67</v>
      </c>
    </row>
    <row r="325" spans="4:15" x14ac:dyDescent="0.25">
      <c r="D325" s="39" t="s">
        <v>94</v>
      </c>
      <c r="E325" t="s">
        <v>95</v>
      </c>
      <c r="F325" s="60" t="s">
        <v>96</v>
      </c>
      <c r="G325" s="61">
        <v>45638</v>
      </c>
      <c r="H325" s="39">
        <v>109</v>
      </c>
      <c r="I325" s="39">
        <v>1</v>
      </c>
      <c r="J325" t="str">
        <f t="shared" si="9"/>
        <v>Adult</v>
      </c>
      <c r="M325">
        <v>0</v>
      </c>
      <c r="O325" t="s">
        <v>67</v>
      </c>
    </row>
    <row r="326" spans="4:15" x14ac:dyDescent="0.25">
      <c r="D326" s="39" t="s">
        <v>94</v>
      </c>
      <c r="E326" t="s">
        <v>95</v>
      </c>
      <c r="F326" s="60" t="s">
        <v>96</v>
      </c>
      <c r="G326" s="61">
        <v>45638</v>
      </c>
      <c r="H326" s="39">
        <v>111</v>
      </c>
      <c r="I326" s="39">
        <v>3</v>
      </c>
      <c r="J326" t="str">
        <f t="shared" ref="J326:J343" si="10">IF(H326=0, "Adult", IF(H326&lt;20,"Larva",IF(H326&lt;=84,"Juvenile","Adult")))</f>
        <v>Adult</v>
      </c>
      <c r="M326">
        <v>0</v>
      </c>
      <c r="O326" t="s">
        <v>67</v>
      </c>
    </row>
    <row r="327" spans="4:15" x14ac:dyDescent="0.25">
      <c r="D327" s="39" t="s">
        <v>94</v>
      </c>
      <c r="E327" t="s">
        <v>95</v>
      </c>
      <c r="F327" s="60" t="s">
        <v>107</v>
      </c>
      <c r="G327" s="61">
        <v>45638</v>
      </c>
      <c r="H327" s="39">
        <v>65</v>
      </c>
      <c r="I327" s="39">
        <v>1</v>
      </c>
      <c r="J327" t="str">
        <f t="shared" si="10"/>
        <v>Juvenile</v>
      </c>
      <c r="M327">
        <v>0</v>
      </c>
      <c r="O327" t="s">
        <v>67</v>
      </c>
    </row>
    <row r="328" spans="4:15" x14ac:dyDescent="0.25">
      <c r="D328" s="39" t="s">
        <v>94</v>
      </c>
      <c r="E328" t="s">
        <v>95</v>
      </c>
      <c r="F328" s="60" t="s">
        <v>107</v>
      </c>
      <c r="G328" s="61">
        <v>45638</v>
      </c>
      <c r="H328" s="39">
        <v>105</v>
      </c>
      <c r="I328" s="39">
        <v>1</v>
      </c>
      <c r="J328" t="str">
        <f t="shared" si="10"/>
        <v>Adult</v>
      </c>
      <c r="M328">
        <v>0</v>
      </c>
      <c r="O328" t="s">
        <v>67</v>
      </c>
    </row>
    <row r="329" spans="4:15" x14ac:dyDescent="0.25">
      <c r="D329" s="39" t="s">
        <v>94</v>
      </c>
      <c r="E329" t="s">
        <v>95</v>
      </c>
      <c r="F329" s="60" t="s">
        <v>107</v>
      </c>
      <c r="G329" s="61">
        <v>45638</v>
      </c>
      <c r="H329" s="39">
        <v>95</v>
      </c>
      <c r="I329" s="39">
        <v>1</v>
      </c>
      <c r="J329" t="str">
        <f t="shared" si="10"/>
        <v>Adult</v>
      </c>
      <c r="M329">
        <v>0</v>
      </c>
      <c r="O329" t="s">
        <v>67</v>
      </c>
    </row>
    <row r="330" spans="4:15" x14ac:dyDescent="0.25">
      <c r="D330" s="39" t="s">
        <v>94</v>
      </c>
      <c r="E330" t="s">
        <v>95</v>
      </c>
      <c r="F330" s="60" t="s">
        <v>107</v>
      </c>
      <c r="G330" s="61">
        <v>45638</v>
      </c>
      <c r="H330" s="39">
        <v>100</v>
      </c>
      <c r="I330" s="39">
        <v>1</v>
      </c>
      <c r="J330" t="str">
        <f t="shared" si="10"/>
        <v>Adult</v>
      </c>
      <c r="M330">
        <v>0</v>
      </c>
      <c r="O330" t="s">
        <v>67</v>
      </c>
    </row>
    <row r="331" spans="4:15" x14ac:dyDescent="0.25">
      <c r="D331" s="39" t="s">
        <v>94</v>
      </c>
      <c r="E331" t="s">
        <v>95</v>
      </c>
      <c r="F331" s="60" t="s">
        <v>107</v>
      </c>
      <c r="G331" s="61">
        <v>45638</v>
      </c>
      <c r="H331" s="39">
        <v>106</v>
      </c>
      <c r="I331" s="39">
        <v>1</v>
      </c>
      <c r="J331" t="str">
        <f t="shared" si="10"/>
        <v>Adult</v>
      </c>
      <c r="M331">
        <v>0</v>
      </c>
      <c r="O331" t="s">
        <v>67</v>
      </c>
    </row>
    <row r="332" spans="4:15" x14ac:dyDescent="0.25">
      <c r="D332" s="39" t="s">
        <v>94</v>
      </c>
      <c r="E332" t="s">
        <v>95</v>
      </c>
      <c r="F332" s="60" t="s">
        <v>107</v>
      </c>
      <c r="G332" s="61">
        <v>45638</v>
      </c>
      <c r="H332" s="39">
        <v>109</v>
      </c>
      <c r="I332" s="39">
        <v>1</v>
      </c>
      <c r="J332" t="str">
        <f t="shared" si="10"/>
        <v>Adult</v>
      </c>
      <c r="M332">
        <v>0</v>
      </c>
      <c r="O332" t="s">
        <v>67</v>
      </c>
    </row>
    <row r="333" spans="4:15" x14ac:dyDescent="0.25">
      <c r="D333" s="39" t="s">
        <v>94</v>
      </c>
      <c r="E333" t="s">
        <v>95</v>
      </c>
      <c r="F333" s="60" t="s">
        <v>107</v>
      </c>
      <c r="G333" s="61">
        <v>45638</v>
      </c>
      <c r="H333" s="39">
        <v>121</v>
      </c>
      <c r="I333" s="39">
        <v>1</v>
      </c>
      <c r="J333" t="str">
        <f t="shared" si="10"/>
        <v>Adult</v>
      </c>
      <c r="M333">
        <v>0</v>
      </c>
      <c r="O333" t="s">
        <v>67</v>
      </c>
    </row>
    <row r="334" spans="4:15" x14ac:dyDescent="0.25">
      <c r="D334" s="39" t="s">
        <v>94</v>
      </c>
      <c r="E334" t="s">
        <v>95</v>
      </c>
      <c r="F334" s="60" t="s">
        <v>107</v>
      </c>
      <c r="G334" s="61">
        <v>45638</v>
      </c>
      <c r="H334" s="39">
        <v>122</v>
      </c>
      <c r="I334" s="39">
        <v>1</v>
      </c>
      <c r="J334" t="str">
        <f t="shared" si="10"/>
        <v>Adult</v>
      </c>
      <c r="M334">
        <v>0</v>
      </c>
      <c r="O334" t="s">
        <v>67</v>
      </c>
    </row>
    <row r="335" spans="4:15" x14ac:dyDescent="0.25">
      <c r="D335" s="39" t="s">
        <v>94</v>
      </c>
      <c r="E335" t="s">
        <v>95</v>
      </c>
      <c r="F335" s="60" t="s">
        <v>107</v>
      </c>
      <c r="G335" s="61">
        <v>45638</v>
      </c>
      <c r="H335" s="39">
        <v>71</v>
      </c>
      <c r="I335" s="39">
        <v>1</v>
      </c>
      <c r="J335" t="str">
        <f t="shared" si="10"/>
        <v>Juvenile</v>
      </c>
      <c r="M335">
        <v>0</v>
      </c>
      <c r="O335" t="s">
        <v>67</v>
      </c>
    </row>
    <row r="336" spans="4:15" x14ac:dyDescent="0.25">
      <c r="D336" s="39" t="s">
        <v>94</v>
      </c>
      <c r="E336" t="s">
        <v>95</v>
      </c>
      <c r="F336" s="60" t="s">
        <v>107</v>
      </c>
      <c r="G336" s="61">
        <v>45638</v>
      </c>
      <c r="H336" s="39">
        <v>110</v>
      </c>
      <c r="I336" s="39">
        <v>1</v>
      </c>
      <c r="J336" t="str">
        <f t="shared" si="10"/>
        <v>Adult</v>
      </c>
      <c r="M336">
        <v>0</v>
      </c>
      <c r="O336" t="s">
        <v>67</v>
      </c>
    </row>
    <row r="337" spans="1:15" x14ac:dyDescent="0.25">
      <c r="D337" s="39" t="s">
        <v>94</v>
      </c>
      <c r="E337" t="s">
        <v>95</v>
      </c>
      <c r="F337" s="60" t="s">
        <v>107</v>
      </c>
      <c r="G337" s="61">
        <v>45638</v>
      </c>
      <c r="H337" s="39">
        <v>125</v>
      </c>
      <c r="I337" s="39">
        <v>1</v>
      </c>
      <c r="J337" t="str">
        <f t="shared" si="10"/>
        <v>Adult</v>
      </c>
      <c r="M337">
        <v>0</v>
      </c>
      <c r="O337" t="s">
        <v>67</v>
      </c>
    </row>
    <row r="338" spans="1:15" x14ac:dyDescent="0.25">
      <c r="D338" s="39" t="s">
        <v>94</v>
      </c>
      <c r="E338" t="s">
        <v>95</v>
      </c>
      <c r="F338" s="60" t="s">
        <v>107</v>
      </c>
      <c r="G338" s="61">
        <v>45638</v>
      </c>
      <c r="H338" s="39">
        <v>104</v>
      </c>
      <c r="I338" s="39">
        <v>1</v>
      </c>
      <c r="J338" t="str">
        <f t="shared" si="10"/>
        <v>Adult</v>
      </c>
      <c r="M338">
        <v>0</v>
      </c>
      <c r="O338" t="s">
        <v>67</v>
      </c>
    </row>
    <row r="339" spans="1:15" x14ac:dyDescent="0.25">
      <c r="D339" s="39" t="s">
        <v>94</v>
      </c>
      <c r="E339" t="s">
        <v>95</v>
      </c>
      <c r="F339" s="60" t="s">
        <v>107</v>
      </c>
      <c r="G339" s="61">
        <v>45638</v>
      </c>
      <c r="H339" s="39">
        <v>108</v>
      </c>
      <c r="I339" s="39">
        <v>1</v>
      </c>
      <c r="J339" t="str">
        <f t="shared" si="10"/>
        <v>Adult</v>
      </c>
      <c r="M339">
        <v>0</v>
      </c>
      <c r="O339" t="s">
        <v>67</v>
      </c>
    </row>
    <row r="340" spans="1:15" x14ac:dyDescent="0.25">
      <c r="D340" s="39" t="s">
        <v>94</v>
      </c>
      <c r="E340" t="s">
        <v>95</v>
      </c>
      <c r="F340" s="60" t="s">
        <v>107</v>
      </c>
      <c r="G340" s="61">
        <v>45638</v>
      </c>
      <c r="H340" s="39">
        <v>111</v>
      </c>
      <c r="I340" s="39">
        <v>1</v>
      </c>
      <c r="J340" t="str">
        <f t="shared" si="10"/>
        <v>Adult</v>
      </c>
      <c r="M340">
        <v>0</v>
      </c>
      <c r="O340" t="s">
        <v>67</v>
      </c>
    </row>
    <row r="341" spans="1:15" x14ac:dyDescent="0.25">
      <c r="D341" s="39" t="s">
        <v>94</v>
      </c>
      <c r="E341" t="s">
        <v>95</v>
      </c>
      <c r="F341" s="60" t="s">
        <v>107</v>
      </c>
      <c r="G341" s="61">
        <v>45638</v>
      </c>
      <c r="H341" s="39">
        <v>115</v>
      </c>
      <c r="I341" s="39">
        <v>2</v>
      </c>
      <c r="J341" t="str">
        <f t="shared" si="10"/>
        <v>Adult</v>
      </c>
      <c r="M341">
        <v>0</v>
      </c>
      <c r="O341" t="s">
        <v>67</v>
      </c>
    </row>
    <row r="342" spans="1:15" x14ac:dyDescent="0.25">
      <c r="D342" s="39" t="s">
        <v>94</v>
      </c>
      <c r="E342" t="s">
        <v>95</v>
      </c>
      <c r="F342" s="60" t="s">
        <v>107</v>
      </c>
      <c r="G342" s="61">
        <v>45638</v>
      </c>
      <c r="H342" s="39">
        <v>119</v>
      </c>
      <c r="I342" s="39">
        <v>1</v>
      </c>
      <c r="J342" t="str">
        <f t="shared" si="10"/>
        <v>Adult</v>
      </c>
      <c r="M342">
        <v>0</v>
      </c>
      <c r="O342" t="s">
        <v>67</v>
      </c>
    </row>
    <row r="343" spans="1:15" x14ac:dyDescent="0.25">
      <c r="D343" s="47" t="s">
        <v>94</v>
      </c>
      <c r="E343" t="s">
        <v>95</v>
      </c>
      <c r="F343" s="62" t="s">
        <v>107</v>
      </c>
      <c r="G343" s="61">
        <v>45638</v>
      </c>
      <c r="H343" s="39">
        <v>61</v>
      </c>
      <c r="I343" s="39">
        <v>1</v>
      </c>
      <c r="J343" t="str">
        <f t="shared" si="10"/>
        <v>Juvenile</v>
      </c>
      <c r="M343">
        <v>0</v>
      </c>
      <c r="O343" t="s">
        <v>67</v>
      </c>
    </row>
    <row r="344" spans="1:15" x14ac:dyDescent="0.25">
      <c r="A344" s="10">
        <v>723437</v>
      </c>
      <c r="B344" s="10" t="s">
        <v>17</v>
      </c>
      <c r="C344" s="10" t="s">
        <v>129</v>
      </c>
      <c r="D344" s="10" t="s">
        <v>22</v>
      </c>
      <c r="E344" t="s">
        <v>12</v>
      </c>
      <c r="F344" s="10" t="s">
        <v>130</v>
      </c>
      <c r="G344" s="36">
        <v>45643</v>
      </c>
      <c r="H344" s="10">
        <v>104</v>
      </c>
      <c r="I344" s="10">
        <v>1</v>
      </c>
      <c r="J344" t="str">
        <f t="shared" ref="J344:J358" si="11">IF(H344=0, "Adult", IF(H344&lt;20,"Larva",IF(H344&lt;=84,"Juvenile","Adult")))</f>
        <v>Adult</v>
      </c>
      <c r="M344">
        <v>0</v>
      </c>
      <c r="O344" t="s">
        <v>67</v>
      </c>
    </row>
    <row r="345" spans="1:15" x14ac:dyDescent="0.25">
      <c r="A345" s="10">
        <v>723463</v>
      </c>
      <c r="B345" s="10" t="s">
        <v>13</v>
      </c>
      <c r="C345" s="10" t="s">
        <v>14</v>
      </c>
      <c r="D345" s="10" t="s">
        <v>14</v>
      </c>
      <c r="E345" t="s">
        <v>12</v>
      </c>
      <c r="F345" s="10" t="s">
        <v>131</v>
      </c>
      <c r="G345" s="36">
        <v>45643</v>
      </c>
      <c r="H345" s="10">
        <v>66</v>
      </c>
      <c r="I345" s="10">
        <v>1</v>
      </c>
      <c r="J345" t="str">
        <f t="shared" si="11"/>
        <v>Juvenile</v>
      </c>
      <c r="M345">
        <v>0</v>
      </c>
      <c r="O345" t="s">
        <v>67</v>
      </c>
    </row>
    <row r="346" spans="1:15" x14ac:dyDescent="0.25">
      <c r="A346" s="10">
        <v>723474</v>
      </c>
      <c r="B346" s="10" t="s">
        <v>13</v>
      </c>
      <c r="C346" s="10" t="s">
        <v>14</v>
      </c>
      <c r="D346" s="10" t="s">
        <v>14</v>
      </c>
      <c r="E346" t="s">
        <v>12</v>
      </c>
      <c r="F346" s="10" t="s">
        <v>132</v>
      </c>
      <c r="G346" s="36">
        <v>45643</v>
      </c>
      <c r="H346" s="10">
        <v>59</v>
      </c>
      <c r="I346" s="10">
        <v>1</v>
      </c>
      <c r="J346" t="str">
        <f t="shared" si="11"/>
        <v>Juvenile</v>
      </c>
      <c r="M346">
        <v>0</v>
      </c>
      <c r="O346" t="s">
        <v>67</v>
      </c>
    </row>
    <row r="347" spans="1:15" x14ac:dyDescent="0.25">
      <c r="A347" s="10">
        <v>723475</v>
      </c>
      <c r="B347" s="10" t="s">
        <v>13</v>
      </c>
      <c r="C347" s="10" t="s">
        <v>14</v>
      </c>
      <c r="D347" s="10" t="s">
        <v>14</v>
      </c>
      <c r="E347" t="s">
        <v>12</v>
      </c>
      <c r="F347" s="10" t="s">
        <v>132</v>
      </c>
      <c r="G347" s="36">
        <v>45643</v>
      </c>
      <c r="H347" s="10">
        <v>59</v>
      </c>
      <c r="I347" s="10">
        <v>1</v>
      </c>
      <c r="J347" t="str">
        <f t="shared" si="11"/>
        <v>Juvenile</v>
      </c>
      <c r="M347">
        <v>0</v>
      </c>
      <c r="O347" t="s">
        <v>67</v>
      </c>
    </row>
    <row r="348" spans="1:15" x14ac:dyDescent="0.25">
      <c r="A348" s="10">
        <v>723476</v>
      </c>
      <c r="B348" s="10" t="s">
        <v>13</v>
      </c>
      <c r="C348" s="10" t="s">
        <v>14</v>
      </c>
      <c r="D348" s="10" t="s">
        <v>14</v>
      </c>
      <c r="E348" t="s">
        <v>12</v>
      </c>
      <c r="F348" s="10" t="s">
        <v>132</v>
      </c>
      <c r="G348" s="36">
        <v>45643</v>
      </c>
      <c r="H348" s="10">
        <v>54</v>
      </c>
      <c r="I348" s="10">
        <v>1</v>
      </c>
      <c r="J348" t="str">
        <f t="shared" si="11"/>
        <v>Juvenile</v>
      </c>
      <c r="M348">
        <v>0</v>
      </c>
      <c r="O348" t="s">
        <v>67</v>
      </c>
    </row>
    <row r="349" spans="1:15" x14ac:dyDescent="0.25">
      <c r="A349" s="10">
        <v>723476</v>
      </c>
      <c r="B349" s="10" t="s">
        <v>13</v>
      </c>
      <c r="C349" s="10" t="s">
        <v>14</v>
      </c>
      <c r="D349" s="10" t="s">
        <v>14</v>
      </c>
      <c r="E349" t="s">
        <v>12</v>
      </c>
      <c r="F349" s="10" t="s">
        <v>132</v>
      </c>
      <c r="G349" s="36">
        <v>45643</v>
      </c>
      <c r="H349" s="10">
        <v>60</v>
      </c>
      <c r="I349" s="10">
        <v>1</v>
      </c>
      <c r="J349" t="str">
        <f t="shared" si="11"/>
        <v>Juvenile</v>
      </c>
      <c r="M349">
        <v>0</v>
      </c>
      <c r="O349" t="s">
        <v>67</v>
      </c>
    </row>
    <row r="350" spans="1:15" x14ac:dyDescent="0.25">
      <c r="A350" s="10">
        <v>723476</v>
      </c>
      <c r="B350" s="10" t="s">
        <v>13</v>
      </c>
      <c r="C350" s="10" t="s">
        <v>14</v>
      </c>
      <c r="D350" s="10" t="s">
        <v>14</v>
      </c>
      <c r="E350" t="s">
        <v>12</v>
      </c>
      <c r="F350" s="10" t="s">
        <v>132</v>
      </c>
      <c r="G350" s="36">
        <v>45643</v>
      </c>
      <c r="H350" s="10">
        <v>63</v>
      </c>
      <c r="I350" s="10">
        <v>1</v>
      </c>
      <c r="J350" t="str">
        <f t="shared" si="11"/>
        <v>Juvenile</v>
      </c>
      <c r="M350">
        <v>0</v>
      </c>
      <c r="O350" t="s">
        <v>67</v>
      </c>
    </row>
    <row r="351" spans="1:15" x14ac:dyDescent="0.25">
      <c r="A351" s="10">
        <v>723476</v>
      </c>
      <c r="B351" s="10" t="s">
        <v>13</v>
      </c>
      <c r="C351" s="10" t="s">
        <v>14</v>
      </c>
      <c r="D351" s="10" t="s">
        <v>14</v>
      </c>
      <c r="E351" t="s">
        <v>12</v>
      </c>
      <c r="F351" s="10" t="s">
        <v>132</v>
      </c>
      <c r="G351" s="36">
        <v>45643</v>
      </c>
      <c r="H351" s="10">
        <v>69</v>
      </c>
      <c r="I351" s="10">
        <v>1</v>
      </c>
      <c r="J351" t="str">
        <f t="shared" si="11"/>
        <v>Juvenile</v>
      </c>
      <c r="M351">
        <v>0</v>
      </c>
      <c r="O351" t="s">
        <v>67</v>
      </c>
    </row>
    <row r="352" spans="1:15" x14ac:dyDescent="0.25">
      <c r="A352" s="10">
        <v>723476</v>
      </c>
      <c r="B352" s="10" t="s">
        <v>13</v>
      </c>
      <c r="C352" s="10" t="s">
        <v>14</v>
      </c>
      <c r="D352" s="10" t="s">
        <v>14</v>
      </c>
      <c r="E352" t="s">
        <v>12</v>
      </c>
      <c r="F352" s="10" t="s">
        <v>132</v>
      </c>
      <c r="G352" s="36">
        <v>45643</v>
      </c>
      <c r="H352" s="10">
        <v>73</v>
      </c>
      <c r="I352" s="10">
        <v>1</v>
      </c>
      <c r="J352" t="str">
        <f t="shared" si="11"/>
        <v>Juvenile</v>
      </c>
      <c r="M352">
        <v>0</v>
      </c>
      <c r="O352" t="s">
        <v>67</v>
      </c>
    </row>
    <row r="353" spans="1:15" x14ac:dyDescent="0.25">
      <c r="A353" s="10">
        <v>723476</v>
      </c>
      <c r="B353" s="10" t="s">
        <v>13</v>
      </c>
      <c r="C353" s="10" t="s">
        <v>14</v>
      </c>
      <c r="D353" s="10" t="s">
        <v>14</v>
      </c>
      <c r="E353" t="s">
        <v>12</v>
      </c>
      <c r="F353" s="10" t="s">
        <v>132</v>
      </c>
      <c r="G353" s="36">
        <v>45643</v>
      </c>
      <c r="H353" s="10">
        <v>75</v>
      </c>
      <c r="I353" s="10">
        <v>1</v>
      </c>
      <c r="J353" t="str">
        <f t="shared" si="11"/>
        <v>Juvenile</v>
      </c>
      <c r="M353">
        <v>0</v>
      </c>
      <c r="O353" t="s">
        <v>67</v>
      </c>
    </row>
    <row r="354" spans="1:15" x14ac:dyDescent="0.25">
      <c r="A354" s="10">
        <v>723476</v>
      </c>
      <c r="B354" s="10" t="s">
        <v>13</v>
      </c>
      <c r="C354" s="10" t="s">
        <v>14</v>
      </c>
      <c r="D354" s="10" t="s">
        <v>14</v>
      </c>
      <c r="E354" t="s">
        <v>12</v>
      </c>
      <c r="F354" s="10" t="s">
        <v>132</v>
      </c>
      <c r="G354" s="36">
        <v>45643</v>
      </c>
      <c r="H354" s="10">
        <v>76</v>
      </c>
      <c r="I354" s="10">
        <v>1</v>
      </c>
      <c r="J354" t="str">
        <f t="shared" si="11"/>
        <v>Juvenile</v>
      </c>
      <c r="M354">
        <v>0</v>
      </c>
      <c r="O354" t="s">
        <v>67</v>
      </c>
    </row>
    <row r="355" spans="1:15" x14ac:dyDescent="0.25">
      <c r="A355" s="10">
        <v>723477</v>
      </c>
      <c r="B355" s="10" t="s">
        <v>13</v>
      </c>
      <c r="C355" s="10" t="s">
        <v>14</v>
      </c>
      <c r="D355" s="10" t="s">
        <v>14</v>
      </c>
      <c r="E355" t="s">
        <v>12</v>
      </c>
      <c r="F355" s="10" t="s">
        <v>132</v>
      </c>
      <c r="G355" s="36">
        <v>45643</v>
      </c>
      <c r="H355" s="10">
        <v>60</v>
      </c>
      <c r="I355" s="10">
        <v>1</v>
      </c>
      <c r="J355" t="str">
        <f t="shared" si="11"/>
        <v>Juvenile</v>
      </c>
      <c r="M355">
        <v>0</v>
      </c>
      <c r="O355" t="s">
        <v>67</v>
      </c>
    </row>
    <row r="356" spans="1:15" x14ac:dyDescent="0.25">
      <c r="A356" s="10">
        <v>723477</v>
      </c>
      <c r="B356" s="10" t="s">
        <v>13</v>
      </c>
      <c r="C356" s="10" t="s">
        <v>14</v>
      </c>
      <c r="D356" s="10" t="s">
        <v>14</v>
      </c>
      <c r="E356" t="s">
        <v>12</v>
      </c>
      <c r="F356" s="10" t="s">
        <v>132</v>
      </c>
      <c r="G356" s="36">
        <v>45643</v>
      </c>
      <c r="H356" s="10">
        <v>65</v>
      </c>
      <c r="I356" s="10">
        <v>1</v>
      </c>
      <c r="J356" t="str">
        <f t="shared" si="11"/>
        <v>Juvenile</v>
      </c>
      <c r="M356">
        <v>0</v>
      </c>
      <c r="O356" t="s">
        <v>67</v>
      </c>
    </row>
    <row r="357" spans="1:15" x14ac:dyDescent="0.25">
      <c r="A357" s="10">
        <v>723477</v>
      </c>
      <c r="B357" s="10" t="s">
        <v>13</v>
      </c>
      <c r="C357" s="10" t="s">
        <v>14</v>
      </c>
      <c r="D357" s="10" t="s">
        <v>14</v>
      </c>
      <c r="E357" t="s">
        <v>12</v>
      </c>
      <c r="F357" s="10" t="s">
        <v>132</v>
      </c>
      <c r="G357" s="36">
        <v>45643</v>
      </c>
      <c r="H357" s="10">
        <v>74</v>
      </c>
      <c r="I357" s="10">
        <v>1</v>
      </c>
      <c r="J357" t="str">
        <f t="shared" si="11"/>
        <v>Juvenile</v>
      </c>
      <c r="M357">
        <v>0</v>
      </c>
      <c r="O357" t="s">
        <v>67</v>
      </c>
    </row>
    <row r="358" spans="1:15" x14ac:dyDescent="0.25">
      <c r="A358" s="10">
        <v>723477</v>
      </c>
      <c r="B358" s="10" t="s">
        <v>13</v>
      </c>
      <c r="C358" s="10" t="s">
        <v>14</v>
      </c>
      <c r="D358" s="10" t="s">
        <v>14</v>
      </c>
      <c r="E358" t="s">
        <v>12</v>
      </c>
      <c r="F358" s="10" t="s">
        <v>132</v>
      </c>
      <c r="G358" s="36">
        <v>45643</v>
      </c>
      <c r="H358" s="10">
        <v>76</v>
      </c>
      <c r="I358" s="10">
        <v>1</v>
      </c>
      <c r="J358" t="str">
        <f t="shared" si="11"/>
        <v>Juvenile</v>
      </c>
      <c r="M358">
        <v>0</v>
      </c>
      <c r="O358" t="s">
        <v>67</v>
      </c>
    </row>
    <row r="359" spans="1:15" x14ac:dyDescent="0.25">
      <c r="A359" s="10">
        <v>723502</v>
      </c>
      <c r="B359" s="10" t="s">
        <v>13</v>
      </c>
      <c r="C359" s="10" t="s">
        <v>14</v>
      </c>
      <c r="D359" s="10" t="s">
        <v>14</v>
      </c>
      <c r="E359" t="s">
        <v>12</v>
      </c>
      <c r="F359" s="10" t="s">
        <v>133</v>
      </c>
      <c r="G359" s="36">
        <v>45644</v>
      </c>
      <c r="H359" s="10">
        <v>62</v>
      </c>
      <c r="I359" s="10">
        <v>1</v>
      </c>
      <c r="J359" t="str">
        <f t="shared" ref="J359:J380" si="12">IF(H359=0, "Adult", IF(H359&lt;20,"Larva",IF(H359&lt;=84,"Juvenile","Adult")))</f>
        <v>Juvenile</v>
      </c>
      <c r="M359">
        <v>0</v>
      </c>
      <c r="O359" t="s">
        <v>67</v>
      </c>
    </row>
    <row r="360" spans="1:15" x14ac:dyDescent="0.25">
      <c r="A360" s="10">
        <v>723502</v>
      </c>
      <c r="B360" s="10" t="s">
        <v>13</v>
      </c>
      <c r="C360" s="10" t="s">
        <v>14</v>
      </c>
      <c r="D360" s="10" t="s">
        <v>14</v>
      </c>
      <c r="E360" t="s">
        <v>12</v>
      </c>
      <c r="F360" s="10" t="s">
        <v>133</v>
      </c>
      <c r="G360" s="36">
        <v>45644</v>
      </c>
      <c r="H360" s="10">
        <v>66</v>
      </c>
      <c r="I360" s="10">
        <v>1</v>
      </c>
      <c r="J360" t="str">
        <f t="shared" si="12"/>
        <v>Juvenile</v>
      </c>
      <c r="M360">
        <v>0</v>
      </c>
      <c r="O360" t="s">
        <v>67</v>
      </c>
    </row>
    <row r="361" spans="1:15" x14ac:dyDescent="0.25">
      <c r="A361" s="10">
        <v>723502</v>
      </c>
      <c r="B361" s="10" t="s">
        <v>13</v>
      </c>
      <c r="C361" s="10" t="s">
        <v>14</v>
      </c>
      <c r="D361" s="10" t="s">
        <v>14</v>
      </c>
      <c r="E361" t="s">
        <v>12</v>
      </c>
      <c r="F361" s="10" t="s">
        <v>133</v>
      </c>
      <c r="G361" s="36">
        <v>45644</v>
      </c>
      <c r="H361" s="10">
        <v>69</v>
      </c>
      <c r="I361" s="10">
        <v>1</v>
      </c>
      <c r="J361" t="str">
        <f t="shared" si="12"/>
        <v>Juvenile</v>
      </c>
      <c r="M361">
        <v>0</v>
      </c>
      <c r="O361" t="s">
        <v>67</v>
      </c>
    </row>
    <row r="362" spans="1:15" x14ac:dyDescent="0.25">
      <c r="A362" s="10">
        <v>723502</v>
      </c>
      <c r="B362" s="10" t="s">
        <v>13</v>
      </c>
      <c r="C362" s="10" t="s">
        <v>14</v>
      </c>
      <c r="D362" s="10" t="s">
        <v>14</v>
      </c>
      <c r="E362" t="s">
        <v>12</v>
      </c>
      <c r="F362" s="10" t="s">
        <v>133</v>
      </c>
      <c r="G362" s="36">
        <v>45644</v>
      </c>
      <c r="H362" s="10">
        <v>70</v>
      </c>
      <c r="I362" s="10">
        <v>1</v>
      </c>
      <c r="J362" t="str">
        <f t="shared" si="12"/>
        <v>Juvenile</v>
      </c>
      <c r="M362">
        <v>0</v>
      </c>
      <c r="O362" t="s">
        <v>67</v>
      </c>
    </row>
    <row r="363" spans="1:15" x14ac:dyDescent="0.25">
      <c r="A363" s="10">
        <v>723502</v>
      </c>
      <c r="B363" s="10" t="s">
        <v>13</v>
      </c>
      <c r="C363" s="10" t="s">
        <v>14</v>
      </c>
      <c r="D363" s="10" t="s">
        <v>14</v>
      </c>
      <c r="E363" t="s">
        <v>12</v>
      </c>
      <c r="F363" s="10" t="s">
        <v>133</v>
      </c>
      <c r="G363" s="36">
        <v>45644</v>
      </c>
      <c r="H363" s="10">
        <v>71</v>
      </c>
      <c r="I363" s="10">
        <v>1</v>
      </c>
      <c r="J363" t="str">
        <f t="shared" si="12"/>
        <v>Juvenile</v>
      </c>
      <c r="M363">
        <v>0</v>
      </c>
      <c r="O363" t="s">
        <v>67</v>
      </c>
    </row>
    <row r="364" spans="1:15" x14ac:dyDescent="0.25">
      <c r="A364" s="10">
        <v>723502</v>
      </c>
      <c r="B364" s="10" t="s">
        <v>13</v>
      </c>
      <c r="C364" s="10" t="s">
        <v>14</v>
      </c>
      <c r="D364" s="10" t="s">
        <v>14</v>
      </c>
      <c r="E364" t="s">
        <v>12</v>
      </c>
      <c r="F364" s="10" t="s">
        <v>133</v>
      </c>
      <c r="G364" s="36">
        <v>45644</v>
      </c>
      <c r="H364" s="10">
        <v>72</v>
      </c>
      <c r="I364" s="10">
        <v>1</v>
      </c>
      <c r="J364" t="str">
        <f t="shared" si="12"/>
        <v>Juvenile</v>
      </c>
      <c r="M364">
        <v>0</v>
      </c>
      <c r="O364" t="s">
        <v>67</v>
      </c>
    </row>
    <row r="365" spans="1:15" x14ac:dyDescent="0.25">
      <c r="A365" s="10">
        <v>723502</v>
      </c>
      <c r="B365" s="10" t="s">
        <v>13</v>
      </c>
      <c r="C365" s="10" t="s">
        <v>14</v>
      </c>
      <c r="D365" s="10" t="s">
        <v>14</v>
      </c>
      <c r="E365" t="s">
        <v>12</v>
      </c>
      <c r="F365" s="10" t="s">
        <v>133</v>
      </c>
      <c r="G365" s="36">
        <v>45644</v>
      </c>
      <c r="H365" s="10">
        <v>72</v>
      </c>
      <c r="I365" s="10">
        <v>1</v>
      </c>
      <c r="J365" t="str">
        <f t="shared" si="12"/>
        <v>Juvenile</v>
      </c>
      <c r="M365">
        <v>0</v>
      </c>
      <c r="O365" t="s">
        <v>67</v>
      </c>
    </row>
    <row r="366" spans="1:15" x14ac:dyDescent="0.25">
      <c r="A366" s="10">
        <v>723502</v>
      </c>
      <c r="B366" s="10" t="s">
        <v>13</v>
      </c>
      <c r="C366" s="10" t="s">
        <v>14</v>
      </c>
      <c r="D366" s="10" t="s">
        <v>14</v>
      </c>
      <c r="E366" t="s">
        <v>12</v>
      </c>
      <c r="F366" s="10" t="s">
        <v>133</v>
      </c>
      <c r="G366" s="36">
        <v>45644</v>
      </c>
      <c r="H366" s="10">
        <v>73</v>
      </c>
      <c r="I366" s="10">
        <v>1</v>
      </c>
      <c r="J366" t="str">
        <f t="shared" si="12"/>
        <v>Juvenile</v>
      </c>
      <c r="M366">
        <v>0</v>
      </c>
      <c r="O366" t="s">
        <v>67</v>
      </c>
    </row>
    <row r="367" spans="1:15" x14ac:dyDescent="0.25">
      <c r="A367" s="10">
        <v>723502</v>
      </c>
      <c r="B367" s="10" t="s">
        <v>13</v>
      </c>
      <c r="C367" s="10" t="s">
        <v>14</v>
      </c>
      <c r="D367" s="10" t="s">
        <v>14</v>
      </c>
      <c r="E367" t="s">
        <v>12</v>
      </c>
      <c r="F367" s="10" t="s">
        <v>133</v>
      </c>
      <c r="G367" s="36">
        <v>45644</v>
      </c>
      <c r="H367" s="10">
        <v>74</v>
      </c>
      <c r="I367" s="10">
        <v>1</v>
      </c>
      <c r="J367" t="str">
        <f t="shared" si="12"/>
        <v>Juvenile</v>
      </c>
      <c r="M367">
        <v>0</v>
      </c>
      <c r="O367" t="s">
        <v>67</v>
      </c>
    </row>
    <row r="368" spans="1:15" x14ac:dyDescent="0.25">
      <c r="A368" s="10">
        <v>723502</v>
      </c>
      <c r="B368" s="10" t="s">
        <v>13</v>
      </c>
      <c r="C368" s="10" t="s">
        <v>14</v>
      </c>
      <c r="D368" s="10" t="s">
        <v>14</v>
      </c>
      <c r="E368" t="s">
        <v>12</v>
      </c>
      <c r="F368" s="10" t="s">
        <v>133</v>
      </c>
      <c r="G368" s="36">
        <v>45644</v>
      </c>
      <c r="H368" s="10">
        <v>75</v>
      </c>
      <c r="I368" s="10">
        <v>1</v>
      </c>
      <c r="J368" t="str">
        <f t="shared" si="12"/>
        <v>Juvenile</v>
      </c>
      <c r="M368">
        <v>0</v>
      </c>
      <c r="O368" t="s">
        <v>67</v>
      </c>
    </row>
    <row r="369" spans="1:15" x14ac:dyDescent="0.25">
      <c r="A369" s="10">
        <v>723502</v>
      </c>
      <c r="B369" s="10" t="s">
        <v>13</v>
      </c>
      <c r="C369" s="10" t="s">
        <v>14</v>
      </c>
      <c r="D369" s="10" t="s">
        <v>14</v>
      </c>
      <c r="E369" t="s">
        <v>12</v>
      </c>
      <c r="F369" s="10" t="s">
        <v>133</v>
      </c>
      <c r="G369" s="36">
        <v>45644</v>
      </c>
      <c r="H369" s="10">
        <v>94</v>
      </c>
      <c r="I369" s="10">
        <v>1</v>
      </c>
      <c r="J369" t="str">
        <f t="shared" si="12"/>
        <v>Adult</v>
      </c>
      <c r="M369">
        <v>0</v>
      </c>
      <c r="O369" t="s">
        <v>67</v>
      </c>
    </row>
    <row r="370" spans="1:15" x14ac:dyDescent="0.25">
      <c r="A370" s="10">
        <v>723503</v>
      </c>
      <c r="B370" s="10" t="s">
        <v>13</v>
      </c>
      <c r="C370" s="10" t="s">
        <v>14</v>
      </c>
      <c r="D370" s="10" t="s">
        <v>14</v>
      </c>
      <c r="E370" t="s">
        <v>12</v>
      </c>
      <c r="F370" s="10" t="s">
        <v>133</v>
      </c>
      <c r="G370" s="36">
        <v>45644</v>
      </c>
      <c r="H370" s="10">
        <v>64</v>
      </c>
      <c r="I370" s="10">
        <v>1</v>
      </c>
      <c r="J370" t="str">
        <f t="shared" si="12"/>
        <v>Juvenile</v>
      </c>
      <c r="M370">
        <v>0</v>
      </c>
      <c r="O370" t="s">
        <v>67</v>
      </c>
    </row>
    <row r="371" spans="1:15" x14ac:dyDescent="0.25">
      <c r="A371" s="10">
        <v>723503</v>
      </c>
      <c r="B371" s="10" t="s">
        <v>13</v>
      </c>
      <c r="C371" s="10" t="s">
        <v>14</v>
      </c>
      <c r="D371" s="10" t="s">
        <v>14</v>
      </c>
      <c r="E371" t="s">
        <v>12</v>
      </c>
      <c r="F371" s="10" t="s">
        <v>133</v>
      </c>
      <c r="G371" s="36">
        <v>45644</v>
      </c>
      <c r="H371" s="10">
        <v>68</v>
      </c>
      <c r="I371" s="10">
        <v>1</v>
      </c>
      <c r="J371" t="str">
        <f t="shared" si="12"/>
        <v>Juvenile</v>
      </c>
      <c r="M371">
        <v>0</v>
      </c>
      <c r="O371" t="s">
        <v>67</v>
      </c>
    </row>
    <row r="372" spans="1:15" x14ac:dyDescent="0.25">
      <c r="A372" s="10">
        <v>723503</v>
      </c>
      <c r="B372" s="10" t="s">
        <v>13</v>
      </c>
      <c r="C372" s="10" t="s">
        <v>14</v>
      </c>
      <c r="D372" s="10" t="s">
        <v>14</v>
      </c>
      <c r="E372" t="s">
        <v>12</v>
      </c>
      <c r="F372" s="10" t="s">
        <v>133</v>
      </c>
      <c r="G372" s="36">
        <v>45644</v>
      </c>
      <c r="H372" s="10">
        <v>71</v>
      </c>
      <c r="I372" s="10">
        <v>2</v>
      </c>
      <c r="J372" t="str">
        <f t="shared" si="12"/>
        <v>Juvenile</v>
      </c>
      <c r="M372">
        <v>0</v>
      </c>
      <c r="O372" t="s">
        <v>67</v>
      </c>
    </row>
    <row r="373" spans="1:15" x14ac:dyDescent="0.25">
      <c r="A373" s="10">
        <v>723503</v>
      </c>
      <c r="B373" s="10" t="s">
        <v>13</v>
      </c>
      <c r="C373" s="10" t="s">
        <v>14</v>
      </c>
      <c r="D373" s="10" t="s">
        <v>14</v>
      </c>
      <c r="E373" t="s">
        <v>12</v>
      </c>
      <c r="F373" s="10" t="s">
        <v>133</v>
      </c>
      <c r="G373" s="36">
        <v>45644</v>
      </c>
      <c r="H373" s="10">
        <v>72</v>
      </c>
      <c r="I373" s="10">
        <v>2</v>
      </c>
      <c r="J373" t="str">
        <f t="shared" si="12"/>
        <v>Juvenile</v>
      </c>
      <c r="M373">
        <v>0</v>
      </c>
      <c r="O373" t="s">
        <v>67</v>
      </c>
    </row>
    <row r="374" spans="1:15" x14ac:dyDescent="0.25">
      <c r="A374" s="10">
        <v>723503</v>
      </c>
      <c r="B374" s="10" t="s">
        <v>13</v>
      </c>
      <c r="C374" s="10" t="s">
        <v>14</v>
      </c>
      <c r="D374" s="10" t="s">
        <v>14</v>
      </c>
      <c r="E374" t="s">
        <v>12</v>
      </c>
      <c r="F374" s="10" t="s">
        <v>133</v>
      </c>
      <c r="G374" s="36">
        <v>45644</v>
      </c>
      <c r="H374" s="10">
        <v>74</v>
      </c>
      <c r="I374" s="10">
        <v>1</v>
      </c>
      <c r="J374" t="str">
        <f t="shared" si="12"/>
        <v>Juvenile</v>
      </c>
      <c r="M374">
        <v>0</v>
      </c>
      <c r="O374" t="s">
        <v>67</v>
      </c>
    </row>
    <row r="375" spans="1:15" x14ac:dyDescent="0.25">
      <c r="A375" s="10">
        <v>723503</v>
      </c>
      <c r="B375" s="10" t="s">
        <v>13</v>
      </c>
      <c r="C375" s="10" t="s">
        <v>14</v>
      </c>
      <c r="D375" s="10" t="s">
        <v>14</v>
      </c>
      <c r="E375" t="s">
        <v>12</v>
      </c>
      <c r="F375" s="10" t="s">
        <v>133</v>
      </c>
      <c r="G375" s="36">
        <v>45644</v>
      </c>
      <c r="H375" s="10">
        <v>78</v>
      </c>
      <c r="I375" s="10">
        <v>1</v>
      </c>
      <c r="J375" t="str">
        <f t="shared" si="12"/>
        <v>Juvenile</v>
      </c>
      <c r="M375">
        <v>0</v>
      </c>
      <c r="O375" t="s">
        <v>67</v>
      </c>
    </row>
    <row r="376" spans="1:15" x14ac:dyDescent="0.25">
      <c r="A376" s="10">
        <v>723504</v>
      </c>
      <c r="B376" s="10" t="s">
        <v>13</v>
      </c>
      <c r="C376" s="10" t="s">
        <v>14</v>
      </c>
      <c r="D376" s="10" t="s">
        <v>14</v>
      </c>
      <c r="E376" t="s">
        <v>12</v>
      </c>
      <c r="F376" s="10" t="s">
        <v>133</v>
      </c>
      <c r="G376" s="36">
        <v>45644</v>
      </c>
      <c r="H376" s="10">
        <v>65</v>
      </c>
      <c r="I376" s="10">
        <v>1</v>
      </c>
      <c r="J376" t="str">
        <f t="shared" si="12"/>
        <v>Juvenile</v>
      </c>
      <c r="M376">
        <v>0</v>
      </c>
      <c r="O376" t="s">
        <v>67</v>
      </c>
    </row>
    <row r="377" spans="1:15" x14ac:dyDescent="0.25">
      <c r="A377" s="10">
        <v>723504</v>
      </c>
      <c r="B377" s="10" t="s">
        <v>13</v>
      </c>
      <c r="C377" s="10" t="s">
        <v>14</v>
      </c>
      <c r="D377" s="10" t="s">
        <v>14</v>
      </c>
      <c r="E377" t="s">
        <v>12</v>
      </c>
      <c r="F377" s="10" t="s">
        <v>133</v>
      </c>
      <c r="G377" s="36">
        <v>45644</v>
      </c>
      <c r="H377" s="10">
        <v>76</v>
      </c>
      <c r="I377" s="10">
        <v>1</v>
      </c>
      <c r="J377" t="str">
        <f t="shared" si="12"/>
        <v>Juvenile</v>
      </c>
      <c r="M377">
        <v>0</v>
      </c>
      <c r="O377" t="s">
        <v>67</v>
      </c>
    </row>
    <row r="378" spans="1:15" x14ac:dyDescent="0.25">
      <c r="A378" s="10">
        <v>723506</v>
      </c>
      <c r="B378" s="10" t="s">
        <v>13</v>
      </c>
      <c r="C378" s="10" t="s">
        <v>14</v>
      </c>
      <c r="D378" s="10" t="s">
        <v>14</v>
      </c>
      <c r="E378" t="s">
        <v>12</v>
      </c>
      <c r="F378" s="10" t="s">
        <v>133</v>
      </c>
      <c r="G378" s="36">
        <v>45644</v>
      </c>
      <c r="H378" s="10">
        <v>0</v>
      </c>
      <c r="I378" s="10">
        <v>1</v>
      </c>
      <c r="J378" t="str">
        <f t="shared" si="12"/>
        <v>Adult</v>
      </c>
      <c r="M378">
        <v>0</v>
      </c>
      <c r="O378" t="s">
        <v>67</v>
      </c>
    </row>
    <row r="379" spans="1:15" x14ac:dyDescent="0.25">
      <c r="A379" s="10">
        <v>723506</v>
      </c>
      <c r="B379" s="10" t="s">
        <v>13</v>
      </c>
      <c r="C379" s="10" t="s">
        <v>14</v>
      </c>
      <c r="D379" s="10" t="s">
        <v>14</v>
      </c>
      <c r="E379" t="s">
        <v>12</v>
      </c>
      <c r="F379" s="10" t="s">
        <v>133</v>
      </c>
      <c r="G379" s="36">
        <v>45644</v>
      </c>
      <c r="H379" s="10">
        <v>76</v>
      </c>
      <c r="I379" s="10">
        <v>1</v>
      </c>
      <c r="J379" t="str">
        <f t="shared" si="12"/>
        <v>Juvenile</v>
      </c>
      <c r="M379">
        <v>0</v>
      </c>
      <c r="O379" t="s">
        <v>67</v>
      </c>
    </row>
    <row r="380" spans="1:15" x14ac:dyDescent="0.25">
      <c r="A380" s="10">
        <v>723511</v>
      </c>
      <c r="B380" s="10" t="s">
        <v>13</v>
      </c>
      <c r="C380" s="10" t="s">
        <v>14</v>
      </c>
      <c r="D380" s="10" t="s">
        <v>14</v>
      </c>
      <c r="E380" t="s">
        <v>12</v>
      </c>
      <c r="F380" s="10" t="s">
        <v>133</v>
      </c>
      <c r="G380" s="36">
        <v>45644</v>
      </c>
      <c r="H380" s="10">
        <v>64</v>
      </c>
      <c r="I380" s="10">
        <v>1</v>
      </c>
      <c r="J380" t="str">
        <f t="shared" si="12"/>
        <v>Juvenile</v>
      </c>
      <c r="M380">
        <v>0</v>
      </c>
      <c r="O380" t="s">
        <v>67</v>
      </c>
    </row>
    <row r="381" spans="1:15" x14ac:dyDescent="0.25">
      <c r="A381" s="10">
        <v>723579</v>
      </c>
      <c r="B381" s="10" t="s">
        <v>13</v>
      </c>
      <c r="C381" s="10" t="s">
        <v>134</v>
      </c>
      <c r="D381" s="10" t="s">
        <v>22</v>
      </c>
      <c r="E381" t="s">
        <v>12</v>
      </c>
      <c r="F381" s="10" t="s">
        <v>135</v>
      </c>
      <c r="G381" s="36">
        <v>45645</v>
      </c>
      <c r="H381" s="10">
        <v>110</v>
      </c>
      <c r="I381" s="10">
        <v>1</v>
      </c>
      <c r="J381" t="str">
        <f t="shared" ref="J381:J383" si="13">IF(H381=0, "Adult", IF(H381&lt;20,"Larva",IF(H381&lt;=84,"Juvenile","Adult")))</f>
        <v>Adult</v>
      </c>
      <c r="M381">
        <v>0</v>
      </c>
      <c r="O381" t="s">
        <v>67</v>
      </c>
    </row>
    <row r="382" spans="1:15" x14ac:dyDescent="0.25">
      <c r="A382" s="10">
        <v>723594</v>
      </c>
      <c r="B382" s="10" t="s">
        <v>13</v>
      </c>
      <c r="C382" s="10" t="s">
        <v>113</v>
      </c>
      <c r="D382" s="10" t="s">
        <v>36</v>
      </c>
      <c r="E382" t="s">
        <v>12</v>
      </c>
      <c r="F382" s="10" t="s">
        <v>136</v>
      </c>
      <c r="G382" s="36">
        <v>45645</v>
      </c>
      <c r="H382" s="10">
        <v>0</v>
      </c>
      <c r="I382" s="10">
        <v>1</v>
      </c>
      <c r="J382" t="str">
        <f t="shared" si="13"/>
        <v>Adult</v>
      </c>
      <c r="M382">
        <v>0</v>
      </c>
      <c r="O382" t="s">
        <v>67</v>
      </c>
    </row>
    <row r="383" spans="1:15" x14ac:dyDescent="0.25">
      <c r="A383" s="10">
        <v>723600</v>
      </c>
      <c r="B383" s="10" t="s">
        <v>13</v>
      </c>
      <c r="C383" s="10" t="s">
        <v>113</v>
      </c>
      <c r="D383" s="10" t="s">
        <v>36</v>
      </c>
      <c r="E383" t="s">
        <v>12</v>
      </c>
      <c r="F383" s="10" t="s">
        <v>136</v>
      </c>
      <c r="G383" s="36">
        <v>45645</v>
      </c>
      <c r="H383" s="10">
        <v>0</v>
      </c>
      <c r="I383" s="10">
        <v>2</v>
      </c>
      <c r="J383" t="str">
        <f t="shared" si="13"/>
        <v>Adult</v>
      </c>
      <c r="M383">
        <v>0</v>
      </c>
      <c r="O383" t="s">
        <v>67</v>
      </c>
    </row>
    <row r="384" spans="1:15" x14ac:dyDescent="0.25">
      <c r="A384">
        <v>723729</v>
      </c>
      <c r="B384" t="s">
        <v>13</v>
      </c>
      <c r="C384" t="s">
        <v>75</v>
      </c>
      <c r="D384" t="s">
        <v>36</v>
      </c>
      <c r="E384" t="s">
        <v>12</v>
      </c>
      <c r="F384" t="s">
        <v>137</v>
      </c>
      <c r="G384" s="11">
        <v>45652</v>
      </c>
      <c r="H384" s="17">
        <v>101</v>
      </c>
      <c r="I384">
        <v>1</v>
      </c>
      <c r="J384" t="str">
        <f>IF(H384=0, "Adult", IF(H384&lt;20,"Larva",IF(H384&lt;=84,"Juvenile","Adult")))</f>
        <v>Adult</v>
      </c>
      <c r="M384">
        <v>0</v>
      </c>
      <c r="O384" t="s">
        <v>67</v>
      </c>
    </row>
    <row r="385" spans="1:15" x14ac:dyDescent="0.25">
      <c r="A385">
        <v>723737</v>
      </c>
      <c r="B385" t="s">
        <v>13</v>
      </c>
      <c r="C385" t="s">
        <v>138</v>
      </c>
      <c r="D385" t="s">
        <v>36</v>
      </c>
      <c r="E385" t="s">
        <v>12</v>
      </c>
      <c r="F385" t="s">
        <v>139</v>
      </c>
      <c r="G385" s="11">
        <v>45652</v>
      </c>
      <c r="H385" s="17">
        <v>66</v>
      </c>
      <c r="I385">
        <v>1</v>
      </c>
      <c r="J385" t="str">
        <f>IF(H385=0, "Adult", IF(H385&lt;20,"Larva",IF(H385&lt;=84,"Juvenile","Adult")))</f>
        <v>Juvenile</v>
      </c>
      <c r="M385">
        <v>0</v>
      </c>
      <c r="O385" t="s">
        <v>67</v>
      </c>
    </row>
    <row r="386" spans="1:15" x14ac:dyDescent="0.25">
      <c r="A386">
        <v>723738</v>
      </c>
      <c r="B386" t="s">
        <v>13</v>
      </c>
      <c r="C386" t="s">
        <v>138</v>
      </c>
      <c r="D386" t="s">
        <v>36</v>
      </c>
      <c r="E386" t="s">
        <v>12</v>
      </c>
      <c r="F386" t="s">
        <v>139</v>
      </c>
      <c r="G386" s="11">
        <v>45652</v>
      </c>
      <c r="H386" s="17">
        <v>95</v>
      </c>
      <c r="I386">
        <v>1</v>
      </c>
      <c r="J386" t="str">
        <f>IF(H386=0, "Adult", IF(H386&lt;20,"Larva",IF(H386&lt;=84,"Juvenile","Adult")))</f>
        <v>Adult</v>
      </c>
      <c r="M386">
        <v>0</v>
      </c>
      <c r="O386" t="s">
        <v>67</v>
      </c>
    </row>
    <row r="387" spans="1:15" x14ac:dyDescent="0.25">
      <c r="A387">
        <v>723738</v>
      </c>
      <c r="B387" t="s">
        <v>13</v>
      </c>
      <c r="C387" t="s">
        <v>138</v>
      </c>
      <c r="D387" t="s">
        <v>36</v>
      </c>
      <c r="E387" t="s">
        <v>12</v>
      </c>
      <c r="F387" t="s">
        <v>139</v>
      </c>
      <c r="G387" s="11">
        <v>45652</v>
      </c>
      <c r="H387" s="17">
        <v>63</v>
      </c>
      <c r="I387">
        <v>1</v>
      </c>
      <c r="J387" t="str">
        <f>IF(H387=0, "Adult", IF(H387&lt;20,"Larva",IF(H387&lt;=84,"Juvenile","Adult")))</f>
        <v>Juvenile</v>
      </c>
      <c r="M387">
        <v>0</v>
      </c>
      <c r="O387" t="s">
        <v>67</v>
      </c>
    </row>
    <row r="388" spans="1:15" x14ac:dyDescent="0.25">
      <c r="A388">
        <v>723738</v>
      </c>
      <c r="B388" t="s">
        <v>13</v>
      </c>
      <c r="C388" t="s">
        <v>138</v>
      </c>
      <c r="D388" t="s">
        <v>36</v>
      </c>
      <c r="E388" t="s">
        <v>12</v>
      </c>
      <c r="F388" t="s">
        <v>139</v>
      </c>
      <c r="G388" s="11">
        <v>45652</v>
      </c>
      <c r="H388" s="17">
        <v>107</v>
      </c>
      <c r="I388">
        <v>1</v>
      </c>
      <c r="J388" t="str">
        <f>IF(H388=0, "Adult", IF(H388&lt;20,"Larva",IF(H388&lt;=84,"Juvenile","Adult")))</f>
        <v>Adult</v>
      </c>
      <c r="M388">
        <v>0</v>
      </c>
      <c r="O388" t="s">
        <v>67</v>
      </c>
    </row>
    <row r="389" spans="1:15" x14ac:dyDescent="0.25">
      <c r="A389">
        <v>723738</v>
      </c>
      <c r="B389" t="s">
        <v>13</v>
      </c>
      <c r="C389" t="s">
        <v>138</v>
      </c>
      <c r="D389" t="s">
        <v>36</v>
      </c>
      <c r="E389" t="s">
        <v>12</v>
      </c>
      <c r="F389" t="s">
        <v>139</v>
      </c>
      <c r="G389" s="11">
        <v>45652</v>
      </c>
      <c r="H389" s="17">
        <v>104</v>
      </c>
      <c r="I389">
        <v>1</v>
      </c>
      <c r="J389" t="str">
        <f t="shared" ref="J389:J390" si="14">IF(H389=0, "Adult", IF(H389&lt;20,"Larva",IF(H389&lt;=84,"Juvenile","Adult")))</f>
        <v>Adult</v>
      </c>
      <c r="M389">
        <v>0</v>
      </c>
      <c r="O389" t="s">
        <v>67</v>
      </c>
    </row>
    <row r="390" spans="1:15" x14ac:dyDescent="0.25">
      <c r="A390">
        <v>723738</v>
      </c>
      <c r="B390" t="s">
        <v>13</v>
      </c>
      <c r="C390" t="s">
        <v>138</v>
      </c>
      <c r="D390" t="s">
        <v>36</v>
      </c>
      <c r="E390" t="s">
        <v>12</v>
      </c>
      <c r="F390" t="s">
        <v>139</v>
      </c>
      <c r="G390" s="11">
        <v>45652</v>
      </c>
      <c r="H390" s="17">
        <v>106</v>
      </c>
      <c r="I390">
        <v>1</v>
      </c>
      <c r="J390" t="str">
        <f t="shared" si="14"/>
        <v>Adult</v>
      </c>
      <c r="M390">
        <v>0</v>
      </c>
      <c r="O390" t="s">
        <v>67</v>
      </c>
    </row>
    <row r="391" spans="1:15" x14ac:dyDescent="0.25">
      <c r="A391">
        <v>723738</v>
      </c>
      <c r="B391" t="s">
        <v>13</v>
      </c>
      <c r="C391" t="s">
        <v>138</v>
      </c>
      <c r="D391" t="s">
        <v>36</v>
      </c>
      <c r="E391" t="s">
        <v>12</v>
      </c>
      <c r="F391" t="s">
        <v>139</v>
      </c>
      <c r="G391" s="11">
        <v>45652</v>
      </c>
      <c r="H391" s="17">
        <v>71</v>
      </c>
      <c r="I391">
        <v>1</v>
      </c>
      <c r="J391" t="str">
        <f>IF(H391=0, "Adult", IF(H391&lt;20,"Larva",IF(H391&lt;=84,"Juvenile","Adult")))</f>
        <v>Juvenile</v>
      </c>
      <c r="M391">
        <v>0</v>
      </c>
      <c r="O391" t="s">
        <v>67</v>
      </c>
    </row>
    <row r="392" spans="1:15" x14ac:dyDescent="0.25">
      <c r="A392">
        <v>723738</v>
      </c>
      <c r="B392" t="s">
        <v>13</v>
      </c>
      <c r="C392" t="s">
        <v>138</v>
      </c>
      <c r="D392" t="s">
        <v>36</v>
      </c>
      <c r="E392" t="s">
        <v>12</v>
      </c>
      <c r="F392" t="s">
        <v>139</v>
      </c>
      <c r="G392" s="11">
        <v>45652</v>
      </c>
      <c r="H392" s="17">
        <v>74</v>
      </c>
      <c r="I392">
        <v>1</v>
      </c>
      <c r="J392" t="str">
        <f>IF(H392=0, "Adult", IF(H392&lt;20,"Larva",IF(H392&lt;=84,"Juvenile","Adult")))</f>
        <v>Juvenile</v>
      </c>
      <c r="M392">
        <v>0</v>
      </c>
      <c r="O392" t="s">
        <v>67</v>
      </c>
    </row>
    <row r="393" spans="1:15" x14ac:dyDescent="0.25">
      <c r="A393">
        <v>723738</v>
      </c>
      <c r="B393" t="s">
        <v>13</v>
      </c>
      <c r="C393" t="s">
        <v>138</v>
      </c>
      <c r="D393" t="s">
        <v>36</v>
      </c>
      <c r="E393" t="s">
        <v>12</v>
      </c>
      <c r="F393" t="s">
        <v>139</v>
      </c>
      <c r="G393" s="11">
        <v>45652</v>
      </c>
      <c r="H393" s="17">
        <v>99</v>
      </c>
      <c r="I393">
        <v>1</v>
      </c>
      <c r="J393" t="str">
        <f>IF(H393=0, "Adult", IF(H393&lt;20,"Larva",IF(H393&lt;=84,"Juvenile","Adult")))</f>
        <v>Adult</v>
      </c>
      <c r="M393">
        <v>0</v>
      </c>
      <c r="O393" t="s">
        <v>67</v>
      </c>
    </row>
    <row r="394" spans="1:15" x14ac:dyDescent="0.25">
      <c r="A394">
        <v>723739</v>
      </c>
      <c r="B394" t="s">
        <v>13</v>
      </c>
      <c r="C394" t="s">
        <v>138</v>
      </c>
      <c r="D394" t="s">
        <v>36</v>
      </c>
      <c r="E394" t="s">
        <v>12</v>
      </c>
      <c r="F394" t="s">
        <v>139</v>
      </c>
      <c r="G394" s="11">
        <v>45652</v>
      </c>
      <c r="H394" s="17">
        <v>73</v>
      </c>
      <c r="I394">
        <v>1</v>
      </c>
      <c r="J394" t="str">
        <f>IF(H394=0, "Adult", IF(H394&lt;20,"Larva",IF(H394&lt;=84,"Juvenile","Adult")))</f>
        <v>Juvenile</v>
      </c>
      <c r="M394">
        <v>0</v>
      </c>
      <c r="O394" t="s">
        <v>67</v>
      </c>
    </row>
    <row r="395" spans="1:15" x14ac:dyDescent="0.25">
      <c r="A395">
        <v>723739</v>
      </c>
      <c r="B395" t="s">
        <v>13</v>
      </c>
      <c r="C395" t="s">
        <v>138</v>
      </c>
      <c r="D395" t="s">
        <v>36</v>
      </c>
      <c r="E395" t="s">
        <v>12</v>
      </c>
      <c r="F395" t="s">
        <v>139</v>
      </c>
      <c r="G395" s="11">
        <v>45652</v>
      </c>
      <c r="H395" s="17">
        <v>97</v>
      </c>
      <c r="I395">
        <v>1</v>
      </c>
      <c r="J395" t="str">
        <f>IF(H395=0, "Adult", IF(H395&lt;20,"Larva",IF(H395&lt;=84,"Juvenile","Adult")))</f>
        <v>Adult</v>
      </c>
      <c r="M395">
        <v>0</v>
      </c>
      <c r="O395" t="s">
        <v>67</v>
      </c>
    </row>
    <row r="396" spans="1:15" x14ac:dyDescent="0.25">
      <c r="A396">
        <v>723739</v>
      </c>
      <c r="B396" t="s">
        <v>13</v>
      </c>
      <c r="C396" t="s">
        <v>138</v>
      </c>
      <c r="D396" t="s">
        <v>36</v>
      </c>
      <c r="E396" t="s">
        <v>12</v>
      </c>
      <c r="F396" t="s">
        <v>139</v>
      </c>
      <c r="G396" s="11">
        <v>45652</v>
      </c>
      <c r="H396" s="17">
        <v>55</v>
      </c>
      <c r="I396">
        <v>1</v>
      </c>
      <c r="J396" t="str">
        <f t="shared" ref="J396:J397" si="15">IF(H396=0, "Adult", IF(H396&lt;20,"Larva",IF(H396&lt;=84,"Juvenile","Adult")))</f>
        <v>Juvenile</v>
      </c>
      <c r="M396">
        <v>0</v>
      </c>
      <c r="O396" t="s">
        <v>67</v>
      </c>
    </row>
    <row r="397" spans="1:15" x14ac:dyDescent="0.25">
      <c r="A397">
        <v>723739</v>
      </c>
      <c r="B397" t="s">
        <v>13</v>
      </c>
      <c r="C397" t="s">
        <v>138</v>
      </c>
      <c r="D397" t="s">
        <v>36</v>
      </c>
      <c r="E397" t="s">
        <v>12</v>
      </c>
      <c r="F397" t="s">
        <v>139</v>
      </c>
      <c r="G397" s="11">
        <v>45652</v>
      </c>
      <c r="H397" s="17">
        <v>70</v>
      </c>
      <c r="I397">
        <v>2</v>
      </c>
      <c r="J397" t="str">
        <f t="shared" si="15"/>
        <v>Juvenile</v>
      </c>
      <c r="M397">
        <v>0</v>
      </c>
      <c r="O397" t="s">
        <v>67</v>
      </c>
    </row>
    <row r="398" spans="1:15" x14ac:dyDescent="0.25">
      <c r="A398">
        <v>723739</v>
      </c>
      <c r="B398" t="s">
        <v>13</v>
      </c>
      <c r="C398" t="s">
        <v>138</v>
      </c>
      <c r="D398" t="s">
        <v>36</v>
      </c>
      <c r="E398" t="s">
        <v>12</v>
      </c>
      <c r="F398" t="s">
        <v>139</v>
      </c>
      <c r="G398" s="11">
        <v>45652</v>
      </c>
      <c r="H398" s="17">
        <v>67</v>
      </c>
      <c r="I398">
        <v>1</v>
      </c>
      <c r="J398" t="str">
        <f t="shared" ref="J398:J399" si="16">IF(H398=0, "Adult", IF(H398&lt;20,"Larva",IF(H398&lt;=84,"Juvenile","Adult")))</f>
        <v>Juvenile</v>
      </c>
      <c r="M398">
        <v>0</v>
      </c>
      <c r="O398" t="s">
        <v>67</v>
      </c>
    </row>
    <row r="399" spans="1:15" x14ac:dyDescent="0.25">
      <c r="A399">
        <v>723739</v>
      </c>
      <c r="B399" t="s">
        <v>13</v>
      </c>
      <c r="C399" t="s">
        <v>138</v>
      </c>
      <c r="D399" t="s">
        <v>36</v>
      </c>
      <c r="E399" t="s">
        <v>12</v>
      </c>
      <c r="F399" t="s">
        <v>139</v>
      </c>
      <c r="G399" s="11">
        <v>45652</v>
      </c>
      <c r="H399" s="17">
        <v>102</v>
      </c>
      <c r="I399">
        <v>1</v>
      </c>
      <c r="J399" t="str">
        <f t="shared" si="16"/>
        <v>Adult</v>
      </c>
      <c r="M399">
        <v>0</v>
      </c>
      <c r="O399" t="s">
        <v>67</v>
      </c>
    </row>
    <row r="400" spans="1:15" x14ac:dyDescent="0.25">
      <c r="A400">
        <v>723740</v>
      </c>
      <c r="B400" t="s">
        <v>13</v>
      </c>
      <c r="C400" t="s">
        <v>138</v>
      </c>
      <c r="D400" t="s">
        <v>36</v>
      </c>
      <c r="E400" t="s">
        <v>12</v>
      </c>
      <c r="F400" t="s">
        <v>139</v>
      </c>
      <c r="G400" s="11">
        <v>45652</v>
      </c>
      <c r="H400" s="17">
        <v>65</v>
      </c>
      <c r="I400">
        <v>1</v>
      </c>
      <c r="J400" t="str">
        <f t="shared" ref="J400:J403" si="17">IF(H400=0, "Adult", IF(H400&lt;20,"Larva",IF(H400&lt;=84,"Juvenile","Adult")))</f>
        <v>Juvenile</v>
      </c>
      <c r="M400">
        <v>0</v>
      </c>
      <c r="O400" t="s">
        <v>67</v>
      </c>
    </row>
    <row r="401" spans="1:15" x14ac:dyDescent="0.25">
      <c r="A401">
        <v>723740</v>
      </c>
      <c r="B401" t="s">
        <v>13</v>
      </c>
      <c r="C401" t="s">
        <v>138</v>
      </c>
      <c r="D401" t="s">
        <v>36</v>
      </c>
      <c r="E401" t="s">
        <v>12</v>
      </c>
      <c r="F401" t="s">
        <v>139</v>
      </c>
      <c r="G401" s="11">
        <v>45652</v>
      </c>
      <c r="H401" s="17">
        <v>103</v>
      </c>
      <c r="I401">
        <v>1</v>
      </c>
      <c r="J401" t="str">
        <f t="shared" si="17"/>
        <v>Adult</v>
      </c>
      <c r="M401">
        <v>0</v>
      </c>
      <c r="O401" t="s">
        <v>67</v>
      </c>
    </row>
    <row r="402" spans="1:15" x14ac:dyDescent="0.25">
      <c r="A402">
        <v>723740</v>
      </c>
      <c r="B402" t="s">
        <v>13</v>
      </c>
      <c r="C402" t="s">
        <v>138</v>
      </c>
      <c r="D402" t="s">
        <v>36</v>
      </c>
      <c r="E402" t="s">
        <v>12</v>
      </c>
      <c r="F402" t="s">
        <v>139</v>
      </c>
      <c r="G402" s="11">
        <v>45652</v>
      </c>
      <c r="H402" s="17">
        <v>63</v>
      </c>
      <c r="I402">
        <v>1</v>
      </c>
      <c r="J402" t="str">
        <f t="shared" si="17"/>
        <v>Juvenile</v>
      </c>
      <c r="M402">
        <v>0</v>
      </c>
      <c r="O402" t="s">
        <v>67</v>
      </c>
    </row>
    <row r="403" spans="1:15" x14ac:dyDescent="0.25">
      <c r="A403">
        <v>723740</v>
      </c>
      <c r="B403" t="s">
        <v>13</v>
      </c>
      <c r="C403" t="s">
        <v>138</v>
      </c>
      <c r="D403" t="s">
        <v>36</v>
      </c>
      <c r="E403" t="s">
        <v>12</v>
      </c>
      <c r="F403" t="s">
        <v>139</v>
      </c>
      <c r="G403" s="11">
        <v>45652</v>
      </c>
      <c r="H403" s="17">
        <v>70</v>
      </c>
      <c r="I403">
        <v>1</v>
      </c>
      <c r="J403" t="str">
        <f t="shared" si="17"/>
        <v>Juvenile</v>
      </c>
      <c r="M403">
        <v>0</v>
      </c>
      <c r="O403" t="s">
        <v>67</v>
      </c>
    </row>
    <row r="404" spans="1:15" x14ac:dyDescent="0.25">
      <c r="A404">
        <v>723740</v>
      </c>
      <c r="B404" t="s">
        <v>13</v>
      </c>
      <c r="C404" t="s">
        <v>138</v>
      </c>
      <c r="D404" t="s">
        <v>36</v>
      </c>
      <c r="E404" t="s">
        <v>12</v>
      </c>
      <c r="F404" t="s">
        <v>139</v>
      </c>
      <c r="G404" s="11">
        <v>45652</v>
      </c>
      <c r="H404" s="17">
        <v>69</v>
      </c>
      <c r="I404">
        <v>1</v>
      </c>
      <c r="J404" t="str">
        <f t="shared" ref="J404:J405" si="18">IF(H404=0, "Adult", IF(H404&lt;20,"Larva",IF(H404&lt;=84,"Juvenile","Adult")))</f>
        <v>Juvenile</v>
      </c>
      <c r="M404">
        <v>0</v>
      </c>
      <c r="O404" t="s">
        <v>67</v>
      </c>
    </row>
    <row r="405" spans="1:15" x14ac:dyDescent="0.25">
      <c r="A405">
        <v>723740</v>
      </c>
      <c r="B405" t="s">
        <v>13</v>
      </c>
      <c r="C405" t="s">
        <v>138</v>
      </c>
      <c r="D405" t="s">
        <v>36</v>
      </c>
      <c r="E405" t="s">
        <v>12</v>
      </c>
      <c r="F405" t="s">
        <v>139</v>
      </c>
      <c r="G405" s="11">
        <v>45652</v>
      </c>
      <c r="H405" s="17">
        <v>74</v>
      </c>
      <c r="I405">
        <v>1</v>
      </c>
      <c r="J405" t="str">
        <f t="shared" si="18"/>
        <v>Juvenile</v>
      </c>
      <c r="M405">
        <v>0</v>
      </c>
      <c r="O405" t="s">
        <v>67</v>
      </c>
    </row>
    <row r="406" spans="1:15" x14ac:dyDescent="0.25">
      <c r="A406">
        <v>723759</v>
      </c>
      <c r="B406" t="s">
        <v>13</v>
      </c>
      <c r="C406" t="s">
        <v>113</v>
      </c>
      <c r="D406" t="s">
        <v>36</v>
      </c>
      <c r="E406" t="s">
        <v>12</v>
      </c>
      <c r="F406" t="s">
        <v>140</v>
      </c>
      <c r="G406" s="11">
        <v>45652</v>
      </c>
      <c r="H406" s="17">
        <v>104</v>
      </c>
      <c r="I406">
        <v>1</v>
      </c>
      <c r="J406" t="str">
        <f t="shared" ref="J406:J411" si="19">IF(H406=0, "Adult", IF(H406&lt;20,"Larva",IF(H406&lt;=84,"Juvenile","Adult")))</f>
        <v>Adult</v>
      </c>
      <c r="M406">
        <v>0</v>
      </c>
      <c r="O406" t="s">
        <v>67</v>
      </c>
    </row>
    <row r="407" spans="1:15" x14ac:dyDescent="0.25">
      <c r="A407">
        <v>723762</v>
      </c>
      <c r="B407" t="s">
        <v>13</v>
      </c>
      <c r="C407" t="s">
        <v>113</v>
      </c>
      <c r="D407" t="s">
        <v>36</v>
      </c>
      <c r="E407" t="s">
        <v>12</v>
      </c>
      <c r="F407" t="s">
        <v>140</v>
      </c>
      <c r="G407" s="11">
        <v>45652</v>
      </c>
      <c r="H407" s="17">
        <v>116</v>
      </c>
      <c r="I407">
        <v>1</v>
      </c>
      <c r="J407" t="str">
        <f t="shared" si="19"/>
        <v>Adult</v>
      </c>
      <c r="M407">
        <v>0</v>
      </c>
      <c r="O407" t="s">
        <v>67</v>
      </c>
    </row>
    <row r="408" spans="1:15" x14ac:dyDescent="0.25">
      <c r="A408">
        <v>723762</v>
      </c>
      <c r="B408" t="s">
        <v>13</v>
      </c>
      <c r="C408" t="s">
        <v>113</v>
      </c>
      <c r="D408" t="s">
        <v>36</v>
      </c>
      <c r="E408" t="s">
        <v>12</v>
      </c>
      <c r="F408" t="s">
        <v>140</v>
      </c>
      <c r="G408" s="11">
        <v>45652</v>
      </c>
      <c r="H408" s="17">
        <v>111</v>
      </c>
      <c r="I408">
        <v>1</v>
      </c>
      <c r="J408" t="str">
        <f t="shared" si="19"/>
        <v>Adult</v>
      </c>
      <c r="M408">
        <v>0</v>
      </c>
      <c r="O408" t="s">
        <v>67</v>
      </c>
    </row>
    <row r="409" spans="1:15" x14ac:dyDescent="0.25">
      <c r="A409">
        <v>723783</v>
      </c>
      <c r="B409" t="s">
        <v>13</v>
      </c>
      <c r="C409" t="s">
        <v>14</v>
      </c>
      <c r="D409" t="s">
        <v>14</v>
      </c>
      <c r="E409" t="s">
        <v>12</v>
      </c>
      <c r="F409" t="s">
        <v>141</v>
      </c>
      <c r="G409" s="11">
        <v>45653</v>
      </c>
      <c r="H409" s="17">
        <v>55</v>
      </c>
      <c r="I409">
        <v>1</v>
      </c>
      <c r="J409" t="str">
        <f t="shared" si="19"/>
        <v>Juvenile</v>
      </c>
      <c r="M409">
        <v>0</v>
      </c>
      <c r="O409" t="s">
        <v>67</v>
      </c>
    </row>
    <row r="410" spans="1:15" x14ac:dyDescent="0.25">
      <c r="A410">
        <v>723783</v>
      </c>
      <c r="B410" t="s">
        <v>13</v>
      </c>
      <c r="C410" t="s">
        <v>14</v>
      </c>
      <c r="D410" t="s">
        <v>14</v>
      </c>
      <c r="E410" t="s">
        <v>12</v>
      </c>
      <c r="F410" t="s">
        <v>141</v>
      </c>
      <c r="G410" s="11">
        <v>45653</v>
      </c>
      <c r="H410" s="17">
        <v>72</v>
      </c>
      <c r="I410">
        <v>1</v>
      </c>
      <c r="J410" t="str">
        <f t="shared" si="19"/>
        <v>Juvenile</v>
      </c>
      <c r="M410">
        <v>0</v>
      </c>
      <c r="O410" t="s">
        <v>67</v>
      </c>
    </row>
    <row r="411" spans="1:15" x14ac:dyDescent="0.25">
      <c r="A411">
        <v>723785</v>
      </c>
      <c r="B411" t="s">
        <v>13</v>
      </c>
      <c r="C411" t="s">
        <v>14</v>
      </c>
      <c r="D411" t="s">
        <v>14</v>
      </c>
      <c r="E411" t="s">
        <v>12</v>
      </c>
      <c r="F411" t="s">
        <v>141</v>
      </c>
      <c r="G411" s="11">
        <v>45653</v>
      </c>
      <c r="H411" s="17">
        <v>63</v>
      </c>
      <c r="I411">
        <v>1</v>
      </c>
      <c r="J411" t="str">
        <f t="shared" si="19"/>
        <v>Juvenile</v>
      </c>
      <c r="M411">
        <v>0</v>
      </c>
      <c r="O411" t="s">
        <v>67</v>
      </c>
    </row>
    <row r="412" spans="1:15" x14ac:dyDescent="0.25">
      <c r="A412">
        <v>723785</v>
      </c>
      <c r="B412" t="s">
        <v>13</v>
      </c>
      <c r="C412" t="s">
        <v>14</v>
      </c>
      <c r="D412" t="s">
        <v>14</v>
      </c>
      <c r="E412" t="s">
        <v>12</v>
      </c>
      <c r="F412" t="s">
        <v>141</v>
      </c>
      <c r="G412" s="11">
        <v>45653</v>
      </c>
      <c r="H412" s="17">
        <v>64</v>
      </c>
      <c r="I412">
        <v>1</v>
      </c>
      <c r="J412" t="str">
        <f t="shared" ref="J412:J413" si="20">IF(H412=0, "Adult", IF(H412&lt;20,"Larva",IF(H412&lt;=84,"Juvenile","Adult")))</f>
        <v>Juvenile</v>
      </c>
      <c r="M412">
        <v>0</v>
      </c>
      <c r="O412" t="s">
        <v>67</v>
      </c>
    </row>
    <row r="413" spans="1:15" x14ac:dyDescent="0.25">
      <c r="A413">
        <v>723785</v>
      </c>
      <c r="B413" t="s">
        <v>13</v>
      </c>
      <c r="C413" t="s">
        <v>14</v>
      </c>
      <c r="D413" t="s">
        <v>14</v>
      </c>
      <c r="E413" t="s">
        <v>12</v>
      </c>
      <c r="F413" t="s">
        <v>141</v>
      </c>
      <c r="G413" s="11">
        <v>45653</v>
      </c>
      <c r="H413" s="17">
        <v>74</v>
      </c>
      <c r="I413">
        <v>1</v>
      </c>
      <c r="J413" t="str">
        <f t="shared" si="20"/>
        <v>Juvenile</v>
      </c>
      <c r="M413">
        <v>0</v>
      </c>
      <c r="O413" t="s">
        <v>67</v>
      </c>
    </row>
    <row r="414" spans="1:15" x14ac:dyDescent="0.25">
      <c r="A414">
        <v>723785</v>
      </c>
      <c r="B414" t="s">
        <v>13</v>
      </c>
      <c r="C414" t="s">
        <v>14</v>
      </c>
      <c r="D414" t="s">
        <v>14</v>
      </c>
      <c r="E414" t="s">
        <v>12</v>
      </c>
      <c r="F414" t="s">
        <v>141</v>
      </c>
      <c r="G414" s="11">
        <v>45653</v>
      </c>
      <c r="H414" s="17">
        <v>80</v>
      </c>
      <c r="I414">
        <v>1</v>
      </c>
      <c r="J414" t="str">
        <f t="shared" ref="J414:J424" si="21">IF(H414=0, "Adult", IF(H414&lt;20,"Larva",IF(H414&lt;=84,"Juvenile","Adult")))</f>
        <v>Juvenile</v>
      </c>
      <c r="M414">
        <v>0</v>
      </c>
      <c r="O414" t="s">
        <v>67</v>
      </c>
    </row>
    <row r="415" spans="1:15" x14ac:dyDescent="0.25">
      <c r="A415">
        <v>723785</v>
      </c>
      <c r="B415" t="s">
        <v>13</v>
      </c>
      <c r="C415" t="s">
        <v>14</v>
      </c>
      <c r="D415" t="s">
        <v>14</v>
      </c>
      <c r="E415" t="s">
        <v>12</v>
      </c>
      <c r="F415" t="s">
        <v>141</v>
      </c>
      <c r="G415" s="11">
        <v>45653</v>
      </c>
      <c r="H415" s="17">
        <v>57</v>
      </c>
      <c r="I415">
        <v>1</v>
      </c>
      <c r="J415" t="str">
        <f t="shared" si="21"/>
        <v>Juvenile</v>
      </c>
      <c r="M415">
        <v>0</v>
      </c>
      <c r="O415" t="s">
        <v>67</v>
      </c>
    </row>
    <row r="416" spans="1:15" x14ac:dyDescent="0.25">
      <c r="A416">
        <v>723786</v>
      </c>
      <c r="B416" t="s">
        <v>13</v>
      </c>
      <c r="C416" t="s">
        <v>14</v>
      </c>
      <c r="D416" t="s">
        <v>14</v>
      </c>
      <c r="E416" t="s">
        <v>12</v>
      </c>
      <c r="F416" t="s">
        <v>141</v>
      </c>
      <c r="G416" s="11">
        <v>45653</v>
      </c>
      <c r="H416" s="17">
        <v>68</v>
      </c>
      <c r="I416">
        <v>1</v>
      </c>
      <c r="J416" t="str">
        <f t="shared" si="21"/>
        <v>Juvenile</v>
      </c>
      <c r="M416">
        <v>0</v>
      </c>
      <c r="O416" t="s">
        <v>67</v>
      </c>
    </row>
    <row r="417" spans="1:15" x14ac:dyDescent="0.25">
      <c r="A417">
        <v>723786</v>
      </c>
      <c r="B417" t="s">
        <v>13</v>
      </c>
      <c r="C417" t="s">
        <v>14</v>
      </c>
      <c r="D417" t="s">
        <v>14</v>
      </c>
      <c r="E417" t="s">
        <v>12</v>
      </c>
      <c r="F417" t="s">
        <v>141</v>
      </c>
      <c r="G417" s="11">
        <v>45653</v>
      </c>
      <c r="H417" s="17">
        <v>105</v>
      </c>
      <c r="I417">
        <v>1</v>
      </c>
      <c r="J417" t="str">
        <f t="shared" si="21"/>
        <v>Adult</v>
      </c>
      <c r="M417">
        <v>0</v>
      </c>
      <c r="O417" t="s">
        <v>67</v>
      </c>
    </row>
    <row r="418" spans="1:15" x14ac:dyDescent="0.25">
      <c r="A418">
        <v>723787</v>
      </c>
      <c r="B418" t="s">
        <v>13</v>
      </c>
      <c r="C418" t="s">
        <v>14</v>
      </c>
      <c r="D418" t="s">
        <v>14</v>
      </c>
      <c r="E418" t="s">
        <v>12</v>
      </c>
      <c r="F418" t="s">
        <v>141</v>
      </c>
      <c r="G418" s="11">
        <v>45653</v>
      </c>
      <c r="H418" s="17">
        <v>105</v>
      </c>
      <c r="I418">
        <v>1</v>
      </c>
      <c r="J418" t="str">
        <f t="shared" si="21"/>
        <v>Adult</v>
      </c>
      <c r="M418">
        <v>0</v>
      </c>
      <c r="O418" t="s">
        <v>67</v>
      </c>
    </row>
    <row r="419" spans="1:15" x14ac:dyDescent="0.25">
      <c r="A419">
        <v>723787</v>
      </c>
      <c r="B419" t="s">
        <v>13</v>
      </c>
      <c r="C419" t="s">
        <v>14</v>
      </c>
      <c r="D419" t="s">
        <v>14</v>
      </c>
      <c r="E419" t="s">
        <v>12</v>
      </c>
      <c r="F419" t="s">
        <v>141</v>
      </c>
      <c r="G419" s="11">
        <v>45653</v>
      </c>
      <c r="H419" s="17">
        <v>62</v>
      </c>
      <c r="I419">
        <v>1</v>
      </c>
      <c r="J419" t="str">
        <f t="shared" si="21"/>
        <v>Juvenile</v>
      </c>
      <c r="M419">
        <v>0</v>
      </c>
      <c r="O419" t="s">
        <v>67</v>
      </c>
    </row>
    <row r="420" spans="1:15" x14ac:dyDescent="0.25">
      <c r="A420">
        <v>723795</v>
      </c>
      <c r="B420" t="s">
        <v>13</v>
      </c>
      <c r="C420" t="s">
        <v>65</v>
      </c>
      <c r="D420" t="s">
        <v>14</v>
      </c>
      <c r="E420" t="s">
        <v>12</v>
      </c>
      <c r="F420" t="s">
        <v>142</v>
      </c>
      <c r="G420" s="11">
        <v>45653</v>
      </c>
      <c r="H420" s="17">
        <v>65</v>
      </c>
      <c r="I420">
        <v>1</v>
      </c>
      <c r="J420" t="str">
        <f t="shared" si="21"/>
        <v>Juvenile</v>
      </c>
      <c r="M420">
        <v>0</v>
      </c>
      <c r="O420" t="s">
        <v>67</v>
      </c>
    </row>
    <row r="421" spans="1:15" x14ac:dyDescent="0.25">
      <c r="A421">
        <v>723799</v>
      </c>
      <c r="B421" t="s">
        <v>13</v>
      </c>
      <c r="C421" t="s">
        <v>65</v>
      </c>
      <c r="D421" t="s">
        <v>14</v>
      </c>
      <c r="E421" t="s">
        <v>12</v>
      </c>
      <c r="F421" t="s">
        <v>142</v>
      </c>
      <c r="G421" s="11">
        <v>45653</v>
      </c>
      <c r="H421" s="17">
        <v>72</v>
      </c>
      <c r="I421">
        <v>1</v>
      </c>
      <c r="J421" t="str">
        <f t="shared" si="21"/>
        <v>Juvenile</v>
      </c>
      <c r="M421">
        <v>0</v>
      </c>
      <c r="O421" t="s">
        <v>67</v>
      </c>
    </row>
    <row r="422" spans="1:15" x14ac:dyDescent="0.25">
      <c r="A422">
        <v>723807</v>
      </c>
      <c r="B422" t="s">
        <v>13</v>
      </c>
      <c r="C422" t="s">
        <v>65</v>
      </c>
      <c r="D422" t="s">
        <v>14</v>
      </c>
      <c r="E422" t="s">
        <v>12</v>
      </c>
      <c r="F422" t="s">
        <v>142</v>
      </c>
      <c r="G422" s="11">
        <v>45653</v>
      </c>
      <c r="H422" s="17">
        <v>68</v>
      </c>
      <c r="I422">
        <v>1</v>
      </c>
      <c r="J422" t="str">
        <f t="shared" si="21"/>
        <v>Juvenile</v>
      </c>
      <c r="M422">
        <v>0</v>
      </c>
      <c r="O422" t="s">
        <v>67</v>
      </c>
    </row>
    <row r="423" spans="1:15" x14ac:dyDescent="0.25">
      <c r="A423">
        <v>723809</v>
      </c>
      <c r="B423" t="s">
        <v>13</v>
      </c>
      <c r="C423" t="s">
        <v>65</v>
      </c>
      <c r="D423" t="s">
        <v>14</v>
      </c>
      <c r="E423" t="s">
        <v>12</v>
      </c>
      <c r="F423" t="s">
        <v>142</v>
      </c>
      <c r="G423" s="11">
        <v>45653</v>
      </c>
      <c r="H423" s="17">
        <v>58</v>
      </c>
      <c r="I423">
        <v>1</v>
      </c>
      <c r="J423" t="str">
        <f t="shared" si="21"/>
        <v>Juvenile</v>
      </c>
      <c r="M423">
        <v>0</v>
      </c>
      <c r="O423" t="s">
        <v>67</v>
      </c>
    </row>
    <row r="424" spans="1:15" x14ac:dyDescent="0.25">
      <c r="A424">
        <v>723814</v>
      </c>
      <c r="B424" t="s">
        <v>13</v>
      </c>
      <c r="C424" t="s">
        <v>14</v>
      </c>
      <c r="D424" t="s">
        <v>14</v>
      </c>
      <c r="E424" t="s">
        <v>12</v>
      </c>
      <c r="F424" t="s">
        <v>143</v>
      </c>
      <c r="G424" s="11">
        <v>45653</v>
      </c>
      <c r="H424" s="17">
        <v>64</v>
      </c>
      <c r="I424">
        <v>1</v>
      </c>
      <c r="J424" t="str">
        <f t="shared" si="21"/>
        <v>Juvenile</v>
      </c>
      <c r="M424">
        <v>0</v>
      </c>
      <c r="O424" t="s">
        <v>67</v>
      </c>
    </row>
    <row r="425" spans="1:15" x14ac:dyDescent="0.25">
      <c r="A425">
        <v>723816</v>
      </c>
      <c r="B425" t="s">
        <v>13</v>
      </c>
      <c r="C425" t="s">
        <v>14</v>
      </c>
      <c r="D425" t="s">
        <v>14</v>
      </c>
      <c r="E425" t="s">
        <v>12</v>
      </c>
      <c r="F425" t="s">
        <v>143</v>
      </c>
      <c r="G425" s="11">
        <v>45653</v>
      </c>
      <c r="H425" s="17">
        <v>74</v>
      </c>
      <c r="I425">
        <v>1</v>
      </c>
      <c r="J425" t="str">
        <f t="shared" ref="J425:J426" si="22">IF(H425=0, "Adult", IF(H425&lt;20,"Larva",IF(H425&lt;=84,"Juvenile","Adult")))</f>
        <v>Juvenile</v>
      </c>
      <c r="M425">
        <v>0</v>
      </c>
      <c r="O425" t="s">
        <v>67</v>
      </c>
    </row>
    <row r="426" spans="1:15" x14ac:dyDescent="0.25">
      <c r="A426">
        <v>723816</v>
      </c>
      <c r="B426" t="s">
        <v>13</v>
      </c>
      <c r="C426" t="s">
        <v>14</v>
      </c>
      <c r="D426" t="s">
        <v>14</v>
      </c>
      <c r="E426" t="s">
        <v>12</v>
      </c>
      <c r="F426" t="s">
        <v>143</v>
      </c>
      <c r="G426" s="11">
        <v>45653</v>
      </c>
      <c r="H426" s="17">
        <v>98</v>
      </c>
      <c r="I426">
        <v>1</v>
      </c>
      <c r="J426" t="str">
        <f t="shared" si="22"/>
        <v>Adult</v>
      </c>
      <c r="M426">
        <v>0</v>
      </c>
      <c r="O426" t="s">
        <v>67</v>
      </c>
    </row>
    <row r="427" spans="1:15" x14ac:dyDescent="0.25">
      <c r="D427" s="39" t="s">
        <v>94</v>
      </c>
      <c r="E427" t="s">
        <v>95</v>
      </c>
      <c r="F427" s="14" t="s">
        <v>107</v>
      </c>
      <c r="G427" s="19">
        <v>45642</v>
      </c>
      <c r="H427" s="14">
        <v>0</v>
      </c>
      <c r="I427" s="14">
        <v>4</v>
      </c>
      <c r="J427" t="str">
        <f t="shared" ref="J427:J458" si="23">IF(H427=0, "Adult", IF(H427&lt;20,"Larva",IF(H427&lt;=84,"Juvenile","Adult")))</f>
        <v>Adult</v>
      </c>
      <c r="M427">
        <v>0</v>
      </c>
      <c r="O427" t="s">
        <v>67</v>
      </c>
    </row>
    <row r="428" spans="1:15" x14ac:dyDescent="0.25">
      <c r="D428" s="39" t="s">
        <v>94</v>
      </c>
      <c r="E428" t="s">
        <v>95</v>
      </c>
      <c r="F428" s="14" t="s">
        <v>107</v>
      </c>
      <c r="G428" s="19">
        <v>45642</v>
      </c>
      <c r="H428" s="14">
        <v>63</v>
      </c>
      <c r="I428" s="14">
        <v>1</v>
      </c>
      <c r="J428" t="str">
        <f t="shared" si="23"/>
        <v>Juvenile</v>
      </c>
      <c r="M428">
        <v>0</v>
      </c>
      <c r="O428" t="s">
        <v>67</v>
      </c>
    </row>
    <row r="429" spans="1:15" x14ac:dyDescent="0.25">
      <c r="D429" s="39" t="s">
        <v>94</v>
      </c>
      <c r="E429" t="s">
        <v>95</v>
      </c>
      <c r="F429" s="14" t="s">
        <v>107</v>
      </c>
      <c r="G429" s="19">
        <v>45642</v>
      </c>
      <c r="H429" s="14">
        <v>0</v>
      </c>
      <c r="I429" s="14">
        <v>2</v>
      </c>
      <c r="J429" t="str">
        <f t="shared" si="23"/>
        <v>Adult</v>
      </c>
      <c r="M429">
        <v>0</v>
      </c>
      <c r="O429" t="s">
        <v>67</v>
      </c>
    </row>
    <row r="430" spans="1:15" x14ac:dyDescent="0.25">
      <c r="D430" s="39" t="s">
        <v>94</v>
      </c>
      <c r="E430" t="s">
        <v>95</v>
      </c>
      <c r="F430" s="14" t="s">
        <v>96</v>
      </c>
      <c r="G430" s="19">
        <v>45642</v>
      </c>
      <c r="H430" s="14">
        <v>0</v>
      </c>
      <c r="I430" s="14">
        <v>1</v>
      </c>
      <c r="J430" t="str">
        <f t="shared" si="23"/>
        <v>Adult</v>
      </c>
      <c r="M430">
        <v>0</v>
      </c>
      <c r="O430" t="s">
        <v>67</v>
      </c>
    </row>
    <row r="431" spans="1:15" x14ac:dyDescent="0.25">
      <c r="D431" s="39" t="s">
        <v>94</v>
      </c>
      <c r="E431" t="s">
        <v>95</v>
      </c>
      <c r="F431" s="14" t="s">
        <v>96</v>
      </c>
      <c r="G431" s="19">
        <v>45642</v>
      </c>
      <c r="H431" s="14">
        <v>66</v>
      </c>
      <c r="I431" s="14">
        <v>1</v>
      </c>
      <c r="J431" t="str">
        <f t="shared" si="23"/>
        <v>Juvenile</v>
      </c>
      <c r="M431">
        <v>0</v>
      </c>
      <c r="O431" t="s">
        <v>67</v>
      </c>
    </row>
    <row r="432" spans="1:15" x14ac:dyDescent="0.25">
      <c r="D432" s="39" t="s">
        <v>94</v>
      </c>
      <c r="E432" t="s">
        <v>95</v>
      </c>
      <c r="F432" s="14" t="s">
        <v>96</v>
      </c>
      <c r="G432" s="19">
        <v>45642</v>
      </c>
      <c r="H432" s="14">
        <v>67</v>
      </c>
      <c r="I432" s="14">
        <v>2</v>
      </c>
      <c r="J432" t="str">
        <f t="shared" si="23"/>
        <v>Juvenile</v>
      </c>
      <c r="M432">
        <v>0</v>
      </c>
      <c r="O432" t="s">
        <v>67</v>
      </c>
    </row>
    <row r="433" spans="4:15" x14ac:dyDescent="0.25">
      <c r="D433" s="39" t="s">
        <v>94</v>
      </c>
      <c r="E433" t="s">
        <v>95</v>
      </c>
      <c r="F433" s="14" t="s">
        <v>96</v>
      </c>
      <c r="G433" s="19">
        <v>45642</v>
      </c>
      <c r="H433" s="14">
        <v>70</v>
      </c>
      <c r="I433" s="14">
        <v>1</v>
      </c>
      <c r="J433" t="str">
        <f t="shared" si="23"/>
        <v>Juvenile</v>
      </c>
      <c r="M433">
        <v>0</v>
      </c>
      <c r="O433" t="s">
        <v>67</v>
      </c>
    </row>
    <row r="434" spans="4:15" x14ac:dyDescent="0.25">
      <c r="D434" s="39" t="s">
        <v>94</v>
      </c>
      <c r="E434" t="s">
        <v>95</v>
      </c>
      <c r="F434" s="14" t="s">
        <v>96</v>
      </c>
      <c r="G434" s="19">
        <v>45642</v>
      </c>
      <c r="H434" s="14">
        <v>74</v>
      </c>
      <c r="I434" s="14">
        <v>1</v>
      </c>
      <c r="J434" t="str">
        <f t="shared" si="23"/>
        <v>Juvenile</v>
      </c>
      <c r="M434">
        <v>0</v>
      </c>
      <c r="O434" t="s">
        <v>67</v>
      </c>
    </row>
    <row r="435" spans="4:15" x14ac:dyDescent="0.25">
      <c r="D435" s="39" t="s">
        <v>94</v>
      </c>
      <c r="E435" t="s">
        <v>95</v>
      </c>
      <c r="F435" s="14" t="s">
        <v>96</v>
      </c>
      <c r="G435" s="19">
        <v>45642</v>
      </c>
      <c r="H435" s="14">
        <v>82</v>
      </c>
      <c r="I435" s="14">
        <v>1</v>
      </c>
      <c r="J435" t="str">
        <f t="shared" si="23"/>
        <v>Juvenile</v>
      </c>
      <c r="M435">
        <v>0</v>
      </c>
      <c r="O435" t="s">
        <v>67</v>
      </c>
    </row>
    <row r="436" spans="4:15" x14ac:dyDescent="0.25">
      <c r="D436" s="39" t="s">
        <v>94</v>
      </c>
      <c r="E436" t="s">
        <v>95</v>
      </c>
      <c r="F436" s="14" t="s">
        <v>116</v>
      </c>
      <c r="G436" s="19">
        <v>45642</v>
      </c>
      <c r="H436" s="14">
        <v>0</v>
      </c>
      <c r="I436" s="14">
        <v>3</v>
      </c>
      <c r="J436" t="str">
        <f t="shared" si="23"/>
        <v>Adult</v>
      </c>
      <c r="M436">
        <v>0</v>
      </c>
      <c r="O436" t="s">
        <v>67</v>
      </c>
    </row>
    <row r="437" spans="4:15" x14ac:dyDescent="0.25">
      <c r="D437" s="39" t="s">
        <v>94</v>
      </c>
      <c r="E437" t="s">
        <v>95</v>
      </c>
      <c r="F437" s="14" t="s">
        <v>107</v>
      </c>
      <c r="G437" s="19">
        <v>45645</v>
      </c>
      <c r="H437" s="14">
        <v>109</v>
      </c>
      <c r="I437" s="14">
        <v>1</v>
      </c>
      <c r="J437" t="str">
        <f t="shared" si="23"/>
        <v>Adult</v>
      </c>
      <c r="M437">
        <v>0</v>
      </c>
      <c r="O437" t="s">
        <v>67</v>
      </c>
    </row>
    <row r="438" spans="4:15" x14ac:dyDescent="0.25">
      <c r="D438" s="39" t="s">
        <v>94</v>
      </c>
      <c r="E438" t="s">
        <v>95</v>
      </c>
      <c r="F438" s="14" t="s">
        <v>107</v>
      </c>
      <c r="G438" s="19">
        <v>45645</v>
      </c>
      <c r="H438" s="14">
        <v>110</v>
      </c>
      <c r="I438" s="14">
        <v>2</v>
      </c>
      <c r="J438" t="str">
        <f t="shared" si="23"/>
        <v>Adult</v>
      </c>
      <c r="M438">
        <v>0</v>
      </c>
      <c r="O438" t="s">
        <v>67</v>
      </c>
    </row>
    <row r="439" spans="4:15" x14ac:dyDescent="0.25">
      <c r="D439" s="39" t="s">
        <v>94</v>
      </c>
      <c r="E439" t="s">
        <v>95</v>
      </c>
      <c r="F439" s="14" t="s">
        <v>107</v>
      </c>
      <c r="G439" s="19">
        <v>45645</v>
      </c>
      <c r="H439" s="14">
        <v>111</v>
      </c>
      <c r="I439" s="14">
        <v>3</v>
      </c>
      <c r="J439" t="str">
        <f t="shared" si="23"/>
        <v>Adult</v>
      </c>
      <c r="M439">
        <v>0</v>
      </c>
      <c r="O439" t="s">
        <v>67</v>
      </c>
    </row>
    <row r="440" spans="4:15" x14ac:dyDescent="0.25">
      <c r="D440" s="39" t="s">
        <v>94</v>
      </c>
      <c r="E440" t="s">
        <v>95</v>
      </c>
      <c r="F440" s="14" t="s">
        <v>107</v>
      </c>
      <c r="G440" s="19">
        <v>45645</v>
      </c>
      <c r="H440" s="14">
        <v>113</v>
      </c>
      <c r="I440" s="14">
        <v>1</v>
      </c>
      <c r="J440" t="str">
        <f t="shared" si="23"/>
        <v>Adult</v>
      </c>
      <c r="M440">
        <v>0</v>
      </c>
      <c r="O440" t="s">
        <v>67</v>
      </c>
    </row>
    <row r="441" spans="4:15" x14ac:dyDescent="0.25">
      <c r="D441" s="39" t="s">
        <v>94</v>
      </c>
      <c r="E441" t="s">
        <v>95</v>
      </c>
      <c r="F441" s="14" t="s">
        <v>107</v>
      </c>
      <c r="G441" s="19">
        <v>45645</v>
      </c>
      <c r="H441" s="14">
        <v>114</v>
      </c>
      <c r="I441" s="14">
        <v>2</v>
      </c>
      <c r="J441" t="str">
        <f t="shared" si="23"/>
        <v>Adult</v>
      </c>
      <c r="M441">
        <v>0</v>
      </c>
      <c r="O441" t="s">
        <v>67</v>
      </c>
    </row>
    <row r="442" spans="4:15" x14ac:dyDescent="0.25">
      <c r="D442" s="39" t="s">
        <v>94</v>
      </c>
      <c r="E442" t="s">
        <v>95</v>
      </c>
      <c r="F442" s="14" t="s">
        <v>107</v>
      </c>
      <c r="G442" s="19">
        <v>45645</v>
      </c>
      <c r="H442" s="14">
        <v>116</v>
      </c>
      <c r="I442" s="14">
        <v>1</v>
      </c>
      <c r="J442" t="str">
        <f t="shared" si="23"/>
        <v>Adult</v>
      </c>
      <c r="M442">
        <v>0</v>
      </c>
      <c r="O442" t="s">
        <v>67</v>
      </c>
    </row>
    <row r="443" spans="4:15" x14ac:dyDescent="0.25">
      <c r="D443" s="39" t="s">
        <v>94</v>
      </c>
      <c r="E443" t="s">
        <v>95</v>
      </c>
      <c r="F443" s="14" t="s">
        <v>107</v>
      </c>
      <c r="G443" s="19">
        <v>45645</v>
      </c>
      <c r="H443" s="14">
        <v>119</v>
      </c>
      <c r="I443" s="14">
        <v>1</v>
      </c>
      <c r="J443" t="str">
        <f t="shared" si="23"/>
        <v>Adult</v>
      </c>
      <c r="M443">
        <v>0</v>
      </c>
      <c r="O443" t="s">
        <v>67</v>
      </c>
    </row>
    <row r="444" spans="4:15" x14ac:dyDescent="0.25">
      <c r="D444" s="39" t="s">
        <v>94</v>
      </c>
      <c r="E444" t="s">
        <v>95</v>
      </c>
      <c r="F444" s="14" t="s">
        <v>96</v>
      </c>
      <c r="G444" s="19">
        <v>45645</v>
      </c>
      <c r="H444" s="14">
        <v>97</v>
      </c>
      <c r="I444" s="14">
        <v>1</v>
      </c>
      <c r="J444" t="str">
        <f t="shared" si="23"/>
        <v>Adult</v>
      </c>
      <c r="M444">
        <v>0</v>
      </c>
      <c r="O444" t="s">
        <v>67</v>
      </c>
    </row>
    <row r="445" spans="4:15" x14ac:dyDescent="0.25">
      <c r="D445" s="39" t="s">
        <v>94</v>
      </c>
      <c r="E445" t="s">
        <v>95</v>
      </c>
      <c r="F445" s="14" t="s">
        <v>96</v>
      </c>
      <c r="G445" s="19">
        <v>45645</v>
      </c>
      <c r="H445" s="14">
        <v>100</v>
      </c>
      <c r="I445" s="14">
        <v>1</v>
      </c>
      <c r="J445" t="str">
        <f t="shared" si="23"/>
        <v>Adult</v>
      </c>
      <c r="M445">
        <v>0</v>
      </c>
      <c r="O445" t="s">
        <v>67</v>
      </c>
    </row>
    <row r="446" spans="4:15" x14ac:dyDescent="0.25">
      <c r="D446" s="39" t="s">
        <v>94</v>
      </c>
      <c r="E446" t="s">
        <v>95</v>
      </c>
      <c r="F446" s="14" t="s">
        <v>96</v>
      </c>
      <c r="G446" s="19">
        <v>45645</v>
      </c>
      <c r="H446" s="14">
        <v>105</v>
      </c>
      <c r="I446" s="14">
        <v>1</v>
      </c>
      <c r="J446" t="str">
        <f t="shared" si="23"/>
        <v>Adult</v>
      </c>
      <c r="M446">
        <v>0</v>
      </c>
      <c r="O446" t="s">
        <v>67</v>
      </c>
    </row>
    <row r="447" spans="4:15" x14ac:dyDescent="0.25">
      <c r="D447" s="39" t="s">
        <v>94</v>
      </c>
      <c r="E447" t="s">
        <v>95</v>
      </c>
      <c r="F447" s="14" t="s">
        <v>96</v>
      </c>
      <c r="G447" s="19">
        <v>45645</v>
      </c>
      <c r="H447" s="14">
        <v>106</v>
      </c>
      <c r="I447" s="14">
        <v>2</v>
      </c>
      <c r="J447" t="str">
        <f t="shared" si="23"/>
        <v>Adult</v>
      </c>
      <c r="M447">
        <v>0</v>
      </c>
      <c r="O447" t="s">
        <v>67</v>
      </c>
    </row>
    <row r="448" spans="4:15" x14ac:dyDescent="0.25">
      <c r="D448" s="39" t="s">
        <v>94</v>
      </c>
      <c r="E448" t="s">
        <v>95</v>
      </c>
      <c r="F448" s="14" t="s">
        <v>96</v>
      </c>
      <c r="G448" s="19">
        <v>45645</v>
      </c>
      <c r="H448" s="14">
        <v>107</v>
      </c>
      <c r="I448" s="14">
        <v>2</v>
      </c>
      <c r="J448" t="str">
        <f t="shared" si="23"/>
        <v>Adult</v>
      </c>
      <c r="M448">
        <v>0</v>
      </c>
      <c r="O448" t="s">
        <v>67</v>
      </c>
    </row>
    <row r="449" spans="4:15" x14ac:dyDescent="0.25">
      <c r="D449" s="39" t="s">
        <v>94</v>
      </c>
      <c r="E449" t="s">
        <v>95</v>
      </c>
      <c r="F449" s="14" t="s">
        <v>96</v>
      </c>
      <c r="G449" s="19">
        <v>45645</v>
      </c>
      <c r="H449" s="14">
        <v>110</v>
      </c>
      <c r="I449" s="14">
        <v>1</v>
      </c>
      <c r="J449" t="str">
        <f t="shared" si="23"/>
        <v>Adult</v>
      </c>
      <c r="M449">
        <v>0</v>
      </c>
      <c r="O449" t="s">
        <v>67</v>
      </c>
    </row>
    <row r="450" spans="4:15" x14ac:dyDescent="0.25">
      <c r="D450" s="39" t="s">
        <v>94</v>
      </c>
      <c r="E450" t="s">
        <v>95</v>
      </c>
      <c r="F450" s="14" t="s">
        <v>96</v>
      </c>
      <c r="G450" s="19">
        <v>45645</v>
      </c>
      <c r="H450" s="14">
        <v>112</v>
      </c>
      <c r="I450" s="14">
        <v>1</v>
      </c>
      <c r="J450" t="str">
        <f t="shared" si="23"/>
        <v>Adult</v>
      </c>
      <c r="M450">
        <v>0</v>
      </c>
      <c r="O450" t="s">
        <v>67</v>
      </c>
    </row>
    <row r="451" spans="4:15" x14ac:dyDescent="0.25">
      <c r="D451" s="39" t="s">
        <v>94</v>
      </c>
      <c r="E451" t="s">
        <v>95</v>
      </c>
      <c r="F451" s="14" t="s">
        <v>96</v>
      </c>
      <c r="G451" s="19">
        <v>45645</v>
      </c>
      <c r="H451" s="14">
        <v>119</v>
      </c>
      <c r="I451" s="14">
        <v>1</v>
      </c>
      <c r="J451" t="str">
        <f t="shared" si="23"/>
        <v>Adult</v>
      </c>
      <c r="M451">
        <v>0</v>
      </c>
      <c r="O451" t="s">
        <v>67</v>
      </c>
    </row>
    <row r="452" spans="4:15" x14ac:dyDescent="0.25">
      <c r="D452" s="39" t="s">
        <v>94</v>
      </c>
      <c r="E452" t="s">
        <v>95</v>
      </c>
      <c r="F452" s="14" t="s">
        <v>116</v>
      </c>
      <c r="G452" s="19">
        <v>45645</v>
      </c>
      <c r="H452" s="14">
        <v>96</v>
      </c>
      <c r="I452" s="14">
        <v>1</v>
      </c>
      <c r="J452" t="str">
        <f t="shared" si="23"/>
        <v>Adult</v>
      </c>
      <c r="M452">
        <v>0</v>
      </c>
      <c r="O452" t="s">
        <v>67</v>
      </c>
    </row>
    <row r="453" spans="4:15" x14ac:dyDescent="0.25">
      <c r="D453" s="39" t="s">
        <v>94</v>
      </c>
      <c r="E453" t="s">
        <v>95</v>
      </c>
      <c r="F453" s="14" t="s">
        <v>116</v>
      </c>
      <c r="G453" s="19">
        <v>45645</v>
      </c>
      <c r="H453" s="14">
        <v>110</v>
      </c>
      <c r="I453" s="14">
        <v>1</v>
      </c>
      <c r="J453" t="str">
        <f t="shared" si="23"/>
        <v>Adult</v>
      </c>
      <c r="M453">
        <v>0</v>
      </c>
      <c r="O453" t="s">
        <v>67</v>
      </c>
    </row>
    <row r="454" spans="4:15" x14ac:dyDescent="0.25">
      <c r="D454" s="39" t="s">
        <v>94</v>
      </c>
      <c r="E454" t="s">
        <v>95</v>
      </c>
      <c r="F454" s="14" t="s">
        <v>107</v>
      </c>
      <c r="G454" s="19">
        <v>45646</v>
      </c>
      <c r="H454" s="14">
        <v>64</v>
      </c>
      <c r="I454" s="14">
        <v>1</v>
      </c>
      <c r="J454" t="str">
        <f t="shared" si="23"/>
        <v>Juvenile</v>
      </c>
      <c r="M454">
        <v>0</v>
      </c>
      <c r="O454" t="s">
        <v>67</v>
      </c>
    </row>
    <row r="455" spans="4:15" x14ac:dyDescent="0.25">
      <c r="D455" s="39" t="s">
        <v>94</v>
      </c>
      <c r="E455" t="s">
        <v>95</v>
      </c>
      <c r="F455" s="14" t="s">
        <v>107</v>
      </c>
      <c r="G455" s="19">
        <v>45646</v>
      </c>
      <c r="H455" s="14">
        <v>69</v>
      </c>
      <c r="I455" s="14">
        <v>1</v>
      </c>
      <c r="J455" t="str">
        <f t="shared" si="23"/>
        <v>Juvenile</v>
      </c>
      <c r="M455">
        <v>0</v>
      </c>
      <c r="O455" t="s">
        <v>67</v>
      </c>
    </row>
    <row r="456" spans="4:15" x14ac:dyDescent="0.25">
      <c r="D456" s="39" t="s">
        <v>94</v>
      </c>
      <c r="E456" t="s">
        <v>95</v>
      </c>
      <c r="F456" s="14" t="s">
        <v>107</v>
      </c>
      <c r="G456" s="19">
        <v>45646</v>
      </c>
      <c r="H456" s="14">
        <v>75</v>
      </c>
      <c r="I456" s="14">
        <v>1</v>
      </c>
      <c r="J456" t="str">
        <f t="shared" si="23"/>
        <v>Juvenile</v>
      </c>
      <c r="M456">
        <v>0</v>
      </c>
      <c r="O456" t="s">
        <v>67</v>
      </c>
    </row>
    <row r="457" spans="4:15" x14ac:dyDescent="0.25">
      <c r="D457" s="39" t="s">
        <v>94</v>
      </c>
      <c r="E457" t="s">
        <v>95</v>
      </c>
      <c r="F457" s="14" t="s">
        <v>107</v>
      </c>
      <c r="G457" s="19">
        <v>45646</v>
      </c>
      <c r="H457" s="14">
        <v>77</v>
      </c>
      <c r="I457" s="14">
        <v>1</v>
      </c>
      <c r="J457" t="str">
        <f t="shared" si="23"/>
        <v>Juvenile</v>
      </c>
      <c r="M457">
        <v>0</v>
      </c>
      <c r="O457" t="s">
        <v>67</v>
      </c>
    </row>
    <row r="458" spans="4:15" x14ac:dyDescent="0.25">
      <c r="D458" s="39" t="s">
        <v>94</v>
      </c>
      <c r="E458" t="s">
        <v>95</v>
      </c>
      <c r="F458" s="14" t="s">
        <v>107</v>
      </c>
      <c r="G458" s="19">
        <v>45646</v>
      </c>
      <c r="H458" s="14">
        <v>83</v>
      </c>
      <c r="I458" s="14">
        <v>1</v>
      </c>
      <c r="J458" t="str">
        <f t="shared" si="23"/>
        <v>Juvenile</v>
      </c>
      <c r="M458">
        <v>0</v>
      </c>
      <c r="O458" t="s">
        <v>67</v>
      </c>
    </row>
    <row r="459" spans="4:15" x14ac:dyDescent="0.25">
      <c r="D459" s="39" t="s">
        <v>94</v>
      </c>
      <c r="E459" t="s">
        <v>95</v>
      </c>
      <c r="F459" s="14" t="s">
        <v>107</v>
      </c>
      <c r="G459" s="19">
        <v>45646</v>
      </c>
      <c r="H459" s="14">
        <v>94</v>
      </c>
      <c r="I459" s="14">
        <v>1</v>
      </c>
      <c r="J459" t="str">
        <f t="shared" ref="J459:J490" si="24">IF(H459=0, "Adult", IF(H459&lt;20,"Larva",IF(H459&lt;=84,"Juvenile","Adult")))</f>
        <v>Adult</v>
      </c>
      <c r="M459">
        <v>0</v>
      </c>
      <c r="O459" t="s">
        <v>67</v>
      </c>
    </row>
    <row r="460" spans="4:15" x14ac:dyDescent="0.25">
      <c r="D460" s="39" t="s">
        <v>94</v>
      </c>
      <c r="E460" t="s">
        <v>95</v>
      </c>
      <c r="F460" s="14" t="s">
        <v>107</v>
      </c>
      <c r="G460" s="19">
        <v>45646</v>
      </c>
      <c r="H460" s="14">
        <v>98</v>
      </c>
      <c r="I460" s="14">
        <v>1</v>
      </c>
      <c r="J460" t="str">
        <f t="shared" si="24"/>
        <v>Adult</v>
      </c>
      <c r="M460">
        <v>0</v>
      </c>
      <c r="O460" t="s">
        <v>67</v>
      </c>
    </row>
    <row r="461" spans="4:15" x14ac:dyDescent="0.25">
      <c r="D461" s="39" t="s">
        <v>94</v>
      </c>
      <c r="E461" t="s">
        <v>95</v>
      </c>
      <c r="F461" s="14" t="s">
        <v>107</v>
      </c>
      <c r="G461" s="19">
        <v>45646</v>
      </c>
      <c r="H461" s="14">
        <v>99</v>
      </c>
      <c r="I461" s="14">
        <v>1</v>
      </c>
      <c r="J461" t="str">
        <f t="shared" si="24"/>
        <v>Adult</v>
      </c>
      <c r="M461">
        <v>0</v>
      </c>
      <c r="O461" t="s">
        <v>67</v>
      </c>
    </row>
    <row r="462" spans="4:15" x14ac:dyDescent="0.25">
      <c r="D462" s="39" t="s">
        <v>94</v>
      </c>
      <c r="E462" t="s">
        <v>95</v>
      </c>
      <c r="F462" s="14" t="s">
        <v>107</v>
      </c>
      <c r="G462" s="19">
        <v>45646</v>
      </c>
      <c r="H462" s="14">
        <v>100</v>
      </c>
      <c r="I462" s="14">
        <v>2</v>
      </c>
      <c r="J462" t="str">
        <f t="shared" si="24"/>
        <v>Adult</v>
      </c>
      <c r="M462">
        <v>0</v>
      </c>
      <c r="O462" t="s">
        <v>67</v>
      </c>
    </row>
    <row r="463" spans="4:15" x14ac:dyDescent="0.25">
      <c r="D463" s="39" t="s">
        <v>94</v>
      </c>
      <c r="E463" t="s">
        <v>95</v>
      </c>
      <c r="F463" s="14" t="s">
        <v>107</v>
      </c>
      <c r="G463" s="19">
        <v>45646</v>
      </c>
      <c r="H463" s="14">
        <v>101</v>
      </c>
      <c r="I463" s="14">
        <v>1</v>
      </c>
      <c r="J463" t="str">
        <f t="shared" si="24"/>
        <v>Adult</v>
      </c>
      <c r="M463">
        <v>0</v>
      </c>
      <c r="O463" t="s">
        <v>67</v>
      </c>
    </row>
    <row r="464" spans="4:15" x14ac:dyDescent="0.25">
      <c r="D464" s="39" t="s">
        <v>94</v>
      </c>
      <c r="E464" t="s">
        <v>95</v>
      </c>
      <c r="F464" s="14" t="s">
        <v>107</v>
      </c>
      <c r="G464" s="19">
        <v>45646</v>
      </c>
      <c r="H464" s="14">
        <v>102</v>
      </c>
      <c r="I464" s="14">
        <v>1</v>
      </c>
      <c r="J464" t="str">
        <f t="shared" si="24"/>
        <v>Adult</v>
      </c>
      <c r="M464">
        <v>0</v>
      </c>
      <c r="O464" t="s">
        <v>67</v>
      </c>
    </row>
    <row r="465" spans="4:15" x14ac:dyDescent="0.25">
      <c r="D465" s="39" t="s">
        <v>94</v>
      </c>
      <c r="E465" t="s">
        <v>95</v>
      </c>
      <c r="F465" s="14" t="s">
        <v>107</v>
      </c>
      <c r="G465" s="19">
        <v>45646</v>
      </c>
      <c r="H465" s="14">
        <v>103</v>
      </c>
      <c r="I465" s="14">
        <v>2</v>
      </c>
      <c r="J465" t="str">
        <f t="shared" si="24"/>
        <v>Adult</v>
      </c>
      <c r="M465">
        <v>0</v>
      </c>
      <c r="O465" t="s">
        <v>67</v>
      </c>
    </row>
    <row r="466" spans="4:15" x14ac:dyDescent="0.25">
      <c r="D466" s="39" t="s">
        <v>94</v>
      </c>
      <c r="E466" t="s">
        <v>95</v>
      </c>
      <c r="F466" s="14" t="s">
        <v>107</v>
      </c>
      <c r="G466" s="19">
        <v>45646</v>
      </c>
      <c r="H466" s="14">
        <v>104</v>
      </c>
      <c r="I466" s="14">
        <v>3</v>
      </c>
      <c r="J466" t="str">
        <f t="shared" si="24"/>
        <v>Adult</v>
      </c>
      <c r="M466">
        <v>0</v>
      </c>
      <c r="O466" t="s">
        <v>67</v>
      </c>
    </row>
    <row r="467" spans="4:15" x14ac:dyDescent="0.25">
      <c r="D467" s="39" t="s">
        <v>94</v>
      </c>
      <c r="E467" t="s">
        <v>95</v>
      </c>
      <c r="F467" s="14" t="s">
        <v>107</v>
      </c>
      <c r="G467" s="19">
        <v>45646</v>
      </c>
      <c r="H467" s="14">
        <v>105</v>
      </c>
      <c r="I467" s="14">
        <v>2</v>
      </c>
      <c r="J467" t="str">
        <f t="shared" si="24"/>
        <v>Adult</v>
      </c>
      <c r="M467">
        <v>0</v>
      </c>
      <c r="O467" t="s">
        <v>67</v>
      </c>
    </row>
    <row r="468" spans="4:15" x14ac:dyDescent="0.25">
      <c r="D468" s="39" t="s">
        <v>94</v>
      </c>
      <c r="E468" t="s">
        <v>95</v>
      </c>
      <c r="F468" s="14" t="s">
        <v>107</v>
      </c>
      <c r="G468" s="19">
        <v>45646</v>
      </c>
      <c r="H468" s="14">
        <v>106</v>
      </c>
      <c r="I468" s="14">
        <v>1</v>
      </c>
      <c r="J468" t="str">
        <f t="shared" si="24"/>
        <v>Adult</v>
      </c>
      <c r="M468">
        <v>0</v>
      </c>
      <c r="O468" t="s">
        <v>67</v>
      </c>
    </row>
    <row r="469" spans="4:15" x14ac:dyDescent="0.25">
      <c r="D469" s="39" t="s">
        <v>94</v>
      </c>
      <c r="E469" t="s">
        <v>95</v>
      </c>
      <c r="F469" s="14" t="s">
        <v>107</v>
      </c>
      <c r="G469" s="19">
        <v>45646</v>
      </c>
      <c r="H469" s="14">
        <v>107</v>
      </c>
      <c r="I469" s="14">
        <v>2</v>
      </c>
      <c r="J469" t="str">
        <f t="shared" si="24"/>
        <v>Adult</v>
      </c>
      <c r="M469">
        <v>0</v>
      </c>
      <c r="O469" t="s">
        <v>67</v>
      </c>
    </row>
    <row r="470" spans="4:15" x14ac:dyDescent="0.25">
      <c r="D470" s="39" t="s">
        <v>94</v>
      </c>
      <c r="E470" t="s">
        <v>95</v>
      </c>
      <c r="F470" s="14" t="s">
        <v>107</v>
      </c>
      <c r="G470" s="19">
        <v>45646</v>
      </c>
      <c r="H470" s="14">
        <v>108</v>
      </c>
      <c r="I470" s="14">
        <v>4</v>
      </c>
      <c r="J470" t="str">
        <f t="shared" si="24"/>
        <v>Adult</v>
      </c>
      <c r="M470">
        <v>0</v>
      </c>
      <c r="O470" t="s">
        <v>67</v>
      </c>
    </row>
    <row r="471" spans="4:15" x14ac:dyDescent="0.25">
      <c r="D471" s="39" t="s">
        <v>94</v>
      </c>
      <c r="E471" t="s">
        <v>95</v>
      </c>
      <c r="F471" s="14" t="s">
        <v>107</v>
      </c>
      <c r="G471" s="19">
        <v>45646</v>
      </c>
      <c r="H471" s="14">
        <v>110</v>
      </c>
      <c r="I471" s="14">
        <v>4</v>
      </c>
      <c r="J471" t="str">
        <f t="shared" si="24"/>
        <v>Adult</v>
      </c>
      <c r="M471">
        <v>0</v>
      </c>
      <c r="O471" t="s">
        <v>67</v>
      </c>
    </row>
    <row r="472" spans="4:15" x14ac:dyDescent="0.25">
      <c r="D472" s="39" t="s">
        <v>94</v>
      </c>
      <c r="E472" t="s">
        <v>95</v>
      </c>
      <c r="F472" s="14" t="s">
        <v>107</v>
      </c>
      <c r="G472" s="19">
        <v>45646</v>
      </c>
      <c r="H472" s="14">
        <v>111</v>
      </c>
      <c r="I472" s="14">
        <v>2</v>
      </c>
      <c r="J472" t="str">
        <f t="shared" si="24"/>
        <v>Adult</v>
      </c>
      <c r="M472">
        <v>0</v>
      </c>
      <c r="O472" t="s">
        <v>67</v>
      </c>
    </row>
    <row r="473" spans="4:15" x14ac:dyDescent="0.25">
      <c r="D473" s="39" t="s">
        <v>94</v>
      </c>
      <c r="E473" t="s">
        <v>95</v>
      </c>
      <c r="F473" s="14" t="s">
        <v>107</v>
      </c>
      <c r="G473" s="19">
        <v>45646</v>
      </c>
      <c r="H473" s="14">
        <v>112</v>
      </c>
      <c r="I473" s="14">
        <v>3</v>
      </c>
      <c r="J473" t="str">
        <f t="shared" si="24"/>
        <v>Adult</v>
      </c>
      <c r="M473">
        <v>0</v>
      </c>
      <c r="O473" t="s">
        <v>67</v>
      </c>
    </row>
    <row r="474" spans="4:15" x14ac:dyDescent="0.25">
      <c r="D474" s="39" t="s">
        <v>94</v>
      </c>
      <c r="E474" t="s">
        <v>95</v>
      </c>
      <c r="F474" s="14" t="s">
        <v>107</v>
      </c>
      <c r="G474" s="19">
        <v>45646</v>
      </c>
      <c r="H474" s="14">
        <v>113</v>
      </c>
      <c r="I474" s="14">
        <v>1</v>
      </c>
      <c r="J474" t="str">
        <f t="shared" si="24"/>
        <v>Adult</v>
      </c>
      <c r="M474">
        <v>0</v>
      </c>
      <c r="O474" t="s">
        <v>67</v>
      </c>
    </row>
    <row r="475" spans="4:15" x14ac:dyDescent="0.25">
      <c r="D475" s="39" t="s">
        <v>94</v>
      </c>
      <c r="E475" t="s">
        <v>95</v>
      </c>
      <c r="F475" s="14" t="s">
        <v>107</v>
      </c>
      <c r="G475" s="19">
        <v>45646</v>
      </c>
      <c r="H475" s="14">
        <v>116</v>
      </c>
      <c r="I475" s="14">
        <v>1</v>
      </c>
      <c r="J475" t="str">
        <f t="shared" si="24"/>
        <v>Adult</v>
      </c>
      <c r="M475">
        <v>0</v>
      </c>
      <c r="O475" t="s">
        <v>67</v>
      </c>
    </row>
    <row r="476" spans="4:15" x14ac:dyDescent="0.25">
      <c r="D476" s="39" t="s">
        <v>94</v>
      </c>
      <c r="E476" t="s">
        <v>95</v>
      </c>
      <c r="F476" s="14" t="s">
        <v>107</v>
      </c>
      <c r="G476" s="19">
        <v>45646</v>
      </c>
      <c r="H476" s="14">
        <v>117</v>
      </c>
      <c r="I476" s="14">
        <v>1</v>
      </c>
      <c r="J476" t="str">
        <f t="shared" si="24"/>
        <v>Adult</v>
      </c>
      <c r="M476">
        <v>0</v>
      </c>
      <c r="O476" t="s">
        <v>67</v>
      </c>
    </row>
    <row r="477" spans="4:15" x14ac:dyDescent="0.25">
      <c r="D477" s="39" t="s">
        <v>94</v>
      </c>
      <c r="E477" t="s">
        <v>95</v>
      </c>
      <c r="F477" s="14" t="s">
        <v>107</v>
      </c>
      <c r="G477" s="19">
        <v>45646</v>
      </c>
      <c r="H477" s="14">
        <v>119</v>
      </c>
      <c r="I477" s="14">
        <v>3</v>
      </c>
      <c r="J477" t="str">
        <f t="shared" si="24"/>
        <v>Adult</v>
      </c>
      <c r="M477">
        <v>0</v>
      </c>
      <c r="O477" t="s">
        <v>67</v>
      </c>
    </row>
    <row r="478" spans="4:15" x14ac:dyDescent="0.25">
      <c r="D478" s="39" t="s">
        <v>94</v>
      </c>
      <c r="E478" t="s">
        <v>95</v>
      </c>
      <c r="F478" s="14" t="s">
        <v>107</v>
      </c>
      <c r="G478" s="19">
        <v>45646</v>
      </c>
      <c r="H478" s="14">
        <v>120</v>
      </c>
      <c r="I478" s="14">
        <v>1</v>
      </c>
      <c r="J478" t="str">
        <f t="shared" si="24"/>
        <v>Adult</v>
      </c>
      <c r="M478">
        <v>0</v>
      </c>
      <c r="O478" t="s">
        <v>67</v>
      </c>
    </row>
    <row r="479" spans="4:15" x14ac:dyDescent="0.25">
      <c r="D479" s="39" t="s">
        <v>94</v>
      </c>
      <c r="E479" t="s">
        <v>95</v>
      </c>
      <c r="F479" s="14" t="s">
        <v>107</v>
      </c>
      <c r="G479" s="19">
        <v>45646</v>
      </c>
      <c r="H479" s="14">
        <v>122</v>
      </c>
      <c r="I479" s="14">
        <v>1</v>
      </c>
      <c r="J479" t="str">
        <f t="shared" si="24"/>
        <v>Adult</v>
      </c>
      <c r="M479">
        <v>0</v>
      </c>
      <c r="O479" t="s">
        <v>67</v>
      </c>
    </row>
    <row r="480" spans="4:15" x14ac:dyDescent="0.25">
      <c r="D480" s="39" t="s">
        <v>94</v>
      </c>
      <c r="E480" t="s">
        <v>95</v>
      </c>
      <c r="F480" s="14" t="s">
        <v>96</v>
      </c>
      <c r="G480" s="19">
        <v>45646</v>
      </c>
      <c r="H480" s="14">
        <v>77</v>
      </c>
      <c r="I480" s="14">
        <v>2</v>
      </c>
      <c r="J480" t="str">
        <f t="shared" si="24"/>
        <v>Juvenile</v>
      </c>
      <c r="M480">
        <v>0</v>
      </c>
      <c r="O480" t="s">
        <v>67</v>
      </c>
    </row>
    <row r="481" spans="4:15" x14ac:dyDescent="0.25">
      <c r="D481" s="39" t="s">
        <v>94</v>
      </c>
      <c r="E481" t="s">
        <v>95</v>
      </c>
      <c r="F481" s="14" t="s">
        <v>96</v>
      </c>
      <c r="G481" s="19">
        <v>45646</v>
      </c>
      <c r="H481" s="14">
        <v>94</v>
      </c>
      <c r="I481" s="14">
        <v>2</v>
      </c>
      <c r="J481" t="str">
        <f t="shared" si="24"/>
        <v>Adult</v>
      </c>
      <c r="M481">
        <v>0</v>
      </c>
      <c r="O481" t="s">
        <v>67</v>
      </c>
    </row>
    <row r="482" spans="4:15" x14ac:dyDescent="0.25">
      <c r="D482" s="39" t="s">
        <v>94</v>
      </c>
      <c r="E482" t="s">
        <v>95</v>
      </c>
      <c r="F482" s="14" t="s">
        <v>96</v>
      </c>
      <c r="G482" s="19">
        <v>45646</v>
      </c>
      <c r="H482" s="14">
        <v>98</v>
      </c>
      <c r="I482" s="14">
        <v>1</v>
      </c>
      <c r="J482" t="str">
        <f t="shared" si="24"/>
        <v>Adult</v>
      </c>
      <c r="M482">
        <v>0</v>
      </c>
      <c r="O482" t="s">
        <v>67</v>
      </c>
    </row>
    <row r="483" spans="4:15" x14ac:dyDescent="0.25">
      <c r="D483" s="39" t="s">
        <v>94</v>
      </c>
      <c r="E483" t="s">
        <v>95</v>
      </c>
      <c r="F483" s="14" t="s">
        <v>96</v>
      </c>
      <c r="G483" s="19">
        <v>45646</v>
      </c>
      <c r="H483" s="14">
        <v>100</v>
      </c>
      <c r="I483" s="14">
        <v>2</v>
      </c>
      <c r="J483" t="str">
        <f t="shared" si="24"/>
        <v>Adult</v>
      </c>
      <c r="M483">
        <v>0</v>
      </c>
      <c r="O483" t="s">
        <v>67</v>
      </c>
    </row>
    <row r="484" spans="4:15" x14ac:dyDescent="0.25">
      <c r="D484" s="39" t="s">
        <v>94</v>
      </c>
      <c r="E484" t="s">
        <v>95</v>
      </c>
      <c r="F484" s="14" t="s">
        <v>96</v>
      </c>
      <c r="G484" s="19">
        <v>45646</v>
      </c>
      <c r="H484" s="14">
        <v>101</v>
      </c>
      <c r="I484" s="14">
        <v>1</v>
      </c>
      <c r="J484" t="str">
        <f t="shared" si="24"/>
        <v>Adult</v>
      </c>
      <c r="M484">
        <v>0</v>
      </c>
      <c r="O484" t="s">
        <v>67</v>
      </c>
    </row>
    <row r="485" spans="4:15" x14ac:dyDescent="0.25">
      <c r="D485" s="39" t="s">
        <v>94</v>
      </c>
      <c r="E485" t="s">
        <v>95</v>
      </c>
      <c r="F485" s="14" t="s">
        <v>96</v>
      </c>
      <c r="G485" s="19">
        <v>45646</v>
      </c>
      <c r="H485" s="14">
        <v>103</v>
      </c>
      <c r="I485" s="14">
        <v>1</v>
      </c>
      <c r="J485" t="str">
        <f t="shared" si="24"/>
        <v>Adult</v>
      </c>
      <c r="M485">
        <v>0</v>
      </c>
      <c r="O485" t="s">
        <v>67</v>
      </c>
    </row>
    <row r="486" spans="4:15" x14ac:dyDescent="0.25">
      <c r="D486" s="39" t="s">
        <v>94</v>
      </c>
      <c r="E486" t="s">
        <v>95</v>
      </c>
      <c r="F486" s="14" t="s">
        <v>96</v>
      </c>
      <c r="G486" s="19">
        <v>45646</v>
      </c>
      <c r="H486" s="14">
        <v>104</v>
      </c>
      <c r="I486" s="14">
        <v>1</v>
      </c>
      <c r="J486" t="str">
        <f t="shared" si="24"/>
        <v>Adult</v>
      </c>
      <c r="M486">
        <v>0</v>
      </c>
      <c r="O486" t="s">
        <v>67</v>
      </c>
    </row>
    <row r="487" spans="4:15" x14ac:dyDescent="0.25">
      <c r="D487" s="39" t="s">
        <v>94</v>
      </c>
      <c r="E487" t="s">
        <v>95</v>
      </c>
      <c r="F487" s="14" t="s">
        <v>96</v>
      </c>
      <c r="G487" s="19">
        <v>45646</v>
      </c>
      <c r="H487" s="14">
        <v>106</v>
      </c>
      <c r="I487" s="14">
        <v>3</v>
      </c>
      <c r="J487" t="str">
        <f t="shared" si="24"/>
        <v>Adult</v>
      </c>
      <c r="M487">
        <v>0</v>
      </c>
      <c r="O487" t="s">
        <v>67</v>
      </c>
    </row>
    <row r="488" spans="4:15" x14ac:dyDescent="0.25">
      <c r="D488" s="39" t="s">
        <v>94</v>
      </c>
      <c r="E488" t="s">
        <v>95</v>
      </c>
      <c r="F488" s="14" t="s">
        <v>96</v>
      </c>
      <c r="G488" s="19">
        <v>45646</v>
      </c>
      <c r="H488" s="14">
        <v>107</v>
      </c>
      <c r="I488" s="14">
        <v>4</v>
      </c>
      <c r="J488" t="str">
        <f t="shared" si="24"/>
        <v>Adult</v>
      </c>
      <c r="M488">
        <v>0</v>
      </c>
      <c r="O488" t="s">
        <v>67</v>
      </c>
    </row>
    <row r="489" spans="4:15" x14ac:dyDescent="0.25">
      <c r="D489" s="39" t="s">
        <v>94</v>
      </c>
      <c r="E489" t="s">
        <v>95</v>
      </c>
      <c r="F489" s="14" t="s">
        <v>96</v>
      </c>
      <c r="G489" s="19">
        <v>45646</v>
      </c>
      <c r="H489" s="14">
        <v>108</v>
      </c>
      <c r="I489" s="14">
        <v>1</v>
      </c>
      <c r="J489" t="str">
        <f t="shared" si="24"/>
        <v>Adult</v>
      </c>
      <c r="M489">
        <v>0</v>
      </c>
      <c r="O489" t="s">
        <v>67</v>
      </c>
    </row>
    <row r="490" spans="4:15" x14ac:dyDescent="0.25">
      <c r="D490" s="39" t="s">
        <v>94</v>
      </c>
      <c r="E490" t="s">
        <v>95</v>
      </c>
      <c r="F490" s="14" t="s">
        <v>96</v>
      </c>
      <c r="G490" s="19">
        <v>45646</v>
      </c>
      <c r="H490" s="14">
        <v>109</v>
      </c>
      <c r="I490" s="14">
        <v>4</v>
      </c>
      <c r="J490" t="str">
        <f t="shared" si="24"/>
        <v>Adult</v>
      </c>
      <c r="M490">
        <v>0</v>
      </c>
      <c r="O490" t="s">
        <v>67</v>
      </c>
    </row>
    <row r="491" spans="4:15" x14ac:dyDescent="0.25">
      <c r="D491" s="39" t="s">
        <v>94</v>
      </c>
      <c r="E491" t="s">
        <v>95</v>
      </c>
      <c r="F491" s="14" t="s">
        <v>96</v>
      </c>
      <c r="G491" s="19">
        <v>45646</v>
      </c>
      <c r="H491" s="14">
        <v>110</v>
      </c>
      <c r="I491" s="14">
        <v>2</v>
      </c>
      <c r="J491" t="str">
        <f t="shared" ref="J491:J508" si="25">IF(H491=0, "Adult", IF(H491&lt;20,"Larva",IF(H491&lt;=84,"Juvenile","Adult")))</f>
        <v>Adult</v>
      </c>
      <c r="M491">
        <v>0</v>
      </c>
      <c r="O491" t="s">
        <v>67</v>
      </c>
    </row>
    <row r="492" spans="4:15" x14ac:dyDescent="0.25">
      <c r="D492" s="39" t="s">
        <v>94</v>
      </c>
      <c r="E492" t="s">
        <v>95</v>
      </c>
      <c r="F492" s="14" t="s">
        <v>96</v>
      </c>
      <c r="G492" s="19">
        <v>45646</v>
      </c>
      <c r="H492" s="14">
        <v>111</v>
      </c>
      <c r="I492" s="14">
        <v>1</v>
      </c>
      <c r="J492" t="str">
        <f t="shared" si="25"/>
        <v>Adult</v>
      </c>
      <c r="M492">
        <v>0</v>
      </c>
      <c r="O492" t="s">
        <v>67</v>
      </c>
    </row>
    <row r="493" spans="4:15" x14ac:dyDescent="0.25">
      <c r="D493" s="39" t="s">
        <v>94</v>
      </c>
      <c r="E493" t="s">
        <v>95</v>
      </c>
      <c r="F493" s="14" t="s">
        <v>96</v>
      </c>
      <c r="G493" s="19">
        <v>45646</v>
      </c>
      <c r="H493" s="14">
        <v>113</v>
      </c>
      <c r="I493" s="14">
        <v>1</v>
      </c>
      <c r="J493" t="str">
        <f t="shared" si="25"/>
        <v>Adult</v>
      </c>
      <c r="M493">
        <v>0</v>
      </c>
      <c r="O493" t="s">
        <v>67</v>
      </c>
    </row>
    <row r="494" spans="4:15" x14ac:dyDescent="0.25">
      <c r="D494" s="39" t="s">
        <v>94</v>
      </c>
      <c r="E494" t="s">
        <v>95</v>
      </c>
      <c r="F494" s="14" t="s">
        <v>96</v>
      </c>
      <c r="G494" s="19">
        <v>45646</v>
      </c>
      <c r="H494" s="14">
        <v>114</v>
      </c>
      <c r="I494" s="14">
        <v>2</v>
      </c>
      <c r="J494" t="str">
        <f t="shared" si="25"/>
        <v>Adult</v>
      </c>
      <c r="M494">
        <v>0</v>
      </c>
      <c r="O494" t="s">
        <v>67</v>
      </c>
    </row>
    <row r="495" spans="4:15" x14ac:dyDescent="0.25">
      <c r="D495" s="39" t="s">
        <v>94</v>
      </c>
      <c r="E495" t="s">
        <v>95</v>
      </c>
      <c r="F495" s="14" t="s">
        <v>96</v>
      </c>
      <c r="G495" s="19">
        <v>45646</v>
      </c>
      <c r="H495" s="14">
        <v>118</v>
      </c>
      <c r="I495" s="14">
        <v>1</v>
      </c>
      <c r="J495" t="str">
        <f t="shared" si="25"/>
        <v>Adult</v>
      </c>
      <c r="M495">
        <v>0</v>
      </c>
      <c r="O495" t="s">
        <v>67</v>
      </c>
    </row>
    <row r="496" spans="4:15" x14ac:dyDescent="0.25">
      <c r="D496" s="39" t="s">
        <v>94</v>
      </c>
      <c r="E496" t="s">
        <v>95</v>
      </c>
      <c r="F496" s="14" t="s">
        <v>96</v>
      </c>
      <c r="G496" s="19">
        <v>45646</v>
      </c>
      <c r="H496" s="14">
        <v>119</v>
      </c>
      <c r="I496" s="14">
        <v>1</v>
      </c>
      <c r="J496" t="str">
        <f t="shared" si="25"/>
        <v>Adult</v>
      </c>
      <c r="M496">
        <v>0</v>
      </c>
      <c r="O496" t="s">
        <v>67</v>
      </c>
    </row>
    <row r="497" spans="2:15" x14ac:dyDescent="0.25">
      <c r="D497" s="39" t="s">
        <v>94</v>
      </c>
      <c r="E497" t="s">
        <v>95</v>
      </c>
      <c r="F497" s="14" t="s">
        <v>96</v>
      </c>
      <c r="G497" s="19">
        <v>45646</v>
      </c>
      <c r="H497" s="14">
        <v>120</v>
      </c>
      <c r="I497" s="14">
        <v>1</v>
      </c>
      <c r="J497" t="str">
        <f t="shared" si="25"/>
        <v>Adult</v>
      </c>
      <c r="M497">
        <v>0</v>
      </c>
      <c r="O497" t="s">
        <v>67</v>
      </c>
    </row>
    <row r="498" spans="2:15" x14ac:dyDescent="0.25">
      <c r="D498" s="39" t="s">
        <v>94</v>
      </c>
      <c r="E498" t="s">
        <v>95</v>
      </c>
      <c r="F498" s="14" t="s">
        <v>96</v>
      </c>
      <c r="G498" s="19">
        <v>45646</v>
      </c>
      <c r="H498" s="14">
        <v>124</v>
      </c>
      <c r="I498" s="14">
        <v>1</v>
      </c>
      <c r="J498" t="str">
        <f t="shared" si="25"/>
        <v>Adult</v>
      </c>
      <c r="M498">
        <v>0</v>
      </c>
      <c r="O498" t="s">
        <v>67</v>
      </c>
    </row>
    <row r="499" spans="2:15" x14ac:dyDescent="0.25">
      <c r="D499" s="39" t="s">
        <v>94</v>
      </c>
      <c r="E499" t="s">
        <v>95</v>
      </c>
      <c r="F499" s="14" t="s">
        <v>96</v>
      </c>
      <c r="G499" s="19">
        <v>45646</v>
      </c>
      <c r="H499" s="14">
        <v>129</v>
      </c>
      <c r="I499" s="14">
        <v>1</v>
      </c>
      <c r="J499" t="str">
        <f t="shared" si="25"/>
        <v>Adult</v>
      </c>
      <c r="M499">
        <v>0</v>
      </c>
      <c r="O499" t="s">
        <v>67</v>
      </c>
    </row>
    <row r="500" spans="2:15" x14ac:dyDescent="0.25">
      <c r="D500" s="39" t="s">
        <v>94</v>
      </c>
      <c r="E500" t="s">
        <v>95</v>
      </c>
      <c r="F500" s="14" t="s">
        <v>116</v>
      </c>
      <c r="G500" s="19">
        <v>45646</v>
      </c>
      <c r="H500" s="14">
        <v>95</v>
      </c>
      <c r="I500" s="14">
        <v>1</v>
      </c>
      <c r="J500" t="str">
        <f t="shared" si="25"/>
        <v>Adult</v>
      </c>
      <c r="M500">
        <v>0</v>
      </c>
      <c r="O500" t="s">
        <v>67</v>
      </c>
    </row>
    <row r="501" spans="2:15" x14ac:dyDescent="0.25">
      <c r="D501" s="39" t="s">
        <v>94</v>
      </c>
      <c r="E501" t="s">
        <v>95</v>
      </c>
      <c r="F501" s="14" t="s">
        <v>116</v>
      </c>
      <c r="G501" s="19">
        <v>45646</v>
      </c>
      <c r="H501" s="14">
        <v>99</v>
      </c>
      <c r="I501" s="14">
        <v>1</v>
      </c>
      <c r="J501" t="str">
        <f t="shared" si="25"/>
        <v>Adult</v>
      </c>
      <c r="M501">
        <v>0</v>
      </c>
      <c r="O501" t="s">
        <v>67</v>
      </c>
    </row>
    <row r="502" spans="2:15" x14ac:dyDescent="0.25">
      <c r="D502" s="39" t="s">
        <v>94</v>
      </c>
      <c r="E502" t="s">
        <v>95</v>
      </c>
      <c r="F502" s="14" t="s">
        <v>116</v>
      </c>
      <c r="G502" s="19">
        <v>45646</v>
      </c>
      <c r="H502" s="14">
        <v>101</v>
      </c>
      <c r="I502" s="14">
        <v>1</v>
      </c>
      <c r="J502" t="str">
        <f t="shared" si="25"/>
        <v>Adult</v>
      </c>
      <c r="M502">
        <v>0</v>
      </c>
      <c r="O502" t="s">
        <v>67</v>
      </c>
    </row>
    <row r="503" spans="2:15" x14ac:dyDescent="0.25">
      <c r="D503" s="39" t="s">
        <v>94</v>
      </c>
      <c r="E503" t="s">
        <v>95</v>
      </c>
      <c r="F503" s="14" t="s">
        <v>116</v>
      </c>
      <c r="G503" s="19">
        <v>45646</v>
      </c>
      <c r="H503" s="14">
        <v>103</v>
      </c>
      <c r="I503" s="14">
        <v>1</v>
      </c>
      <c r="J503" t="str">
        <f t="shared" si="25"/>
        <v>Adult</v>
      </c>
      <c r="M503">
        <v>0</v>
      </c>
      <c r="O503" t="s">
        <v>67</v>
      </c>
    </row>
    <row r="504" spans="2:15" x14ac:dyDescent="0.25">
      <c r="D504" s="39" t="s">
        <v>94</v>
      </c>
      <c r="E504" t="s">
        <v>95</v>
      </c>
      <c r="F504" s="14" t="s">
        <v>116</v>
      </c>
      <c r="G504" s="19">
        <v>45646</v>
      </c>
      <c r="H504" s="14">
        <v>111</v>
      </c>
      <c r="I504" s="14">
        <v>1</v>
      </c>
      <c r="J504" t="str">
        <f t="shared" si="25"/>
        <v>Adult</v>
      </c>
      <c r="M504">
        <v>0</v>
      </c>
      <c r="O504" t="s">
        <v>67</v>
      </c>
    </row>
    <row r="505" spans="2:15" x14ac:dyDescent="0.25">
      <c r="D505" s="39" t="s">
        <v>94</v>
      </c>
      <c r="E505" t="s">
        <v>95</v>
      </c>
      <c r="F505" s="14" t="s">
        <v>116</v>
      </c>
      <c r="G505" s="19">
        <v>45646</v>
      </c>
      <c r="H505" s="14">
        <v>112</v>
      </c>
      <c r="I505" s="14">
        <v>1</v>
      </c>
      <c r="J505" t="str">
        <f t="shared" si="25"/>
        <v>Adult</v>
      </c>
      <c r="M505">
        <v>0</v>
      </c>
      <c r="O505" t="s">
        <v>67</v>
      </c>
    </row>
    <row r="506" spans="2:15" x14ac:dyDescent="0.25">
      <c r="D506" s="39" t="s">
        <v>94</v>
      </c>
      <c r="E506" t="s">
        <v>95</v>
      </c>
      <c r="F506" s="14" t="s">
        <v>116</v>
      </c>
      <c r="G506" s="19">
        <v>45646</v>
      </c>
      <c r="H506" s="14">
        <v>113</v>
      </c>
      <c r="I506" s="14">
        <v>1</v>
      </c>
      <c r="J506" t="str">
        <f t="shared" si="25"/>
        <v>Adult</v>
      </c>
      <c r="M506">
        <v>0</v>
      </c>
      <c r="O506" t="s">
        <v>67</v>
      </c>
    </row>
    <row r="507" spans="2:15" x14ac:dyDescent="0.25">
      <c r="B507" t="s">
        <v>25</v>
      </c>
      <c r="D507" t="s">
        <v>144</v>
      </c>
      <c r="E507" t="s">
        <v>24</v>
      </c>
      <c r="F507" t="s">
        <v>26</v>
      </c>
      <c r="G507" s="11">
        <v>45644</v>
      </c>
      <c r="H507">
        <v>114</v>
      </c>
      <c r="I507">
        <v>1</v>
      </c>
      <c r="J507" t="str">
        <f t="shared" si="25"/>
        <v>Adult</v>
      </c>
      <c r="K507" t="s">
        <v>145</v>
      </c>
      <c r="M507">
        <v>1</v>
      </c>
      <c r="N507">
        <v>4</v>
      </c>
      <c r="O507" t="s">
        <v>24</v>
      </c>
    </row>
    <row r="508" spans="2:15" x14ac:dyDescent="0.25">
      <c r="B508" t="s">
        <v>25</v>
      </c>
      <c r="D508" t="s">
        <v>144</v>
      </c>
      <c r="E508" t="s">
        <v>24</v>
      </c>
      <c r="F508" t="s">
        <v>26</v>
      </c>
      <c r="G508" s="11">
        <v>45646</v>
      </c>
      <c r="H508">
        <v>64</v>
      </c>
      <c r="I508">
        <v>1</v>
      </c>
      <c r="J508" t="str">
        <f t="shared" si="25"/>
        <v>Juvenile</v>
      </c>
      <c r="M508">
        <v>1</v>
      </c>
      <c r="N508">
        <v>4</v>
      </c>
      <c r="O508" t="s">
        <v>24</v>
      </c>
    </row>
    <row r="509" spans="2:15" x14ac:dyDescent="0.25">
      <c r="D509" s="63" t="s">
        <v>94</v>
      </c>
      <c r="E509" t="s">
        <v>95</v>
      </c>
      <c r="F509" s="63" t="s">
        <v>96</v>
      </c>
      <c r="G509" s="64">
        <v>45652</v>
      </c>
      <c r="H509" s="63">
        <v>108</v>
      </c>
      <c r="I509" s="63">
        <v>1</v>
      </c>
      <c r="J509" t="str">
        <f t="shared" ref="J509:J540" si="26">IF(H509=0, "Adult", IF(H509&lt;20,"Larva",IF(H509&lt;=84,"Juvenile","Adult")))</f>
        <v>Adult</v>
      </c>
      <c r="M509">
        <v>0</v>
      </c>
      <c r="O509" t="s">
        <v>67</v>
      </c>
    </row>
    <row r="510" spans="2:15" x14ac:dyDescent="0.25">
      <c r="D510" s="65" t="s">
        <v>94</v>
      </c>
      <c r="E510" t="s">
        <v>95</v>
      </c>
      <c r="F510" s="65" t="s">
        <v>96</v>
      </c>
      <c r="G510" s="66">
        <v>45652</v>
      </c>
      <c r="H510" s="65">
        <v>110</v>
      </c>
      <c r="I510" s="65">
        <v>1</v>
      </c>
      <c r="J510" t="str">
        <f t="shared" si="26"/>
        <v>Adult</v>
      </c>
      <c r="M510">
        <v>0</v>
      </c>
      <c r="O510" t="s">
        <v>67</v>
      </c>
    </row>
    <row r="511" spans="2:15" x14ac:dyDescent="0.25">
      <c r="D511" s="65" t="s">
        <v>94</v>
      </c>
      <c r="E511" t="s">
        <v>95</v>
      </c>
      <c r="F511" s="65" t="s">
        <v>96</v>
      </c>
      <c r="G511" s="66">
        <v>45652</v>
      </c>
      <c r="H511" s="65">
        <v>115</v>
      </c>
      <c r="I511" s="65">
        <v>1</v>
      </c>
      <c r="J511" t="str">
        <f t="shared" si="26"/>
        <v>Adult</v>
      </c>
      <c r="M511">
        <v>0</v>
      </c>
      <c r="O511" t="s">
        <v>67</v>
      </c>
    </row>
    <row r="512" spans="2:15" x14ac:dyDescent="0.25">
      <c r="D512" s="65" t="s">
        <v>94</v>
      </c>
      <c r="E512" t="s">
        <v>95</v>
      </c>
      <c r="F512" s="65" t="s">
        <v>96</v>
      </c>
      <c r="G512" s="66">
        <v>45652</v>
      </c>
      <c r="H512" s="65">
        <v>116</v>
      </c>
      <c r="I512" s="65">
        <v>1</v>
      </c>
      <c r="J512" t="str">
        <f t="shared" si="26"/>
        <v>Adult</v>
      </c>
      <c r="M512">
        <v>0</v>
      </c>
      <c r="O512" t="s">
        <v>67</v>
      </c>
    </row>
    <row r="513" spans="4:15" x14ac:dyDescent="0.25">
      <c r="D513" s="65" t="s">
        <v>94</v>
      </c>
      <c r="E513" t="s">
        <v>95</v>
      </c>
      <c r="F513" s="65" t="s">
        <v>96</v>
      </c>
      <c r="G513" s="66">
        <v>45652</v>
      </c>
      <c r="H513" s="65">
        <v>99</v>
      </c>
      <c r="I513" s="65">
        <v>1</v>
      </c>
      <c r="J513" t="str">
        <f t="shared" si="26"/>
        <v>Adult</v>
      </c>
      <c r="M513">
        <v>0</v>
      </c>
      <c r="O513" t="s">
        <v>67</v>
      </c>
    </row>
    <row r="514" spans="4:15" x14ac:dyDescent="0.25">
      <c r="D514" s="65" t="s">
        <v>94</v>
      </c>
      <c r="E514" t="s">
        <v>95</v>
      </c>
      <c r="F514" s="65" t="s">
        <v>96</v>
      </c>
      <c r="G514" s="66">
        <v>45652</v>
      </c>
      <c r="H514" s="65">
        <v>110</v>
      </c>
      <c r="I514" s="65">
        <v>1</v>
      </c>
      <c r="J514" t="str">
        <f t="shared" si="26"/>
        <v>Adult</v>
      </c>
      <c r="M514">
        <v>0</v>
      </c>
      <c r="O514" t="s">
        <v>67</v>
      </c>
    </row>
    <row r="515" spans="4:15" x14ac:dyDescent="0.25">
      <c r="D515" s="65" t="s">
        <v>94</v>
      </c>
      <c r="E515" t="s">
        <v>95</v>
      </c>
      <c r="F515" s="65" t="s">
        <v>96</v>
      </c>
      <c r="G515" s="66">
        <v>45652</v>
      </c>
      <c r="H515" s="65">
        <v>116</v>
      </c>
      <c r="I515" s="65">
        <v>1</v>
      </c>
      <c r="J515" t="str">
        <f t="shared" si="26"/>
        <v>Adult</v>
      </c>
      <c r="M515">
        <v>0</v>
      </c>
      <c r="O515" t="s">
        <v>67</v>
      </c>
    </row>
    <row r="516" spans="4:15" x14ac:dyDescent="0.25">
      <c r="D516" s="65" t="s">
        <v>94</v>
      </c>
      <c r="E516" t="s">
        <v>95</v>
      </c>
      <c r="F516" s="65" t="s">
        <v>96</v>
      </c>
      <c r="G516" s="66">
        <v>45652</v>
      </c>
      <c r="H516" s="65">
        <v>114</v>
      </c>
      <c r="I516" s="65">
        <v>1</v>
      </c>
      <c r="J516" t="str">
        <f t="shared" si="26"/>
        <v>Adult</v>
      </c>
      <c r="M516">
        <v>0</v>
      </c>
      <c r="O516" t="s">
        <v>67</v>
      </c>
    </row>
    <row r="517" spans="4:15" x14ac:dyDescent="0.25">
      <c r="D517" s="65" t="s">
        <v>94</v>
      </c>
      <c r="E517" t="s">
        <v>95</v>
      </c>
      <c r="F517" s="65" t="s">
        <v>96</v>
      </c>
      <c r="G517" s="66">
        <v>45652</v>
      </c>
      <c r="H517" s="65">
        <v>111</v>
      </c>
      <c r="I517" s="65">
        <v>1</v>
      </c>
      <c r="J517" t="str">
        <f t="shared" si="26"/>
        <v>Adult</v>
      </c>
      <c r="M517">
        <v>0</v>
      </c>
      <c r="O517" t="s">
        <v>67</v>
      </c>
    </row>
    <row r="518" spans="4:15" x14ac:dyDescent="0.25">
      <c r="D518" s="65" t="s">
        <v>94</v>
      </c>
      <c r="E518" t="s">
        <v>95</v>
      </c>
      <c r="F518" s="65" t="s">
        <v>96</v>
      </c>
      <c r="G518" s="66">
        <v>45652</v>
      </c>
      <c r="H518" s="65">
        <v>108</v>
      </c>
      <c r="I518" s="65">
        <v>1</v>
      </c>
      <c r="J518" t="str">
        <f t="shared" si="26"/>
        <v>Adult</v>
      </c>
      <c r="M518">
        <v>0</v>
      </c>
      <c r="O518" t="s">
        <v>67</v>
      </c>
    </row>
    <row r="519" spans="4:15" x14ac:dyDescent="0.25">
      <c r="D519" s="65" t="s">
        <v>94</v>
      </c>
      <c r="E519" t="s">
        <v>95</v>
      </c>
      <c r="F519" s="65" t="s">
        <v>96</v>
      </c>
      <c r="G519" s="66">
        <v>45652</v>
      </c>
      <c r="H519" s="65">
        <v>107</v>
      </c>
      <c r="I519" s="65">
        <v>1</v>
      </c>
      <c r="J519" t="str">
        <f t="shared" si="26"/>
        <v>Adult</v>
      </c>
      <c r="M519">
        <v>0</v>
      </c>
      <c r="O519" t="s">
        <v>67</v>
      </c>
    </row>
    <row r="520" spans="4:15" x14ac:dyDescent="0.25">
      <c r="D520" s="65" t="s">
        <v>94</v>
      </c>
      <c r="E520" t="s">
        <v>95</v>
      </c>
      <c r="F520" s="65" t="s">
        <v>96</v>
      </c>
      <c r="G520" s="66">
        <v>45652</v>
      </c>
      <c r="H520" s="65">
        <v>102</v>
      </c>
      <c r="I520" s="65">
        <v>1</v>
      </c>
      <c r="J520" t="str">
        <f t="shared" si="26"/>
        <v>Adult</v>
      </c>
      <c r="M520">
        <v>0</v>
      </c>
      <c r="O520" t="s">
        <v>67</v>
      </c>
    </row>
    <row r="521" spans="4:15" x14ac:dyDescent="0.25">
      <c r="D521" s="65" t="s">
        <v>94</v>
      </c>
      <c r="E521" t="s">
        <v>95</v>
      </c>
      <c r="F521" s="65" t="s">
        <v>96</v>
      </c>
      <c r="G521" s="66">
        <v>45652</v>
      </c>
      <c r="H521" s="65">
        <v>68</v>
      </c>
      <c r="I521" s="65">
        <v>1</v>
      </c>
      <c r="J521" t="str">
        <f t="shared" si="26"/>
        <v>Juvenile</v>
      </c>
      <c r="M521">
        <v>0</v>
      </c>
      <c r="O521" t="s">
        <v>67</v>
      </c>
    </row>
    <row r="522" spans="4:15" x14ac:dyDescent="0.25">
      <c r="D522" s="65" t="s">
        <v>94</v>
      </c>
      <c r="E522" t="s">
        <v>95</v>
      </c>
      <c r="F522" s="65" t="s">
        <v>96</v>
      </c>
      <c r="G522" s="66">
        <v>45652</v>
      </c>
      <c r="H522" s="65">
        <v>101</v>
      </c>
      <c r="I522" s="65">
        <v>1</v>
      </c>
      <c r="J522" t="str">
        <f t="shared" si="26"/>
        <v>Adult</v>
      </c>
      <c r="M522">
        <v>0</v>
      </c>
      <c r="O522" t="s">
        <v>67</v>
      </c>
    </row>
    <row r="523" spans="4:15" x14ac:dyDescent="0.25">
      <c r="D523" s="65" t="s">
        <v>94</v>
      </c>
      <c r="E523" t="s">
        <v>95</v>
      </c>
      <c r="F523" s="65" t="s">
        <v>96</v>
      </c>
      <c r="G523" s="66">
        <v>45652</v>
      </c>
      <c r="H523" s="65">
        <v>112</v>
      </c>
      <c r="I523" s="65">
        <v>1</v>
      </c>
      <c r="J523" t="str">
        <f t="shared" si="26"/>
        <v>Adult</v>
      </c>
      <c r="M523">
        <v>0</v>
      </c>
      <c r="O523" t="s">
        <v>67</v>
      </c>
    </row>
    <row r="524" spans="4:15" x14ac:dyDescent="0.25">
      <c r="D524" s="65" t="s">
        <v>94</v>
      </c>
      <c r="E524" t="s">
        <v>95</v>
      </c>
      <c r="F524" s="65" t="s">
        <v>96</v>
      </c>
      <c r="G524" s="66">
        <v>45652</v>
      </c>
      <c r="H524" s="65">
        <v>108</v>
      </c>
      <c r="I524" s="65">
        <v>1</v>
      </c>
      <c r="J524" t="str">
        <f t="shared" si="26"/>
        <v>Adult</v>
      </c>
      <c r="M524">
        <v>0</v>
      </c>
      <c r="O524" t="s">
        <v>67</v>
      </c>
    </row>
    <row r="525" spans="4:15" x14ac:dyDescent="0.25">
      <c r="D525" s="65" t="s">
        <v>94</v>
      </c>
      <c r="E525" t="s">
        <v>95</v>
      </c>
      <c r="F525" s="65" t="s">
        <v>96</v>
      </c>
      <c r="G525" s="66">
        <v>45652</v>
      </c>
      <c r="H525" s="65">
        <v>128</v>
      </c>
      <c r="I525" s="65">
        <v>1</v>
      </c>
      <c r="J525" t="str">
        <f t="shared" si="26"/>
        <v>Adult</v>
      </c>
      <c r="M525">
        <v>0</v>
      </c>
      <c r="O525" t="s">
        <v>67</v>
      </c>
    </row>
    <row r="526" spans="4:15" x14ac:dyDescent="0.25">
      <c r="D526" s="65" t="s">
        <v>94</v>
      </c>
      <c r="E526" t="s">
        <v>95</v>
      </c>
      <c r="F526" s="65" t="s">
        <v>96</v>
      </c>
      <c r="G526" s="66">
        <v>45652</v>
      </c>
      <c r="H526" s="65">
        <v>125</v>
      </c>
      <c r="I526" s="65">
        <v>1</v>
      </c>
      <c r="J526" t="str">
        <f t="shared" si="26"/>
        <v>Adult</v>
      </c>
      <c r="M526">
        <v>0</v>
      </c>
      <c r="O526" t="s">
        <v>67</v>
      </c>
    </row>
    <row r="527" spans="4:15" x14ac:dyDescent="0.25">
      <c r="D527" s="65" t="s">
        <v>94</v>
      </c>
      <c r="E527" t="s">
        <v>95</v>
      </c>
      <c r="F527" s="65" t="s">
        <v>96</v>
      </c>
      <c r="G527" s="66">
        <v>45652</v>
      </c>
      <c r="H527" s="65">
        <v>122</v>
      </c>
      <c r="I527" s="65">
        <v>2</v>
      </c>
      <c r="J527" t="str">
        <f t="shared" si="26"/>
        <v>Adult</v>
      </c>
      <c r="M527">
        <v>0</v>
      </c>
      <c r="O527" t="s">
        <v>67</v>
      </c>
    </row>
    <row r="528" spans="4:15" x14ac:dyDescent="0.25">
      <c r="D528" s="65" t="s">
        <v>94</v>
      </c>
      <c r="E528" t="s">
        <v>95</v>
      </c>
      <c r="F528" s="65" t="s">
        <v>96</v>
      </c>
      <c r="G528" s="66">
        <v>45652</v>
      </c>
      <c r="H528" s="65">
        <v>115</v>
      </c>
      <c r="I528" s="65">
        <v>2</v>
      </c>
      <c r="J528" t="str">
        <f t="shared" si="26"/>
        <v>Adult</v>
      </c>
      <c r="M528">
        <v>0</v>
      </c>
      <c r="O528" t="s">
        <v>67</v>
      </c>
    </row>
    <row r="529" spans="4:15" x14ac:dyDescent="0.25">
      <c r="D529" s="65" t="s">
        <v>94</v>
      </c>
      <c r="E529" t="s">
        <v>95</v>
      </c>
      <c r="F529" s="65" t="s">
        <v>96</v>
      </c>
      <c r="G529" s="66">
        <v>45652</v>
      </c>
      <c r="H529" s="65">
        <v>114</v>
      </c>
      <c r="I529" s="65">
        <v>1</v>
      </c>
      <c r="J529" t="str">
        <f t="shared" si="26"/>
        <v>Adult</v>
      </c>
      <c r="M529">
        <v>0</v>
      </c>
      <c r="O529" t="s">
        <v>67</v>
      </c>
    </row>
    <row r="530" spans="4:15" x14ac:dyDescent="0.25">
      <c r="D530" s="65" t="s">
        <v>94</v>
      </c>
      <c r="E530" t="s">
        <v>95</v>
      </c>
      <c r="F530" s="65" t="s">
        <v>96</v>
      </c>
      <c r="G530" s="66">
        <v>45652</v>
      </c>
      <c r="H530" s="65">
        <v>92</v>
      </c>
      <c r="I530" s="65">
        <v>1</v>
      </c>
      <c r="J530" t="str">
        <f t="shared" si="26"/>
        <v>Adult</v>
      </c>
      <c r="M530">
        <v>0</v>
      </c>
      <c r="O530" t="s">
        <v>67</v>
      </c>
    </row>
    <row r="531" spans="4:15" x14ac:dyDescent="0.25">
      <c r="D531" s="65" t="s">
        <v>94</v>
      </c>
      <c r="E531" t="s">
        <v>95</v>
      </c>
      <c r="F531" s="65" t="s">
        <v>96</v>
      </c>
      <c r="G531" s="66">
        <v>45652</v>
      </c>
      <c r="H531" s="65">
        <v>109</v>
      </c>
      <c r="I531" s="65">
        <v>1</v>
      </c>
      <c r="J531" t="str">
        <f t="shared" si="26"/>
        <v>Adult</v>
      </c>
      <c r="M531">
        <v>0</v>
      </c>
      <c r="O531" t="s">
        <v>67</v>
      </c>
    </row>
    <row r="532" spans="4:15" x14ac:dyDescent="0.25">
      <c r="D532" s="65" t="s">
        <v>94</v>
      </c>
      <c r="E532" t="s">
        <v>95</v>
      </c>
      <c r="F532" s="65" t="s">
        <v>96</v>
      </c>
      <c r="G532" s="66">
        <v>45652</v>
      </c>
      <c r="H532" s="65">
        <v>110</v>
      </c>
      <c r="I532" s="65">
        <v>1</v>
      </c>
      <c r="J532" t="str">
        <f t="shared" si="26"/>
        <v>Adult</v>
      </c>
      <c r="M532">
        <v>0</v>
      </c>
      <c r="O532" t="s">
        <v>67</v>
      </c>
    </row>
    <row r="533" spans="4:15" x14ac:dyDescent="0.25">
      <c r="D533" s="65" t="s">
        <v>94</v>
      </c>
      <c r="E533" t="s">
        <v>95</v>
      </c>
      <c r="F533" s="65" t="s">
        <v>96</v>
      </c>
      <c r="G533" s="66">
        <v>45652</v>
      </c>
      <c r="H533" s="65">
        <v>101</v>
      </c>
      <c r="I533" s="65">
        <v>2</v>
      </c>
      <c r="J533" t="str">
        <f t="shared" si="26"/>
        <v>Adult</v>
      </c>
      <c r="M533">
        <v>0</v>
      </c>
      <c r="O533" t="s">
        <v>67</v>
      </c>
    </row>
    <row r="534" spans="4:15" x14ac:dyDescent="0.25">
      <c r="D534" s="65" t="s">
        <v>94</v>
      </c>
      <c r="E534" t="s">
        <v>95</v>
      </c>
      <c r="F534" s="65" t="s">
        <v>96</v>
      </c>
      <c r="G534" s="66">
        <v>45652</v>
      </c>
      <c r="H534" s="65">
        <v>99</v>
      </c>
      <c r="I534" s="65">
        <v>1</v>
      </c>
      <c r="J534" t="str">
        <f t="shared" si="26"/>
        <v>Adult</v>
      </c>
      <c r="M534">
        <v>0</v>
      </c>
      <c r="O534" t="s">
        <v>67</v>
      </c>
    </row>
    <row r="535" spans="4:15" x14ac:dyDescent="0.25">
      <c r="D535" s="65" t="s">
        <v>94</v>
      </c>
      <c r="E535" t="s">
        <v>95</v>
      </c>
      <c r="F535" s="65" t="s">
        <v>96</v>
      </c>
      <c r="G535" s="66">
        <v>45652</v>
      </c>
      <c r="H535" s="65">
        <v>111</v>
      </c>
      <c r="I535" s="65">
        <v>1</v>
      </c>
      <c r="J535" t="str">
        <f t="shared" si="26"/>
        <v>Adult</v>
      </c>
      <c r="M535">
        <v>0</v>
      </c>
      <c r="O535" t="s">
        <v>67</v>
      </c>
    </row>
    <row r="536" spans="4:15" x14ac:dyDescent="0.25">
      <c r="D536" s="65" t="s">
        <v>94</v>
      </c>
      <c r="E536" t="s">
        <v>95</v>
      </c>
      <c r="F536" s="65" t="s">
        <v>116</v>
      </c>
      <c r="G536" s="66">
        <v>45652</v>
      </c>
      <c r="H536" s="65">
        <v>106</v>
      </c>
      <c r="I536" s="65">
        <v>1</v>
      </c>
      <c r="J536" t="str">
        <f t="shared" si="26"/>
        <v>Adult</v>
      </c>
      <c r="M536">
        <v>0</v>
      </c>
      <c r="O536" t="s">
        <v>67</v>
      </c>
    </row>
    <row r="537" spans="4:15" x14ac:dyDescent="0.25">
      <c r="D537" s="65" t="s">
        <v>94</v>
      </c>
      <c r="E537" t="s">
        <v>95</v>
      </c>
      <c r="F537" s="65" t="s">
        <v>116</v>
      </c>
      <c r="G537" s="66">
        <v>45652</v>
      </c>
      <c r="H537" s="65">
        <v>118</v>
      </c>
      <c r="I537" s="65">
        <v>1</v>
      </c>
      <c r="J537" t="str">
        <f t="shared" si="26"/>
        <v>Adult</v>
      </c>
      <c r="M537">
        <v>0</v>
      </c>
      <c r="O537" t="s">
        <v>67</v>
      </c>
    </row>
    <row r="538" spans="4:15" x14ac:dyDescent="0.25">
      <c r="D538" s="65" t="s">
        <v>94</v>
      </c>
      <c r="E538" t="s">
        <v>95</v>
      </c>
      <c r="F538" s="65" t="s">
        <v>116</v>
      </c>
      <c r="G538" s="66">
        <v>45652</v>
      </c>
      <c r="H538" s="65">
        <v>105</v>
      </c>
      <c r="I538" s="65">
        <v>1</v>
      </c>
      <c r="J538" t="str">
        <f t="shared" si="26"/>
        <v>Adult</v>
      </c>
      <c r="M538">
        <v>0</v>
      </c>
      <c r="O538" t="s">
        <v>67</v>
      </c>
    </row>
    <row r="539" spans="4:15" x14ac:dyDescent="0.25">
      <c r="D539" s="65" t="s">
        <v>94</v>
      </c>
      <c r="E539" t="s">
        <v>95</v>
      </c>
      <c r="F539" s="65" t="s">
        <v>116</v>
      </c>
      <c r="G539" s="66">
        <v>45652</v>
      </c>
      <c r="H539" s="65">
        <v>100</v>
      </c>
      <c r="I539" s="65">
        <v>1</v>
      </c>
      <c r="J539" t="str">
        <f t="shared" si="26"/>
        <v>Adult</v>
      </c>
      <c r="M539">
        <v>0</v>
      </c>
      <c r="O539" t="s">
        <v>67</v>
      </c>
    </row>
    <row r="540" spans="4:15" x14ac:dyDescent="0.25">
      <c r="D540" s="65" t="s">
        <v>94</v>
      </c>
      <c r="E540" t="s">
        <v>95</v>
      </c>
      <c r="F540" s="65" t="s">
        <v>116</v>
      </c>
      <c r="G540" s="66">
        <v>45652</v>
      </c>
      <c r="H540" s="65">
        <v>63</v>
      </c>
      <c r="I540" s="65">
        <v>1</v>
      </c>
      <c r="J540" t="str">
        <f t="shared" si="26"/>
        <v>Juvenile</v>
      </c>
      <c r="M540">
        <v>0</v>
      </c>
      <c r="O540" t="s">
        <v>67</v>
      </c>
    </row>
    <row r="541" spans="4:15" x14ac:dyDescent="0.25">
      <c r="D541" s="65" t="s">
        <v>94</v>
      </c>
      <c r="E541" t="s">
        <v>95</v>
      </c>
      <c r="F541" s="65" t="s">
        <v>116</v>
      </c>
      <c r="G541" s="66">
        <v>45652</v>
      </c>
      <c r="H541" s="65">
        <v>71</v>
      </c>
      <c r="I541" s="65">
        <v>1</v>
      </c>
      <c r="J541" t="str">
        <f t="shared" ref="J541:J572" si="27">IF(H541=0, "Adult", IF(H541&lt;20,"Larva",IF(H541&lt;=84,"Juvenile","Adult")))</f>
        <v>Juvenile</v>
      </c>
      <c r="M541">
        <v>0</v>
      </c>
      <c r="O541" t="s">
        <v>67</v>
      </c>
    </row>
    <row r="542" spans="4:15" x14ac:dyDescent="0.25">
      <c r="D542" s="65" t="s">
        <v>94</v>
      </c>
      <c r="E542" t="s">
        <v>95</v>
      </c>
      <c r="F542" s="65" t="s">
        <v>116</v>
      </c>
      <c r="G542" s="66">
        <v>45652</v>
      </c>
      <c r="H542" s="65">
        <v>105</v>
      </c>
      <c r="I542" s="65">
        <v>1</v>
      </c>
      <c r="J542" t="str">
        <f t="shared" si="27"/>
        <v>Adult</v>
      </c>
      <c r="M542">
        <v>0</v>
      </c>
      <c r="O542" t="s">
        <v>67</v>
      </c>
    </row>
    <row r="543" spans="4:15" x14ac:dyDescent="0.25">
      <c r="D543" s="65" t="s">
        <v>94</v>
      </c>
      <c r="E543" t="s">
        <v>95</v>
      </c>
      <c r="F543" s="65" t="s">
        <v>116</v>
      </c>
      <c r="G543" s="66">
        <v>45652</v>
      </c>
      <c r="H543" s="65">
        <v>76</v>
      </c>
      <c r="I543" s="65">
        <v>1</v>
      </c>
      <c r="J543" t="str">
        <f t="shared" si="27"/>
        <v>Juvenile</v>
      </c>
      <c r="M543">
        <v>0</v>
      </c>
      <c r="O543" t="s">
        <v>67</v>
      </c>
    </row>
    <row r="544" spans="4:15" x14ac:dyDescent="0.25">
      <c r="D544" s="65" t="s">
        <v>94</v>
      </c>
      <c r="E544" t="s">
        <v>95</v>
      </c>
      <c r="F544" s="65" t="s">
        <v>116</v>
      </c>
      <c r="G544" s="66">
        <v>45652</v>
      </c>
      <c r="H544" s="65">
        <v>107</v>
      </c>
      <c r="I544" s="65">
        <v>1</v>
      </c>
      <c r="J544" t="str">
        <f t="shared" si="27"/>
        <v>Adult</v>
      </c>
      <c r="M544">
        <v>0</v>
      </c>
      <c r="O544" t="s">
        <v>67</v>
      </c>
    </row>
    <row r="545" spans="4:15" x14ac:dyDescent="0.25">
      <c r="D545" s="65" t="s">
        <v>94</v>
      </c>
      <c r="E545" t="s">
        <v>95</v>
      </c>
      <c r="F545" s="65" t="s">
        <v>116</v>
      </c>
      <c r="G545" s="66">
        <v>45652</v>
      </c>
      <c r="H545" s="65">
        <v>99</v>
      </c>
      <c r="I545" s="65">
        <v>1</v>
      </c>
      <c r="J545" t="str">
        <f t="shared" si="27"/>
        <v>Adult</v>
      </c>
      <c r="M545">
        <v>0</v>
      </c>
      <c r="O545" t="s">
        <v>67</v>
      </c>
    </row>
    <row r="546" spans="4:15" x14ac:dyDescent="0.25">
      <c r="D546" s="65" t="s">
        <v>94</v>
      </c>
      <c r="E546" t="s">
        <v>95</v>
      </c>
      <c r="F546" s="65" t="s">
        <v>116</v>
      </c>
      <c r="G546" s="66">
        <v>45652</v>
      </c>
      <c r="H546" s="65">
        <v>78</v>
      </c>
      <c r="I546" s="65">
        <v>1</v>
      </c>
      <c r="J546" t="str">
        <f t="shared" si="27"/>
        <v>Juvenile</v>
      </c>
      <c r="M546">
        <v>0</v>
      </c>
      <c r="O546" t="s">
        <v>67</v>
      </c>
    </row>
    <row r="547" spans="4:15" x14ac:dyDescent="0.25">
      <c r="D547" s="65" t="s">
        <v>94</v>
      </c>
      <c r="E547" t="s">
        <v>95</v>
      </c>
      <c r="F547" s="65" t="s">
        <v>116</v>
      </c>
      <c r="G547" s="66">
        <v>45652</v>
      </c>
      <c r="H547" s="65">
        <v>110</v>
      </c>
      <c r="I547" s="65">
        <v>1</v>
      </c>
      <c r="J547" t="str">
        <f t="shared" si="27"/>
        <v>Adult</v>
      </c>
      <c r="M547">
        <v>0</v>
      </c>
      <c r="O547" t="s">
        <v>67</v>
      </c>
    </row>
    <row r="548" spans="4:15" x14ac:dyDescent="0.25">
      <c r="D548" s="65" t="s">
        <v>94</v>
      </c>
      <c r="E548" t="s">
        <v>95</v>
      </c>
      <c r="F548" s="65" t="s">
        <v>116</v>
      </c>
      <c r="G548" s="66">
        <v>45652</v>
      </c>
      <c r="H548" s="65">
        <v>58</v>
      </c>
      <c r="I548" s="65">
        <v>1</v>
      </c>
      <c r="J548" t="str">
        <f t="shared" si="27"/>
        <v>Juvenile</v>
      </c>
      <c r="M548">
        <v>0</v>
      </c>
      <c r="O548" t="s">
        <v>67</v>
      </c>
    </row>
    <row r="549" spans="4:15" x14ac:dyDescent="0.25">
      <c r="D549" s="65" t="s">
        <v>94</v>
      </c>
      <c r="E549" t="s">
        <v>95</v>
      </c>
      <c r="F549" s="65" t="s">
        <v>116</v>
      </c>
      <c r="G549" s="66">
        <v>45652</v>
      </c>
      <c r="H549" s="65">
        <v>100</v>
      </c>
      <c r="I549" s="65">
        <v>1</v>
      </c>
      <c r="J549" t="str">
        <f t="shared" si="27"/>
        <v>Adult</v>
      </c>
      <c r="M549">
        <v>0</v>
      </c>
      <c r="O549" t="s">
        <v>67</v>
      </c>
    </row>
    <row r="550" spans="4:15" x14ac:dyDescent="0.25">
      <c r="D550" s="65" t="s">
        <v>94</v>
      </c>
      <c r="E550" t="s">
        <v>95</v>
      </c>
      <c r="F550" s="65" t="s">
        <v>116</v>
      </c>
      <c r="G550" s="66">
        <v>45652</v>
      </c>
      <c r="H550" s="65">
        <v>101</v>
      </c>
      <c r="I550" s="65">
        <v>1</v>
      </c>
      <c r="J550" t="str">
        <f t="shared" si="27"/>
        <v>Adult</v>
      </c>
      <c r="M550">
        <v>0</v>
      </c>
      <c r="O550" t="s">
        <v>67</v>
      </c>
    </row>
    <row r="551" spans="4:15" x14ac:dyDescent="0.25">
      <c r="D551" s="65" t="s">
        <v>94</v>
      </c>
      <c r="E551" t="s">
        <v>95</v>
      </c>
      <c r="F551" s="65" t="s">
        <v>107</v>
      </c>
      <c r="G551" s="66">
        <v>45652</v>
      </c>
      <c r="H551" s="65">
        <v>119</v>
      </c>
      <c r="I551" s="65">
        <v>1</v>
      </c>
      <c r="J551" t="str">
        <f t="shared" si="27"/>
        <v>Adult</v>
      </c>
      <c r="M551">
        <v>0</v>
      </c>
      <c r="O551" t="s">
        <v>67</v>
      </c>
    </row>
    <row r="552" spans="4:15" x14ac:dyDescent="0.25">
      <c r="D552" s="65" t="s">
        <v>94</v>
      </c>
      <c r="E552" t="s">
        <v>95</v>
      </c>
      <c r="F552" s="65" t="s">
        <v>107</v>
      </c>
      <c r="G552" s="66">
        <v>45652</v>
      </c>
      <c r="H552" s="65">
        <v>99</v>
      </c>
      <c r="I552" s="65">
        <v>2</v>
      </c>
      <c r="J552" t="str">
        <f t="shared" si="27"/>
        <v>Adult</v>
      </c>
      <c r="M552">
        <v>0</v>
      </c>
      <c r="O552" t="s">
        <v>67</v>
      </c>
    </row>
    <row r="553" spans="4:15" x14ac:dyDescent="0.25">
      <c r="D553" s="65" t="s">
        <v>94</v>
      </c>
      <c r="E553" t="s">
        <v>95</v>
      </c>
      <c r="F553" s="65" t="s">
        <v>107</v>
      </c>
      <c r="G553" s="66">
        <v>45652</v>
      </c>
      <c r="H553" s="65">
        <v>110</v>
      </c>
      <c r="I553" s="65">
        <v>1</v>
      </c>
      <c r="J553" t="str">
        <f t="shared" si="27"/>
        <v>Adult</v>
      </c>
      <c r="M553">
        <v>0</v>
      </c>
      <c r="O553" t="s">
        <v>67</v>
      </c>
    </row>
    <row r="554" spans="4:15" x14ac:dyDescent="0.25">
      <c r="D554" s="65" t="s">
        <v>94</v>
      </c>
      <c r="E554" t="s">
        <v>95</v>
      </c>
      <c r="F554" s="65" t="s">
        <v>107</v>
      </c>
      <c r="G554" s="66">
        <v>45652</v>
      </c>
      <c r="H554" s="65">
        <v>107</v>
      </c>
      <c r="I554" s="65">
        <v>2</v>
      </c>
      <c r="J554" t="str">
        <f t="shared" si="27"/>
        <v>Adult</v>
      </c>
      <c r="M554">
        <v>0</v>
      </c>
      <c r="O554" t="s">
        <v>67</v>
      </c>
    </row>
    <row r="555" spans="4:15" x14ac:dyDescent="0.25">
      <c r="D555" s="65" t="s">
        <v>94</v>
      </c>
      <c r="E555" t="s">
        <v>95</v>
      </c>
      <c r="F555" s="65" t="s">
        <v>107</v>
      </c>
      <c r="G555" s="66">
        <v>45652</v>
      </c>
      <c r="H555" s="65">
        <v>94</v>
      </c>
      <c r="I555" s="65">
        <v>1</v>
      </c>
      <c r="J555" t="str">
        <f t="shared" si="27"/>
        <v>Adult</v>
      </c>
      <c r="M555">
        <v>0</v>
      </c>
      <c r="O555" t="s">
        <v>67</v>
      </c>
    </row>
    <row r="556" spans="4:15" x14ac:dyDescent="0.25">
      <c r="D556" s="65" t="s">
        <v>94</v>
      </c>
      <c r="E556" t="s">
        <v>95</v>
      </c>
      <c r="F556" s="65" t="s">
        <v>107</v>
      </c>
      <c r="G556" s="66">
        <v>45652</v>
      </c>
      <c r="H556" s="65">
        <v>105</v>
      </c>
      <c r="I556" s="65">
        <v>1</v>
      </c>
      <c r="J556" t="str">
        <f t="shared" si="27"/>
        <v>Adult</v>
      </c>
      <c r="M556">
        <v>0</v>
      </c>
      <c r="O556" t="s">
        <v>67</v>
      </c>
    </row>
    <row r="557" spans="4:15" x14ac:dyDescent="0.25">
      <c r="D557" s="65" t="s">
        <v>94</v>
      </c>
      <c r="E557" t="s">
        <v>95</v>
      </c>
      <c r="F557" s="65" t="s">
        <v>107</v>
      </c>
      <c r="G557" s="66">
        <v>45652</v>
      </c>
      <c r="H557" s="65">
        <v>109</v>
      </c>
      <c r="I557" s="65">
        <v>1</v>
      </c>
      <c r="J557" t="str">
        <f t="shared" si="27"/>
        <v>Adult</v>
      </c>
      <c r="M557">
        <v>0</v>
      </c>
      <c r="O557" t="s">
        <v>67</v>
      </c>
    </row>
    <row r="558" spans="4:15" x14ac:dyDescent="0.25">
      <c r="D558" s="65" t="s">
        <v>94</v>
      </c>
      <c r="E558" t="s">
        <v>95</v>
      </c>
      <c r="F558" s="65" t="s">
        <v>107</v>
      </c>
      <c r="G558" s="66">
        <v>45652</v>
      </c>
      <c r="H558" s="65">
        <v>110</v>
      </c>
      <c r="I558" s="65">
        <v>1</v>
      </c>
      <c r="J558" t="str">
        <f t="shared" si="27"/>
        <v>Adult</v>
      </c>
      <c r="M558">
        <v>0</v>
      </c>
      <c r="O558" t="s">
        <v>67</v>
      </c>
    </row>
    <row r="559" spans="4:15" x14ac:dyDescent="0.25">
      <c r="D559" s="65" t="s">
        <v>94</v>
      </c>
      <c r="E559" t="s">
        <v>95</v>
      </c>
      <c r="F559" s="65" t="s">
        <v>107</v>
      </c>
      <c r="G559" s="66">
        <v>45652</v>
      </c>
      <c r="H559" s="65">
        <v>113</v>
      </c>
      <c r="I559" s="65">
        <v>1</v>
      </c>
      <c r="J559" t="str">
        <f t="shared" si="27"/>
        <v>Adult</v>
      </c>
      <c r="M559">
        <v>0</v>
      </c>
      <c r="O559" t="s">
        <v>67</v>
      </c>
    </row>
    <row r="560" spans="4:15" x14ac:dyDescent="0.25">
      <c r="D560" s="65" t="s">
        <v>94</v>
      </c>
      <c r="E560" t="s">
        <v>95</v>
      </c>
      <c r="F560" s="65" t="s">
        <v>107</v>
      </c>
      <c r="G560" s="66">
        <v>45652</v>
      </c>
      <c r="H560" s="65">
        <v>115</v>
      </c>
      <c r="I560" s="65">
        <v>1</v>
      </c>
      <c r="J560" t="str">
        <f t="shared" si="27"/>
        <v>Adult</v>
      </c>
      <c r="M560">
        <v>0</v>
      </c>
      <c r="O560" t="s">
        <v>67</v>
      </c>
    </row>
    <row r="561" spans="4:15" x14ac:dyDescent="0.25">
      <c r="D561" s="65" t="s">
        <v>94</v>
      </c>
      <c r="E561" t="s">
        <v>95</v>
      </c>
      <c r="F561" s="65" t="s">
        <v>107</v>
      </c>
      <c r="G561" s="66">
        <v>45652</v>
      </c>
      <c r="H561" s="65">
        <v>95</v>
      </c>
      <c r="I561" s="65">
        <v>1</v>
      </c>
      <c r="J561" t="str">
        <f t="shared" si="27"/>
        <v>Adult</v>
      </c>
      <c r="M561">
        <v>0</v>
      </c>
      <c r="O561" t="s">
        <v>67</v>
      </c>
    </row>
    <row r="562" spans="4:15" x14ac:dyDescent="0.25">
      <c r="D562" s="65" t="s">
        <v>94</v>
      </c>
      <c r="E562" t="s">
        <v>95</v>
      </c>
      <c r="F562" s="65" t="s">
        <v>107</v>
      </c>
      <c r="G562" s="66">
        <v>45652</v>
      </c>
      <c r="H562" s="65">
        <v>103</v>
      </c>
      <c r="I562" s="65">
        <v>1</v>
      </c>
      <c r="J562" t="str">
        <f t="shared" si="27"/>
        <v>Adult</v>
      </c>
      <c r="M562">
        <v>0</v>
      </c>
      <c r="O562" t="s">
        <v>67</v>
      </c>
    </row>
    <row r="563" spans="4:15" x14ac:dyDescent="0.25">
      <c r="D563" s="65" t="s">
        <v>94</v>
      </c>
      <c r="E563" t="s">
        <v>95</v>
      </c>
      <c r="F563" s="65" t="s">
        <v>107</v>
      </c>
      <c r="G563" s="66">
        <v>45652</v>
      </c>
      <c r="H563" s="65">
        <v>108</v>
      </c>
      <c r="I563" s="65">
        <v>1</v>
      </c>
      <c r="J563" t="str">
        <f t="shared" si="27"/>
        <v>Adult</v>
      </c>
      <c r="M563">
        <v>0</v>
      </c>
      <c r="O563" t="s">
        <v>67</v>
      </c>
    </row>
    <row r="564" spans="4:15" x14ac:dyDescent="0.25">
      <c r="D564" s="65" t="s">
        <v>94</v>
      </c>
      <c r="E564" t="s">
        <v>95</v>
      </c>
      <c r="F564" s="65" t="s">
        <v>107</v>
      </c>
      <c r="G564" s="66">
        <v>45652</v>
      </c>
      <c r="H564" s="65">
        <v>119</v>
      </c>
      <c r="I564" s="65">
        <v>1</v>
      </c>
      <c r="J564" t="str">
        <f t="shared" si="27"/>
        <v>Adult</v>
      </c>
      <c r="M564">
        <v>0</v>
      </c>
      <c r="O564" t="s">
        <v>67</v>
      </c>
    </row>
    <row r="565" spans="4:15" x14ac:dyDescent="0.25">
      <c r="D565" s="65" t="s">
        <v>94</v>
      </c>
      <c r="E565" t="s">
        <v>95</v>
      </c>
      <c r="F565" s="65" t="s">
        <v>107</v>
      </c>
      <c r="G565" s="66">
        <v>45652</v>
      </c>
      <c r="H565" s="65">
        <v>63</v>
      </c>
      <c r="I565" s="65">
        <v>1</v>
      </c>
      <c r="J565" t="str">
        <f t="shared" si="27"/>
        <v>Juvenile</v>
      </c>
      <c r="M565">
        <v>0</v>
      </c>
      <c r="O565" t="s">
        <v>67</v>
      </c>
    </row>
    <row r="566" spans="4:15" x14ac:dyDescent="0.25">
      <c r="D566" s="65" t="s">
        <v>94</v>
      </c>
      <c r="E566" t="s">
        <v>95</v>
      </c>
      <c r="F566" s="65" t="s">
        <v>107</v>
      </c>
      <c r="G566" s="66">
        <v>45652</v>
      </c>
      <c r="H566" s="65">
        <v>112</v>
      </c>
      <c r="I566" s="65">
        <v>1</v>
      </c>
      <c r="J566" t="str">
        <f t="shared" si="27"/>
        <v>Adult</v>
      </c>
      <c r="M566">
        <v>0</v>
      </c>
      <c r="O566" t="s">
        <v>67</v>
      </c>
    </row>
    <row r="567" spans="4:15" x14ac:dyDescent="0.25">
      <c r="D567" s="65" t="s">
        <v>94</v>
      </c>
      <c r="E567" t="s">
        <v>95</v>
      </c>
      <c r="F567" s="65" t="s">
        <v>107</v>
      </c>
      <c r="G567" s="66">
        <v>45652</v>
      </c>
      <c r="H567" s="65">
        <v>110</v>
      </c>
      <c r="I567" s="65">
        <v>1</v>
      </c>
      <c r="J567" t="str">
        <f t="shared" si="27"/>
        <v>Adult</v>
      </c>
      <c r="M567">
        <v>0</v>
      </c>
      <c r="O567" t="s">
        <v>67</v>
      </c>
    </row>
    <row r="568" spans="4:15" x14ac:dyDescent="0.25">
      <c r="D568" s="65" t="s">
        <v>94</v>
      </c>
      <c r="E568" t="s">
        <v>95</v>
      </c>
      <c r="F568" s="65" t="s">
        <v>107</v>
      </c>
      <c r="G568" s="66">
        <v>45652</v>
      </c>
      <c r="H568" s="65">
        <v>64</v>
      </c>
      <c r="I568" s="65">
        <v>1</v>
      </c>
      <c r="J568" t="str">
        <f t="shared" si="27"/>
        <v>Juvenile</v>
      </c>
      <c r="M568">
        <v>0</v>
      </c>
      <c r="O568" t="s">
        <v>67</v>
      </c>
    </row>
    <row r="569" spans="4:15" x14ac:dyDescent="0.25">
      <c r="D569" s="65" t="s">
        <v>94</v>
      </c>
      <c r="E569" t="s">
        <v>95</v>
      </c>
      <c r="F569" s="65" t="s">
        <v>107</v>
      </c>
      <c r="G569" s="66">
        <v>45652</v>
      </c>
      <c r="H569" s="65">
        <v>99</v>
      </c>
      <c r="I569" s="65">
        <v>1</v>
      </c>
      <c r="J569" t="str">
        <f t="shared" si="27"/>
        <v>Adult</v>
      </c>
      <c r="M569">
        <v>0</v>
      </c>
      <c r="O569" t="s">
        <v>67</v>
      </c>
    </row>
    <row r="570" spans="4:15" x14ac:dyDescent="0.25">
      <c r="D570" s="65" t="s">
        <v>94</v>
      </c>
      <c r="E570" t="s">
        <v>95</v>
      </c>
      <c r="F570" s="65" t="s">
        <v>96</v>
      </c>
      <c r="G570" s="66">
        <v>45653</v>
      </c>
      <c r="H570" s="65">
        <v>88</v>
      </c>
      <c r="I570" s="65">
        <v>1</v>
      </c>
      <c r="J570" t="str">
        <f t="shared" si="27"/>
        <v>Adult</v>
      </c>
      <c r="M570">
        <v>0</v>
      </c>
      <c r="O570" t="s">
        <v>67</v>
      </c>
    </row>
    <row r="571" spans="4:15" x14ac:dyDescent="0.25">
      <c r="D571" s="65" t="s">
        <v>94</v>
      </c>
      <c r="E571" t="s">
        <v>95</v>
      </c>
      <c r="F571" s="65" t="s">
        <v>96</v>
      </c>
      <c r="G571" s="66">
        <v>45653</v>
      </c>
      <c r="H571" s="65">
        <v>101</v>
      </c>
      <c r="I571" s="65">
        <v>1</v>
      </c>
      <c r="J571" t="str">
        <f t="shared" si="27"/>
        <v>Adult</v>
      </c>
      <c r="M571">
        <v>0</v>
      </c>
      <c r="O571" t="s">
        <v>67</v>
      </c>
    </row>
    <row r="572" spans="4:15" x14ac:dyDescent="0.25">
      <c r="D572" s="65" t="s">
        <v>94</v>
      </c>
      <c r="E572" t="s">
        <v>95</v>
      </c>
      <c r="F572" s="65" t="s">
        <v>96</v>
      </c>
      <c r="G572" s="66">
        <v>45653</v>
      </c>
      <c r="H572" s="65">
        <v>105</v>
      </c>
      <c r="I572" s="65">
        <v>2</v>
      </c>
      <c r="J572" t="str">
        <f t="shared" si="27"/>
        <v>Adult</v>
      </c>
      <c r="M572">
        <v>0</v>
      </c>
      <c r="O572" t="s">
        <v>67</v>
      </c>
    </row>
    <row r="573" spans="4:15" x14ac:dyDescent="0.25">
      <c r="D573" s="65" t="s">
        <v>94</v>
      </c>
      <c r="E573" t="s">
        <v>95</v>
      </c>
      <c r="F573" s="65" t="s">
        <v>96</v>
      </c>
      <c r="G573" s="66">
        <v>45653</v>
      </c>
      <c r="H573" s="65">
        <v>107</v>
      </c>
      <c r="I573" s="65">
        <v>1</v>
      </c>
      <c r="J573" t="str">
        <f t="shared" ref="J573:J608" si="28">IF(H573=0, "Adult", IF(H573&lt;20,"Larva",IF(H573&lt;=84,"Juvenile","Adult")))</f>
        <v>Adult</v>
      </c>
      <c r="M573">
        <v>0</v>
      </c>
      <c r="O573" t="s">
        <v>67</v>
      </c>
    </row>
    <row r="574" spans="4:15" x14ac:dyDescent="0.25">
      <c r="D574" s="65" t="s">
        <v>94</v>
      </c>
      <c r="E574" t="s">
        <v>95</v>
      </c>
      <c r="F574" s="65" t="s">
        <v>96</v>
      </c>
      <c r="G574" s="66">
        <v>45653</v>
      </c>
      <c r="H574" s="65">
        <v>108</v>
      </c>
      <c r="I574" s="65">
        <v>1</v>
      </c>
      <c r="J574" t="str">
        <f t="shared" si="28"/>
        <v>Adult</v>
      </c>
      <c r="M574">
        <v>0</v>
      </c>
      <c r="O574" t="s">
        <v>67</v>
      </c>
    </row>
    <row r="575" spans="4:15" x14ac:dyDescent="0.25">
      <c r="D575" s="65" t="s">
        <v>94</v>
      </c>
      <c r="E575" t="s">
        <v>95</v>
      </c>
      <c r="F575" s="65" t="s">
        <v>96</v>
      </c>
      <c r="G575" s="66">
        <v>45653</v>
      </c>
      <c r="H575" s="65">
        <v>112</v>
      </c>
      <c r="I575" s="65">
        <v>1</v>
      </c>
      <c r="J575" t="str">
        <f t="shared" si="28"/>
        <v>Adult</v>
      </c>
      <c r="M575">
        <v>0</v>
      </c>
      <c r="O575" t="s">
        <v>67</v>
      </c>
    </row>
    <row r="576" spans="4:15" x14ac:dyDescent="0.25">
      <c r="D576" s="65" t="s">
        <v>94</v>
      </c>
      <c r="E576" t="s">
        <v>95</v>
      </c>
      <c r="F576" s="65" t="s">
        <v>96</v>
      </c>
      <c r="G576" s="66">
        <v>45653</v>
      </c>
      <c r="H576" s="65">
        <v>111</v>
      </c>
      <c r="I576" s="65">
        <v>1</v>
      </c>
      <c r="J576" t="str">
        <f t="shared" si="28"/>
        <v>Adult</v>
      </c>
      <c r="M576">
        <v>0</v>
      </c>
      <c r="O576" t="s">
        <v>67</v>
      </c>
    </row>
    <row r="577" spans="4:15" x14ac:dyDescent="0.25">
      <c r="D577" s="65" t="s">
        <v>94</v>
      </c>
      <c r="E577" t="s">
        <v>95</v>
      </c>
      <c r="F577" s="65" t="s">
        <v>96</v>
      </c>
      <c r="G577" s="66">
        <v>45653</v>
      </c>
      <c r="H577" s="65">
        <v>115</v>
      </c>
      <c r="I577" s="65">
        <v>2</v>
      </c>
      <c r="J577" t="str">
        <f t="shared" si="28"/>
        <v>Adult</v>
      </c>
      <c r="M577">
        <v>0</v>
      </c>
      <c r="O577" t="s">
        <v>67</v>
      </c>
    </row>
    <row r="578" spans="4:15" x14ac:dyDescent="0.25">
      <c r="D578" s="65" t="s">
        <v>94</v>
      </c>
      <c r="E578" t="s">
        <v>95</v>
      </c>
      <c r="F578" s="65" t="s">
        <v>96</v>
      </c>
      <c r="G578" s="66">
        <v>45653</v>
      </c>
      <c r="H578" s="65">
        <v>120</v>
      </c>
      <c r="I578" s="65">
        <v>1</v>
      </c>
      <c r="J578" t="str">
        <f t="shared" si="28"/>
        <v>Adult</v>
      </c>
      <c r="M578">
        <v>0</v>
      </c>
      <c r="O578" t="s">
        <v>67</v>
      </c>
    </row>
    <row r="579" spans="4:15" x14ac:dyDescent="0.25">
      <c r="D579" s="65" t="s">
        <v>94</v>
      </c>
      <c r="E579" t="s">
        <v>95</v>
      </c>
      <c r="F579" s="65" t="s">
        <v>96</v>
      </c>
      <c r="G579" s="66">
        <v>45653</v>
      </c>
      <c r="H579" s="65">
        <v>96</v>
      </c>
      <c r="I579" s="65">
        <v>1</v>
      </c>
      <c r="J579" t="str">
        <f t="shared" si="28"/>
        <v>Adult</v>
      </c>
      <c r="M579">
        <v>0</v>
      </c>
      <c r="O579" t="s">
        <v>67</v>
      </c>
    </row>
    <row r="580" spans="4:15" x14ac:dyDescent="0.25">
      <c r="D580" s="65" t="s">
        <v>94</v>
      </c>
      <c r="E580" t="s">
        <v>95</v>
      </c>
      <c r="F580" s="65" t="s">
        <v>96</v>
      </c>
      <c r="G580" s="66">
        <v>45653</v>
      </c>
      <c r="H580" s="65">
        <v>95</v>
      </c>
      <c r="I580" s="65">
        <v>1</v>
      </c>
      <c r="J580" t="str">
        <f t="shared" si="28"/>
        <v>Adult</v>
      </c>
      <c r="M580">
        <v>0</v>
      </c>
      <c r="O580" t="s">
        <v>67</v>
      </c>
    </row>
    <row r="581" spans="4:15" x14ac:dyDescent="0.25">
      <c r="D581" s="65" t="s">
        <v>94</v>
      </c>
      <c r="E581" t="s">
        <v>95</v>
      </c>
      <c r="F581" s="65" t="s">
        <v>96</v>
      </c>
      <c r="G581" s="66">
        <v>45653</v>
      </c>
      <c r="H581" s="65">
        <v>110</v>
      </c>
      <c r="I581" s="65">
        <v>1</v>
      </c>
      <c r="J581" t="str">
        <f t="shared" si="28"/>
        <v>Adult</v>
      </c>
      <c r="M581">
        <v>0</v>
      </c>
      <c r="O581" t="s">
        <v>67</v>
      </c>
    </row>
    <row r="582" spans="4:15" x14ac:dyDescent="0.25">
      <c r="D582" s="65" t="s">
        <v>94</v>
      </c>
      <c r="E582" t="s">
        <v>95</v>
      </c>
      <c r="F582" s="65" t="s">
        <v>96</v>
      </c>
      <c r="G582" s="66">
        <v>45653</v>
      </c>
      <c r="H582" s="65">
        <v>109</v>
      </c>
      <c r="I582" s="65">
        <v>2</v>
      </c>
      <c r="J582" t="str">
        <f t="shared" si="28"/>
        <v>Adult</v>
      </c>
      <c r="M582">
        <v>0</v>
      </c>
      <c r="O582" t="s">
        <v>67</v>
      </c>
    </row>
    <row r="583" spans="4:15" x14ac:dyDescent="0.25">
      <c r="D583" s="65" t="s">
        <v>94</v>
      </c>
      <c r="E583" t="s">
        <v>95</v>
      </c>
      <c r="F583" s="65" t="s">
        <v>96</v>
      </c>
      <c r="G583" s="66">
        <v>45653</v>
      </c>
      <c r="H583" s="65">
        <v>95</v>
      </c>
      <c r="I583" s="65">
        <v>1</v>
      </c>
      <c r="J583" t="str">
        <f t="shared" si="28"/>
        <v>Adult</v>
      </c>
      <c r="M583">
        <v>0</v>
      </c>
      <c r="O583" t="s">
        <v>67</v>
      </c>
    </row>
    <row r="584" spans="4:15" x14ac:dyDescent="0.25">
      <c r="D584" s="65" t="s">
        <v>94</v>
      </c>
      <c r="E584" t="s">
        <v>95</v>
      </c>
      <c r="F584" s="65" t="s">
        <v>96</v>
      </c>
      <c r="G584" s="66">
        <v>45653</v>
      </c>
      <c r="H584" s="65">
        <v>119</v>
      </c>
      <c r="I584" s="65">
        <v>1</v>
      </c>
      <c r="J584" t="str">
        <f t="shared" si="28"/>
        <v>Adult</v>
      </c>
      <c r="M584">
        <v>0</v>
      </c>
      <c r="O584" t="s">
        <v>67</v>
      </c>
    </row>
    <row r="585" spans="4:15" x14ac:dyDescent="0.25">
      <c r="D585" s="65" t="s">
        <v>94</v>
      </c>
      <c r="E585" t="s">
        <v>95</v>
      </c>
      <c r="F585" s="65" t="s">
        <v>96</v>
      </c>
      <c r="G585" s="66">
        <v>45653</v>
      </c>
      <c r="H585" s="65">
        <v>105</v>
      </c>
      <c r="I585" s="65">
        <v>1</v>
      </c>
      <c r="J585" t="str">
        <f t="shared" si="28"/>
        <v>Adult</v>
      </c>
      <c r="M585">
        <v>0</v>
      </c>
      <c r="O585" t="s">
        <v>67</v>
      </c>
    </row>
    <row r="586" spans="4:15" x14ac:dyDescent="0.25">
      <c r="D586" s="65" t="s">
        <v>94</v>
      </c>
      <c r="E586" t="s">
        <v>95</v>
      </c>
      <c r="F586" s="65" t="s">
        <v>96</v>
      </c>
      <c r="G586" s="66">
        <v>45653</v>
      </c>
      <c r="H586" s="65">
        <v>101</v>
      </c>
      <c r="I586" s="65">
        <v>1</v>
      </c>
      <c r="J586" t="str">
        <f t="shared" si="28"/>
        <v>Adult</v>
      </c>
      <c r="M586">
        <v>0</v>
      </c>
      <c r="O586" t="s">
        <v>67</v>
      </c>
    </row>
    <row r="587" spans="4:15" x14ac:dyDescent="0.25">
      <c r="D587" s="65" t="s">
        <v>94</v>
      </c>
      <c r="E587" t="s">
        <v>95</v>
      </c>
      <c r="F587" s="65" t="s">
        <v>96</v>
      </c>
      <c r="G587" s="66">
        <v>45653</v>
      </c>
      <c r="H587" s="65">
        <v>102</v>
      </c>
      <c r="I587" s="65">
        <v>1</v>
      </c>
      <c r="J587" t="str">
        <f t="shared" si="28"/>
        <v>Adult</v>
      </c>
      <c r="M587">
        <v>0</v>
      </c>
      <c r="O587" t="s">
        <v>67</v>
      </c>
    </row>
    <row r="588" spans="4:15" x14ac:dyDescent="0.25">
      <c r="D588" s="65" t="s">
        <v>94</v>
      </c>
      <c r="E588" t="s">
        <v>95</v>
      </c>
      <c r="F588" s="65" t="s">
        <v>107</v>
      </c>
      <c r="G588" s="66">
        <v>45653</v>
      </c>
      <c r="H588" s="65">
        <v>92</v>
      </c>
      <c r="I588" s="65">
        <v>1</v>
      </c>
      <c r="J588" t="str">
        <f t="shared" si="28"/>
        <v>Adult</v>
      </c>
      <c r="M588">
        <v>0</v>
      </c>
      <c r="O588" t="s">
        <v>67</v>
      </c>
    </row>
    <row r="589" spans="4:15" x14ac:dyDescent="0.25">
      <c r="D589" s="65" t="s">
        <v>94</v>
      </c>
      <c r="E589" t="s">
        <v>95</v>
      </c>
      <c r="F589" s="65" t="s">
        <v>107</v>
      </c>
      <c r="G589" s="66">
        <v>45653</v>
      </c>
      <c r="H589" s="65">
        <v>102</v>
      </c>
      <c r="I589" s="65">
        <v>1</v>
      </c>
      <c r="J589" t="str">
        <f t="shared" si="28"/>
        <v>Adult</v>
      </c>
      <c r="M589">
        <v>0</v>
      </c>
      <c r="O589" t="s">
        <v>67</v>
      </c>
    </row>
    <row r="590" spans="4:15" x14ac:dyDescent="0.25">
      <c r="D590" s="65" t="s">
        <v>94</v>
      </c>
      <c r="E590" t="s">
        <v>95</v>
      </c>
      <c r="F590" s="65" t="s">
        <v>107</v>
      </c>
      <c r="G590" s="66">
        <v>45653</v>
      </c>
      <c r="H590" s="65">
        <v>115</v>
      </c>
      <c r="I590" s="65">
        <v>1</v>
      </c>
      <c r="J590" t="str">
        <f t="shared" si="28"/>
        <v>Adult</v>
      </c>
      <c r="M590">
        <v>0</v>
      </c>
      <c r="O590" t="s">
        <v>67</v>
      </c>
    </row>
    <row r="591" spans="4:15" x14ac:dyDescent="0.25">
      <c r="D591" s="65" t="s">
        <v>94</v>
      </c>
      <c r="E591" t="s">
        <v>95</v>
      </c>
      <c r="F591" s="65" t="s">
        <v>107</v>
      </c>
      <c r="G591" s="66">
        <v>45653</v>
      </c>
      <c r="H591" s="65">
        <v>110</v>
      </c>
      <c r="I591" s="65">
        <v>1</v>
      </c>
      <c r="J591" t="str">
        <f t="shared" si="28"/>
        <v>Adult</v>
      </c>
      <c r="M591">
        <v>0</v>
      </c>
      <c r="O591" t="s">
        <v>67</v>
      </c>
    </row>
    <row r="592" spans="4:15" x14ac:dyDescent="0.25">
      <c r="D592" s="65" t="s">
        <v>94</v>
      </c>
      <c r="E592" t="s">
        <v>95</v>
      </c>
      <c r="F592" s="65" t="s">
        <v>107</v>
      </c>
      <c r="G592" s="66">
        <v>45653</v>
      </c>
      <c r="H592" s="65">
        <v>119</v>
      </c>
      <c r="I592" s="65">
        <v>1</v>
      </c>
      <c r="J592" t="str">
        <f t="shared" si="28"/>
        <v>Adult</v>
      </c>
      <c r="M592">
        <v>0</v>
      </c>
      <c r="O592" t="s">
        <v>67</v>
      </c>
    </row>
    <row r="593" spans="4:15" x14ac:dyDescent="0.25">
      <c r="D593" s="65" t="s">
        <v>94</v>
      </c>
      <c r="E593" t="s">
        <v>95</v>
      </c>
      <c r="F593" s="65" t="s">
        <v>107</v>
      </c>
      <c r="G593" s="66">
        <v>45653</v>
      </c>
      <c r="H593" s="65">
        <v>107</v>
      </c>
      <c r="I593" s="65">
        <v>1</v>
      </c>
      <c r="J593" t="str">
        <f t="shared" si="28"/>
        <v>Adult</v>
      </c>
      <c r="M593">
        <v>0</v>
      </c>
      <c r="O593" t="s">
        <v>67</v>
      </c>
    </row>
    <row r="594" spans="4:15" x14ac:dyDescent="0.25">
      <c r="D594" s="65" t="s">
        <v>94</v>
      </c>
      <c r="E594" t="s">
        <v>95</v>
      </c>
      <c r="F594" s="65" t="s">
        <v>107</v>
      </c>
      <c r="G594" s="66">
        <v>45653</v>
      </c>
      <c r="H594" s="65">
        <v>92</v>
      </c>
      <c r="I594" s="65">
        <v>1</v>
      </c>
      <c r="J594" t="str">
        <f t="shared" si="28"/>
        <v>Adult</v>
      </c>
      <c r="M594">
        <v>0</v>
      </c>
      <c r="O594" t="s">
        <v>67</v>
      </c>
    </row>
    <row r="595" spans="4:15" x14ac:dyDescent="0.25">
      <c r="D595" s="65" t="s">
        <v>94</v>
      </c>
      <c r="E595" t="s">
        <v>95</v>
      </c>
      <c r="F595" s="65" t="s">
        <v>107</v>
      </c>
      <c r="G595" s="66">
        <v>45653</v>
      </c>
      <c r="H595" s="65">
        <v>112</v>
      </c>
      <c r="I595" s="65">
        <v>1</v>
      </c>
      <c r="J595" t="str">
        <f t="shared" si="28"/>
        <v>Adult</v>
      </c>
      <c r="M595">
        <v>0</v>
      </c>
      <c r="O595" t="s">
        <v>67</v>
      </c>
    </row>
    <row r="596" spans="4:15" x14ac:dyDescent="0.25">
      <c r="D596" s="65" t="s">
        <v>94</v>
      </c>
      <c r="E596" t="s">
        <v>95</v>
      </c>
      <c r="F596" s="65" t="s">
        <v>107</v>
      </c>
      <c r="G596" s="66">
        <v>45653</v>
      </c>
      <c r="H596" s="65">
        <v>115</v>
      </c>
      <c r="I596" s="65">
        <v>1</v>
      </c>
      <c r="J596" t="str">
        <f t="shared" si="28"/>
        <v>Adult</v>
      </c>
      <c r="M596">
        <v>0</v>
      </c>
      <c r="O596" t="s">
        <v>67</v>
      </c>
    </row>
    <row r="597" spans="4:15" x14ac:dyDescent="0.25">
      <c r="D597" s="65" t="s">
        <v>94</v>
      </c>
      <c r="E597" t="s">
        <v>95</v>
      </c>
      <c r="F597" s="65" t="s">
        <v>107</v>
      </c>
      <c r="G597" s="66">
        <v>45653</v>
      </c>
      <c r="H597" s="65">
        <v>95</v>
      </c>
      <c r="I597" s="65">
        <v>1</v>
      </c>
      <c r="J597" t="str">
        <f t="shared" si="28"/>
        <v>Adult</v>
      </c>
      <c r="M597">
        <v>0</v>
      </c>
      <c r="O597" t="s">
        <v>67</v>
      </c>
    </row>
    <row r="598" spans="4:15" x14ac:dyDescent="0.25">
      <c r="D598" s="65" t="s">
        <v>94</v>
      </c>
      <c r="E598" t="s">
        <v>95</v>
      </c>
      <c r="F598" s="65" t="s">
        <v>116</v>
      </c>
      <c r="G598" s="66">
        <v>45653</v>
      </c>
      <c r="H598" s="65">
        <v>110</v>
      </c>
      <c r="I598" s="65">
        <v>1</v>
      </c>
      <c r="J598" t="str">
        <f t="shared" si="28"/>
        <v>Adult</v>
      </c>
      <c r="M598">
        <v>0</v>
      </c>
      <c r="O598" t="s">
        <v>67</v>
      </c>
    </row>
    <row r="599" spans="4:15" x14ac:dyDescent="0.25">
      <c r="D599" s="65" t="s">
        <v>94</v>
      </c>
      <c r="E599" t="s">
        <v>95</v>
      </c>
      <c r="F599" s="65" t="s">
        <v>116</v>
      </c>
      <c r="G599" s="66">
        <v>45653</v>
      </c>
      <c r="H599" s="65">
        <v>79</v>
      </c>
      <c r="I599" s="65">
        <v>1</v>
      </c>
      <c r="J599" t="str">
        <f t="shared" si="28"/>
        <v>Juvenile</v>
      </c>
      <c r="M599">
        <v>0</v>
      </c>
      <c r="O599" t="s">
        <v>67</v>
      </c>
    </row>
    <row r="600" spans="4:15" x14ac:dyDescent="0.25">
      <c r="D600" s="65" t="s">
        <v>94</v>
      </c>
      <c r="E600" t="s">
        <v>95</v>
      </c>
      <c r="F600" s="65" t="s">
        <v>116</v>
      </c>
      <c r="G600" s="66">
        <v>45653</v>
      </c>
      <c r="H600" s="65">
        <v>103</v>
      </c>
      <c r="I600" s="65">
        <v>1</v>
      </c>
      <c r="J600" t="str">
        <f t="shared" si="28"/>
        <v>Adult</v>
      </c>
      <c r="M600">
        <v>0</v>
      </c>
      <c r="O600" t="s">
        <v>67</v>
      </c>
    </row>
    <row r="601" spans="4:15" x14ac:dyDescent="0.25">
      <c r="D601" s="65" t="s">
        <v>94</v>
      </c>
      <c r="E601" t="s">
        <v>95</v>
      </c>
      <c r="F601" s="65" t="s">
        <v>116</v>
      </c>
      <c r="G601" s="66">
        <v>45653</v>
      </c>
      <c r="H601" s="65">
        <v>110</v>
      </c>
      <c r="I601" s="65">
        <v>1</v>
      </c>
      <c r="J601" t="str">
        <f t="shared" si="28"/>
        <v>Adult</v>
      </c>
      <c r="M601">
        <v>0</v>
      </c>
      <c r="O601" t="s">
        <v>67</v>
      </c>
    </row>
    <row r="602" spans="4:15" x14ac:dyDescent="0.25">
      <c r="D602" s="65" t="s">
        <v>94</v>
      </c>
      <c r="E602" t="s">
        <v>95</v>
      </c>
      <c r="F602" s="65" t="s">
        <v>116</v>
      </c>
      <c r="G602" s="66">
        <v>45653</v>
      </c>
      <c r="H602" s="65">
        <v>94</v>
      </c>
      <c r="I602" s="65">
        <v>1</v>
      </c>
      <c r="J602" t="str">
        <f t="shared" si="28"/>
        <v>Adult</v>
      </c>
      <c r="M602">
        <v>0</v>
      </c>
      <c r="O602" t="s">
        <v>67</v>
      </c>
    </row>
    <row r="603" spans="4:15" x14ac:dyDescent="0.25">
      <c r="D603" s="65" t="s">
        <v>94</v>
      </c>
      <c r="E603" t="s">
        <v>95</v>
      </c>
      <c r="F603" s="65" t="s">
        <v>116</v>
      </c>
      <c r="G603" s="66">
        <v>45653</v>
      </c>
      <c r="H603" s="65">
        <v>101</v>
      </c>
      <c r="I603" s="65">
        <v>1</v>
      </c>
      <c r="J603" t="str">
        <f t="shared" si="28"/>
        <v>Adult</v>
      </c>
      <c r="M603">
        <v>0</v>
      </c>
      <c r="O603" t="s">
        <v>67</v>
      </c>
    </row>
    <row r="604" spans="4:15" x14ac:dyDescent="0.25">
      <c r="D604" s="65" t="s">
        <v>94</v>
      </c>
      <c r="E604" t="s">
        <v>95</v>
      </c>
      <c r="F604" s="65" t="s">
        <v>116</v>
      </c>
      <c r="G604" s="66">
        <v>45653</v>
      </c>
      <c r="H604" s="65">
        <v>112</v>
      </c>
      <c r="I604" s="65">
        <v>1</v>
      </c>
      <c r="J604" t="str">
        <f t="shared" si="28"/>
        <v>Adult</v>
      </c>
      <c r="M604">
        <v>0</v>
      </c>
      <c r="O604" t="s">
        <v>67</v>
      </c>
    </row>
    <row r="605" spans="4:15" x14ac:dyDescent="0.25">
      <c r="D605" s="65" t="s">
        <v>94</v>
      </c>
      <c r="E605" t="s">
        <v>95</v>
      </c>
      <c r="F605" s="65" t="s">
        <v>116</v>
      </c>
      <c r="G605" s="66">
        <v>45653</v>
      </c>
      <c r="H605" s="65">
        <v>65</v>
      </c>
      <c r="I605" s="65">
        <v>1</v>
      </c>
      <c r="J605" t="str">
        <f t="shared" si="28"/>
        <v>Juvenile</v>
      </c>
      <c r="M605">
        <v>0</v>
      </c>
      <c r="O605" t="s">
        <v>67</v>
      </c>
    </row>
    <row r="606" spans="4:15" x14ac:dyDescent="0.25">
      <c r="D606" s="65" t="s">
        <v>94</v>
      </c>
      <c r="E606" t="s">
        <v>95</v>
      </c>
      <c r="F606" s="65" t="s">
        <v>116</v>
      </c>
      <c r="G606" s="66">
        <v>45653</v>
      </c>
      <c r="H606" s="65">
        <v>66</v>
      </c>
      <c r="I606" s="65">
        <v>1</v>
      </c>
      <c r="J606" t="str">
        <f t="shared" si="28"/>
        <v>Juvenile</v>
      </c>
      <c r="M606">
        <v>0</v>
      </c>
      <c r="O606" t="s">
        <v>67</v>
      </c>
    </row>
    <row r="607" spans="4:15" x14ac:dyDescent="0.25">
      <c r="D607" s="65" t="s">
        <v>94</v>
      </c>
      <c r="E607" t="s">
        <v>95</v>
      </c>
      <c r="F607" s="65" t="s">
        <v>116</v>
      </c>
      <c r="G607" s="66">
        <v>45653</v>
      </c>
      <c r="H607" s="65">
        <v>75</v>
      </c>
      <c r="I607" s="65">
        <v>1</v>
      </c>
      <c r="J607" t="str">
        <f t="shared" si="28"/>
        <v>Juvenile</v>
      </c>
      <c r="M607">
        <v>0</v>
      </c>
      <c r="O607" t="s">
        <v>67</v>
      </c>
    </row>
    <row r="608" spans="4:15" x14ac:dyDescent="0.25">
      <c r="D608" s="67" t="s">
        <v>94</v>
      </c>
      <c r="E608" t="s">
        <v>95</v>
      </c>
      <c r="F608" s="65" t="s">
        <v>116</v>
      </c>
      <c r="G608" s="66">
        <v>45653</v>
      </c>
      <c r="H608" s="65">
        <v>111</v>
      </c>
      <c r="I608" s="65">
        <v>2</v>
      </c>
      <c r="J608" t="str">
        <f t="shared" si="28"/>
        <v>Adult</v>
      </c>
      <c r="M608">
        <v>0</v>
      </c>
      <c r="O608" t="s">
        <v>67</v>
      </c>
    </row>
    <row r="609" spans="1:15" x14ac:dyDescent="0.25">
      <c r="A609" s="10">
        <v>723919</v>
      </c>
      <c r="B609" s="10" t="s">
        <v>13</v>
      </c>
      <c r="C609" s="10" t="s">
        <v>14</v>
      </c>
      <c r="D609" s="10" t="s">
        <v>14</v>
      </c>
      <c r="E609" t="s">
        <v>12</v>
      </c>
      <c r="F609" s="10" t="s">
        <v>146</v>
      </c>
      <c r="G609" s="36">
        <v>45656</v>
      </c>
      <c r="H609" s="10">
        <v>75</v>
      </c>
      <c r="I609">
        <v>1</v>
      </c>
      <c r="J609" t="str">
        <f t="shared" ref="J609:J613" si="29">IF(H609=0, "Adult", IF(H609&lt;20,"Larva",IF(H609&lt;=84,"Juvenile","Adult")))</f>
        <v>Juvenile</v>
      </c>
      <c r="M609">
        <v>0</v>
      </c>
      <c r="O609" t="s">
        <v>67</v>
      </c>
    </row>
    <row r="610" spans="1:15" x14ac:dyDescent="0.25">
      <c r="A610" s="10">
        <v>723919</v>
      </c>
      <c r="B610" s="10" t="s">
        <v>13</v>
      </c>
      <c r="C610" s="10" t="s">
        <v>14</v>
      </c>
      <c r="D610" s="10" t="s">
        <v>14</v>
      </c>
      <c r="E610" t="s">
        <v>12</v>
      </c>
      <c r="F610" s="10" t="s">
        <v>146</v>
      </c>
      <c r="G610" s="36">
        <v>45656</v>
      </c>
      <c r="H610" s="10">
        <v>72</v>
      </c>
      <c r="I610">
        <v>1</v>
      </c>
      <c r="J610" t="str">
        <f t="shared" si="29"/>
        <v>Juvenile</v>
      </c>
      <c r="M610">
        <v>0</v>
      </c>
      <c r="O610" t="s">
        <v>67</v>
      </c>
    </row>
    <row r="611" spans="1:15" x14ac:dyDescent="0.25">
      <c r="A611" s="10">
        <v>723923</v>
      </c>
      <c r="B611" s="10" t="s">
        <v>13</v>
      </c>
      <c r="C611" s="10" t="s">
        <v>14</v>
      </c>
      <c r="D611" s="10" t="s">
        <v>14</v>
      </c>
      <c r="E611" t="s">
        <v>12</v>
      </c>
      <c r="F611" s="10" t="s">
        <v>146</v>
      </c>
      <c r="G611" s="36">
        <v>45656</v>
      </c>
      <c r="H611" s="10">
        <v>62</v>
      </c>
      <c r="I611">
        <v>1</v>
      </c>
      <c r="J611" t="str">
        <f t="shared" si="29"/>
        <v>Juvenile</v>
      </c>
      <c r="M611">
        <v>0</v>
      </c>
      <c r="O611" t="s">
        <v>67</v>
      </c>
    </row>
    <row r="612" spans="1:15" x14ac:dyDescent="0.25">
      <c r="A612" s="10">
        <v>723923</v>
      </c>
      <c r="B612" s="10" t="s">
        <v>13</v>
      </c>
      <c r="C612" s="10" t="s">
        <v>14</v>
      </c>
      <c r="D612" s="10" t="s">
        <v>14</v>
      </c>
      <c r="E612" t="s">
        <v>12</v>
      </c>
      <c r="F612" s="10" t="s">
        <v>146</v>
      </c>
      <c r="G612" s="36">
        <v>45656</v>
      </c>
      <c r="H612" s="10">
        <v>54</v>
      </c>
      <c r="I612">
        <v>1</v>
      </c>
      <c r="J612" t="str">
        <f t="shared" si="29"/>
        <v>Juvenile</v>
      </c>
      <c r="M612">
        <v>0</v>
      </c>
      <c r="O612" t="s">
        <v>67</v>
      </c>
    </row>
    <row r="613" spans="1:15" x14ac:dyDescent="0.25">
      <c r="A613" s="10">
        <v>723923</v>
      </c>
      <c r="B613" s="10" t="s">
        <v>13</v>
      </c>
      <c r="C613" s="10" t="s">
        <v>14</v>
      </c>
      <c r="D613" s="10" t="s">
        <v>14</v>
      </c>
      <c r="E613" t="s">
        <v>12</v>
      </c>
      <c r="F613" s="10" t="s">
        <v>146</v>
      </c>
      <c r="G613" s="36">
        <v>45656</v>
      </c>
      <c r="H613" s="10">
        <v>91</v>
      </c>
      <c r="I613">
        <v>1</v>
      </c>
      <c r="J613" t="str">
        <f t="shared" si="29"/>
        <v>Adult</v>
      </c>
      <c r="M613">
        <v>0</v>
      </c>
      <c r="O613" t="s">
        <v>67</v>
      </c>
    </row>
    <row r="614" spans="1:15" x14ac:dyDescent="0.25">
      <c r="A614" s="10">
        <v>723981</v>
      </c>
      <c r="B614" s="10" t="s">
        <v>13</v>
      </c>
      <c r="C614" s="10" t="s">
        <v>113</v>
      </c>
      <c r="D614" s="10" t="s">
        <v>36</v>
      </c>
      <c r="E614" t="s">
        <v>12</v>
      </c>
      <c r="F614" s="10" t="s">
        <v>147</v>
      </c>
      <c r="G614" s="36">
        <v>45657</v>
      </c>
      <c r="H614" s="17">
        <v>112</v>
      </c>
      <c r="I614">
        <v>1</v>
      </c>
      <c r="J614" t="str">
        <f>IF(H614=0, "Adult", IF(H614&lt;20,"Larva",IF(H614&lt;=84,"Juvenile","Adult")))</f>
        <v>Adult</v>
      </c>
      <c r="M614">
        <v>0</v>
      </c>
      <c r="O614" t="s">
        <v>67</v>
      </c>
    </row>
    <row r="615" spans="1:15" x14ac:dyDescent="0.25">
      <c r="A615" s="10">
        <v>724012</v>
      </c>
      <c r="B615" s="10" t="s">
        <v>13</v>
      </c>
      <c r="C615" s="10" t="s">
        <v>65</v>
      </c>
      <c r="D615" s="10" t="s">
        <v>14</v>
      </c>
      <c r="E615" t="s">
        <v>12</v>
      </c>
      <c r="F615" s="10" t="s">
        <v>148</v>
      </c>
      <c r="G615" s="36">
        <v>45659</v>
      </c>
      <c r="H615" s="10">
        <v>75</v>
      </c>
      <c r="I615" s="10">
        <v>1</v>
      </c>
      <c r="J615" t="str">
        <f t="shared" ref="J615:J639" si="30">IF(H615=0, "Adult", IF(H615&lt;20,"Larva",IF(H615&lt;=84,"Juvenile","Adult")))</f>
        <v>Juvenile</v>
      </c>
      <c r="M615">
        <v>0</v>
      </c>
      <c r="O615" t="s">
        <v>67</v>
      </c>
    </row>
    <row r="616" spans="1:15" x14ac:dyDescent="0.25">
      <c r="A616" s="10">
        <v>724040</v>
      </c>
      <c r="B616" s="10" t="s">
        <v>13</v>
      </c>
      <c r="C616" s="10" t="s">
        <v>14</v>
      </c>
      <c r="D616" s="10" t="s">
        <v>14</v>
      </c>
      <c r="E616" t="s">
        <v>12</v>
      </c>
      <c r="F616" s="10" t="s">
        <v>149</v>
      </c>
      <c r="G616" s="36">
        <v>45659</v>
      </c>
      <c r="H616" s="10">
        <v>70</v>
      </c>
      <c r="I616" s="10">
        <v>1</v>
      </c>
      <c r="J616" t="str">
        <f t="shared" si="30"/>
        <v>Juvenile</v>
      </c>
      <c r="M616">
        <v>0</v>
      </c>
      <c r="O616" t="s">
        <v>67</v>
      </c>
    </row>
    <row r="617" spans="1:15" x14ac:dyDescent="0.25">
      <c r="A617" s="10">
        <v>724043</v>
      </c>
      <c r="B617" s="10" t="s">
        <v>13</v>
      </c>
      <c r="C617" s="10" t="s">
        <v>14</v>
      </c>
      <c r="D617" s="10" t="s">
        <v>14</v>
      </c>
      <c r="E617" t="s">
        <v>12</v>
      </c>
      <c r="F617" s="10" t="s">
        <v>149</v>
      </c>
      <c r="G617" s="36">
        <v>45659</v>
      </c>
      <c r="H617" s="10">
        <v>115</v>
      </c>
      <c r="I617" s="10">
        <v>1</v>
      </c>
      <c r="J617" t="str">
        <f t="shared" si="30"/>
        <v>Adult</v>
      </c>
      <c r="M617">
        <v>0</v>
      </c>
      <c r="O617" t="s">
        <v>67</v>
      </c>
    </row>
    <row r="618" spans="1:15" x14ac:dyDescent="0.25">
      <c r="A618" s="10">
        <v>724057</v>
      </c>
      <c r="B618" s="10" t="s">
        <v>13</v>
      </c>
      <c r="C618" s="10" t="s">
        <v>14</v>
      </c>
      <c r="D618" s="10" t="s">
        <v>14</v>
      </c>
      <c r="E618" t="s">
        <v>12</v>
      </c>
      <c r="F618" s="10" t="s">
        <v>150</v>
      </c>
      <c r="G618" s="36">
        <v>45659</v>
      </c>
      <c r="H618" s="10">
        <v>94</v>
      </c>
      <c r="I618" s="10">
        <v>1</v>
      </c>
      <c r="J618" t="str">
        <f t="shared" si="30"/>
        <v>Adult</v>
      </c>
      <c r="M618">
        <v>0</v>
      </c>
      <c r="O618" t="s">
        <v>67</v>
      </c>
    </row>
    <row r="619" spans="1:15" x14ac:dyDescent="0.25">
      <c r="A619" s="10">
        <v>724097</v>
      </c>
      <c r="B619" s="10" t="s">
        <v>68</v>
      </c>
      <c r="C619" s="10" t="s">
        <v>69</v>
      </c>
      <c r="D619" s="10" t="s">
        <v>36</v>
      </c>
      <c r="E619" t="s">
        <v>12</v>
      </c>
      <c r="F619" s="10" t="s">
        <v>151</v>
      </c>
      <c r="G619" s="36">
        <v>45660</v>
      </c>
      <c r="H619" s="10">
        <v>61</v>
      </c>
      <c r="I619" s="10">
        <v>1</v>
      </c>
      <c r="J619" t="str">
        <f t="shared" si="30"/>
        <v>Juvenile</v>
      </c>
      <c r="M619">
        <v>0</v>
      </c>
      <c r="O619" t="s">
        <v>67</v>
      </c>
    </row>
    <row r="620" spans="1:15" x14ac:dyDescent="0.25">
      <c r="A620" s="10">
        <v>724097</v>
      </c>
      <c r="B620" s="10" t="s">
        <v>68</v>
      </c>
      <c r="C620" s="10" t="s">
        <v>69</v>
      </c>
      <c r="D620" s="10" t="s">
        <v>36</v>
      </c>
      <c r="E620" t="s">
        <v>12</v>
      </c>
      <c r="F620" s="10" t="s">
        <v>151</v>
      </c>
      <c r="G620" s="36">
        <v>45660</v>
      </c>
      <c r="H620" s="10">
        <v>76</v>
      </c>
      <c r="I620" s="10">
        <v>1</v>
      </c>
      <c r="J620" t="str">
        <f t="shared" si="30"/>
        <v>Juvenile</v>
      </c>
      <c r="M620">
        <v>0</v>
      </c>
      <c r="O620" t="s">
        <v>67</v>
      </c>
    </row>
    <row r="621" spans="1:15" x14ac:dyDescent="0.25">
      <c r="A621" s="10">
        <v>724097</v>
      </c>
      <c r="B621" s="10" t="s">
        <v>68</v>
      </c>
      <c r="C621" s="10" t="s">
        <v>69</v>
      </c>
      <c r="D621" s="10" t="s">
        <v>36</v>
      </c>
      <c r="E621" t="s">
        <v>12</v>
      </c>
      <c r="F621" s="10" t="s">
        <v>151</v>
      </c>
      <c r="G621" s="36">
        <v>45660</v>
      </c>
      <c r="H621" s="10">
        <v>100</v>
      </c>
      <c r="I621" s="10">
        <v>1</v>
      </c>
      <c r="J621" t="str">
        <f t="shared" si="30"/>
        <v>Adult</v>
      </c>
      <c r="M621">
        <v>0</v>
      </c>
      <c r="O621" t="s">
        <v>67</v>
      </c>
    </row>
    <row r="622" spans="1:15" x14ac:dyDescent="0.25">
      <c r="A622" s="10">
        <v>724099</v>
      </c>
      <c r="B622" s="10" t="s">
        <v>68</v>
      </c>
      <c r="C622" s="10" t="s">
        <v>69</v>
      </c>
      <c r="D622" s="10" t="s">
        <v>36</v>
      </c>
      <c r="E622" t="s">
        <v>12</v>
      </c>
      <c r="F622" s="10" t="s">
        <v>151</v>
      </c>
      <c r="G622" s="36">
        <v>45660</v>
      </c>
      <c r="H622" s="10">
        <v>67</v>
      </c>
      <c r="I622" s="10">
        <v>1</v>
      </c>
      <c r="J622" t="str">
        <f t="shared" si="30"/>
        <v>Juvenile</v>
      </c>
      <c r="M622">
        <v>0</v>
      </c>
      <c r="O622" t="s">
        <v>67</v>
      </c>
    </row>
    <row r="623" spans="1:15" x14ac:dyDescent="0.25">
      <c r="A623" s="10">
        <v>724099</v>
      </c>
      <c r="B623" s="10" t="s">
        <v>68</v>
      </c>
      <c r="C623" s="10" t="s">
        <v>69</v>
      </c>
      <c r="D623" s="10" t="s">
        <v>36</v>
      </c>
      <c r="E623" t="s">
        <v>12</v>
      </c>
      <c r="F623" s="10" t="s">
        <v>151</v>
      </c>
      <c r="G623" s="36">
        <v>45660</v>
      </c>
      <c r="H623" s="10">
        <v>68</v>
      </c>
      <c r="I623" s="10">
        <v>1</v>
      </c>
      <c r="J623" t="str">
        <f t="shared" si="30"/>
        <v>Juvenile</v>
      </c>
      <c r="M623">
        <v>0</v>
      </c>
      <c r="O623" t="s">
        <v>67</v>
      </c>
    </row>
    <row r="624" spans="1:15" x14ac:dyDescent="0.25">
      <c r="A624" s="10">
        <v>724108</v>
      </c>
      <c r="B624" s="10" t="s">
        <v>68</v>
      </c>
      <c r="C624" s="10" t="s">
        <v>69</v>
      </c>
      <c r="D624" s="10" t="s">
        <v>36</v>
      </c>
      <c r="E624" t="s">
        <v>12</v>
      </c>
      <c r="F624" s="10" t="s">
        <v>152</v>
      </c>
      <c r="G624" s="36">
        <v>45660</v>
      </c>
      <c r="H624" s="10">
        <v>68</v>
      </c>
      <c r="I624" s="10">
        <v>1</v>
      </c>
      <c r="J624" t="str">
        <f t="shared" si="30"/>
        <v>Juvenile</v>
      </c>
      <c r="M624">
        <v>0</v>
      </c>
      <c r="O624" t="s">
        <v>67</v>
      </c>
    </row>
    <row r="625" spans="1:15" x14ac:dyDescent="0.25">
      <c r="A625" s="10">
        <v>724108</v>
      </c>
      <c r="B625" s="10" t="s">
        <v>68</v>
      </c>
      <c r="C625" s="10" t="s">
        <v>69</v>
      </c>
      <c r="D625" s="10" t="s">
        <v>36</v>
      </c>
      <c r="E625" t="s">
        <v>12</v>
      </c>
      <c r="F625" s="10" t="s">
        <v>152</v>
      </c>
      <c r="G625" s="36">
        <v>45660</v>
      </c>
      <c r="H625" s="10">
        <v>111</v>
      </c>
      <c r="I625" s="10">
        <v>1</v>
      </c>
      <c r="J625" t="str">
        <f t="shared" si="30"/>
        <v>Adult</v>
      </c>
      <c r="M625">
        <v>0</v>
      </c>
      <c r="O625" t="s">
        <v>67</v>
      </c>
    </row>
    <row r="626" spans="1:15" x14ac:dyDescent="0.25">
      <c r="A626" s="10">
        <v>724108</v>
      </c>
      <c r="B626" s="10" t="s">
        <v>68</v>
      </c>
      <c r="C626" s="10" t="s">
        <v>69</v>
      </c>
      <c r="D626" s="10" t="s">
        <v>36</v>
      </c>
      <c r="E626" t="s">
        <v>12</v>
      </c>
      <c r="F626" s="10" t="s">
        <v>152</v>
      </c>
      <c r="G626" s="36">
        <v>45660</v>
      </c>
      <c r="H626" s="10">
        <v>112</v>
      </c>
      <c r="I626" s="10">
        <v>1</v>
      </c>
      <c r="J626" t="str">
        <f t="shared" si="30"/>
        <v>Adult</v>
      </c>
      <c r="M626">
        <v>0</v>
      </c>
      <c r="O626" t="s">
        <v>67</v>
      </c>
    </row>
    <row r="627" spans="1:15" x14ac:dyDescent="0.25">
      <c r="A627" s="10">
        <v>724112</v>
      </c>
      <c r="B627" s="10" t="s">
        <v>68</v>
      </c>
      <c r="C627" s="10" t="s">
        <v>69</v>
      </c>
      <c r="D627" s="10" t="s">
        <v>36</v>
      </c>
      <c r="E627" t="s">
        <v>12</v>
      </c>
      <c r="F627" s="10" t="s">
        <v>152</v>
      </c>
      <c r="G627" s="36">
        <v>45660</v>
      </c>
      <c r="H627" s="10">
        <v>67</v>
      </c>
      <c r="I627" s="10">
        <v>1</v>
      </c>
      <c r="J627" t="str">
        <f t="shared" si="30"/>
        <v>Juvenile</v>
      </c>
      <c r="M627">
        <v>0</v>
      </c>
      <c r="O627" t="s">
        <v>67</v>
      </c>
    </row>
    <row r="628" spans="1:15" x14ac:dyDescent="0.25">
      <c r="A628" s="10">
        <v>724119</v>
      </c>
      <c r="B628" s="10" t="s">
        <v>68</v>
      </c>
      <c r="C628" s="10" t="s">
        <v>69</v>
      </c>
      <c r="D628" s="10" t="s">
        <v>36</v>
      </c>
      <c r="E628" t="s">
        <v>12</v>
      </c>
      <c r="F628" s="10" t="s">
        <v>152</v>
      </c>
      <c r="G628" s="36">
        <v>45660</v>
      </c>
      <c r="H628" s="10">
        <v>68</v>
      </c>
      <c r="I628" s="10">
        <v>1</v>
      </c>
      <c r="J628" t="str">
        <f t="shared" si="30"/>
        <v>Juvenile</v>
      </c>
      <c r="M628">
        <v>0</v>
      </c>
      <c r="O628" t="s">
        <v>67</v>
      </c>
    </row>
    <row r="629" spans="1:15" x14ac:dyDescent="0.25">
      <c r="A629" s="10">
        <v>724119</v>
      </c>
      <c r="B629" s="10" t="s">
        <v>68</v>
      </c>
      <c r="C629" s="10" t="s">
        <v>69</v>
      </c>
      <c r="D629" s="10" t="s">
        <v>36</v>
      </c>
      <c r="E629" t="s">
        <v>12</v>
      </c>
      <c r="F629" s="10" t="s">
        <v>152</v>
      </c>
      <c r="G629" s="36">
        <v>45660</v>
      </c>
      <c r="H629" s="10">
        <v>82</v>
      </c>
      <c r="I629" s="10">
        <v>1</v>
      </c>
      <c r="J629" t="str">
        <f t="shared" si="30"/>
        <v>Juvenile</v>
      </c>
      <c r="M629">
        <v>0</v>
      </c>
      <c r="O629" t="s">
        <v>67</v>
      </c>
    </row>
    <row r="630" spans="1:15" x14ac:dyDescent="0.25">
      <c r="A630" s="10">
        <v>724119</v>
      </c>
      <c r="B630" s="10" t="s">
        <v>68</v>
      </c>
      <c r="C630" s="10" t="s">
        <v>69</v>
      </c>
      <c r="D630" s="10" t="s">
        <v>36</v>
      </c>
      <c r="E630" t="s">
        <v>12</v>
      </c>
      <c r="F630" s="10" t="s">
        <v>152</v>
      </c>
      <c r="G630" s="36">
        <v>45660</v>
      </c>
      <c r="H630" s="10">
        <v>98</v>
      </c>
      <c r="I630" s="10">
        <v>1</v>
      </c>
      <c r="J630" t="str">
        <f t="shared" si="30"/>
        <v>Adult</v>
      </c>
      <c r="M630">
        <v>0</v>
      </c>
      <c r="O630" t="s">
        <v>67</v>
      </c>
    </row>
    <row r="631" spans="1:15" x14ac:dyDescent="0.25">
      <c r="A631" s="10">
        <v>724119</v>
      </c>
      <c r="B631" s="10" t="s">
        <v>68</v>
      </c>
      <c r="C631" s="10" t="s">
        <v>69</v>
      </c>
      <c r="D631" s="10" t="s">
        <v>36</v>
      </c>
      <c r="E631" t="s">
        <v>12</v>
      </c>
      <c r="F631" s="10" t="s">
        <v>152</v>
      </c>
      <c r="G631" s="36">
        <v>45660</v>
      </c>
      <c r="H631" s="10">
        <v>101</v>
      </c>
      <c r="I631" s="10">
        <v>1</v>
      </c>
      <c r="J631" t="str">
        <f t="shared" si="30"/>
        <v>Adult</v>
      </c>
      <c r="M631">
        <v>0</v>
      </c>
      <c r="O631" t="s">
        <v>67</v>
      </c>
    </row>
    <row r="632" spans="1:15" x14ac:dyDescent="0.25">
      <c r="A632" s="10">
        <v>724119</v>
      </c>
      <c r="B632" s="10" t="s">
        <v>68</v>
      </c>
      <c r="C632" s="10" t="s">
        <v>69</v>
      </c>
      <c r="D632" s="10" t="s">
        <v>36</v>
      </c>
      <c r="E632" t="s">
        <v>12</v>
      </c>
      <c r="F632" s="10" t="s">
        <v>152</v>
      </c>
      <c r="G632" s="36">
        <v>45660</v>
      </c>
      <c r="H632" s="10">
        <v>103</v>
      </c>
      <c r="I632" s="10">
        <v>1</v>
      </c>
      <c r="J632" t="str">
        <f t="shared" si="30"/>
        <v>Adult</v>
      </c>
      <c r="M632">
        <v>0</v>
      </c>
      <c r="O632" t="s">
        <v>67</v>
      </c>
    </row>
    <row r="633" spans="1:15" x14ac:dyDescent="0.25">
      <c r="A633" s="10">
        <v>724119</v>
      </c>
      <c r="B633" s="10" t="s">
        <v>68</v>
      </c>
      <c r="C633" s="10" t="s">
        <v>69</v>
      </c>
      <c r="D633" s="10" t="s">
        <v>36</v>
      </c>
      <c r="E633" t="s">
        <v>12</v>
      </c>
      <c r="F633" s="10" t="s">
        <v>152</v>
      </c>
      <c r="G633" s="36">
        <v>45660</v>
      </c>
      <c r="H633" s="10">
        <v>109</v>
      </c>
      <c r="I633" s="10">
        <v>1</v>
      </c>
      <c r="J633" t="str">
        <f t="shared" si="30"/>
        <v>Adult</v>
      </c>
      <c r="M633">
        <v>0</v>
      </c>
      <c r="O633" t="s">
        <v>67</v>
      </c>
    </row>
    <row r="634" spans="1:15" x14ac:dyDescent="0.25">
      <c r="A634" s="10">
        <v>724120</v>
      </c>
      <c r="B634" s="10" t="s">
        <v>68</v>
      </c>
      <c r="C634" s="10" t="s">
        <v>69</v>
      </c>
      <c r="D634" s="10" t="s">
        <v>36</v>
      </c>
      <c r="E634" t="s">
        <v>12</v>
      </c>
      <c r="F634" s="10" t="s">
        <v>152</v>
      </c>
      <c r="G634" s="36">
        <v>45660</v>
      </c>
      <c r="H634" s="10">
        <v>68</v>
      </c>
      <c r="I634" s="10">
        <v>1</v>
      </c>
      <c r="J634" t="str">
        <f t="shared" si="30"/>
        <v>Juvenile</v>
      </c>
      <c r="M634">
        <v>0</v>
      </c>
      <c r="O634" t="s">
        <v>67</v>
      </c>
    </row>
    <row r="635" spans="1:15" x14ac:dyDescent="0.25">
      <c r="A635" s="10">
        <v>724120</v>
      </c>
      <c r="B635" s="10" t="s">
        <v>68</v>
      </c>
      <c r="C635" s="10" t="s">
        <v>69</v>
      </c>
      <c r="D635" s="10" t="s">
        <v>36</v>
      </c>
      <c r="E635" t="s">
        <v>12</v>
      </c>
      <c r="F635" s="10" t="s">
        <v>152</v>
      </c>
      <c r="G635" s="36">
        <v>45660</v>
      </c>
      <c r="H635" s="10">
        <v>70</v>
      </c>
      <c r="I635" s="10">
        <v>1</v>
      </c>
      <c r="J635" t="str">
        <f t="shared" si="30"/>
        <v>Juvenile</v>
      </c>
      <c r="M635">
        <v>0</v>
      </c>
      <c r="O635" t="s">
        <v>67</v>
      </c>
    </row>
    <row r="636" spans="1:15" x14ac:dyDescent="0.25">
      <c r="A636" s="10">
        <v>724120</v>
      </c>
      <c r="B636" s="10" t="s">
        <v>68</v>
      </c>
      <c r="C636" s="10" t="s">
        <v>69</v>
      </c>
      <c r="D636" s="10" t="s">
        <v>36</v>
      </c>
      <c r="E636" t="s">
        <v>12</v>
      </c>
      <c r="F636" s="10" t="s">
        <v>152</v>
      </c>
      <c r="G636" s="36">
        <v>45660</v>
      </c>
      <c r="H636" s="10">
        <v>72</v>
      </c>
      <c r="I636" s="10">
        <v>1</v>
      </c>
      <c r="J636" t="str">
        <f t="shared" si="30"/>
        <v>Juvenile</v>
      </c>
      <c r="M636">
        <v>0</v>
      </c>
      <c r="O636" t="s">
        <v>67</v>
      </c>
    </row>
    <row r="637" spans="1:15" x14ac:dyDescent="0.25">
      <c r="A637" s="10">
        <v>724120</v>
      </c>
      <c r="B637" s="10" t="s">
        <v>68</v>
      </c>
      <c r="C637" s="10" t="s">
        <v>69</v>
      </c>
      <c r="D637" s="10" t="s">
        <v>36</v>
      </c>
      <c r="E637" t="s">
        <v>12</v>
      </c>
      <c r="F637" s="10" t="s">
        <v>152</v>
      </c>
      <c r="G637" s="36">
        <v>45660</v>
      </c>
      <c r="H637" s="10">
        <v>105</v>
      </c>
      <c r="I637" s="10">
        <v>1</v>
      </c>
      <c r="J637" t="str">
        <f t="shared" si="30"/>
        <v>Adult</v>
      </c>
      <c r="M637">
        <v>0</v>
      </c>
      <c r="O637" t="s">
        <v>67</v>
      </c>
    </row>
    <row r="638" spans="1:15" x14ac:dyDescent="0.25">
      <c r="A638" s="10">
        <v>724153</v>
      </c>
      <c r="B638" s="10" t="s">
        <v>13</v>
      </c>
      <c r="C638" s="10" t="s">
        <v>75</v>
      </c>
      <c r="D638" s="10" t="s">
        <v>36</v>
      </c>
      <c r="E638" t="s">
        <v>12</v>
      </c>
      <c r="F638" s="10" t="s">
        <v>153</v>
      </c>
      <c r="G638" s="36">
        <v>45660</v>
      </c>
      <c r="H638" s="10">
        <v>117</v>
      </c>
      <c r="I638" s="10">
        <v>2</v>
      </c>
      <c r="J638" t="str">
        <f t="shared" si="30"/>
        <v>Adult</v>
      </c>
      <c r="M638">
        <v>0</v>
      </c>
      <c r="O638" t="s">
        <v>67</v>
      </c>
    </row>
    <row r="639" spans="1:15" x14ac:dyDescent="0.25">
      <c r="A639" s="10">
        <v>724149</v>
      </c>
      <c r="B639" s="10" t="s">
        <v>13</v>
      </c>
      <c r="C639" s="10" t="s">
        <v>75</v>
      </c>
      <c r="D639" s="10" t="s">
        <v>36</v>
      </c>
      <c r="E639" t="s">
        <v>12</v>
      </c>
      <c r="F639" s="10" t="s">
        <v>153</v>
      </c>
      <c r="G639" s="36">
        <v>45660</v>
      </c>
      <c r="H639" s="10">
        <v>109</v>
      </c>
      <c r="I639" s="10">
        <v>1</v>
      </c>
      <c r="J639" t="str">
        <f t="shared" si="30"/>
        <v>Adult</v>
      </c>
      <c r="M639">
        <v>0</v>
      </c>
      <c r="O639" t="s">
        <v>67</v>
      </c>
    </row>
    <row r="640" spans="1:15" x14ac:dyDescent="0.25">
      <c r="D640" t="s">
        <v>94</v>
      </c>
      <c r="E640" t="s">
        <v>95</v>
      </c>
      <c r="F640" s="37" t="s">
        <v>96</v>
      </c>
      <c r="G640" s="38">
        <v>45656</v>
      </c>
      <c r="H640" s="37">
        <v>115</v>
      </c>
      <c r="I640" s="37">
        <v>1</v>
      </c>
      <c r="J640" t="str">
        <f>IF(H640=0, "Adult", IF(H640&lt;20,"Larva",IF(H640&lt;=84,"Juvenile","Adult")))</f>
        <v>Adult</v>
      </c>
      <c r="M640">
        <v>0</v>
      </c>
      <c r="O640" t="s">
        <v>67</v>
      </c>
    </row>
    <row r="641" spans="4:15" x14ac:dyDescent="0.25">
      <c r="D641" t="s">
        <v>94</v>
      </c>
      <c r="E641" t="s">
        <v>95</v>
      </c>
      <c r="F641" s="39" t="s">
        <v>96</v>
      </c>
      <c r="G641" s="29">
        <v>45656</v>
      </c>
      <c r="H641" s="39">
        <v>114</v>
      </c>
      <c r="I641" s="39">
        <v>1</v>
      </c>
      <c r="J641" t="str">
        <f t="shared" ref="J641:J684" si="31">IF(H641=0, "Adult", IF(H641&lt;20,"Larva",IF(H641&lt;=84,"Juvenile","Adult")))</f>
        <v>Adult</v>
      </c>
      <c r="M641">
        <v>0</v>
      </c>
      <c r="O641" t="s">
        <v>67</v>
      </c>
    </row>
    <row r="642" spans="4:15" x14ac:dyDescent="0.25">
      <c r="D642" t="s">
        <v>94</v>
      </c>
      <c r="E642" t="s">
        <v>95</v>
      </c>
      <c r="F642" s="39" t="s">
        <v>96</v>
      </c>
      <c r="G642" s="29">
        <v>45656</v>
      </c>
      <c r="H642" s="39">
        <v>88</v>
      </c>
      <c r="I642" s="39">
        <v>1</v>
      </c>
      <c r="J642" t="str">
        <f t="shared" si="31"/>
        <v>Adult</v>
      </c>
      <c r="M642">
        <v>0</v>
      </c>
      <c r="O642" t="s">
        <v>67</v>
      </c>
    </row>
    <row r="643" spans="4:15" x14ac:dyDescent="0.25">
      <c r="D643" t="s">
        <v>94</v>
      </c>
      <c r="E643" t="s">
        <v>95</v>
      </c>
      <c r="F643" s="39" t="s">
        <v>96</v>
      </c>
      <c r="G643" s="29">
        <v>45656</v>
      </c>
      <c r="H643" s="39">
        <v>109</v>
      </c>
      <c r="I643" s="39">
        <v>1</v>
      </c>
      <c r="J643" t="str">
        <f t="shared" si="31"/>
        <v>Adult</v>
      </c>
      <c r="M643">
        <v>0</v>
      </c>
      <c r="O643" t="s">
        <v>67</v>
      </c>
    </row>
    <row r="644" spans="4:15" x14ac:dyDescent="0.25">
      <c r="D644" t="s">
        <v>94</v>
      </c>
      <c r="E644" t="s">
        <v>95</v>
      </c>
      <c r="F644" s="39" t="s">
        <v>96</v>
      </c>
      <c r="G644" s="29">
        <v>45656</v>
      </c>
      <c r="H644" s="39">
        <v>108</v>
      </c>
      <c r="I644" s="39">
        <v>2</v>
      </c>
      <c r="J644" t="str">
        <f t="shared" si="31"/>
        <v>Adult</v>
      </c>
      <c r="M644">
        <v>0</v>
      </c>
      <c r="O644" t="s">
        <v>67</v>
      </c>
    </row>
    <row r="645" spans="4:15" x14ac:dyDescent="0.25">
      <c r="D645" t="s">
        <v>94</v>
      </c>
      <c r="E645" t="s">
        <v>95</v>
      </c>
      <c r="F645" s="39" t="s">
        <v>96</v>
      </c>
      <c r="G645" s="29">
        <v>45656</v>
      </c>
      <c r="H645" s="39">
        <v>112</v>
      </c>
      <c r="I645" s="39">
        <v>1</v>
      </c>
      <c r="J645" t="str">
        <f t="shared" si="31"/>
        <v>Adult</v>
      </c>
      <c r="M645">
        <v>0</v>
      </c>
      <c r="O645" t="s">
        <v>67</v>
      </c>
    </row>
    <row r="646" spans="4:15" x14ac:dyDescent="0.25">
      <c r="D646" t="s">
        <v>94</v>
      </c>
      <c r="E646" t="s">
        <v>95</v>
      </c>
      <c r="F646" s="39" t="s">
        <v>96</v>
      </c>
      <c r="G646" s="29">
        <v>45656</v>
      </c>
      <c r="H646" s="39">
        <v>115</v>
      </c>
      <c r="I646" s="39">
        <v>1</v>
      </c>
      <c r="J646" t="str">
        <f t="shared" si="31"/>
        <v>Adult</v>
      </c>
      <c r="M646">
        <v>0</v>
      </c>
      <c r="O646" t="s">
        <v>67</v>
      </c>
    </row>
    <row r="647" spans="4:15" x14ac:dyDescent="0.25">
      <c r="D647" t="s">
        <v>94</v>
      </c>
      <c r="E647" t="s">
        <v>95</v>
      </c>
      <c r="F647" s="39" t="s">
        <v>96</v>
      </c>
      <c r="G647" s="29">
        <v>45656</v>
      </c>
      <c r="H647" s="39">
        <v>116</v>
      </c>
      <c r="I647" s="39">
        <v>1</v>
      </c>
      <c r="J647" t="str">
        <f t="shared" si="31"/>
        <v>Adult</v>
      </c>
      <c r="M647">
        <v>0</v>
      </c>
      <c r="O647" t="s">
        <v>67</v>
      </c>
    </row>
    <row r="648" spans="4:15" x14ac:dyDescent="0.25">
      <c r="D648" t="s">
        <v>94</v>
      </c>
      <c r="E648" t="s">
        <v>95</v>
      </c>
      <c r="F648" s="39" t="s">
        <v>96</v>
      </c>
      <c r="G648" s="29">
        <v>45656</v>
      </c>
      <c r="H648" s="39">
        <v>120</v>
      </c>
      <c r="I648" s="39">
        <v>1</v>
      </c>
      <c r="J648" t="str">
        <f t="shared" si="31"/>
        <v>Adult</v>
      </c>
      <c r="M648">
        <v>0</v>
      </c>
      <c r="O648" t="s">
        <v>67</v>
      </c>
    </row>
    <row r="649" spans="4:15" x14ac:dyDescent="0.25">
      <c r="D649" t="s">
        <v>94</v>
      </c>
      <c r="E649" t="s">
        <v>95</v>
      </c>
      <c r="F649" s="39" t="s">
        <v>96</v>
      </c>
      <c r="G649" s="29">
        <v>45656</v>
      </c>
      <c r="H649" s="39">
        <v>114</v>
      </c>
      <c r="I649" s="39">
        <v>1</v>
      </c>
      <c r="J649" t="str">
        <f t="shared" si="31"/>
        <v>Adult</v>
      </c>
      <c r="M649">
        <v>0</v>
      </c>
      <c r="O649" t="s">
        <v>67</v>
      </c>
    </row>
    <row r="650" spans="4:15" x14ac:dyDescent="0.25">
      <c r="D650" t="s">
        <v>94</v>
      </c>
      <c r="E650" t="s">
        <v>95</v>
      </c>
      <c r="F650" s="39" t="s">
        <v>96</v>
      </c>
      <c r="G650" s="29">
        <v>45656</v>
      </c>
      <c r="H650" s="39">
        <v>122</v>
      </c>
      <c r="I650" s="39">
        <v>1</v>
      </c>
      <c r="J650" t="str">
        <f t="shared" si="31"/>
        <v>Adult</v>
      </c>
      <c r="M650">
        <v>0</v>
      </c>
      <c r="O650" t="s">
        <v>67</v>
      </c>
    </row>
    <row r="651" spans="4:15" x14ac:dyDescent="0.25">
      <c r="D651" t="s">
        <v>94</v>
      </c>
      <c r="E651" t="s">
        <v>95</v>
      </c>
      <c r="F651" s="39" t="s">
        <v>96</v>
      </c>
      <c r="G651" s="29">
        <v>45656</v>
      </c>
      <c r="H651" s="39">
        <v>110</v>
      </c>
      <c r="I651" s="39">
        <v>1</v>
      </c>
      <c r="J651" t="str">
        <f t="shared" si="31"/>
        <v>Adult</v>
      </c>
      <c r="M651">
        <v>0</v>
      </c>
      <c r="O651" t="s">
        <v>67</v>
      </c>
    </row>
    <row r="652" spans="4:15" x14ac:dyDescent="0.25">
      <c r="D652" t="s">
        <v>94</v>
      </c>
      <c r="E652" t="s">
        <v>95</v>
      </c>
      <c r="F652" s="39" t="s">
        <v>96</v>
      </c>
      <c r="G652" s="29">
        <v>45656</v>
      </c>
      <c r="H652" s="39">
        <v>105</v>
      </c>
      <c r="I652" s="39">
        <v>1</v>
      </c>
      <c r="J652" t="str">
        <f t="shared" si="31"/>
        <v>Adult</v>
      </c>
      <c r="M652">
        <v>0</v>
      </c>
      <c r="O652" t="s">
        <v>67</v>
      </c>
    </row>
    <row r="653" spans="4:15" x14ac:dyDescent="0.25">
      <c r="D653" t="s">
        <v>94</v>
      </c>
      <c r="E653" t="s">
        <v>95</v>
      </c>
      <c r="F653" s="39" t="s">
        <v>96</v>
      </c>
      <c r="G653" s="29">
        <v>45656</v>
      </c>
      <c r="H653" s="39">
        <v>108</v>
      </c>
      <c r="I653" s="39">
        <v>1</v>
      </c>
      <c r="J653" t="str">
        <f t="shared" si="31"/>
        <v>Adult</v>
      </c>
      <c r="M653">
        <v>0</v>
      </c>
      <c r="O653" t="s">
        <v>67</v>
      </c>
    </row>
    <row r="654" spans="4:15" x14ac:dyDescent="0.25">
      <c r="D654" t="s">
        <v>94</v>
      </c>
      <c r="E654" t="s">
        <v>95</v>
      </c>
      <c r="F654" s="39" t="s">
        <v>116</v>
      </c>
      <c r="G654" s="29">
        <v>45656</v>
      </c>
      <c r="H654" s="39">
        <v>99</v>
      </c>
      <c r="I654" s="39">
        <v>1</v>
      </c>
      <c r="J654" t="str">
        <f t="shared" si="31"/>
        <v>Adult</v>
      </c>
      <c r="M654">
        <v>0</v>
      </c>
      <c r="O654" t="s">
        <v>67</v>
      </c>
    </row>
    <row r="655" spans="4:15" x14ac:dyDescent="0.25">
      <c r="D655" t="s">
        <v>94</v>
      </c>
      <c r="E655" t="s">
        <v>95</v>
      </c>
      <c r="F655" s="39" t="s">
        <v>107</v>
      </c>
      <c r="G655" s="29">
        <v>45656</v>
      </c>
      <c r="H655" s="37">
        <v>107</v>
      </c>
      <c r="I655" s="37">
        <v>1</v>
      </c>
      <c r="J655" t="str">
        <f t="shared" si="31"/>
        <v>Adult</v>
      </c>
      <c r="M655">
        <v>0</v>
      </c>
      <c r="O655" t="s">
        <v>67</v>
      </c>
    </row>
    <row r="656" spans="4:15" x14ac:dyDescent="0.25">
      <c r="D656" t="s">
        <v>94</v>
      </c>
      <c r="E656" t="s">
        <v>95</v>
      </c>
      <c r="F656" s="39" t="s">
        <v>107</v>
      </c>
      <c r="G656" s="29">
        <v>45659</v>
      </c>
      <c r="H656" s="37">
        <v>112</v>
      </c>
      <c r="I656" s="37">
        <v>1</v>
      </c>
      <c r="J656" t="str">
        <f t="shared" si="31"/>
        <v>Adult</v>
      </c>
      <c r="M656">
        <v>0</v>
      </c>
      <c r="O656" t="s">
        <v>67</v>
      </c>
    </row>
    <row r="657" spans="4:15" x14ac:dyDescent="0.25">
      <c r="D657" t="s">
        <v>94</v>
      </c>
      <c r="E657" t="s">
        <v>95</v>
      </c>
      <c r="F657" s="39" t="s">
        <v>107</v>
      </c>
      <c r="G657" s="29">
        <v>45659</v>
      </c>
      <c r="H657" s="37">
        <v>99</v>
      </c>
      <c r="I657" s="37">
        <v>1</v>
      </c>
      <c r="J657" t="str">
        <f t="shared" si="31"/>
        <v>Adult</v>
      </c>
      <c r="M657">
        <v>0</v>
      </c>
      <c r="O657" t="s">
        <v>67</v>
      </c>
    </row>
    <row r="658" spans="4:15" x14ac:dyDescent="0.25">
      <c r="D658" t="s">
        <v>94</v>
      </c>
      <c r="E658" t="s">
        <v>95</v>
      </c>
      <c r="F658" s="39" t="s">
        <v>96</v>
      </c>
      <c r="G658" s="29">
        <v>45659</v>
      </c>
      <c r="H658" s="37">
        <v>114</v>
      </c>
      <c r="I658" s="37">
        <v>1</v>
      </c>
      <c r="J658" t="str">
        <f t="shared" si="31"/>
        <v>Adult</v>
      </c>
      <c r="M658">
        <v>0</v>
      </c>
      <c r="O658" t="s">
        <v>67</v>
      </c>
    </row>
    <row r="659" spans="4:15" x14ac:dyDescent="0.25">
      <c r="D659" t="s">
        <v>94</v>
      </c>
      <c r="E659" t="s">
        <v>95</v>
      </c>
      <c r="F659" s="39" t="s">
        <v>116</v>
      </c>
      <c r="G659" s="29">
        <v>45659</v>
      </c>
      <c r="H659" s="37">
        <v>121</v>
      </c>
      <c r="I659" s="37">
        <v>1</v>
      </c>
      <c r="J659" t="str">
        <f t="shared" si="31"/>
        <v>Adult</v>
      </c>
      <c r="M659">
        <v>0</v>
      </c>
      <c r="O659" t="s">
        <v>67</v>
      </c>
    </row>
    <row r="660" spans="4:15" x14ac:dyDescent="0.25">
      <c r="D660" t="s">
        <v>94</v>
      </c>
      <c r="E660" t="s">
        <v>95</v>
      </c>
      <c r="F660" s="39" t="s">
        <v>116</v>
      </c>
      <c r="G660" s="29">
        <v>45659</v>
      </c>
      <c r="H660" s="39">
        <v>90</v>
      </c>
      <c r="I660" s="39">
        <v>1</v>
      </c>
      <c r="J660" t="str">
        <f t="shared" si="31"/>
        <v>Adult</v>
      </c>
      <c r="M660">
        <v>0</v>
      </c>
      <c r="O660" t="s">
        <v>67</v>
      </c>
    </row>
    <row r="661" spans="4:15" x14ac:dyDescent="0.25">
      <c r="D661" t="s">
        <v>94</v>
      </c>
      <c r="E661" t="s">
        <v>95</v>
      </c>
      <c r="F661" s="39" t="s">
        <v>116</v>
      </c>
      <c r="G661" s="29">
        <v>45659</v>
      </c>
      <c r="H661" s="39">
        <v>98</v>
      </c>
      <c r="I661" s="39">
        <v>1</v>
      </c>
      <c r="J661" t="str">
        <f t="shared" si="31"/>
        <v>Adult</v>
      </c>
      <c r="M661">
        <v>0</v>
      </c>
      <c r="O661" t="s">
        <v>67</v>
      </c>
    </row>
    <row r="662" spans="4:15" x14ac:dyDescent="0.25">
      <c r="D662" t="s">
        <v>94</v>
      </c>
      <c r="E662" t="s">
        <v>95</v>
      </c>
      <c r="F662" s="39" t="s">
        <v>116</v>
      </c>
      <c r="G662" s="29">
        <v>45659</v>
      </c>
      <c r="H662" s="39">
        <v>104</v>
      </c>
      <c r="I662" s="39">
        <v>1</v>
      </c>
      <c r="J662" t="str">
        <f t="shared" si="31"/>
        <v>Adult</v>
      </c>
      <c r="M662">
        <v>0</v>
      </c>
      <c r="O662" t="s">
        <v>67</v>
      </c>
    </row>
    <row r="663" spans="4:15" x14ac:dyDescent="0.25">
      <c r="D663" t="s">
        <v>94</v>
      </c>
      <c r="E663" t="s">
        <v>95</v>
      </c>
      <c r="F663" s="39" t="s">
        <v>116</v>
      </c>
      <c r="G663" s="29">
        <v>45659</v>
      </c>
      <c r="H663" s="39">
        <v>108</v>
      </c>
      <c r="I663" s="39">
        <v>1</v>
      </c>
      <c r="J663" t="str">
        <f t="shared" si="31"/>
        <v>Adult</v>
      </c>
      <c r="M663">
        <v>0</v>
      </c>
      <c r="O663" t="s">
        <v>67</v>
      </c>
    </row>
    <row r="664" spans="4:15" x14ac:dyDescent="0.25">
      <c r="D664" t="s">
        <v>94</v>
      </c>
      <c r="E664" t="s">
        <v>95</v>
      </c>
      <c r="F664" s="39" t="s">
        <v>116</v>
      </c>
      <c r="G664" s="29">
        <v>45660</v>
      </c>
      <c r="H664" s="39">
        <v>115</v>
      </c>
      <c r="I664" s="39">
        <v>1</v>
      </c>
      <c r="J664" t="str">
        <f t="shared" si="31"/>
        <v>Adult</v>
      </c>
      <c r="M664">
        <v>0</v>
      </c>
      <c r="O664" t="s">
        <v>67</v>
      </c>
    </row>
    <row r="665" spans="4:15" x14ac:dyDescent="0.25">
      <c r="D665" t="s">
        <v>94</v>
      </c>
      <c r="E665" t="s">
        <v>95</v>
      </c>
      <c r="F665" s="39" t="s">
        <v>116</v>
      </c>
      <c r="G665" s="29">
        <v>45660</v>
      </c>
      <c r="H665" s="39">
        <v>116</v>
      </c>
      <c r="I665" s="39">
        <v>1</v>
      </c>
      <c r="J665" t="str">
        <f t="shared" si="31"/>
        <v>Adult</v>
      </c>
      <c r="M665">
        <v>0</v>
      </c>
      <c r="O665" t="s">
        <v>67</v>
      </c>
    </row>
    <row r="666" spans="4:15" x14ac:dyDescent="0.25">
      <c r="D666" t="s">
        <v>94</v>
      </c>
      <c r="E666" t="s">
        <v>95</v>
      </c>
      <c r="F666" s="39" t="s">
        <v>116</v>
      </c>
      <c r="G666" s="29">
        <v>45660</v>
      </c>
      <c r="H666" s="39">
        <v>107</v>
      </c>
      <c r="I666" s="39">
        <v>1</v>
      </c>
      <c r="J666" t="str">
        <f t="shared" si="31"/>
        <v>Adult</v>
      </c>
      <c r="M666">
        <v>0</v>
      </c>
      <c r="O666" t="s">
        <v>67</v>
      </c>
    </row>
    <row r="667" spans="4:15" x14ac:dyDescent="0.25">
      <c r="D667" t="s">
        <v>94</v>
      </c>
      <c r="E667" t="s">
        <v>95</v>
      </c>
      <c r="F667" s="39" t="s">
        <v>116</v>
      </c>
      <c r="G667" s="29">
        <v>45660</v>
      </c>
      <c r="H667" s="39">
        <v>105</v>
      </c>
      <c r="I667" s="39">
        <v>1</v>
      </c>
      <c r="J667" t="str">
        <f t="shared" si="31"/>
        <v>Adult</v>
      </c>
      <c r="M667">
        <v>0</v>
      </c>
      <c r="O667" t="s">
        <v>67</v>
      </c>
    </row>
    <row r="668" spans="4:15" x14ac:dyDescent="0.25">
      <c r="D668" t="s">
        <v>94</v>
      </c>
      <c r="E668" t="s">
        <v>95</v>
      </c>
      <c r="F668" s="39" t="s">
        <v>116</v>
      </c>
      <c r="G668" s="29">
        <v>45660</v>
      </c>
      <c r="H668" s="39">
        <v>123</v>
      </c>
      <c r="I668" s="39">
        <v>1</v>
      </c>
      <c r="J668" t="str">
        <f t="shared" si="31"/>
        <v>Adult</v>
      </c>
      <c r="M668">
        <v>0</v>
      </c>
      <c r="O668" t="s">
        <v>67</v>
      </c>
    </row>
    <row r="669" spans="4:15" x14ac:dyDescent="0.25">
      <c r="D669" t="s">
        <v>94</v>
      </c>
      <c r="E669" t="s">
        <v>95</v>
      </c>
      <c r="F669" s="39" t="s">
        <v>116</v>
      </c>
      <c r="G669" s="29">
        <v>45660</v>
      </c>
      <c r="H669" s="39">
        <v>116</v>
      </c>
      <c r="I669" s="39">
        <v>1</v>
      </c>
      <c r="J669" t="str">
        <f t="shared" si="31"/>
        <v>Adult</v>
      </c>
      <c r="M669">
        <v>0</v>
      </c>
      <c r="O669" t="s">
        <v>67</v>
      </c>
    </row>
    <row r="670" spans="4:15" x14ac:dyDescent="0.25">
      <c r="D670" t="s">
        <v>94</v>
      </c>
      <c r="E670" t="s">
        <v>95</v>
      </c>
      <c r="F670" s="39" t="s">
        <v>116</v>
      </c>
      <c r="G670" s="29">
        <v>45660</v>
      </c>
      <c r="H670" s="39">
        <v>117</v>
      </c>
      <c r="I670" s="39">
        <v>1</v>
      </c>
      <c r="J670" t="str">
        <f t="shared" si="31"/>
        <v>Adult</v>
      </c>
      <c r="M670">
        <v>0</v>
      </c>
      <c r="O670" t="s">
        <v>67</v>
      </c>
    </row>
    <row r="671" spans="4:15" x14ac:dyDescent="0.25">
      <c r="D671" t="s">
        <v>94</v>
      </c>
      <c r="E671" t="s">
        <v>95</v>
      </c>
      <c r="F671" s="39" t="s">
        <v>116</v>
      </c>
      <c r="G671" s="29">
        <v>45660</v>
      </c>
      <c r="H671" s="39">
        <v>120</v>
      </c>
      <c r="I671" s="39">
        <v>1</v>
      </c>
      <c r="J671" t="str">
        <f t="shared" si="31"/>
        <v>Adult</v>
      </c>
      <c r="M671">
        <v>0</v>
      </c>
      <c r="O671" t="s">
        <v>67</v>
      </c>
    </row>
    <row r="672" spans="4:15" x14ac:dyDescent="0.25">
      <c r="D672" t="s">
        <v>94</v>
      </c>
      <c r="E672" t="s">
        <v>95</v>
      </c>
      <c r="F672" s="39" t="s">
        <v>116</v>
      </c>
      <c r="G672" s="29">
        <v>45660</v>
      </c>
      <c r="H672" s="39">
        <v>99</v>
      </c>
      <c r="I672" s="39">
        <v>1</v>
      </c>
      <c r="J672" t="str">
        <f t="shared" si="31"/>
        <v>Adult</v>
      </c>
      <c r="M672">
        <v>0</v>
      </c>
      <c r="O672" t="s">
        <v>67</v>
      </c>
    </row>
    <row r="673" spans="1:15" x14ac:dyDescent="0.25">
      <c r="D673" t="s">
        <v>94</v>
      </c>
      <c r="E673" t="s">
        <v>95</v>
      </c>
      <c r="F673" s="39" t="s">
        <v>116</v>
      </c>
      <c r="G673" s="29">
        <v>45660</v>
      </c>
      <c r="H673" s="39">
        <v>120</v>
      </c>
      <c r="I673" s="39">
        <v>1</v>
      </c>
      <c r="J673" t="str">
        <f t="shared" si="31"/>
        <v>Adult</v>
      </c>
      <c r="M673">
        <v>0</v>
      </c>
      <c r="O673" t="s">
        <v>67</v>
      </c>
    </row>
    <row r="674" spans="1:15" x14ac:dyDescent="0.25">
      <c r="D674" t="s">
        <v>94</v>
      </c>
      <c r="E674" t="s">
        <v>95</v>
      </c>
      <c r="F674" s="39" t="s">
        <v>116</v>
      </c>
      <c r="G674" s="29">
        <v>45660</v>
      </c>
      <c r="H674" s="39">
        <v>112</v>
      </c>
      <c r="I674" s="39">
        <v>1</v>
      </c>
      <c r="J674" t="str">
        <f t="shared" si="31"/>
        <v>Adult</v>
      </c>
      <c r="M674">
        <v>0</v>
      </c>
      <c r="O674" t="s">
        <v>67</v>
      </c>
    </row>
    <row r="675" spans="1:15" x14ac:dyDescent="0.25">
      <c r="D675" t="s">
        <v>94</v>
      </c>
      <c r="E675" t="s">
        <v>95</v>
      </c>
      <c r="F675" s="39" t="s">
        <v>116</v>
      </c>
      <c r="G675" s="29">
        <v>45660</v>
      </c>
      <c r="H675" s="39">
        <v>97</v>
      </c>
      <c r="I675" s="39">
        <v>1</v>
      </c>
      <c r="J675" t="str">
        <f t="shared" si="31"/>
        <v>Adult</v>
      </c>
      <c r="M675">
        <v>0</v>
      </c>
      <c r="O675" t="s">
        <v>67</v>
      </c>
    </row>
    <row r="676" spans="1:15" x14ac:dyDescent="0.25">
      <c r="D676" t="s">
        <v>94</v>
      </c>
      <c r="E676" t="s">
        <v>95</v>
      </c>
      <c r="F676" s="39" t="s">
        <v>116</v>
      </c>
      <c r="G676" s="29">
        <v>45660</v>
      </c>
      <c r="H676" s="39">
        <v>88</v>
      </c>
      <c r="I676" s="39">
        <v>1</v>
      </c>
      <c r="J676" t="str">
        <f t="shared" si="31"/>
        <v>Adult</v>
      </c>
      <c r="M676">
        <v>0</v>
      </c>
      <c r="O676" t="s">
        <v>67</v>
      </c>
    </row>
    <row r="677" spans="1:15" x14ac:dyDescent="0.25">
      <c r="D677" t="s">
        <v>94</v>
      </c>
      <c r="E677" t="s">
        <v>95</v>
      </c>
      <c r="F677" s="39" t="s">
        <v>116</v>
      </c>
      <c r="G677" s="29">
        <v>45660</v>
      </c>
      <c r="H677" s="39">
        <v>92</v>
      </c>
      <c r="I677" s="39">
        <v>1</v>
      </c>
      <c r="J677" t="str">
        <f t="shared" si="31"/>
        <v>Adult</v>
      </c>
      <c r="M677">
        <v>0</v>
      </c>
      <c r="O677" t="s">
        <v>67</v>
      </c>
    </row>
    <row r="678" spans="1:15" x14ac:dyDescent="0.25">
      <c r="D678" t="s">
        <v>94</v>
      </c>
      <c r="E678" t="s">
        <v>95</v>
      </c>
      <c r="F678" s="39" t="s">
        <v>96</v>
      </c>
      <c r="G678" s="29">
        <v>45660</v>
      </c>
      <c r="H678" s="39">
        <v>117</v>
      </c>
      <c r="I678" s="39">
        <v>1</v>
      </c>
      <c r="J678" t="str">
        <f t="shared" si="31"/>
        <v>Adult</v>
      </c>
      <c r="M678">
        <v>0</v>
      </c>
      <c r="O678" t="s">
        <v>67</v>
      </c>
    </row>
    <row r="679" spans="1:15" x14ac:dyDescent="0.25">
      <c r="D679" t="s">
        <v>94</v>
      </c>
      <c r="E679" t="s">
        <v>95</v>
      </c>
      <c r="F679" s="39" t="s">
        <v>96</v>
      </c>
      <c r="G679" s="29">
        <v>45660</v>
      </c>
      <c r="H679" s="39">
        <v>120</v>
      </c>
      <c r="I679" s="39">
        <v>1</v>
      </c>
      <c r="J679" t="str">
        <f t="shared" si="31"/>
        <v>Adult</v>
      </c>
      <c r="M679">
        <v>0</v>
      </c>
      <c r="O679" t="s">
        <v>67</v>
      </c>
    </row>
    <row r="680" spans="1:15" x14ac:dyDescent="0.25">
      <c r="D680" t="s">
        <v>94</v>
      </c>
      <c r="E680" t="s">
        <v>95</v>
      </c>
      <c r="F680" s="39" t="s">
        <v>96</v>
      </c>
      <c r="G680" s="29">
        <v>45660</v>
      </c>
      <c r="H680" s="39">
        <v>100</v>
      </c>
      <c r="I680" s="39">
        <v>1</v>
      </c>
      <c r="J680" t="str">
        <f t="shared" si="31"/>
        <v>Adult</v>
      </c>
      <c r="M680">
        <v>0</v>
      </c>
      <c r="O680" t="s">
        <v>67</v>
      </c>
    </row>
    <row r="681" spans="1:15" x14ac:dyDescent="0.25">
      <c r="D681" t="s">
        <v>94</v>
      </c>
      <c r="E681" t="s">
        <v>95</v>
      </c>
      <c r="F681" s="39" t="s">
        <v>96</v>
      </c>
      <c r="G681" s="29">
        <v>45660</v>
      </c>
      <c r="H681" s="39">
        <v>113</v>
      </c>
      <c r="I681" s="39">
        <v>1</v>
      </c>
      <c r="J681" t="str">
        <f t="shared" si="31"/>
        <v>Adult</v>
      </c>
      <c r="M681">
        <v>0</v>
      </c>
      <c r="O681" t="s">
        <v>67</v>
      </c>
    </row>
    <row r="682" spans="1:15" x14ac:dyDescent="0.25">
      <c r="D682" t="s">
        <v>94</v>
      </c>
      <c r="E682" t="s">
        <v>95</v>
      </c>
      <c r="F682" s="39" t="s">
        <v>107</v>
      </c>
      <c r="G682" s="29">
        <v>45660</v>
      </c>
      <c r="H682" s="37">
        <v>92</v>
      </c>
      <c r="I682" s="37">
        <v>1</v>
      </c>
      <c r="J682" t="str">
        <f t="shared" si="31"/>
        <v>Adult</v>
      </c>
      <c r="M682">
        <v>0</v>
      </c>
      <c r="O682" t="s">
        <v>67</v>
      </c>
    </row>
    <row r="683" spans="1:15" x14ac:dyDescent="0.25">
      <c r="D683" t="s">
        <v>94</v>
      </c>
      <c r="E683" t="s">
        <v>95</v>
      </c>
      <c r="F683" s="39" t="s">
        <v>107</v>
      </c>
      <c r="G683" s="29">
        <v>45660</v>
      </c>
      <c r="H683" s="39">
        <v>104</v>
      </c>
      <c r="I683" s="39">
        <v>1</v>
      </c>
      <c r="J683" t="str">
        <f t="shared" si="31"/>
        <v>Adult</v>
      </c>
      <c r="M683">
        <v>0</v>
      </c>
      <c r="O683" t="s">
        <v>67</v>
      </c>
    </row>
    <row r="684" spans="1:15" x14ac:dyDescent="0.25">
      <c r="D684" t="s">
        <v>94</v>
      </c>
      <c r="E684" t="s">
        <v>95</v>
      </c>
      <c r="F684" s="39" t="s">
        <v>107</v>
      </c>
      <c r="G684" s="29">
        <v>45660</v>
      </c>
      <c r="H684" s="37">
        <v>111</v>
      </c>
      <c r="I684" s="37">
        <v>1</v>
      </c>
      <c r="J684" t="str">
        <f t="shared" si="31"/>
        <v>Adult</v>
      </c>
      <c r="M684">
        <v>0</v>
      </c>
      <c r="O684" t="s">
        <v>67</v>
      </c>
    </row>
    <row r="685" spans="1:15" x14ac:dyDescent="0.25">
      <c r="A685">
        <v>724161</v>
      </c>
      <c r="B685" t="s">
        <v>13</v>
      </c>
      <c r="C685" t="s">
        <v>134</v>
      </c>
      <c r="D685" t="s">
        <v>22</v>
      </c>
      <c r="E685" t="s">
        <v>12</v>
      </c>
      <c r="F685" t="s">
        <v>154</v>
      </c>
      <c r="G685" s="36">
        <v>45663</v>
      </c>
      <c r="H685">
        <v>111</v>
      </c>
      <c r="I685">
        <v>1</v>
      </c>
      <c r="J685" t="str">
        <f>IF(H685=0, "Adult", IF(H685&lt;20,"Larva",IF(H685&lt;=84,"Juvenile","Adult")))</f>
        <v>Adult</v>
      </c>
      <c r="M685">
        <v>0</v>
      </c>
      <c r="O685" t="s">
        <v>67</v>
      </c>
    </row>
    <row r="686" spans="1:15" x14ac:dyDescent="0.25">
      <c r="A686">
        <v>724195</v>
      </c>
      <c r="B686" t="s">
        <v>13</v>
      </c>
      <c r="C686" t="s">
        <v>65</v>
      </c>
      <c r="D686" t="s">
        <v>14</v>
      </c>
      <c r="E686" t="s">
        <v>12</v>
      </c>
      <c r="F686" t="s">
        <v>155</v>
      </c>
      <c r="G686" s="36">
        <v>45663</v>
      </c>
      <c r="H686">
        <v>75</v>
      </c>
      <c r="I686">
        <v>1</v>
      </c>
      <c r="J686" t="str">
        <f>IF(H686=0, "Adult", IF(H686&lt;20,"Larva",IF(H686&lt;=84,"Juvenile","Adult")))</f>
        <v>Juvenile</v>
      </c>
      <c r="M686">
        <v>0</v>
      </c>
      <c r="O686" t="s">
        <v>67</v>
      </c>
    </row>
    <row r="687" spans="1:15" x14ac:dyDescent="0.25">
      <c r="A687">
        <v>724173</v>
      </c>
      <c r="B687" t="s">
        <v>13</v>
      </c>
      <c r="C687" t="s">
        <v>134</v>
      </c>
      <c r="D687" t="s">
        <v>22</v>
      </c>
      <c r="E687" t="s">
        <v>12</v>
      </c>
      <c r="F687" t="s">
        <v>156</v>
      </c>
      <c r="G687" s="36">
        <v>45663</v>
      </c>
      <c r="H687">
        <v>83</v>
      </c>
      <c r="I687">
        <v>1</v>
      </c>
      <c r="J687" t="str">
        <f>IF(H687=0, "Adult", IF(H687&lt;20,"Larva",IF(H687&lt;=84,"Juvenile","Adult")))</f>
        <v>Juvenile</v>
      </c>
      <c r="M687">
        <v>0</v>
      </c>
      <c r="O687" t="s">
        <v>67</v>
      </c>
    </row>
    <row r="688" spans="1:15" x14ac:dyDescent="0.25">
      <c r="A688" s="10">
        <v>724251</v>
      </c>
      <c r="B688" s="10" t="s">
        <v>13</v>
      </c>
      <c r="C688" s="10" t="s">
        <v>113</v>
      </c>
      <c r="D688" s="10" t="s">
        <v>36</v>
      </c>
      <c r="E688" t="s">
        <v>12</v>
      </c>
      <c r="F688" s="10" t="s">
        <v>157</v>
      </c>
      <c r="G688" s="36">
        <v>45664</v>
      </c>
      <c r="H688" s="10">
        <v>74</v>
      </c>
      <c r="I688" s="10">
        <v>1</v>
      </c>
      <c r="J688" t="str">
        <f t="shared" ref="J688:J689" si="32">IF(H688=0, "Adult", IF(H688&lt;20,"Larva",IF(H688&lt;=84,"Juvenile","Adult")))</f>
        <v>Juvenile</v>
      </c>
      <c r="M688">
        <v>0</v>
      </c>
      <c r="O688" t="s">
        <v>67</v>
      </c>
    </row>
    <row r="689" spans="1:15" x14ac:dyDescent="0.25">
      <c r="A689" s="10">
        <v>724251</v>
      </c>
      <c r="B689" s="10" t="s">
        <v>13</v>
      </c>
      <c r="C689" s="10" t="s">
        <v>113</v>
      </c>
      <c r="D689" s="10" t="s">
        <v>36</v>
      </c>
      <c r="E689" t="s">
        <v>12</v>
      </c>
      <c r="F689" s="10" t="s">
        <v>157</v>
      </c>
      <c r="G689" s="36">
        <v>45664</v>
      </c>
      <c r="H689" s="10">
        <v>101</v>
      </c>
      <c r="I689" s="10">
        <v>1</v>
      </c>
      <c r="J689" t="str">
        <f t="shared" si="32"/>
        <v>Adult</v>
      </c>
      <c r="M689">
        <v>0</v>
      </c>
      <c r="O689" t="s">
        <v>67</v>
      </c>
    </row>
    <row r="690" spans="1:15" x14ac:dyDescent="0.25">
      <c r="A690" s="10">
        <v>724314</v>
      </c>
      <c r="B690" s="10" t="s">
        <v>13</v>
      </c>
      <c r="C690" s="10" t="s">
        <v>75</v>
      </c>
      <c r="D690" s="10" t="s">
        <v>36</v>
      </c>
      <c r="E690" t="s">
        <v>12</v>
      </c>
      <c r="F690" s="10" t="s">
        <v>158</v>
      </c>
      <c r="G690" s="36">
        <v>45665</v>
      </c>
      <c r="H690" s="10">
        <v>66</v>
      </c>
      <c r="I690" s="10">
        <v>1</v>
      </c>
      <c r="J690" t="str">
        <f t="shared" ref="J690:J709" si="33">IF(H690=0, "Adult", IF(H690&lt;20,"Larva",IF(H690&lt;=84,"Juvenile","Adult")))</f>
        <v>Juvenile</v>
      </c>
      <c r="M690">
        <v>0</v>
      </c>
      <c r="O690" t="s">
        <v>67</v>
      </c>
    </row>
    <row r="691" spans="1:15" x14ac:dyDescent="0.25">
      <c r="A691" s="10">
        <v>724314</v>
      </c>
      <c r="B691" s="10" t="s">
        <v>13</v>
      </c>
      <c r="C691" s="10" t="s">
        <v>75</v>
      </c>
      <c r="D691" s="10" t="s">
        <v>36</v>
      </c>
      <c r="E691" t="s">
        <v>12</v>
      </c>
      <c r="F691" s="10" t="s">
        <v>158</v>
      </c>
      <c r="G691" s="36">
        <v>45665</v>
      </c>
      <c r="H691" s="10">
        <v>107</v>
      </c>
      <c r="I691" s="10">
        <v>1</v>
      </c>
      <c r="J691" t="str">
        <f t="shared" si="33"/>
        <v>Adult</v>
      </c>
      <c r="M691">
        <v>0</v>
      </c>
      <c r="O691" t="s">
        <v>67</v>
      </c>
    </row>
    <row r="692" spans="1:15" x14ac:dyDescent="0.25">
      <c r="A692" s="10">
        <v>724314</v>
      </c>
      <c r="B692" s="10" t="s">
        <v>13</v>
      </c>
      <c r="C692" s="10" t="s">
        <v>75</v>
      </c>
      <c r="D692" s="10" t="s">
        <v>36</v>
      </c>
      <c r="E692" t="s">
        <v>12</v>
      </c>
      <c r="F692" s="10" t="s">
        <v>158</v>
      </c>
      <c r="G692" s="36">
        <v>45665</v>
      </c>
      <c r="H692" s="10">
        <v>59</v>
      </c>
      <c r="I692" s="10">
        <v>1</v>
      </c>
      <c r="J692" t="str">
        <f t="shared" si="33"/>
        <v>Juvenile</v>
      </c>
      <c r="M692">
        <v>0</v>
      </c>
      <c r="O692" t="s">
        <v>67</v>
      </c>
    </row>
    <row r="693" spans="1:15" x14ac:dyDescent="0.25">
      <c r="A693" s="10">
        <v>724314</v>
      </c>
      <c r="B693" s="10" t="s">
        <v>13</v>
      </c>
      <c r="C693" s="10" t="s">
        <v>75</v>
      </c>
      <c r="D693" s="10" t="s">
        <v>36</v>
      </c>
      <c r="E693" t="s">
        <v>12</v>
      </c>
      <c r="F693" s="10" t="s">
        <v>158</v>
      </c>
      <c r="G693" s="36">
        <v>45665</v>
      </c>
      <c r="H693" s="10">
        <v>72</v>
      </c>
      <c r="I693" s="10">
        <v>1</v>
      </c>
      <c r="J693" t="str">
        <f t="shared" si="33"/>
        <v>Juvenile</v>
      </c>
      <c r="M693">
        <v>0</v>
      </c>
      <c r="O693" t="s">
        <v>67</v>
      </c>
    </row>
    <row r="694" spans="1:15" x14ac:dyDescent="0.25">
      <c r="A694" s="10">
        <v>724314</v>
      </c>
      <c r="B694" s="10" t="s">
        <v>13</v>
      </c>
      <c r="C694" s="10" t="s">
        <v>75</v>
      </c>
      <c r="D694" s="10" t="s">
        <v>36</v>
      </c>
      <c r="E694" t="s">
        <v>12</v>
      </c>
      <c r="F694" s="10" t="s">
        <v>158</v>
      </c>
      <c r="G694" s="36">
        <v>45665</v>
      </c>
      <c r="H694" s="10">
        <v>80</v>
      </c>
      <c r="I694" s="10">
        <v>1</v>
      </c>
      <c r="J694" t="str">
        <f t="shared" si="33"/>
        <v>Juvenile</v>
      </c>
      <c r="M694">
        <v>0</v>
      </c>
      <c r="O694" t="s">
        <v>67</v>
      </c>
    </row>
    <row r="695" spans="1:15" x14ac:dyDescent="0.25">
      <c r="A695" s="10">
        <v>724322</v>
      </c>
      <c r="B695" s="10" t="s">
        <v>13</v>
      </c>
      <c r="C695" s="10" t="s">
        <v>75</v>
      </c>
      <c r="D695" s="10" t="s">
        <v>36</v>
      </c>
      <c r="E695" t="s">
        <v>12</v>
      </c>
      <c r="F695" s="10" t="s">
        <v>158</v>
      </c>
      <c r="G695" s="36">
        <v>45665</v>
      </c>
      <c r="H695" s="10">
        <v>64</v>
      </c>
      <c r="I695" s="10">
        <v>1</v>
      </c>
      <c r="J695" t="str">
        <f t="shared" si="33"/>
        <v>Juvenile</v>
      </c>
      <c r="M695">
        <v>0</v>
      </c>
      <c r="O695" t="s">
        <v>67</v>
      </c>
    </row>
    <row r="696" spans="1:15" x14ac:dyDescent="0.25">
      <c r="A696" s="10">
        <v>724322</v>
      </c>
      <c r="B696" s="10" t="s">
        <v>13</v>
      </c>
      <c r="C696" s="10" t="s">
        <v>75</v>
      </c>
      <c r="D696" s="10" t="s">
        <v>36</v>
      </c>
      <c r="E696" t="s">
        <v>12</v>
      </c>
      <c r="F696" s="10" t="s">
        <v>158</v>
      </c>
      <c r="G696" s="36">
        <v>45665</v>
      </c>
      <c r="H696" s="10">
        <v>92</v>
      </c>
      <c r="I696" s="10">
        <v>1</v>
      </c>
      <c r="J696" t="str">
        <f t="shared" si="33"/>
        <v>Adult</v>
      </c>
      <c r="M696">
        <v>0</v>
      </c>
      <c r="O696" t="s">
        <v>67</v>
      </c>
    </row>
    <row r="697" spans="1:15" x14ac:dyDescent="0.25">
      <c r="A697" s="10">
        <v>724323</v>
      </c>
      <c r="B697" s="10" t="s">
        <v>13</v>
      </c>
      <c r="C697" s="10" t="s">
        <v>75</v>
      </c>
      <c r="D697" s="10" t="s">
        <v>36</v>
      </c>
      <c r="E697" t="s">
        <v>12</v>
      </c>
      <c r="F697" s="10" t="s">
        <v>158</v>
      </c>
      <c r="G697" s="36">
        <v>45665</v>
      </c>
      <c r="H697" s="10">
        <v>74</v>
      </c>
      <c r="I697" s="10">
        <v>1</v>
      </c>
      <c r="J697" t="str">
        <f t="shared" si="33"/>
        <v>Juvenile</v>
      </c>
      <c r="M697">
        <v>0</v>
      </c>
      <c r="O697" t="s">
        <v>67</v>
      </c>
    </row>
    <row r="698" spans="1:15" x14ac:dyDescent="0.25">
      <c r="A698" s="10">
        <v>724348</v>
      </c>
      <c r="B698" s="10" t="s">
        <v>13</v>
      </c>
      <c r="C698" s="10" t="s">
        <v>75</v>
      </c>
      <c r="D698" s="10" t="s">
        <v>36</v>
      </c>
      <c r="E698" t="s">
        <v>12</v>
      </c>
      <c r="F698" s="10" t="s">
        <v>159</v>
      </c>
      <c r="G698" s="36">
        <v>45665</v>
      </c>
      <c r="H698" s="10">
        <v>80</v>
      </c>
      <c r="I698" s="10">
        <v>1</v>
      </c>
      <c r="J698" t="str">
        <f t="shared" si="33"/>
        <v>Juvenile</v>
      </c>
      <c r="M698">
        <v>0</v>
      </c>
      <c r="O698" t="s">
        <v>67</v>
      </c>
    </row>
    <row r="699" spans="1:15" x14ac:dyDescent="0.25">
      <c r="A699" s="10">
        <v>724348</v>
      </c>
      <c r="B699" s="10" t="s">
        <v>13</v>
      </c>
      <c r="C699" s="10" t="s">
        <v>75</v>
      </c>
      <c r="D699" s="10" t="s">
        <v>36</v>
      </c>
      <c r="E699" t="s">
        <v>12</v>
      </c>
      <c r="F699" s="10" t="s">
        <v>159</v>
      </c>
      <c r="G699" s="36">
        <v>45665</v>
      </c>
      <c r="H699" s="10">
        <v>113</v>
      </c>
      <c r="I699" s="10">
        <v>1</v>
      </c>
      <c r="J699" t="str">
        <f t="shared" si="33"/>
        <v>Adult</v>
      </c>
      <c r="M699">
        <v>0</v>
      </c>
      <c r="O699" t="s">
        <v>67</v>
      </c>
    </row>
    <row r="700" spans="1:15" x14ac:dyDescent="0.25">
      <c r="A700" s="10">
        <v>724368</v>
      </c>
      <c r="B700" s="10" t="s">
        <v>13</v>
      </c>
      <c r="C700" s="10" t="s">
        <v>14</v>
      </c>
      <c r="D700" s="10" t="s">
        <v>14</v>
      </c>
      <c r="E700" t="s">
        <v>12</v>
      </c>
      <c r="F700" s="10" t="s">
        <v>160</v>
      </c>
      <c r="G700" s="36">
        <v>45667</v>
      </c>
      <c r="H700" s="10">
        <v>65</v>
      </c>
      <c r="I700" s="10">
        <v>1</v>
      </c>
      <c r="J700" t="str">
        <f t="shared" si="33"/>
        <v>Juvenile</v>
      </c>
      <c r="M700">
        <v>0</v>
      </c>
      <c r="O700" t="s">
        <v>67</v>
      </c>
    </row>
    <row r="701" spans="1:15" x14ac:dyDescent="0.25">
      <c r="A701" s="10">
        <v>724373</v>
      </c>
      <c r="B701" s="10" t="s">
        <v>13</v>
      </c>
      <c r="C701" s="10" t="s">
        <v>14</v>
      </c>
      <c r="D701" s="10" t="s">
        <v>14</v>
      </c>
      <c r="E701" t="s">
        <v>12</v>
      </c>
      <c r="F701" s="10" t="s">
        <v>160</v>
      </c>
      <c r="G701" s="36">
        <v>45667</v>
      </c>
      <c r="H701" s="10">
        <v>70</v>
      </c>
      <c r="I701" s="10">
        <v>1</v>
      </c>
      <c r="J701" t="str">
        <f t="shared" si="33"/>
        <v>Juvenile</v>
      </c>
      <c r="M701">
        <v>0</v>
      </c>
      <c r="O701" t="s">
        <v>67</v>
      </c>
    </row>
    <row r="702" spans="1:15" x14ac:dyDescent="0.25">
      <c r="A702" s="10">
        <v>724373</v>
      </c>
      <c r="B702" s="10" t="s">
        <v>13</v>
      </c>
      <c r="C702" s="10" t="s">
        <v>14</v>
      </c>
      <c r="D702" s="10" t="s">
        <v>14</v>
      </c>
      <c r="E702" t="s">
        <v>12</v>
      </c>
      <c r="F702" s="10" t="s">
        <v>160</v>
      </c>
      <c r="G702" s="36">
        <v>45667</v>
      </c>
      <c r="H702" s="10">
        <v>68</v>
      </c>
      <c r="I702" s="10">
        <v>1</v>
      </c>
      <c r="J702" t="str">
        <f t="shared" si="33"/>
        <v>Juvenile</v>
      </c>
      <c r="M702">
        <v>0</v>
      </c>
      <c r="O702" t="s">
        <v>67</v>
      </c>
    </row>
    <row r="703" spans="1:15" x14ac:dyDescent="0.25">
      <c r="A703" s="10">
        <v>724376</v>
      </c>
      <c r="B703" s="10" t="s">
        <v>13</v>
      </c>
      <c r="C703" s="10" t="s">
        <v>14</v>
      </c>
      <c r="D703" s="10" t="s">
        <v>14</v>
      </c>
      <c r="E703" t="s">
        <v>12</v>
      </c>
      <c r="F703" s="10" t="s">
        <v>160</v>
      </c>
      <c r="G703" s="36">
        <v>45667</v>
      </c>
      <c r="H703" s="10">
        <v>76</v>
      </c>
      <c r="I703" s="10">
        <v>1</v>
      </c>
      <c r="J703" t="str">
        <f t="shared" si="33"/>
        <v>Juvenile</v>
      </c>
      <c r="M703">
        <v>0</v>
      </c>
      <c r="O703" t="s">
        <v>67</v>
      </c>
    </row>
    <row r="704" spans="1:15" x14ac:dyDescent="0.25">
      <c r="A704" s="10">
        <v>724376</v>
      </c>
      <c r="B704" s="10" t="s">
        <v>13</v>
      </c>
      <c r="C704" s="10" t="s">
        <v>14</v>
      </c>
      <c r="D704" s="10" t="s">
        <v>14</v>
      </c>
      <c r="E704" t="s">
        <v>12</v>
      </c>
      <c r="F704" s="10" t="s">
        <v>160</v>
      </c>
      <c r="G704" s="36">
        <v>45667</v>
      </c>
      <c r="H704" s="10">
        <v>73</v>
      </c>
      <c r="I704" s="10">
        <v>1</v>
      </c>
      <c r="J704" t="str">
        <f t="shared" si="33"/>
        <v>Juvenile</v>
      </c>
      <c r="M704">
        <v>0</v>
      </c>
      <c r="O704" t="s">
        <v>67</v>
      </c>
    </row>
    <row r="705" spans="1:15" x14ac:dyDescent="0.25">
      <c r="A705" s="10">
        <v>724378</v>
      </c>
      <c r="B705" s="10" t="s">
        <v>13</v>
      </c>
      <c r="C705" s="10" t="s">
        <v>14</v>
      </c>
      <c r="D705" s="10" t="s">
        <v>14</v>
      </c>
      <c r="E705" t="s">
        <v>12</v>
      </c>
      <c r="F705" s="10" t="s">
        <v>160</v>
      </c>
      <c r="G705" s="36">
        <v>45667</v>
      </c>
      <c r="H705" s="10">
        <v>75</v>
      </c>
      <c r="I705" s="10">
        <v>1</v>
      </c>
      <c r="J705" t="str">
        <f t="shared" si="33"/>
        <v>Juvenile</v>
      </c>
      <c r="M705">
        <v>0</v>
      </c>
      <c r="O705" t="s">
        <v>67</v>
      </c>
    </row>
    <row r="706" spans="1:15" x14ac:dyDescent="0.25">
      <c r="A706" s="10">
        <v>724415</v>
      </c>
      <c r="B706" s="10" t="s">
        <v>17</v>
      </c>
      <c r="C706" s="10" t="s">
        <v>129</v>
      </c>
      <c r="D706" s="10" t="s">
        <v>22</v>
      </c>
      <c r="E706" t="s">
        <v>12</v>
      </c>
      <c r="F706" s="10" t="s">
        <v>161</v>
      </c>
      <c r="G706" s="36">
        <v>45667</v>
      </c>
      <c r="H706" s="10">
        <v>74</v>
      </c>
      <c r="I706" s="10">
        <v>1</v>
      </c>
      <c r="J706" t="str">
        <f t="shared" si="33"/>
        <v>Juvenile</v>
      </c>
      <c r="M706">
        <v>0</v>
      </c>
      <c r="O706" t="s">
        <v>67</v>
      </c>
    </row>
    <row r="707" spans="1:15" x14ac:dyDescent="0.25">
      <c r="A707" s="10">
        <v>724402</v>
      </c>
      <c r="B707" s="10" t="s">
        <v>13</v>
      </c>
      <c r="C707" s="10" t="s">
        <v>14</v>
      </c>
      <c r="D707" s="10" t="s">
        <v>14</v>
      </c>
      <c r="E707" t="s">
        <v>12</v>
      </c>
      <c r="F707" s="10" t="s">
        <v>162</v>
      </c>
      <c r="G707" s="36">
        <v>45667</v>
      </c>
      <c r="H707" s="10">
        <v>52</v>
      </c>
      <c r="I707" s="10">
        <v>1</v>
      </c>
      <c r="J707" t="str">
        <f t="shared" si="33"/>
        <v>Juvenile</v>
      </c>
      <c r="M707">
        <v>0</v>
      </c>
      <c r="O707" t="s">
        <v>67</v>
      </c>
    </row>
    <row r="708" spans="1:15" x14ac:dyDescent="0.25">
      <c r="A708" s="10">
        <v>724402</v>
      </c>
      <c r="B708" s="10" t="s">
        <v>13</v>
      </c>
      <c r="C708" s="10" t="s">
        <v>14</v>
      </c>
      <c r="D708" s="10" t="s">
        <v>14</v>
      </c>
      <c r="E708" t="s">
        <v>12</v>
      </c>
      <c r="F708" s="10" t="s">
        <v>162</v>
      </c>
      <c r="G708" s="36">
        <v>45667</v>
      </c>
      <c r="H708" s="10">
        <v>78</v>
      </c>
      <c r="I708" s="10">
        <v>1</v>
      </c>
      <c r="J708" t="str">
        <f t="shared" si="33"/>
        <v>Juvenile</v>
      </c>
      <c r="M708">
        <v>0</v>
      </c>
      <c r="O708" t="s">
        <v>67</v>
      </c>
    </row>
    <row r="709" spans="1:15" x14ac:dyDescent="0.25">
      <c r="D709" t="s">
        <v>94</v>
      </c>
      <c r="E709" t="s">
        <v>95</v>
      </c>
      <c r="F709" s="30" t="s">
        <v>116</v>
      </c>
      <c r="G709" s="31">
        <v>45663</v>
      </c>
      <c r="H709" s="30">
        <v>118</v>
      </c>
      <c r="I709" s="30">
        <v>1</v>
      </c>
      <c r="J709" t="str">
        <f t="shared" si="33"/>
        <v>Adult</v>
      </c>
      <c r="M709">
        <v>0</v>
      </c>
      <c r="O709" t="s">
        <v>67</v>
      </c>
    </row>
    <row r="710" spans="1:15" x14ac:dyDescent="0.25">
      <c r="D710" t="s">
        <v>94</v>
      </c>
      <c r="E710" t="s">
        <v>95</v>
      </c>
      <c r="F710" s="30" t="s">
        <v>116</v>
      </c>
      <c r="G710" s="32">
        <v>45663</v>
      </c>
      <c r="H710" s="30">
        <v>103</v>
      </c>
      <c r="I710" s="30">
        <v>1</v>
      </c>
      <c r="J710" t="str">
        <f t="shared" ref="J710:J720" si="34">IF(H710=0, "Adult", IF(H710&lt;20,"Larva",IF(H710&lt;=84,"Juvenile","Adult")))</f>
        <v>Adult</v>
      </c>
      <c r="M710">
        <v>0</v>
      </c>
      <c r="O710" t="s">
        <v>67</v>
      </c>
    </row>
    <row r="711" spans="1:15" x14ac:dyDescent="0.25">
      <c r="D711" t="s">
        <v>94</v>
      </c>
      <c r="E711" t="s">
        <v>95</v>
      </c>
      <c r="F711" s="30" t="s">
        <v>116</v>
      </c>
      <c r="G711" s="32">
        <v>45663</v>
      </c>
      <c r="H711" s="30">
        <v>102</v>
      </c>
      <c r="I711" s="30">
        <v>1</v>
      </c>
      <c r="J711" t="str">
        <f t="shared" si="34"/>
        <v>Adult</v>
      </c>
      <c r="M711">
        <v>0</v>
      </c>
      <c r="O711" t="s">
        <v>67</v>
      </c>
    </row>
    <row r="712" spans="1:15" x14ac:dyDescent="0.25">
      <c r="D712" t="s">
        <v>94</v>
      </c>
      <c r="E712" t="s">
        <v>95</v>
      </c>
      <c r="F712" s="30" t="s">
        <v>116</v>
      </c>
      <c r="G712" s="32">
        <v>45663</v>
      </c>
      <c r="H712" s="30">
        <v>105</v>
      </c>
      <c r="I712" s="30">
        <v>1</v>
      </c>
      <c r="J712" t="str">
        <f t="shared" si="34"/>
        <v>Adult</v>
      </c>
      <c r="M712">
        <v>0</v>
      </c>
      <c r="O712" t="s">
        <v>67</v>
      </c>
    </row>
    <row r="713" spans="1:15" x14ac:dyDescent="0.25">
      <c r="D713" t="s">
        <v>94</v>
      </c>
      <c r="E713" t="s">
        <v>95</v>
      </c>
      <c r="F713" s="30" t="s">
        <v>116</v>
      </c>
      <c r="G713" s="32">
        <v>45663</v>
      </c>
      <c r="H713" s="30">
        <v>86</v>
      </c>
      <c r="I713" s="30">
        <v>1</v>
      </c>
      <c r="J713" t="str">
        <f t="shared" si="34"/>
        <v>Adult</v>
      </c>
      <c r="M713">
        <v>0</v>
      </c>
      <c r="O713" t="s">
        <v>67</v>
      </c>
    </row>
    <row r="714" spans="1:15" x14ac:dyDescent="0.25">
      <c r="D714" t="s">
        <v>94</v>
      </c>
      <c r="E714" t="s">
        <v>95</v>
      </c>
      <c r="F714" s="30" t="s">
        <v>116</v>
      </c>
      <c r="G714" s="32">
        <v>45663</v>
      </c>
      <c r="H714" s="30">
        <v>99</v>
      </c>
      <c r="I714" s="30">
        <v>1</v>
      </c>
      <c r="J714" t="str">
        <f t="shared" si="34"/>
        <v>Adult</v>
      </c>
      <c r="M714">
        <v>0</v>
      </c>
      <c r="O714" t="s">
        <v>67</v>
      </c>
    </row>
    <row r="715" spans="1:15" x14ac:dyDescent="0.25">
      <c r="D715" t="s">
        <v>94</v>
      </c>
      <c r="E715" t="s">
        <v>95</v>
      </c>
      <c r="F715" s="30" t="s">
        <v>116</v>
      </c>
      <c r="G715" s="32">
        <v>45663</v>
      </c>
      <c r="H715" s="30">
        <v>105</v>
      </c>
      <c r="I715" s="30">
        <v>1</v>
      </c>
      <c r="J715" t="str">
        <f t="shared" si="34"/>
        <v>Adult</v>
      </c>
      <c r="M715">
        <v>0</v>
      </c>
      <c r="O715" t="s">
        <v>67</v>
      </c>
    </row>
    <row r="716" spans="1:15" x14ac:dyDescent="0.25">
      <c r="D716" t="s">
        <v>94</v>
      </c>
      <c r="E716" t="s">
        <v>95</v>
      </c>
      <c r="F716" s="30" t="s">
        <v>96</v>
      </c>
      <c r="G716" s="32">
        <v>45663</v>
      </c>
      <c r="H716" s="30">
        <v>110</v>
      </c>
      <c r="I716" s="30">
        <v>1</v>
      </c>
      <c r="J716" t="str">
        <f t="shared" si="34"/>
        <v>Adult</v>
      </c>
      <c r="M716">
        <v>0</v>
      </c>
      <c r="O716" t="s">
        <v>67</v>
      </c>
    </row>
    <row r="717" spans="1:15" x14ac:dyDescent="0.25">
      <c r="D717" t="s">
        <v>94</v>
      </c>
      <c r="E717" t="s">
        <v>95</v>
      </c>
      <c r="F717" s="30" t="s">
        <v>96</v>
      </c>
      <c r="G717" s="32">
        <v>45663</v>
      </c>
      <c r="H717" s="30">
        <v>113</v>
      </c>
      <c r="I717" s="30">
        <v>1</v>
      </c>
      <c r="J717" t="str">
        <f t="shared" si="34"/>
        <v>Adult</v>
      </c>
      <c r="M717">
        <v>0</v>
      </c>
      <c r="O717" t="s">
        <v>67</v>
      </c>
    </row>
    <row r="718" spans="1:15" x14ac:dyDescent="0.25">
      <c r="D718" t="s">
        <v>94</v>
      </c>
      <c r="E718" t="s">
        <v>95</v>
      </c>
      <c r="F718" s="30" t="s">
        <v>96</v>
      </c>
      <c r="G718" s="32">
        <v>45663</v>
      </c>
      <c r="H718" s="30">
        <v>105</v>
      </c>
      <c r="I718" s="30">
        <v>1</v>
      </c>
      <c r="J718" t="str">
        <f t="shared" si="34"/>
        <v>Adult</v>
      </c>
      <c r="M718">
        <v>0</v>
      </c>
      <c r="O718" t="s">
        <v>67</v>
      </c>
    </row>
    <row r="719" spans="1:15" x14ac:dyDescent="0.25">
      <c r="D719" t="s">
        <v>94</v>
      </c>
      <c r="E719" t="s">
        <v>95</v>
      </c>
      <c r="F719" s="30" t="s">
        <v>96</v>
      </c>
      <c r="G719" s="32">
        <v>45663</v>
      </c>
      <c r="H719" s="30">
        <v>103</v>
      </c>
      <c r="I719" s="30">
        <v>1</v>
      </c>
      <c r="J719" t="str">
        <f t="shared" si="34"/>
        <v>Adult</v>
      </c>
      <c r="M719">
        <v>0</v>
      </c>
      <c r="O719" t="s">
        <v>67</v>
      </c>
    </row>
    <row r="720" spans="1:15" x14ac:dyDescent="0.25">
      <c r="D720" t="s">
        <v>94</v>
      </c>
      <c r="E720" t="s">
        <v>95</v>
      </c>
      <c r="F720" s="33" t="s">
        <v>96</v>
      </c>
      <c r="G720" s="34">
        <v>45663</v>
      </c>
      <c r="H720" s="30">
        <v>117</v>
      </c>
      <c r="I720" s="30">
        <v>1</v>
      </c>
      <c r="J720" t="str">
        <f t="shared" si="34"/>
        <v>Adult</v>
      </c>
      <c r="M720">
        <v>0</v>
      </c>
      <c r="O720" t="s">
        <v>67</v>
      </c>
    </row>
    <row r="721" spans="4:15" x14ac:dyDescent="0.25">
      <c r="D721" t="s">
        <v>94</v>
      </c>
      <c r="E721" t="s">
        <v>95</v>
      </c>
      <c r="F721" s="33" t="s">
        <v>107</v>
      </c>
      <c r="G721" s="34">
        <v>45663</v>
      </c>
      <c r="H721" s="30">
        <v>108</v>
      </c>
      <c r="I721" s="30">
        <v>1</v>
      </c>
      <c r="J721" t="str">
        <f>IF(H721=0, "Adult", IF(H721&lt;20,"Larva",IF(H721&lt;=84,"Juvenile","Adult")))</f>
        <v>Adult</v>
      </c>
      <c r="M721">
        <v>0</v>
      </c>
      <c r="O721" t="s">
        <v>67</v>
      </c>
    </row>
    <row r="722" spans="4:15" x14ac:dyDescent="0.25">
      <c r="D722" t="s">
        <v>94</v>
      </c>
      <c r="E722" t="s">
        <v>95</v>
      </c>
      <c r="F722" s="30" t="s">
        <v>96</v>
      </c>
      <c r="G722" s="32">
        <v>45665</v>
      </c>
      <c r="H722" s="30">
        <v>76</v>
      </c>
      <c r="I722" s="30">
        <v>1</v>
      </c>
      <c r="J722" t="str">
        <f t="shared" ref="J722:J725" si="35">IF(H722=0, "Adult", IF(H722&lt;20,"Larva",IF(H722&lt;=84,"Juvenile","Adult")))</f>
        <v>Juvenile</v>
      </c>
      <c r="M722">
        <v>0</v>
      </c>
      <c r="O722" t="s">
        <v>67</v>
      </c>
    </row>
    <row r="723" spans="4:15" x14ac:dyDescent="0.25">
      <c r="D723" t="s">
        <v>94</v>
      </c>
      <c r="E723" t="s">
        <v>95</v>
      </c>
      <c r="F723" s="30" t="s">
        <v>96</v>
      </c>
      <c r="G723" s="32">
        <v>45665</v>
      </c>
      <c r="H723" s="30">
        <v>106</v>
      </c>
      <c r="I723" s="30">
        <v>1</v>
      </c>
      <c r="J723" t="str">
        <f t="shared" si="35"/>
        <v>Adult</v>
      </c>
      <c r="M723">
        <v>0</v>
      </c>
      <c r="O723" t="s">
        <v>67</v>
      </c>
    </row>
    <row r="724" spans="4:15" x14ac:dyDescent="0.25">
      <c r="D724" t="s">
        <v>94</v>
      </c>
      <c r="E724" t="s">
        <v>95</v>
      </c>
      <c r="F724" s="30" t="s">
        <v>96</v>
      </c>
      <c r="G724" s="32">
        <v>45665</v>
      </c>
      <c r="H724" s="30">
        <v>88</v>
      </c>
      <c r="I724" s="30">
        <v>1</v>
      </c>
      <c r="J724" t="str">
        <f t="shared" si="35"/>
        <v>Adult</v>
      </c>
      <c r="M724">
        <v>0</v>
      </c>
      <c r="O724" t="s">
        <v>67</v>
      </c>
    </row>
    <row r="725" spans="4:15" x14ac:dyDescent="0.25">
      <c r="D725" t="s">
        <v>94</v>
      </c>
      <c r="E725" t="s">
        <v>95</v>
      </c>
      <c r="F725" s="33" t="s">
        <v>96</v>
      </c>
      <c r="G725" s="34">
        <v>45665</v>
      </c>
      <c r="H725" s="30">
        <v>107</v>
      </c>
      <c r="I725" s="30">
        <v>1</v>
      </c>
      <c r="J725" t="str">
        <f t="shared" si="35"/>
        <v>Adult</v>
      </c>
      <c r="M725">
        <v>0</v>
      </c>
      <c r="O725" t="s">
        <v>67</v>
      </c>
    </row>
    <row r="726" spans="4:15" x14ac:dyDescent="0.25">
      <c r="D726" t="s">
        <v>94</v>
      </c>
      <c r="E726" t="s">
        <v>95</v>
      </c>
      <c r="F726" s="30" t="s">
        <v>116</v>
      </c>
      <c r="G726" s="32">
        <v>45665</v>
      </c>
      <c r="H726" s="30">
        <v>82</v>
      </c>
      <c r="I726" s="30">
        <v>1</v>
      </c>
      <c r="J726" t="str">
        <f t="shared" ref="J726:J753" si="36">IF(H726=0, "Adult", IF(H726&lt;20,"Larva",IF(H726&lt;=84,"Juvenile","Adult")))</f>
        <v>Juvenile</v>
      </c>
      <c r="M726">
        <v>0</v>
      </c>
      <c r="O726" t="s">
        <v>67</v>
      </c>
    </row>
    <row r="727" spans="4:15" x14ac:dyDescent="0.25">
      <c r="D727" t="s">
        <v>94</v>
      </c>
      <c r="E727" t="s">
        <v>95</v>
      </c>
      <c r="F727" s="30" t="s">
        <v>116</v>
      </c>
      <c r="G727" s="32">
        <v>45665</v>
      </c>
      <c r="H727" s="30">
        <v>111</v>
      </c>
      <c r="I727" s="30">
        <v>1</v>
      </c>
      <c r="J727" t="str">
        <f t="shared" si="36"/>
        <v>Adult</v>
      </c>
      <c r="M727">
        <v>0</v>
      </c>
      <c r="O727" t="s">
        <v>67</v>
      </c>
    </row>
    <row r="728" spans="4:15" x14ac:dyDescent="0.25">
      <c r="D728" t="s">
        <v>94</v>
      </c>
      <c r="E728" t="s">
        <v>95</v>
      </c>
      <c r="F728" s="30" t="s">
        <v>107</v>
      </c>
      <c r="G728" s="32">
        <v>45665</v>
      </c>
      <c r="H728" s="30">
        <v>75</v>
      </c>
      <c r="I728" s="30">
        <v>1</v>
      </c>
      <c r="J728" t="str">
        <f t="shared" si="36"/>
        <v>Juvenile</v>
      </c>
      <c r="M728">
        <v>0</v>
      </c>
      <c r="O728" t="s">
        <v>67</v>
      </c>
    </row>
    <row r="729" spans="4:15" x14ac:dyDescent="0.25">
      <c r="D729" t="s">
        <v>94</v>
      </c>
      <c r="E729" t="s">
        <v>95</v>
      </c>
      <c r="F729" s="30" t="s">
        <v>107</v>
      </c>
      <c r="G729" s="32">
        <v>45665</v>
      </c>
      <c r="H729" s="30">
        <v>82</v>
      </c>
      <c r="I729" s="30">
        <v>1</v>
      </c>
      <c r="J729" t="str">
        <f t="shared" si="36"/>
        <v>Juvenile</v>
      </c>
      <c r="M729">
        <v>0</v>
      </c>
      <c r="O729" t="s">
        <v>67</v>
      </c>
    </row>
    <row r="730" spans="4:15" x14ac:dyDescent="0.25">
      <c r="D730" t="s">
        <v>94</v>
      </c>
      <c r="E730" t="s">
        <v>95</v>
      </c>
      <c r="F730" s="30" t="s">
        <v>107</v>
      </c>
      <c r="G730" s="32">
        <v>45665</v>
      </c>
      <c r="H730" s="30">
        <v>84</v>
      </c>
      <c r="I730" s="30">
        <v>1</v>
      </c>
      <c r="J730" t="str">
        <f t="shared" si="36"/>
        <v>Juvenile</v>
      </c>
      <c r="M730">
        <v>0</v>
      </c>
      <c r="O730" t="s">
        <v>67</v>
      </c>
    </row>
    <row r="731" spans="4:15" x14ac:dyDescent="0.25">
      <c r="D731" t="s">
        <v>94</v>
      </c>
      <c r="E731" t="s">
        <v>95</v>
      </c>
      <c r="F731" s="30" t="s">
        <v>107</v>
      </c>
      <c r="G731" s="32">
        <v>45665</v>
      </c>
      <c r="H731" s="30">
        <v>109</v>
      </c>
      <c r="I731" s="30">
        <v>1</v>
      </c>
      <c r="J731" t="str">
        <f t="shared" si="36"/>
        <v>Adult</v>
      </c>
      <c r="M731">
        <v>0</v>
      </c>
      <c r="O731" t="s">
        <v>67</v>
      </c>
    </row>
    <row r="732" spans="4:15" x14ac:dyDescent="0.25">
      <c r="D732" t="s">
        <v>94</v>
      </c>
      <c r="E732" t="s">
        <v>95</v>
      </c>
      <c r="F732" s="30" t="s">
        <v>107</v>
      </c>
      <c r="G732" s="32">
        <v>45665</v>
      </c>
      <c r="H732" s="30">
        <v>120</v>
      </c>
      <c r="I732" s="30">
        <v>1</v>
      </c>
      <c r="J732" t="str">
        <f t="shared" si="36"/>
        <v>Adult</v>
      </c>
      <c r="M732">
        <v>0</v>
      </c>
      <c r="O732" t="s">
        <v>67</v>
      </c>
    </row>
    <row r="733" spans="4:15" x14ac:dyDescent="0.25">
      <c r="D733" t="s">
        <v>94</v>
      </c>
      <c r="E733" t="s">
        <v>95</v>
      </c>
      <c r="F733" s="30" t="s">
        <v>107</v>
      </c>
      <c r="G733" s="32">
        <v>45665</v>
      </c>
      <c r="H733" s="30">
        <v>78</v>
      </c>
      <c r="I733" s="30">
        <v>1</v>
      </c>
      <c r="J733" t="str">
        <f t="shared" si="36"/>
        <v>Juvenile</v>
      </c>
      <c r="M733">
        <v>0</v>
      </c>
      <c r="O733" t="s">
        <v>67</v>
      </c>
    </row>
    <row r="734" spans="4:15" x14ac:dyDescent="0.25">
      <c r="D734" t="s">
        <v>94</v>
      </c>
      <c r="E734" t="s">
        <v>95</v>
      </c>
      <c r="F734" s="30" t="s">
        <v>107</v>
      </c>
      <c r="G734" s="32">
        <v>45665</v>
      </c>
      <c r="H734" s="30">
        <v>113</v>
      </c>
      <c r="I734" s="30">
        <v>1</v>
      </c>
      <c r="J734" t="str">
        <f t="shared" si="36"/>
        <v>Adult</v>
      </c>
      <c r="M734">
        <v>0</v>
      </c>
      <c r="O734" t="s">
        <v>67</v>
      </c>
    </row>
    <row r="735" spans="4:15" x14ac:dyDescent="0.25">
      <c r="D735" t="s">
        <v>94</v>
      </c>
      <c r="E735" t="s">
        <v>95</v>
      </c>
      <c r="F735" s="30" t="s">
        <v>107</v>
      </c>
      <c r="G735" s="32">
        <v>45665</v>
      </c>
      <c r="H735" s="30">
        <v>117</v>
      </c>
      <c r="I735" s="30">
        <v>1</v>
      </c>
      <c r="J735" t="str">
        <f t="shared" si="36"/>
        <v>Adult</v>
      </c>
      <c r="M735">
        <v>0</v>
      </c>
      <c r="O735" t="s">
        <v>67</v>
      </c>
    </row>
    <row r="736" spans="4:15" x14ac:dyDescent="0.25">
      <c r="D736" t="s">
        <v>94</v>
      </c>
      <c r="E736" t="s">
        <v>95</v>
      </c>
      <c r="F736" s="30" t="s">
        <v>107</v>
      </c>
      <c r="G736" s="32">
        <v>45665</v>
      </c>
      <c r="H736" s="30">
        <v>102</v>
      </c>
      <c r="I736" s="30">
        <v>2</v>
      </c>
      <c r="J736" t="str">
        <f t="shared" si="36"/>
        <v>Adult</v>
      </c>
      <c r="M736">
        <v>0</v>
      </c>
      <c r="O736" t="s">
        <v>67</v>
      </c>
    </row>
    <row r="737" spans="4:15" x14ac:dyDescent="0.25">
      <c r="D737" t="s">
        <v>94</v>
      </c>
      <c r="E737" t="s">
        <v>95</v>
      </c>
      <c r="F737" s="30" t="s">
        <v>107</v>
      </c>
      <c r="G737" s="32">
        <v>45665</v>
      </c>
      <c r="H737" s="30">
        <v>108</v>
      </c>
      <c r="I737" s="30">
        <v>1</v>
      </c>
      <c r="J737" t="str">
        <f t="shared" si="36"/>
        <v>Adult</v>
      </c>
      <c r="M737">
        <v>0</v>
      </c>
      <c r="O737" t="s">
        <v>67</v>
      </c>
    </row>
    <row r="738" spans="4:15" x14ac:dyDescent="0.25">
      <c r="D738" t="s">
        <v>94</v>
      </c>
      <c r="E738" t="s">
        <v>95</v>
      </c>
      <c r="F738" s="30" t="s">
        <v>107</v>
      </c>
      <c r="G738" s="32">
        <v>45665</v>
      </c>
      <c r="H738" s="30">
        <v>69</v>
      </c>
      <c r="I738" s="30">
        <v>1</v>
      </c>
      <c r="J738" t="str">
        <f t="shared" si="36"/>
        <v>Juvenile</v>
      </c>
      <c r="M738">
        <v>0</v>
      </c>
      <c r="O738" t="s">
        <v>67</v>
      </c>
    </row>
    <row r="739" spans="4:15" x14ac:dyDescent="0.25">
      <c r="D739" t="s">
        <v>94</v>
      </c>
      <c r="E739" t="s">
        <v>95</v>
      </c>
      <c r="F739" s="30" t="s">
        <v>107</v>
      </c>
      <c r="G739" s="32">
        <v>45665</v>
      </c>
      <c r="H739" s="30">
        <v>94</v>
      </c>
      <c r="I739" s="30">
        <v>1</v>
      </c>
      <c r="J739" t="str">
        <f t="shared" si="36"/>
        <v>Adult</v>
      </c>
      <c r="M739">
        <v>0</v>
      </c>
      <c r="O739" t="s">
        <v>67</v>
      </c>
    </row>
    <row r="740" spans="4:15" x14ac:dyDescent="0.25">
      <c r="D740" t="s">
        <v>94</v>
      </c>
      <c r="E740" t="s">
        <v>95</v>
      </c>
      <c r="F740" s="30" t="s">
        <v>107</v>
      </c>
      <c r="G740" s="32">
        <v>45665</v>
      </c>
      <c r="H740" s="30">
        <v>103</v>
      </c>
      <c r="I740" s="30">
        <v>1</v>
      </c>
      <c r="J740" t="str">
        <f t="shared" si="36"/>
        <v>Adult</v>
      </c>
      <c r="M740">
        <v>0</v>
      </c>
      <c r="O740" t="s">
        <v>67</v>
      </c>
    </row>
    <row r="741" spans="4:15" x14ac:dyDescent="0.25">
      <c r="D741" t="s">
        <v>94</v>
      </c>
      <c r="E741" t="s">
        <v>95</v>
      </c>
      <c r="F741" s="30" t="s">
        <v>107</v>
      </c>
      <c r="G741" s="32">
        <v>45665</v>
      </c>
      <c r="H741" s="30">
        <v>107</v>
      </c>
      <c r="I741" s="30">
        <v>1</v>
      </c>
      <c r="J741" t="str">
        <f t="shared" si="36"/>
        <v>Adult</v>
      </c>
      <c r="M741">
        <v>0</v>
      </c>
      <c r="O741" t="s">
        <v>67</v>
      </c>
    </row>
    <row r="742" spans="4:15" x14ac:dyDescent="0.25">
      <c r="D742" t="s">
        <v>94</v>
      </c>
      <c r="E742" t="s">
        <v>95</v>
      </c>
      <c r="F742" s="30" t="s">
        <v>107</v>
      </c>
      <c r="G742" s="32">
        <v>45665</v>
      </c>
      <c r="H742" s="30">
        <v>108</v>
      </c>
      <c r="I742" s="30">
        <v>1</v>
      </c>
      <c r="J742" t="str">
        <f t="shared" si="36"/>
        <v>Adult</v>
      </c>
      <c r="M742">
        <v>0</v>
      </c>
      <c r="O742" t="s">
        <v>67</v>
      </c>
    </row>
    <row r="743" spans="4:15" x14ac:dyDescent="0.25">
      <c r="D743" t="s">
        <v>94</v>
      </c>
      <c r="E743" t="s">
        <v>95</v>
      </c>
      <c r="F743" s="30" t="s">
        <v>107</v>
      </c>
      <c r="G743" s="32">
        <v>45665</v>
      </c>
      <c r="H743" s="30">
        <v>117</v>
      </c>
      <c r="I743" s="30">
        <v>1</v>
      </c>
      <c r="J743" t="str">
        <f t="shared" si="36"/>
        <v>Adult</v>
      </c>
      <c r="M743">
        <v>0</v>
      </c>
      <c r="O743" t="s">
        <v>67</v>
      </c>
    </row>
    <row r="744" spans="4:15" x14ac:dyDescent="0.25">
      <c r="D744" t="s">
        <v>94</v>
      </c>
      <c r="E744" t="s">
        <v>95</v>
      </c>
      <c r="F744" s="30" t="s">
        <v>96</v>
      </c>
      <c r="G744" s="32">
        <v>45667</v>
      </c>
      <c r="H744" s="30">
        <v>79</v>
      </c>
      <c r="I744" s="30">
        <v>1</v>
      </c>
      <c r="J744" t="str">
        <f t="shared" si="36"/>
        <v>Juvenile</v>
      </c>
      <c r="M744">
        <v>0</v>
      </c>
      <c r="O744" t="s">
        <v>67</v>
      </c>
    </row>
    <row r="745" spans="4:15" x14ac:dyDescent="0.25">
      <c r="D745" t="s">
        <v>94</v>
      </c>
      <c r="E745" t="s">
        <v>95</v>
      </c>
      <c r="F745" s="30" t="s">
        <v>96</v>
      </c>
      <c r="G745" s="32">
        <v>45667</v>
      </c>
      <c r="H745" s="30">
        <v>115</v>
      </c>
      <c r="I745" s="30">
        <v>1</v>
      </c>
      <c r="J745" t="str">
        <f t="shared" si="36"/>
        <v>Adult</v>
      </c>
      <c r="M745">
        <v>0</v>
      </c>
      <c r="O745" t="s">
        <v>67</v>
      </c>
    </row>
    <row r="746" spans="4:15" x14ac:dyDescent="0.25">
      <c r="D746" t="s">
        <v>94</v>
      </c>
      <c r="E746" t="s">
        <v>95</v>
      </c>
      <c r="F746" s="30" t="s">
        <v>96</v>
      </c>
      <c r="G746" s="32">
        <v>45667</v>
      </c>
      <c r="H746" s="30">
        <v>92</v>
      </c>
      <c r="I746" s="30">
        <v>1</v>
      </c>
      <c r="J746" t="str">
        <f t="shared" si="36"/>
        <v>Adult</v>
      </c>
      <c r="M746">
        <v>0</v>
      </c>
      <c r="O746" t="s">
        <v>67</v>
      </c>
    </row>
    <row r="747" spans="4:15" x14ac:dyDescent="0.25">
      <c r="D747" t="s">
        <v>94</v>
      </c>
      <c r="E747" t="s">
        <v>95</v>
      </c>
      <c r="F747" s="30" t="s">
        <v>96</v>
      </c>
      <c r="G747" s="32">
        <v>45667</v>
      </c>
      <c r="H747" s="30">
        <v>111</v>
      </c>
      <c r="I747" s="30">
        <v>1</v>
      </c>
      <c r="J747" t="str">
        <f t="shared" si="36"/>
        <v>Adult</v>
      </c>
      <c r="M747">
        <v>0</v>
      </c>
      <c r="O747" t="s">
        <v>67</v>
      </c>
    </row>
    <row r="748" spans="4:15" x14ac:dyDescent="0.25">
      <c r="D748" t="s">
        <v>94</v>
      </c>
      <c r="E748" t="s">
        <v>95</v>
      </c>
      <c r="F748" s="30" t="s">
        <v>96</v>
      </c>
      <c r="G748" s="32">
        <v>45667</v>
      </c>
      <c r="H748" s="30">
        <v>112</v>
      </c>
      <c r="I748" s="30">
        <v>1</v>
      </c>
      <c r="J748" t="str">
        <f t="shared" si="36"/>
        <v>Adult</v>
      </c>
      <c r="M748">
        <v>0</v>
      </c>
      <c r="O748" t="s">
        <v>67</v>
      </c>
    </row>
    <row r="749" spans="4:15" x14ac:dyDescent="0.25">
      <c r="D749" t="s">
        <v>94</v>
      </c>
      <c r="E749" t="s">
        <v>95</v>
      </c>
      <c r="F749" s="30" t="s">
        <v>96</v>
      </c>
      <c r="G749" s="32">
        <v>45667</v>
      </c>
      <c r="H749" s="30">
        <v>113</v>
      </c>
      <c r="I749" s="30">
        <v>1</v>
      </c>
      <c r="J749" t="str">
        <f t="shared" si="36"/>
        <v>Adult</v>
      </c>
      <c r="M749">
        <v>0</v>
      </c>
      <c r="O749" t="s">
        <v>67</v>
      </c>
    </row>
    <row r="750" spans="4:15" x14ac:dyDescent="0.25">
      <c r="D750" t="s">
        <v>94</v>
      </c>
      <c r="E750" t="s">
        <v>95</v>
      </c>
      <c r="F750" s="30" t="s">
        <v>96</v>
      </c>
      <c r="G750" s="32">
        <v>45667</v>
      </c>
      <c r="H750" s="30">
        <v>114</v>
      </c>
      <c r="I750" s="30">
        <v>1</v>
      </c>
      <c r="J750" t="str">
        <f t="shared" si="36"/>
        <v>Adult</v>
      </c>
      <c r="M750">
        <v>0</v>
      </c>
      <c r="O750" t="s">
        <v>67</v>
      </c>
    </row>
    <row r="751" spans="4:15" x14ac:dyDescent="0.25">
      <c r="D751" t="s">
        <v>94</v>
      </c>
      <c r="E751" t="s">
        <v>95</v>
      </c>
      <c r="F751" s="30" t="s">
        <v>96</v>
      </c>
      <c r="G751" s="32">
        <v>45667</v>
      </c>
      <c r="H751" s="30">
        <v>76</v>
      </c>
      <c r="I751" s="30">
        <v>1</v>
      </c>
      <c r="J751" t="str">
        <f t="shared" si="36"/>
        <v>Juvenile</v>
      </c>
      <c r="M751">
        <v>0</v>
      </c>
      <c r="O751" t="s">
        <v>67</v>
      </c>
    </row>
    <row r="752" spans="4:15" x14ac:dyDescent="0.25">
      <c r="D752" t="s">
        <v>94</v>
      </c>
      <c r="E752" t="s">
        <v>95</v>
      </c>
      <c r="F752" s="30" t="s">
        <v>96</v>
      </c>
      <c r="G752" s="32">
        <v>45667</v>
      </c>
      <c r="H752" s="30">
        <v>99</v>
      </c>
      <c r="I752" s="30">
        <v>1</v>
      </c>
      <c r="J752" t="str">
        <f t="shared" si="36"/>
        <v>Adult</v>
      </c>
      <c r="M752">
        <v>0</v>
      </c>
      <c r="O752" t="s">
        <v>67</v>
      </c>
    </row>
    <row r="753" spans="4:15" x14ac:dyDescent="0.25">
      <c r="D753" t="s">
        <v>94</v>
      </c>
      <c r="E753" t="s">
        <v>95</v>
      </c>
      <c r="F753" s="33" t="s">
        <v>96</v>
      </c>
      <c r="G753" s="34">
        <v>45667</v>
      </c>
      <c r="H753" s="30">
        <v>109</v>
      </c>
      <c r="I753" s="30">
        <v>1</v>
      </c>
      <c r="J753" t="str">
        <f t="shared" si="36"/>
        <v>Adult</v>
      </c>
      <c r="M753">
        <v>0</v>
      </c>
      <c r="O753" t="s">
        <v>67</v>
      </c>
    </row>
    <row r="754" spans="4:15" x14ac:dyDescent="0.25">
      <c r="D754" t="s">
        <v>94</v>
      </c>
      <c r="E754" t="s">
        <v>95</v>
      </c>
      <c r="F754" s="30" t="s">
        <v>116</v>
      </c>
      <c r="G754" s="32">
        <v>45667</v>
      </c>
      <c r="H754" s="30">
        <v>77</v>
      </c>
      <c r="I754" s="30">
        <v>1</v>
      </c>
      <c r="J754" t="str">
        <f t="shared" ref="J754:J777" si="37">IF(H754=0, "Adult", IF(H754&lt;20,"Larva",IF(H754&lt;=84,"Juvenile","Adult")))</f>
        <v>Juvenile</v>
      </c>
      <c r="M754">
        <v>0</v>
      </c>
      <c r="O754" t="s">
        <v>67</v>
      </c>
    </row>
    <row r="755" spans="4:15" x14ac:dyDescent="0.25">
      <c r="D755" t="s">
        <v>94</v>
      </c>
      <c r="E755" t="s">
        <v>95</v>
      </c>
      <c r="F755" s="30" t="s">
        <v>116</v>
      </c>
      <c r="G755" s="32">
        <v>45667</v>
      </c>
      <c r="H755" s="30">
        <v>91</v>
      </c>
      <c r="I755" s="30">
        <v>1</v>
      </c>
      <c r="J755" t="str">
        <f t="shared" si="37"/>
        <v>Adult</v>
      </c>
      <c r="M755">
        <v>0</v>
      </c>
      <c r="O755" t="s">
        <v>67</v>
      </c>
    </row>
    <row r="756" spans="4:15" x14ac:dyDescent="0.25">
      <c r="D756" t="s">
        <v>94</v>
      </c>
      <c r="E756" t="s">
        <v>95</v>
      </c>
      <c r="F756" s="30" t="s">
        <v>116</v>
      </c>
      <c r="G756" s="32">
        <v>45667</v>
      </c>
      <c r="H756" s="30">
        <v>126</v>
      </c>
      <c r="I756" s="30">
        <v>1</v>
      </c>
      <c r="J756" t="str">
        <f t="shared" si="37"/>
        <v>Adult</v>
      </c>
      <c r="M756">
        <v>0</v>
      </c>
      <c r="O756" t="s">
        <v>67</v>
      </c>
    </row>
    <row r="757" spans="4:15" x14ac:dyDescent="0.25">
      <c r="D757" t="s">
        <v>94</v>
      </c>
      <c r="E757" t="s">
        <v>95</v>
      </c>
      <c r="F757" s="30" t="s">
        <v>116</v>
      </c>
      <c r="G757" s="32">
        <v>45667</v>
      </c>
      <c r="H757" s="30">
        <v>80</v>
      </c>
      <c r="I757" s="30">
        <v>1</v>
      </c>
      <c r="J757" t="str">
        <f t="shared" si="37"/>
        <v>Juvenile</v>
      </c>
      <c r="M757">
        <v>0</v>
      </c>
      <c r="O757" t="s">
        <v>67</v>
      </c>
    </row>
    <row r="758" spans="4:15" x14ac:dyDescent="0.25">
      <c r="D758" t="s">
        <v>94</v>
      </c>
      <c r="E758" t="s">
        <v>95</v>
      </c>
      <c r="F758" s="30" t="s">
        <v>116</v>
      </c>
      <c r="G758" s="32">
        <v>45667</v>
      </c>
      <c r="H758" s="30">
        <v>85</v>
      </c>
      <c r="I758" s="30">
        <v>1</v>
      </c>
      <c r="J758" t="str">
        <f t="shared" si="37"/>
        <v>Adult</v>
      </c>
      <c r="M758">
        <v>0</v>
      </c>
      <c r="O758" t="s">
        <v>67</v>
      </c>
    </row>
    <row r="759" spans="4:15" x14ac:dyDescent="0.25">
      <c r="D759" t="s">
        <v>94</v>
      </c>
      <c r="E759" t="s">
        <v>95</v>
      </c>
      <c r="F759" s="30" t="s">
        <v>107</v>
      </c>
      <c r="G759" s="32">
        <v>45667</v>
      </c>
      <c r="H759" s="30">
        <v>87</v>
      </c>
      <c r="I759" s="30">
        <v>1</v>
      </c>
      <c r="J759" t="str">
        <f t="shared" si="37"/>
        <v>Adult</v>
      </c>
      <c r="M759">
        <v>0</v>
      </c>
      <c r="O759" t="s">
        <v>67</v>
      </c>
    </row>
    <row r="760" spans="4:15" x14ac:dyDescent="0.25">
      <c r="D760" t="s">
        <v>94</v>
      </c>
      <c r="E760" t="s">
        <v>95</v>
      </c>
      <c r="F760" s="30" t="s">
        <v>107</v>
      </c>
      <c r="G760" s="32">
        <v>45667</v>
      </c>
      <c r="H760" s="30">
        <v>89</v>
      </c>
      <c r="I760" s="30">
        <v>1</v>
      </c>
      <c r="J760" t="str">
        <f t="shared" si="37"/>
        <v>Adult</v>
      </c>
      <c r="M760">
        <v>0</v>
      </c>
      <c r="O760" t="s">
        <v>67</v>
      </c>
    </row>
    <row r="761" spans="4:15" x14ac:dyDescent="0.25">
      <c r="D761" t="s">
        <v>94</v>
      </c>
      <c r="E761" t="s">
        <v>95</v>
      </c>
      <c r="F761" s="30" t="s">
        <v>107</v>
      </c>
      <c r="G761" s="32">
        <v>45667</v>
      </c>
      <c r="H761" s="30">
        <v>92</v>
      </c>
      <c r="I761" s="30">
        <v>1</v>
      </c>
      <c r="J761" t="str">
        <f t="shared" si="37"/>
        <v>Adult</v>
      </c>
      <c r="M761">
        <v>0</v>
      </c>
      <c r="O761" t="s">
        <v>67</v>
      </c>
    </row>
    <row r="762" spans="4:15" x14ac:dyDescent="0.25">
      <c r="D762" t="s">
        <v>94</v>
      </c>
      <c r="E762" t="s">
        <v>95</v>
      </c>
      <c r="F762" s="30" t="s">
        <v>107</v>
      </c>
      <c r="G762" s="32">
        <v>45667</v>
      </c>
      <c r="H762" s="30">
        <v>105</v>
      </c>
      <c r="I762" s="30">
        <v>1</v>
      </c>
      <c r="J762" t="str">
        <f t="shared" si="37"/>
        <v>Adult</v>
      </c>
      <c r="M762">
        <v>0</v>
      </c>
      <c r="O762" t="s">
        <v>67</v>
      </c>
    </row>
    <row r="763" spans="4:15" x14ac:dyDescent="0.25">
      <c r="D763" t="s">
        <v>94</v>
      </c>
      <c r="E763" t="s">
        <v>95</v>
      </c>
      <c r="F763" s="30" t="s">
        <v>107</v>
      </c>
      <c r="G763" s="32">
        <v>45667</v>
      </c>
      <c r="H763" s="30">
        <v>94</v>
      </c>
      <c r="I763" s="30">
        <v>1</v>
      </c>
      <c r="J763" t="str">
        <f t="shared" si="37"/>
        <v>Adult</v>
      </c>
      <c r="M763">
        <v>0</v>
      </c>
      <c r="O763" t="s">
        <v>67</v>
      </c>
    </row>
    <row r="764" spans="4:15" x14ac:dyDescent="0.25">
      <c r="D764" t="s">
        <v>94</v>
      </c>
      <c r="E764" t="s">
        <v>95</v>
      </c>
      <c r="F764" s="30" t="s">
        <v>107</v>
      </c>
      <c r="G764" s="32">
        <v>45667</v>
      </c>
      <c r="H764" s="30">
        <v>114</v>
      </c>
      <c r="I764" s="30">
        <v>1</v>
      </c>
      <c r="J764" t="str">
        <f t="shared" si="37"/>
        <v>Adult</v>
      </c>
      <c r="M764">
        <v>0</v>
      </c>
      <c r="O764" t="s">
        <v>67</v>
      </c>
    </row>
    <row r="765" spans="4:15" x14ac:dyDescent="0.25">
      <c r="D765" t="s">
        <v>94</v>
      </c>
      <c r="E765" t="s">
        <v>95</v>
      </c>
      <c r="F765" s="30" t="s">
        <v>107</v>
      </c>
      <c r="G765" s="32">
        <v>45667</v>
      </c>
      <c r="H765" s="30">
        <v>113</v>
      </c>
      <c r="I765" s="30">
        <v>1</v>
      </c>
      <c r="J765" t="str">
        <f t="shared" si="37"/>
        <v>Adult</v>
      </c>
      <c r="M765">
        <v>0</v>
      </c>
      <c r="O765" t="s">
        <v>67</v>
      </c>
    </row>
    <row r="766" spans="4:15" x14ac:dyDescent="0.25">
      <c r="D766" t="s">
        <v>94</v>
      </c>
      <c r="E766" t="s">
        <v>95</v>
      </c>
      <c r="F766" s="30" t="s">
        <v>107</v>
      </c>
      <c r="G766" s="32">
        <v>45667</v>
      </c>
      <c r="H766" s="30">
        <v>107</v>
      </c>
      <c r="I766" s="30">
        <v>1</v>
      </c>
      <c r="J766" t="str">
        <f t="shared" si="37"/>
        <v>Adult</v>
      </c>
      <c r="M766">
        <v>0</v>
      </c>
      <c r="O766" t="s">
        <v>67</v>
      </c>
    </row>
    <row r="767" spans="4:15" x14ac:dyDescent="0.25">
      <c r="D767" t="s">
        <v>94</v>
      </c>
      <c r="E767" t="s">
        <v>95</v>
      </c>
      <c r="F767" s="30" t="s">
        <v>107</v>
      </c>
      <c r="G767" s="32">
        <v>45667</v>
      </c>
      <c r="H767" s="30">
        <v>101</v>
      </c>
      <c r="I767" s="30">
        <v>1</v>
      </c>
      <c r="J767" t="str">
        <f t="shared" si="37"/>
        <v>Adult</v>
      </c>
      <c r="M767">
        <v>0</v>
      </c>
      <c r="O767" t="s">
        <v>67</v>
      </c>
    </row>
    <row r="768" spans="4:15" x14ac:dyDescent="0.25">
      <c r="D768" t="s">
        <v>94</v>
      </c>
      <c r="E768" t="s">
        <v>95</v>
      </c>
      <c r="F768" s="30" t="s">
        <v>107</v>
      </c>
      <c r="G768" s="32">
        <v>45667</v>
      </c>
      <c r="H768" s="30">
        <v>98</v>
      </c>
      <c r="I768" s="30">
        <v>1</v>
      </c>
      <c r="J768" t="str">
        <f t="shared" si="37"/>
        <v>Adult</v>
      </c>
      <c r="M768">
        <v>0</v>
      </c>
      <c r="O768" t="s">
        <v>67</v>
      </c>
    </row>
    <row r="769" spans="4:15" x14ac:dyDescent="0.25">
      <c r="D769" t="s">
        <v>94</v>
      </c>
      <c r="E769" t="s">
        <v>95</v>
      </c>
      <c r="F769" s="30" t="s">
        <v>107</v>
      </c>
      <c r="G769" s="32">
        <v>45667</v>
      </c>
      <c r="H769" s="30">
        <v>79</v>
      </c>
      <c r="I769" s="30">
        <v>2</v>
      </c>
      <c r="J769" t="str">
        <f t="shared" si="37"/>
        <v>Juvenile</v>
      </c>
      <c r="M769">
        <v>0</v>
      </c>
      <c r="O769" t="s">
        <v>67</v>
      </c>
    </row>
    <row r="770" spans="4:15" x14ac:dyDescent="0.25">
      <c r="D770" t="s">
        <v>94</v>
      </c>
      <c r="E770" t="s">
        <v>95</v>
      </c>
      <c r="F770" s="30" t="s">
        <v>107</v>
      </c>
      <c r="G770" s="32">
        <v>45667</v>
      </c>
      <c r="H770" s="30">
        <v>82</v>
      </c>
      <c r="I770" s="30">
        <v>1</v>
      </c>
      <c r="J770" t="str">
        <f t="shared" si="37"/>
        <v>Juvenile</v>
      </c>
      <c r="M770">
        <v>0</v>
      </c>
      <c r="O770" t="s">
        <v>67</v>
      </c>
    </row>
    <row r="771" spans="4:15" x14ac:dyDescent="0.25">
      <c r="D771" t="s">
        <v>94</v>
      </c>
      <c r="E771" t="s">
        <v>95</v>
      </c>
      <c r="F771" s="30" t="s">
        <v>107</v>
      </c>
      <c r="G771" s="32">
        <v>45667</v>
      </c>
      <c r="H771" s="30">
        <v>80</v>
      </c>
      <c r="I771" s="30">
        <v>1</v>
      </c>
      <c r="J771" t="str">
        <f t="shared" si="37"/>
        <v>Juvenile</v>
      </c>
      <c r="M771">
        <v>0</v>
      </c>
      <c r="O771" t="s">
        <v>67</v>
      </c>
    </row>
    <row r="772" spans="4:15" x14ac:dyDescent="0.25">
      <c r="D772" t="s">
        <v>94</v>
      </c>
      <c r="E772" t="s">
        <v>95</v>
      </c>
      <c r="F772" s="30" t="s">
        <v>107</v>
      </c>
      <c r="G772" s="32">
        <v>45667</v>
      </c>
      <c r="H772" s="30">
        <v>77</v>
      </c>
      <c r="I772" s="30">
        <v>1</v>
      </c>
      <c r="J772" t="str">
        <f t="shared" si="37"/>
        <v>Juvenile</v>
      </c>
      <c r="M772">
        <v>0</v>
      </c>
      <c r="O772" t="s">
        <v>67</v>
      </c>
    </row>
    <row r="773" spans="4:15" x14ac:dyDescent="0.25">
      <c r="D773" t="s">
        <v>94</v>
      </c>
      <c r="E773" t="s">
        <v>95</v>
      </c>
      <c r="F773" s="30" t="s">
        <v>107</v>
      </c>
      <c r="G773" s="32">
        <v>45667</v>
      </c>
      <c r="H773" s="30">
        <v>75</v>
      </c>
      <c r="I773" s="30">
        <v>1</v>
      </c>
      <c r="J773" t="str">
        <f t="shared" si="37"/>
        <v>Juvenile</v>
      </c>
      <c r="M773">
        <v>0</v>
      </c>
      <c r="O773" t="s">
        <v>67</v>
      </c>
    </row>
    <row r="774" spans="4:15" x14ac:dyDescent="0.25">
      <c r="D774" t="s">
        <v>94</v>
      </c>
      <c r="E774" t="s">
        <v>95</v>
      </c>
      <c r="F774" s="30" t="s">
        <v>107</v>
      </c>
      <c r="G774" s="32">
        <v>45667</v>
      </c>
      <c r="H774" s="30">
        <v>73</v>
      </c>
      <c r="I774" s="30">
        <v>1</v>
      </c>
      <c r="J774" t="str">
        <f t="shared" si="37"/>
        <v>Juvenile</v>
      </c>
      <c r="M774">
        <v>0</v>
      </c>
      <c r="O774" t="s">
        <v>67</v>
      </c>
    </row>
    <row r="775" spans="4:15" x14ac:dyDescent="0.25">
      <c r="D775" t="s">
        <v>94</v>
      </c>
      <c r="E775" t="s">
        <v>95</v>
      </c>
      <c r="F775" s="30" t="s">
        <v>107</v>
      </c>
      <c r="G775" s="32">
        <v>45667</v>
      </c>
      <c r="H775" s="30">
        <v>85</v>
      </c>
      <c r="I775" s="30">
        <v>1</v>
      </c>
      <c r="J775" t="str">
        <f t="shared" si="37"/>
        <v>Adult</v>
      </c>
      <c r="M775">
        <v>0</v>
      </c>
      <c r="O775" t="s">
        <v>67</v>
      </c>
    </row>
    <row r="776" spans="4:15" x14ac:dyDescent="0.25">
      <c r="D776" t="s">
        <v>94</v>
      </c>
      <c r="E776" t="s">
        <v>95</v>
      </c>
      <c r="F776" s="30" t="s">
        <v>107</v>
      </c>
      <c r="G776" s="32">
        <v>45667</v>
      </c>
      <c r="H776" s="30">
        <v>81</v>
      </c>
      <c r="I776" s="30">
        <v>1</v>
      </c>
      <c r="J776" t="str">
        <f t="shared" si="37"/>
        <v>Juvenile</v>
      </c>
      <c r="M776">
        <v>0</v>
      </c>
      <c r="O776" t="s">
        <v>67</v>
      </c>
    </row>
    <row r="777" spans="4:15" x14ac:dyDescent="0.25">
      <c r="D777" t="s">
        <v>94</v>
      </c>
      <c r="E777" t="s">
        <v>95</v>
      </c>
      <c r="F777" s="33" t="s">
        <v>107</v>
      </c>
      <c r="G777" s="34">
        <v>45667</v>
      </c>
      <c r="H777" s="30">
        <v>73</v>
      </c>
      <c r="I777" s="30">
        <v>1</v>
      </c>
      <c r="J777" t="str">
        <f t="shared" si="37"/>
        <v>Juvenile</v>
      </c>
      <c r="M777">
        <v>0</v>
      </c>
      <c r="O777" t="s">
        <v>67</v>
      </c>
    </row>
    <row r="778" spans="4:15" x14ac:dyDescent="0.25">
      <c r="D778" t="s">
        <v>94</v>
      </c>
      <c r="E778" t="s">
        <v>95</v>
      </c>
      <c r="F778" s="30" t="s">
        <v>107</v>
      </c>
      <c r="G778" s="32">
        <v>45667</v>
      </c>
      <c r="H778" s="30">
        <v>125</v>
      </c>
      <c r="I778" s="30">
        <v>1</v>
      </c>
      <c r="J778" t="str">
        <f t="shared" ref="J778:J787" si="38">IF(H778=0, "Adult", IF(H778&lt;20,"Larva",IF(H778&lt;=84,"Juvenile","Adult")))</f>
        <v>Adult</v>
      </c>
      <c r="M778">
        <v>0</v>
      </c>
      <c r="O778" t="s">
        <v>67</v>
      </c>
    </row>
    <row r="779" spans="4:15" x14ac:dyDescent="0.25">
      <c r="D779" t="s">
        <v>94</v>
      </c>
      <c r="E779" t="s">
        <v>95</v>
      </c>
      <c r="F779" s="30" t="s">
        <v>107</v>
      </c>
      <c r="G779" s="32">
        <v>45667</v>
      </c>
      <c r="H779" s="30">
        <v>117</v>
      </c>
      <c r="I779" s="30">
        <v>1</v>
      </c>
      <c r="J779" t="str">
        <f t="shared" si="38"/>
        <v>Adult</v>
      </c>
      <c r="M779">
        <v>0</v>
      </c>
      <c r="O779" t="s">
        <v>67</v>
      </c>
    </row>
    <row r="780" spans="4:15" x14ac:dyDescent="0.25">
      <c r="D780" t="s">
        <v>94</v>
      </c>
      <c r="E780" t="s">
        <v>95</v>
      </c>
      <c r="F780" s="30" t="s">
        <v>107</v>
      </c>
      <c r="G780" s="32">
        <v>45667</v>
      </c>
      <c r="H780" s="30">
        <v>89</v>
      </c>
      <c r="I780" s="30">
        <v>1</v>
      </c>
      <c r="J780" t="str">
        <f t="shared" si="38"/>
        <v>Adult</v>
      </c>
      <c r="M780">
        <v>0</v>
      </c>
      <c r="O780" t="s">
        <v>67</v>
      </c>
    </row>
    <row r="781" spans="4:15" x14ac:dyDescent="0.25">
      <c r="D781" t="s">
        <v>94</v>
      </c>
      <c r="E781" t="s">
        <v>95</v>
      </c>
      <c r="F781" s="30" t="s">
        <v>107</v>
      </c>
      <c r="G781" s="32">
        <v>45667</v>
      </c>
      <c r="H781" s="30">
        <v>74</v>
      </c>
      <c r="I781" s="30">
        <v>2</v>
      </c>
      <c r="J781" t="str">
        <f t="shared" si="38"/>
        <v>Juvenile</v>
      </c>
      <c r="M781">
        <v>0</v>
      </c>
      <c r="O781" t="s">
        <v>67</v>
      </c>
    </row>
    <row r="782" spans="4:15" x14ac:dyDescent="0.25">
      <c r="D782" t="s">
        <v>94</v>
      </c>
      <c r="E782" t="s">
        <v>95</v>
      </c>
      <c r="F782" s="30" t="s">
        <v>107</v>
      </c>
      <c r="G782" s="32">
        <v>45667</v>
      </c>
      <c r="H782" s="30">
        <v>70</v>
      </c>
      <c r="I782" s="30">
        <v>1</v>
      </c>
      <c r="J782" t="str">
        <f t="shared" si="38"/>
        <v>Juvenile</v>
      </c>
      <c r="M782">
        <v>0</v>
      </c>
      <c r="O782" t="s">
        <v>67</v>
      </c>
    </row>
    <row r="783" spans="4:15" x14ac:dyDescent="0.25">
      <c r="D783" t="s">
        <v>94</v>
      </c>
      <c r="E783" t="s">
        <v>95</v>
      </c>
      <c r="F783" s="30" t="s">
        <v>107</v>
      </c>
      <c r="G783" s="32">
        <v>45667</v>
      </c>
      <c r="H783" s="30">
        <v>75</v>
      </c>
      <c r="I783" s="30">
        <v>1</v>
      </c>
      <c r="J783" t="str">
        <f t="shared" si="38"/>
        <v>Juvenile</v>
      </c>
      <c r="M783">
        <v>0</v>
      </c>
      <c r="O783" t="s">
        <v>67</v>
      </c>
    </row>
    <row r="784" spans="4:15" x14ac:dyDescent="0.25">
      <c r="D784" t="s">
        <v>94</v>
      </c>
      <c r="E784" t="s">
        <v>95</v>
      </c>
      <c r="F784" s="30" t="s">
        <v>107</v>
      </c>
      <c r="G784" s="32">
        <v>45667</v>
      </c>
      <c r="H784" s="30">
        <v>84</v>
      </c>
      <c r="I784" s="30">
        <v>1</v>
      </c>
      <c r="J784" t="str">
        <f t="shared" si="38"/>
        <v>Juvenile</v>
      </c>
      <c r="M784">
        <v>0</v>
      </c>
      <c r="O784" t="s">
        <v>67</v>
      </c>
    </row>
    <row r="785" spans="1:15" x14ac:dyDescent="0.25">
      <c r="D785" t="s">
        <v>94</v>
      </c>
      <c r="E785" t="s">
        <v>95</v>
      </c>
      <c r="F785" s="30" t="s">
        <v>107</v>
      </c>
      <c r="G785" s="32">
        <v>45667</v>
      </c>
      <c r="H785" s="30">
        <v>71</v>
      </c>
      <c r="I785" s="30">
        <v>1</v>
      </c>
      <c r="J785" t="str">
        <f t="shared" si="38"/>
        <v>Juvenile</v>
      </c>
      <c r="M785">
        <v>0</v>
      </c>
      <c r="O785" t="s">
        <v>67</v>
      </c>
    </row>
    <row r="786" spans="1:15" x14ac:dyDescent="0.25">
      <c r="D786" t="s">
        <v>94</v>
      </c>
      <c r="E786" t="s">
        <v>95</v>
      </c>
      <c r="F786" s="30" t="s">
        <v>107</v>
      </c>
      <c r="G786" s="32">
        <v>45667</v>
      </c>
      <c r="H786" s="30">
        <v>72</v>
      </c>
      <c r="I786" s="30">
        <v>1</v>
      </c>
      <c r="J786" t="str">
        <f t="shared" si="38"/>
        <v>Juvenile</v>
      </c>
      <c r="M786">
        <v>0</v>
      </c>
      <c r="O786" t="s">
        <v>67</v>
      </c>
    </row>
    <row r="787" spans="1:15" x14ac:dyDescent="0.25">
      <c r="D787" t="s">
        <v>94</v>
      </c>
      <c r="E787" t="s">
        <v>95</v>
      </c>
      <c r="F787" s="33" t="s">
        <v>107</v>
      </c>
      <c r="G787" s="34">
        <v>45667</v>
      </c>
      <c r="H787" s="30">
        <v>78</v>
      </c>
      <c r="I787" s="30">
        <v>1</v>
      </c>
      <c r="J787" t="str">
        <f t="shared" si="38"/>
        <v>Juvenile</v>
      </c>
      <c r="M787">
        <v>0</v>
      </c>
      <c r="O787" t="s">
        <v>67</v>
      </c>
    </row>
    <row r="788" spans="1:15" x14ac:dyDescent="0.25">
      <c r="A788" s="10">
        <v>724557</v>
      </c>
      <c r="B788" s="10" t="s">
        <v>13</v>
      </c>
      <c r="C788" s="10" t="s">
        <v>75</v>
      </c>
      <c r="D788" s="10" t="s">
        <v>36</v>
      </c>
      <c r="E788" t="s">
        <v>12</v>
      </c>
      <c r="F788" s="10" t="s">
        <v>163</v>
      </c>
      <c r="G788" s="36">
        <v>45671</v>
      </c>
      <c r="H788" s="10">
        <v>120</v>
      </c>
      <c r="I788" s="10">
        <v>1</v>
      </c>
      <c r="J788" t="str">
        <f t="shared" ref="J788:J798" si="39">IF(H788=0, "Adult", IF(H788&lt;20,"Larva",IF(H788&lt;=84,"Juvenile","Adult")))</f>
        <v>Adult</v>
      </c>
      <c r="M788">
        <v>0</v>
      </c>
      <c r="O788" t="s">
        <v>67</v>
      </c>
    </row>
    <row r="789" spans="1:15" x14ac:dyDescent="0.25">
      <c r="A789" s="10">
        <v>724557</v>
      </c>
      <c r="B789" s="10" t="s">
        <v>13</v>
      </c>
      <c r="C789" s="10" t="s">
        <v>75</v>
      </c>
      <c r="D789" s="10" t="s">
        <v>36</v>
      </c>
      <c r="E789" t="s">
        <v>12</v>
      </c>
      <c r="F789" s="10" t="s">
        <v>163</v>
      </c>
      <c r="G789" s="36">
        <v>45671</v>
      </c>
      <c r="H789" s="10">
        <v>96</v>
      </c>
      <c r="I789" s="10">
        <v>1</v>
      </c>
      <c r="J789" t="str">
        <f t="shared" si="39"/>
        <v>Adult</v>
      </c>
      <c r="M789">
        <v>0</v>
      </c>
      <c r="O789" t="s">
        <v>67</v>
      </c>
    </row>
    <row r="790" spans="1:15" x14ac:dyDescent="0.25">
      <c r="A790" s="10">
        <v>724560</v>
      </c>
      <c r="B790" s="10" t="s">
        <v>13</v>
      </c>
      <c r="C790" s="10" t="s">
        <v>75</v>
      </c>
      <c r="D790" s="10" t="s">
        <v>36</v>
      </c>
      <c r="E790" t="s">
        <v>12</v>
      </c>
      <c r="F790" s="10" t="s">
        <v>163</v>
      </c>
      <c r="G790" s="36">
        <v>45671</v>
      </c>
      <c r="H790" s="10">
        <v>72</v>
      </c>
      <c r="I790" s="10">
        <v>1</v>
      </c>
      <c r="J790" t="str">
        <f t="shared" si="39"/>
        <v>Juvenile</v>
      </c>
      <c r="M790">
        <v>0</v>
      </c>
      <c r="O790" t="s">
        <v>67</v>
      </c>
    </row>
    <row r="791" spans="1:15" x14ac:dyDescent="0.25">
      <c r="A791" s="10">
        <v>724568</v>
      </c>
      <c r="B791" s="10" t="s">
        <v>68</v>
      </c>
      <c r="C791" s="10" t="s">
        <v>69</v>
      </c>
      <c r="D791" s="10" t="s">
        <v>36</v>
      </c>
      <c r="E791" t="s">
        <v>12</v>
      </c>
      <c r="F791" s="10" t="s">
        <v>164</v>
      </c>
      <c r="G791" s="36">
        <v>45671</v>
      </c>
      <c r="H791" s="10">
        <v>74</v>
      </c>
      <c r="I791" s="10">
        <v>1</v>
      </c>
      <c r="J791" t="str">
        <f t="shared" si="39"/>
        <v>Juvenile</v>
      </c>
      <c r="M791">
        <v>0</v>
      </c>
      <c r="O791" t="s">
        <v>67</v>
      </c>
    </row>
    <row r="792" spans="1:15" x14ac:dyDescent="0.25">
      <c r="A792" s="10">
        <v>724569</v>
      </c>
      <c r="B792" s="10" t="s">
        <v>68</v>
      </c>
      <c r="C792" s="10" t="s">
        <v>69</v>
      </c>
      <c r="D792" s="10" t="s">
        <v>36</v>
      </c>
      <c r="E792" t="s">
        <v>12</v>
      </c>
      <c r="F792" s="10" t="s">
        <v>164</v>
      </c>
      <c r="G792" s="36">
        <v>45671</v>
      </c>
      <c r="H792" s="10">
        <v>86</v>
      </c>
      <c r="I792" s="10">
        <v>1</v>
      </c>
      <c r="J792" t="str">
        <f t="shared" si="39"/>
        <v>Adult</v>
      </c>
      <c r="M792">
        <v>0</v>
      </c>
      <c r="O792" t="s">
        <v>67</v>
      </c>
    </row>
    <row r="793" spans="1:15" x14ac:dyDescent="0.25">
      <c r="A793" s="10">
        <v>724569</v>
      </c>
      <c r="B793" s="10" t="s">
        <v>68</v>
      </c>
      <c r="C793" s="10" t="s">
        <v>69</v>
      </c>
      <c r="D793" s="10" t="s">
        <v>36</v>
      </c>
      <c r="E793" t="s">
        <v>12</v>
      </c>
      <c r="F793" s="10" t="s">
        <v>164</v>
      </c>
      <c r="G793" s="36">
        <v>45671</v>
      </c>
      <c r="H793" s="10">
        <v>66</v>
      </c>
      <c r="I793" s="10">
        <v>1</v>
      </c>
      <c r="J793" t="str">
        <f t="shared" si="39"/>
        <v>Juvenile</v>
      </c>
      <c r="M793">
        <v>0</v>
      </c>
      <c r="O793" t="s">
        <v>67</v>
      </c>
    </row>
    <row r="794" spans="1:15" x14ac:dyDescent="0.25">
      <c r="A794" s="10">
        <v>724570</v>
      </c>
      <c r="B794" s="10" t="s">
        <v>68</v>
      </c>
      <c r="C794" s="10" t="s">
        <v>69</v>
      </c>
      <c r="D794" s="10" t="s">
        <v>36</v>
      </c>
      <c r="E794" t="s">
        <v>12</v>
      </c>
      <c r="F794" s="10" t="s">
        <v>164</v>
      </c>
      <c r="G794" s="36">
        <v>45671</v>
      </c>
      <c r="H794" s="10">
        <v>69</v>
      </c>
      <c r="I794" s="10">
        <v>1</v>
      </c>
      <c r="J794" t="str">
        <f t="shared" si="39"/>
        <v>Juvenile</v>
      </c>
      <c r="M794">
        <v>0</v>
      </c>
      <c r="O794" t="s">
        <v>67</v>
      </c>
    </row>
    <row r="795" spans="1:15" x14ac:dyDescent="0.25">
      <c r="A795" s="10">
        <v>724570</v>
      </c>
      <c r="B795" s="10" t="s">
        <v>68</v>
      </c>
      <c r="C795" s="10" t="s">
        <v>69</v>
      </c>
      <c r="D795" s="10" t="s">
        <v>36</v>
      </c>
      <c r="E795" t="s">
        <v>12</v>
      </c>
      <c r="F795" s="10" t="s">
        <v>164</v>
      </c>
      <c r="G795" s="36">
        <v>45671</v>
      </c>
      <c r="H795" s="10">
        <v>105</v>
      </c>
      <c r="I795" s="10">
        <v>1</v>
      </c>
      <c r="J795" t="str">
        <f t="shared" si="39"/>
        <v>Adult</v>
      </c>
      <c r="M795">
        <v>0</v>
      </c>
      <c r="O795" t="s">
        <v>67</v>
      </c>
    </row>
    <row r="796" spans="1:15" x14ac:dyDescent="0.25">
      <c r="A796" s="10">
        <v>724570</v>
      </c>
      <c r="B796" s="10" t="s">
        <v>68</v>
      </c>
      <c r="C796" s="10" t="s">
        <v>69</v>
      </c>
      <c r="D796" s="10" t="s">
        <v>36</v>
      </c>
      <c r="E796" t="s">
        <v>12</v>
      </c>
      <c r="F796" s="10" t="s">
        <v>164</v>
      </c>
      <c r="G796" s="36">
        <v>45671</v>
      </c>
      <c r="H796" s="10">
        <v>100</v>
      </c>
      <c r="I796" s="10">
        <v>1</v>
      </c>
      <c r="J796" t="str">
        <f t="shared" si="39"/>
        <v>Adult</v>
      </c>
      <c r="M796">
        <v>0</v>
      </c>
      <c r="O796" t="s">
        <v>67</v>
      </c>
    </row>
    <row r="797" spans="1:15" x14ac:dyDescent="0.25">
      <c r="A797" s="10">
        <v>724571</v>
      </c>
      <c r="B797" s="10" t="s">
        <v>68</v>
      </c>
      <c r="C797" s="10" t="s">
        <v>69</v>
      </c>
      <c r="D797" s="10" t="s">
        <v>36</v>
      </c>
      <c r="E797" t="s">
        <v>12</v>
      </c>
      <c r="F797" s="10" t="s">
        <v>164</v>
      </c>
      <c r="G797" s="36">
        <v>45671</v>
      </c>
      <c r="H797" s="10">
        <v>64</v>
      </c>
      <c r="I797" s="10">
        <v>1</v>
      </c>
      <c r="J797" t="str">
        <f t="shared" si="39"/>
        <v>Juvenile</v>
      </c>
      <c r="M797">
        <v>0</v>
      </c>
      <c r="O797" t="s">
        <v>67</v>
      </c>
    </row>
    <row r="798" spans="1:15" x14ac:dyDescent="0.25">
      <c r="A798" s="10">
        <v>724571</v>
      </c>
      <c r="B798" s="10" t="s">
        <v>68</v>
      </c>
      <c r="C798" s="10" t="s">
        <v>69</v>
      </c>
      <c r="D798" s="10" t="s">
        <v>36</v>
      </c>
      <c r="E798" t="s">
        <v>12</v>
      </c>
      <c r="F798" s="10" t="s">
        <v>164</v>
      </c>
      <c r="G798" s="36">
        <v>45671</v>
      </c>
      <c r="H798" s="10">
        <v>72</v>
      </c>
      <c r="I798" s="10">
        <v>1</v>
      </c>
      <c r="J798" t="str">
        <f t="shared" si="39"/>
        <v>Juvenile</v>
      </c>
      <c r="M798">
        <v>0</v>
      </c>
      <c r="O798" t="s">
        <v>67</v>
      </c>
    </row>
    <row r="799" spans="1:15" x14ac:dyDescent="0.25">
      <c r="A799" s="10">
        <v>724608</v>
      </c>
      <c r="B799" s="10" t="s">
        <v>13</v>
      </c>
      <c r="C799" s="10" t="s">
        <v>75</v>
      </c>
      <c r="D799" s="10" t="s">
        <v>36</v>
      </c>
      <c r="E799" t="s">
        <v>12</v>
      </c>
      <c r="F799" s="10" t="s">
        <v>165</v>
      </c>
      <c r="G799" s="36">
        <v>45672</v>
      </c>
      <c r="H799" s="10">
        <v>61</v>
      </c>
      <c r="I799" s="10">
        <v>1</v>
      </c>
      <c r="J799" t="str">
        <f t="shared" ref="J799:J807" si="40">IF(H799=0, "Adult", IF(H799&lt;20,"Larva",IF(H799&lt;=84,"Juvenile","Adult")))</f>
        <v>Juvenile</v>
      </c>
      <c r="M799">
        <v>0</v>
      </c>
      <c r="O799" t="s">
        <v>67</v>
      </c>
    </row>
    <row r="800" spans="1:15" x14ac:dyDescent="0.25">
      <c r="A800" s="10">
        <v>724608</v>
      </c>
      <c r="B800" s="10" t="s">
        <v>13</v>
      </c>
      <c r="C800" s="10" t="s">
        <v>75</v>
      </c>
      <c r="D800" s="10" t="s">
        <v>36</v>
      </c>
      <c r="E800" t="s">
        <v>12</v>
      </c>
      <c r="F800" s="10" t="s">
        <v>165</v>
      </c>
      <c r="G800" s="36">
        <v>45672</v>
      </c>
      <c r="H800" s="10">
        <v>74</v>
      </c>
      <c r="I800" s="10">
        <v>1</v>
      </c>
      <c r="J800" t="str">
        <f t="shared" si="40"/>
        <v>Juvenile</v>
      </c>
      <c r="M800">
        <v>0</v>
      </c>
      <c r="O800" t="s">
        <v>67</v>
      </c>
    </row>
    <row r="801" spans="1:15" x14ac:dyDescent="0.25">
      <c r="A801" s="10">
        <v>724610</v>
      </c>
      <c r="B801" s="10" t="s">
        <v>13</v>
      </c>
      <c r="C801" s="10" t="s">
        <v>75</v>
      </c>
      <c r="D801" s="10" t="s">
        <v>36</v>
      </c>
      <c r="E801" t="s">
        <v>12</v>
      </c>
      <c r="F801" s="10" t="s">
        <v>165</v>
      </c>
      <c r="G801" s="36">
        <v>45672</v>
      </c>
      <c r="H801" s="10">
        <v>106</v>
      </c>
      <c r="I801" s="10">
        <v>1</v>
      </c>
      <c r="J801" t="str">
        <f t="shared" si="40"/>
        <v>Adult</v>
      </c>
      <c r="M801">
        <v>0</v>
      </c>
      <c r="O801" t="s">
        <v>67</v>
      </c>
    </row>
    <row r="802" spans="1:15" x14ac:dyDescent="0.25">
      <c r="A802" s="10">
        <v>724610</v>
      </c>
      <c r="B802" s="10" t="s">
        <v>13</v>
      </c>
      <c r="C802" s="10" t="s">
        <v>75</v>
      </c>
      <c r="D802" s="10" t="s">
        <v>36</v>
      </c>
      <c r="E802" t="s">
        <v>12</v>
      </c>
      <c r="F802" s="10" t="s">
        <v>165</v>
      </c>
      <c r="G802" s="36">
        <v>45672</v>
      </c>
      <c r="H802" s="10">
        <v>97</v>
      </c>
      <c r="I802" s="10">
        <v>1</v>
      </c>
      <c r="J802" t="str">
        <f t="shared" si="40"/>
        <v>Adult</v>
      </c>
      <c r="M802">
        <v>0</v>
      </c>
      <c r="O802" t="s">
        <v>67</v>
      </c>
    </row>
    <row r="803" spans="1:15" x14ac:dyDescent="0.25">
      <c r="A803" s="10">
        <v>724612</v>
      </c>
      <c r="B803" s="10" t="s">
        <v>13</v>
      </c>
      <c r="C803" s="10" t="s">
        <v>134</v>
      </c>
      <c r="D803" s="10" t="s">
        <v>22</v>
      </c>
      <c r="E803" t="s">
        <v>12</v>
      </c>
      <c r="F803" s="10" t="s">
        <v>166</v>
      </c>
      <c r="G803" s="36">
        <v>45672</v>
      </c>
      <c r="H803" s="10">
        <v>73</v>
      </c>
      <c r="I803" s="10">
        <v>1</v>
      </c>
      <c r="J803" t="str">
        <f t="shared" si="40"/>
        <v>Juvenile</v>
      </c>
      <c r="M803">
        <v>0</v>
      </c>
      <c r="O803" t="s">
        <v>67</v>
      </c>
    </row>
    <row r="804" spans="1:15" x14ac:dyDescent="0.25">
      <c r="A804" s="10">
        <v>724657</v>
      </c>
      <c r="B804" s="10" t="s">
        <v>13</v>
      </c>
      <c r="C804" s="10" t="s">
        <v>75</v>
      </c>
      <c r="D804" s="10" t="s">
        <v>36</v>
      </c>
      <c r="E804" t="s">
        <v>12</v>
      </c>
      <c r="F804" s="10" t="s">
        <v>167</v>
      </c>
      <c r="G804" s="36">
        <v>45672</v>
      </c>
      <c r="H804" s="10">
        <v>80</v>
      </c>
      <c r="I804" s="10">
        <v>1</v>
      </c>
      <c r="J804" t="str">
        <f t="shared" si="40"/>
        <v>Juvenile</v>
      </c>
      <c r="M804">
        <v>0</v>
      </c>
      <c r="O804" t="s">
        <v>67</v>
      </c>
    </row>
    <row r="805" spans="1:15" x14ac:dyDescent="0.25">
      <c r="A805" s="10">
        <v>724662</v>
      </c>
      <c r="B805" s="10" t="s">
        <v>13</v>
      </c>
      <c r="C805" s="10" t="s">
        <v>75</v>
      </c>
      <c r="D805" s="10" t="s">
        <v>36</v>
      </c>
      <c r="E805" t="s">
        <v>12</v>
      </c>
      <c r="F805" s="10" t="s">
        <v>167</v>
      </c>
      <c r="G805" s="36">
        <v>45672</v>
      </c>
      <c r="H805" s="10">
        <v>85</v>
      </c>
      <c r="I805" s="10">
        <v>1</v>
      </c>
      <c r="J805" t="str">
        <f t="shared" si="40"/>
        <v>Adult</v>
      </c>
      <c r="M805">
        <v>0</v>
      </c>
      <c r="O805" t="s">
        <v>67</v>
      </c>
    </row>
    <row r="806" spans="1:15" x14ac:dyDescent="0.25">
      <c r="A806" s="10">
        <v>724664</v>
      </c>
      <c r="B806" s="10" t="s">
        <v>13</v>
      </c>
      <c r="C806" s="10" t="s">
        <v>75</v>
      </c>
      <c r="D806" s="10" t="s">
        <v>36</v>
      </c>
      <c r="E806" t="s">
        <v>12</v>
      </c>
      <c r="F806" s="10" t="s">
        <v>167</v>
      </c>
      <c r="G806" s="36">
        <v>45672</v>
      </c>
      <c r="H806" s="10">
        <v>75</v>
      </c>
      <c r="I806" s="10">
        <v>1</v>
      </c>
      <c r="J806" t="str">
        <f t="shared" si="40"/>
        <v>Juvenile</v>
      </c>
      <c r="M806">
        <v>0</v>
      </c>
      <c r="O806" t="s">
        <v>67</v>
      </c>
    </row>
    <row r="807" spans="1:15" x14ac:dyDescent="0.25">
      <c r="A807" s="10">
        <v>724666</v>
      </c>
      <c r="B807" s="10" t="s">
        <v>13</v>
      </c>
      <c r="C807" s="10" t="s">
        <v>75</v>
      </c>
      <c r="D807" s="10" t="s">
        <v>36</v>
      </c>
      <c r="E807" t="s">
        <v>12</v>
      </c>
      <c r="F807" s="10" t="s">
        <v>167</v>
      </c>
      <c r="G807" s="36">
        <v>45672</v>
      </c>
      <c r="H807" s="10">
        <v>93</v>
      </c>
      <c r="I807" s="10">
        <v>1</v>
      </c>
      <c r="J807" t="str">
        <f t="shared" si="40"/>
        <v>Adult</v>
      </c>
      <c r="M807">
        <v>0</v>
      </c>
      <c r="O807" t="s">
        <v>67</v>
      </c>
    </row>
    <row r="808" spans="1:15" x14ac:dyDescent="0.25">
      <c r="A808" s="10">
        <v>724684</v>
      </c>
      <c r="B808" s="10" t="s">
        <v>13</v>
      </c>
      <c r="C808" s="10" t="s">
        <v>14</v>
      </c>
      <c r="D808" s="10" t="s">
        <v>14</v>
      </c>
      <c r="E808" t="s">
        <v>12</v>
      </c>
      <c r="F808" s="10" t="s">
        <v>168</v>
      </c>
      <c r="G808" s="36">
        <v>45673</v>
      </c>
      <c r="H808" s="10">
        <v>85</v>
      </c>
      <c r="I808">
        <v>1</v>
      </c>
      <c r="J808" t="str">
        <f t="shared" ref="J808:J811" si="41">IF(H808=0, "Adult", IF(H808&lt;20,"Larva",IF(H808&lt;=84,"Juvenile","Adult")))</f>
        <v>Adult</v>
      </c>
      <c r="M808">
        <v>0</v>
      </c>
      <c r="O808" t="s">
        <v>67</v>
      </c>
    </row>
    <row r="809" spans="1:15" x14ac:dyDescent="0.25">
      <c r="A809" s="10">
        <v>724684</v>
      </c>
      <c r="B809" s="10" t="s">
        <v>13</v>
      </c>
      <c r="C809" s="10" t="s">
        <v>14</v>
      </c>
      <c r="D809" s="10" t="s">
        <v>14</v>
      </c>
      <c r="E809" t="s">
        <v>12</v>
      </c>
      <c r="F809" s="10" t="s">
        <v>168</v>
      </c>
      <c r="G809" s="36">
        <v>45673</v>
      </c>
      <c r="H809" s="10">
        <v>77</v>
      </c>
      <c r="I809">
        <v>1</v>
      </c>
      <c r="J809" t="str">
        <f t="shared" si="41"/>
        <v>Juvenile</v>
      </c>
      <c r="M809">
        <v>0</v>
      </c>
      <c r="O809" t="s">
        <v>67</v>
      </c>
    </row>
    <row r="810" spans="1:15" x14ac:dyDescent="0.25">
      <c r="A810" s="10">
        <v>724687</v>
      </c>
      <c r="B810" s="10" t="s">
        <v>13</v>
      </c>
      <c r="C810" s="10" t="s">
        <v>14</v>
      </c>
      <c r="D810" s="10" t="s">
        <v>14</v>
      </c>
      <c r="E810" t="s">
        <v>12</v>
      </c>
      <c r="F810" s="10" t="s">
        <v>168</v>
      </c>
      <c r="G810" s="36">
        <v>45673</v>
      </c>
      <c r="H810" s="10">
        <v>68</v>
      </c>
      <c r="I810">
        <v>1</v>
      </c>
      <c r="J810" t="str">
        <f t="shared" si="41"/>
        <v>Juvenile</v>
      </c>
      <c r="M810">
        <v>0</v>
      </c>
      <c r="O810" t="s">
        <v>67</v>
      </c>
    </row>
    <row r="811" spans="1:15" x14ac:dyDescent="0.25">
      <c r="A811" s="10">
        <v>724687</v>
      </c>
      <c r="B811" s="10" t="s">
        <v>13</v>
      </c>
      <c r="C811" s="10" t="s">
        <v>14</v>
      </c>
      <c r="D811" s="10" t="s">
        <v>14</v>
      </c>
      <c r="E811" t="s">
        <v>12</v>
      </c>
      <c r="F811" s="10" t="s">
        <v>168</v>
      </c>
      <c r="G811" s="36">
        <v>45673</v>
      </c>
      <c r="H811" s="10">
        <v>87</v>
      </c>
      <c r="I811">
        <v>1</v>
      </c>
      <c r="J811" t="str">
        <f t="shared" si="41"/>
        <v>Adult</v>
      </c>
      <c r="M811">
        <v>0</v>
      </c>
      <c r="O811" t="s">
        <v>67</v>
      </c>
    </row>
    <row r="812" spans="1:15" x14ac:dyDescent="0.25">
      <c r="D812" t="s">
        <v>94</v>
      </c>
      <c r="E812" t="s">
        <v>95</v>
      </c>
      <c r="F812" t="s">
        <v>107</v>
      </c>
      <c r="G812" s="77">
        <v>45670</v>
      </c>
      <c r="H812" s="17">
        <v>75</v>
      </c>
      <c r="I812">
        <v>1</v>
      </c>
      <c r="J812" t="str">
        <f t="shared" ref="J812:J831" si="42">IF(H812=0, "Adult", IF(H812&lt;20,"Larva",IF(H812&lt;=84,"Juvenile","Adult")))</f>
        <v>Juvenile</v>
      </c>
      <c r="M812">
        <v>0</v>
      </c>
      <c r="O812" t="s">
        <v>67</v>
      </c>
    </row>
    <row r="813" spans="1:15" x14ac:dyDescent="0.25">
      <c r="D813" t="s">
        <v>94</v>
      </c>
      <c r="E813" t="s">
        <v>95</v>
      </c>
      <c r="F813" t="s">
        <v>107</v>
      </c>
      <c r="G813" s="77">
        <v>45670</v>
      </c>
      <c r="H813" s="17">
        <v>80</v>
      </c>
      <c r="I813">
        <v>1</v>
      </c>
      <c r="J813" t="str">
        <f t="shared" si="42"/>
        <v>Juvenile</v>
      </c>
      <c r="M813">
        <v>0</v>
      </c>
      <c r="O813" t="s">
        <v>67</v>
      </c>
    </row>
    <row r="814" spans="1:15" x14ac:dyDescent="0.25">
      <c r="D814" t="s">
        <v>94</v>
      </c>
      <c r="E814" t="s">
        <v>95</v>
      </c>
      <c r="F814" t="s">
        <v>107</v>
      </c>
      <c r="G814" s="77">
        <v>45670</v>
      </c>
      <c r="H814" s="17">
        <v>110</v>
      </c>
      <c r="I814">
        <v>2</v>
      </c>
      <c r="J814" t="str">
        <f t="shared" si="42"/>
        <v>Adult</v>
      </c>
      <c r="M814">
        <v>0</v>
      </c>
      <c r="O814" t="s">
        <v>67</v>
      </c>
    </row>
    <row r="815" spans="1:15" x14ac:dyDescent="0.25">
      <c r="D815" t="s">
        <v>94</v>
      </c>
      <c r="E815" t="s">
        <v>95</v>
      </c>
      <c r="F815" t="s">
        <v>96</v>
      </c>
      <c r="G815" s="77">
        <v>45670</v>
      </c>
      <c r="H815" s="17">
        <v>75</v>
      </c>
      <c r="I815">
        <v>1</v>
      </c>
      <c r="J815" t="str">
        <f t="shared" si="42"/>
        <v>Juvenile</v>
      </c>
      <c r="M815">
        <v>0</v>
      </c>
      <c r="O815" t="s">
        <v>67</v>
      </c>
    </row>
    <row r="816" spans="1:15" x14ac:dyDescent="0.25">
      <c r="D816" t="s">
        <v>94</v>
      </c>
      <c r="E816" t="s">
        <v>95</v>
      </c>
      <c r="F816" t="s">
        <v>96</v>
      </c>
      <c r="G816" s="77">
        <v>45670</v>
      </c>
      <c r="H816" s="17">
        <v>95</v>
      </c>
      <c r="I816">
        <v>1</v>
      </c>
      <c r="J816" t="str">
        <f t="shared" si="42"/>
        <v>Adult</v>
      </c>
      <c r="M816">
        <v>0</v>
      </c>
      <c r="O816" t="s">
        <v>67</v>
      </c>
    </row>
    <row r="817" spans="1:15" x14ac:dyDescent="0.25">
      <c r="D817" t="s">
        <v>94</v>
      </c>
      <c r="E817" t="s">
        <v>95</v>
      </c>
      <c r="F817" t="s">
        <v>107</v>
      </c>
      <c r="G817" s="77">
        <v>45672</v>
      </c>
      <c r="H817" s="17">
        <v>78</v>
      </c>
      <c r="I817">
        <v>1</v>
      </c>
      <c r="J817" t="str">
        <f t="shared" si="42"/>
        <v>Juvenile</v>
      </c>
      <c r="M817">
        <v>0</v>
      </c>
      <c r="O817" t="s">
        <v>67</v>
      </c>
    </row>
    <row r="818" spans="1:15" x14ac:dyDescent="0.25">
      <c r="D818" t="s">
        <v>94</v>
      </c>
      <c r="E818" t="s">
        <v>95</v>
      </c>
      <c r="F818" t="s">
        <v>107</v>
      </c>
      <c r="G818" s="77">
        <v>45672</v>
      </c>
      <c r="H818" s="17">
        <v>82</v>
      </c>
      <c r="I818">
        <v>1</v>
      </c>
      <c r="J818" t="str">
        <f t="shared" si="42"/>
        <v>Juvenile</v>
      </c>
      <c r="M818">
        <v>0</v>
      </c>
      <c r="O818" t="s">
        <v>67</v>
      </c>
    </row>
    <row r="819" spans="1:15" x14ac:dyDescent="0.25">
      <c r="D819" t="s">
        <v>94</v>
      </c>
      <c r="E819" t="s">
        <v>95</v>
      </c>
      <c r="F819" t="s">
        <v>107</v>
      </c>
      <c r="G819" s="77">
        <v>45672</v>
      </c>
      <c r="H819" s="17">
        <v>88</v>
      </c>
      <c r="I819">
        <v>1</v>
      </c>
      <c r="J819" t="str">
        <f t="shared" si="42"/>
        <v>Adult</v>
      </c>
      <c r="M819">
        <v>0</v>
      </c>
      <c r="O819" t="s">
        <v>67</v>
      </c>
    </row>
    <row r="820" spans="1:15" x14ac:dyDescent="0.25">
      <c r="D820" t="s">
        <v>94</v>
      </c>
      <c r="E820" t="s">
        <v>95</v>
      </c>
      <c r="F820" t="s">
        <v>107</v>
      </c>
      <c r="G820" s="77">
        <v>45672</v>
      </c>
      <c r="H820" s="17">
        <v>108</v>
      </c>
      <c r="I820">
        <v>1</v>
      </c>
      <c r="J820" t="str">
        <f t="shared" si="42"/>
        <v>Adult</v>
      </c>
      <c r="M820">
        <v>0</v>
      </c>
      <c r="O820" t="s">
        <v>67</v>
      </c>
    </row>
    <row r="821" spans="1:15" x14ac:dyDescent="0.25">
      <c r="D821" t="s">
        <v>94</v>
      </c>
      <c r="E821" t="s">
        <v>95</v>
      </c>
      <c r="F821" t="s">
        <v>107</v>
      </c>
      <c r="G821" s="77">
        <v>45672</v>
      </c>
      <c r="H821" s="17">
        <v>117</v>
      </c>
      <c r="I821">
        <v>1</v>
      </c>
      <c r="J821" t="str">
        <f t="shared" si="42"/>
        <v>Adult</v>
      </c>
      <c r="M821">
        <v>0</v>
      </c>
      <c r="O821" t="s">
        <v>67</v>
      </c>
    </row>
    <row r="822" spans="1:15" x14ac:dyDescent="0.25">
      <c r="D822" t="s">
        <v>94</v>
      </c>
      <c r="E822" t="s">
        <v>95</v>
      </c>
      <c r="F822" t="s">
        <v>116</v>
      </c>
      <c r="G822" s="77">
        <v>45672</v>
      </c>
      <c r="H822" s="17">
        <v>78</v>
      </c>
      <c r="I822">
        <v>1</v>
      </c>
      <c r="J822" t="str">
        <f t="shared" si="42"/>
        <v>Juvenile</v>
      </c>
      <c r="M822">
        <v>0</v>
      </c>
      <c r="O822" t="s">
        <v>67</v>
      </c>
    </row>
    <row r="823" spans="1:15" x14ac:dyDescent="0.25">
      <c r="D823" t="s">
        <v>94</v>
      </c>
      <c r="E823" t="s">
        <v>95</v>
      </c>
      <c r="F823" t="s">
        <v>107</v>
      </c>
      <c r="G823" s="77">
        <v>45674</v>
      </c>
      <c r="H823" s="17">
        <v>75</v>
      </c>
      <c r="I823">
        <v>2</v>
      </c>
      <c r="J823" t="str">
        <f t="shared" si="42"/>
        <v>Juvenile</v>
      </c>
      <c r="M823">
        <v>0</v>
      </c>
      <c r="O823" t="s">
        <v>67</v>
      </c>
    </row>
    <row r="824" spans="1:15" x14ac:dyDescent="0.25">
      <c r="D824" t="s">
        <v>94</v>
      </c>
      <c r="E824" t="s">
        <v>95</v>
      </c>
      <c r="F824" t="s">
        <v>107</v>
      </c>
      <c r="G824" s="77">
        <v>45674</v>
      </c>
      <c r="H824" s="17">
        <v>103</v>
      </c>
      <c r="I824">
        <v>1</v>
      </c>
      <c r="J824" t="str">
        <f t="shared" si="42"/>
        <v>Adult</v>
      </c>
      <c r="M824">
        <v>0</v>
      </c>
      <c r="O824" t="s">
        <v>67</v>
      </c>
    </row>
    <row r="825" spans="1:15" x14ac:dyDescent="0.25">
      <c r="D825" t="s">
        <v>94</v>
      </c>
      <c r="E825" t="s">
        <v>95</v>
      </c>
      <c r="F825" t="s">
        <v>96</v>
      </c>
      <c r="G825" s="77">
        <v>45674</v>
      </c>
      <c r="H825" s="17">
        <v>74</v>
      </c>
      <c r="I825">
        <v>1</v>
      </c>
      <c r="J825" t="str">
        <f t="shared" si="42"/>
        <v>Juvenile</v>
      </c>
      <c r="M825">
        <v>0</v>
      </c>
      <c r="O825" t="s">
        <v>67</v>
      </c>
    </row>
    <row r="826" spans="1:15" x14ac:dyDescent="0.25">
      <c r="D826" t="s">
        <v>94</v>
      </c>
      <c r="E826" t="s">
        <v>95</v>
      </c>
      <c r="F826" t="s">
        <v>116</v>
      </c>
      <c r="G826" s="77">
        <v>45674</v>
      </c>
      <c r="H826" s="17">
        <v>75</v>
      </c>
      <c r="I826">
        <v>1</v>
      </c>
      <c r="J826" t="str">
        <f t="shared" si="42"/>
        <v>Juvenile</v>
      </c>
      <c r="M826">
        <v>0</v>
      </c>
      <c r="O826" t="s">
        <v>67</v>
      </c>
    </row>
    <row r="827" spans="1:15" x14ac:dyDescent="0.25">
      <c r="D827" t="s">
        <v>94</v>
      </c>
      <c r="E827" t="s">
        <v>95</v>
      </c>
      <c r="F827" t="s">
        <v>116</v>
      </c>
      <c r="G827" s="77">
        <v>45674</v>
      </c>
      <c r="H827" s="17">
        <v>85</v>
      </c>
      <c r="I827">
        <v>1</v>
      </c>
      <c r="J827" t="str">
        <f t="shared" si="42"/>
        <v>Adult</v>
      </c>
      <c r="M827">
        <v>0</v>
      </c>
      <c r="O827" t="s">
        <v>67</v>
      </c>
    </row>
    <row r="828" spans="1:15" x14ac:dyDescent="0.25">
      <c r="D828" t="s">
        <v>94</v>
      </c>
      <c r="E828" t="s">
        <v>95</v>
      </c>
      <c r="F828" t="s">
        <v>116</v>
      </c>
      <c r="G828" s="77">
        <v>45674</v>
      </c>
      <c r="H828" s="17">
        <v>89</v>
      </c>
      <c r="I828">
        <v>1</v>
      </c>
      <c r="J828" t="str">
        <f t="shared" si="42"/>
        <v>Adult</v>
      </c>
      <c r="M828">
        <v>0</v>
      </c>
      <c r="O828" t="s">
        <v>67</v>
      </c>
    </row>
    <row r="829" spans="1:15" x14ac:dyDescent="0.25">
      <c r="D829" t="s">
        <v>94</v>
      </c>
      <c r="E829" t="s">
        <v>95</v>
      </c>
      <c r="F829" t="s">
        <v>116</v>
      </c>
      <c r="G829" s="77">
        <v>45674</v>
      </c>
      <c r="H829" s="17">
        <v>101</v>
      </c>
      <c r="I829">
        <v>1</v>
      </c>
      <c r="J829" t="str">
        <f t="shared" si="42"/>
        <v>Adult</v>
      </c>
      <c r="M829">
        <v>0</v>
      </c>
      <c r="O829" t="s">
        <v>67</v>
      </c>
    </row>
    <row r="830" spans="1:15" x14ac:dyDescent="0.25">
      <c r="D830" t="s">
        <v>94</v>
      </c>
      <c r="E830" t="s">
        <v>95</v>
      </c>
      <c r="F830" t="s">
        <v>116</v>
      </c>
      <c r="G830" s="77">
        <v>45674</v>
      </c>
      <c r="H830" s="17">
        <v>104</v>
      </c>
      <c r="I830">
        <v>2</v>
      </c>
      <c r="J830" t="str">
        <f t="shared" si="42"/>
        <v>Adult</v>
      </c>
      <c r="M830">
        <v>0</v>
      </c>
      <c r="O830" t="s">
        <v>67</v>
      </c>
    </row>
    <row r="831" spans="1:15" x14ac:dyDescent="0.25">
      <c r="D831" t="s">
        <v>94</v>
      </c>
      <c r="E831" t="s">
        <v>95</v>
      </c>
      <c r="F831" t="s">
        <v>116</v>
      </c>
      <c r="G831" s="77">
        <v>45674</v>
      </c>
      <c r="H831" s="17">
        <v>119</v>
      </c>
      <c r="I831">
        <v>1</v>
      </c>
      <c r="J831" t="str">
        <f t="shared" si="42"/>
        <v>Adult</v>
      </c>
      <c r="M831">
        <v>0</v>
      </c>
      <c r="O831" t="s">
        <v>67</v>
      </c>
    </row>
    <row r="832" spans="1:15" x14ac:dyDescent="0.25">
      <c r="A832">
        <v>724773</v>
      </c>
      <c r="B832" t="s">
        <v>13</v>
      </c>
      <c r="C832" t="s">
        <v>65</v>
      </c>
      <c r="D832" t="s">
        <v>14</v>
      </c>
      <c r="E832" t="s">
        <v>12</v>
      </c>
      <c r="F832" t="s">
        <v>169</v>
      </c>
      <c r="G832" s="11">
        <v>45678</v>
      </c>
      <c r="H832">
        <v>68</v>
      </c>
      <c r="I832">
        <v>1</v>
      </c>
      <c r="J832" t="str">
        <f t="shared" ref="J832:J839" si="43">IF(H832=0, "Adult", IF(H832&lt;20,"Larva",IF(H832&lt;=84,"Juvenile","Adult")))</f>
        <v>Juvenile</v>
      </c>
      <c r="M832">
        <v>0</v>
      </c>
      <c r="O832" t="s">
        <v>67</v>
      </c>
    </row>
    <row r="833" spans="1:15" x14ac:dyDescent="0.25">
      <c r="A833">
        <v>724775</v>
      </c>
      <c r="B833" t="s">
        <v>13</v>
      </c>
      <c r="C833" t="s">
        <v>65</v>
      </c>
      <c r="D833" t="s">
        <v>14</v>
      </c>
      <c r="E833" t="s">
        <v>12</v>
      </c>
      <c r="F833" t="s">
        <v>169</v>
      </c>
      <c r="G833" s="11">
        <v>45678</v>
      </c>
      <c r="H833">
        <v>84</v>
      </c>
      <c r="I833">
        <v>1</v>
      </c>
      <c r="J833" t="str">
        <f t="shared" si="43"/>
        <v>Juvenile</v>
      </c>
      <c r="M833">
        <v>0</v>
      </c>
      <c r="O833" t="s">
        <v>67</v>
      </c>
    </row>
    <row r="834" spans="1:15" x14ac:dyDescent="0.25">
      <c r="A834">
        <v>724774</v>
      </c>
      <c r="B834" t="s">
        <v>13</v>
      </c>
      <c r="C834" t="s">
        <v>65</v>
      </c>
      <c r="D834" t="s">
        <v>14</v>
      </c>
      <c r="E834" t="s">
        <v>12</v>
      </c>
      <c r="F834" t="s">
        <v>169</v>
      </c>
      <c r="G834" s="11">
        <v>45678</v>
      </c>
      <c r="H834">
        <v>78</v>
      </c>
      <c r="I834">
        <v>1</v>
      </c>
      <c r="J834" t="str">
        <f t="shared" si="43"/>
        <v>Juvenile</v>
      </c>
      <c r="M834">
        <v>0</v>
      </c>
      <c r="O834" t="s">
        <v>67</v>
      </c>
    </row>
    <row r="835" spans="1:15" x14ac:dyDescent="0.25">
      <c r="A835">
        <v>724774</v>
      </c>
      <c r="B835" t="s">
        <v>13</v>
      </c>
      <c r="C835" t="s">
        <v>65</v>
      </c>
      <c r="D835" t="s">
        <v>14</v>
      </c>
      <c r="E835" t="s">
        <v>12</v>
      </c>
      <c r="F835" t="s">
        <v>169</v>
      </c>
      <c r="G835" s="11">
        <v>45678</v>
      </c>
      <c r="H835">
        <v>70</v>
      </c>
      <c r="I835">
        <v>1</v>
      </c>
      <c r="J835" t="str">
        <f t="shared" si="43"/>
        <v>Juvenile</v>
      </c>
      <c r="M835">
        <v>0</v>
      </c>
      <c r="O835" t="s">
        <v>67</v>
      </c>
    </row>
    <row r="836" spans="1:15" x14ac:dyDescent="0.25">
      <c r="A836">
        <v>724795</v>
      </c>
      <c r="B836" t="s">
        <v>13</v>
      </c>
      <c r="C836" t="s">
        <v>14</v>
      </c>
      <c r="D836" t="s">
        <v>14</v>
      </c>
      <c r="E836" t="s">
        <v>12</v>
      </c>
      <c r="F836" t="s">
        <v>170</v>
      </c>
      <c r="G836" s="11">
        <v>45678</v>
      </c>
      <c r="H836">
        <v>71</v>
      </c>
      <c r="I836">
        <v>1</v>
      </c>
      <c r="J836" t="str">
        <f t="shared" si="43"/>
        <v>Juvenile</v>
      </c>
      <c r="M836">
        <v>0</v>
      </c>
      <c r="O836" t="s">
        <v>67</v>
      </c>
    </row>
    <row r="837" spans="1:15" x14ac:dyDescent="0.25">
      <c r="A837">
        <v>724796</v>
      </c>
      <c r="B837" t="s">
        <v>13</v>
      </c>
      <c r="C837" t="s">
        <v>14</v>
      </c>
      <c r="D837" t="s">
        <v>14</v>
      </c>
      <c r="E837" t="s">
        <v>12</v>
      </c>
      <c r="F837" t="s">
        <v>170</v>
      </c>
      <c r="G837" s="11">
        <v>45678</v>
      </c>
      <c r="H837">
        <v>71</v>
      </c>
      <c r="I837">
        <v>1</v>
      </c>
      <c r="J837" t="str">
        <f t="shared" si="43"/>
        <v>Juvenile</v>
      </c>
      <c r="M837">
        <v>0</v>
      </c>
      <c r="O837" t="s">
        <v>67</v>
      </c>
    </row>
    <row r="838" spans="1:15" x14ac:dyDescent="0.25">
      <c r="A838">
        <v>724796</v>
      </c>
      <c r="B838" t="s">
        <v>13</v>
      </c>
      <c r="C838" t="s">
        <v>14</v>
      </c>
      <c r="D838" t="s">
        <v>14</v>
      </c>
      <c r="E838" t="s">
        <v>12</v>
      </c>
      <c r="F838" t="s">
        <v>170</v>
      </c>
      <c r="G838" s="11">
        <v>45678</v>
      </c>
      <c r="H838">
        <v>76</v>
      </c>
      <c r="I838">
        <v>1</v>
      </c>
      <c r="J838" t="str">
        <f t="shared" si="43"/>
        <v>Juvenile</v>
      </c>
      <c r="M838">
        <v>0</v>
      </c>
      <c r="O838" t="s">
        <v>67</v>
      </c>
    </row>
    <row r="839" spans="1:15" x14ac:dyDescent="0.25">
      <c r="A839">
        <v>724797</v>
      </c>
      <c r="B839" t="s">
        <v>13</v>
      </c>
      <c r="C839" t="s">
        <v>14</v>
      </c>
      <c r="D839" t="s">
        <v>14</v>
      </c>
      <c r="E839" t="s">
        <v>12</v>
      </c>
      <c r="F839" t="s">
        <v>170</v>
      </c>
      <c r="G839" s="11">
        <v>45678</v>
      </c>
      <c r="H839">
        <v>68</v>
      </c>
      <c r="I839">
        <v>1</v>
      </c>
      <c r="J839" t="str">
        <f t="shared" si="43"/>
        <v>Juvenile</v>
      </c>
      <c r="M839">
        <v>0</v>
      </c>
      <c r="O839" t="s">
        <v>67</v>
      </c>
    </row>
    <row r="840" spans="1:15" x14ac:dyDescent="0.25">
      <c r="A840">
        <v>724797</v>
      </c>
      <c r="B840" t="s">
        <v>13</v>
      </c>
      <c r="C840" t="s">
        <v>14</v>
      </c>
      <c r="D840" t="s">
        <v>14</v>
      </c>
      <c r="E840" t="s">
        <v>12</v>
      </c>
      <c r="F840" t="s">
        <v>170</v>
      </c>
      <c r="G840" s="11">
        <v>45678</v>
      </c>
      <c r="H840">
        <v>67</v>
      </c>
      <c r="I840">
        <v>1</v>
      </c>
      <c r="J840" t="str">
        <f t="shared" ref="J840:J841" si="44">IF(H840=0, "Adult", IF(H840&lt;20,"Larva",IF(H840&lt;=84,"Juvenile","Adult")))</f>
        <v>Juvenile</v>
      </c>
      <c r="M840">
        <v>0</v>
      </c>
      <c r="O840" t="s">
        <v>67</v>
      </c>
    </row>
    <row r="841" spans="1:15" x14ac:dyDescent="0.25">
      <c r="A841">
        <v>724797</v>
      </c>
      <c r="B841" t="s">
        <v>13</v>
      </c>
      <c r="C841" t="s">
        <v>14</v>
      </c>
      <c r="D841" t="s">
        <v>14</v>
      </c>
      <c r="E841" t="s">
        <v>12</v>
      </c>
      <c r="F841" t="s">
        <v>170</v>
      </c>
      <c r="G841" s="11">
        <v>45678</v>
      </c>
      <c r="H841">
        <v>75</v>
      </c>
      <c r="I841">
        <v>1</v>
      </c>
      <c r="J841" t="str">
        <f t="shared" si="44"/>
        <v>Juvenile</v>
      </c>
      <c r="M841">
        <v>0</v>
      </c>
      <c r="O841" t="s">
        <v>67</v>
      </c>
    </row>
    <row r="842" spans="1:15" x14ac:dyDescent="0.25">
      <c r="A842">
        <v>724798</v>
      </c>
      <c r="B842" t="s">
        <v>13</v>
      </c>
      <c r="C842" t="s">
        <v>14</v>
      </c>
      <c r="D842" t="s">
        <v>14</v>
      </c>
      <c r="E842" t="s">
        <v>12</v>
      </c>
      <c r="F842" t="s">
        <v>170</v>
      </c>
      <c r="G842" s="11">
        <v>45678</v>
      </c>
      <c r="H842">
        <v>68</v>
      </c>
      <c r="I842">
        <v>1</v>
      </c>
      <c r="J842" t="str">
        <f t="shared" ref="J842:J847" si="45">IF(H842=0, "Adult", IF(H842&lt;20,"Larva",IF(H842&lt;=84,"Juvenile","Adult")))</f>
        <v>Juvenile</v>
      </c>
      <c r="M842">
        <v>0</v>
      </c>
      <c r="O842" t="s">
        <v>67</v>
      </c>
    </row>
    <row r="843" spans="1:15" x14ac:dyDescent="0.25">
      <c r="A843">
        <v>724849</v>
      </c>
      <c r="B843" t="s">
        <v>13</v>
      </c>
      <c r="C843" t="s">
        <v>138</v>
      </c>
      <c r="D843" t="s">
        <v>36</v>
      </c>
      <c r="E843" t="s">
        <v>12</v>
      </c>
      <c r="F843" t="s">
        <v>171</v>
      </c>
      <c r="G843" s="11">
        <v>45679</v>
      </c>
      <c r="H843">
        <v>65</v>
      </c>
      <c r="I843">
        <v>1</v>
      </c>
      <c r="J843" t="str">
        <f t="shared" si="45"/>
        <v>Juvenile</v>
      </c>
      <c r="M843">
        <v>0</v>
      </c>
      <c r="O843" t="s">
        <v>67</v>
      </c>
    </row>
    <row r="844" spans="1:15" x14ac:dyDescent="0.25">
      <c r="A844">
        <v>724850</v>
      </c>
      <c r="B844" t="s">
        <v>13</v>
      </c>
      <c r="C844" t="s">
        <v>138</v>
      </c>
      <c r="D844" t="s">
        <v>36</v>
      </c>
      <c r="E844" t="s">
        <v>12</v>
      </c>
      <c r="F844" t="s">
        <v>171</v>
      </c>
      <c r="G844" s="11">
        <v>45679</v>
      </c>
      <c r="H844">
        <v>89</v>
      </c>
      <c r="I844">
        <v>1</v>
      </c>
      <c r="J844" t="str">
        <f t="shared" si="45"/>
        <v>Adult</v>
      </c>
      <c r="M844">
        <v>0</v>
      </c>
      <c r="O844" t="s">
        <v>67</v>
      </c>
    </row>
    <row r="845" spans="1:15" x14ac:dyDescent="0.25">
      <c r="A845">
        <v>724870</v>
      </c>
      <c r="B845" t="s">
        <v>13</v>
      </c>
      <c r="C845" t="s">
        <v>75</v>
      </c>
      <c r="D845" t="s">
        <v>36</v>
      </c>
      <c r="E845" t="s">
        <v>12</v>
      </c>
      <c r="F845" t="s">
        <v>172</v>
      </c>
      <c r="G845" s="11">
        <v>45679</v>
      </c>
      <c r="H845">
        <v>70</v>
      </c>
      <c r="I845">
        <v>1</v>
      </c>
      <c r="J845" t="str">
        <f t="shared" si="45"/>
        <v>Juvenile</v>
      </c>
      <c r="M845">
        <v>0</v>
      </c>
      <c r="O845" t="s">
        <v>67</v>
      </c>
    </row>
    <row r="846" spans="1:15" x14ac:dyDescent="0.25">
      <c r="A846">
        <v>724981</v>
      </c>
      <c r="B846" t="s">
        <v>68</v>
      </c>
      <c r="C846" t="s">
        <v>173</v>
      </c>
      <c r="D846" t="s">
        <v>174</v>
      </c>
      <c r="E846" t="s">
        <v>12</v>
      </c>
      <c r="F846" t="s">
        <v>175</v>
      </c>
      <c r="G846" s="11">
        <v>45680</v>
      </c>
      <c r="H846">
        <v>64</v>
      </c>
      <c r="I846">
        <v>1</v>
      </c>
      <c r="J846" t="str">
        <f t="shared" si="45"/>
        <v>Juvenile</v>
      </c>
      <c r="M846">
        <v>0</v>
      </c>
      <c r="O846" t="s">
        <v>67</v>
      </c>
    </row>
    <row r="847" spans="1:15" x14ac:dyDescent="0.25">
      <c r="D847" t="s">
        <v>94</v>
      </c>
      <c r="E847" t="s">
        <v>95</v>
      </c>
      <c r="F847" s="37" t="s">
        <v>107</v>
      </c>
      <c r="G847" s="38">
        <v>45678</v>
      </c>
      <c r="H847" s="37">
        <v>72</v>
      </c>
      <c r="I847" s="37">
        <v>1</v>
      </c>
      <c r="J847" t="str">
        <f t="shared" si="45"/>
        <v>Juvenile</v>
      </c>
      <c r="M847">
        <v>0</v>
      </c>
      <c r="O847" t="s">
        <v>67</v>
      </c>
    </row>
    <row r="848" spans="1:15" x14ac:dyDescent="0.25">
      <c r="D848" t="s">
        <v>94</v>
      </c>
      <c r="E848" t="s">
        <v>95</v>
      </c>
      <c r="F848" s="39" t="s">
        <v>107</v>
      </c>
      <c r="G848" s="29">
        <v>45678</v>
      </c>
      <c r="H848" s="39">
        <v>74</v>
      </c>
      <c r="I848" s="39">
        <v>1</v>
      </c>
      <c r="J848" t="str">
        <f t="shared" ref="J848:J865" si="46">IF(H848=0, "Adult", IF(H848&lt;20,"Larva",IF(H848&lt;=84,"Juvenile","Adult")))</f>
        <v>Juvenile</v>
      </c>
      <c r="M848">
        <v>0</v>
      </c>
      <c r="O848" t="s">
        <v>67</v>
      </c>
    </row>
    <row r="849" spans="4:15" x14ac:dyDescent="0.25">
      <c r="D849" t="s">
        <v>94</v>
      </c>
      <c r="E849" t="s">
        <v>95</v>
      </c>
      <c r="F849" s="39" t="s">
        <v>107</v>
      </c>
      <c r="G849" s="29">
        <v>45678</v>
      </c>
      <c r="H849" s="39">
        <v>83</v>
      </c>
      <c r="I849" s="39">
        <v>2</v>
      </c>
      <c r="J849" t="str">
        <f t="shared" si="46"/>
        <v>Juvenile</v>
      </c>
      <c r="M849">
        <v>0</v>
      </c>
      <c r="O849" t="s">
        <v>67</v>
      </c>
    </row>
    <row r="850" spans="4:15" x14ac:dyDescent="0.25">
      <c r="D850" t="s">
        <v>94</v>
      </c>
      <c r="E850" t="s">
        <v>95</v>
      </c>
      <c r="F850" s="39" t="s">
        <v>107</v>
      </c>
      <c r="G850" s="29">
        <v>45678</v>
      </c>
      <c r="H850" s="39">
        <v>84</v>
      </c>
      <c r="I850" s="39">
        <v>1</v>
      </c>
      <c r="J850" t="str">
        <f t="shared" si="46"/>
        <v>Juvenile</v>
      </c>
      <c r="M850">
        <v>0</v>
      </c>
      <c r="O850" t="s">
        <v>67</v>
      </c>
    </row>
    <row r="851" spans="4:15" x14ac:dyDescent="0.25">
      <c r="D851" t="s">
        <v>94</v>
      </c>
      <c r="E851" t="s">
        <v>95</v>
      </c>
      <c r="F851" s="39" t="s">
        <v>107</v>
      </c>
      <c r="G851" s="29">
        <v>45678</v>
      </c>
      <c r="H851" s="39">
        <v>112</v>
      </c>
      <c r="I851" s="39">
        <v>1</v>
      </c>
      <c r="J851" t="str">
        <f t="shared" si="46"/>
        <v>Adult</v>
      </c>
      <c r="M851">
        <v>0</v>
      </c>
      <c r="O851" t="s">
        <v>67</v>
      </c>
    </row>
    <row r="852" spans="4:15" x14ac:dyDescent="0.25">
      <c r="D852" t="s">
        <v>94</v>
      </c>
      <c r="E852" t="s">
        <v>95</v>
      </c>
      <c r="F852" s="39" t="s">
        <v>107</v>
      </c>
      <c r="G852" s="29">
        <v>45678</v>
      </c>
      <c r="H852" s="39">
        <v>71</v>
      </c>
      <c r="I852" s="39">
        <v>1</v>
      </c>
      <c r="J852" t="str">
        <f t="shared" si="46"/>
        <v>Juvenile</v>
      </c>
      <c r="M852">
        <v>0</v>
      </c>
      <c r="O852" t="s">
        <v>67</v>
      </c>
    </row>
    <row r="853" spans="4:15" x14ac:dyDescent="0.25">
      <c r="D853" t="s">
        <v>94</v>
      </c>
      <c r="E853" t="s">
        <v>95</v>
      </c>
      <c r="F853" s="39" t="s">
        <v>107</v>
      </c>
      <c r="G853" s="29">
        <v>45678</v>
      </c>
      <c r="H853" s="39">
        <v>75</v>
      </c>
      <c r="I853" s="39">
        <v>1</v>
      </c>
      <c r="J853" t="str">
        <f t="shared" si="46"/>
        <v>Juvenile</v>
      </c>
      <c r="M853">
        <v>0</v>
      </c>
      <c r="O853" t="s">
        <v>67</v>
      </c>
    </row>
    <row r="854" spans="4:15" x14ac:dyDescent="0.25">
      <c r="D854" t="s">
        <v>94</v>
      </c>
      <c r="E854" t="s">
        <v>95</v>
      </c>
      <c r="F854" s="39" t="s">
        <v>107</v>
      </c>
      <c r="G854" s="29">
        <v>45678</v>
      </c>
      <c r="H854" s="39">
        <v>93</v>
      </c>
      <c r="I854" s="39">
        <v>1</v>
      </c>
      <c r="J854" t="str">
        <f t="shared" si="46"/>
        <v>Adult</v>
      </c>
      <c r="M854">
        <v>0</v>
      </c>
      <c r="O854" t="s">
        <v>67</v>
      </c>
    </row>
    <row r="855" spans="4:15" x14ac:dyDescent="0.25">
      <c r="D855" t="s">
        <v>94</v>
      </c>
      <c r="E855" t="s">
        <v>95</v>
      </c>
      <c r="F855" s="39" t="s">
        <v>96</v>
      </c>
      <c r="G855" s="29">
        <v>45678</v>
      </c>
      <c r="H855" s="37">
        <v>109</v>
      </c>
      <c r="I855" s="37">
        <v>1</v>
      </c>
      <c r="J855" t="str">
        <f t="shared" si="46"/>
        <v>Adult</v>
      </c>
      <c r="M855">
        <v>0</v>
      </c>
      <c r="O855" t="s">
        <v>67</v>
      </c>
    </row>
    <row r="856" spans="4:15" x14ac:dyDescent="0.25">
      <c r="D856" t="s">
        <v>94</v>
      </c>
      <c r="E856" t="s">
        <v>95</v>
      </c>
      <c r="F856" s="39" t="s">
        <v>96</v>
      </c>
      <c r="G856" s="29">
        <v>45678</v>
      </c>
      <c r="H856" s="39">
        <v>98</v>
      </c>
      <c r="I856" s="39">
        <v>1</v>
      </c>
      <c r="J856" t="str">
        <f t="shared" si="46"/>
        <v>Adult</v>
      </c>
      <c r="M856">
        <v>0</v>
      </c>
      <c r="O856" t="s">
        <v>67</v>
      </c>
    </row>
    <row r="857" spans="4:15" x14ac:dyDescent="0.25">
      <c r="D857" t="s">
        <v>94</v>
      </c>
      <c r="E857" t="s">
        <v>95</v>
      </c>
      <c r="F857" s="39" t="s">
        <v>96</v>
      </c>
      <c r="G857" s="29">
        <v>45678</v>
      </c>
      <c r="H857" s="39">
        <v>78</v>
      </c>
      <c r="I857" s="39">
        <v>1</v>
      </c>
      <c r="J857" t="str">
        <f t="shared" si="46"/>
        <v>Juvenile</v>
      </c>
      <c r="M857">
        <v>0</v>
      </c>
      <c r="O857" t="s">
        <v>67</v>
      </c>
    </row>
    <row r="858" spans="4:15" x14ac:dyDescent="0.25">
      <c r="D858" t="s">
        <v>94</v>
      </c>
      <c r="E858" t="s">
        <v>95</v>
      </c>
      <c r="F858" s="39" t="s">
        <v>96</v>
      </c>
      <c r="G858" s="29">
        <v>45678</v>
      </c>
      <c r="H858" s="39">
        <v>79</v>
      </c>
      <c r="I858" s="39">
        <v>1</v>
      </c>
      <c r="J858" t="str">
        <f t="shared" si="46"/>
        <v>Juvenile</v>
      </c>
      <c r="M858">
        <v>0</v>
      </c>
      <c r="O858" t="s">
        <v>67</v>
      </c>
    </row>
    <row r="859" spans="4:15" x14ac:dyDescent="0.25">
      <c r="D859" t="s">
        <v>94</v>
      </c>
      <c r="E859" t="s">
        <v>95</v>
      </c>
      <c r="F859" s="39" t="s">
        <v>96</v>
      </c>
      <c r="G859" s="29">
        <v>45678</v>
      </c>
      <c r="H859" s="39">
        <v>95</v>
      </c>
      <c r="I859" s="39">
        <v>1</v>
      </c>
      <c r="J859" t="str">
        <f t="shared" si="46"/>
        <v>Adult</v>
      </c>
      <c r="M859">
        <v>0</v>
      </c>
      <c r="O859" t="s">
        <v>67</v>
      </c>
    </row>
    <row r="860" spans="4:15" x14ac:dyDescent="0.25">
      <c r="D860" t="s">
        <v>94</v>
      </c>
      <c r="E860" t="s">
        <v>95</v>
      </c>
      <c r="F860" s="39" t="s">
        <v>96</v>
      </c>
      <c r="G860" s="29">
        <v>45678</v>
      </c>
      <c r="H860" s="39">
        <v>80</v>
      </c>
      <c r="I860" s="39">
        <v>1</v>
      </c>
      <c r="J860" t="str">
        <f t="shared" si="46"/>
        <v>Juvenile</v>
      </c>
      <c r="M860">
        <v>0</v>
      </c>
      <c r="O860" t="s">
        <v>67</v>
      </c>
    </row>
    <row r="861" spans="4:15" x14ac:dyDescent="0.25">
      <c r="D861" t="s">
        <v>94</v>
      </c>
      <c r="E861" t="s">
        <v>95</v>
      </c>
      <c r="F861" s="39" t="s">
        <v>96</v>
      </c>
      <c r="G861" s="29">
        <v>45678</v>
      </c>
      <c r="H861" s="39">
        <v>106</v>
      </c>
      <c r="I861" s="39">
        <v>1</v>
      </c>
      <c r="J861" t="str">
        <f t="shared" si="46"/>
        <v>Adult</v>
      </c>
      <c r="M861">
        <v>0</v>
      </c>
      <c r="O861" t="s">
        <v>67</v>
      </c>
    </row>
    <row r="862" spans="4:15" x14ac:dyDescent="0.25">
      <c r="D862" t="s">
        <v>94</v>
      </c>
      <c r="E862" t="s">
        <v>95</v>
      </c>
      <c r="F862" s="39" t="s">
        <v>107</v>
      </c>
      <c r="G862" s="29">
        <v>45680</v>
      </c>
      <c r="H862" s="37">
        <v>77</v>
      </c>
      <c r="I862" s="37">
        <v>1</v>
      </c>
      <c r="J862" t="str">
        <f t="shared" si="46"/>
        <v>Juvenile</v>
      </c>
      <c r="M862">
        <v>0</v>
      </c>
      <c r="O862" t="s">
        <v>67</v>
      </c>
    </row>
    <row r="863" spans="4:15" x14ac:dyDescent="0.25">
      <c r="D863" t="s">
        <v>94</v>
      </c>
      <c r="E863" t="s">
        <v>95</v>
      </c>
      <c r="F863" s="39" t="s">
        <v>107</v>
      </c>
      <c r="G863" s="29">
        <v>45680</v>
      </c>
      <c r="H863" s="37">
        <v>104</v>
      </c>
      <c r="I863" s="37">
        <v>1</v>
      </c>
      <c r="J863" t="str">
        <f t="shared" si="46"/>
        <v>Adult</v>
      </c>
      <c r="M863">
        <v>0</v>
      </c>
      <c r="O863" t="s">
        <v>67</v>
      </c>
    </row>
    <row r="864" spans="4:15" x14ac:dyDescent="0.25">
      <c r="D864" t="s">
        <v>94</v>
      </c>
      <c r="E864" t="s">
        <v>95</v>
      </c>
      <c r="F864" s="39" t="s">
        <v>116</v>
      </c>
      <c r="G864" s="29">
        <v>45680</v>
      </c>
      <c r="H864" s="37">
        <v>81</v>
      </c>
      <c r="I864" s="37">
        <v>1</v>
      </c>
      <c r="J864" t="str">
        <f t="shared" si="46"/>
        <v>Juvenile</v>
      </c>
      <c r="M864">
        <v>0</v>
      </c>
      <c r="O864" t="s">
        <v>67</v>
      </c>
    </row>
    <row r="865" spans="1:15" x14ac:dyDescent="0.25">
      <c r="D865" t="s">
        <v>94</v>
      </c>
      <c r="E865" t="s">
        <v>95</v>
      </c>
      <c r="F865" s="39" t="s">
        <v>116</v>
      </c>
      <c r="G865" s="29">
        <v>45681</v>
      </c>
      <c r="H865" s="37">
        <v>95</v>
      </c>
      <c r="I865" s="37">
        <v>1</v>
      </c>
      <c r="J865" t="str">
        <f t="shared" si="46"/>
        <v>Adult</v>
      </c>
      <c r="M865">
        <v>0</v>
      </c>
      <c r="O865" t="s">
        <v>67</v>
      </c>
    </row>
    <row r="866" spans="1:15" x14ac:dyDescent="0.25">
      <c r="A866" s="10">
        <v>725036</v>
      </c>
      <c r="B866" s="65" t="s">
        <v>68</v>
      </c>
      <c r="C866" s="68" t="s">
        <v>69</v>
      </c>
      <c r="D866" s="37" t="s">
        <v>36</v>
      </c>
      <c r="E866" t="s">
        <v>12</v>
      </c>
      <c r="F866" s="37" t="s">
        <v>176</v>
      </c>
      <c r="G866" s="11">
        <v>45681</v>
      </c>
      <c r="H866" s="37">
        <v>66</v>
      </c>
      <c r="I866" s="37">
        <v>1</v>
      </c>
      <c r="J866" t="str">
        <f t="shared" ref="J866:J869" si="47">IF(H866=0, "Adult", IF(H866&lt;20,"Larva",IF(H866&lt;=84,"Juvenile","Adult")))</f>
        <v>Juvenile</v>
      </c>
      <c r="M866">
        <v>0</v>
      </c>
      <c r="O866" t="s">
        <v>67</v>
      </c>
    </row>
    <row r="867" spans="1:15" x14ac:dyDescent="0.25">
      <c r="A867" s="10">
        <v>725056</v>
      </c>
      <c r="B867" s="65" t="s">
        <v>68</v>
      </c>
      <c r="C867" s="68" t="s">
        <v>69</v>
      </c>
      <c r="D867" s="39" t="s">
        <v>36</v>
      </c>
      <c r="E867" t="s">
        <v>12</v>
      </c>
      <c r="F867" s="39" t="s">
        <v>177</v>
      </c>
      <c r="G867" s="11">
        <v>45681</v>
      </c>
      <c r="H867" s="37">
        <v>65</v>
      </c>
      <c r="I867" s="37">
        <v>1</v>
      </c>
      <c r="J867" t="str">
        <f t="shared" si="47"/>
        <v>Juvenile</v>
      </c>
      <c r="M867">
        <v>0</v>
      </c>
      <c r="O867" t="s">
        <v>67</v>
      </c>
    </row>
    <row r="868" spans="1:15" x14ac:dyDescent="0.25">
      <c r="A868" s="10">
        <v>725058</v>
      </c>
      <c r="B868" s="65" t="s">
        <v>68</v>
      </c>
      <c r="C868" s="68" t="s">
        <v>69</v>
      </c>
      <c r="D868" s="39" t="s">
        <v>36</v>
      </c>
      <c r="E868" t="s">
        <v>12</v>
      </c>
      <c r="F868" s="39" t="s">
        <v>177</v>
      </c>
      <c r="G868" s="11">
        <v>45681</v>
      </c>
      <c r="H868" s="37">
        <v>75</v>
      </c>
      <c r="I868" s="37">
        <v>1</v>
      </c>
      <c r="J868" t="str">
        <f t="shared" si="47"/>
        <v>Juvenile</v>
      </c>
      <c r="M868">
        <v>0</v>
      </c>
      <c r="O868" t="s">
        <v>67</v>
      </c>
    </row>
    <row r="869" spans="1:15" x14ac:dyDescent="0.25">
      <c r="A869" s="10">
        <v>725059</v>
      </c>
      <c r="B869" s="67" t="s">
        <v>68</v>
      </c>
      <c r="C869" s="69" t="s">
        <v>69</v>
      </c>
      <c r="D869" s="39" t="s">
        <v>36</v>
      </c>
      <c r="E869" t="s">
        <v>12</v>
      </c>
      <c r="F869" s="39" t="s">
        <v>177</v>
      </c>
      <c r="G869" s="11">
        <v>45681</v>
      </c>
      <c r="H869" s="39">
        <v>63</v>
      </c>
      <c r="I869" s="39">
        <v>1</v>
      </c>
      <c r="J869" t="str">
        <f t="shared" si="47"/>
        <v>Juvenile</v>
      </c>
      <c r="M869">
        <v>0</v>
      </c>
      <c r="O869" t="s">
        <v>67</v>
      </c>
    </row>
    <row r="870" spans="1:15" x14ac:dyDescent="0.25">
      <c r="A870" s="10">
        <v>725135</v>
      </c>
      <c r="B870" s="10" t="s">
        <v>68</v>
      </c>
      <c r="C870" s="10" t="s">
        <v>178</v>
      </c>
      <c r="D870" s="10" t="s">
        <v>174</v>
      </c>
      <c r="E870" t="s">
        <v>12</v>
      </c>
      <c r="F870" s="10" t="s">
        <v>179</v>
      </c>
      <c r="G870" s="36">
        <v>45684</v>
      </c>
      <c r="H870" s="10">
        <v>70</v>
      </c>
      <c r="I870">
        <v>1</v>
      </c>
      <c r="J870" t="str">
        <f>IF(H870=0, "Adult", IF(H870&lt;20,"Larva",IF(H870&lt;=84,"Juvenile","Adult")))</f>
        <v>Juvenile</v>
      </c>
      <c r="M870">
        <v>0</v>
      </c>
      <c r="O870" t="s">
        <v>67</v>
      </c>
    </row>
    <row r="871" spans="1:15" x14ac:dyDescent="0.25">
      <c r="A871" s="10">
        <v>725172</v>
      </c>
      <c r="B871" s="10" t="s">
        <v>68</v>
      </c>
      <c r="C871" s="10" t="s">
        <v>178</v>
      </c>
      <c r="D871" s="10" t="s">
        <v>174</v>
      </c>
      <c r="E871" t="s">
        <v>12</v>
      </c>
      <c r="F871" s="10" t="s">
        <v>180</v>
      </c>
      <c r="G871" s="36">
        <v>45684</v>
      </c>
      <c r="H871" s="42">
        <v>124</v>
      </c>
      <c r="I871">
        <v>1</v>
      </c>
      <c r="J871" t="str">
        <f>IF(H871=0, "Adult", IF(H871&lt;20,"Larva",IF(H871&lt;=84,"Juvenile","Adult")))</f>
        <v>Adult</v>
      </c>
      <c r="M871">
        <v>0</v>
      </c>
      <c r="O871" t="s">
        <v>67</v>
      </c>
    </row>
    <row r="872" spans="1:15" x14ac:dyDescent="0.25">
      <c r="A872" s="10">
        <v>725254</v>
      </c>
      <c r="B872" s="10" t="s">
        <v>13</v>
      </c>
      <c r="C872" s="10" t="s">
        <v>14</v>
      </c>
      <c r="D872" s="10" t="s">
        <v>14</v>
      </c>
      <c r="E872" t="s">
        <v>12</v>
      </c>
      <c r="F872" s="10" t="s">
        <v>181</v>
      </c>
      <c r="G872" s="36">
        <v>45686</v>
      </c>
      <c r="H872" s="10">
        <v>81</v>
      </c>
      <c r="I872">
        <v>1</v>
      </c>
      <c r="J872" t="str">
        <f t="shared" ref="J872:J881" si="48">IF(H872=0, "Adult", IF(H872&lt;20,"Larva",IF(H872&lt;=84,"Juvenile","Adult")))</f>
        <v>Juvenile</v>
      </c>
      <c r="M872">
        <v>0</v>
      </c>
      <c r="O872" t="s">
        <v>67</v>
      </c>
    </row>
    <row r="873" spans="1:15" x14ac:dyDescent="0.25">
      <c r="A873" s="10">
        <v>725254</v>
      </c>
      <c r="B873" s="10" t="s">
        <v>13</v>
      </c>
      <c r="C873" s="10" t="s">
        <v>14</v>
      </c>
      <c r="D873" s="10" t="s">
        <v>14</v>
      </c>
      <c r="E873" t="s">
        <v>12</v>
      </c>
      <c r="F873" s="10" t="s">
        <v>181</v>
      </c>
      <c r="G873" s="36">
        <v>45686</v>
      </c>
      <c r="H873" s="10">
        <v>88</v>
      </c>
      <c r="I873">
        <v>1</v>
      </c>
      <c r="J873" t="str">
        <f t="shared" si="48"/>
        <v>Adult</v>
      </c>
      <c r="M873">
        <v>0</v>
      </c>
      <c r="O873" t="s">
        <v>67</v>
      </c>
    </row>
    <row r="874" spans="1:15" x14ac:dyDescent="0.25">
      <c r="A874" s="10">
        <v>725255</v>
      </c>
      <c r="B874" s="10" t="s">
        <v>13</v>
      </c>
      <c r="C874" s="10" t="s">
        <v>14</v>
      </c>
      <c r="D874" s="10" t="s">
        <v>14</v>
      </c>
      <c r="E874" t="s">
        <v>12</v>
      </c>
      <c r="F874" s="10" t="s">
        <v>181</v>
      </c>
      <c r="G874" s="36">
        <v>45686</v>
      </c>
      <c r="H874" s="10">
        <v>62</v>
      </c>
      <c r="I874">
        <v>1</v>
      </c>
      <c r="J874" t="str">
        <f t="shared" si="48"/>
        <v>Juvenile</v>
      </c>
      <c r="M874">
        <v>0</v>
      </c>
      <c r="O874" t="s">
        <v>67</v>
      </c>
    </row>
    <row r="875" spans="1:15" x14ac:dyDescent="0.25">
      <c r="A875" s="10">
        <v>725258</v>
      </c>
      <c r="B875" s="10" t="s">
        <v>13</v>
      </c>
      <c r="C875" s="10" t="s">
        <v>14</v>
      </c>
      <c r="D875" s="10" t="s">
        <v>14</v>
      </c>
      <c r="E875" t="s">
        <v>12</v>
      </c>
      <c r="F875" s="10" t="s">
        <v>181</v>
      </c>
      <c r="G875" s="36">
        <v>45686</v>
      </c>
      <c r="H875" s="10">
        <v>76</v>
      </c>
      <c r="I875">
        <v>1</v>
      </c>
      <c r="J875" t="str">
        <f t="shared" si="48"/>
        <v>Juvenile</v>
      </c>
      <c r="M875">
        <v>0</v>
      </c>
      <c r="O875" t="s">
        <v>67</v>
      </c>
    </row>
    <row r="876" spans="1:15" x14ac:dyDescent="0.25">
      <c r="A876" s="10">
        <v>725262</v>
      </c>
      <c r="B876" s="10" t="s">
        <v>13</v>
      </c>
      <c r="C876" s="10" t="s">
        <v>14</v>
      </c>
      <c r="D876" s="10" t="s">
        <v>14</v>
      </c>
      <c r="E876" t="s">
        <v>12</v>
      </c>
      <c r="F876" s="10" t="s">
        <v>181</v>
      </c>
      <c r="G876" s="36">
        <v>45686</v>
      </c>
      <c r="H876" s="10">
        <v>89</v>
      </c>
      <c r="I876">
        <v>1</v>
      </c>
      <c r="J876" t="str">
        <f t="shared" si="48"/>
        <v>Adult</v>
      </c>
      <c r="M876">
        <v>0</v>
      </c>
      <c r="O876" t="s">
        <v>67</v>
      </c>
    </row>
    <row r="877" spans="1:15" x14ac:dyDescent="0.25">
      <c r="A877" s="10">
        <v>725262</v>
      </c>
      <c r="B877" s="10" t="s">
        <v>13</v>
      </c>
      <c r="C877" s="10" t="s">
        <v>14</v>
      </c>
      <c r="D877" s="10" t="s">
        <v>14</v>
      </c>
      <c r="E877" t="s">
        <v>12</v>
      </c>
      <c r="F877" s="10" t="s">
        <v>181</v>
      </c>
      <c r="G877" s="36">
        <v>45686</v>
      </c>
      <c r="H877" s="10">
        <v>92</v>
      </c>
      <c r="I877">
        <v>1</v>
      </c>
      <c r="J877" t="str">
        <f t="shared" si="48"/>
        <v>Adult</v>
      </c>
      <c r="M877">
        <v>0</v>
      </c>
      <c r="O877" t="s">
        <v>67</v>
      </c>
    </row>
    <row r="878" spans="1:15" x14ac:dyDescent="0.25">
      <c r="A878" s="10">
        <v>725262</v>
      </c>
      <c r="B878" s="10" t="s">
        <v>13</v>
      </c>
      <c r="C878" s="10" t="s">
        <v>14</v>
      </c>
      <c r="D878" s="10" t="s">
        <v>14</v>
      </c>
      <c r="E878" t="s">
        <v>12</v>
      </c>
      <c r="F878" s="10" t="s">
        <v>181</v>
      </c>
      <c r="G878" s="36">
        <v>45686</v>
      </c>
      <c r="H878" s="10">
        <v>83</v>
      </c>
      <c r="I878">
        <v>1</v>
      </c>
      <c r="J878" t="str">
        <f t="shared" si="48"/>
        <v>Juvenile</v>
      </c>
      <c r="M878">
        <v>0</v>
      </c>
      <c r="O878" t="s">
        <v>67</v>
      </c>
    </row>
    <row r="879" spans="1:15" x14ac:dyDescent="0.25">
      <c r="A879" s="10">
        <v>725282</v>
      </c>
      <c r="B879" s="10" t="s">
        <v>13</v>
      </c>
      <c r="C879" s="10" t="s">
        <v>65</v>
      </c>
      <c r="D879" s="10" t="s">
        <v>14</v>
      </c>
      <c r="E879" t="s">
        <v>12</v>
      </c>
      <c r="F879" s="10" t="s">
        <v>182</v>
      </c>
      <c r="G879" s="36">
        <v>45686</v>
      </c>
      <c r="H879" s="10">
        <v>87</v>
      </c>
      <c r="I879">
        <v>1</v>
      </c>
      <c r="J879" t="str">
        <f t="shared" si="48"/>
        <v>Adult</v>
      </c>
      <c r="M879">
        <v>0</v>
      </c>
      <c r="O879" t="s">
        <v>67</v>
      </c>
    </row>
    <row r="880" spans="1:15" x14ac:dyDescent="0.25">
      <c r="A880" s="10">
        <v>725290</v>
      </c>
      <c r="B880" s="10" t="s">
        <v>13</v>
      </c>
      <c r="C880" s="10" t="s">
        <v>65</v>
      </c>
      <c r="D880" s="10" t="s">
        <v>14</v>
      </c>
      <c r="E880" t="s">
        <v>12</v>
      </c>
      <c r="F880" s="10" t="s">
        <v>183</v>
      </c>
      <c r="G880" s="36">
        <v>45686</v>
      </c>
      <c r="H880" s="10">
        <v>74</v>
      </c>
      <c r="I880">
        <v>1</v>
      </c>
      <c r="J880" t="str">
        <f t="shared" si="48"/>
        <v>Juvenile</v>
      </c>
      <c r="M880">
        <v>0</v>
      </c>
      <c r="O880" t="s">
        <v>67</v>
      </c>
    </row>
    <row r="881" spans="1:15" x14ac:dyDescent="0.25">
      <c r="A881" s="10">
        <v>725295</v>
      </c>
      <c r="B881" s="10" t="s">
        <v>13</v>
      </c>
      <c r="C881" s="10" t="s">
        <v>65</v>
      </c>
      <c r="D881" s="10" t="s">
        <v>14</v>
      </c>
      <c r="E881" t="s">
        <v>12</v>
      </c>
      <c r="F881" s="10" t="s">
        <v>183</v>
      </c>
      <c r="G881" s="36">
        <v>45686</v>
      </c>
      <c r="H881" s="10">
        <v>72</v>
      </c>
      <c r="I881">
        <v>1</v>
      </c>
      <c r="J881" t="str">
        <f t="shared" si="48"/>
        <v>Juvenile</v>
      </c>
      <c r="M881">
        <v>0</v>
      </c>
      <c r="O881" t="s">
        <v>67</v>
      </c>
    </row>
    <row r="882" spans="1:15" x14ac:dyDescent="0.25">
      <c r="A882" s="10">
        <v>725392</v>
      </c>
      <c r="B882" s="10" t="s">
        <v>13</v>
      </c>
      <c r="C882" s="10" t="s">
        <v>65</v>
      </c>
      <c r="D882" s="10" t="s">
        <v>14</v>
      </c>
      <c r="E882" t="s">
        <v>12</v>
      </c>
      <c r="F882" s="10" t="s">
        <v>184</v>
      </c>
      <c r="G882" s="36">
        <v>45691</v>
      </c>
      <c r="H882" s="10">
        <v>65</v>
      </c>
      <c r="I882">
        <v>1</v>
      </c>
      <c r="J882" t="str">
        <f t="shared" ref="J882:J888" si="49">IF(H882=0, "Adult", IF(H882&lt;20,"Larva",IF(H882&lt;=84,"Juvenile","Adult")))</f>
        <v>Juvenile</v>
      </c>
      <c r="M882">
        <v>0</v>
      </c>
      <c r="O882" t="s">
        <v>67</v>
      </c>
    </row>
    <row r="883" spans="1:15" x14ac:dyDescent="0.25">
      <c r="A883" s="10">
        <v>725401</v>
      </c>
      <c r="B883" s="10" t="s">
        <v>13</v>
      </c>
      <c r="C883" s="10" t="s">
        <v>65</v>
      </c>
      <c r="D883" s="10" t="s">
        <v>14</v>
      </c>
      <c r="E883" t="s">
        <v>12</v>
      </c>
      <c r="F883" s="10" t="s">
        <v>184</v>
      </c>
      <c r="G883" s="36">
        <v>45691</v>
      </c>
      <c r="H883" s="10">
        <v>74</v>
      </c>
      <c r="I883">
        <v>1</v>
      </c>
      <c r="J883" t="str">
        <f t="shared" si="49"/>
        <v>Juvenile</v>
      </c>
      <c r="M883">
        <v>0</v>
      </c>
      <c r="O883" t="s">
        <v>67</v>
      </c>
    </row>
    <row r="884" spans="1:15" x14ac:dyDescent="0.25">
      <c r="A884" s="10">
        <v>725394</v>
      </c>
      <c r="B884" s="10" t="s">
        <v>13</v>
      </c>
      <c r="C884" s="10" t="s">
        <v>65</v>
      </c>
      <c r="D884" s="10" t="s">
        <v>14</v>
      </c>
      <c r="E884" t="s">
        <v>12</v>
      </c>
      <c r="F884" s="10" t="s">
        <v>184</v>
      </c>
      <c r="G884" s="36">
        <v>45691</v>
      </c>
      <c r="H884" s="10">
        <v>83</v>
      </c>
      <c r="I884">
        <v>1</v>
      </c>
      <c r="J884" t="str">
        <f t="shared" si="49"/>
        <v>Juvenile</v>
      </c>
      <c r="M884">
        <v>0</v>
      </c>
      <c r="O884" t="s">
        <v>67</v>
      </c>
    </row>
    <row r="885" spans="1:15" x14ac:dyDescent="0.25">
      <c r="A885" s="10">
        <v>725394</v>
      </c>
      <c r="B885" s="10" t="s">
        <v>13</v>
      </c>
      <c r="C885" s="10" t="s">
        <v>65</v>
      </c>
      <c r="D885" s="10" t="s">
        <v>14</v>
      </c>
      <c r="E885" t="s">
        <v>12</v>
      </c>
      <c r="F885" s="10" t="s">
        <v>184</v>
      </c>
      <c r="G885" s="36">
        <v>45691</v>
      </c>
      <c r="H885" s="10">
        <v>75</v>
      </c>
      <c r="I885">
        <v>1</v>
      </c>
      <c r="J885" t="str">
        <f t="shared" si="49"/>
        <v>Juvenile</v>
      </c>
      <c r="M885">
        <v>0</v>
      </c>
      <c r="O885" t="s">
        <v>67</v>
      </c>
    </row>
    <row r="886" spans="1:15" x14ac:dyDescent="0.25">
      <c r="A886" s="10">
        <v>725418</v>
      </c>
      <c r="B886" s="10" t="s">
        <v>13</v>
      </c>
      <c r="C886" s="10" t="s">
        <v>14</v>
      </c>
      <c r="D886" s="10" t="s">
        <v>14</v>
      </c>
      <c r="E886" t="s">
        <v>12</v>
      </c>
      <c r="F886" s="10" t="s">
        <v>185</v>
      </c>
      <c r="G886" s="36">
        <v>45691</v>
      </c>
      <c r="H886" s="10">
        <v>75</v>
      </c>
      <c r="I886">
        <v>1</v>
      </c>
      <c r="J886" t="str">
        <f t="shared" si="49"/>
        <v>Juvenile</v>
      </c>
      <c r="M886">
        <v>0</v>
      </c>
      <c r="O886" t="s">
        <v>67</v>
      </c>
    </row>
    <row r="887" spans="1:15" x14ac:dyDescent="0.25">
      <c r="A887" s="10">
        <v>725419</v>
      </c>
      <c r="B887" s="10" t="s">
        <v>13</v>
      </c>
      <c r="C887" s="10" t="s">
        <v>14</v>
      </c>
      <c r="D887" s="10" t="s">
        <v>14</v>
      </c>
      <c r="E887" t="s">
        <v>12</v>
      </c>
      <c r="F887" s="10" t="s">
        <v>185</v>
      </c>
      <c r="G887" s="36">
        <v>45691</v>
      </c>
      <c r="H887" s="10">
        <v>76</v>
      </c>
      <c r="I887">
        <v>1</v>
      </c>
      <c r="J887" t="str">
        <f t="shared" si="49"/>
        <v>Juvenile</v>
      </c>
      <c r="M887">
        <v>0</v>
      </c>
      <c r="O887" t="s">
        <v>67</v>
      </c>
    </row>
    <row r="888" spans="1:15" x14ac:dyDescent="0.25">
      <c r="A888" s="10">
        <v>725419</v>
      </c>
      <c r="B888" s="10" t="s">
        <v>13</v>
      </c>
      <c r="C888" s="10" t="s">
        <v>14</v>
      </c>
      <c r="D888" s="10" t="s">
        <v>14</v>
      </c>
      <c r="E888" t="s">
        <v>12</v>
      </c>
      <c r="F888" s="10" t="s">
        <v>185</v>
      </c>
      <c r="G888" s="36">
        <v>45691</v>
      </c>
      <c r="H888" s="10">
        <v>85</v>
      </c>
      <c r="I888">
        <v>1</v>
      </c>
      <c r="J888" t="str">
        <f t="shared" si="49"/>
        <v>Adult</v>
      </c>
      <c r="M888">
        <v>0</v>
      </c>
      <c r="O888" t="s">
        <v>67</v>
      </c>
    </row>
    <row r="889" spans="1:15" x14ac:dyDescent="0.25">
      <c r="A889" s="10">
        <v>725530</v>
      </c>
      <c r="B889" s="10" t="s">
        <v>68</v>
      </c>
      <c r="C889" s="10" t="s">
        <v>69</v>
      </c>
      <c r="D889" s="10" t="s">
        <v>36</v>
      </c>
      <c r="E889" t="s">
        <v>12</v>
      </c>
      <c r="F889" s="10" t="s">
        <v>186</v>
      </c>
      <c r="G889" s="36">
        <v>45693</v>
      </c>
      <c r="H889" s="10">
        <v>86</v>
      </c>
      <c r="I889">
        <v>1</v>
      </c>
      <c r="J889" t="str">
        <f t="shared" ref="J889:J895" si="50">IF(H889=0, "Adult", IF(H889&lt;20,"Larva",IF(H889&lt;=84,"Juvenile","Adult")))</f>
        <v>Adult</v>
      </c>
      <c r="M889">
        <v>0</v>
      </c>
      <c r="O889" t="s">
        <v>67</v>
      </c>
    </row>
    <row r="890" spans="1:15" x14ac:dyDescent="0.25">
      <c r="A890" s="10">
        <v>725531</v>
      </c>
      <c r="B890" s="10" t="s">
        <v>68</v>
      </c>
      <c r="C890" s="10" t="s">
        <v>69</v>
      </c>
      <c r="D890" s="10" t="s">
        <v>36</v>
      </c>
      <c r="E890" t="s">
        <v>12</v>
      </c>
      <c r="F890" s="10" t="s">
        <v>186</v>
      </c>
      <c r="G890" s="36">
        <v>45693</v>
      </c>
      <c r="H890" s="10">
        <v>103</v>
      </c>
      <c r="I890">
        <v>1</v>
      </c>
      <c r="J890" t="str">
        <f t="shared" si="50"/>
        <v>Adult</v>
      </c>
      <c r="M890">
        <v>0</v>
      </c>
      <c r="O890" t="s">
        <v>67</v>
      </c>
    </row>
    <row r="891" spans="1:15" x14ac:dyDescent="0.25">
      <c r="A891" s="10">
        <v>725531</v>
      </c>
      <c r="B891" s="10" t="s">
        <v>68</v>
      </c>
      <c r="C891" s="10" t="s">
        <v>69</v>
      </c>
      <c r="D891" s="10" t="s">
        <v>36</v>
      </c>
      <c r="E891" t="s">
        <v>12</v>
      </c>
      <c r="F891" s="10" t="s">
        <v>186</v>
      </c>
      <c r="G891" s="36">
        <v>45693</v>
      </c>
      <c r="H891" s="10">
        <v>65</v>
      </c>
      <c r="I891">
        <v>1</v>
      </c>
      <c r="J891" t="str">
        <f t="shared" si="50"/>
        <v>Juvenile</v>
      </c>
      <c r="M891">
        <v>0</v>
      </c>
      <c r="O891" t="s">
        <v>67</v>
      </c>
    </row>
    <row r="892" spans="1:15" x14ac:dyDescent="0.25">
      <c r="A892" s="10">
        <v>725531</v>
      </c>
      <c r="B892" s="10" t="s">
        <v>68</v>
      </c>
      <c r="C892" s="10" t="s">
        <v>69</v>
      </c>
      <c r="D892" s="10" t="s">
        <v>36</v>
      </c>
      <c r="E892" t="s">
        <v>12</v>
      </c>
      <c r="F892" s="10" t="s">
        <v>186</v>
      </c>
      <c r="G892" s="36">
        <v>45693</v>
      </c>
      <c r="H892" s="10">
        <v>74</v>
      </c>
      <c r="I892">
        <v>1</v>
      </c>
      <c r="J892" t="str">
        <f t="shared" si="50"/>
        <v>Juvenile</v>
      </c>
      <c r="M892">
        <v>0</v>
      </c>
      <c r="O892" t="s">
        <v>67</v>
      </c>
    </row>
    <row r="893" spans="1:15" x14ac:dyDescent="0.25">
      <c r="A893" s="10">
        <v>725538</v>
      </c>
      <c r="B893" s="10" t="s">
        <v>68</v>
      </c>
      <c r="C893" s="10" t="s">
        <v>69</v>
      </c>
      <c r="D893" s="10" t="s">
        <v>36</v>
      </c>
      <c r="E893" t="s">
        <v>12</v>
      </c>
      <c r="F893" s="10" t="s">
        <v>186</v>
      </c>
      <c r="G893" s="36">
        <v>45693</v>
      </c>
      <c r="H893" s="10">
        <v>79</v>
      </c>
      <c r="I893">
        <v>1</v>
      </c>
      <c r="J893" t="str">
        <f t="shared" si="50"/>
        <v>Juvenile</v>
      </c>
      <c r="M893">
        <v>0</v>
      </c>
      <c r="O893" t="s">
        <v>67</v>
      </c>
    </row>
    <row r="894" spans="1:15" x14ac:dyDescent="0.25">
      <c r="A894" s="10">
        <v>725551</v>
      </c>
      <c r="B894" s="10" t="s">
        <v>13</v>
      </c>
      <c r="C894" s="10" t="s">
        <v>75</v>
      </c>
      <c r="D894" s="10" t="s">
        <v>36</v>
      </c>
      <c r="E894" t="s">
        <v>12</v>
      </c>
      <c r="F894" s="10" t="s">
        <v>187</v>
      </c>
      <c r="G894" s="36">
        <v>45693</v>
      </c>
      <c r="H894" s="10">
        <v>80</v>
      </c>
      <c r="I894">
        <v>1</v>
      </c>
      <c r="J894" t="str">
        <f t="shared" si="50"/>
        <v>Juvenile</v>
      </c>
      <c r="M894">
        <v>0</v>
      </c>
      <c r="O894" t="s">
        <v>67</v>
      </c>
    </row>
    <row r="895" spans="1:15" x14ac:dyDescent="0.25">
      <c r="A895" s="10">
        <v>725551</v>
      </c>
      <c r="B895" s="10" t="s">
        <v>13</v>
      </c>
      <c r="C895" s="10" t="s">
        <v>75</v>
      </c>
      <c r="D895" s="10" t="s">
        <v>36</v>
      </c>
      <c r="E895" t="s">
        <v>12</v>
      </c>
      <c r="F895" s="10" t="s">
        <v>187</v>
      </c>
      <c r="G895" s="36">
        <v>45693</v>
      </c>
      <c r="H895" s="10">
        <v>81</v>
      </c>
      <c r="I895">
        <v>1</v>
      </c>
      <c r="J895" t="str">
        <f t="shared" si="50"/>
        <v>Juvenile</v>
      </c>
      <c r="M895">
        <v>0</v>
      </c>
      <c r="O895" t="s">
        <v>67</v>
      </c>
    </row>
    <row r="896" spans="1:15" x14ac:dyDescent="0.25">
      <c r="A896" s="10">
        <v>725573</v>
      </c>
      <c r="B896" s="10" t="s">
        <v>17</v>
      </c>
      <c r="C896" s="10" t="s">
        <v>129</v>
      </c>
      <c r="D896" s="10" t="s">
        <v>22</v>
      </c>
      <c r="E896" t="s">
        <v>12</v>
      </c>
      <c r="F896" s="10" t="s">
        <v>188</v>
      </c>
      <c r="G896" s="36">
        <v>45694</v>
      </c>
      <c r="H896" s="10">
        <v>105</v>
      </c>
      <c r="I896">
        <v>1</v>
      </c>
      <c r="J896" t="str">
        <f t="shared" ref="J896:J897" si="51">IF(H896=0, "Adult", IF(H896&lt;20,"Larva",IF(H896&lt;=84,"Juvenile","Adult")))</f>
        <v>Adult</v>
      </c>
      <c r="M896">
        <v>0</v>
      </c>
      <c r="O896" t="s">
        <v>67</v>
      </c>
    </row>
    <row r="897" spans="1:15" x14ac:dyDescent="0.25">
      <c r="A897" s="10">
        <v>725576</v>
      </c>
      <c r="B897" s="10" t="s">
        <v>17</v>
      </c>
      <c r="C897" s="10" t="s">
        <v>129</v>
      </c>
      <c r="D897" s="10" t="s">
        <v>22</v>
      </c>
      <c r="E897" t="s">
        <v>12</v>
      </c>
      <c r="F897" s="10" t="s">
        <v>188</v>
      </c>
      <c r="G897" s="36">
        <v>45694</v>
      </c>
      <c r="H897" s="10">
        <v>106</v>
      </c>
      <c r="I897">
        <v>1</v>
      </c>
      <c r="J897" t="str">
        <f t="shared" si="51"/>
        <v>Adult</v>
      </c>
      <c r="M897">
        <v>0</v>
      </c>
      <c r="O897" t="s">
        <v>67</v>
      </c>
    </row>
    <row r="898" spans="1:15" x14ac:dyDescent="0.25">
      <c r="D898" t="s">
        <v>94</v>
      </c>
      <c r="E898" t="s">
        <v>95</v>
      </c>
      <c r="F898" s="37" t="s">
        <v>96</v>
      </c>
      <c r="G898" s="46">
        <v>45691</v>
      </c>
      <c r="H898" s="37">
        <v>81</v>
      </c>
      <c r="I898" s="37">
        <v>1</v>
      </c>
      <c r="J898" t="str">
        <f t="shared" ref="J898:J914" si="52">IF(H898=0, "Adult", IF(H898&lt;20,"Larva",IF(H898&lt;=84,"Juvenile","Adult")))</f>
        <v>Juvenile</v>
      </c>
      <c r="M898">
        <v>0</v>
      </c>
      <c r="O898" t="s">
        <v>67</v>
      </c>
    </row>
    <row r="899" spans="1:15" x14ac:dyDescent="0.25">
      <c r="D899" t="s">
        <v>94</v>
      </c>
      <c r="E899" t="s">
        <v>95</v>
      </c>
      <c r="F899" s="39" t="s">
        <v>96</v>
      </c>
      <c r="G899" s="29">
        <v>45691</v>
      </c>
      <c r="H899" s="39">
        <v>75</v>
      </c>
      <c r="I899" s="39">
        <v>2</v>
      </c>
      <c r="J899" t="str">
        <f t="shared" si="52"/>
        <v>Juvenile</v>
      </c>
      <c r="M899">
        <v>0</v>
      </c>
      <c r="O899" t="s">
        <v>67</v>
      </c>
    </row>
    <row r="900" spans="1:15" x14ac:dyDescent="0.25">
      <c r="D900" t="s">
        <v>94</v>
      </c>
      <c r="E900" t="s">
        <v>95</v>
      </c>
      <c r="F900" s="39" t="s">
        <v>96</v>
      </c>
      <c r="G900" s="29">
        <v>45691</v>
      </c>
      <c r="H900" s="39">
        <v>77</v>
      </c>
      <c r="I900" s="39">
        <v>1</v>
      </c>
      <c r="J900" t="str">
        <f t="shared" si="52"/>
        <v>Juvenile</v>
      </c>
      <c r="M900">
        <v>0</v>
      </c>
      <c r="O900" t="s">
        <v>67</v>
      </c>
    </row>
    <row r="901" spans="1:15" x14ac:dyDescent="0.25">
      <c r="D901" t="s">
        <v>94</v>
      </c>
      <c r="E901" t="s">
        <v>95</v>
      </c>
      <c r="F901" s="39" t="s">
        <v>96</v>
      </c>
      <c r="G901" s="29">
        <v>45691</v>
      </c>
      <c r="H901" s="39">
        <v>95</v>
      </c>
      <c r="I901" s="39">
        <v>1</v>
      </c>
      <c r="J901" t="str">
        <f t="shared" si="52"/>
        <v>Adult</v>
      </c>
      <c r="M901">
        <v>0</v>
      </c>
      <c r="O901" t="s">
        <v>67</v>
      </c>
    </row>
    <row r="902" spans="1:15" x14ac:dyDescent="0.25">
      <c r="D902" t="s">
        <v>94</v>
      </c>
      <c r="E902" t="s">
        <v>95</v>
      </c>
      <c r="F902" s="39" t="s">
        <v>96</v>
      </c>
      <c r="G902" s="29">
        <v>45691</v>
      </c>
      <c r="H902" s="39">
        <v>97</v>
      </c>
      <c r="I902" s="39">
        <v>1</v>
      </c>
      <c r="J902" t="str">
        <f t="shared" si="52"/>
        <v>Adult</v>
      </c>
      <c r="M902">
        <v>0</v>
      </c>
      <c r="O902" t="s">
        <v>67</v>
      </c>
    </row>
    <row r="903" spans="1:15" x14ac:dyDescent="0.25">
      <c r="D903" t="s">
        <v>94</v>
      </c>
      <c r="E903" t="s">
        <v>95</v>
      </c>
      <c r="F903" s="39" t="s">
        <v>96</v>
      </c>
      <c r="G903" s="29">
        <v>45691</v>
      </c>
      <c r="H903" s="39">
        <v>68</v>
      </c>
      <c r="I903" s="39">
        <v>1</v>
      </c>
      <c r="J903" t="str">
        <f t="shared" si="52"/>
        <v>Juvenile</v>
      </c>
      <c r="M903">
        <v>0</v>
      </c>
      <c r="O903" t="s">
        <v>67</v>
      </c>
    </row>
    <row r="904" spans="1:15" x14ac:dyDescent="0.25">
      <c r="D904" t="s">
        <v>94</v>
      </c>
      <c r="E904" t="s">
        <v>95</v>
      </c>
      <c r="F904" s="39" t="s">
        <v>96</v>
      </c>
      <c r="G904" s="29">
        <v>45691</v>
      </c>
      <c r="H904" s="39">
        <v>80</v>
      </c>
      <c r="I904" s="39">
        <v>1</v>
      </c>
      <c r="J904" t="str">
        <f t="shared" si="52"/>
        <v>Juvenile</v>
      </c>
      <c r="M904">
        <v>0</v>
      </c>
      <c r="O904" t="s">
        <v>67</v>
      </c>
    </row>
    <row r="905" spans="1:15" x14ac:dyDescent="0.25">
      <c r="D905" t="s">
        <v>94</v>
      </c>
      <c r="E905" t="s">
        <v>95</v>
      </c>
      <c r="F905" s="39" t="s">
        <v>107</v>
      </c>
      <c r="G905" s="29">
        <v>45691</v>
      </c>
      <c r="H905" s="39">
        <v>77</v>
      </c>
      <c r="I905" s="39">
        <v>1</v>
      </c>
      <c r="J905" t="str">
        <f t="shared" si="52"/>
        <v>Juvenile</v>
      </c>
      <c r="M905">
        <v>0</v>
      </c>
      <c r="O905" t="s">
        <v>67</v>
      </c>
    </row>
    <row r="906" spans="1:15" x14ac:dyDescent="0.25">
      <c r="D906" t="s">
        <v>94</v>
      </c>
      <c r="E906" t="s">
        <v>95</v>
      </c>
      <c r="F906" s="39" t="s">
        <v>107</v>
      </c>
      <c r="G906" s="29">
        <v>45691</v>
      </c>
      <c r="H906" s="39">
        <v>102</v>
      </c>
      <c r="I906" s="39">
        <v>1</v>
      </c>
      <c r="J906" t="str">
        <f t="shared" si="52"/>
        <v>Adult</v>
      </c>
      <c r="M906">
        <v>0</v>
      </c>
      <c r="O906" t="s">
        <v>67</v>
      </c>
    </row>
    <row r="907" spans="1:15" x14ac:dyDescent="0.25">
      <c r="D907" t="s">
        <v>94</v>
      </c>
      <c r="E907" t="s">
        <v>95</v>
      </c>
      <c r="F907" s="39" t="s">
        <v>107</v>
      </c>
      <c r="G907" s="29">
        <v>45691</v>
      </c>
      <c r="H907" s="39">
        <v>75</v>
      </c>
      <c r="I907" s="39">
        <v>1</v>
      </c>
      <c r="J907" t="str">
        <f t="shared" si="52"/>
        <v>Juvenile</v>
      </c>
      <c r="M907">
        <v>0</v>
      </c>
      <c r="O907" t="s">
        <v>67</v>
      </c>
    </row>
    <row r="908" spans="1:15" x14ac:dyDescent="0.25">
      <c r="D908" t="s">
        <v>94</v>
      </c>
      <c r="E908" t="s">
        <v>95</v>
      </c>
      <c r="F908" s="39" t="s">
        <v>107</v>
      </c>
      <c r="G908" s="29">
        <v>45691</v>
      </c>
      <c r="H908" s="39">
        <v>119</v>
      </c>
      <c r="I908" s="39">
        <v>1</v>
      </c>
      <c r="J908" t="str">
        <f t="shared" si="52"/>
        <v>Adult</v>
      </c>
      <c r="M908">
        <v>0</v>
      </c>
      <c r="O908" t="s">
        <v>67</v>
      </c>
    </row>
    <row r="909" spans="1:15" x14ac:dyDescent="0.25">
      <c r="D909" t="s">
        <v>94</v>
      </c>
      <c r="E909" t="s">
        <v>95</v>
      </c>
      <c r="F909" s="39" t="s">
        <v>116</v>
      </c>
      <c r="G909" s="29">
        <v>45691</v>
      </c>
      <c r="H909" s="37">
        <v>74</v>
      </c>
      <c r="I909" s="37">
        <v>1</v>
      </c>
      <c r="J909" t="str">
        <f t="shared" si="52"/>
        <v>Juvenile</v>
      </c>
      <c r="M909">
        <v>0</v>
      </c>
      <c r="O909" t="s">
        <v>67</v>
      </c>
    </row>
    <row r="910" spans="1:15" x14ac:dyDescent="0.25">
      <c r="D910" t="s">
        <v>94</v>
      </c>
      <c r="E910" t="s">
        <v>95</v>
      </c>
      <c r="F910" s="39" t="s">
        <v>116</v>
      </c>
      <c r="G910" s="29">
        <v>45691</v>
      </c>
      <c r="H910" s="39">
        <v>78</v>
      </c>
      <c r="I910" s="39">
        <v>1</v>
      </c>
      <c r="J910" t="str">
        <f t="shared" si="52"/>
        <v>Juvenile</v>
      </c>
      <c r="M910">
        <v>0</v>
      </c>
      <c r="O910" t="s">
        <v>67</v>
      </c>
    </row>
    <row r="911" spans="1:15" x14ac:dyDescent="0.25">
      <c r="D911" t="s">
        <v>94</v>
      </c>
      <c r="E911" t="s">
        <v>95</v>
      </c>
      <c r="F911" s="39" t="s">
        <v>116</v>
      </c>
      <c r="G911" s="29">
        <v>45693</v>
      </c>
      <c r="H911" s="37">
        <v>117</v>
      </c>
      <c r="I911" s="37">
        <v>1</v>
      </c>
      <c r="J911" t="str">
        <f t="shared" si="52"/>
        <v>Adult</v>
      </c>
      <c r="M911">
        <v>0</v>
      </c>
      <c r="O911" t="s">
        <v>67</v>
      </c>
    </row>
    <row r="912" spans="1:15" x14ac:dyDescent="0.25">
      <c r="D912" t="s">
        <v>94</v>
      </c>
      <c r="E912" t="s">
        <v>95</v>
      </c>
      <c r="F912" s="39" t="s">
        <v>116</v>
      </c>
      <c r="G912" s="29">
        <v>45695</v>
      </c>
      <c r="H912" s="39">
        <v>77</v>
      </c>
      <c r="I912" s="39">
        <v>1</v>
      </c>
      <c r="J912" t="str">
        <f t="shared" si="52"/>
        <v>Juvenile</v>
      </c>
      <c r="M912">
        <v>0</v>
      </c>
      <c r="O912" t="s">
        <v>67</v>
      </c>
    </row>
    <row r="913" spans="1:15" x14ac:dyDescent="0.25">
      <c r="D913" t="s">
        <v>94</v>
      </c>
      <c r="E913" t="s">
        <v>95</v>
      </c>
      <c r="F913" s="39" t="s">
        <v>96</v>
      </c>
      <c r="G913" s="29">
        <v>45695</v>
      </c>
      <c r="H913" s="39">
        <v>80</v>
      </c>
      <c r="I913" s="39">
        <v>1</v>
      </c>
      <c r="J913" t="str">
        <f t="shared" si="52"/>
        <v>Juvenile</v>
      </c>
      <c r="M913">
        <v>0</v>
      </c>
      <c r="O913" t="s">
        <v>67</v>
      </c>
    </row>
    <row r="914" spans="1:15" x14ac:dyDescent="0.25">
      <c r="D914" t="s">
        <v>94</v>
      </c>
      <c r="E914" t="s">
        <v>95</v>
      </c>
      <c r="F914" s="47" t="s">
        <v>96</v>
      </c>
      <c r="G914" s="48">
        <v>45695</v>
      </c>
      <c r="H914" s="39">
        <v>90</v>
      </c>
      <c r="I914" s="39">
        <v>1</v>
      </c>
      <c r="J914" t="str">
        <f t="shared" si="52"/>
        <v>Adult</v>
      </c>
      <c r="M914">
        <v>0</v>
      </c>
      <c r="O914" t="s">
        <v>67</v>
      </c>
    </row>
    <row r="915" spans="1:15" x14ac:dyDescent="0.25">
      <c r="A915">
        <v>725693</v>
      </c>
      <c r="B915" t="s">
        <v>68</v>
      </c>
      <c r="C915" t="s">
        <v>189</v>
      </c>
      <c r="D915" t="s">
        <v>174</v>
      </c>
      <c r="E915" t="s">
        <v>12</v>
      </c>
      <c r="F915" t="s">
        <v>190</v>
      </c>
      <c r="G915" s="11">
        <v>45698</v>
      </c>
      <c r="H915">
        <v>111</v>
      </c>
      <c r="I915">
        <v>1</v>
      </c>
      <c r="J915" t="str">
        <f>IF(H915=0, "Adult", IF(H915&lt;20,"Larva",IF(H915&lt;=84,"Juvenile","Adult")))</f>
        <v>Adult</v>
      </c>
      <c r="M915">
        <v>0</v>
      </c>
      <c r="O915" t="s">
        <v>67</v>
      </c>
    </row>
    <row r="916" spans="1:15" x14ac:dyDescent="0.25">
      <c r="A916">
        <v>725693</v>
      </c>
      <c r="B916" t="s">
        <v>68</v>
      </c>
      <c r="C916" t="s">
        <v>189</v>
      </c>
      <c r="D916" t="s">
        <v>174</v>
      </c>
      <c r="E916" t="s">
        <v>12</v>
      </c>
      <c r="F916" t="s">
        <v>190</v>
      </c>
      <c r="G916" s="11">
        <v>45698</v>
      </c>
      <c r="H916">
        <v>79</v>
      </c>
      <c r="I916">
        <v>1</v>
      </c>
      <c r="J916" t="str">
        <f>IF(H916=0, "Adult", IF(H916&lt;20,"Larva",IF(H916&lt;=84,"Juvenile","Adult")))</f>
        <v>Juvenile</v>
      </c>
      <c r="M916">
        <v>0</v>
      </c>
      <c r="O916" t="s">
        <v>67</v>
      </c>
    </row>
    <row r="917" spans="1:15" x14ac:dyDescent="0.25">
      <c r="A917">
        <v>725694</v>
      </c>
      <c r="B917" t="s">
        <v>68</v>
      </c>
      <c r="C917" t="s">
        <v>189</v>
      </c>
      <c r="D917" t="s">
        <v>174</v>
      </c>
      <c r="E917" t="s">
        <v>12</v>
      </c>
      <c r="F917" t="s">
        <v>190</v>
      </c>
      <c r="G917" s="11">
        <v>45698</v>
      </c>
      <c r="H917">
        <v>65</v>
      </c>
      <c r="I917">
        <v>1</v>
      </c>
      <c r="J917" t="str">
        <f t="shared" ref="J917:J920" si="53">IF(H917=0, "Adult", IF(H917&lt;20,"Larva",IF(H917&lt;=84,"Juvenile","Adult")))</f>
        <v>Juvenile</v>
      </c>
      <c r="M917">
        <v>0</v>
      </c>
      <c r="O917" t="s">
        <v>67</v>
      </c>
    </row>
    <row r="918" spans="1:15" x14ac:dyDescent="0.25">
      <c r="A918">
        <v>725694</v>
      </c>
      <c r="B918" t="s">
        <v>68</v>
      </c>
      <c r="C918" t="s">
        <v>189</v>
      </c>
      <c r="D918" t="s">
        <v>174</v>
      </c>
      <c r="E918" t="s">
        <v>12</v>
      </c>
      <c r="F918" t="s">
        <v>190</v>
      </c>
      <c r="G918" s="11">
        <v>45698</v>
      </c>
      <c r="H918">
        <v>72</v>
      </c>
      <c r="I918">
        <v>1</v>
      </c>
      <c r="J918" t="str">
        <f t="shared" si="53"/>
        <v>Juvenile</v>
      </c>
      <c r="M918">
        <v>0</v>
      </c>
      <c r="O918" t="s">
        <v>67</v>
      </c>
    </row>
    <row r="919" spans="1:15" x14ac:dyDescent="0.25">
      <c r="A919">
        <v>725694</v>
      </c>
      <c r="B919" t="s">
        <v>68</v>
      </c>
      <c r="C919" t="s">
        <v>189</v>
      </c>
      <c r="D919" t="s">
        <v>174</v>
      </c>
      <c r="E919" t="s">
        <v>12</v>
      </c>
      <c r="F919" t="s">
        <v>190</v>
      </c>
      <c r="G919" s="11">
        <v>45698</v>
      </c>
      <c r="H919">
        <v>77</v>
      </c>
      <c r="I919">
        <v>1</v>
      </c>
      <c r="J919" t="str">
        <f t="shared" si="53"/>
        <v>Juvenile</v>
      </c>
      <c r="M919">
        <v>0</v>
      </c>
      <c r="O919" t="s">
        <v>67</v>
      </c>
    </row>
    <row r="920" spans="1:15" x14ac:dyDescent="0.25">
      <c r="A920">
        <v>725694</v>
      </c>
      <c r="B920" t="s">
        <v>68</v>
      </c>
      <c r="C920" t="s">
        <v>189</v>
      </c>
      <c r="D920" t="s">
        <v>174</v>
      </c>
      <c r="E920" t="s">
        <v>12</v>
      </c>
      <c r="F920" t="s">
        <v>190</v>
      </c>
      <c r="G920" s="11">
        <v>45698</v>
      </c>
      <c r="H920">
        <v>79</v>
      </c>
      <c r="I920">
        <v>1</v>
      </c>
      <c r="J920" t="str">
        <f t="shared" si="53"/>
        <v>Juvenile</v>
      </c>
      <c r="M920">
        <v>0</v>
      </c>
      <c r="O920" t="s">
        <v>67</v>
      </c>
    </row>
    <row r="921" spans="1:15" x14ac:dyDescent="0.25">
      <c r="A921">
        <v>725695</v>
      </c>
      <c r="B921" t="s">
        <v>68</v>
      </c>
      <c r="C921" t="s">
        <v>189</v>
      </c>
      <c r="D921" t="s">
        <v>174</v>
      </c>
      <c r="E921" t="s">
        <v>12</v>
      </c>
      <c r="F921" t="s">
        <v>190</v>
      </c>
      <c r="G921" s="11">
        <v>45698</v>
      </c>
      <c r="H921">
        <v>82</v>
      </c>
      <c r="I921">
        <v>1</v>
      </c>
      <c r="J921" t="str">
        <f t="shared" ref="J921:J923" si="54">IF(H921=0, "Adult", IF(H921&lt;20,"Larva",IF(H921&lt;=84,"Juvenile","Adult")))</f>
        <v>Juvenile</v>
      </c>
      <c r="M921">
        <v>0</v>
      </c>
      <c r="O921" t="s">
        <v>67</v>
      </c>
    </row>
    <row r="922" spans="1:15" x14ac:dyDescent="0.25">
      <c r="A922">
        <v>725695</v>
      </c>
      <c r="B922" t="s">
        <v>68</v>
      </c>
      <c r="C922" t="s">
        <v>189</v>
      </c>
      <c r="D922" t="s">
        <v>174</v>
      </c>
      <c r="E922" t="s">
        <v>12</v>
      </c>
      <c r="F922" t="s">
        <v>190</v>
      </c>
      <c r="G922" s="11">
        <v>45698</v>
      </c>
      <c r="H922">
        <v>90</v>
      </c>
      <c r="I922">
        <v>1</v>
      </c>
      <c r="J922" t="str">
        <f t="shared" si="54"/>
        <v>Adult</v>
      </c>
      <c r="M922">
        <v>0</v>
      </c>
      <c r="O922" t="s">
        <v>67</v>
      </c>
    </row>
    <row r="923" spans="1:15" x14ac:dyDescent="0.25">
      <c r="A923">
        <v>725695</v>
      </c>
      <c r="B923" t="s">
        <v>68</v>
      </c>
      <c r="C923" t="s">
        <v>189</v>
      </c>
      <c r="D923" t="s">
        <v>174</v>
      </c>
      <c r="E923" t="s">
        <v>12</v>
      </c>
      <c r="F923" t="s">
        <v>190</v>
      </c>
      <c r="G923" s="11">
        <v>45698</v>
      </c>
      <c r="H923">
        <v>76</v>
      </c>
      <c r="I923">
        <v>1</v>
      </c>
      <c r="J923" t="str">
        <f t="shared" si="54"/>
        <v>Juvenile</v>
      </c>
      <c r="M923">
        <v>0</v>
      </c>
      <c r="O923" t="s">
        <v>67</v>
      </c>
    </row>
    <row r="924" spans="1:15" x14ac:dyDescent="0.25">
      <c r="A924">
        <v>725696</v>
      </c>
      <c r="B924" t="s">
        <v>68</v>
      </c>
      <c r="C924" t="s">
        <v>189</v>
      </c>
      <c r="D924" t="s">
        <v>174</v>
      </c>
      <c r="E924" t="s">
        <v>12</v>
      </c>
      <c r="F924" t="s">
        <v>190</v>
      </c>
      <c r="G924" s="11">
        <v>45698</v>
      </c>
      <c r="H924">
        <v>87</v>
      </c>
      <c r="I924">
        <v>1</v>
      </c>
      <c r="J924" t="str">
        <f>IF(H924=0, "Adult", IF(H924&lt;20,"Larva",IF(H924&lt;=84,"Juvenile","Adult")))</f>
        <v>Adult</v>
      </c>
      <c r="M924">
        <v>0</v>
      </c>
      <c r="O924" t="s">
        <v>67</v>
      </c>
    </row>
    <row r="925" spans="1:15" x14ac:dyDescent="0.25">
      <c r="A925">
        <v>725741</v>
      </c>
      <c r="B925" t="s">
        <v>68</v>
      </c>
      <c r="C925" t="s">
        <v>178</v>
      </c>
      <c r="D925" t="s">
        <v>174</v>
      </c>
      <c r="E925" t="s">
        <v>12</v>
      </c>
      <c r="F925" t="s">
        <v>191</v>
      </c>
      <c r="G925" s="11">
        <v>45698</v>
      </c>
      <c r="H925">
        <v>76</v>
      </c>
      <c r="I925">
        <v>1</v>
      </c>
      <c r="J925" t="str">
        <f t="shared" ref="J925:J926" si="55">IF(H925=0, "Adult", IF(H925&lt;20,"Larva",IF(H925&lt;=84,"Juvenile","Adult")))</f>
        <v>Juvenile</v>
      </c>
      <c r="M925">
        <v>0</v>
      </c>
      <c r="O925" t="s">
        <v>67</v>
      </c>
    </row>
    <row r="926" spans="1:15" x14ac:dyDescent="0.25">
      <c r="A926">
        <v>725741</v>
      </c>
      <c r="B926" t="s">
        <v>68</v>
      </c>
      <c r="C926" t="s">
        <v>178</v>
      </c>
      <c r="D926" t="s">
        <v>174</v>
      </c>
      <c r="E926" t="s">
        <v>12</v>
      </c>
      <c r="F926" t="s">
        <v>191</v>
      </c>
      <c r="G926" s="11">
        <v>45698</v>
      </c>
      <c r="H926">
        <v>106</v>
      </c>
      <c r="I926">
        <v>1</v>
      </c>
      <c r="J926" t="str">
        <f t="shared" si="55"/>
        <v>Adult</v>
      </c>
      <c r="M926">
        <v>0</v>
      </c>
      <c r="O926" t="s">
        <v>67</v>
      </c>
    </row>
    <row r="927" spans="1:15" x14ac:dyDescent="0.25">
      <c r="A927">
        <v>725746</v>
      </c>
      <c r="B927" t="s">
        <v>68</v>
      </c>
      <c r="C927" t="s">
        <v>178</v>
      </c>
      <c r="D927" t="s">
        <v>174</v>
      </c>
      <c r="E927" t="s">
        <v>12</v>
      </c>
      <c r="F927" t="s">
        <v>191</v>
      </c>
      <c r="G927" s="11">
        <v>45698</v>
      </c>
      <c r="H927">
        <v>82</v>
      </c>
      <c r="I927">
        <v>1</v>
      </c>
      <c r="J927" t="str">
        <f t="shared" ref="J927:J929" si="56">IF(H927=0, "Adult", IF(H927&lt;20,"Larva",IF(H927&lt;=84,"Juvenile","Adult")))</f>
        <v>Juvenile</v>
      </c>
      <c r="M927">
        <v>0</v>
      </c>
      <c r="O927" t="s">
        <v>67</v>
      </c>
    </row>
    <row r="928" spans="1:15" x14ac:dyDescent="0.25">
      <c r="A928">
        <v>725746</v>
      </c>
      <c r="B928" t="s">
        <v>68</v>
      </c>
      <c r="C928" t="s">
        <v>178</v>
      </c>
      <c r="D928" t="s">
        <v>174</v>
      </c>
      <c r="E928" t="s">
        <v>12</v>
      </c>
      <c r="F928" t="s">
        <v>191</v>
      </c>
      <c r="G928" s="11">
        <v>45698</v>
      </c>
      <c r="H928">
        <v>70</v>
      </c>
      <c r="I928">
        <v>1</v>
      </c>
      <c r="J928" t="str">
        <f t="shared" si="56"/>
        <v>Juvenile</v>
      </c>
      <c r="M928">
        <v>0</v>
      </c>
      <c r="O928" t="s">
        <v>67</v>
      </c>
    </row>
    <row r="929" spans="1:15" x14ac:dyDescent="0.25">
      <c r="A929">
        <v>725746</v>
      </c>
      <c r="B929" t="s">
        <v>68</v>
      </c>
      <c r="C929" t="s">
        <v>178</v>
      </c>
      <c r="D929" t="s">
        <v>174</v>
      </c>
      <c r="E929" t="s">
        <v>12</v>
      </c>
      <c r="F929" t="s">
        <v>191</v>
      </c>
      <c r="G929" s="11">
        <v>45698</v>
      </c>
      <c r="H929">
        <v>74</v>
      </c>
      <c r="I929">
        <v>1</v>
      </c>
      <c r="J929" t="str">
        <f t="shared" si="56"/>
        <v>Juvenile</v>
      </c>
      <c r="M929">
        <v>0</v>
      </c>
      <c r="O929" t="s">
        <v>67</v>
      </c>
    </row>
    <row r="930" spans="1:15" x14ac:dyDescent="0.25">
      <c r="A930">
        <v>725753</v>
      </c>
      <c r="B930" t="s">
        <v>68</v>
      </c>
      <c r="C930" t="s">
        <v>178</v>
      </c>
      <c r="D930" t="s">
        <v>174</v>
      </c>
      <c r="E930" t="s">
        <v>12</v>
      </c>
      <c r="F930" t="s">
        <v>191</v>
      </c>
      <c r="G930" s="11">
        <v>45698</v>
      </c>
      <c r="H930">
        <v>106</v>
      </c>
      <c r="I930">
        <v>1</v>
      </c>
      <c r="J930" t="str">
        <f t="shared" ref="J930:J932" si="57">IF(H930=0, "Adult", IF(H930&lt;20,"Larva",IF(H930&lt;=84,"Juvenile","Adult")))</f>
        <v>Adult</v>
      </c>
      <c r="M930">
        <v>0</v>
      </c>
      <c r="O930" t="s">
        <v>67</v>
      </c>
    </row>
    <row r="931" spans="1:15" x14ac:dyDescent="0.25">
      <c r="A931">
        <v>725753</v>
      </c>
      <c r="B931" t="s">
        <v>68</v>
      </c>
      <c r="C931" t="s">
        <v>178</v>
      </c>
      <c r="D931" t="s">
        <v>174</v>
      </c>
      <c r="E931" t="s">
        <v>12</v>
      </c>
      <c r="F931" t="s">
        <v>191</v>
      </c>
      <c r="G931" s="11">
        <v>45698</v>
      </c>
      <c r="H931">
        <v>75</v>
      </c>
      <c r="I931">
        <v>1</v>
      </c>
      <c r="J931" t="str">
        <f t="shared" si="57"/>
        <v>Juvenile</v>
      </c>
      <c r="M931">
        <v>0</v>
      </c>
      <c r="O931" t="s">
        <v>67</v>
      </c>
    </row>
    <row r="932" spans="1:15" x14ac:dyDescent="0.25">
      <c r="A932">
        <v>725753</v>
      </c>
      <c r="B932" t="s">
        <v>68</v>
      </c>
      <c r="C932" t="s">
        <v>178</v>
      </c>
      <c r="D932" t="s">
        <v>174</v>
      </c>
      <c r="E932" t="s">
        <v>12</v>
      </c>
      <c r="F932" t="s">
        <v>191</v>
      </c>
      <c r="G932" s="11">
        <v>45698</v>
      </c>
      <c r="H932">
        <v>93</v>
      </c>
      <c r="I932">
        <v>1</v>
      </c>
      <c r="J932" t="str">
        <f t="shared" si="57"/>
        <v>Adult</v>
      </c>
      <c r="M932">
        <v>0</v>
      </c>
      <c r="O932" t="s">
        <v>67</v>
      </c>
    </row>
    <row r="933" spans="1:15" x14ac:dyDescent="0.25">
      <c r="A933">
        <v>725754</v>
      </c>
      <c r="B933" t="s">
        <v>68</v>
      </c>
      <c r="C933" t="s">
        <v>178</v>
      </c>
      <c r="D933" t="s">
        <v>174</v>
      </c>
      <c r="E933" t="s">
        <v>12</v>
      </c>
      <c r="F933" t="s">
        <v>191</v>
      </c>
      <c r="G933" s="11">
        <v>45698</v>
      </c>
      <c r="H933">
        <v>81</v>
      </c>
      <c r="I933">
        <v>1</v>
      </c>
      <c r="J933" t="str">
        <f t="shared" ref="J933:J935" si="58">IF(H933=0, "Adult", IF(H933&lt;20,"Larva",IF(H933&lt;=84,"Juvenile","Adult")))</f>
        <v>Juvenile</v>
      </c>
      <c r="M933">
        <v>0</v>
      </c>
      <c r="O933" t="s">
        <v>67</v>
      </c>
    </row>
    <row r="934" spans="1:15" x14ac:dyDescent="0.25">
      <c r="A934">
        <v>725754</v>
      </c>
      <c r="B934" t="s">
        <v>68</v>
      </c>
      <c r="C934" t="s">
        <v>178</v>
      </c>
      <c r="D934" t="s">
        <v>174</v>
      </c>
      <c r="E934" t="s">
        <v>12</v>
      </c>
      <c r="F934" t="s">
        <v>191</v>
      </c>
      <c r="G934" s="11">
        <v>45698</v>
      </c>
      <c r="H934">
        <v>83</v>
      </c>
      <c r="I934">
        <v>2</v>
      </c>
      <c r="J934" t="str">
        <f t="shared" si="58"/>
        <v>Juvenile</v>
      </c>
      <c r="M934">
        <v>0</v>
      </c>
      <c r="O934" t="s">
        <v>67</v>
      </c>
    </row>
    <row r="935" spans="1:15" x14ac:dyDescent="0.25">
      <c r="A935">
        <v>725754</v>
      </c>
      <c r="B935" t="s">
        <v>68</v>
      </c>
      <c r="C935" t="s">
        <v>178</v>
      </c>
      <c r="D935" t="s">
        <v>174</v>
      </c>
      <c r="E935" t="s">
        <v>12</v>
      </c>
      <c r="F935" t="s">
        <v>191</v>
      </c>
      <c r="G935" s="11">
        <v>45698</v>
      </c>
      <c r="H935">
        <v>116</v>
      </c>
      <c r="I935">
        <v>1</v>
      </c>
      <c r="J935" t="str">
        <f t="shared" si="58"/>
        <v>Adult</v>
      </c>
      <c r="M935">
        <v>0</v>
      </c>
      <c r="O935" t="s">
        <v>67</v>
      </c>
    </row>
    <row r="936" spans="1:15" x14ac:dyDescent="0.25">
      <c r="A936">
        <v>725754</v>
      </c>
      <c r="B936" t="s">
        <v>68</v>
      </c>
      <c r="C936" t="s">
        <v>178</v>
      </c>
      <c r="D936" t="s">
        <v>174</v>
      </c>
      <c r="E936" t="s">
        <v>12</v>
      </c>
      <c r="F936" t="s">
        <v>191</v>
      </c>
      <c r="G936" s="11">
        <v>45698</v>
      </c>
      <c r="H936">
        <v>104</v>
      </c>
      <c r="I936">
        <v>1</v>
      </c>
      <c r="J936" t="str">
        <f>IF(H936=0, "Adult", IF(H936&lt;20,"Larva",IF(H936&lt;=84,"Juvenile","Adult")))</f>
        <v>Adult</v>
      </c>
      <c r="M936">
        <v>0</v>
      </c>
      <c r="O936" t="s">
        <v>67</v>
      </c>
    </row>
    <row r="937" spans="1:15" x14ac:dyDescent="0.25">
      <c r="A937">
        <v>725754</v>
      </c>
      <c r="B937" t="s">
        <v>68</v>
      </c>
      <c r="C937" t="s">
        <v>178</v>
      </c>
      <c r="D937" t="s">
        <v>174</v>
      </c>
      <c r="E937" t="s">
        <v>12</v>
      </c>
      <c r="F937" t="s">
        <v>191</v>
      </c>
      <c r="G937" s="11">
        <v>45698</v>
      </c>
      <c r="H937">
        <v>88</v>
      </c>
      <c r="I937">
        <v>1</v>
      </c>
      <c r="J937" t="str">
        <f t="shared" ref="J937:J939" si="59">IF(H937=0, "Adult", IF(H937&lt;20,"Larva",IF(H937&lt;=84,"Juvenile","Adult")))</f>
        <v>Adult</v>
      </c>
      <c r="M937">
        <v>0</v>
      </c>
      <c r="O937" t="s">
        <v>67</v>
      </c>
    </row>
    <row r="938" spans="1:15" x14ac:dyDescent="0.25">
      <c r="A938">
        <v>725754</v>
      </c>
      <c r="B938" t="s">
        <v>68</v>
      </c>
      <c r="C938" t="s">
        <v>178</v>
      </c>
      <c r="D938" t="s">
        <v>174</v>
      </c>
      <c r="E938" t="s">
        <v>12</v>
      </c>
      <c r="F938" t="s">
        <v>191</v>
      </c>
      <c r="G938" s="11">
        <v>45698</v>
      </c>
      <c r="H938">
        <v>86</v>
      </c>
      <c r="I938">
        <v>1</v>
      </c>
      <c r="J938" t="str">
        <f t="shared" si="59"/>
        <v>Adult</v>
      </c>
      <c r="M938">
        <v>0</v>
      </c>
      <c r="O938" t="s">
        <v>67</v>
      </c>
    </row>
    <row r="939" spans="1:15" x14ac:dyDescent="0.25">
      <c r="A939">
        <v>725754</v>
      </c>
      <c r="B939" t="s">
        <v>68</v>
      </c>
      <c r="C939" t="s">
        <v>178</v>
      </c>
      <c r="D939" t="s">
        <v>174</v>
      </c>
      <c r="E939" t="s">
        <v>12</v>
      </c>
      <c r="F939" t="s">
        <v>191</v>
      </c>
      <c r="G939" s="11">
        <v>45698</v>
      </c>
      <c r="H939">
        <v>89</v>
      </c>
      <c r="I939">
        <v>1</v>
      </c>
      <c r="J939" t="str">
        <f t="shared" si="59"/>
        <v>Adult</v>
      </c>
      <c r="M939">
        <v>0</v>
      </c>
      <c r="O939" t="s">
        <v>67</v>
      </c>
    </row>
    <row r="940" spans="1:15" x14ac:dyDescent="0.25">
      <c r="A940">
        <v>725756</v>
      </c>
      <c r="B940" t="s">
        <v>68</v>
      </c>
      <c r="C940" t="s">
        <v>178</v>
      </c>
      <c r="D940" t="s">
        <v>174</v>
      </c>
      <c r="E940" t="s">
        <v>12</v>
      </c>
      <c r="F940" t="s">
        <v>191</v>
      </c>
      <c r="G940" s="11">
        <v>45698</v>
      </c>
      <c r="H940">
        <v>86</v>
      </c>
      <c r="I940">
        <v>1</v>
      </c>
      <c r="J940" t="str">
        <f>IF(H940=0, "Adult", IF(H940&lt;20,"Larva",IF(H940&lt;=84,"Juvenile","Adult")))</f>
        <v>Adult</v>
      </c>
      <c r="M940">
        <v>0</v>
      </c>
      <c r="O940" t="s">
        <v>67</v>
      </c>
    </row>
    <row r="941" spans="1:15" x14ac:dyDescent="0.25">
      <c r="A941" s="10">
        <v>725782</v>
      </c>
      <c r="B941" s="10" t="s">
        <v>68</v>
      </c>
      <c r="C941" s="10" t="s">
        <v>69</v>
      </c>
      <c r="D941" s="10" t="s">
        <v>36</v>
      </c>
      <c r="E941" t="s">
        <v>12</v>
      </c>
      <c r="F941" s="10" t="s">
        <v>192</v>
      </c>
      <c r="G941" s="36">
        <v>45699</v>
      </c>
      <c r="H941" s="10">
        <v>91</v>
      </c>
      <c r="I941" s="10">
        <v>1</v>
      </c>
      <c r="J941" t="str">
        <f t="shared" ref="J941:J949" si="60">IF(H941=0, "Adult", IF(H941&lt;20,"Larva",IF(H941&lt;=84,"Juvenile","Adult")))</f>
        <v>Adult</v>
      </c>
      <c r="M941">
        <v>0</v>
      </c>
      <c r="O941" t="s">
        <v>67</v>
      </c>
    </row>
    <row r="942" spans="1:15" x14ac:dyDescent="0.25">
      <c r="A942" s="10">
        <v>725814</v>
      </c>
      <c r="B942" s="10" t="s">
        <v>13</v>
      </c>
      <c r="C942" s="10" t="s">
        <v>113</v>
      </c>
      <c r="D942" s="10" t="s">
        <v>36</v>
      </c>
      <c r="E942" t="s">
        <v>12</v>
      </c>
      <c r="F942" s="10" t="s">
        <v>193</v>
      </c>
      <c r="G942" s="36">
        <v>45699</v>
      </c>
      <c r="H942" s="10">
        <v>110</v>
      </c>
      <c r="I942" s="10">
        <v>1</v>
      </c>
      <c r="J942" t="str">
        <f t="shared" si="60"/>
        <v>Adult</v>
      </c>
      <c r="M942">
        <v>0</v>
      </c>
      <c r="O942" t="s">
        <v>67</v>
      </c>
    </row>
    <row r="943" spans="1:15" x14ac:dyDescent="0.25">
      <c r="A943" s="10">
        <v>725816</v>
      </c>
      <c r="B943" s="10" t="s">
        <v>13</v>
      </c>
      <c r="C943" s="10" t="s">
        <v>113</v>
      </c>
      <c r="D943" s="10" t="s">
        <v>36</v>
      </c>
      <c r="E943" t="s">
        <v>12</v>
      </c>
      <c r="F943" s="10" t="s">
        <v>193</v>
      </c>
      <c r="G943" s="36">
        <v>45699</v>
      </c>
      <c r="H943" s="10">
        <v>99</v>
      </c>
      <c r="I943" s="10">
        <v>1</v>
      </c>
      <c r="J943" t="str">
        <f t="shared" si="60"/>
        <v>Adult</v>
      </c>
      <c r="M943">
        <v>0</v>
      </c>
      <c r="O943" t="s">
        <v>67</v>
      </c>
    </row>
    <row r="944" spans="1:15" x14ac:dyDescent="0.25">
      <c r="A944" s="10">
        <v>725822</v>
      </c>
      <c r="B944" s="10" t="s">
        <v>13</v>
      </c>
      <c r="C944" s="10" t="s">
        <v>113</v>
      </c>
      <c r="D944" s="10" t="s">
        <v>36</v>
      </c>
      <c r="E944" t="s">
        <v>12</v>
      </c>
      <c r="F944" s="10" t="s">
        <v>193</v>
      </c>
      <c r="G944" s="36">
        <v>45699</v>
      </c>
      <c r="H944" s="10">
        <v>75</v>
      </c>
      <c r="I944" s="10">
        <v>1</v>
      </c>
      <c r="J944" t="str">
        <f t="shared" si="60"/>
        <v>Juvenile</v>
      </c>
      <c r="M944">
        <v>0</v>
      </c>
      <c r="O944" t="s">
        <v>67</v>
      </c>
    </row>
    <row r="945" spans="1:15" x14ac:dyDescent="0.25">
      <c r="A945" s="10">
        <v>725823</v>
      </c>
      <c r="B945" s="10" t="s">
        <v>13</v>
      </c>
      <c r="C945" s="10" t="s">
        <v>113</v>
      </c>
      <c r="D945" s="10" t="s">
        <v>36</v>
      </c>
      <c r="E945" t="s">
        <v>12</v>
      </c>
      <c r="F945" s="10" t="s">
        <v>193</v>
      </c>
      <c r="G945" s="36">
        <v>45699</v>
      </c>
      <c r="H945" s="10">
        <v>125</v>
      </c>
      <c r="I945" s="10">
        <v>1</v>
      </c>
      <c r="J945" t="str">
        <f t="shared" si="60"/>
        <v>Adult</v>
      </c>
      <c r="M945">
        <v>0</v>
      </c>
      <c r="O945" t="s">
        <v>67</v>
      </c>
    </row>
    <row r="946" spans="1:15" x14ac:dyDescent="0.25">
      <c r="A946" s="10">
        <v>725824</v>
      </c>
      <c r="B946" s="10" t="s">
        <v>13</v>
      </c>
      <c r="C946" s="10" t="s">
        <v>113</v>
      </c>
      <c r="D946" s="10" t="s">
        <v>36</v>
      </c>
      <c r="E946" t="s">
        <v>12</v>
      </c>
      <c r="F946" s="10" t="s">
        <v>194</v>
      </c>
      <c r="G946" s="36">
        <v>45699</v>
      </c>
      <c r="H946" s="10">
        <v>79</v>
      </c>
      <c r="I946" s="10">
        <v>1</v>
      </c>
      <c r="J946" t="str">
        <f t="shared" si="60"/>
        <v>Juvenile</v>
      </c>
      <c r="M946">
        <v>0</v>
      </c>
      <c r="O946" t="s">
        <v>67</v>
      </c>
    </row>
    <row r="947" spans="1:15" x14ac:dyDescent="0.25">
      <c r="A947" s="10">
        <v>725832</v>
      </c>
      <c r="B947" s="10" t="s">
        <v>13</v>
      </c>
      <c r="C947" s="10" t="s">
        <v>113</v>
      </c>
      <c r="D947" s="10" t="s">
        <v>36</v>
      </c>
      <c r="E947" t="s">
        <v>12</v>
      </c>
      <c r="F947" s="10" t="s">
        <v>194</v>
      </c>
      <c r="G947" s="36">
        <v>45699</v>
      </c>
      <c r="H947" s="10">
        <v>85</v>
      </c>
      <c r="I947" s="10">
        <v>1</v>
      </c>
      <c r="J947" t="str">
        <f t="shared" si="60"/>
        <v>Adult</v>
      </c>
      <c r="M947">
        <v>0</v>
      </c>
      <c r="O947" t="s">
        <v>67</v>
      </c>
    </row>
    <row r="948" spans="1:15" x14ac:dyDescent="0.25">
      <c r="A948" s="10">
        <v>725833</v>
      </c>
      <c r="B948" s="10" t="s">
        <v>13</v>
      </c>
      <c r="C948" s="10" t="s">
        <v>113</v>
      </c>
      <c r="D948" s="10" t="s">
        <v>36</v>
      </c>
      <c r="E948" t="s">
        <v>12</v>
      </c>
      <c r="F948" s="10" t="s">
        <v>194</v>
      </c>
      <c r="G948" s="36">
        <v>45699</v>
      </c>
      <c r="H948" s="10">
        <v>63</v>
      </c>
      <c r="I948" s="10">
        <v>1</v>
      </c>
      <c r="J948" t="str">
        <f t="shared" si="60"/>
        <v>Juvenile</v>
      </c>
      <c r="M948">
        <v>0</v>
      </c>
      <c r="O948" t="s">
        <v>67</v>
      </c>
    </row>
    <row r="949" spans="1:15" x14ac:dyDescent="0.25">
      <c r="A949" s="10">
        <v>725833</v>
      </c>
      <c r="B949" s="10" t="s">
        <v>13</v>
      </c>
      <c r="C949" s="10" t="s">
        <v>113</v>
      </c>
      <c r="D949" s="10" t="s">
        <v>36</v>
      </c>
      <c r="E949" t="s">
        <v>12</v>
      </c>
      <c r="F949" s="10" t="s">
        <v>194</v>
      </c>
      <c r="G949" s="36">
        <v>45699</v>
      </c>
      <c r="H949" s="10">
        <v>81</v>
      </c>
      <c r="I949" s="10">
        <v>1</v>
      </c>
      <c r="J949" t="str">
        <f t="shared" si="60"/>
        <v>Juvenile</v>
      </c>
      <c r="M949">
        <v>0</v>
      </c>
      <c r="O949" t="s">
        <v>67</v>
      </c>
    </row>
    <row r="950" spans="1:15" x14ac:dyDescent="0.25">
      <c r="A950" s="10">
        <v>725868</v>
      </c>
      <c r="B950" s="10" t="s">
        <v>13</v>
      </c>
      <c r="C950" s="10" t="s">
        <v>14</v>
      </c>
      <c r="D950" s="10" t="s">
        <v>14</v>
      </c>
      <c r="E950" t="s">
        <v>12</v>
      </c>
      <c r="F950" s="10" t="s">
        <v>195</v>
      </c>
      <c r="G950" s="36">
        <v>45700</v>
      </c>
      <c r="H950" s="10">
        <v>79</v>
      </c>
      <c r="I950">
        <v>1</v>
      </c>
      <c r="J950" t="str">
        <f>IF(H950=0, "Adult", IF(H950&lt;20,"Larva",IF(H950&lt;=84,"Juvenile","Adult")))</f>
        <v>Juvenile</v>
      </c>
      <c r="M950">
        <v>0</v>
      </c>
      <c r="O950" t="s">
        <v>67</v>
      </c>
    </row>
    <row r="951" spans="1:15" x14ac:dyDescent="0.25">
      <c r="D951" t="s">
        <v>94</v>
      </c>
      <c r="E951" t="s">
        <v>95</v>
      </c>
      <c r="F951" s="37" t="s">
        <v>116</v>
      </c>
      <c r="G951" s="46">
        <v>45698</v>
      </c>
      <c r="H951" s="37">
        <v>75</v>
      </c>
      <c r="I951" s="37">
        <v>1</v>
      </c>
      <c r="J951" t="str">
        <f t="shared" ref="J951:J963" si="61">IF(H951=0, "Adult", IF(H951&lt;20,"Larva",IF(H951&lt;=84,"Juvenile","Adult")))</f>
        <v>Juvenile</v>
      </c>
      <c r="M951">
        <v>0</v>
      </c>
      <c r="O951" t="s">
        <v>67</v>
      </c>
    </row>
    <row r="952" spans="1:15" x14ac:dyDescent="0.25">
      <c r="D952" t="s">
        <v>94</v>
      </c>
      <c r="E952" t="s">
        <v>95</v>
      </c>
      <c r="F952" s="39" t="s">
        <v>96</v>
      </c>
      <c r="G952" s="29">
        <v>45698</v>
      </c>
      <c r="H952" s="37">
        <v>81</v>
      </c>
      <c r="I952" s="37">
        <v>1</v>
      </c>
      <c r="J952" t="str">
        <f t="shared" si="61"/>
        <v>Juvenile</v>
      </c>
      <c r="M952">
        <v>0</v>
      </c>
      <c r="O952" t="s">
        <v>67</v>
      </c>
    </row>
    <row r="953" spans="1:15" x14ac:dyDescent="0.25">
      <c r="D953" t="s">
        <v>94</v>
      </c>
      <c r="E953" t="s">
        <v>95</v>
      </c>
      <c r="F953" s="39" t="s">
        <v>96</v>
      </c>
      <c r="G953" s="29">
        <v>45698</v>
      </c>
      <c r="H953" s="39">
        <v>80</v>
      </c>
      <c r="I953" s="39">
        <v>1</v>
      </c>
      <c r="J953" t="str">
        <f t="shared" si="61"/>
        <v>Juvenile</v>
      </c>
      <c r="M953">
        <v>0</v>
      </c>
      <c r="O953" t="s">
        <v>67</v>
      </c>
    </row>
    <row r="954" spans="1:15" x14ac:dyDescent="0.25">
      <c r="D954" t="s">
        <v>94</v>
      </c>
      <c r="E954" t="s">
        <v>95</v>
      </c>
      <c r="F954" s="39" t="s">
        <v>96</v>
      </c>
      <c r="G954" s="29">
        <v>45698</v>
      </c>
      <c r="H954" s="39">
        <v>75</v>
      </c>
      <c r="I954" s="39">
        <v>1</v>
      </c>
      <c r="J954" t="str">
        <f t="shared" si="61"/>
        <v>Juvenile</v>
      </c>
      <c r="M954">
        <v>0</v>
      </c>
      <c r="O954" t="s">
        <v>67</v>
      </c>
    </row>
    <row r="955" spans="1:15" x14ac:dyDescent="0.25">
      <c r="D955" t="s">
        <v>94</v>
      </c>
      <c r="E955" t="s">
        <v>95</v>
      </c>
      <c r="F955" s="39" t="s">
        <v>96</v>
      </c>
      <c r="G955" s="29">
        <v>45698</v>
      </c>
      <c r="H955" s="39">
        <v>84</v>
      </c>
      <c r="I955" s="39">
        <v>1</v>
      </c>
      <c r="J955" t="str">
        <f t="shared" si="61"/>
        <v>Juvenile</v>
      </c>
      <c r="M955">
        <v>0</v>
      </c>
      <c r="O955" t="s">
        <v>67</v>
      </c>
    </row>
    <row r="956" spans="1:15" x14ac:dyDescent="0.25">
      <c r="D956" t="s">
        <v>94</v>
      </c>
      <c r="E956" t="s">
        <v>95</v>
      </c>
      <c r="F956" s="39" t="s">
        <v>96</v>
      </c>
      <c r="G956" s="29">
        <v>45698</v>
      </c>
      <c r="H956" s="39">
        <v>80</v>
      </c>
      <c r="I956" s="39">
        <v>1</v>
      </c>
      <c r="J956" t="str">
        <f t="shared" si="61"/>
        <v>Juvenile</v>
      </c>
      <c r="M956">
        <v>0</v>
      </c>
      <c r="O956" t="s">
        <v>67</v>
      </c>
    </row>
    <row r="957" spans="1:15" x14ac:dyDescent="0.25">
      <c r="D957" t="s">
        <v>94</v>
      </c>
      <c r="E957" t="s">
        <v>95</v>
      </c>
      <c r="F957" s="39" t="s">
        <v>96</v>
      </c>
      <c r="G957" s="29">
        <v>45698</v>
      </c>
      <c r="H957" s="39">
        <v>94</v>
      </c>
      <c r="I957" s="39">
        <v>1</v>
      </c>
      <c r="J957" t="str">
        <f t="shared" si="61"/>
        <v>Adult</v>
      </c>
      <c r="M957">
        <v>0</v>
      </c>
      <c r="O957" t="s">
        <v>67</v>
      </c>
    </row>
    <row r="958" spans="1:15" x14ac:dyDescent="0.25">
      <c r="D958" t="s">
        <v>94</v>
      </c>
      <c r="E958" t="s">
        <v>95</v>
      </c>
      <c r="F958" s="39" t="s">
        <v>116</v>
      </c>
      <c r="G958" s="29">
        <v>45699</v>
      </c>
      <c r="H958" s="37">
        <v>95</v>
      </c>
      <c r="I958" s="37">
        <v>1</v>
      </c>
      <c r="J958" t="str">
        <f t="shared" si="61"/>
        <v>Adult</v>
      </c>
      <c r="M958">
        <v>0</v>
      </c>
      <c r="O958" t="s">
        <v>67</v>
      </c>
    </row>
    <row r="959" spans="1:15" x14ac:dyDescent="0.25">
      <c r="D959" t="s">
        <v>94</v>
      </c>
      <c r="E959" t="s">
        <v>95</v>
      </c>
      <c r="F959" s="39" t="s">
        <v>116</v>
      </c>
      <c r="G959" s="29">
        <v>45699</v>
      </c>
      <c r="H959" s="39">
        <v>109</v>
      </c>
      <c r="I959" s="39">
        <v>1</v>
      </c>
      <c r="J959" t="str">
        <f t="shared" si="61"/>
        <v>Adult</v>
      </c>
      <c r="M959">
        <v>0</v>
      </c>
      <c r="O959" t="s">
        <v>67</v>
      </c>
    </row>
    <row r="960" spans="1:15" x14ac:dyDescent="0.25">
      <c r="D960" t="s">
        <v>94</v>
      </c>
      <c r="E960" t="s">
        <v>95</v>
      </c>
      <c r="F960" s="39" t="s">
        <v>116</v>
      </c>
      <c r="G960" s="29">
        <v>45699</v>
      </c>
      <c r="H960" s="39">
        <v>110</v>
      </c>
      <c r="I960" s="39">
        <v>1</v>
      </c>
      <c r="J960" t="str">
        <f t="shared" si="61"/>
        <v>Adult</v>
      </c>
      <c r="M960">
        <v>0</v>
      </c>
      <c r="O960" t="s">
        <v>67</v>
      </c>
    </row>
    <row r="961" spans="4:15" x14ac:dyDescent="0.25">
      <c r="D961" t="s">
        <v>94</v>
      </c>
      <c r="E961" t="s">
        <v>95</v>
      </c>
      <c r="F961" s="39" t="s">
        <v>107</v>
      </c>
      <c r="G961" s="29">
        <v>45699</v>
      </c>
      <c r="H961" s="39">
        <v>78</v>
      </c>
      <c r="I961" s="39">
        <v>1</v>
      </c>
      <c r="J961" t="str">
        <f t="shared" si="61"/>
        <v>Juvenile</v>
      </c>
      <c r="M961">
        <v>0</v>
      </c>
      <c r="O961" t="s">
        <v>67</v>
      </c>
    </row>
    <row r="962" spans="4:15" x14ac:dyDescent="0.25">
      <c r="D962" t="s">
        <v>94</v>
      </c>
      <c r="E962" t="s">
        <v>95</v>
      </c>
      <c r="F962" s="39" t="s">
        <v>107</v>
      </c>
      <c r="G962" s="29">
        <v>45699</v>
      </c>
      <c r="H962" s="39">
        <v>83</v>
      </c>
      <c r="I962" s="39">
        <v>1</v>
      </c>
      <c r="J962" t="str">
        <f t="shared" si="61"/>
        <v>Juvenile</v>
      </c>
      <c r="M962">
        <v>0</v>
      </c>
      <c r="O962" t="s">
        <v>67</v>
      </c>
    </row>
    <row r="963" spans="4:15" x14ac:dyDescent="0.25">
      <c r="D963" t="s">
        <v>94</v>
      </c>
      <c r="E963" t="s">
        <v>95</v>
      </c>
      <c r="F963" s="47" t="s">
        <v>107</v>
      </c>
      <c r="G963" s="48">
        <v>45699</v>
      </c>
      <c r="H963" s="39">
        <v>110</v>
      </c>
      <c r="I963" s="39">
        <v>1</v>
      </c>
      <c r="J963" t="str">
        <f t="shared" si="61"/>
        <v>Adult</v>
      </c>
      <c r="M963">
        <v>0</v>
      </c>
      <c r="O963" t="s">
        <v>67</v>
      </c>
    </row>
    <row r="964" spans="4:15" x14ac:dyDescent="0.25">
      <c r="D964" t="s">
        <v>94</v>
      </c>
      <c r="E964" t="s">
        <v>95</v>
      </c>
      <c r="F964" s="70" t="s">
        <v>107</v>
      </c>
      <c r="G964" s="53">
        <v>45708</v>
      </c>
      <c r="H964" s="70">
        <v>80</v>
      </c>
      <c r="I964" s="70">
        <v>1</v>
      </c>
      <c r="J964" t="str">
        <f t="shared" ref="J964:J970" si="62">IF(H964=0, "Adult", IF(H964&lt;20,"Larva",IF(H964&lt;=84,"Juvenile","Adult")))</f>
        <v>Juvenile</v>
      </c>
      <c r="M964">
        <v>0</v>
      </c>
      <c r="O964" t="s">
        <v>67</v>
      </c>
    </row>
    <row r="965" spans="4:15" x14ac:dyDescent="0.25">
      <c r="D965" t="s">
        <v>94</v>
      </c>
      <c r="E965" t="s">
        <v>95</v>
      </c>
      <c r="F965" s="70" t="s">
        <v>107</v>
      </c>
      <c r="G965" s="53">
        <v>45708</v>
      </c>
      <c r="H965" s="70">
        <v>85</v>
      </c>
      <c r="I965" s="70">
        <v>1</v>
      </c>
      <c r="J965" t="str">
        <f t="shared" si="62"/>
        <v>Adult</v>
      </c>
      <c r="M965">
        <v>0</v>
      </c>
      <c r="O965" t="s">
        <v>67</v>
      </c>
    </row>
    <row r="966" spans="4:15" x14ac:dyDescent="0.25">
      <c r="D966" t="s">
        <v>94</v>
      </c>
      <c r="E966" t="s">
        <v>95</v>
      </c>
      <c r="F966" s="70" t="s">
        <v>107</v>
      </c>
      <c r="G966" s="53">
        <v>45708</v>
      </c>
      <c r="H966" s="70">
        <v>97</v>
      </c>
      <c r="I966" s="70">
        <v>1</v>
      </c>
      <c r="J966" t="str">
        <f t="shared" si="62"/>
        <v>Adult</v>
      </c>
      <c r="M966">
        <v>0</v>
      </c>
      <c r="O966" t="s">
        <v>67</v>
      </c>
    </row>
    <row r="967" spans="4:15" x14ac:dyDescent="0.25">
      <c r="D967" t="s">
        <v>94</v>
      </c>
      <c r="E967" t="s">
        <v>95</v>
      </c>
      <c r="F967" s="70" t="s">
        <v>107</v>
      </c>
      <c r="G967" s="53">
        <v>45708</v>
      </c>
      <c r="H967" s="70">
        <v>76</v>
      </c>
      <c r="I967" s="70">
        <v>1</v>
      </c>
      <c r="J967" t="str">
        <f t="shared" si="62"/>
        <v>Juvenile</v>
      </c>
      <c r="M967">
        <v>0</v>
      </c>
      <c r="O967" t="s">
        <v>67</v>
      </c>
    </row>
    <row r="968" spans="4:15" x14ac:dyDescent="0.25">
      <c r="D968" t="s">
        <v>94</v>
      </c>
      <c r="E968" t="s">
        <v>95</v>
      </c>
      <c r="F968" s="70" t="s">
        <v>107</v>
      </c>
      <c r="G968" s="53">
        <v>45708</v>
      </c>
      <c r="H968" s="70">
        <v>90</v>
      </c>
      <c r="I968" s="70">
        <v>1</v>
      </c>
      <c r="J968" t="str">
        <f t="shared" si="62"/>
        <v>Adult</v>
      </c>
      <c r="M968">
        <v>0</v>
      </c>
      <c r="O968" t="s">
        <v>67</v>
      </c>
    </row>
    <row r="969" spans="4:15" x14ac:dyDescent="0.25">
      <c r="D969" t="s">
        <v>94</v>
      </c>
      <c r="E969" t="s">
        <v>95</v>
      </c>
      <c r="F969" s="70" t="s">
        <v>107</v>
      </c>
      <c r="G969" s="53">
        <v>45708</v>
      </c>
      <c r="H969" s="70">
        <v>102</v>
      </c>
      <c r="I969" s="70">
        <v>1</v>
      </c>
      <c r="J969" t="str">
        <f t="shared" si="62"/>
        <v>Adult</v>
      </c>
      <c r="M969">
        <v>0</v>
      </c>
      <c r="O969" t="s">
        <v>67</v>
      </c>
    </row>
    <row r="970" spans="4:15" x14ac:dyDescent="0.25">
      <c r="D970" t="s">
        <v>94</v>
      </c>
      <c r="E970" t="s">
        <v>95</v>
      </c>
      <c r="F970" s="70" t="s">
        <v>107</v>
      </c>
      <c r="G970" s="54">
        <v>45708</v>
      </c>
      <c r="H970" s="70">
        <v>113</v>
      </c>
      <c r="I970" s="70">
        <v>1</v>
      </c>
      <c r="J970" t="str">
        <f t="shared" si="62"/>
        <v>Adult</v>
      </c>
      <c r="M970">
        <v>0</v>
      </c>
      <c r="O970" t="s">
        <v>67</v>
      </c>
    </row>
    <row r="971" spans="4:15" x14ac:dyDescent="0.25">
      <c r="D971" t="s">
        <v>94</v>
      </c>
      <c r="E971" t="s">
        <v>95</v>
      </c>
      <c r="F971" s="70" t="s">
        <v>96</v>
      </c>
      <c r="G971" s="54">
        <v>45708</v>
      </c>
      <c r="H971" s="70">
        <v>106</v>
      </c>
      <c r="I971" s="70">
        <v>1</v>
      </c>
      <c r="J971" t="str">
        <f>IF(H971=0, "Adult", IF(H971&lt;20,"Larva",IF(H971&lt;=84,"Juvenile","Adult")))</f>
        <v>Adult</v>
      </c>
      <c r="M971">
        <v>0</v>
      </c>
      <c r="O971" t="s">
        <v>67</v>
      </c>
    </row>
    <row r="972" spans="4:15" x14ac:dyDescent="0.25">
      <c r="D972" t="s">
        <v>94</v>
      </c>
      <c r="E972" t="s">
        <v>95</v>
      </c>
      <c r="F972" s="70" t="s">
        <v>96</v>
      </c>
      <c r="G972" s="53">
        <v>45709</v>
      </c>
      <c r="H972" s="70">
        <v>98</v>
      </c>
      <c r="I972" s="70">
        <v>1</v>
      </c>
      <c r="J972" t="str">
        <f t="shared" ref="J972:J981" si="63">IF(H972=0, "Adult", IF(H972&lt;20,"Larva",IF(H972&lt;=84,"Juvenile","Adult")))</f>
        <v>Adult</v>
      </c>
      <c r="M972">
        <v>0</v>
      </c>
      <c r="O972" t="s">
        <v>67</v>
      </c>
    </row>
    <row r="973" spans="4:15" x14ac:dyDescent="0.25">
      <c r="D973" t="s">
        <v>94</v>
      </c>
      <c r="E973" t="s">
        <v>95</v>
      </c>
      <c r="F973" s="70" t="s">
        <v>96</v>
      </c>
      <c r="G973" s="53">
        <v>45709</v>
      </c>
      <c r="H973" s="70">
        <v>80</v>
      </c>
      <c r="I973" s="70">
        <v>1</v>
      </c>
      <c r="J973" t="str">
        <f t="shared" si="63"/>
        <v>Juvenile</v>
      </c>
      <c r="M973">
        <v>0</v>
      </c>
      <c r="O973" t="s">
        <v>67</v>
      </c>
    </row>
    <row r="974" spans="4:15" x14ac:dyDescent="0.25">
      <c r="D974" t="s">
        <v>94</v>
      </c>
      <c r="E974" t="s">
        <v>95</v>
      </c>
      <c r="F974" s="70" t="s">
        <v>96</v>
      </c>
      <c r="G974" s="53">
        <v>45709</v>
      </c>
      <c r="H974" s="70">
        <v>88</v>
      </c>
      <c r="I974" s="70">
        <v>1</v>
      </c>
      <c r="J974" t="str">
        <f t="shared" si="63"/>
        <v>Adult</v>
      </c>
      <c r="M974">
        <v>0</v>
      </c>
      <c r="O974" t="s">
        <v>67</v>
      </c>
    </row>
    <row r="975" spans="4:15" x14ac:dyDescent="0.25">
      <c r="D975" t="s">
        <v>94</v>
      </c>
      <c r="E975" t="s">
        <v>95</v>
      </c>
      <c r="F975" s="70" t="s">
        <v>96</v>
      </c>
      <c r="G975" s="53">
        <v>45709</v>
      </c>
      <c r="H975" s="70">
        <v>110</v>
      </c>
      <c r="I975" s="70">
        <v>1</v>
      </c>
      <c r="J975" t="str">
        <f t="shared" si="63"/>
        <v>Adult</v>
      </c>
      <c r="M975">
        <v>0</v>
      </c>
      <c r="O975" t="s">
        <v>67</v>
      </c>
    </row>
    <row r="976" spans="4:15" x14ac:dyDescent="0.25">
      <c r="D976" t="s">
        <v>94</v>
      </c>
      <c r="E976" t="s">
        <v>95</v>
      </c>
      <c r="F976" s="70" t="s">
        <v>96</v>
      </c>
      <c r="G976" s="53">
        <v>45709</v>
      </c>
      <c r="H976" s="70">
        <v>82</v>
      </c>
      <c r="I976" s="70">
        <v>1</v>
      </c>
      <c r="J976" t="str">
        <f t="shared" si="63"/>
        <v>Juvenile</v>
      </c>
      <c r="M976">
        <v>0</v>
      </c>
      <c r="O976" t="s">
        <v>67</v>
      </c>
    </row>
    <row r="977" spans="4:15" x14ac:dyDescent="0.25">
      <c r="D977" t="s">
        <v>94</v>
      </c>
      <c r="E977" t="s">
        <v>95</v>
      </c>
      <c r="F977" s="70" t="s">
        <v>96</v>
      </c>
      <c r="G977" s="53">
        <v>45709</v>
      </c>
      <c r="H977" s="70">
        <v>95</v>
      </c>
      <c r="I977" s="70">
        <v>1</v>
      </c>
      <c r="J977" t="str">
        <f t="shared" si="63"/>
        <v>Adult</v>
      </c>
      <c r="M977">
        <v>0</v>
      </c>
      <c r="O977" t="s">
        <v>67</v>
      </c>
    </row>
    <row r="978" spans="4:15" x14ac:dyDescent="0.25">
      <c r="D978" t="s">
        <v>94</v>
      </c>
      <c r="E978" t="s">
        <v>95</v>
      </c>
      <c r="F978" s="70" t="s">
        <v>96</v>
      </c>
      <c r="G978" s="53">
        <v>45709</v>
      </c>
      <c r="H978" s="70">
        <v>107</v>
      </c>
      <c r="I978" s="70">
        <v>1</v>
      </c>
      <c r="J978" t="str">
        <f t="shared" si="63"/>
        <v>Adult</v>
      </c>
      <c r="M978">
        <v>0</v>
      </c>
      <c r="O978" t="s">
        <v>67</v>
      </c>
    </row>
    <row r="979" spans="4:15" x14ac:dyDescent="0.25">
      <c r="D979" t="s">
        <v>94</v>
      </c>
      <c r="E979" t="s">
        <v>95</v>
      </c>
      <c r="F979" s="70" t="s">
        <v>96</v>
      </c>
      <c r="G979" s="53">
        <v>45709</v>
      </c>
      <c r="H979" s="70">
        <v>121</v>
      </c>
      <c r="I979" s="70">
        <v>1</v>
      </c>
      <c r="J979" t="str">
        <f t="shared" si="63"/>
        <v>Adult</v>
      </c>
      <c r="M979">
        <v>0</v>
      </c>
      <c r="O979" t="s">
        <v>67</v>
      </c>
    </row>
    <row r="980" spans="4:15" x14ac:dyDescent="0.25">
      <c r="D980" t="s">
        <v>94</v>
      </c>
      <c r="E980" t="s">
        <v>95</v>
      </c>
      <c r="F980" s="70" t="s">
        <v>96</v>
      </c>
      <c r="G980" s="53">
        <v>45709</v>
      </c>
      <c r="H980" s="70">
        <v>79</v>
      </c>
      <c r="I980" s="70">
        <v>1</v>
      </c>
      <c r="J980" t="str">
        <f t="shared" si="63"/>
        <v>Juvenile</v>
      </c>
      <c r="M980">
        <v>0</v>
      </c>
      <c r="O980" t="s">
        <v>67</v>
      </c>
    </row>
    <row r="981" spans="4:15" x14ac:dyDescent="0.25">
      <c r="D981" t="s">
        <v>94</v>
      </c>
      <c r="E981" t="s">
        <v>95</v>
      </c>
      <c r="F981" s="70" t="s">
        <v>96</v>
      </c>
      <c r="G981" s="54">
        <v>45709</v>
      </c>
      <c r="H981" s="70">
        <v>106</v>
      </c>
      <c r="I981" s="70">
        <v>1</v>
      </c>
      <c r="J981" t="str">
        <f t="shared" si="63"/>
        <v>Adult</v>
      </c>
      <c r="M981">
        <v>0</v>
      </c>
      <c r="O981" t="s">
        <v>67</v>
      </c>
    </row>
    <row r="982" spans="4:15" x14ac:dyDescent="0.25">
      <c r="D982" t="s">
        <v>94</v>
      </c>
      <c r="E982" t="s">
        <v>95</v>
      </c>
      <c r="F982" s="70" t="s">
        <v>96</v>
      </c>
      <c r="G982" s="53">
        <v>45709</v>
      </c>
      <c r="H982" s="70">
        <v>96</v>
      </c>
      <c r="I982" s="70">
        <v>1</v>
      </c>
      <c r="J982" t="str">
        <f t="shared" ref="J982:J984" si="64">IF(H982=0, "Adult", IF(H982&lt;20,"Larva",IF(H982&lt;=84,"Juvenile","Adult")))</f>
        <v>Adult</v>
      </c>
      <c r="M982">
        <v>0</v>
      </c>
      <c r="O982" t="s">
        <v>67</v>
      </c>
    </row>
    <row r="983" spans="4:15" x14ac:dyDescent="0.25">
      <c r="D983" t="s">
        <v>94</v>
      </c>
      <c r="E983" t="s">
        <v>95</v>
      </c>
      <c r="F983" s="70" t="s">
        <v>96</v>
      </c>
      <c r="G983" s="53">
        <v>45709</v>
      </c>
      <c r="H983" s="70">
        <v>94</v>
      </c>
      <c r="I983" s="70">
        <v>2</v>
      </c>
      <c r="J983" t="str">
        <f t="shared" si="64"/>
        <v>Adult</v>
      </c>
      <c r="M983">
        <v>0</v>
      </c>
      <c r="O983" t="s">
        <v>67</v>
      </c>
    </row>
    <row r="984" spans="4:15" x14ac:dyDescent="0.25">
      <c r="D984" t="s">
        <v>94</v>
      </c>
      <c r="E984" t="s">
        <v>95</v>
      </c>
      <c r="F984" s="70" t="s">
        <v>96</v>
      </c>
      <c r="G984" s="54">
        <v>45709</v>
      </c>
      <c r="H984" s="70">
        <v>82</v>
      </c>
      <c r="I984" s="70">
        <v>1</v>
      </c>
      <c r="J984" t="str">
        <f t="shared" si="64"/>
        <v>Juvenile</v>
      </c>
      <c r="M984">
        <v>0</v>
      </c>
      <c r="O984" t="s">
        <v>67</v>
      </c>
    </row>
    <row r="985" spans="4:15" x14ac:dyDescent="0.25">
      <c r="D985" t="s">
        <v>94</v>
      </c>
      <c r="E985" t="s">
        <v>95</v>
      </c>
      <c r="F985" s="70" t="s">
        <v>116</v>
      </c>
      <c r="G985" s="53">
        <v>45709</v>
      </c>
      <c r="H985" s="70">
        <v>74</v>
      </c>
      <c r="I985" s="70">
        <v>1</v>
      </c>
      <c r="J985" t="str">
        <f t="shared" ref="J985:J995" si="65">IF(H985=0, "Adult", IF(H985&lt;20,"Larva",IF(H985&lt;=84,"Juvenile","Adult")))</f>
        <v>Juvenile</v>
      </c>
      <c r="M985">
        <v>0</v>
      </c>
      <c r="O985" t="s">
        <v>67</v>
      </c>
    </row>
    <row r="986" spans="4:15" x14ac:dyDescent="0.25">
      <c r="D986" t="s">
        <v>94</v>
      </c>
      <c r="E986" t="s">
        <v>95</v>
      </c>
      <c r="F986" s="70" t="s">
        <v>116</v>
      </c>
      <c r="G986" s="53">
        <v>45709</v>
      </c>
      <c r="H986" s="70">
        <v>77</v>
      </c>
      <c r="I986" s="70">
        <v>2</v>
      </c>
      <c r="J986" t="str">
        <f t="shared" si="65"/>
        <v>Juvenile</v>
      </c>
      <c r="M986">
        <v>0</v>
      </c>
      <c r="O986" t="s">
        <v>67</v>
      </c>
    </row>
    <row r="987" spans="4:15" x14ac:dyDescent="0.25">
      <c r="D987" t="s">
        <v>94</v>
      </c>
      <c r="E987" t="s">
        <v>95</v>
      </c>
      <c r="F987" s="70" t="s">
        <v>116</v>
      </c>
      <c r="G987" s="53">
        <v>45709</v>
      </c>
      <c r="H987" s="70">
        <v>96</v>
      </c>
      <c r="I987" s="70">
        <v>1</v>
      </c>
      <c r="J987" t="str">
        <f t="shared" si="65"/>
        <v>Adult</v>
      </c>
      <c r="M987">
        <v>0</v>
      </c>
      <c r="O987" t="s">
        <v>67</v>
      </c>
    </row>
    <row r="988" spans="4:15" x14ac:dyDescent="0.25">
      <c r="D988" t="s">
        <v>94</v>
      </c>
      <c r="E988" t="s">
        <v>95</v>
      </c>
      <c r="F988" s="70" t="s">
        <v>116</v>
      </c>
      <c r="G988" s="53">
        <v>45709</v>
      </c>
      <c r="H988" s="70">
        <v>100</v>
      </c>
      <c r="I988" s="70">
        <v>2</v>
      </c>
      <c r="J988" t="str">
        <f t="shared" si="65"/>
        <v>Adult</v>
      </c>
      <c r="M988">
        <v>0</v>
      </c>
      <c r="O988" t="s">
        <v>67</v>
      </c>
    </row>
    <row r="989" spans="4:15" x14ac:dyDescent="0.25">
      <c r="D989" t="s">
        <v>94</v>
      </c>
      <c r="E989" t="s">
        <v>95</v>
      </c>
      <c r="F989" s="70" t="s">
        <v>116</v>
      </c>
      <c r="G989" s="53">
        <v>45709</v>
      </c>
      <c r="H989" s="70">
        <v>113</v>
      </c>
      <c r="I989" s="70">
        <v>1</v>
      </c>
      <c r="J989" t="str">
        <f t="shared" si="65"/>
        <v>Adult</v>
      </c>
      <c r="M989">
        <v>0</v>
      </c>
      <c r="O989" t="s">
        <v>67</v>
      </c>
    </row>
    <row r="990" spans="4:15" x14ac:dyDescent="0.25">
      <c r="D990" t="s">
        <v>94</v>
      </c>
      <c r="E990" t="s">
        <v>95</v>
      </c>
      <c r="F990" s="70" t="s">
        <v>116</v>
      </c>
      <c r="G990" s="53">
        <v>45709</v>
      </c>
      <c r="H990" s="70">
        <v>117</v>
      </c>
      <c r="I990" s="70">
        <v>1</v>
      </c>
      <c r="J990" t="str">
        <f t="shared" si="65"/>
        <v>Adult</v>
      </c>
      <c r="M990">
        <v>0</v>
      </c>
      <c r="O990" t="s">
        <v>67</v>
      </c>
    </row>
    <row r="991" spans="4:15" x14ac:dyDescent="0.25">
      <c r="D991" t="s">
        <v>94</v>
      </c>
      <c r="E991" t="s">
        <v>95</v>
      </c>
      <c r="F991" s="70" t="s">
        <v>116</v>
      </c>
      <c r="G991" s="53">
        <v>45709</v>
      </c>
      <c r="H991" s="70">
        <v>75</v>
      </c>
      <c r="I991" s="70">
        <v>1</v>
      </c>
      <c r="J991" t="str">
        <f t="shared" si="65"/>
        <v>Juvenile</v>
      </c>
      <c r="M991">
        <v>0</v>
      </c>
      <c r="O991" t="s">
        <v>67</v>
      </c>
    </row>
    <row r="992" spans="4:15" x14ac:dyDescent="0.25">
      <c r="D992" t="s">
        <v>94</v>
      </c>
      <c r="E992" t="s">
        <v>95</v>
      </c>
      <c r="F992" s="70" t="s">
        <v>116</v>
      </c>
      <c r="G992" s="53">
        <v>45709</v>
      </c>
      <c r="H992" s="70">
        <v>116</v>
      </c>
      <c r="I992" s="70">
        <v>1</v>
      </c>
      <c r="J992" t="str">
        <f t="shared" si="65"/>
        <v>Adult</v>
      </c>
      <c r="M992">
        <v>0</v>
      </c>
      <c r="O992" t="s">
        <v>67</v>
      </c>
    </row>
    <row r="993" spans="1:15" x14ac:dyDescent="0.25">
      <c r="D993" t="s">
        <v>94</v>
      </c>
      <c r="E993" t="s">
        <v>95</v>
      </c>
      <c r="F993" s="70" t="s">
        <v>116</v>
      </c>
      <c r="G993" s="53">
        <v>45709</v>
      </c>
      <c r="H993" s="70">
        <v>79</v>
      </c>
      <c r="I993" s="70">
        <v>1</v>
      </c>
      <c r="J993" t="str">
        <f t="shared" si="65"/>
        <v>Juvenile</v>
      </c>
      <c r="M993">
        <v>0</v>
      </c>
      <c r="O993" t="s">
        <v>67</v>
      </c>
    </row>
    <row r="994" spans="1:15" x14ac:dyDescent="0.25">
      <c r="D994" t="s">
        <v>94</v>
      </c>
      <c r="E994" t="s">
        <v>95</v>
      </c>
      <c r="F994" s="70" t="s">
        <v>116</v>
      </c>
      <c r="G994" s="53">
        <v>45709</v>
      </c>
      <c r="H994" s="70">
        <v>80</v>
      </c>
      <c r="I994" s="70">
        <v>1</v>
      </c>
      <c r="J994" t="str">
        <f t="shared" si="65"/>
        <v>Juvenile</v>
      </c>
      <c r="M994">
        <v>0</v>
      </c>
      <c r="O994" t="s">
        <v>67</v>
      </c>
    </row>
    <row r="995" spans="1:15" x14ac:dyDescent="0.25">
      <c r="D995" t="s">
        <v>94</v>
      </c>
      <c r="E995" t="s">
        <v>95</v>
      </c>
      <c r="F995" s="70" t="s">
        <v>116</v>
      </c>
      <c r="G995" s="54">
        <v>45709</v>
      </c>
      <c r="H995" s="70">
        <v>112</v>
      </c>
      <c r="I995" s="70">
        <v>1</v>
      </c>
      <c r="J995" t="str">
        <f t="shared" si="65"/>
        <v>Adult</v>
      </c>
      <c r="M995">
        <v>0</v>
      </c>
      <c r="O995" t="s">
        <v>67</v>
      </c>
    </row>
    <row r="996" spans="1:15" x14ac:dyDescent="0.25">
      <c r="A996" s="10">
        <v>726393</v>
      </c>
      <c r="B996" s="10" t="s">
        <v>13</v>
      </c>
      <c r="C996" s="10" t="s">
        <v>14</v>
      </c>
      <c r="D996" s="10" t="s">
        <v>14</v>
      </c>
      <c r="E996" t="s">
        <v>12</v>
      </c>
      <c r="F996" s="10" t="s">
        <v>196</v>
      </c>
      <c r="G996" s="36">
        <v>45714</v>
      </c>
      <c r="H996" s="17">
        <v>86</v>
      </c>
      <c r="I996">
        <v>1</v>
      </c>
      <c r="J996" t="str">
        <f>IF(H996=0, "Adult", IF(H996&lt;20,"Larva",IF(H996&lt;=84,"Juvenile","Adult")))</f>
        <v>Adult</v>
      </c>
      <c r="M996">
        <v>0</v>
      </c>
      <c r="O996" t="s">
        <v>67</v>
      </c>
    </row>
    <row r="997" spans="1:15" x14ac:dyDescent="0.25">
      <c r="A997" s="10">
        <v>726455</v>
      </c>
      <c r="B997" s="10" t="s">
        <v>13</v>
      </c>
      <c r="C997" s="10" t="s">
        <v>75</v>
      </c>
      <c r="D997" s="10" t="s">
        <v>36</v>
      </c>
      <c r="E997" t="s">
        <v>12</v>
      </c>
      <c r="F997" s="10" t="s">
        <v>197</v>
      </c>
      <c r="G997" s="36">
        <v>45715</v>
      </c>
      <c r="H997" s="10">
        <v>90</v>
      </c>
      <c r="I997">
        <v>1</v>
      </c>
      <c r="J997" t="str">
        <f t="shared" ref="J997:J998" si="66">IF(H997=0, "Adult", IF(H997&lt;20,"Larva",IF(H997&lt;=84,"Juvenile","Adult")))</f>
        <v>Adult</v>
      </c>
      <c r="M997">
        <v>0</v>
      </c>
      <c r="O997" t="s">
        <v>67</v>
      </c>
    </row>
    <row r="998" spans="1:15" x14ac:dyDescent="0.25">
      <c r="A998" s="10">
        <v>726476</v>
      </c>
      <c r="B998" s="10" t="s">
        <v>13</v>
      </c>
      <c r="C998" s="10" t="s">
        <v>75</v>
      </c>
      <c r="D998" s="10" t="s">
        <v>36</v>
      </c>
      <c r="E998" t="s">
        <v>12</v>
      </c>
      <c r="F998" s="10" t="s">
        <v>198</v>
      </c>
      <c r="G998" s="36">
        <v>45715</v>
      </c>
      <c r="H998" s="10">
        <v>74</v>
      </c>
      <c r="I998">
        <v>1</v>
      </c>
      <c r="J998" t="str">
        <f t="shared" si="66"/>
        <v>Juvenile</v>
      </c>
      <c r="M998">
        <v>0</v>
      </c>
      <c r="O998" t="s">
        <v>67</v>
      </c>
    </row>
    <row r="999" spans="1:15" x14ac:dyDescent="0.25">
      <c r="D999" t="s">
        <v>94</v>
      </c>
      <c r="E999" t="s">
        <v>95</v>
      </c>
      <c r="F999" s="37" t="s">
        <v>107</v>
      </c>
      <c r="G999" s="74">
        <v>45711</v>
      </c>
      <c r="H999" s="37">
        <v>86</v>
      </c>
      <c r="I999" s="37">
        <v>1</v>
      </c>
      <c r="J999" t="str">
        <f t="shared" ref="J999:J1030" si="67">IF(H999=0, "Adult", IF(H999&lt;20,"Larva",IF(H999&lt;=84,"Juvenile","Adult")))</f>
        <v>Adult</v>
      </c>
      <c r="M999">
        <v>0</v>
      </c>
      <c r="O999" t="s">
        <v>67</v>
      </c>
    </row>
    <row r="1000" spans="1:15" x14ac:dyDescent="0.25">
      <c r="D1000" t="s">
        <v>94</v>
      </c>
      <c r="E1000" t="s">
        <v>95</v>
      </c>
      <c r="F1000" s="39" t="s">
        <v>107</v>
      </c>
      <c r="G1000" s="75">
        <v>45711</v>
      </c>
      <c r="H1000" s="39">
        <v>77</v>
      </c>
      <c r="I1000" s="39">
        <v>1</v>
      </c>
      <c r="J1000" t="str">
        <f t="shared" si="67"/>
        <v>Juvenile</v>
      </c>
      <c r="M1000">
        <v>0</v>
      </c>
      <c r="O1000" t="s">
        <v>67</v>
      </c>
    </row>
    <row r="1001" spans="1:15" x14ac:dyDescent="0.25">
      <c r="D1001" t="s">
        <v>94</v>
      </c>
      <c r="E1001" t="s">
        <v>95</v>
      </c>
      <c r="F1001" s="39" t="s">
        <v>107</v>
      </c>
      <c r="G1001" s="75">
        <v>45711</v>
      </c>
      <c r="H1001" s="39">
        <v>90</v>
      </c>
      <c r="I1001" s="39">
        <v>1</v>
      </c>
      <c r="J1001" t="str">
        <f t="shared" si="67"/>
        <v>Adult</v>
      </c>
      <c r="M1001">
        <v>0</v>
      </c>
      <c r="O1001" t="s">
        <v>67</v>
      </c>
    </row>
    <row r="1002" spans="1:15" x14ac:dyDescent="0.25">
      <c r="D1002" t="s">
        <v>94</v>
      </c>
      <c r="E1002" t="s">
        <v>95</v>
      </c>
      <c r="F1002" s="39" t="s">
        <v>107</v>
      </c>
      <c r="G1002" s="75">
        <v>45711</v>
      </c>
      <c r="H1002" s="39">
        <v>109</v>
      </c>
      <c r="I1002" s="39">
        <v>1</v>
      </c>
      <c r="J1002" t="str">
        <f t="shared" si="67"/>
        <v>Adult</v>
      </c>
      <c r="M1002">
        <v>0</v>
      </c>
      <c r="O1002" t="s">
        <v>67</v>
      </c>
    </row>
    <row r="1003" spans="1:15" x14ac:dyDescent="0.25">
      <c r="D1003" t="s">
        <v>94</v>
      </c>
      <c r="E1003" t="s">
        <v>95</v>
      </c>
      <c r="F1003" s="39" t="s">
        <v>107</v>
      </c>
      <c r="G1003" s="75">
        <v>45711</v>
      </c>
      <c r="H1003" s="39">
        <v>86</v>
      </c>
      <c r="I1003" s="39">
        <v>1</v>
      </c>
      <c r="J1003" t="str">
        <f t="shared" si="67"/>
        <v>Adult</v>
      </c>
      <c r="M1003">
        <v>0</v>
      </c>
      <c r="O1003" t="s">
        <v>67</v>
      </c>
    </row>
    <row r="1004" spans="1:15" x14ac:dyDescent="0.25">
      <c r="D1004" t="s">
        <v>94</v>
      </c>
      <c r="E1004" t="s">
        <v>95</v>
      </c>
      <c r="F1004" s="39" t="s">
        <v>107</v>
      </c>
      <c r="G1004" s="75">
        <v>45711</v>
      </c>
      <c r="H1004" s="39">
        <v>104</v>
      </c>
      <c r="I1004" s="39">
        <v>1</v>
      </c>
      <c r="J1004" t="str">
        <f t="shared" si="67"/>
        <v>Adult</v>
      </c>
      <c r="M1004">
        <v>0</v>
      </c>
      <c r="O1004" t="s">
        <v>67</v>
      </c>
    </row>
    <row r="1005" spans="1:15" x14ac:dyDescent="0.25">
      <c r="D1005" t="s">
        <v>94</v>
      </c>
      <c r="E1005" t="s">
        <v>95</v>
      </c>
      <c r="F1005" s="39" t="s">
        <v>107</v>
      </c>
      <c r="G1005" s="75">
        <v>45711</v>
      </c>
      <c r="H1005" s="39">
        <v>109</v>
      </c>
      <c r="I1005" s="39">
        <v>1</v>
      </c>
      <c r="J1005" t="str">
        <f t="shared" si="67"/>
        <v>Adult</v>
      </c>
      <c r="M1005">
        <v>0</v>
      </c>
      <c r="O1005" t="s">
        <v>67</v>
      </c>
    </row>
    <row r="1006" spans="1:15" x14ac:dyDescent="0.25">
      <c r="D1006" t="s">
        <v>94</v>
      </c>
      <c r="E1006" t="s">
        <v>95</v>
      </c>
      <c r="F1006" s="39" t="s">
        <v>107</v>
      </c>
      <c r="G1006" s="75">
        <v>45711</v>
      </c>
      <c r="H1006" s="39">
        <v>86</v>
      </c>
      <c r="I1006" s="39">
        <v>1</v>
      </c>
      <c r="J1006" t="str">
        <f t="shared" si="67"/>
        <v>Adult</v>
      </c>
      <c r="M1006">
        <v>0</v>
      </c>
      <c r="O1006" t="s">
        <v>67</v>
      </c>
    </row>
    <row r="1007" spans="1:15" x14ac:dyDescent="0.25">
      <c r="D1007" t="s">
        <v>94</v>
      </c>
      <c r="E1007" t="s">
        <v>95</v>
      </c>
      <c r="F1007" s="39" t="s">
        <v>107</v>
      </c>
      <c r="G1007" s="75">
        <v>45711</v>
      </c>
      <c r="H1007" s="39">
        <v>121</v>
      </c>
      <c r="I1007" s="39">
        <v>1</v>
      </c>
      <c r="J1007" t="str">
        <f t="shared" si="67"/>
        <v>Adult</v>
      </c>
      <c r="M1007">
        <v>0</v>
      </c>
      <c r="O1007" t="s">
        <v>67</v>
      </c>
    </row>
    <row r="1008" spans="1:15" x14ac:dyDescent="0.25">
      <c r="D1008" t="s">
        <v>94</v>
      </c>
      <c r="E1008" t="s">
        <v>95</v>
      </c>
      <c r="F1008" s="39" t="s">
        <v>107</v>
      </c>
      <c r="G1008" s="75">
        <v>45711</v>
      </c>
      <c r="H1008" s="39">
        <v>114</v>
      </c>
      <c r="I1008" s="39">
        <v>1</v>
      </c>
      <c r="J1008" t="str">
        <f t="shared" si="67"/>
        <v>Adult</v>
      </c>
      <c r="M1008">
        <v>0</v>
      </c>
      <c r="O1008" t="s">
        <v>67</v>
      </c>
    </row>
    <row r="1009" spans="4:15" x14ac:dyDescent="0.25">
      <c r="D1009" t="s">
        <v>94</v>
      </c>
      <c r="E1009" t="s">
        <v>95</v>
      </c>
      <c r="F1009" s="39" t="s">
        <v>107</v>
      </c>
      <c r="G1009" s="75">
        <v>45711</v>
      </c>
      <c r="H1009" s="39">
        <v>111</v>
      </c>
      <c r="I1009" s="39">
        <v>1</v>
      </c>
      <c r="J1009" t="str">
        <f t="shared" si="67"/>
        <v>Adult</v>
      </c>
      <c r="M1009">
        <v>0</v>
      </c>
      <c r="O1009" t="s">
        <v>67</v>
      </c>
    </row>
    <row r="1010" spans="4:15" x14ac:dyDescent="0.25">
      <c r="D1010" t="s">
        <v>94</v>
      </c>
      <c r="E1010" t="s">
        <v>95</v>
      </c>
      <c r="F1010" s="39" t="s">
        <v>107</v>
      </c>
      <c r="G1010" s="75">
        <v>45711</v>
      </c>
      <c r="H1010" s="39">
        <v>109</v>
      </c>
      <c r="I1010" s="39">
        <v>1</v>
      </c>
      <c r="J1010" t="str">
        <f t="shared" si="67"/>
        <v>Adult</v>
      </c>
      <c r="M1010">
        <v>0</v>
      </c>
      <c r="O1010" t="s">
        <v>67</v>
      </c>
    </row>
    <row r="1011" spans="4:15" x14ac:dyDescent="0.25">
      <c r="D1011" t="s">
        <v>94</v>
      </c>
      <c r="E1011" t="s">
        <v>95</v>
      </c>
      <c r="F1011" s="39" t="s">
        <v>107</v>
      </c>
      <c r="G1011" s="75">
        <v>45711</v>
      </c>
      <c r="H1011" s="39">
        <v>107</v>
      </c>
      <c r="I1011" s="39">
        <v>1</v>
      </c>
      <c r="J1011" t="str">
        <f t="shared" si="67"/>
        <v>Adult</v>
      </c>
      <c r="M1011">
        <v>0</v>
      </c>
      <c r="O1011" t="s">
        <v>67</v>
      </c>
    </row>
    <row r="1012" spans="4:15" x14ac:dyDescent="0.25">
      <c r="D1012" t="s">
        <v>94</v>
      </c>
      <c r="E1012" t="s">
        <v>95</v>
      </c>
      <c r="F1012" s="39" t="s">
        <v>107</v>
      </c>
      <c r="G1012" s="75">
        <v>45711</v>
      </c>
      <c r="H1012" s="39">
        <v>104</v>
      </c>
      <c r="I1012" s="39">
        <v>1</v>
      </c>
      <c r="J1012" t="str">
        <f t="shared" si="67"/>
        <v>Adult</v>
      </c>
      <c r="M1012">
        <v>0</v>
      </c>
      <c r="O1012" t="s">
        <v>67</v>
      </c>
    </row>
    <row r="1013" spans="4:15" x14ac:dyDescent="0.25">
      <c r="D1013" t="s">
        <v>94</v>
      </c>
      <c r="E1013" t="s">
        <v>95</v>
      </c>
      <c r="F1013" s="39" t="s">
        <v>107</v>
      </c>
      <c r="G1013" s="75">
        <v>45711</v>
      </c>
      <c r="H1013" s="39">
        <v>88</v>
      </c>
      <c r="I1013" s="39">
        <v>1</v>
      </c>
      <c r="J1013" t="str">
        <f t="shared" si="67"/>
        <v>Adult</v>
      </c>
      <c r="M1013">
        <v>0</v>
      </c>
      <c r="O1013" t="s">
        <v>67</v>
      </c>
    </row>
    <row r="1014" spans="4:15" x14ac:dyDescent="0.25">
      <c r="D1014" t="s">
        <v>94</v>
      </c>
      <c r="E1014" t="s">
        <v>95</v>
      </c>
      <c r="F1014" s="39" t="s">
        <v>107</v>
      </c>
      <c r="G1014" s="75">
        <v>45711</v>
      </c>
      <c r="H1014" s="39">
        <v>85</v>
      </c>
      <c r="I1014" s="39">
        <v>1</v>
      </c>
      <c r="J1014" t="str">
        <f t="shared" si="67"/>
        <v>Adult</v>
      </c>
      <c r="M1014">
        <v>0</v>
      </c>
      <c r="O1014" t="s">
        <v>67</v>
      </c>
    </row>
    <row r="1015" spans="4:15" x14ac:dyDescent="0.25">
      <c r="D1015" t="s">
        <v>94</v>
      </c>
      <c r="E1015" t="s">
        <v>95</v>
      </c>
      <c r="F1015" s="39" t="s">
        <v>107</v>
      </c>
      <c r="G1015" s="75">
        <v>45711</v>
      </c>
      <c r="H1015" s="39">
        <v>84</v>
      </c>
      <c r="I1015" s="39">
        <v>1</v>
      </c>
      <c r="J1015" t="str">
        <f t="shared" si="67"/>
        <v>Juvenile</v>
      </c>
      <c r="M1015">
        <v>0</v>
      </c>
      <c r="O1015" t="s">
        <v>67</v>
      </c>
    </row>
    <row r="1016" spans="4:15" x14ac:dyDescent="0.25">
      <c r="D1016" t="s">
        <v>94</v>
      </c>
      <c r="E1016" t="s">
        <v>95</v>
      </c>
      <c r="F1016" s="39" t="s">
        <v>107</v>
      </c>
      <c r="G1016" s="75">
        <v>45711</v>
      </c>
      <c r="H1016" s="39">
        <v>83</v>
      </c>
      <c r="I1016" s="39">
        <v>1</v>
      </c>
      <c r="J1016" t="str">
        <f t="shared" si="67"/>
        <v>Juvenile</v>
      </c>
      <c r="M1016">
        <v>0</v>
      </c>
      <c r="O1016" t="s">
        <v>67</v>
      </c>
    </row>
    <row r="1017" spans="4:15" x14ac:dyDescent="0.25">
      <c r="D1017" t="s">
        <v>94</v>
      </c>
      <c r="E1017" t="s">
        <v>95</v>
      </c>
      <c r="F1017" s="39" t="s">
        <v>107</v>
      </c>
      <c r="G1017" s="75">
        <v>45711</v>
      </c>
      <c r="H1017" s="39">
        <v>77</v>
      </c>
      <c r="I1017" s="39">
        <v>2</v>
      </c>
      <c r="J1017" t="str">
        <f t="shared" si="67"/>
        <v>Juvenile</v>
      </c>
      <c r="M1017">
        <v>0</v>
      </c>
      <c r="O1017" t="s">
        <v>67</v>
      </c>
    </row>
    <row r="1018" spans="4:15" x14ac:dyDescent="0.25">
      <c r="D1018" t="s">
        <v>94</v>
      </c>
      <c r="E1018" t="s">
        <v>95</v>
      </c>
      <c r="F1018" s="39" t="s">
        <v>107</v>
      </c>
      <c r="G1018" s="75">
        <v>45711</v>
      </c>
      <c r="H1018" s="39">
        <v>75</v>
      </c>
      <c r="I1018" s="39">
        <v>1</v>
      </c>
      <c r="J1018" t="str">
        <f t="shared" si="67"/>
        <v>Juvenile</v>
      </c>
      <c r="M1018">
        <v>0</v>
      </c>
      <c r="O1018" t="s">
        <v>67</v>
      </c>
    </row>
    <row r="1019" spans="4:15" x14ac:dyDescent="0.25">
      <c r="D1019" t="s">
        <v>94</v>
      </c>
      <c r="E1019" t="s">
        <v>95</v>
      </c>
      <c r="F1019" s="39" t="s">
        <v>107</v>
      </c>
      <c r="G1019" s="75">
        <v>45711</v>
      </c>
      <c r="H1019" s="39">
        <v>94</v>
      </c>
      <c r="I1019" s="39">
        <v>1</v>
      </c>
      <c r="J1019" t="str">
        <f t="shared" si="67"/>
        <v>Adult</v>
      </c>
      <c r="M1019">
        <v>0</v>
      </c>
      <c r="O1019" t="s">
        <v>67</v>
      </c>
    </row>
    <row r="1020" spans="4:15" x14ac:dyDescent="0.25">
      <c r="D1020" t="s">
        <v>94</v>
      </c>
      <c r="E1020" t="s">
        <v>95</v>
      </c>
      <c r="F1020" s="39" t="s">
        <v>116</v>
      </c>
      <c r="G1020" s="75">
        <v>45711</v>
      </c>
      <c r="H1020" s="39">
        <v>80</v>
      </c>
      <c r="I1020" s="39">
        <v>1</v>
      </c>
      <c r="J1020" t="str">
        <f t="shared" si="67"/>
        <v>Juvenile</v>
      </c>
      <c r="M1020">
        <v>0</v>
      </c>
      <c r="O1020" t="s">
        <v>67</v>
      </c>
    </row>
    <row r="1021" spans="4:15" x14ac:dyDescent="0.25">
      <c r="D1021" t="s">
        <v>94</v>
      </c>
      <c r="E1021" t="s">
        <v>95</v>
      </c>
      <c r="F1021" s="39" t="s">
        <v>116</v>
      </c>
      <c r="G1021" s="75">
        <v>45711</v>
      </c>
      <c r="H1021" s="39">
        <v>111</v>
      </c>
      <c r="I1021" s="39">
        <v>2</v>
      </c>
      <c r="J1021" t="str">
        <f t="shared" si="67"/>
        <v>Adult</v>
      </c>
      <c r="M1021">
        <v>0</v>
      </c>
      <c r="O1021" t="s">
        <v>67</v>
      </c>
    </row>
    <row r="1022" spans="4:15" x14ac:dyDescent="0.25">
      <c r="D1022" t="s">
        <v>94</v>
      </c>
      <c r="E1022" t="s">
        <v>95</v>
      </c>
      <c r="F1022" s="39" t="s">
        <v>116</v>
      </c>
      <c r="G1022" s="75">
        <v>45711</v>
      </c>
      <c r="H1022" s="39">
        <v>79</v>
      </c>
      <c r="I1022" s="39">
        <v>1</v>
      </c>
      <c r="J1022" t="str">
        <f t="shared" si="67"/>
        <v>Juvenile</v>
      </c>
      <c r="M1022">
        <v>0</v>
      </c>
      <c r="O1022" t="s">
        <v>67</v>
      </c>
    </row>
    <row r="1023" spans="4:15" x14ac:dyDescent="0.25">
      <c r="D1023" t="s">
        <v>94</v>
      </c>
      <c r="E1023" t="s">
        <v>95</v>
      </c>
      <c r="F1023" s="39" t="s">
        <v>116</v>
      </c>
      <c r="G1023" s="75">
        <v>45711</v>
      </c>
      <c r="H1023" s="39">
        <v>112</v>
      </c>
      <c r="I1023" s="39">
        <v>1</v>
      </c>
      <c r="J1023" t="str">
        <f t="shared" si="67"/>
        <v>Adult</v>
      </c>
      <c r="M1023">
        <v>0</v>
      </c>
      <c r="O1023" t="s">
        <v>67</v>
      </c>
    </row>
    <row r="1024" spans="4:15" x14ac:dyDescent="0.25">
      <c r="D1024" t="s">
        <v>94</v>
      </c>
      <c r="E1024" t="s">
        <v>95</v>
      </c>
      <c r="F1024" s="39" t="s">
        <v>116</v>
      </c>
      <c r="G1024" s="75">
        <v>45711</v>
      </c>
      <c r="H1024" s="39">
        <v>84</v>
      </c>
      <c r="I1024" s="39">
        <v>2</v>
      </c>
      <c r="J1024" t="str">
        <f t="shared" si="67"/>
        <v>Juvenile</v>
      </c>
      <c r="M1024">
        <v>0</v>
      </c>
      <c r="O1024" t="s">
        <v>67</v>
      </c>
    </row>
    <row r="1025" spans="4:15" x14ac:dyDescent="0.25">
      <c r="D1025" t="s">
        <v>94</v>
      </c>
      <c r="E1025" t="s">
        <v>95</v>
      </c>
      <c r="F1025" s="39" t="s">
        <v>116</v>
      </c>
      <c r="G1025" s="75">
        <v>45711</v>
      </c>
      <c r="H1025" s="39">
        <v>83</v>
      </c>
      <c r="I1025" s="39">
        <v>1</v>
      </c>
      <c r="J1025" t="str">
        <f t="shared" si="67"/>
        <v>Juvenile</v>
      </c>
      <c r="M1025">
        <v>0</v>
      </c>
      <c r="O1025" t="s">
        <v>67</v>
      </c>
    </row>
    <row r="1026" spans="4:15" x14ac:dyDescent="0.25">
      <c r="D1026" t="s">
        <v>94</v>
      </c>
      <c r="E1026" t="s">
        <v>95</v>
      </c>
      <c r="F1026" s="39" t="s">
        <v>116</v>
      </c>
      <c r="G1026" s="75">
        <v>45711</v>
      </c>
      <c r="H1026" s="39">
        <v>89</v>
      </c>
      <c r="I1026" s="39">
        <v>1</v>
      </c>
      <c r="J1026" t="str">
        <f t="shared" si="67"/>
        <v>Adult</v>
      </c>
      <c r="M1026">
        <v>0</v>
      </c>
      <c r="O1026" t="s">
        <v>67</v>
      </c>
    </row>
    <row r="1027" spans="4:15" x14ac:dyDescent="0.25">
      <c r="D1027" t="s">
        <v>94</v>
      </c>
      <c r="E1027" t="s">
        <v>95</v>
      </c>
      <c r="F1027" s="39" t="s">
        <v>116</v>
      </c>
      <c r="G1027" s="75">
        <v>45711</v>
      </c>
      <c r="H1027" s="39">
        <v>78</v>
      </c>
      <c r="I1027" s="39">
        <v>1</v>
      </c>
      <c r="J1027" t="str">
        <f t="shared" si="67"/>
        <v>Juvenile</v>
      </c>
      <c r="M1027">
        <v>0</v>
      </c>
      <c r="O1027" t="s">
        <v>67</v>
      </c>
    </row>
    <row r="1028" spans="4:15" x14ac:dyDescent="0.25">
      <c r="D1028" t="s">
        <v>94</v>
      </c>
      <c r="E1028" t="s">
        <v>95</v>
      </c>
      <c r="F1028" s="39" t="s">
        <v>116</v>
      </c>
      <c r="G1028" s="75">
        <v>45711</v>
      </c>
      <c r="H1028" s="39">
        <v>82</v>
      </c>
      <c r="I1028" s="39">
        <v>1</v>
      </c>
      <c r="J1028" t="str">
        <f t="shared" si="67"/>
        <v>Juvenile</v>
      </c>
      <c r="M1028">
        <v>0</v>
      </c>
      <c r="O1028" t="s">
        <v>67</v>
      </c>
    </row>
    <row r="1029" spans="4:15" x14ac:dyDescent="0.25">
      <c r="D1029" t="s">
        <v>94</v>
      </c>
      <c r="E1029" t="s">
        <v>95</v>
      </c>
      <c r="F1029" s="39" t="s">
        <v>116</v>
      </c>
      <c r="G1029" s="75">
        <v>45711</v>
      </c>
      <c r="H1029" s="39">
        <v>83</v>
      </c>
      <c r="I1029" s="39">
        <v>2</v>
      </c>
      <c r="J1029" t="str">
        <f t="shared" si="67"/>
        <v>Juvenile</v>
      </c>
      <c r="M1029">
        <v>0</v>
      </c>
      <c r="O1029" t="s">
        <v>67</v>
      </c>
    </row>
    <row r="1030" spans="4:15" x14ac:dyDescent="0.25">
      <c r="D1030" t="s">
        <v>94</v>
      </c>
      <c r="E1030" t="s">
        <v>95</v>
      </c>
      <c r="F1030" s="39" t="s">
        <v>116</v>
      </c>
      <c r="G1030" s="75">
        <v>45711</v>
      </c>
      <c r="H1030" s="39">
        <v>87</v>
      </c>
      <c r="I1030" s="39">
        <v>1</v>
      </c>
      <c r="J1030" t="str">
        <f t="shared" si="67"/>
        <v>Adult</v>
      </c>
      <c r="M1030">
        <v>0</v>
      </c>
      <c r="O1030" t="s">
        <v>67</v>
      </c>
    </row>
    <row r="1031" spans="4:15" x14ac:dyDescent="0.25">
      <c r="D1031" t="s">
        <v>94</v>
      </c>
      <c r="E1031" t="s">
        <v>95</v>
      </c>
      <c r="F1031" s="39" t="s">
        <v>116</v>
      </c>
      <c r="G1031" s="75">
        <v>45711</v>
      </c>
      <c r="H1031" s="39">
        <v>91</v>
      </c>
      <c r="I1031" s="39">
        <v>1</v>
      </c>
      <c r="J1031" t="str">
        <f t="shared" ref="J1031:J1062" si="68">IF(H1031=0, "Adult", IF(H1031&lt;20,"Larva",IF(H1031&lt;=84,"Juvenile","Adult")))</f>
        <v>Adult</v>
      </c>
      <c r="M1031">
        <v>0</v>
      </c>
      <c r="O1031" t="s">
        <v>67</v>
      </c>
    </row>
    <row r="1032" spans="4:15" x14ac:dyDescent="0.25">
      <c r="D1032" t="s">
        <v>94</v>
      </c>
      <c r="E1032" t="s">
        <v>95</v>
      </c>
      <c r="F1032" s="39" t="s">
        <v>116</v>
      </c>
      <c r="G1032" s="75">
        <v>45711</v>
      </c>
      <c r="H1032" s="39">
        <v>103</v>
      </c>
      <c r="I1032" s="39">
        <v>1</v>
      </c>
      <c r="J1032" t="str">
        <f t="shared" si="68"/>
        <v>Adult</v>
      </c>
      <c r="M1032">
        <v>0</v>
      </c>
      <c r="O1032" t="s">
        <v>67</v>
      </c>
    </row>
    <row r="1033" spans="4:15" x14ac:dyDescent="0.25">
      <c r="D1033" t="s">
        <v>94</v>
      </c>
      <c r="E1033" t="s">
        <v>95</v>
      </c>
      <c r="F1033" s="39" t="s">
        <v>116</v>
      </c>
      <c r="G1033" s="75">
        <v>45711</v>
      </c>
      <c r="H1033" s="39">
        <v>106</v>
      </c>
      <c r="I1033" s="39">
        <v>1</v>
      </c>
      <c r="J1033" t="str">
        <f t="shared" si="68"/>
        <v>Adult</v>
      </c>
      <c r="M1033">
        <v>0</v>
      </c>
      <c r="O1033" t="s">
        <v>67</v>
      </c>
    </row>
    <row r="1034" spans="4:15" x14ac:dyDescent="0.25">
      <c r="D1034" t="s">
        <v>94</v>
      </c>
      <c r="E1034" t="s">
        <v>95</v>
      </c>
      <c r="F1034" s="39" t="s">
        <v>96</v>
      </c>
      <c r="G1034" s="75">
        <v>45711</v>
      </c>
      <c r="H1034" s="39">
        <v>75</v>
      </c>
      <c r="I1034" s="39">
        <v>1</v>
      </c>
      <c r="J1034" t="str">
        <f t="shared" si="68"/>
        <v>Juvenile</v>
      </c>
      <c r="M1034">
        <v>0</v>
      </c>
      <c r="O1034" t="s">
        <v>67</v>
      </c>
    </row>
    <row r="1035" spans="4:15" x14ac:dyDescent="0.25">
      <c r="D1035" t="s">
        <v>94</v>
      </c>
      <c r="E1035" t="s">
        <v>95</v>
      </c>
      <c r="F1035" s="39" t="s">
        <v>96</v>
      </c>
      <c r="G1035" s="75">
        <v>45711</v>
      </c>
      <c r="H1035" s="39">
        <v>86</v>
      </c>
      <c r="I1035" s="39">
        <v>1</v>
      </c>
      <c r="J1035" t="str">
        <f t="shared" si="68"/>
        <v>Adult</v>
      </c>
      <c r="M1035">
        <v>0</v>
      </c>
      <c r="O1035" t="s">
        <v>67</v>
      </c>
    </row>
    <row r="1036" spans="4:15" x14ac:dyDescent="0.25">
      <c r="D1036" t="s">
        <v>94</v>
      </c>
      <c r="E1036" t="s">
        <v>95</v>
      </c>
      <c r="F1036" s="39" t="s">
        <v>96</v>
      </c>
      <c r="G1036" s="75">
        <v>45711</v>
      </c>
      <c r="H1036" s="39">
        <v>96</v>
      </c>
      <c r="I1036" s="39">
        <v>1</v>
      </c>
      <c r="J1036" t="str">
        <f t="shared" si="68"/>
        <v>Adult</v>
      </c>
      <c r="M1036">
        <v>0</v>
      </c>
      <c r="O1036" t="s">
        <v>67</v>
      </c>
    </row>
    <row r="1037" spans="4:15" x14ac:dyDescent="0.25">
      <c r="D1037" t="s">
        <v>94</v>
      </c>
      <c r="E1037" t="s">
        <v>95</v>
      </c>
      <c r="F1037" s="39" t="s">
        <v>96</v>
      </c>
      <c r="G1037" s="75">
        <v>45711</v>
      </c>
      <c r="H1037" s="39">
        <v>86</v>
      </c>
      <c r="I1037" s="39">
        <v>1</v>
      </c>
      <c r="J1037" t="str">
        <f t="shared" si="68"/>
        <v>Adult</v>
      </c>
      <c r="M1037">
        <v>0</v>
      </c>
      <c r="O1037" t="s">
        <v>67</v>
      </c>
    </row>
    <row r="1038" spans="4:15" x14ac:dyDescent="0.25">
      <c r="D1038" t="s">
        <v>94</v>
      </c>
      <c r="E1038" t="s">
        <v>95</v>
      </c>
      <c r="F1038" s="39" t="s">
        <v>96</v>
      </c>
      <c r="G1038" s="75">
        <v>45711</v>
      </c>
      <c r="H1038" s="39">
        <v>90</v>
      </c>
      <c r="I1038" s="39">
        <v>1</v>
      </c>
      <c r="J1038" t="str">
        <f t="shared" si="68"/>
        <v>Adult</v>
      </c>
      <c r="M1038">
        <v>0</v>
      </c>
      <c r="O1038" t="s">
        <v>67</v>
      </c>
    </row>
    <row r="1039" spans="4:15" x14ac:dyDescent="0.25">
      <c r="D1039" t="s">
        <v>94</v>
      </c>
      <c r="E1039" t="s">
        <v>95</v>
      </c>
      <c r="F1039" s="39" t="s">
        <v>107</v>
      </c>
      <c r="G1039" s="75">
        <v>45712</v>
      </c>
      <c r="H1039" s="39">
        <v>96</v>
      </c>
      <c r="I1039" s="39">
        <v>1</v>
      </c>
      <c r="J1039" t="str">
        <f t="shared" si="68"/>
        <v>Adult</v>
      </c>
      <c r="M1039">
        <v>0</v>
      </c>
      <c r="O1039" t="s">
        <v>67</v>
      </c>
    </row>
    <row r="1040" spans="4:15" x14ac:dyDescent="0.25">
      <c r="D1040" t="s">
        <v>94</v>
      </c>
      <c r="E1040" t="s">
        <v>95</v>
      </c>
      <c r="F1040" s="39" t="s">
        <v>107</v>
      </c>
      <c r="G1040" s="75">
        <v>45712</v>
      </c>
      <c r="H1040" s="39">
        <v>80</v>
      </c>
      <c r="I1040" s="39">
        <v>1</v>
      </c>
      <c r="J1040" t="str">
        <f t="shared" si="68"/>
        <v>Juvenile</v>
      </c>
      <c r="M1040">
        <v>0</v>
      </c>
      <c r="O1040" t="s">
        <v>67</v>
      </c>
    </row>
    <row r="1041" spans="4:15" x14ac:dyDescent="0.25">
      <c r="D1041" t="s">
        <v>94</v>
      </c>
      <c r="E1041" t="s">
        <v>95</v>
      </c>
      <c r="F1041" s="39" t="s">
        <v>96</v>
      </c>
      <c r="G1041" s="75">
        <v>45712</v>
      </c>
      <c r="H1041" s="37">
        <v>80</v>
      </c>
      <c r="I1041" s="37">
        <v>1</v>
      </c>
      <c r="J1041" t="str">
        <f t="shared" si="68"/>
        <v>Juvenile</v>
      </c>
      <c r="M1041">
        <v>0</v>
      </c>
      <c r="O1041" t="s">
        <v>67</v>
      </c>
    </row>
    <row r="1042" spans="4:15" x14ac:dyDescent="0.25">
      <c r="D1042" t="s">
        <v>94</v>
      </c>
      <c r="E1042" t="s">
        <v>95</v>
      </c>
      <c r="F1042" s="39" t="s">
        <v>96</v>
      </c>
      <c r="G1042" s="75">
        <v>45712</v>
      </c>
      <c r="H1042" s="37">
        <v>90</v>
      </c>
      <c r="I1042" s="37">
        <v>1</v>
      </c>
      <c r="J1042" t="str">
        <f t="shared" si="68"/>
        <v>Adult</v>
      </c>
      <c r="M1042">
        <v>0</v>
      </c>
      <c r="O1042" t="s">
        <v>67</v>
      </c>
    </row>
    <row r="1043" spans="4:15" x14ac:dyDescent="0.25">
      <c r="D1043" t="s">
        <v>94</v>
      </c>
      <c r="E1043" t="s">
        <v>95</v>
      </c>
      <c r="F1043" s="39" t="s">
        <v>96</v>
      </c>
      <c r="G1043" s="75">
        <v>45712</v>
      </c>
      <c r="H1043" s="39">
        <v>109</v>
      </c>
      <c r="I1043" s="39">
        <v>1</v>
      </c>
      <c r="J1043" t="str">
        <f t="shared" si="68"/>
        <v>Adult</v>
      </c>
      <c r="M1043">
        <v>0</v>
      </c>
      <c r="O1043" t="s">
        <v>67</v>
      </c>
    </row>
    <row r="1044" spans="4:15" x14ac:dyDescent="0.25">
      <c r="D1044" t="s">
        <v>94</v>
      </c>
      <c r="E1044" t="s">
        <v>95</v>
      </c>
      <c r="F1044" s="39" t="s">
        <v>96</v>
      </c>
      <c r="G1044" s="75">
        <v>45712</v>
      </c>
      <c r="H1044" s="39">
        <v>83</v>
      </c>
      <c r="I1044" s="39">
        <v>1</v>
      </c>
      <c r="J1044" t="str">
        <f t="shared" si="68"/>
        <v>Juvenile</v>
      </c>
      <c r="M1044">
        <v>0</v>
      </c>
      <c r="O1044" t="s">
        <v>67</v>
      </c>
    </row>
    <row r="1045" spans="4:15" x14ac:dyDescent="0.25">
      <c r="D1045" t="s">
        <v>94</v>
      </c>
      <c r="E1045" t="s">
        <v>95</v>
      </c>
      <c r="F1045" s="39" t="s">
        <v>116</v>
      </c>
      <c r="G1045" s="75">
        <v>45713</v>
      </c>
      <c r="H1045" s="37">
        <v>84</v>
      </c>
      <c r="I1045" s="37">
        <v>1</v>
      </c>
      <c r="J1045" t="str">
        <f t="shared" si="68"/>
        <v>Juvenile</v>
      </c>
      <c r="M1045">
        <v>0</v>
      </c>
      <c r="O1045" t="s">
        <v>67</v>
      </c>
    </row>
    <row r="1046" spans="4:15" x14ac:dyDescent="0.25">
      <c r="D1046" t="s">
        <v>94</v>
      </c>
      <c r="E1046" t="s">
        <v>95</v>
      </c>
      <c r="F1046" s="39" t="s">
        <v>116</v>
      </c>
      <c r="G1046" s="75">
        <v>45713</v>
      </c>
      <c r="H1046" s="39">
        <v>90</v>
      </c>
      <c r="I1046" s="39">
        <v>1</v>
      </c>
      <c r="J1046" t="str">
        <f t="shared" si="68"/>
        <v>Adult</v>
      </c>
      <c r="M1046">
        <v>0</v>
      </c>
      <c r="O1046" t="s">
        <v>67</v>
      </c>
    </row>
    <row r="1047" spans="4:15" x14ac:dyDescent="0.25">
      <c r="D1047" t="s">
        <v>94</v>
      </c>
      <c r="E1047" t="s">
        <v>95</v>
      </c>
      <c r="F1047" s="39" t="s">
        <v>116</v>
      </c>
      <c r="G1047" s="75">
        <v>45713</v>
      </c>
      <c r="H1047" s="39">
        <v>82</v>
      </c>
      <c r="I1047" s="39">
        <v>1</v>
      </c>
      <c r="J1047" t="str">
        <f t="shared" si="68"/>
        <v>Juvenile</v>
      </c>
      <c r="M1047">
        <v>0</v>
      </c>
      <c r="O1047" t="s">
        <v>67</v>
      </c>
    </row>
    <row r="1048" spans="4:15" x14ac:dyDescent="0.25">
      <c r="D1048" t="s">
        <v>94</v>
      </c>
      <c r="E1048" t="s">
        <v>95</v>
      </c>
      <c r="F1048" s="39" t="s">
        <v>116</v>
      </c>
      <c r="G1048" s="75">
        <v>45713</v>
      </c>
      <c r="H1048" s="39">
        <v>83</v>
      </c>
      <c r="I1048" s="39">
        <v>1</v>
      </c>
      <c r="J1048" t="str">
        <f t="shared" si="68"/>
        <v>Juvenile</v>
      </c>
      <c r="M1048">
        <v>0</v>
      </c>
      <c r="O1048" t="s">
        <v>67</v>
      </c>
    </row>
    <row r="1049" spans="4:15" x14ac:dyDescent="0.25">
      <c r="D1049" t="s">
        <v>94</v>
      </c>
      <c r="E1049" t="s">
        <v>95</v>
      </c>
      <c r="F1049" s="39" t="s">
        <v>116</v>
      </c>
      <c r="G1049" s="75">
        <v>45713</v>
      </c>
      <c r="H1049" s="39">
        <v>75</v>
      </c>
      <c r="I1049" s="39">
        <v>1</v>
      </c>
      <c r="J1049" t="str">
        <f t="shared" si="68"/>
        <v>Juvenile</v>
      </c>
      <c r="M1049">
        <v>0</v>
      </c>
      <c r="O1049" t="s">
        <v>67</v>
      </c>
    </row>
    <row r="1050" spans="4:15" x14ac:dyDescent="0.25">
      <c r="D1050" t="s">
        <v>94</v>
      </c>
      <c r="E1050" t="s">
        <v>95</v>
      </c>
      <c r="F1050" s="39" t="s">
        <v>116</v>
      </c>
      <c r="G1050" s="75">
        <v>45713</v>
      </c>
      <c r="H1050" s="39">
        <v>109</v>
      </c>
      <c r="I1050" s="39">
        <v>1</v>
      </c>
      <c r="J1050" t="str">
        <f t="shared" si="68"/>
        <v>Adult</v>
      </c>
      <c r="M1050">
        <v>0</v>
      </c>
      <c r="O1050" t="s">
        <v>67</v>
      </c>
    </row>
    <row r="1051" spans="4:15" x14ac:dyDescent="0.25">
      <c r="D1051" t="s">
        <v>94</v>
      </c>
      <c r="E1051" t="s">
        <v>95</v>
      </c>
      <c r="F1051" s="39" t="s">
        <v>116</v>
      </c>
      <c r="G1051" s="75">
        <v>45713</v>
      </c>
      <c r="H1051" s="39">
        <v>120</v>
      </c>
      <c r="I1051" s="39">
        <v>1</v>
      </c>
      <c r="J1051" t="str">
        <f t="shared" si="68"/>
        <v>Adult</v>
      </c>
      <c r="M1051">
        <v>0</v>
      </c>
      <c r="O1051" t="s">
        <v>67</v>
      </c>
    </row>
    <row r="1052" spans="4:15" x14ac:dyDescent="0.25">
      <c r="D1052" t="s">
        <v>94</v>
      </c>
      <c r="E1052" t="s">
        <v>95</v>
      </c>
      <c r="F1052" s="39" t="s">
        <v>96</v>
      </c>
      <c r="G1052" s="75">
        <v>45714</v>
      </c>
      <c r="H1052" s="37">
        <v>93</v>
      </c>
      <c r="I1052" s="37">
        <v>1</v>
      </c>
      <c r="J1052" t="str">
        <f t="shared" si="68"/>
        <v>Adult</v>
      </c>
      <c r="M1052">
        <v>0</v>
      </c>
      <c r="O1052" t="s">
        <v>67</v>
      </c>
    </row>
    <row r="1053" spans="4:15" x14ac:dyDescent="0.25">
      <c r="D1053" t="s">
        <v>94</v>
      </c>
      <c r="E1053" t="s">
        <v>95</v>
      </c>
      <c r="F1053" s="39" t="s">
        <v>96</v>
      </c>
      <c r="G1053" s="75">
        <v>45714</v>
      </c>
      <c r="H1053" s="39">
        <v>80</v>
      </c>
      <c r="I1053" s="39">
        <v>1</v>
      </c>
      <c r="J1053" t="str">
        <f t="shared" si="68"/>
        <v>Juvenile</v>
      </c>
      <c r="M1053">
        <v>0</v>
      </c>
      <c r="O1053" t="s">
        <v>67</v>
      </c>
    </row>
    <row r="1054" spans="4:15" x14ac:dyDescent="0.25">
      <c r="D1054" t="s">
        <v>94</v>
      </c>
      <c r="E1054" t="s">
        <v>95</v>
      </c>
      <c r="F1054" s="39" t="s">
        <v>107</v>
      </c>
      <c r="G1054" s="75">
        <v>45714</v>
      </c>
      <c r="H1054" s="39">
        <v>90</v>
      </c>
      <c r="I1054" s="39">
        <v>1</v>
      </c>
      <c r="J1054" t="str">
        <f t="shared" si="68"/>
        <v>Adult</v>
      </c>
      <c r="M1054">
        <v>0</v>
      </c>
      <c r="O1054" t="s">
        <v>67</v>
      </c>
    </row>
    <row r="1055" spans="4:15" x14ac:dyDescent="0.25">
      <c r="D1055" t="s">
        <v>94</v>
      </c>
      <c r="E1055" t="s">
        <v>95</v>
      </c>
      <c r="F1055" s="39" t="s">
        <v>116</v>
      </c>
      <c r="G1055" s="75">
        <v>45714</v>
      </c>
      <c r="H1055" s="37">
        <v>82</v>
      </c>
      <c r="I1055" s="37">
        <v>1</v>
      </c>
      <c r="J1055" t="str">
        <f t="shared" si="68"/>
        <v>Juvenile</v>
      </c>
      <c r="M1055">
        <v>0</v>
      </c>
      <c r="O1055" t="s">
        <v>67</v>
      </c>
    </row>
    <row r="1056" spans="4:15" x14ac:dyDescent="0.25">
      <c r="D1056" t="s">
        <v>94</v>
      </c>
      <c r="E1056" t="s">
        <v>95</v>
      </c>
      <c r="F1056" s="39" t="s">
        <v>116</v>
      </c>
      <c r="G1056" s="75">
        <v>45714</v>
      </c>
      <c r="H1056" s="39">
        <v>96</v>
      </c>
      <c r="I1056" s="39">
        <v>1</v>
      </c>
      <c r="J1056" t="str">
        <f t="shared" si="68"/>
        <v>Adult</v>
      </c>
      <c r="M1056">
        <v>0</v>
      </c>
      <c r="O1056" t="s">
        <v>67</v>
      </c>
    </row>
    <row r="1057" spans="1:15" x14ac:dyDescent="0.25">
      <c r="D1057" t="s">
        <v>94</v>
      </c>
      <c r="E1057" t="s">
        <v>95</v>
      </c>
      <c r="F1057" s="39" t="s">
        <v>116</v>
      </c>
      <c r="G1057" s="75">
        <v>45714</v>
      </c>
      <c r="H1057" s="39">
        <v>105</v>
      </c>
      <c r="I1057" s="39">
        <v>1</v>
      </c>
      <c r="J1057" t="str">
        <f t="shared" si="68"/>
        <v>Adult</v>
      </c>
      <c r="M1057">
        <v>0</v>
      </c>
      <c r="O1057" t="s">
        <v>67</v>
      </c>
    </row>
    <row r="1058" spans="1:15" x14ac:dyDescent="0.25">
      <c r="D1058" t="s">
        <v>94</v>
      </c>
      <c r="E1058" t="s">
        <v>95</v>
      </c>
      <c r="F1058" s="39" t="s">
        <v>116</v>
      </c>
      <c r="G1058" s="75">
        <v>45714</v>
      </c>
      <c r="H1058" s="39">
        <v>85</v>
      </c>
      <c r="I1058" s="39">
        <v>1</v>
      </c>
      <c r="J1058" t="str">
        <f t="shared" si="68"/>
        <v>Adult</v>
      </c>
      <c r="M1058">
        <v>0</v>
      </c>
      <c r="O1058" t="s">
        <v>67</v>
      </c>
    </row>
    <row r="1059" spans="1:15" x14ac:dyDescent="0.25">
      <c r="D1059" t="s">
        <v>94</v>
      </c>
      <c r="E1059" t="s">
        <v>95</v>
      </c>
      <c r="F1059" s="39" t="s">
        <v>116</v>
      </c>
      <c r="G1059" s="75">
        <v>45714</v>
      </c>
      <c r="H1059" s="39">
        <v>87</v>
      </c>
      <c r="I1059" s="39">
        <v>1</v>
      </c>
      <c r="J1059" t="str">
        <f t="shared" si="68"/>
        <v>Adult</v>
      </c>
      <c r="M1059">
        <v>0</v>
      </c>
      <c r="O1059" t="s">
        <v>67</v>
      </c>
    </row>
    <row r="1060" spans="1:15" x14ac:dyDescent="0.25">
      <c r="D1060" t="s">
        <v>94</v>
      </c>
      <c r="E1060" t="s">
        <v>95</v>
      </c>
      <c r="F1060" s="39" t="s">
        <v>96</v>
      </c>
      <c r="G1060" s="75">
        <v>45715</v>
      </c>
      <c r="H1060" s="37">
        <v>73</v>
      </c>
      <c r="I1060" s="37">
        <v>1</v>
      </c>
      <c r="J1060" t="str">
        <f t="shared" si="68"/>
        <v>Juvenile</v>
      </c>
      <c r="M1060">
        <v>0</v>
      </c>
      <c r="O1060" t="s">
        <v>67</v>
      </c>
    </row>
    <row r="1061" spans="1:15" x14ac:dyDescent="0.25">
      <c r="D1061" t="s">
        <v>94</v>
      </c>
      <c r="E1061" t="s">
        <v>95</v>
      </c>
      <c r="F1061" s="39" t="s">
        <v>96</v>
      </c>
      <c r="G1061" s="75">
        <v>45715</v>
      </c>
      <c r="H1061" s="37">
        <v>80</v>
      </c>
      <c r="I1061" s="37">
        <v>1</v>
      </c>
      <c r="J1061" t="str">
        <f t="shared" si="68"/>
        <v>Juvenile</v>
      </c>
      <c r="M1061">
        <v>0</v>
      </c>
      <c r="O1061" t="s">
        <v>67</v>
      </c>
    </row>
    <row r="1062" spans="1:15" x14ac:dyDescent="0.25">
      <c r="D1062" t="s">
        <v>94</v>
      </c>
      <c r="E1062" t="s">
        <v>95</v>
      </c>
      <c r="F1062" s="39" t="s">
        <v>96</v>
      </c>
      <c r="G1062" s="76">
        <v>45715</v>
      </c>
      <c r="H1062" s="39">
        <v>90</v>
      </c>
      <c r="I1062" s="39">
        <v>1</v>
      </c>
      <c r="J1062" t="str">
        <f t="shared" si="68"/>
        <v>Adult</v>
      </c>
      <c r="M1062">
        <v>0</v>
      </c>
      <c r="O1062" t="s">
        <v>67</v>
      </c>
    </row>
    <row r="1063" spans="1:15" x14ac:dyDescent="0.25">
      <c r="A1063" s="10">
        <v>726560</v>
      </c>
      <c r="B1063" s="10" t="s">
        <v>13</v>
      </c>
      <c r="C1063" s="10" t="s">
        <v>75</v>
      </c>
      <c r="D1063" s="10" t="s">
        <v>36</v>
      </c>
      <c r="E1063" t="s">
        <v>12</v>
      </c>
      <c r="F1063" s="10" t="s">
        <v>199</v>
      </c>
      <c r="G1063" s="36">
        <v>45719</v>
      </c>
      <c r="H1063" s="17">
        <v>82</v>
      </c>
      <c r="I1063">
        <v>1</v>
      </c>
      <c r="J1063" t="str">
        <f>IF(H1063=0, "Adult", IF(H1063&lt;20,"Larva",IF(H1063&lt;=84,"Juvenile","Adult")))</f>
        <v>Juvenile</v>
      </c>
      <c r="M1063">
        <v>0</v>
      </c>
      <c r="O1063" t="s">
        <v>67</v>
      </c>
    </row>
    <row r="1064" spans="1:15" x14ac:dyDescent="0.25">
      <c r="A1064" s="10">
        <v>726705</v>
      </c>
      <c r="B1064" s="10" t="s">
        <v>68</v>
      </c>
      <c r="C1064" s="10" t="s">
        <v>189</v>
      </c>
      <c r="D1064" s="10" t="s">
        <v>174</v>
      </c>
      <c r="E1064" t="s">
        <v>12</v>
      </c>
      <c r="F1064" s="10" t="s">
        <v>200</v>
      </c>
      <c r="G1064" s="36">
        <v>45721</v>
      </c>
      <c r="H1064" s="10">
        <v>76</v>
      </c>
      <c r="I1064" s="10">
        <v>1</v>
      </c>
      <c r="J1064" t="str">
        <f t="shared" ref="J1064:J1073" si="69">IF(H1064=0, "Adult", IF(H1064&lt;20,"Larva",IF(H1064&lt;=84,"Juvenile","Adult")))</f>
        <v>Juvenile</v>
      </c>
      <c r="M1064">
        <v>0</v>
      </c>
      <c r="O1064" t="s">
        <v>67</v>
      </c>
    </row>
    <row r="1065" spans="1:15" x14ac:dyDescent="0.25">
      <c r="A1065" s="10">
        <v>726705</v>
      </c>
      <c r="B1065" s="10" t="s">
        <v>68</v>
      </c>
      <c r="C1065" s="10" t="s">
        <v>189</v>
      </c>
      <c r="D1065" s="10" t="s">
        <v>174</v>
      </c>
      <c r="E1065" t="s">
        <v>12</v>
      </c>
      <c r="F1065" s="10" t="s">
        <v>200</v>
      </c>
      <c r="G1065" s="36">
        <v>45721</v>
      </c>
      <c r="H1065" s="10">
        <v>77</v>
      </c>
      <c r="I1065" s="10">
        <v>1</v>
      </c>
      <c r="J1065" t="str">
        <f t="shared" si="69"/>
        <v>Juvenile</v>
      </c>
      <c r="M1065">
        <v>0</v>
      </c>
      <c r="O1065" t="s">
        <v>67</v>
      </c>
    </row>
    <row r="1066" spans="1:15" x14ac:dyDescent="0.25">
      <c r="A1066" s="10">
        <v>726707</v>
      </c>
      <c r="B1066" s="10" t="s">
        <v>68</v>
      </c>
      <c r="C1066" s="10" t="s">
        <v>189</v>
      </c>
      <c r="D1066" s="10" t="s">
        <v>174</v>
      </c>
      <c r="E1066" t="s">
        <v>12</v>
      </c>
      <c r="F1066" s="10" t="s">
        <v>200</v>
      </c>
      <c r="G1066" s="36">
        <v>45721</v>
      </c>
      <c r="H1066" s="10">
        <v>93</v>
      </c>
      <c r="I1066" s="10">
        <v>1</v>
      </c>
      <c r="J1066" t="str">
        <f t="shared" si="69"/>
        <v>Adult</v>
      </c>
      <c r="M1066">
        <v>0</v>
      </c>
      <c r="O1066" t="s">
        <v>67</v>
      </c>
    </row>
    <row r="1067" spans="1:15" x14ac:dyDescent="0.25">
      <c r="A1067" s="10">
        <v>726707</v>
      </c>
      <c r="B1067" s="10" t="s">
        <v>68</v>
      </c>
      <c r="C1067" s="10" t="s">
        <v>189</v>
      </c>
      <c r="D1067" s="10" t="s">
        <v>174</v>
      </c>
      <c r="E1067" t="s">
        <v>12</v>
      </c>
      <c r="F1067" s="10" t="s">
        <v>200</v>
      </c>
      <c r="G1067" s="36">
        <v>45721</v>
      </c>
      <c r="H1067" s="10">
        <v>85</v>
      </c>
      <c r="I1067" s="10">
        <v>1</v>
      </c>
      <c r="J1067" t="str">
        <f t="shared" si="69"/>
        <v>Adult</v>
      </c>
      <c r="M1067">
        <v>0</v>
      </c>
      <c r="O1067" t="s">
        <v>67</v>
      </c>
    </row>
    <row r="1068" spans="1:15" x14ac:dyDescent="0.25">
      <c r="A1068" s="10">
        <v>726708</v>
      </c>
      <c r="B1068" s="10" t="s">
        <v>68</v>
      </c>
      <c r="C1068" s="10" t="s">
        <v>189</v>
      </c>
      <c r="D1068" s="10" t="s">
        <v>174</v>
      </c>
      <c r="E1068" t="s">
        <v>12</v>
      </c>
      <c r="F1068" s="10" t="s">
        <v>200</v>
      </c>
      <c r="G1068" s="36">
        <v>45721</v>
      </c>
      <c r="H1068" s="10">
        <v>76</v>
      </c>
      <c r="I1068" s="10">
        <v>1</v>
      </c>
      <c r="J1068" t="str">
        <f t="shared" si="69"/>
        <v>Juvenile</v>
      </c>
      <c r="M1068">
        <v>0</v>
      </c>
      <c r="O1068" t="s">
        <v>67</v>
      </c>
    </row>
    <row r="1069" spans="1:15" x14ac:dyDescent="0.25">
      <c r="A1069" s="10">
        <v>726709</v>
      </c>
      <c r="B1069" s="10" t="s">
        <v>68</v>
      </c>
      <c r="C1069" s="10" t="s">
        <v>189</v>
      </c>
      <c r="D1069" s="10" t="s">
        <v>174</v>
      </c>
      <c r="E1069" t="s">
        <v>12</v>
      </c>
      <c r="F1069" s="10" t="s">
        <v>200</v>
      </c>
      <c r="G1069" s="36">
        <v>45721</v>
      </c>
      <c r="H1069" s="10">
        <v>83</v>
      </c>
      <c r="I1069" s="10">
        <v>1</v>
      </c>
      <c r="J1069" t="str">
        <f t="shared" si="69"/>
        <v>Juvenile</v>
      </c>
      <c r="M1069">
        <v>0</v>
      </c>
      <c r="O1069" t="s">
        <v>67</v>
      </c>
    </row>
    <row r="1070" spans="1:15" x14ac:dyDescent="0.25">
      <c r="A1070" s="10">
        <v>726709</v>
      </c>
      <c r="B1070" s="10" t="s">
        <v>68</v>
      </c>
      <c r="C1070" s="10" t="s">
        <v>189</v>
      </c>
      <c r="D1070" s="10" t="s">
        <v>174</v>
      </c>
      <c r="E1070" t="s">
        <v>12</v>
      </c>
      <c r="F1070" s="10" t="s">
        <v>200</v>
      </c>
      <c r="G1070" s="36">
        <v>45721</v>
      </c>
      <c r="H1070" s="10">
        <v>80</v>
      </c>
      <c r="I1070" s="10">
        <v>1</v>
      </c>
      <c r="J1070" t="str">
        <f t="shared" si="69"/>
        <v>Juvenile</v>
      </c>
      <c r="M1070">
        <v>0</v>
      </c>
      <c r="O1070" t="s">
        <v>67</v>
      </c>
    </row>
    <row r="1071" spans="1:15" x14ac:dyDescent="0.25">
      <c r="A1071" s="10">
        <v>726710</v>
      </c>
      <c r="B1071" s="10" t="s">
        <v>68</v>
      </c>
      <c r="C1071" s="10" t="s">
        <v>189</v>
      </c>
      <c r="D1071" s="10" t="s">
        <v>174</v>
      </c>
      <c r="E1071" t="s">
        <v>12</v>
      </c>
      <c r="F1071" s="10" t="s">
        <v>200</v>
      </c>
      <c r="G1071" s="36">
        <v>45721</v>
      </c>
      <c r="H1071" s="10">
        <v>79</v>
      </c>
      <c r="I1071" s="10">
        <v>1</v>
      </c>
      <c r="J1071" t="str">
        <f t="shared" si="69"/>
        <v>Juvenile</v>
      </c>
      <c r="M1071">
        <v>0</v>
      </c>
      <c r="O1071" t="s">
        <v>67</v>
      </c>
    </row>
    <row r="1072" spans="1:15" x14ac:dyDescent="0.25">
      <c r="A1072" s="10">
        <v>726714</v>
      </c>
      <c r="B1072" s="10" t="s">
        <v>68</v>
      </c>
      <c r="C1072" s="10" t="s">
        <v>189</v>
      </c>
      <c r="D1072" s="10" t="s">
        <v>174</v>
      </c>
      <c r="E1072" t="s">
        <v>12</v>
      </c>
      <c r="F1072" s="10" t="s">
        <v>201</v>
      </c>
      <c r="G1072" s="36">
        <v>45721</v>
      </c>
      <c r="H1072" s="10">
        <v>86</v>
      </c>
      <c r="I1072" s="10">
        <v>1</v>
      </c>
      <c r="J1072" t="str">
        <f t="shared" si="69"/>
        <v>Adult</v>
      </c>
      <c r="M1072">
        <v>0</v>
      </c>
      <c r="O1072" t="s">
        <v>67</v>
      </c>
    </row>
    <row r="1073" spans="1:15" x14ac:dyDescent="0.25">
      <c r="A1073" s="10">
        <v>726714</v>
      </c>
      <c r="B1073" s="10" t="s">
        <v>68</v>
      </c>
      <c r="C1073" s="10" t="s">
        <v>189</v>
      </c>
      <c r="D1073" s="10" t="s">
        <v>174</v>
      </c>
      <c r="E1073" t="s">
        <v>12</v>
      </c>
      <c r="F1073" s="10" t="s">
        <v>201</v>
      </c>
      <c r="G1073" s="36">
        <v>45721</v>
      </c>
      <c r="H1073" s="10">
        <v>76</v>
      </c>
      <c r="I1073" s="10">
        <v>1</v>
      </c>
      <c r="J1073" t="str">
        <f t="shared" si="69"/>
        <v>Juvenile</v>
      </c>
      <c r="M1073">
        <v>0</v>
      </c>
      <c r="O1073" t="s">
        <v>67</v>
      </c>
    </row>
    <row r="1074" spans="1:15" x14ac:dyDescent="0.25">
      <c r="D1074" t="s">
        <v>94</v>
      </c>
      <c r="E1074" t="s">
        <v>95</v>
      </c>
      <c r="F1074" s="37" t="s">
        <v>107</v>
      </c>
      <c r="G1074" s="46">
        <v>45718</v>
      </c>
      <c r="H1074" s="37">
        <v>82</v>
      </c>
      <c r="I1074" s="37">
        <v>1</v>
      </c>
      <c r="J1074" t="str">
        <f t="shared" ref="J1074:J1083" si="70">IF(H1074=0, "Adult", IF(H1074&lt;20,"Larva",IF(H1074&lt;=84,"Juvenile","Adult")))</f>
        <v>Juvenile</v>
      </c>
      <c r="M1074">
        <v>0</v>
      </c>
      <c r="O1074" t="s">
        <v>67</v>
      </c>
    </row>
    <row r="1075" spans="1:15" x14ac:dyDescent="0.25">
      <c r="D1075" t="s">
        <v>94</v>
      </c>
      <c r="E1075" t="s">
        <v>95</v>
      </c>
      <c r="F1075" s="39" t="s">
        <v>96</v>
      </c>
      <c r="G1075" s="29">
        <v>45719</v>
      </c>
      <c r="H1075" s="39">
        <v>84</v>
      </c>
      <c r="I1075" s="39">
        <v>1</v>
      </c>
      <c r="J1075" t="str">
        <f t="shared" si="70"/>
        <v>Juvenile</v>
      </c>
      <c r="M1075">
        <v>0</v>
      </c>
      <c r="O1075" t="s">
        <v>67</v>
      </c>
    </row>
    <row r="1076" spans="1:15" x14ac:dyDescent="0.25">
      <c r="D1076" t="s">
        <v>94</v>
      </c>
      <c r="E1076" t="s">
        <v>95</v>
      </c>
      <c r="F1076" s="39" t="s">
        <v>96</v>
      </c>
      <c r="G1076" s="29">
        <v>45719</v>
      </c>
      <c r="H1076" s="39">
        <v>88</v>
      </c>
      <c r="I1076" s="39">
        <v>1</v>
      </c>
      <c r="J1076" t="str">
        <f t="shared" si="70"/>
        <v>Adult</v>
      </c>
      <c r="M1076">
        <v>0</v>
      </c>
      <c r="O1076" t="s">
        <v>67</v>
      </c>
    </row>
    <row r="1077" spans="1:15" x14ac:dyDescent="0.25">
      <c r="D1077" t="s">
        <v>94</v>
      </c>
      <c r="E1077" t="s">
        <v>95</v>
      </c>
      <c r="F1077" s="39" t="s">
        <v>107</v>
      </c>
      <c r="G1077" s="29">
        <v>45719</v>
      </c>
      <c r="H1077" s="39">
        <v>79</v>
      </c>
      <c r="I1077" s="39">
        <v>1</v>
      </c>
      <c r="J1077" t="str">
        <f t="shared" si="70"/>
        <v>Juvenile</v>
      </c>
      <c r="M1077">
        <v>0</v>
      </c>
      <c r="O1077" t="s">
        <v>67</v>
      </c>
    </row>
    <row r="1078" spans="1:15" x14ac:dyDescent="0.25">
      <c r="D1078" t="s">
        <v>94</v>
      </c>
      <c r="E1078" t="s">
        <v>95</v>
      </c>
      <c r="F1078" s="39" t="s">
        <v>116</v>
      </c>
      <c r="G1078" s="29">
        <v>45721</v>
      </c>
      <c r="H1078" s="37">
        <v>81</v>
      </c>
      <c r="I1078" s="37">
        <v>1</v>
      </c>
      <c r="J1078" t="str">
        <f t="shared" si="70"/>
        <v>Juvenile</v>
      </c>
      <c r="M1078">
        <v>0</v>
      </c>
      <c r="O1078" t="s">
        <v>67</v>
      </c>
    </row>
    <row r="1079" spans="1:15" x14ac:dyDescent="0.25">
      <c r="D1079" t="s">
        <v>94</v>
      </c>
      <c r="E1079" t="s">
        <v>95</v>
      </c>
      <c r="F1079" s="39" t="s">
        <v>116</v>
      </c>
      <c r="G1079" s="29">
        <v>45721</v>
      </c>
      <c r="H1079" s="39">
        <v>86</v>
      </c>
      <c r="I1079" s="39">
        <v>1</v>
      </c>
      <c r="J1079" t="str">
        <f t="shared" si="70"/>
        <v>Adult</v>
      </c>
      <c r="M1079">
        <v>0</v>
      </c>
      <c r="O1079" t="s">
        <v>67</v>
      </c>
    </row>
    <row r="1080" spans="1:15" x14ac:dyDescent="0.25">
      <c r="D1080" t="s">
        <v>94</v>
      </c>
      <c r="E1080" t="s">
        <v>95</v>
      </c>
      <c r="F1080" s="39" t="s">
        <v>116</v>
      </c>
      <c r="G1080" s="29">
        <v>45721</v>
      </c>
      <c r="H1080" s="39">
        <v>84</v>
      </c>
      <c r="I1080" s="39">
        <v>1</v>
      </c>
      <c r="J1080" t="str">
        <f t="shared" si="70"/>
        <v>Juvenile</v>
      </c>
      <c r="M1080">
        <v>0</v>
      </c>
      <c r="O1080" t="s">
        <v>67</v>
      </c>
    </row>
    <row r="1081" spans="1:15" x14ac:dyDescent="0.25">
      <c r="D1081" t="s">
        <v>94</v>
      </c>
      <c r="E1081" t="s">
        <v>95</v>
      </c>
      <c r="F1081" s="39" t="s">
        <v>96</v>
      </c>
      <c r="G1081" s="29">
        <v>45721</v>
      </c>
      <c r="H1081" s="39">
        <v>80</v>
      </c>
      <c r="I1081" s="39">
        <v>1</v>
      </c>
      <c r="J1081" t="str">
        <f t="shared" si="70"/>
        <v>Juvenile</v>
      </c>
      <c r="M1081">
        <v>0</v>
      </c>
      <c r="O1081" t="s">
        <v>67</v>
      </c>
    </row>
    <row r="1082" spans="1:15" x14ac:dyDescent="0.25">
      <c r="D1082" t="s">
        <v>94</v>
      </c>
      <c r="E1082" t="s">
        <v>95</v>
      </c>
      <c r="F1082" s="39" t="s">
        <v>107</v>
      </c>
      <c r="G1082" s="29">
        <v>45722</v>
      </c>
      <c r="H1082" s="37">
        <v>78</v>
      </c>
      <c r="I1082" s="37">
        <v>1</v>
      </c>
      <c r="J1082" t="str">
        <f t="shared" si="70"/>
        <v>Juvenile</v>
      </c>
      <c r="M1082">
        <v>0</v>
      </c>
      <c r="O1082" t="s">
        <v>67</v>
      </c>
    </row>
    <row r="1083" spans="1:15" x14ac:dyDescent="0.25">
      <c r="D1083" t="s">
        <v>94</v>
      </c>
      <c r="E1083" t="s">
        <v>95</v>
      </c>
      <c r="F1083" s="47" t="s">
        <v>107</v>
      </c>
      <c r="G1083" s="48">
        <v>45722</v>
      </c>
      <c r="H1083" s="39">
        <v>75</v>
      </c>
      <c r="I1083" s="39">
        <v>1</v>
      </c>
      <c r="J1083" t="str">
        <f t="shared" si="70"/>
        <v>Juvenile</v>
      </c>
      <c r="M1083">
        <v>0</v>
      </c>
      <c r="O1083" t="s">
        <v>67</v>
      </c>
    </row>
    <row r="1084" spans="1:15" x14ac:dyDescent="0.25">
      <c r="B1084" s="63" t="s">
        <v>68</v>
      </c>
      <c r="C1084" s="116" t="s">
        <v>69</v>
      </c>
      <c r="D1084" s="37" t="s">
        <v>36</v>
      </c>
      <c r="E1084" t="s">
        <v>12</v>
      </c>
      <c r="F1084" s="37" t="s">
        <v>202</v>
      </c>
      <c r="G1084" s="38">
        <v>45722</v>
      </c>
      <c r="H1084" s="37">
        <v>72</v>
      </c>
      <c r="I1084" s="37">
        <v>1</v>
      </c>
      <c r="J1084" t="str">
        <f t="shared" ref="J1084:J1101" si="71">IF(H1084=0, "Adult", IF(H1084&lt;20,"Larva",IF(H1084&lt;=84,"Juvenile","Adult")))</f>
        <v>Juvenile</v>
      </c>
      <c r="M1084">
        <v>0</v>
      </c>
      <c r="O1084" t="s">
        <v>67</v>
      </c>
    </row>
    <row r="1085" spans="1:15" x14ac:dyDescent="0.25">
      <c r="B1085" s="65" t="s">
        <v>68</v>
      </c>
      <c r="C1085" s="68" t="s">
        <v>69</v>
      </c>
      <c r="D1085" s="39" t="s">
        <v>36</v>
      </c>
      <c r="E1085" t="s">
        <v>12</v>
      </c>
      <c r="F1085" s="39" t="s">
        <v>202</v>
      </c>
      <c r="G1085" s="117">
        <v>45722</v>
      </c>
      <c r="H1085" s="39">
        <v>76</v>
      </c>
      <c r="I1085" s="39">
        <v>1</v>
      </c>
      <c r="J1085" t="str">
        <f t="shared" si="71"/>
        <v>Juvenile</v>
      </c>
      <c r="M1085">
        <v>0</v>
      </c>
      <c r="O1085" t="s">
        <v>67</v>
      </c>
    </row>
    <row r="1086" spans="1:15" x14ac:dyDescent="0.25">
      <c r="B1086" s="65" t="s">
        <v>68</v>
      </c>
      <c r="C1086" s="68" t="s">
        <v>69</v>
      </c>
      <c r="D1086" s="39" t="s">
        <v>36</v>
      </c>
      <c r="E1086" t="s">
        <v>12</v>
      </c>
      <c r="F1086" s="39" t="s">
        <v>202</v>
      </c>
      <c r="G1086" s="117">
        <v>45722</v>
      </c>
      <c r="H1086" s="39">
        <v>90</v>
      </c>
      <c r="I1086" s="39">
        <v>1</v>
      </c>
      <c r="J1086" t="str">
        <f t="shared" si="71"/>
        <v>Adult</v>
      </c>
      <c r="M1086">
        <v>0</v>
      </c>
      <c r="O1086" t="s">
        <v>67</v>
      </c>
    </row>
    <row r="1087" spans="1:15" x14ac:dyDescent="0.25">
      <c r="B1087" s="65" t="s">
        <v>68</v>
      </c>
      <c r="C1087" s="68" t="s">
        <v>69</v>
      </c>
      <c r="D1087" s="39" t="s">
        <v>36</v>
      </c>
      <c r="E1087" t="s">
        <v>12</v>
      </c>
      <c r="F1087" s="39" t="s">
        <v>202</v>
      </c>
      <c r="G1087" s="117">
        <v>45722</v>
      </c>
      <c r="H1087" s="37">
        <v>80</v>
      </c>
      <c r="I1087" s="37">
        <v>1</v>
      </c>
      <c r="J1087" t="str">
        <f t="shared" si="71"/>
        <v>Juvenile</v>
      </c>
      <c r="M1087">
        <v>0</v>
      </c>
      <c r="O1087" t="s">
        <v>67</v>
      </c>
    </row>
    <row r="1088" spans="1:15" x14ac:dyDescent="0.25">
      <c r="B1088" s="65" t="s">
        <v>68</v>
      </c>
      <c r="C1088" s="68" t="s">
        <v>69</v>
      </c>
      <c r="D1088" s="39" t="s">
        <v>36</v>
      </c>
      <c r="E1088" t="s">
        <v>12</v>
      </c>
      <c r="F1088" s="39" t="s">
        <v>202</v>
      </c>
      <c r="G1088" s="117">
        <v>45722</v>
      </c>
      <c r="H1088" s="39">
        <v>85</v>
      </c>
      <c r="I1088" s="39">
        <v>1</v>
      </c>
      <c r="J1088" t="str">
        <f t="shared" si="71"/>
        <v>Adult</v>
      </c>
      <c r="M1088">
        <v>0</v>
      </c>
      <c r="O1088" t="s">
        <v>67</v>
      </c>
    </row>
    <row r="1089" spans="1:15" x14ac:dyDescent="0.25">
      <c r="B1089" s="65" t="s">
        <v>68</v>
      </c>
      <c r="C1089" s="68" t="s">
        <v>69</v>
      </c>
      <c r="D1089" s="39" t="s">
        <v>36</v>
      </c>
      <c r="E1089" t="s">
        <v>12</v>
      </c>
      <c r="F1089" s="39" t="s">
        <v>202</v>
      </c>
      <c r="G1089" s="117">
        <v>45722</v>
      </c>
      <c r="H1089" s="39">
        <v>113</v>
      </c>
      <c r="I1089" s="39">
        <v>1</v>
      </c>
      <c r="J1089" t="str">
        <f t="shared" si="71"/>
        <v>Adult</v>
      </c>
      <c r="M1089">
        <v>0</v>
      </c>
      <c r="O1089" t="s">
        <v>67</v>
      </c>
    </row>
    <row r="1090" spans="1:15" x14ac:dyDescent="0.25">
      <c r="B1090" s="65" t="s">
        <v>68</v>
      </c>
      <c r="C1090" s="68" t="s">
        <v>69</v>
      </c>
      <c r="D1090" s="39" t="s">
        <v>36</v>
      </c>
      <c r="E1090" t="s">
        <v>12</v>
      </c>
      <c r="F1090" s="39" t="s">
        <v>202</v>
      </c>
      <c r="G1090" s="117">
        <v>45722</v>
      </c>
      <c r="H1090" s="39">
        <v>80</v>
      </c>
      <c r="I1090" s="39">
        <v>1</v>
      </c>
      <c r="J1090" t="str">
        <f t="shared" si="71"/>
        <v>Juvenile</v>
      </c>
      <c r="M1090">
        <v>0</v>
      </c>
      <c r="O1090" t="s">
        <v>67</v>
      </c>
    </row>
    <row r="1091" spans="1:15" x14ac:dyDescent="0.25">
      <c r="B1091" s="65" t="s">
        <v>68</v>
      </c>
      <c r="C1091" s="68" t="s">
        <v>69</v>
      </c>
      <c r="D1091" s="39" t="s">
        <v>36</v>
      </c>
      <c r="E1091" t="s">
        <v>12</v>
      </c>
      <c r="F1091" s="39" t="s">
        <v>202</v>
      </c>
      <c r="G1091" s="117">
        <v>45722</v>
      </c>
      <c r="H1091" s="39">
        <v>86</v>
      </c>
      <c r="I1091" s="39">
        <v>1</v>
      </c>
      <c r="J1091" t="str">
        <f t="shared" si="71"/>
        <v>Adult</v>
      </c>
      <c r="M1091">
        <v>0</v>
      </c>
      <c r="O1091" t="s">
        <v>67</v>
      </c>
    </row>
    <row r="1092" spans="1:15" x14ac:dyDescent="0.25">
      <c r="B1092" s="65" t="s">
        <v>68</v>
      </c>
      <c r="C1092" s="68" t="s">
        <v>69</v>
      </c>
      <c r="D1092" s="39" t="s">
        <v>36</v>
      </c>
      <c r="E1092" t="s">
        <v>12</v>
      </c>
      <c r="F1092" s="39" t="s">
        <v>202</v>
      </c>
      <c r="G1092" s="117">
        <v>45722</v>
      </c>
      <c r="H1092" s="39">
        <v>104</v>
      </c>
      <c r="I1092" s="39">
        <v>1</v>
      </c>
      <c r="J1092" t="str">
        <f t="shared" si="71"/>
        <v>Adult</v>
      </c>
      <c r="M1092">
        <v>0</v>
      </c>
      <c r="O1092" t="s">
        <v>67</v>
      </c>
    </row>
    <row r="1093" spans="1:15" x14ac:dyDescent="0.25">
      <c r="B1093" s="65" t="s">
        <v>13</v>
      </c>
      <c r="C1093" s="68" t="s">
        <v>75</v>
      </c>
      <c r="D1093" s="39" t="s">
        <v>36</v>
      </c>
      <c r="E1093" t="s">
        <v>12</v>
      </c>
      <c r="F1093" s="39" t="s">
        <v>203</v>
      </c>
      <c r="G1093" s="117">
        <v>45722</v>
      </c>
      <c r="H1093" s="37">
        <v>83</v>
      </c>
      <c r="I1093" s="37">
        <v>1</v>
      </c>
      <c r="J1093" t="str">
        <f t="shared" si="71"/>
        <v>Juvenile</v>
      </c>
      <c r="M1093">
        <v>0</v>
      </c>
      <c r="O1093" t="s">
        <v>67</v>
      </c>
    </row>
    <row r="1094" spans="1:15" x14ac:dyDescent="0.25">
      <c r="B1094" s="65" t="s">
        <v>13</v>
      </c>
      <c r="C1094" s="68" t="s">
        <v>75</v>
      </c>
      <c r="D1094" s="39" t="s">
        <v>36</v>
      </c>
      <c r="E1094" t="s">
        <v>12</v>
      </c>
      <c r="F1094" s="39" t="s">
        <v>203</v>
      </c>
      <c r="G1094" s="117">
        <v>45722</v>
      </c>
      <c r="H1094" s="39">
        <v>95</v>
      </c>
      <c r="I1094" s="39">
        <v>1</v>
      </c>
      <c r="J1094" t="str">
        <f t="shared" si="71"/>
        <v>Adult</v>
      </c>
      <c r="M1094">
        <v>0</v>
      </c>
      <c r="O1094" t="s">
        <v>67</v>
      </c>
    </row>
    <row r="1095" spans="1:15" x14ac:dyDescent="0.25">
      <c r="B1095" s="65" t="s">
        <v>13</v>
      </c>
      <c r="C1095" s="68" t="s">
        <v>75</v>
      </c>
      <c r="D1095" s="39" t="s">
        <v>36</v>
      </c>
      <c r="E1095" t="s">
        <v>12</v>
      </c>
      <c r="F1095" s="39" t="s">
        <v>203</v>
      </c>
      <c r="G1095" s="117">
        <v>45722</v>
      </c>
      <c r="H1095" s="39">
        <v>79</v>
      </c>
      <c r="I1095" s="39">
        <v>1</v>
      </c>
      <c r="J1095" t="str">
        <f t="shared" si="71"/>
        <v>Juvenile</v>
      </c>
      <c r="M1095">
        <v>0</v>
      </c>
      <c r="O1095" t="s">
        <v>67</v>
      </c>
    </row>
    <row r="1096" spans="1:15" x14ac:dyDescent="0.25">
      <c r="B1096" s="65" t="s">
        <v>13</v>
      </c>
      <c r="C1096" s="68" t="s">
        <v>75</v>
      </c>
      <c r="D1096" s="39" t="s">
        <v>36</v>
      </c>
      <c r="E1096" t="s">
        <v>12</v>
      </c>
      <c r="F1096" s="39" t="s">
        <v>203</v>
      </c>
      <c r="G1096" s="117">
        <v>45722</v>
      </c>
      <c r="H1096" s="39">
        <v>80</v>
      </c>
      <c r="I1096" s="39">
        <v>1</v>
      </c>
      <c r="J1096" t="str">
        <f t="shared" si="71"/>
        <v>Juvenile</v>
      </c>
      <c r="M1096">
        <v>0</v>
      </c>
      <c r="O1096" t="s">
        <v>67</v>
      </c>
    </row>
    <row r="1097" spans="1:15" x14ac:dyDescent="0.25">
      <c r="B1097" s="65" t="s">
        <v>13</v>
      </c>
      <c r="C1097" s="68" t="s">
        <v>75</v>
      </c>
      <c r="D1097" s="39" t="s">
        <v>36</v>
      </c>
      <c r="E1097" t="s">
        <v>12</v>
      </c>
      <c r="F1097" s="39" t="s">
        <v>203</v>
      </c>
      <c r="G1097" s="117">
        <v>45722</v>
      </c>
      <c r="H1097" s="39">
        <v>94</v>
      </c>
      <c r="I1097" s="39">
        <v>1</v>
      </c>
      <c r="J1097" t="str">
        <f t="shared" si="71"/>
        <v>Adult</v>
      </c>
      <c r="M1097">
        <v>0</v>
      </c>
      <c r="O1097" t="s">
        <v>67</v>
      </c>
    </row>
    <row r="1098" spans="1:15" x14ac:dyDescent="0.25">
      <c r="B1098" s="65" t="s">
        <v>13</v>
      </c>
      <c r="C1098" s="68" t="s">
        <v>75</v>
      </c>
      <c r="D1098" s="39" t="s">
        <v>36</v>
      </c>
      <c r="E1098" t="s">
        <v>12</v>
      </c>
      <c r="F1098" s="39" t="s">
        <v>203</v>
      </c>
      <c r="G1098" s="117">
        <v>45722</v>
      </c>
      <c r="H1098" s="39">
        <v>75</v>
      </c>
      <c r="I1098" s="39">
        <v>2</v>
      </c>
      <c r="J1098" t="str">
        <f t="shared" si="71"/>
        <v>Juvenile</v>
      </c>
      <c r="M1098">
        <v>0</v>
      </c>
      <c r="O1098" t="s">
        <v>67</v>
      </c>
    </row>
    <row r="1099" spans="1:15" x14ac:dyDescent="0.25">
      <c r="B1099" s="65" t="s">
        <v>13</v>
      </c>
      <c r="C1099" s="68" t="s">
        <v>75</v>
      </c>
      <c r="D1099" s="39" t="s">
        <v>36</v>
      </c>
      <c r="E1099" t="s">
        <v>12</v>
      </c>
      <c r="F1099" s="39" t="s">
        <v>203</v>
      </c>
      <c r="G1099" s="117">
        <v>45722</v>
      </c>
      <c r="H1099" s="39">
        <v>78</v>
      </c>
      <c r="I1099" s="39">
        <v>1</v>
      </c>
      <c r="J1099" t="str">
        <f t="shared" si="71"/>
        <v>Juvenile</v>
      </c>
      <c r="M1099">
        <v>0</v>
      </c>
      <c r="O1099" t="s">
        <v>67</v>
      </c>
    </row>
    <row r="1100" spans="1:15" x14ac:dyDescent="0.25">
      <c r="B1100" s="65" t="s">
        <v>13</v>
      </c>
      <c r="C1100" s="68" t="s">
        <v>75</v>
      </c>
      <c r="D1100" s="39" t="s">
        <v>36</v>
      </c>
      <c r="E1100" t="s">
        <v>12</v>
      </c>
      <c r="F1100" s="39" t="s">
        <v>203</v>
      </c>
      <c r="G1100" s="117">
        <v>45722</v>
      </c>
      <c r="H1100" s="39">
        <v>79</v>
      </c>
      <c r="I1100" s="39">
        <v>1</v>
      </c>
      <c r="J1100" t="str">
        <f t="shared" si="71"/>
        <v>Juvenile</v>
      </c>
      <c r="M1100">
        <v>0</v>
      </c>
      <c r="O1100" t="s">
        <v>67</v>
      </c>
    </row>
    <row r="1101" spans="1:15" x14ac:dyDescent="0.25">
      <c r="B1101" s="67" t="s">
        <v>13</v>
      </c>
      <c r="C1101" s="69" t="s">
        <v>75</v>
      </c>
      <c r="D1101" s="39" t="s">
        <v>36</v>
      </c>
      <c r="E1101" t="s">
        <v>12</v>
      </c>
      <c r="F1101" s="39" t="s">
        <v>203</v>
      </c>
      <c r="G1101" s="117">
        <v>45722</v>
      </c>
      <c r="H1101" s="39">
        <v>82</v>
      </c>
      <c r="I1101" s="39">
        <v>1</v>
      </c>
      <c r="J1101" t="str">
        <f t="shared" si="71"/>
        <v>Juvenile</v>
      </c>
      <c r="M1101">
        <v>0</v>
      </c>
      <c r="O1101" t="s">
        <v>67</v>
      </c>
    </row>
    <row r="1102" spans="1:15" x14ac:dyDescent="0.25">
      <c r="A1102" s="10">
        <v>726842</v>
      </c>
      <c r="B1102" s="10" t="s">
        <v>13</v>
      </c>
      <c r="C1102" s="10" t="s">
        <v>14</v>
      </c>
      <c r="D1102" s="10" t="s">
        <v>14</v>
      </c>
      <c r="E1102" t="s">
        <v>12</v>
      </c>
      <c r="F1102" s="10" t="s">
        <v>204</v>
      </c>
      <c r="G1102" s="36">
        <v>45726</v>
      </c>
      <c r="H1102" s="10">
        <v>80</v>
      </c>
      <c r="I1102" s="10">
        <v>1</v>
      </c>
      <c r="J1102" t="str">
        <f t="shared" ref="J1102:J1103" si="72">IF(H1102=0, "Adult", IF(H1102&lt;20,"Larva",IF(H1102&lt;=84,"Juvenile","Adult")))</f>
        <v>Juvenile</v>
      </c>
      <c r="M1102">
        <v>0</v>
      </c>
      <c r="O1102" t="s">
        <v>67</v>
      </c>
    </row>
    <row r="1103" spans="1:15" x14ac:dyDescent="0.25">
      <c r="A1103" s="10">
        <v>726848</v>
      </c>
      <c r="B1103" s="10" t="s">
        <v>13</v>
      </c>
      <c r="C1103" s="10" t="s">
        <v>14</v>
      </c>
      <c r="D1103" s="10" t="s">
        <v>14</v>
      </c>
      <c r="E1103" t="s">
        <v>12</v>
      </c>
      <c r="F1103" s="10" t="s">
        <v>204</v>
      </c>
      <c r="G1103" s="36">
        <v>45726</v>
      </c>
      <c r="H1103" s="10">
        <v>85</v>
      </c>
      <c r="I1103" s="10">
        <v>1</v>
      </c>
      <c r="J1103" t="str">
        <f t="shared" si="72"/>
        <v>Adult</v>
      </c>
      <c r="M1103">
        <v>0</v>
      </c>
      <c r="O1103" t="s">
        <v>67</v>
      </c>
    </row>
    <row r="1104" spans="1:15" x14ac:dyDescent="0.25">
      <c r="A1104" s="10">
        <v>726937</v>
      </c>
      <c r="B1104" s="10" t="s">
        <v>68</v>
      </c>
      <c r="C1104" s="10" t="s">
        <v>173</v>
      </c>
      <c r="D1104" s="10" t="s">
        <v>174</v>
      </c>
      <c r="E1104" t="s">
        <v>12</v>
      </c>
      <c r="F1104" s="10" t="s">
        <v>205</v>
      </c>
      <c r="G1104" s="36">
        <v>45727</v>
      </c>
      <c r="H1104" s="10">
        <v>76</v>
      </c>
      <c r="I1104" s="10">
        <v>1</v>
      </c>
      <c r="J1104" t="str">
        <f t="shared" ref="J1104:J1108" si="73">IF(H1104=0, "Adult", IF(H1104&lt;20,"Larva",IF(H1104&lt;=84,"Juvenile","Adult")))</f>
        <v>Juvenile</v>
      </c>
      <c r="M1104">
        <v>0</v>
      </c>
      <c r="O1104" t="s">
        <v>67</v>
      </c>
    </row>
    <row r="1105" spans="1:15" x14ac:dyDescent="0.25">
      <c r="A1105" s="10">
        <v>726939</v>
      </c>
      <c r="B1105" s="10" t="s">
        <v>68</v>
      </c>
      <c r="C1105" s="10" t="s">
        <v>173</v>
      </c>
      <c r="D1105" s="10" t="s">
        <v>174</v>
      </c>
      <c r="E1105" t="s">
        <v>12</v>
      </c>
      <c r="F1105" s="10" t="s">
        <v>205</v>
      </c>
      <c r="G1105" s="36">
        <v>45727</v>
      </c>
      <c r="H1105" s="10">
        <v>86</v>
      </c>
      <c r="I1105" s="10">
        <v>1</v>
      </c>
      <c r="J1105" t="str">
        <f t="shared" si="73"/>
        <v>Adult</v>
      </c>
      <c r="M1105">
        <v>0</v>
      </c>
      <c r="O1105" t="s">
        <v>67</v>
      </c>
    </row>
    <row r="1106" spans="1:15" x14ac:dyDescent="0.25">
      <c r="A1106" s="10">
        <v>726939</v>
      </c>
      <c r="B1106" s="10" t="s">
        <v>68</v>
      </c>
      <c r="C1106" s="10" t="s">
        <v>173</v>
      </c>
      <c r="D1106" s="10" t="s">
        <v>174</v>
      </c>
      <c r="E1106" t="s">
        <v>12</v>
      </c>
      <c r="F1106" s="10" t="s">
        <v>205</v>
      </c>
      <c r="G1106" s="36">
        <v>45727</v>
      </c>
      <c r="H1106" s="10">
        <v>85</v>
      </c>
      <c r="I1106" s="10">
        <v>1</v>
      </c>
      <c r="J1106" t="str">
        <f t="shared" si="73"/>
        <v>Adult</v>
      </c>
      <c r="M1106">
        <v>0</v>
      </c>
      <c r="O1106" t="s">
        <v>67</v>
      </c>
    </row>
    <row r="1107" spans="1:15" x14ac:dyDescent="0.25">
      <c r="A1107" s="10">
        <v>726939</v>
      </c>
      <c r="B1107" s="10" t="s">
        <v>68</v>
      </c>
      <c r="C1107" s="10" t="s">
        <v>173</v>
      </c>
      <c r="D1107" s="10" t="s">
        <v>174</v>
      </c>
      <c r="E1107" t="s">
        <v>12</v>
      </c>
      <c r="F1107" s="10" t="s">
        <v>205</v>
      </c>
      <c r="G1107" s="36">
        <v>45727</v>
      </c>
      <c r="H1107" s="10">
        <v>87</v>
      </c>
      <c r="I1107" s="10">
        <v>1</v>
      </c>
      <c r="J1107" t="str">
        <f t="shared" si="73"/>
        <v>Adult</v>
      </c>
      <c r="M1107">
        <v>0</v>
      </c>
      <c r="O1107" t="s">
        <v>67</v>
      </c>
    </row>
    <row r="1108" spans="1:15" x14ac:dyDescent="0.25">
      <c r="A1108" s="10">
        <v>726940</v>
      </c>
      <c r="B1108" s="10" t="s">
        <v>68</v>
      </c>
      <c r="C1108" s="10" t="s">
        <v>173</v>
      </c>
      <c r="D1108" s="10" t="s">
        <v>174</v>
      </c>
      <c r="E1108" t="s">
        <v>12</v>
      </c>
      <c r="F1108" s="10" t="s">
        <v>205</v>
      </c>
      <c r="G1108" s="36">
        <v>45727</v>
      </c>
      <c r="H1108" s="10">
        <v>107</v>
      </c>
      <c r="I1108" s="10">
        <v>1</v>
      </c>
      <c r="J1108" t="str">
        <f t="shared" si="73"/>
        <v>Adult</v>
      </c>
      <c r="M1108">
        <v>0</v>
      </c>
      <c r="O1108" t="s">
        <v>67</v>
      </c>
    </row>
    <row r="1109" spans="1:15" x14ac:dyDescent="0.25">
      <c r="A1109" s="10">
        <v>726994</v>
      </c>
      <c r="B1109" s="10" t="s">
        <v>68</v>
      </c>
      <c r="C1109" s="10" t="s">
        <v>69</v>
      </c>
      <c r="D1109" s="10" t="s">
        <v>36</v>
      </c>
      <c r="E1109" t="s">
        <v>12</v>
      </c>
      <c r="F1109" s="10" t="s">
        <v>206</v>
      </c>
      <c r="G1109" s="36">
        <v>45728</v>
      </c>
      <c r="H1109" s="10">
        <v>94</v>
      </c>
      <c r="I1109">
        <v>1</v>
      </c>
      <c r="J1109" t="str">
        <f t="shared" ref="J1109:J1116" si="74">IF(H1109=0, "Adult", IF(H1109&lt;20,"Larva",IF(H1109&lt;=84,"Juvenile","Adult")))</f>
        <v>Adult</v>
      </c>
      <c r="M1109">
        <v>0</v>
      </c>
      <c r="O1109" t="s">
        <v>67</v>
      </c>
    </row>
    <row r="1110" spans="1:15" x14ac:dyDescent="0.25">
      <c r="B1110" t="s">
        <v>25</v>
      </c>
      <c r="D1110" t="s">
        <v>144</v>
      </c>
      <c r="E1110" t="s">
        <v>24</v>
      </c>
      <c r="F1110" t="s">
        <v>26</v>
      </c>
      <c r="G1110" s="11">
        <v>45729</v>
      </c>
      <c r="H1110" s="17">
        <v>24</v>
      </c>
      <c r="I1110">
        <v>1</v>
      </c>
      <c r="J1110" t="str">
        <f t="shared" si="74"/>
        <v>Juvenile</v>
      </c>
      <c r="M1110">
        <v>1</v>
      </c>
      <c r="N1110">
        <v>4</v>
      </c>
      <c r="O1110" t="s">
        <v>24</v>
      </c>
    </row>
    <row r="1111" spans="1:15" x14ac:dyDescent="0.25">
      <c r="A1111" s="10">
        <v>727180</v>
      </c>
      <c r="B1111" s="10" t="s">
        <v>68</v>
      </c>
      <c r="C1111" s="10" t="s">
        <v>178</v>
      </c>
      <c r="D1111" s="10" t="s">
        <v>174</v>
      </c>
      <c r="E1111" t="s">
        <v>12</v>
      </c>
      <c r="F1111" s="10" t="s">
        <v>207</v>
      </c>
      <c r="G1111" s="36">
        <v>45733</v>
      </c>
      <c r="H1111" s="10">
        <v>80</v>
      </c>
      <c r="I1111" s="10">
        <v>1</v>
      </c>
      <c r="J1111" t="str">
        <f t="shared" si="74"/>
        <v>Juvenile</v>
      </c>
      <c r="M1111">
        <v>0</v>
      </c>
      <c r="O1111" t="s">
        <v>67</v>
      </c>
    </row>
    <row r="1112" spans="1:15" x14ac:dyDescent="0.25">
      <c r="A1112" s="10">
        <v>727181</v>
      </c>
      <c r="B1112" s="10" t="s">
        <v>68</v>
      </c>
      <c r="C1112" s="10" t="s">
        <v>178</v>
      </c>
      <c r="D1112" s="10" t="s">
        <v>174</v>
      </c>
      <c r="E1112" t="s">
        <v>12</v>
      </c>
      <c r="F1112" s="10" t="s">
        <v>207</v>
      </c>
      <c r="G1112" s="36">
        <v>45733</v>
      </c>
      <c r="H1112" s="10">
        <v>80</v>
      </c>
      <c r="I1112" s="10">
        <v>1</v>
      </c>
      <c r="J1112" t="str">
        <f t="shared" si="74"/>
        <v>Juvenile</v>
      </c>
      <c r="M1112">
        <v>0</v>
      </c>
      <c r="O1112" t="s">
        <v>67</v>
      </c>
    </row>
    <row r="1113" spans="1:15" x14ac:dyDescent="0.25">
      <c r="A1113" s="10">
        <v>727287</v>
      </c>
      <c r="B1113" s="10" t="s">
        <v>68</v>
      </c>
      <c r="C1113" s="10" t="s">
        <v>69</v>
      </c>
      <c r="D1113" s="10" t="s">
        <v>36</v>
      </c>
      <c r="E1113" t="s">
        <v>12</v>
      </c>
      <c r="F1113" s="10" t="s">
        <v>208</v>
      </c>
      <c r="G1113" s="36">
        <v>45735</v>
      </c>
      <c r="H1113" s="17">
        <v>81</v>
      </c>
      <c r="I1113">
        <v>1</v>
      </c>
      <c r="J1113" t="str">
        <f t="shared" si="74"/>
        <v>Juvenile</v>
      </c>
      <c r="M1113">
        <v>0</v>
      </c>
      <c r="O1113" t="s">
        <v>67</v>
      </c>
    </row>
    <row r="1114" spans="1:15" x14ac:dyDescent="0.25">
      <c r="A1114" s="10">
        <v>727472</v>
      </c>
      <c r="B1114" s="10" t="s">
        <v>68</v>
      </c>
      <c r="C1114" s="10" t="s">
        <v>69</v>
      </c>
      <c r="D1114" s="10" t="s">
        <v>36</v>
      </c>
      <c r="E1114" t="s">
        <v>12</v>
      </c>
      <c r="F1114" s="10" t="s">
        <v>209</v>
      </c>
      <c r="G1114" s="36">
        <v>45740</v>
      </c>
      <c r="H1114" s="17">
        <v>80</v>
      </c>
      <c r="I1114">
        <v>1</v>
      </c>
      <c r="J1114" t="str">
        <f t="shared" si="74"/>
        <v>Juvenile</v>
      </c>
      <c r="M1114">
        <v>0</v>
      </c>
      <c r="O1114" t="s">
        <v>67</v>
      </c>
    </row>
    <row r="1115" spans="1:15" x14ac:dyDescent="0.25">
      <c r="B1115" t="s">
        <v>25</v>
      </c>
      <c r="D1115" t="s">
        <v>144</v>
      </c>
      <c r="E1115" t="s">
        <v>24</v>
      </c>
      <c r="F1115" t="s">
        <v>26</v>
      </c>
      <c r="G1115" s="36">
        <v>45740</v>
      </c>
      <c r="H1115" s="17">
        <v>25</v>
      </c>
      <c r="I1115">
        <v>1</v>
      </c>
      <c r="J1115" t="str">
        <f t="shared" si="74"/>
        <v>Juvenile</v>
      </c>
      <c r="M1115">
        <v>1</v>
      </c>
      <c r="N1115">
        <v>4</v>
      </c>
      <c r="O1115" t="s">
        <v>24</v>
      </c>
    </row>
    <row r="1116" spans="1:15" x14ac:dyDescent="0.25">
      <c r="B1116" t="s">
        <v>25</v>
      </c>
      <c r="D1116" t="s">
        <v>144</v>
      </c>
      <c r="E1116" t="s">
        <v>24</v>
      </c>
      <c r="F1116" t="s">
        <v>26</v>
      </c>
      <c r="G1116" s="36">
        <v>45740</v>
      </c>
      <c r="H1116" s="17">
        <v>26</v>
      </c>
      <c r="I1116">
        <v>1</v>
      </c>
      <c r="J1116" t="str">
        <f t="shared" si="74"/>
        <v>Juvenile</v>
      </c>
      <c r="M1116">
        <v>1</v>
      </c>
      <c r="N1116">
        <v>4</v>
      </c>
      <c r="O1116" t="s">
        <v>24</v>
      </c>
    </row>
    <row r="1117" spans="1:15" x14ac:dyDescent="0.25">
      <c r="B1117" t="s">
        <v>25</v>
      </c>
      <c r="D1117" t="s">
        <v>144</v>
      </c>
      <c r="E1117" t="s">
        <v>24</v>
      </c>
      <c r="F1117" t="s">
        <v>210</v>
      </c>
      <c r="G1117" s="11">
        <v>45747</v>
      </c>
      <c r="H1117" s="17">
        <v>35</v>
      </c>
      <c r="I1117">
        <v>1</v>
      </c>
      <c r="J1117" t="str">
        <f>IF(H1117=0, "Adult", IF(H1117&lt;20,"Larva",IF(H1117&lt;=84,"Juvenile","Adult")))</f>
        <v>Juvenile</v>
      </c>
      <c r="M1117">
        <v>1</v>
      </c>
      <c r="N1117">
        <v>2</v>
      </c>
      <c r="O1117" t="s">
        <v>24</v>
      </c>
    </row>
    <row r="1118" spans="1:15" x14ac:dyDescent="0.25">
      <c r="B1118" t="s">
        <v>25</v>
      </c>
      <c r="D1118" t="s">
        <v>144</v>
      </c>
      <c r="E1118" t="s">
        <v>24</v>
      </c>
      <c r="F1118" t="s">
        <v>210</v>
      </c>
      <c r="G1118" s="11">
        <v>45747</v>
      </c>
      <c r="H1118" s="17">
        <v>22</v>
      </c>
      <c r="I1118">
        <v>1</v>
      </c>
      <c r="J1118" t="str">
        <f>IF(H1118=0, "Adult", IF(H1118&lt;20,"Larva",IF(H1118&lt;=84,"Juvenile","Adult")))</f>
        <v>Juvenile</v>
      </c>
      <c r="M1118">
        <v>1</v>
      </c>
      <c r="N1118">
        <v>2</v>
      </c>
      <c r="O1118" t="s">
        <v>24</v>
      </c>
    </row>
    <row r="1119" spans="1:15" x14ac:dyDescent="0.25">
      <c r="B1119" t="s">
        <v>25</v>
      </c>
      <c r="D1119" t="s">
        <v>144</v>
      </c>
      <c r="E1119" t="s">
        <v>24</v>
      </c>
      <c r="F1119" t="s">
        <v>210</v>
      </c>
      <c r="G1119" s="11">
        <v>45747</v>
      </c>
      <c r="H1119" s="17">
        <v>23</v>
      </c>
      <c r="I1119">
        <v>1</v>
      </c>
      <c r="J1119" t="str">
        <f>IF(H1119=0, "Adult", IF(H1119&lt;20,"Larva",IF(H1119&lt;=84,"Juvenile","Adult")))</f>
        <v>Juvenile</v>
      </c>
      <c r="M1119">
        <v>1</v>
      </c>
      <c r="N1119">
        <v>4</v>
      </c>
      <c r="O1119" t="s">
        <v>24</v>
      </c>
    </row>
    <row r="1120" spans="1:15" x14ac:dyDescent="0.25">
      <c r="D1120" s="37" t="s">
        <v>94</v>
      </c>
      <c r="E1120" t="s">
        <v>95</v>
      </c>
      <c r="F1120" s="37" t="s">
        <v>96</v>
      </c>
      <c r="G1120" s="38">
        <v>45740</v>
      </c>
      <c r="H1120" s="37">
        <v>95</v>
      </c>
      <c r="I1120">
        <v>1</v>
      </c>
      <c r="J1120" t="str">
        <f t="shared" ref="J1120:J1121" si="75">IF(H1120=0, "Adult", IF(H1120&lt;20,"Larva",IF(H1120&lt;=84,"Juvenile","Adult")))</f>
        <v>Adult</v>
      </c>
      <c r="M1120">
        <v>0</v>
      </c>
      <c r="O1120" t="s">
        <v>67</v>
      </c>
    </row>
    <row r="1121" spans="2:15" x14ac:dyDescent="0.25">
      <c r="D1121" s="47" t="s">
        <v>94</v>
      </c>
      <c r="E1121" t="s">
        <v>95</v>
      </c>
      <c r="F1121" s="39" t="s">
        <v>96</v>
      </c>
      <c r="G1121" s="117">
        <v>45740</v>
      </c>
      <c r="H1121" s="39">
        <v>87</v>
      </c>
      <c r="I1121">
        <v>1</v>
      </c>
      <c r="J1121" t="str">
        <f t="shared" si="75"/>
        <v>Adult</v>
      </c>
      <c r="M1121">
        <v>0</v>
      </c>
      <c r="O1121" t="s">
        <v>67</v>
      </c>
    </row>
    <row r="1122" spans="2:15" x14ac:dyDescent="0.25">
      <c r="B1122" t="s">
        <v>25</v>
      </c>
      <c r="D1122" t="s">
        <v>144</v>
      </c>
      <c r="E1122" t="s">
        <v>24</v>
      </c>
      <c r="F1122" t="s">
        <v>26</v>
      </c>
      <c r="G1122" s="11">
        <v>45750</v>
      </c>
      <c r="H1122" s="17">
        <v>30</v>
      </c>
      <c r="I1122">
        <v>1</v>
      </c>
      <c r="J1122" t="str">
        <f>IF(H1122=0, "Adult", IF(H1122&lt;20,"Larva",IF(H1122&lt;=84,"Juvenile","Adult")))</f>
        <v>Juvenile</v>
      </c>
      <c r="M1122">
        <v>1</v>
      </c>
      <c r="N1122">
        <v>4</v>
      </c>
      <c r="O1122" t="s">
        <v>24</v>
      </c>
    </row>
    <row r="1123" spans="2:15" x14ac:dyDescent="0.25">
      <c r="B1123" t="s">
        <v>25</v>
      </c>
      <c r="D1123" t="s">
        <v>144</v>
      </c>
      <c r="E1123" t="s">
        <v>24</v>
      </c>
      <c r="F1123" t="s">
        <v>26</v>
      </c>
      <c r="G1123" s="11">
        <v>45751</v>
      </c>
      <c r="H1123" s="17">
        <v>28</v>
      </c>
      <c r="I1123">
        <v>1</v>
      </c>
      <c r="J1123" t="str">
        <f>IF(H1123=0, "Adult", IF(H1123&lt;20,"Larva",IF(H1123&lt;=84,"Juvenile","Adult")))</f>
        <v>Juvenile</v>
      </c>
      <c r="M1123">
        <v>1</v>
      </c>
      <c r="N1123">
        <v>4</v>
      </c>
      <c r="O1123" t="s">
        <v>24</v>
      </c>
    </row>
    <row r="1124" spans="2:15" x14ac:dyDescent="0.25">
      <c r="B1124" t="s">
        <v>25</v>
      </c>
      <c r="D1124" t="s">
        <v>144</v>
      </c>
      <c r="E1124" t="s">
        <v>24</v>
      </c>
      <c r="F1124" t="s">
        <v>26</v>
      </c>
      <c r="G1124" s="11">
        <v>45752</v>
      </c>
      <c r="H1124" s="17">
        <v>34</v>
      </c>
      <c r="I1124">
        <v>1</v>
      </c>
      <c r="J1124" t="str">
        <f>IF(H1124=0, "Adult", IF(H1124&lt;20,"Larva",IF(H1124&lt;=84,"Juvenile","Adult")))</f>
        <v>Juvenile</v>
      </c>
      <c r="M1124">
        <v>1</v>
      </c>
      <c r="N1124">
        <v>4</v>
      </c>
      <c r="O1124" t="s">
        <v>24</v>
      </c>
    </row>
    <row r="1125" spans="2:15" x14ac:dyDescent="0.25">
      <c r="B1125" t="s">
        <v>25</v>
      </c>
      <c r="D1125" t="s">
        <v>144</v>
      </c>
      <c r="E1125" t="s">
        <v>24</v>
      </c>
      <c r="F1125" t="s">
        <v>26</v>
      </c>
      <c r="G1125" s="11">
        <v>45754</v>
      </c>
      <c r="H1125" s="17">
        <v>39</v>
      </c>
      <c r="I1125">
        <v>1</v>
      </c>
      <c r="J1125" t="str">
        <f t="shared" ref="J1125:J1126" si="76">IF(H1125=0, "Adult", IF(H1125&lt;20,"Larva",IF(H1125&lt;=84,"Juvenile","Adult")))</f>
        <v>Juvenile</v>
      </c>
      <c r="M1125">
        <v>1</v>
      </c>
      <c r="N1125">
        <v>4</v>
      </c>
      <c r="O1125" t="s">
        <v>24</v>
      </c>
    </row>
    <row r="1126" spans="2:15" x14ac:dyDescent="0.25">
      <c r="B1126" t="s">
        <v>25</v>
      </c>
      <c r="D1126" t="s">
        <v>144</v>
      </c>
      <c r="E1126" t="s">
        <v>24</v>
      </c>
      <c r="F1126" t="s">
        <v>26</v>
      </c>
      <c r="G1126" s="11">
        <v>45754</v>
      </c>
      <c r="H1126" s="17">
        <v>26</v>
      </c>
      <c r="I1126">
        <v>1</v>
      </c>
      <c r="J1126" t="str">
        <f t="shared" si="76"/>
        <v>Juvenile</v>
      </c>
      <c r="M1126">
        <v>1</v>
      </c>
      <c r="N1126">
        <v>4</v>
      </c>
      <c r="O1126" t="s">
        <v>24</v>
      </c>
    </row>
    <row r="1127" spans="2:15" x14ac:dyDescent="0.25">
      <c r="B1127" t="s">
        <v>25</v>
      </c>
      <c r="D1127" t="s">
        <v>144</v>
      </c>
      <c r="E1127" t="s">
        <v>24</v>
      </c>
      <c r="F1127" t="s">
        <v>26</v>
      </c>
      <c r="G1127" s="11">
        <v>45755</v>
      </c>
      <c r="H1127" s="17">
        <v>28</v>
      </c>
      <c r="I1127">
        <v>1</v>
      </c>
      <c r="J1127" t="str">
        <f t="shared" ref="J1127:J1134" si="77">IF(H1127=0, "Adult", IF(H1127&lt;20,"Larva",IF(H1127&lt;=84,"Juvenile","Adult")))</f>
        <v>Juvenile</v>
      </c>
      <c r="M1127">
        <v>1</v>
      </c>
      <c r="N1127">
        <v>4</v>
      </c>
      <c r="O1127" t="s">
        <v>24</v>
      </c>
    </row>
    <row r="1128" spans="2:15" x14ac:dyDescent="0.25">
      <c r="B1128" t="s">
        <v>25</v>
      </c>
      <c r="D1128" t="s">
        <v>144</v>
      </c>
      <c r="E1128" t="s">
        <v>24</v>
      </c>
      <c r="F1128" t="s">
        <v>26</v>
      </c>
      <c r="G1128" s="11">
        <v>45755</v>
      </c>
      <c r="H1128" s="17">
        <v>27</v>
      </c>
      <c r="I1128">
        <v>1</v>
      </c>
      <c r="J1128" t="str">
        <f t="shared" si="77"/>
        <v>Juvenile</v>
      </c>
      <c r="M1128">
        <v>1</v>
      </c>
      <c r="N1128">
        <v>4</v>
      </c>
      <c r="O1128" t="s">
        <v>24</v>
      </c>
    </row>
    <row r="1129" spans="2:15" x14ac:dyDescent="0.25">
      <c r="B1129" t="s">
        <v>25</v>
      </c>
      <c r="D1129" t="s">
        <v>144</v>
      </c>
      <c r="E1129" t="s">
        <v>24</v>
      </c>
      <c r="F1129" t="s">
        <v>26</v>
      </c>
      <c r="G1129" s="11">
        <v>45756</v>
      </c>
      <c r="H1129" s="17">
        <v>26</v>
      </c>
      <c r="I1129">
        <v>1</v>
      </c>
      <c r="J1129" t="str">
        <f t="shared" si="77"/>
        <v>Juvenile</v>
      </c>
      <c r="M1129">
        <v>1</v>
      </c>
      <c r="N1129">
        <v>4</v>
      </c>
      <c r="O1129" t="s">
        <v>24</v>
      </c>
    </row>
    <row r="1130" spans="2:15" x14ac:dyDescent="0.25">
      <c r="B1130" t="s">
        <v>25</v>
      </c>
      <c r="D1130" t="s">
        <v>144</v>
      </c>
      <c r="E1130" t="s">
        <v>24</v>
      </c>
      <c r="F1130" t="s">
        <v>26</v>
      </c>
      <c r="G1130" s="11">
        <v>45757</v>
      </c>
      <c r="H1130" s="17">
        <v>30</v>
      </c>
      <c r="I1130">
        <v>1</v>
      </c>
      <c r="J1130" t="str">
        <f t="shared" si="77"/>
        <v>Juvenile</v>
      </c>
      <c r="M1130">
        <v>1</v>
      </c>
      <c r="N1130">
        <v>4</v>
      </c>
      <c r="O1130" t="s">
        <v>24</v>
      </c>
    </row>
    <row r="1131" spans="2:15" x14ac:dyDescent="0.25">
      <c r="B1131" t="s">
        <v>25</v>
      </c>
      <c r="D1131" t="s">
        <v>144</v>
      </c>
      <c r="E1131" t="s">
        <v>24</v>
      </c>
      <c r="F1131" t="s">
        <v>26</v>
      </c>
      <c r="G1131" s="11">
        <v>45757</v>
      </c>
      <c r="H1131" s="17">
        <v>22</v>
      </c>
      <c r="I1131">
        <v>1</v>
      </c>
      <c r="J1131" t="str">
        <f t="shared" si="77"/>
        <v>Juvenile</v>
      </c>
      <c r="M1131">
        <v>1</v>
      </c>
      <c r="N1131">
        <v>4</v>
      </c>
      <c r="O1131" t="s">
        <v>24</v>
      </c>
    </row>
    <row r="1132" spans="2:15" x14ac:dyDescent="0.25">
      <c r="B1132" t="s">
        <v>25</v>
      </c>
      <c r="D1132" t="s">
        <v>144</v>
      </c>
      <c r="E1132" t="s">
        <v>24</v>
      </c>
      <c r="F1132" t="s">
        <v>26</v>
      </c>
      <c r="G1132" s="11">
        <v>45757</v>
      </c>
      <c r="H1132" s="17">
        <v>23</v>
      </c>
      <c r="I1132">
        <v>1</v>
      </c>
      <c r="J1132" t="str">
        <f t="shared" si="77"/>
        <v>Juvenile</v>
      </c>
      <c r="M1132">
        <v>1</v>
      </c>
      <c r="N1132">
        <v>4</v>
      </c>
      <c r="O1132" t="s">
        <v>24</v>
      </c>
    </row>
    <row r="1133" spans="2:15" x14ac:dyDescent="0.25">
      <c r="B1133" t="s">
        <v>25</v>
      </c>
      <c r="D1133" t="s">
        <v>144</v>
      </c>
      <c r="E1133" t="s">
        <v>24</v>
      </c>
      <c r="F1133" t="s">
        <v>26</v>
      </c>
      <c r="G1133" s="11">
        <v>45757</v>
      </c>
      <c r="H1133" s="17">
        <v>28</v>
      </c>
      <c r="I1133">
        <v>1</v>
      </c>
      <c r="J1133" t="str">
        <f t="shared" si="77"/>
        <v>Juvenile</v>
      </c>
      <c r="M1133">
        <v>1</v>
      </c>
      <c r="N1133">
        <v>4</v>
      </c>
      <c r="O1133" t="s">
        <v>24</v>
      </c>
    </row>
    <row r="1134" spans="2:15" x14ac:dyDescent="0.25">
      <c r="B1134" t="s">
        <v>25</v>
      </c>
      <c r="D1134" t="s">
        <v>144</v>
      </c>
      <c r="E1134" t="s">
        <v>24</v>
      </c>
      <c r="F1134" t="s">
        <v>210</v>
      </c>
      <c r="G1134" s="11">
        <v>45757</v>
      </c>
      <c r="H1134" s="17">
        <v>24</v>
      </c>
      <c r="I1134">
        <v>1</v>
      </c>
      <c r="J1134" t="str">
        <f t="shared" si="77"/>
        <v>Juvenile</v>
      </c>
      <c r="M1134">
        <v>1</v>
      </c>
      <c r="N1134">
        <v>2</v>
      </c>
      <c r="O1134" t="s">
        <v>24</v>
      </c>
    </row>
    <row r="1135" spans="2:15" x14ac:dyDescent="0.25">
      <c r="B1135" t="s">
        <v>25</v>
      </c>
      <c r="D1135" t="s">
        <v>144</v>
      </c>
      <c r="E1135" t="s">
        <v>24</v>
      </c>
      <c r="F1135" t="s">
        <v>26</v>
      </c>
      <c r="G1135" s="11">
        <v>45758</v>
      </c>
      <c r="H1135" s="17">
        <v>36</v>
      </c>
      <c r="I1135">
        <v>1</v>
      </c>
      <c r="J1135" t="str">
        <f t="shared" ref="J1135" si="78">IF(H1135=0, "Adult", IF(H1135&lt;20,"Larva",IF(H1135&lt;=84,"Juvenile","Adult")))</f>
        <v>Juvenile</v>
      </c>
      <c r="M1135">
        <v>1</v>
      </c>
      <c r="N1135">
        <v>4</v>
      </c>
      <c r="O1135" t="s">
        <v>24</v>
      </c>
    </row>
    <row r="1136" spans="2:15" x14ac:dyDescent="0.25">
      <c r="B1136" t="s">
        <v>25</v>
      </c>
      <c r="D1136" t="s">
        <v>144</v>
      </c>
      <c r="E1136" t="s">
        <v>24</v>
      </c>
      <c r="F1136" t="s">
        <v>26</v>
      </c>
      <c r="G1136" s="11">
        <v>45761</v>
      </c>
      <c r="H1136" s="17">
        <v>22</v>
      </c>
      <c r="I1136">
        <v>4</v>
      </c>
      <c r="J1136" t="str">
        <f t="shared" ref="J1136:J1144" si="79">IF(H1136=0, "Adult", IF(H1136&lt;20,"Larva",IF(H1136&lt;=84,"Juvenile","Adult")))</f>
        <v>Juvenile</v>
      </c>
      <c r="M1136">
        <v>1</v>
      </c>
      <c r="N1136">
        <v>16</v>
      </c>
      <c r="O1136" t="s">
        <v>24</v>
      </c>
    </row>
    <row r="1137" spans="2:15" x14ac:dyDescent="0.25">
      <c r="B1137" t="s">
        <v>25</v>
      </c>
      <c r="D1137" t="s">
        <v>144</v>
      </c>
      <c r="E1137" t="s">
        <v>24</v>
      </c>
      <c r="F1137" t="s">
        <v>26</v>
      </c>
      <c r="G1137" s="11">
        <v>45761</v>
      </c>
      <c r="H1137" s="17">
        <v>21</v>
      </c>
      <c r="I1137">
        <v>2</v>
      </c>
      <c r="J1137" t="str">
        <f t="shared" si="79"/>
        <v>Juvenile</v>
      </c>
      <c r="M1137">
        <v>1</v>
      </c>
      <c r="N1137">
        <v>8</v>
      </c>
      <c r="O1137" t="s">
        <v>24</v>
      </c>
    </row>
    <row r="1138" spans="2:15" x14ac:dyDescent="0.25">
      <c r="B1138" t="s">
        <v>25</v>
      </c>
      <c r="D1138" t="s">
        <v>144</v>
      </c>
      <c r="E1138" t="s">
        <v>24</v>
      </c>
      <c r="F1138" t="s">
        <v>26</v>
      </c>
      <c r="G1138" s="11">
        <v>45761</v>
      </c>
      <c r="H1138" s="17">
        <v>20</v>
      </c>
      <c r="I1138">
        <v>1</v>
      </c>
      <c r="J1138" t="str">
        <f t="shared" si="79"/>
        <v>Juvenile</v>
      </c>
      <c r="M1138">
        <v>1</v>
      </c>
      <c r="N1138">
        <v>4</v>
      </c>
      <c r="O1138" t="s">
        <v>24</v>
      </c>
    </row>
    <row r="1139" spans="2:15" x14ac:dyDescent="0.25">
      <c r="B1139" t="s">
        <v>25</v>
      </c>
      <c r="D1139" t="s">
        <v>144</v>
      </c>
      <c r="E1139" t="s">
        <v>24</v>
      </c>
      <c r="F1139" t="s">
        <v>26</v>
      </c>
      <c r="G1139" s="11">
        <v>45761</v>
      </c>
      <c r="H1139" s="17">
        <v>32</v>
      </c>
      <c r="I1139">
        <v>1</v>
      </c>
      <c r="J1139" t="str">
        <f t="shared" si="79"/>
        <v>Juvenile</v>
      </c>
      <c r="M1139">
        <v>1</v>
      </c>
      <c r="N1139">
        <v>4</v>
      </c>
      <c r="O1139" t="s">
        <v>24</v>
      </c>
    </row>
    <row r="1140" spans="2:15" x14ac:dyDescent="0.25">
      <c r="B1140" t="s">
        <v>25</v>
      </c>
      <c r="D1140" t="s">
        <v>144</v>
      </c>
      <c r="E1140" t="s">
        <v>24</v>
      </c>
      <c r="F1140" t="s">
        <v>26</v>
      </c>
      <c r="G1140" s="11">
        <v>45762</v>
      </c>
      <c r="H1140" s="17">
        <v>26</v>
      </c>
      <c r="I1140">
        <v>1</v>
      </c>
      <c r="J1140" t="str">
        <f t="shared" si="79"/>
        <v>Juvenile</v>
      </c>
      <c r="M1140">
        <v>1</v>
      </c>
      <c r="N1140">
        <v>4</v>
      </c>
      <c r="O1140" t="s">
        <v>24</v>
      </c>
    </row>
    <row r="1141" spans="2:15" x14ac:dyDescent="0.25">
      <c r="B1141" t="s">
        <v>25</v>
      </c>
      <c r="D1141" t="s">
        <v>144</v>
      </c>
      <c r="E1141" t="s">
        <v>24</v>
      </c>
      <c r="F1141" t="s">
        <v>26</v>
      </c>
      <c r="G1141" s="11">
        <v>45762</v>
      </c>
      <c r="H1141" s="17">
        <v>25</v>
      </c>
      <c r="I1141">
        <v>1</v>
      </c>
      <c r="J1141" t="str">
        <f t="shared" si="79"/>
        <v>Juvenile</v>
      </c>
      <c r="M1141">
        <v>1</v>
      </c>
      <c r="N1141">
        <v>4</v>
      </c>
      <c r="O1141" t="s">
        <v>24</v>
      </c>
    </row>
    <row r="1142" spans="2:15" x14ac:dyDescent="0.25">
      <c r="B1142" t="s">
        <v>25</v>
      </c>
      <c r="D1142" t="s">
        <v>144</v>
      </c>
      <c r="E1142" t="s">
        <v>24</v>
      </c>
      <c r="F1142" t="s">
        <v>26</v>
      </c>
      <c r="G1142" s="11">
        <v>45762</v>
      </c>
      <c r="H1142" s="17">
        <v>21</v>
      </c>
      <c r="I1142">
        <v>1</v>
      </c>
      <c r="J1142" t="str">
        <f t="shared" si="79"/>
        <v>Juvenile</v>
      </c>
      <c r="K1142" t="s">
        <v>211</v>
      </c>
      <c r="M1142">
        <v>1</v>
      </c>
      <c r="N1142">
        <v>3</v>
      </c>
      <c r="O1142" t="s">
        <v>24</v>
      </c>
    </row>
    <row r="1143" spans="2:15" x14ac:dyDescent="0.25">
      <c r="B1143" t="s">
        <v>25</v>
      </c>
      <c r="D1143" t="s">
        <v>144</v>
      </c>
      <c r="E1143" t="s">
        <v>24</v>
      </c>
      <c r="F1143" t="s">
        <v>26</v>
      </c>
      <c r="G1143" s="11">
        <v>45762</v>
      </c>
      <c r="H1143" s="17">
        <v>20</v>
      </c>
      <c r="I1143">
        <v>1</v>
      </c>
      <c r="J1143" t="str">
        <f t="shared" si="79"/>
        <v>Juvenile</v>
      </c>
      <c r="K1143" t="s">
        <v>211</v>
      </c>
      <c r="M1143">
        <v>1</v>
      </c>
      <c r="N1143">
        <v>3</v>
      </c>
      <c r="O1143" t="s">
        <v>24</v>
      </c>
    </row>
    <row r="1144" spans="2:15" x14ac:dyDescent="0.25">
      <c r="B1144" t="s">
        <v>25</v>
      </c>
      <c r="D1144" t="s">
        <v>144</v>
      </c>
      <c r="E1144" t="s">
        <v>24</v>
      </c>
      <c r="F1144" t="s">
        <v>26</v>
      </c>
      <c r="G1144" s="11">
        <v>45762</v>
      </c>
      <c r="H1144" s="17">
        <v>38</v>
      </c>
      <c r="I1144">
        <v>1</v>
      </c>
      <c r="J1144" t="str">
        <f t="shared" si="79"/>
        <v>Juvenile</v>
      </c>
      <c r="M1144">
        <v>1</v>
      </c>
      <c r="N1144">
        <v>4</v>
      </c>
      <c r="O1144" t="s">
        <v>24</v>
      </c>
    </row>
    <row r="1145" spans="2:15" x14ac:dyDescent="0.25">
      <c r="B1145" t="s">
        <v>25</v>
      </c>
      <c r="D1145" t="s">
        <v>144</v>
      </c>
      <c r="E1145" t="s">
        <v>24</v>
      </c>
      <c r="F1145" t="s">
        <v>210</v>
      </c>
      <c r="G1145" s="11">
        <v>45765</v>
      </c>
      <c r="H1145" s="17">
        <v>28</v>
      </c>
      <c r="I1145">
        <v>1</v>
      </c>
      <c r="J1145" t="str">
        <f>IF(H1145=0, "Adult", IF(H1145&lt;20,"Larva",IF(H1145&lt;=84,"Juvenile","Adult")))</f>
        <v>Juvenile</v>
      </c>
      <c r="K1145" t="s">
        <v>212</v>
      </c>
      <c r="M1145">
        <v>1</v>
      </c>
      <c r="N1145">
        <v>2</v>
      </c>
      <c r="O1145" t="s">
        <v>24</v>
      </c>
    </row>
    <row r="1146" spans="2:15" x14ac:dyDescent="0.25">
      <c r="B1146" t="s">
        <v>25</v>
      </c>
      <c r="D1146" t="s">
        <v>144</v>
      </c>
      <c r="E1146" t="s">
        <v>24</v>
      </c>
      <c r="F1146" t="s">
        <v>210</v>
      </c>
      <c r="G1146" s="11">
        <v>45772</v>
      </c>
      <c r="H1146" s="17">
        <v>28</v>
      </c>
      <c r="I1146">
        <v>1</v>
      </c>
      <c r="J1146" t="str">
        <f>IF(H1146=0, "Adult", IF(H1146&lt;20,"Larva",IF(H1146&lt;=84,"Juvenile","Adult")))</f>
        <v>Juvenile</v>
      </c>
      <c r="M1146">
        <v>1</v>
      </c>
      <c r="N1146">
        <v>2</v>
      </c>
      <c r="O1146" t="s">
        <v>24</v>
      </c>
    </row>
    <row r="1147" spans="2:15" x14ac:dyDescent="0.25">
      <c r="B1147" t="s">
        <v>25</v>
      </c>
      <c r="D1147" t="s">
        <v>144</v>
      </c>
      <c r="E1147" t="s">
        <v>24</v>
      </c>
      <c r="F1147" t="s">
        <v>210</v>
      </c>
      <c r="G1147" s="11">
        <v>45774</v>
      </c>
      <c r="H1147" s="17">
        <v>28</v>
      </c>
      <c r="I1147">
        <v>1</v>
      </c>
      <c r="J1147" t="str">
        <f>IF(H1147=0, "Adult", IF(H1147&lt;20,"Larva",IF(H1147&lt;=84,"Juvenile","Adult")))</f>
        <v>Juvenile</v>
      </c>
      <c r="M1147">
        <v>1</v>
      </c>
      <c r="N1147">
        <v>2</v>
      </c>
      <c r="O1147" t="s">
        <v>24</v>
      </c>
    </row>
    <row r="1148" spans="2:15" x14ac:dyDescent="0.25">
      <c r="B1148" t="s">
        <v>25</v>
      </c>
      <c r="D1148" t="s">
        <v>144</v>
      </c>
      <c r="E1148" t="s">
        <v>24</v>
      </c>
      <c r="F1148" t="s">
        <v>210</v>
      </c>
      <c r="G1148" s="11">
        <v>45774</v>
      </c>
      <c r="H1148" s="17">
        <v>24</v>
      </c>
      <c r="I1148">
        <v>1</v>
      </c>
      <c r="J1148" t="str">
        <f>IF(H1148=0, "Adult", IF(H1148&lt;20,"Larva",IF(H1148&lt;=84,"Juvenile","Adult")))</f>
        <v>Juvenile</v>
      </c>
      <c r="M1148">
        <v>1</v>
      </c>
      <c r="N1148">
        <v>4</v>
      </c>
      <c r="O1148" t="s">
        <v>24</v>
      </c>
    </row>
    <row r="1149" spans="2:15" x14ac:dyDescent="0.25">
      <c r="B1149" t="s">
        <v>25</v>
      </c>
      <c r="D1149" t="s">
        <v>144</v>
      </c>
      <c r="E1149" t="s">
        <v>24</v>
      </c>
      <c r="F1149" t="s">
        <v>210</v>
      </c>
      <c r="G1149" s="11">
        <v>45774</v>
      </c>
      <c r="H1149" s="17">
        <v>32</v>
      </c>
      <c r="I1149">
        <v>1</v>
      </c>
      <c r="J1149" t="str">
        <f>IF(H1149=0, "Adult", IF(H1149&lt;20,"Larva",IF(H1149&lt;=84,"Juvenile","Adult")))</f>
        <v>Juvenile</v>
      </c>
      <c r="M1149">
        <v>1</v>
      </c>
      <c r="N1149">
        <v>4</v>
      </c>
      <c r="O1149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6745-C4C4-4ABD-815E-B855EF3A0C46}">
  <sheetPr>
    <tabColor rgb="FF45BB83"/>
  </sheetPr>
  <dimension ref="A1:V584"/>
  <sheetViews>
    <sheetView workbookViewId="0">
      <pane ySplit="1" topLeftCell="A2" activePane="bottomLeft" state="frozen"/>
      <selection pane="bottomLeft" activeCell="U2" sqref="U2"/>
    </sheetView>
  </sheetViews>
  <sheetFormatPr defaultRowHeight="15" x14ac:dyDescent="0.25"/>
  <cols>
    <col min="1" max="1" width="6.5703125" customWidth="1"/>
    <col min="2" max="2" width="8.42578125" customWidth="1"/>
    <col min="3" max="3" width="19.85546875" bestFit="1" customWidth="1"/>
    <col min="4" max="4" width="8.85546875" customWidth="1"/>
    <col min="5" max="5" width="5.85546875" customWidth="1"/>
    <col min="6" max="6" width="11.85546875" customWidth="1"/>
    <col min="7" max="7" width="11.28515625" customWidth="1"/>
    <col min="9" max="10" width="11.42578125" customWidth="1"/>
    <col min="11" max="11" width="11.85546875" customWidth="1"/>
    <col min="12" max="12" width="12" bestFit="1" customWidth="1"/>
    <col min="13" max="13" width="12.85546875" customWidth="1"/>
    <col min="20" max="21" width="9.140625" style="50"/>
  </cols>
  <sheetData>
    <row r="1" spans="1:22" x14ac:dyDescent="0.25">
      <c r="A1" s="4" t="s">
        <v>213</v>
      </c>
      <c r="B1" s="4" t="s">
        <v>62</v>
      </c>
      <c r="C1" s="4" t="s">
        <v>1</v>
      </c>
      <c r="D1" s="4" t="s">
        <v>214</v>
      </c>
      <c r="E1" s="4" t="s">
        <v>215</v>
      </c>
      <c r="F1" s="4" t="s">
        <v>216</v>
      </c>
      <c r="G1" s="4" t="s">
        <v>217</v>
      </c>
      <c r="H1" s="4" t="s">
        <v>218</v>
      </c>
      <c r="I1" s="4" t="s">
        <v>219</v>
      </c>
      <c r="J1" s="4" t="s">
        <v>220</v>
      </c>
      <c r="K1" s="4" t="s">
        <v>221</v>
      </c>
      <c r="L1" s="4" t="s">
        <v>222</v>
      </c>
      <c r="M1" s="4" t="s">
        <v>223</v>
      </c>
      <c r="N1" s="4" t="s">
        <v>5</v>
      </c>
      <c r="O1" s="4" t="s">
        <v>60</v>
      </c>
      <c r="P1" s="4" t="s">
        <v>57</v>
      </c>
      <c r="Q1" s="24" t="s">
        <v>2</v>
      </c>
      <c r="R1" s="24" t="s">
        <v>59</v>
      </c>
      <c r="S1" s="24" t="s">
        <v>58</v>
      </c>
      <c r="T1" s="51" t="s">
        <v>10</v>
      </c>
      <c r="U1" s="51" t="s">
        <v>63</v>
      </c>
      <c r="V1" s="24" t="s">
        <v>64</v>
      </c>
    </row>
    <row r="2" spans="1:22" x14ac:dyDescent="0.25">
      <c r="A2">
        <v>2024</v>
      </c>
      <c r="B2">
        <v>10</v>
      </c>
      <c r="C2" t="s">
        <v>224</v>
      </c>
      <c r="D2">
        <v>106</v>
      </c>
      <c r="E2">
        <v>2</v>
      </c>
      <c r="F2" t="s">
        <v>225</v>
      </c>
      <c r="G2">
        <v>0</v>
      </c>
      <c r="H2">
        <v>51</v>
      </c>
      <c r="I2">
        <v>1</v>
      </c>
      <c r="J2" t="s">
        <v>226</v>
      </c>
      <c r="K2" t="s">
        <v>226</v>
      </c>
      <c r="L2">
        <v>1838.0199471116</v>
      </c>
      <c r="M2" t="s">
        <v>226</v>
      </c>
      <c r="N2" t="str">
        <f t="shared" ref="N2:N33" si="0">IF(H2=0, "Adult", IF(H2&lt;20,"Larva",IF(H2&lt;=84,"Juvenile","Adult")))</f>
        <v>Juvenile</v>
      </c>
      <c r="O2" t="s">
        <v>48</v>
      </c>
      <c r="Q2" t="str">
        <f>IF(OR(O2= "Bay Study", O2= "FMWT"), VLOOKUP(D2,'Station-Crosswalk'!$A$1:$F$147,6,FALSE), "")</f>
        <v>Bay</v>
      </c>
      <c r="R2" t="str">
        <f>IF(OR(O2= "Bay Study", O2="FMWT"), VLOOKUP(D2,'Station-Crosswalk'!$A$1:$F$147,5,FALSE))</f>
        <v>Bay</v>
      </c>
      <c r="T2" s="50">
        <v>0</v>
      </c>
      <c r="V2" t="s">
        <v>227</v>
      </c>
    </row>
    <row r="3" spans="1:22" x14ac:dyDescent="0.25">
      <c r="A3">
        <v>2024</v>
      </c>
      <c r="B3">
        <v>10</v>
      </c>
      <c r="C3" t="s">
        <v>224</v>
      </c>
      <c r="D3">
        <v>106</v>
      </c>
      <c r="E3">
        <v>2</v>
      </c>
      <c r="F3" t="s">
        <v>225</v>
      </c>
      <c r="G3">
        <v>0</v>
      </c>
      <c r="H3">
        <v>53</v>
      </c>
      <c r="I3">
        <v>1</v>
      </c>
      <c r="J3" t="s">
        <v>226</v>
      </c>
      <c r="K3" t="s">
        <v>226</v>
      </c>
      <c r="L3">
        <v>1838.0199471116</v>
      </c>
      <c r="M3" t="s">
        <v>226</v>
      </c>
      <c r="N3" t="str">
        <f t="shared" si="0"/>
        <v>Juvenile</v>
      </c>
      <c r="O3" t="s">
        <v>48</v>
      </c>
      <c r="Q3" t="str">
        <f>IF(OR(O3= "Bay Study", O3= "FMWT"), VLOOKUP(D3,'Station-Crosswalk'!$A$1:$F$147,6,FALSE), "")</f>
        <v>Bay</v>
      </c>
      <c r="R3" t="str">
        <f>IF(OR(O3= "Bay Study", O3="FMWT"), VLOOKUP(D3,'Station-Crosswalk'!$A$1:$F$147,5,FALSE))</f>
        <v>Bay</v>
      </c>
      <c r="T3" s="50">
        <v>0</v>
      </c>
      <c r="V3" t="s">
        <v>227</v>
      </c>
    </row>
    <row r="4" spans="1:22" x14ac:dyDescent="0.25">
      <c r="A4">
        <v>2024</v>
      </c>
      <c r="B4">
        <v>10</v>
      </c>
      <c r="C4" t="s">
        <v>224</v>
      </c>
      <c r="D4">
        <v>106</v>
      </c>
      <c r="E4">
        <v>2</v>
      </c>
      <c r="F4" t="s">
        <v>225</v>
      </c>
      <c r="G4">
        <v>0</v>
      </c>
      <c r="H4">
        <v>54</v>
      </c>
      <c r="I4">
        <v>1</v>
      </c>
      <c r="J4" t="s">
        <v>226</v>
      </c>
      <c r="K4" t="s">
        <v>226</v>
      </c>
      <c r="L4">
        <v>1838.0199471116</v>
      </c>
      <c r="M4" t="s">
        <v>226</v>
      </c>
      <c r="N4" t="str">
        <f t="shared" si="0"/>
        <v>Juvenile</v>
      </c>
      <c r="O4" t="s">
        <v>48</v>
      </c>
      <c r="Q4" t="str">
        <f>IF(OR(O4= "Bay Study", O4= "FMWT"), VLOOKUP(D4,'Station-Crosswalk'!$A$1:$F$147,6,FALSE), "")</f>
        <v>Bay</v>
      </c>
      <c r="R4" t="str">
        <f>IF(OR(O4= "Bay Study", O4="FMWT"), VLOOKUP(D4,'Station-Crosswalk'!$A$1:$F$147,5,FALSE))</f>
        <v>Bay</v>
      </c>
      <c r="T4" s="50">
        <v>0</v>
      </c>
      <c r="V4" t="s">
        <v>227</v>
      </c>
    </row>
    <row r="5" spans="1:22" x14ac:dyDescent="0.25">
      <c r="A5">
        <v>2024</v>
      </c>
      <c r="B5">
        <v>10</v>
      </c>
      <c r="C5" t="s">
        <v>224</v>
      </c>
      <c r="D5">
        <v>106</v>
      </c>
      <c r="E5">
        <v>2</v>
      </c>
      <c r="F5" t="s">
        <v>225</v>
      </c>
      <c r="G5">
        <v>0</v>
      </c>
      <c r="H5">
        <v>59</v>
      </c>
      <c r="I5">
        <v>1</v>
      </c>
      <c r="J5" t="s">
        <v>226</v>
      </c>
      <c r="K5" t="s">
        <v>226</v>
      </c>
      <c r="L5">
        <v>1838.0199471116</v>
      </c>
      <c r="M5" t="s">
        <v>226</v>
      </c>
      <c r="N5" t="str">
        <f t="shared" si="0"/>
        <v>Juvenile</v>
      </c>
      <c r="O5" t="s">
        <v>48</v>
      </c>
      <c r="Q5" t="str">
        <f>IF(OR(O5= "Bay Study", O5= "FMWT"), VLOOKUP(D5,'Station-Crosswalk'!$A$1:$F$147,6,FALSE), "")</f>
        <v>Bay</v>
      </c>
      <c r="R5" t="str">
        <f>IF(OR(O5= "Bay Study", O5="FMWT"), VLOOKUP(D5,'Station-Crosswalk'!$A$1:$F$147,5,FALSE))</f>
        <v>Bay</v>
      </c>
      <c r="T5" s="50">
        <v>0</v>
      </c>
      <c r="V5" t="s">
        <v>227</v>
      </c>
    </row>
    <row r="6" spans="1:22" x14ac:dyDescent="0.25">
      <c r="A6">
        <v>2024</v>
      </c>
      <c r="B6">
        <v>10</v>
      </c>
      <c r="C6" t="s">
        <v>224</v>
      </c>
      <c r="D6">
        <v>108</v>
      </c>
      <c r="E6">
        <v>1</v>
      </c>
      <c r="F6" t="s">
        <v>225</v>
      </c>
      <c r="G6">
        <v>0</v>
      </c>
      <c r="H6">
        <v>51</v>
      </c>
      <c r="I6">
        <v>2</v>
      </c>
      <c r="J6" t="s">
        <v>226</v>
      </c>
      <c r="K6" t="s">
        <v>226</v>
      </c>
      <c r="L6" t="s">
        <v>226</v>
      </c>
      <c r="M6">
        <v>6003.2875000000004</v>
      </c>
      <c r="N6" t="str">
        <f t="shared" si="0"/>
        <v>Juvenile</v>
      </c>
      <c r="O6" t="s">
        <v>48</v>
      </c>
      <c r="Q6" t="str">
        <f>IF(OR(O6= "Bay Study", O6= "FMWT"), VLOOKUP(D6,'Station-Crosswalk'!$A$1:$F$147,6,FALSE), "")</f>
        <v>Bay</v>
      </c>
      <c r="R6" t="str">
        <f>IF(OR(O6= "Bay Study", O6="FMWT"), VLOOKUP(D6,'Station-Crosswalk'!$A$1:$F$147,5,FALSE))</f>
        <v>Bay</v>
      </c>
      <c r="T6" s="50">
        <v>0</v>
      </c>
      <c r="V6" t="s">
        <v>227</v>
      </c>
    </row>
    <row r="7" spans="1:22" x14ac:dyDescent="0.25">
      <c r="A7">
        <v>2024</v>
      </c>
      <c r="B7">
        <v>10</v>
      </c>
      <c r="C7" t="s">
        <v>224</v>
      </c>
      <c r="D7">
        <v>108</v>
      </c>
      <c r="E7">
        <v>2</v>
      </c>
      <c r="F7" t="s">
        <v>225</v>
      </c>
      <c r="G7">
        <v>0</v>
      </c>
      <c r="H7">
        <v>42</v>
      </c>
      <c r="I7">
        <v>1</v>
      </c>
      <c r="J7" t="s">
        <v>226</v>
      </c>
      <c r="K7" t="s">
        <v>226</v>
      </c>
      <c r="L7">
        <v>950.70003777742295</v>
      </c>
      <c r="M7" t="s">
        <v>226</v>
      </c>
      <c r="N7" t="str">
        <f t="shared" si="0"/>
        <v>Juvenile</v>
      </c>
      <c r="O7" t="s">
        <v>48</v>
      </c>
      <c r="Q7" t="str">
        <f>IF(OR(O7= "Bay Study", O7= "FMWT"), VLOOKUP(D7,'Station-Crosswalk'!$A$1:$F$147,6,FALSE), "")</f>
        <v>Bay</v>
      </c>
      <c r="R7" t="str">
        <f>IF(OR(O7= "Bay Study", O7="FMWT"), VLOOKUP(D7,'Station-Crosswalk'!$A$1:$F$147,5,FALSE))</f>
        <v>Bay</v>
      </c>
      <c r="T7" s="50">
        <v>0</v>
      </c>
      <c r="V7" t="s">
        <v>227</v>
      </c>
    </row>
    <row r="8" spans="1:22" x14ac:dyDescent="0.25">
      <c r="A8">
        <v>2024</v>
      </c>
      <c r="B8">
        <v>10</v>
      </c>
      <c r="C8" t="s">
        <v>224</v>
      </c>
      <c r="D8">
        <v>108</v>
      </c>
      <c r="E8">
        <v>2</v>
      </c>
      <c r="F8" t="s">
        <v>225</v>
      </c>
      <c r="G8">
        <v>0</v>
      </c>
      <c r="H8">
        <v>47</v>
      </c>
      <c r="I8">
        <v>1</v>
      </c>
      <c r="J8" t="s">
        <v>226</v>
      </c>
      <c r="K8" t="s">
        <v>226</v>
      </c>
      <c r="L8">
        <v>950.70003777742295</v>
      </c>
      <c r="M8" t="s">
        <v>226</v>
      </c>
      <c r="N8" t="str">
        <f t="shared" si="0"/>
        <v>Juvenile</v>
      </c>
      <c r="O8" t="s">
        <v>48</v>
      </c>
      <c r="Q8" t="str">
        <f>IF(OR(O8= "Bay Study", O8= "FMWT"), VLOOKUP(D8,'Station-Crosswalk'!$A$1:$F$147,6,FALSE), "")</f>
        <v>Bay</v>
      </c>
      <c r="R8" t="str">
        <f>IF(OR(O8= "Bay Study", O8="FMWT"), VLOOKUP(D8,'Station-Crosswalk'!$A$1:$F$147,5,FALSE))</f>
        <v>Bay</v>
      </c>
      <c r="T8" s="50">
        <v>0</v>
      </c>
      <c r="V8" t="s">
        <v>227</v>
      </c>
    </row>
    <row r="9" spans="1:22" x14ac:dyDescent="0.25">
      <c r="A9">
        <v>2024</v>
      </c>
      <c r="B9">
        <v>10</v>
      </c>
      <c r="C9" t="s">
        <v>224</v>
      </c>
      <c r="D9">
        <v>108</v>
      </c>
      <c r="E9">
        <v>2</v>
      </c>
      <c r="F9" t="s">
        <v>225</v>
      </c>
      <c r="G9">
        <v>0</v>
      </c>
      <c r="H9">
        <v>50</v>
      </c>
      <c r="I9">
        <v>1</v>
      </c>
      <c r="J9" t="s">
        <v>226</v>
      </c>
      <c r="K9" t="s">
        <v>226</v>
      </c>
      <c r="L9">
        <v>950.70003777742295</v>
      </c>
      <c r="M9" t="s">
        <v>226</v>
      </c>
      <c r="N9" t="str">
        <f t="shared" si="0"/>
        <v>Juvenile</v>
      </c>
      <c r="O9" t="s">
        <v>48</v>
      </c>
      <c r="Q9" t="str">
        <f>IF(OR(O9= "Bay Study", O9= "FMWT"), VLOOKUP(D9,'Station-Crosswalk'!$A$1:$F$147,6,FALSE), "")</f>
        <v>Bay</v>
      </c>
      <c r="R9" t="str">
        <f>IF(OR(O9= "Bay Study", O9="FMWT"), VLOOKUP(D9,'Station-Crosswalk'!$A$1:$F$147,5,FALSE))</f>
        <v>Bay</v>
      </c>
      <c r="T9" s="50">
        <v>0</v>
      </c>
      <c r="V9" t="s">
        <v>227</v>
      </c>
    </row>
    <row r="10" spans="1:22" x14ac:dyDescent="0.25">
      <c r="A10">
        <v>2024</v>
      </c>
      <c r="B10">
        <v>10</v>
      </c>
      <c r="C10" t="s">
        <v>224</v>
      </c>
      <c r="D10">
        <v>108</v>
      </c>
      <c r="E10">
        <v>2</v>
      </c>
      <c r="F10" t="s">
        <v>225</v>
      </c>
      <c r="G10">
        <v>0</v>
      </c>
      <c r="H10">
        <v>54</v>
      </c>
      <c r="I10">
        <v>1</v>
      </c>
      <c r="J10" t="s">
        <v>226</v>
      </c>
      <c r="K10" t="s">
        <v>226</v>
      </c>
      <c r="L10">
        <v>950.70003777742295</v>
      </c>
      <c r="M10" t="s">
        <v>226</v>
      </c>
      <c r="N10" t="str">
        <f t="shared" si="0"/>
        <v>Juvenile</v>
      </c>
      <c r="O10" t="s">
        <v>48</v>
      </c>
      <c r="Q10" t="str">
        <f>IF(OR(O10= "Bay Study", O10= "FMWT"), VLOOKUP(D10,'Station-Crosswalk'!$A$1:$F$147,6,FALSE), "")</f>
        <v>Bay</v>
      </c>
      <c r="R10" t="str">
        <f>IF(OR(O10= "Bay Study", O10="FMWT"), VLOOKUP(D10,'Station-Crosswalk'!$A$1:$F$147,5,FALSE))</f>
        <v>Bay</v>
      </c>
      <c r="T10" s="50">
        <v>0</v>
      </c>
      <c r="V10" t="s">
        <v>227</v>
      </c>
    </row>
    <row r="11" spans="1:22" x14ac:dyDescent="0.25">
      <c r="A11">
        <v>2024</v>
      </c>
      <c r="B11">
        <v>10</v>
      </c>
      <c r="C11" t="s">
        <v>224</v>
      </c>
      <c r="D11">
        <v>108</v>
      </c>
      <c r="E11">
        <v>2</v>
      </c>
      <c r="F11" t="s">
        <v>225</v>
      </c>
      <c r="G11">
        <v>0</v>
      </c>
      <c r="H11">
        <v>55</v>
      </c>
      <c r="I11">
        <v>1</v>
      </c>
      <c r="J11" t="s">
        <v>226</v>
      </c>
      <c r="K11" t="s">
        <v>226</v>
      </c>
      <c r="L11">
        <v>950.70003777742295</v>
      </c>
      <c r="M11" t="s">
        <v>226</v>
      </c>
      <c r="N11" t="str">
        <f t="shared" si="0"/>
        <v>Juvenile</v>
      </c>
      <c r="O11" t="s">
        <v>48</v>
      </c>
      <c r="Q11" t="str">
        <f>IF(OR(O11= "Bay Study", O11= "FMWT"), VLOOKUP(D11,'Station-Crosswalk'!$A$1:$F$147,6,FALSE), "")</f>
        <v>Bay</v>
      </c>
      <c r="R11" t="str">
        <f>IF(OR(O11= "Bay Study", O11="FMWT"), VLOOKUP(D11,'Station-Crosswalk'!$A$1:$F$147,5,FALSE))</f>
        <v>Bay</v>
      </c>
      <c r="T11" s="50">
        <v>0</v>
      </c>
      <c r="V11" t="s">
        <v>227</v>
      </c>
    </row>
    <row r="12" spans="1:22" x14ac:dyDescent="0.25">
      <c r="A12">
        <v>2024</v>
      </c>
      <c r="B12">
        <v>10</v>
      </c>
      <c r="C12" t="s">
        <v>224</v>
      </c>
      <c r="D12">
        <v>108</v>
      </c>
      <c r="E12">
        <v>2</v>
      </c>
      <c r="F12" t="s">
        <v>225</v>
      </c>
      <c r="G12">
        <v>0</v>
      </c>
      <c r="H12">
        <v>65</v>
      </c>
      <c r="I12">
        <v>1</v>
      </c>
      <c r="J12" t="s">
        <v>226</v>
      </c>
      <c r="K12" t="s">
        <v>226</v>
      </c>
      <c r="L12">
        <v>950.70003777742295</v>
      </c>
      <c r="M12" t="s">
        <v>226</v>
      </c>
      <c r="N12" t="str">
        <f t="shared" si="0"/>
        <v>Juvenile</v>
      </c>
      <c r="O12" t="s">
        <v>48</v>
      </c>
      <c r="Q12" t="str">
        <f>IF(OR(O12= "Bay Study", O12= "FMWT"), VLOOKUP(D12,'Station-Crosswalk'!$A$1:$F$147,6,FALSE), "")</f>
        <v>Bay</v>
      </c>
      <c r="R12" t="str">
        <f>IF(OR(O12= "Bay Study", O12="FMWT"), VLOOKUP(D12,'Station-Crosswalk'!$A$1:$F$147,5,FALSE))</f>
        <v>Bay</v>
      </c>
      <c r="T12" s="50">
        <v>0</v>
      </c>
      <c r="V12" t="s">
        <v>227</v>
      </c>
    </row>
    <row r="13" spans="1:22" x14ac:dyDescent="0.25">
      <c r="A13">
        <v>2024</v>
      </c>
      <c r="B13">
        <v>10</v>
      </c>
      <c r="C13" t="s">
        <v>224</v>
      </c>
      <c r="D13">
        <v>109</v>
      </c>
      <c r="E13">
        <v>2</v>
      </c>
      <c r="F13" t="s">
        <v>225</v>
      </c>
      <c r="G13">
        <v>0</v>
      </c>
      <c r="H13">
        <v>50</v>
      </c>
      <c r="I13">
        <v>1</v>
      </c>
      <c r="J13" t="s">
        <v>226</v>
      </c>
      <c r="K13" t="s">
        <v>226</v>
      </c>
      <c r="L13">
        <v>823.93996977806</v>
      </c>
      <c r="M13" t="s">
        <v>226</v>
      </c>
      <c r="N13" t="str">
        <f t="shared" si="0"/>
        <v>Juvenile</v>
      </c>
      <c r="O13" t="s">
        <v>48</v>
      </c>
      <c r="Q13" t="str">
        <f>IF(OR(O13= "Bay Study", O13= "FMWT"), VLOOKUP(D13,'Station-Crosswalk'!$A$1:$F$147,6,FALSE), "")</f>
        <v>Bay</v>
      </c>
      <c r="R13" t="str">
        <f>IF(OR(O13= "Bay Study", O13="FMWT"), VLOOKUP(D13,'Station-Crosswalk'!$A$1:$F$147,5,FALSE))</f>
        <v>Bay</v>
      </c>
      <c r="T13" s="50">
        <v>0</v>
      </c>
      <c r="V13" t="s">
        <v>227</v>
      </c>
    </row>
    <row r="14" spans="1:22" x14ac:dyDescent="0.25">
      <c r="A14">
        <v>2024</v>
      </c>
      <c r="B14">
        <v>10</v>
      </c>
      <c r="C14" t="s">
        <v>228</v>
      </c>
      <c r="D14">
        <v>110</v>
      </c>
      <c r="E14">
        <v>1</v>
      </c>
      <c r="F14" t="s">
        <v>225</v>
      </c>
      <c r="G14">
        <v>0</v>
      </c>
      <c r="H14">
        <v>46</v>
      </c>
      <c r="I14">
        <v>1</v>
      </c>
      <c r="J14" t="s">
        <v>226</v>
      </c>
      <c r="K14" t="s">
        <v>226</v>
      </c>
      <c r="L14" t="s">
        <v>226</v>
      </c>
      <c r="M14">
        <v>5956.1374999999998</v>
      </c>
      <c r="N14" t="str">
        <f t="shared" si="0"/>
        <v>Juvenile</v>
      </c>
      <c r="O14" t="s">
        <v>48</v>
      </c>
      <c r="Q14" t="str">
        <f>IF(OR(O14= "Bay Study", O14= "FMWT"), VLOOKUP(D14,'Station-Crosswalk'!$A$1:$F$147,6,FALSE), "")</f>
        <v>Bay</v>
      </c>
      <c r="R14" t="str">
        <f>IF(OR(O14= "Bay Study", O14="FMWT"), VLOOKUP(D14,'Station-Crosswalk'!$A$1:$F$147,5,FALSE))</f>
        <v>Bay</v>
      </c>
      <c r="T14" s="50">
        <v>0</v>
      </c>
      <c r="V14" t="s">
        <v>227</v>
      </c>
    </row>
    <row r="15" spans="1:22" x14ac:dyDescent="0.25">
      <c r="A15">
        <v>2024</v>
      </c>
      <c r="B15">
        <v>10</v>
      </c>
      <c r="C15" t="s">
        <v>228</v>
      </c>
      <c r="D15">
        <v>110</v>
      </c>
      <c r="E15">
        <v>1</v>
      </c>
      <c r="F15" t="s">
        <v>225</v>
      </c>
      <c r="G15">
        <v>0</v>
      </c>
      <c r="H15">
        <v>50</v>
      </c>
      <c r="I15">
        <v>2</v>
      </c>
      <c r="J15" t="s">
        <v>226</v>
      </c>
      <c r="K15" t="s">
        <v>226</v>
      </c>
      <c r="L15" t="s">
        <v>226</v>
      </c>
      <c r="M15">
        <v>5956.1374999999998</v>
      </c>
      <c r="N15" t="str">
        <f t="shared" si="0"/>
        <v>Juvenile</v>
      </c>
      <c r="O15" t="s">
        <v>48</v>
      </c>
      <c r="Q15" t="str">
        <f>IF(OR(O15= "Bay Study", O15= "FMWT"), VLOOKUP(D15,'Station-Crosswalk'!$A$1:$F$147,6,FALSE), "")</f>
        <v>Bay</v>
      </c>
      <c r="R15" t="str">
        <f>IF(OR(O15= "Bay Study", O15="FMWT"), VLOOKUP(D15,'Station-Crosswalk'!$A$1:$F$147,5,FALSE))</f>
        <v>Bay</v>
      </c>
      <c r="T15" s="50">
        <v>0</v>
      </c>
      <c r="V15" t="s">
        <v>227</v>
      </c>
    </row>
    <row r="16" spans="1:22" x14ac:dyDescent="0.25">
      <c r="A16">
        <v>2024</v>
      </c>
      <c r="B16">
        <v>10</v>
      </c>
      <c r="C16" t="s">
        <v>228</v>
      </c>
      <c r="D16">
        <v>110</v>
      </c>
      <c r="E16">
        <v>1</v>
      </c>
      <c r="F16" t="s">
        <v>225</v>
      </c>
      <c r="G16">
        <v>0</v>
      </c>
      <c r="H16">
        <v>52</v>
      </c>
      <c r="I16">
        <v>1</v>
      </c>
      <c r="J16" t="s">
        <v>226</v>
      </c>
      <c r="K16" t="s">
        <v>226</v>
      </c>
      <c r="L16" t="s">
        <v>226</v>
      </c>
      <c r="M16">
        <v>5956.1374999999998</v>
      </c>
      <c r="N16" t="str">
        <f t="shared" si="0"/>
        <v>Juvenile</v>
      </c>
      <c r="O16" t="s">
        <v>48</v>
      </c>
      <c r="Q16" t="str">
        <f>IF(OR(O16= "Bay Study", O16= "FMWT"), VLOOKUP(D16,'Station-Crosswalk'!$A$1:$F$147,6,FALSE), "")</f>
        <v>Bay</v>
      </c>
      <c r="R16" t="str">
        <f>IF(OR(O16= "Bay Study", O16="FMWT"), VLOOKUP(D16,'Station-Crosswalk'!$A$1:$F$147,5,FALSE))</f>
        <v>Bay</v>
      </c>
      <c r="T16" s="50">
        <v>0</v>
      </c>
      <c r="V16" t="s">
        <v>227</v>
      </c>
    </row>
    <row r="17" spans="1:22" x14ac:dyDescent="0.25">
      <c r="A17">
        <v>2024</v>
      </c>
      <c r="B17">
        <v>10</v>
      </c>
      <c r="C17" t="s">
        <v>228</v>
      </c>
      <c r="D17">
        <v>110</v>
      </c>
      <c r="E17">
        <v>1</v>
      </c>
      <c r="F17" t="s">
        <v>225</v>
      </c>
      <c r="G17">
        <v>0</v>
      </c>
      <c r="H17">
        <v>53</v>
      </c>
      <c r="I17">
        <v>4</v>
      </c>
      <c r="J17" t="s">
        <v>226</v>
      </c>
      <c r="K17" t="s">
        <v>226</v>
      </c>
      <c r="L17" t="s">
        <v>226</v>
      </c>
      <c r="M17">
        <v>5956.1374999999998</v>
      </c>
      <c r="N17" t="str">
        <f t="shared" si="0"/>
        <v>Juvenile</v>
      </c>
      <c r="O17" t="s">
        <v>48</v>
      </c>
      <c r="Q17" t="str">
        <f>IF(OR(O17= "Bay Study", O17= "FMWT"), VLOOKUP(D17,'Station-Crosswalk'!$A$1:$F$147,6,FALSE), "")</f>
        <v>Bay</v>
      </c>
      <c r="R17" t="str">
        <f>IF(OR(O17= "Bay Study", O17="FMWT"), VLOOKUP(D17,'Station-Crosswalk'!$A$1:$F$147,5,FALSE))</f>
        <v>Bay</v>
      </c>
      <c r="T17" s="50">
        <v>0</v>
      </c>
      <c r="V17" t="s">
        <v>227</v>
      </c>
    </row>
    <row r="18" spans="1:22" x14ac:dyDescent="0.25">
      <c r="A18">
        <v>2024</v>
      </c>
      <c r="B18">
        <v>10</v>
      </c>
      <c r="C18" t="s">
        <v>228</v>
      </c>
      <c r="D18">
        <v>110</v>
      </c>
      <c r="E18">
        <v>1</v>
      </c>
      <c r="F18" t="s">
        <v>225</v>
      </c>
      <c r="G18">
        <v>0</v>
      </c>
      <c r="H18">
        <v>54</v>
      </c>
      <c r="I18">
        <v>1</v>
      </c>
      <c r="J18" t="s">
        <v>226</v>
      </c>
      <c r="K18" t="s">
        <v>226</v>
      </c>
      <c r="L18" t="s">
        <v>226</v>
      </c>
      <c r="M18">
        <v>5956.1374999999998</v>
      </c>
      <c r="N18" t="str">
        <f t="shared" si="0"/>
        <v>Juvenile</v>
      </c>
      <c r="O18" t="s">
        <v>48</v>
      </c>
      <c r="Q18" t="str">
        <f>IF(OR(O18= "Bay Study", O18= "FMWT"), VLOOKUP(D18,'Station-Crosswalk'!$A$1:$F$147,6,FALSE), "")</f>
        <v>Bay</v>
      </c>
      <c r="R18" t="str">
        <f>IF(OR(O18= "Bay Study", O18="FMWT"), VLOOKUP(D18,'Station-Crosswalk'!$A$1:$F$147,5,FALSE))</f>
        <v>Bay</v>
      </c>
      <c r="T18" s="50">
        <v>0</v>
      </c>
      <c r="V18" t="s">
        <v>227</v>
      </c>
    </row>
    <row r="19" spans="1:22" x14ac:dyDescent="0.25">
      <c r="A19">
        <v>2024</v>
      </c>
      <c r="B19">
        <v>10</v>
      </c>
      <c r="C19" t="s">
        <v>228</v>
      </c>
      <c r="D19">
        <v>110</v>
      </c>
      <c r="E19">
        <v>1</v>
      </c>
      <c r="F19" t="s">
        <v>225</v>
      </c>
      <c r="G19">
        <v>0</v>
      </c>
      <c r="H19">
        <v>55</v>
      </c>
      <c r="I19">
        <v>4</v>
      </c>
      <c r="J19" t="s">
        <v>226</v>
      </c>
      <c r="K19" t="s">
        <v>226</v>
      </c>
      <c r="L19" t="s">
        <v>226</v>
      </c>
      <c r="M19">
        <v>5956.1374999999998</v>
      </c>
      <c r="N19" t="str">
        <f t="shared" si="0"/>
        <v>Juvenile</v>
      </c>
      <c r="O19" t="s">
        <v>48</v>
      </c>
      <c r="Q19" t="str">
        <f>IF(OR(O19= "Bay Study", O19= "FMWT"), VLOOKUP(D19,'Station-Crosswalk'!$A$1:$F$147,6,FALSE), "")</f>
        <v>Bay</v>
      </c>
      <c r="R19" t="str">
        <f>IF(OR(O19= "Bay Study", O19="FMWT"), VLOOKUP(D19,'Station-Crosswalk'!$A$1:$F$147,5,FALSE))</f>
        <v>Bay</v>
      </c>
      <c r="T19" s="50">
        <v>0</v>
      </c>
      <c r="V19" t="s">
        <v>227</v>
      </c>
    </row>
    <row r="20" spans="1:22" x14ac:dyDescent="0.25">
      <c r="A20">
        <v>2024</v>
      </c>
      <c r="B20">
        <v>10</v>
      </c>
      <c r="C20" t="s">
        <v>228</v>
      </c>
      <c r="D20">
        <v>110</v>
      </c>
      <c r="E20">
        <v>1</v>
      </c>
      <c r="F20" t="s">
        <v>225</v>
      </c>
      <c r="G20">
        <v>0</v>
      </c>
      <c r="H20">
        <v>57</v>
      </c>
      <c r="I20">
        <v>2</v>
      </c>
      <c r="J20" t="s">
        <v>226</v>
      </c>
      <c r="K20" t="s">
        <v>226</v>
      </c>
      <c r="L20" t="s">
        <v>226</v>
      </c>
      <c r="M20">
        <v>5956.1374999999998</v>
      </c>
      <c r="N20" t="str">
        <f t="shared" si="0"/>
        <v>Juvenile</v>
      </c>
      <c r="O20" t="s">
        <v>48</v>
      </c>
      <c r="Q20" t="str">
        <f>IF(OR(O20= "Bay Study", O20= "FMWT"), VLOOKUP(D20,'Station-Crosswalk'!$A$1:$F$147,6,FALSE), "")</f>
        <v>Bay</v>
      </c>
      <c r="R20" t="str">
        <f>IF(OR(O20= "Bay Study", O20="FMWT"), VLOOKUP(D20,'Station-Crosswalk'!$A$1:$F$147,5,FALSE))</f>
        <v>Bay</v>
      </c>
      <c r="T20" s="50">
        <v>0</v>
      </c>
      <c r="V20" t="s">
        <v>227</v>
      </c>
    </row>
    <row r="21" spans="1:22" x14ac:dyDescent="0.25">
      <c r="A21">
        <v>2024</v>
      </c>
      <c r="B21">
        <v>10</v>
      </c>
      <c r="C21" t="s">
        <v>228</v>
      </c>
      <c r="D21">
        <v>110</v>
      </c>
      <c r="E21">
        <v>1</v>
      </c>
      <c r="F21" t="s">
        <v>225</v>
      </c>
      <c r="G21">
        <v>0</v>
      </c>
      <c r="H21">
        <v>58</v>
      </c>
      <c r="I21">
        <v>1</v>
      </c>
      <c r="J21" t="s">
        <v>226</v>
      </c>
      <c r="K21" t="s">
        <v>226</v>
      </c>
      <c r="L21" t="s">
        <v>226</v>
      </c>
      <c r="M21">
        <v>5956.1374999999998</v>
      </c>
      <c r="N21" t="str">
        <f t="shared" si="0"/>
        <v>Juvenile</v>
      </c>
      <c r="O21" t="s">
        <v>48</v>
      </c>
      <c r="Q21" t="str">
        <f>IF(OR(O21= "Bay Study", O21= "FMWT"), VLOOKUP(D21,'Station-Crosswalk'!$A$1:$F$147,6,FALSE), "")</f>
        <v>Bay</v>
      </c>
      <c r="R21" t="str">
        <f>IF(OR(O21= "Bay Study", O21="FMWT"), VLOOKUP(D21,'Station-Crosswalk'!$A$1:$F$147,5,FALSE))</f>
        <v>Bay</v>
      </c>
      <c r="T21" s="50">
        <v>0</v>
      </c>
      <c r="V21" t="s">
        <v>227</v>
      </c>
    </row>
    <row r="22" spans="1:22" x14ac:dyDescent="0.25">
      <c r="A22">
        <v>2024</v>
      </c>
      <c r="B22">
        <v>10</v>
      </c>
      <c r="C22" t="s">
        <v>228</v>
      </c>
      <c r="D22">
        <v>110</v>
      </c>
      <c r="E22">
        <v>2</v>
      </c>
      <c r="F22" t="s">
        <v>225</v>
      </c>
      <c r="G22">
        <v>0</v>
      </c>
      <c r="H22">
        <v>51</v>
      </c>
      <c r="I22">
        <v>1</v>
      </c>
      <c r="J22" t="s">
        <v>226</v>
      </c>
      <c r="K22" t="s">
        <v>226</v>
      </c>
      <c r="L22">
        <v>443.66000188887102</v>
      </c>
      <c r="M22" t="s">
        <v>226</v>
      </c>
      <c r="N22" t="str">
        <f t="shared" si="0"/>
        <v>Juvenile</v>
      </c>
      <c r="O22" t="s">
        <v>48</v>
      </c>
      <c r="Q22" t="str">
        <f>IF(OR(O22= "Bay Study", O22= "FMWT"), VLOOKUP(D22,'Station-Crosswalk'!$A$1:$F$147,6,FALSE), "")</f>
        <v>Bay</v>
      </c>
      <c r="R22" t="str">
        <f>IF(OR(O22= "Bay Study", O22="FMWT"), VLOOKUP(D22,'Station-Crosswalk'!$A$1:$F$147,5,FALSE))</f>
        <v>Bay</v>
      </c>
      <c r="T22" s="50">
        <v>0</v>
      </c>
      <c r="V22" t="s">
        <v>227</v>
      </c>
    </row>
    <row r="23" spans="1:22" x14ac:dyDescent="0.25">
      <c r="A23">
        <v>2024</v>
      </c>
      <c r="B23">
        <v>10</v>
      </c>
      <c r="C23" t="s">
        <v>228</v>
      </c>
      <c r="D23">
        <v>110</v>
      </c>
      <c r="E23">
        <v>2</v>
      </c>
      <c r="F23" t="s">
        <v>225</v>
      </c>
      <c r="G23">
        <v>0</v>
      </c>
      <c r="H23">
        <v>56</v>
      </c>
      <c r="I23">
        <v>1</v>
      </c>
      <c r="J23" t="s">
        <v>226</v>
      </c>
      <c r="K23" t="s">
        <v>226</v>
      </c>
      <c r="L23">
        <v>443.66000188887102</v>
      </c>
      <c r="M23" t="s">
        <v>226</v>
      </c>
      <c r="N23" t="str">
        <f t="shared" si="0"/>
        <v>Juvenile</v>
      </c>
      <c r="O23" t="s">
        <v>48</v>
      </c>
      <c r="Q23" t="str">
        <f>IF(OR(O23= "Bay Study", O23= "FMWT"), VLOOKUP(D23,'Station-Crosswalk'!$A$1:$F$147,6,FALSE), "")</f>
        <v>Bay</v>
      </c>
      <c r="R23" t="str">
        <f>IF(OR(O23= "Bay Study", O23="FMWT"), VLOOKUP(D23,'Station-Crosswalk'!$A$1:$F$147,5,FALSE))</f>
        <v>Bay</v>
      </c>
      <c r="T23" s="50">
        <v>0</v>
      </c>
      <c r="V23" t="s">
        <v>227</v>
      </c>
    </row>
    <row r="24" spans="1:22" x14ac:dyDescent="0.25">
      <c r="A24">
        <v>2024</v>
      </c>
      <c r="B24">
        <v>10</v>
      </c>
      <c r="C24" t="s">
        <v>228</v>
      </c>
      <c r="D24">
        <v>110</v>
      </c>
      <c r="E24">
        <v>2</v>
      </c>
      <c r="F24" t="s">
        <v>225</v>
      </c>
      <c r="G24">
        <v>0</v>
      </c>
      <c r="H24">
        <v>57</v>
      </c>
      <c r="I24">
        <v>1</v>
      </c>
      <c r="J24" t="s">
        <v>226</v>
      </c>
      <c r="K24" t="s">
        <v>226</v>
      </c>
      <c r="L24">
        <v>443.66000188887102</v>
      </c>
      <c r="M24" t="s">
        <v>226</v>
      </c>
      <c r="N24" t="str">
        <f t="shared" si="0"/>
        <v>Juvenile</v>
      </c>
      <c r="O24" t="s">
        <v>48</v>
      </c>
      <c r="Q24" t="str">
        <f>IF(OR(O24= "Bay Study", O24= "FMWT"), VLOOKUP(D24,'Station-Crosswalk'!$A$1:$F$147,6,FALSE), "")</f>
        <v>Bay</v>
      </c>
      <c r="R24" t="str">
        <f>IF(OR(O24= "Bay Study", O24="FMWT"), VLOOKUP(D24,'Station-Crosswalk'!$A$1:$F$147,5,FALSE))</f>
        <v>Bay</v>
      </c>
      <c r="T24" s="50">
        <v>0</v>
      </c>
      <c r="V24" t="s">
        <v>227</v>
      </c>
    </row>
    <row r="25" spans="1:22" x14ac:dyDescent="0.25">
      <c r="A25">
        <v>2024</v>
      </c>
      <c r="B25">
        <v>10</v>
      </c>
      <c r="C25" t="s">
        <v>224</v>
      </c>
      <c r="D25">
        <v>142</v>
      </c>
      <c r="E25">
        <v>2</v>
      </c>
      <c r="F25" t="s">
        <v>225</v>
      </c>
      <c r="G25">
        <v>0</v>
      </c>
      <c r="H25">
        <v>49</v>
      </c>
      <c r="I25">
        <v>1</v>
      </c>
      <c r="J25" t="s">
        <v>226</v>
      </c>
      <c r="K25" t="s">
        <v>226</v>
      </c>
      <c r="L25">
        <v>950.70003777742295</v>
      </c>
      <c r="M25" t="s">
        <v>226</v>
      </c>
      <c r="N25" t="str">
        <f t="shared" si="0"/>
        <v>Juvenile</v>
      </c>
      <c r="O25" t="s">
        <v>48</v>
      </c>
      <c r="Q25" t="str">
        <f>IF(OR(O25= "Bay Study", O25= "FMWT"), VLOOKUP(D25,'Station-Crosswalk'!$A$1:$F$147,6,FALSE), "")</f>
        <v>Bay</v>
      </c>
      <c r="R25" t="str">
        <f>IF(OR(O25= "Bay Study", O25="FMWT"), VLOOKUP(D25,'Station-Crosswalk'!$A$1:$F$147,5,FALSE))</f>
        <v>Bay</v>
      </c>
      <c r="T25" s="50">
        <v>0</v>
      </c>
      <c r="V25" t="s">
        <v>227</v>
      </c>
    </row>
    <row r="26" spans="1:22" x14ac:dyDescent="0.25">
      <c r="A26">
        <v>2024</v>
      </c>
      <c r="B26">
        <v>10</v>
      </c>
      <c r="C26" t="s">
        <v>224</v>
      </c>
      <c r="D26">
        <v>142</v>
      </c>
      <c r="E26">
        <v>2</v>
      </c>
      <c r="F26" t="s">
        <v>225</v>
      </c>
      <c r="G26">
        <v>0</v>
      </c>
      <c r="H26">
        <v>55</v>
      </c>
      <c r="I26">
        <v>1</v>
      </c>
      <c r="J26" t="s">
        <v>226</v>
      </c>
      <c r="K26" t="s">
        <v>226</v>
      </c>
      <c r="L26">
        <v>950.70003777742295</v>
      </c>
      <c r="M26" t="s">
        <v>226</v>
      </c>
      <c r="N26" t="str">
        <f t="shared" si="0"/>
        <v>Juvenile</v>
      </c>
      <c r="O26" t="s">
        <v>48</v>
      </c>
      <c r="Q26" t="str">
        <f>IF(OR(O26= "Bay Study", O26= "FMWT"), VLOOKUP(D26,'Station-Crosswalk'!$A$1:$F$147,6,FALSE), "")</f>
        <v>Bay</v>
      </c>
      <c r="R26" t="str">
        <f>IF(OR(O26= "Bay Study", O26="FMWT"), VLOOKUP(D26,'Station-Crosswalk'!$A$1:$F$147,5,FALSE))</f>
        <v>Bay</v>
      </c>
      <c r="T26" s="50">
        <v>0</v>
      </c>
      <c r="V26" t="s">
        <v>227</v>
      </c>
    </row>
    <row r="27" spans="1:22" x14ac:dyDescent="0.25">
      <c r="A27">
        <v>2024</v>
      </c>
      <c r="B27">
        <v>10</v>
      </c>
      <c r="C27" t="s">
        <v>224</v>
      </c>
      <c r="D27">
        <v>142</v>
      </c>
      <c r="E27">
        <v>2</v>
      </c>
      <c r="F27" t="s">
        <v>225</v>
      </c>
      <c r="G27">
        <v>0</v>
      </c>
      <c r="H27">
        <v>58</v>
      </c>
      <c r="I27">
        <v>1</v>
      </c>
      <c r="J27" t="s">
        <v>226</v>
      </c>
      <c r="K27" t="s">
        <v>226</v>
      </c>
      <c r="L27">
        <v>950.70003777742295</v>
      </c>
      <c r="M27" t="s">
        <v>226</v>
      </c>
      <c r="N27" t="str">
        <f t="shared" si="0"/>
        <v>Juvenile</v>
      </c>
      <c r="O27" t="s">
        <v>48</v>
      </c>
      <c r="Q27" t="str">
        <f>IF(OR(O27= "Bay Study", O27= "FMWT"), VLOOKUP(D27,'Station-Crosswalk'!$A$1:$F$147,6,FALSE), "")</f>
        <v>Bay</v>
      </c>
      <c r="R27" t="str">
        <f>IF(OR(O27= "Bay Study", O27="FMWT"), VLOOKUP(D27,'Station-Crosswalk'!$A$1:$F$147,5,FALSE))</f>
        <v>Bay</v>
      </c>
      <c r="T27" s="50">
        <v>0</v>
      </c>
      <c r="V27" t="s">
        <v>227</v>
      </c>
    </row>
    <row r="28" spans="1:22" x14ac:dyDescent="0.25">
      <c r="A28">
        <v>2024</v>
      </c>
      <c r="B28">
        <v>10</v>
      </c>
      <c r="C28" t="s">
        <v>229</v>
      </c>
      <c r="D28">
        <v>211</v>
      </c>
      <c r="E28">
        <v>1</v>
      </c>
      <c r="F28" t="s">
        <v>225</v>
      </c>
      <c r="G28">
        <v>0</v>
      </c>
      <c r="H28">
        <v>47</v>
      </c>
      <c r="I28">
        <v>1</v>
      </c>
      <c r="J28" t="s">
        <v>226</v>
      </c>
      <c r="K28" t="s">
        <v>226</v>
      </c>
      <c r="L28" t="s">
        <v>226</v>
      </c>
      <c r="M28">
        <v>6500.6625000000004</v>
      </c>
      <c r="N28" t="str">
        <f t="shared" si="0"/>
        <v>Juvenile</v>
      </c>
      <c r="O28" t="s">
        <v>48</v>
      </c>
      <c r="Q28" t="str">
        <f>IF(OR(O28= "Bay Study", O28= "FMWT"), VLOOKUP(D28,'Station-Crosswalk'!$A$1:$F$147,6,FALSE), "")</f>
        <v>Bay</v>
      </c>
      <c r="R28" t="str">
        <f>IF(OR(O28= "Bay Study", O28="FMWT"), VLOOKUP(D28,'Station-Crosswalk'!$A$1:$F$147,5,FALSE))</f>
        <v>Bay</v>
      </c>
      <c r="T28" s="50">
        <v>0</v>
      </c>
      <c r="V28" t="s">
        <v>227</v>
      </c>
    </row>
    <row r="29" spans="1:22" x14ac:dyDescent="0.25">
      <c r="A29">
        <v>2024</v>
      </c>
      <c r="B29">
        <v>10</v>
      </c>
      <c r="C29" t="s">
        <v>229</v>
      </c>
      <c r="D29">
        <v>211</v>
      </c>
      <c r="E29">
        <v>1</v>
      </c>
      <c r="F29" t="s">
        <v>225</v>
      </c>
      <c r="G29">
        <v>0</v>
      </c>
      <c r="H29">
        <v>49</v>
      </c>
      <c r="I29">
        <v>1</v>
      </c>
      <c r="J29" t="s">
        <v>226</v>
      </c>
      <c r="K29" t="s">
        <v>226</v>
      </c>
      <c r="L29" t="s">
        <v>226</v>
      </c>
      <c r="M29">
        <v>6500.6625000000004</v>
      </c>
      <c r="N29" t="str">
        <f t="shared" si="0"/>
        <v>Juvenile</v>
      </c>
      <c r="O29" t="s">
        <v>48</v>
      </c>
      <c r="Q29" t="str">
        <f>IF(OR(O29= "Bay Study", O29= "FMWT"), VLOOKUP(D29,'Station-Crosswalk'!$A$1:$F$147,6,FALSE), "")</f>
        <v>Bay</v>
      </c>
      <c r="R29" t="str">
        <f>IF(OR(O29= "Bay Study", O29="FMWT"), VLOOKUP(D29,'Station-Crosswalk'!$A$1:$F$147,5,FALSE))</f>
        <v>Bay</v>
      </c>
      <c r="T29" s="50">
        <v>0</v>
      </c>
      <c r="V29" t="s">
        <v>227</v>
      </c>
    </row>
    <row r="30" spans="1:22" x14ac:dyDescent="0.25">
      <c r="A30">
        <v>2024</v>
      </c>
      <c r="B30">
        <v>10</v>
      </c>
      <c r="C30" t="s">
        <v>229</v>
      </c>
      <c r="D30">
        <v>211</v>
      </c>
      <c r="E30">
        <v>1</v>
      </c>
      <c r="F30" t="s">
        <v>225</v>
      </c>
      <c r="G30">
        <v>0</v>
      </c>
      <c r="H30">
        <v>50</v>
      </c>
      <c r="I30">
        <v>3</v>
      </c>
      <c r="J30" t="s">
        <v>226</v>
      </c>
      <c r="K30" t="s">
        <v>226</v>
      </c>
      <c r="L30" t="s">
        <v>226</v>
      </c>
      <c r="M30">
        <v>6500.6625000000004</v>
      </c>
      <c r="N30" t="str">
        <f t="shared" si="0"/>
        <v>Juvenile</v>
      </c>
      <c r="O30" t="s">
        <v>48</v>
      </c>
      <c r="Q30" t="str">
        <f>IF(OR(O30= "Bay Study", O30= "FMWT"), VLOOKUP(D30,'Station-Crosswalk'!$A$1:$F$147,6,FALSE), "")</f>
        <v>Bay</v>
      </c>
      <c r="R30" t="str">
        <f>IF(OR(O30= "Bay Study", O30="FMWT"), VLOOKUP(D30,'Station-Crosswalk'!$A$1:$F$147,5,FALSE))</f>
        <v>Bay</v>
      </c>
      <c r="T30" s="50">
        <v>0</v>
      </c>
      <c r="V30" t="s">
        <v>227</v>
      </c>
    </row>
    <row r="31" spans="1:22" x14ac:dyDescent="0.25">
      <c r="A31">
        <v>2024</v>
      </c>
      <c r="B31">
        <v>10</v>
      </c>
      <c r="C31" t="s">
        <v>229</v>
      </c>
      <c r="D31">
        <v>211</v>
      </c>
      <c r="E31">
        <v>1</v>
      </c>
      <c r="F31" t="s">
        <v>225</v>
      </c>
      <c r="G31">
        <v>0</v>
      </c>
      <c r="H31">
        <v>51</v>
      </c>
      <c r="I31">
        <v>3</v>
      </c>
      <c r="J31" t="s">
        <v>226</v>
      </c>
      <c r="K31" t="s">
        <v>226</v>
      </c>
      <c r="L31" t="s">
        <v>226</v>
      </c>
      <c r="M31">
        <v>6500.6625000000004</v>
      </c>
      <c r="N31" t="str">
        <f t="shared" si="0"/>
        <v>Juvenile</v>
      </c>
      <c r="O31" t="s">
        <v>48</v>
      </c>
      <c r="Q31" t="str">
        <f>IF(OR(O31= "Bay Study", O31= "FMWT"), VLOOKUP(D31,'Station-Crosswalk'!$A$1:$F$147,6,FALSE), "")</f>
        <v>Bay</v>
      </c>
      <c r="R31" t="str">
        <f>IF(OR(O31= "Bay Study", O31="FMWT"), VLOOKUP(D31,'Station-Crosswalk'!$A$1:$F$147,5,FALSE))</f>
        <v>Bay</v>
      </c>
      <c r="T31" s="50">
        <v>0</v>
      </c>
      <c r="V31" t="s">
        <v>227</v>
      </c>
    </row>
    <row r="32" spans="1:22" x14ac:dyDescent="0.25">
      <c r="A32">
        <v>2024</v>
      </c>
      <c r="B32">
        <v>10</v>
      </c>
      <c r="C32" t="s">
        <v>229</v>
      </c>
      <c r="D32">
        <v>211</v>
      </c>
      <c r="E32">
        <v>1</v>
      </c>
      <c r="F32" t="s">
        <v>225</v>
      </c>
      <c r="G32">
        <v>0</v>
      </c>
      <c r="H32">
        <v>52</v>
      </c>
      <c r="I32">
        <v>4</v>
      </c>
      <c r="J32" t="s">
        <v>226</v>
      </c>
      <c r="K32" t="s">
        <v>226</v>
      </c>
      <c r="L32" t="s">
        <v>226</v>
      </c>
      <c r="M32">
        <v>6500.6625000000004</v>
      </c>
      <c r="N32" t="str">
        <f t="shared" si="0"/>
        <v>Juvenile</v>
      </c>
      <c r="O32" t="s">
        <v>48</v>
      </c>
      <c r="Q32" t="str">
        <f>IF(OR(O32= "Bay Study", O32= "FMWT"), VLOOKUP(D32,'Station-Crosswalk'!$A$1:$F$147,6,FALSE), "")</f>
        <v>Bay</v>
      </c>
      <c r="R32" t="str">
        <f>IF(OR(O32= "Bay Study", O32="FMWT"), VLOOKUP(D32,'Station-Crosswalk'!$A$1:$F$147,5,FALSE))</f>
        <v>Bay</v>
      </c>
      <c r="T32" s="50">
        <v>0</v>
      </c>
      <c r="V32" t="s">
        <v>227</v>
      </c>
    </row>
    <row r="33" spans="1:22" x14ac:dyDescent="0.25">
      <c r="A33">
        <v>2024</v>
      </c>
      <c r="B33">
        <v>10</v>
      </c>
      <c r="C33" t="s">
        <v>229</v>
      </c>
      <c r="D33">
        <v>211</v>
      </c>
      <c r="E33">
        <v>1</v>
      </c>
      <c r="F33" t="s">
        <v>225</v>
      </c>
      <c r="G33">
        <v>0</v>
      </c>
      <c r="H33">
        <v>53</v>
      </c>
      <c r="I33">
        <v>4</v>
      </c>
      <c r="J33" t="s">
        <v>226</v>
      </c>
      <c r="K33" t="s">
        <v>226</v>
      </c>
      <c r="L33" t="s">
        <v>226</v>
      </c>
      <c r="M33">
        <v>6500.6625000000004</v>
      </c>
      <c r="N33" t="str">
        <f t="shared" si="0"/>
        <v>Juvenile</v>
      </c>
      <c r="O33" t="s">
        <v>48</v>
      </c>
      <c r="Q33" t="str">
        <f>IF(OR(O33= "Bay Study", O33= "FMWT"), VLOOKUP(D33,'Station-Crosswalk'!$A$1:$F$147,6,FALSE), "")</f>
        <v>Bay</v>
      </c>
      <c r="R33" t="str">
        <f>IF(OR(O33= "Bay Study", O33="FMWT"), VLOOKUP(D33,'Station-Crosswalk'!$A$1:$F$147,5,FALSE))</f>
        <v>Bay</v>
      </c>
      <c r="T33" s="50">
        <v>0</v>
      </c>
      <c r="V33" t="s">
        <v>227</v>
      </c>
    </row>
    <row r="34" spans="1:22" x14ac:dyDescent="0.25">
      <c r="A34">
        <v>2024</v>
      </c>
      <c r="B34">
        <v>10</v>
      </c>
      <c r="C34" t="s">
        <v>229</v>
      </c>
      <c r="D34">
        <v>211</v>
      </c>
      <c r="E34">
        <v>1</v>
      </c>
      <c r="F34" t="s">
        <v>225</v>
      </c>
      <c r="G34">
        <v>0</v>
      </c>
      <c r="H34">
        <v>54</v>
      </c>
      <c r="I34">
        <v>3</v>
      </c>
      <c r="J34" t="s">
        <v>226</v>
      </c>
      <c r="K34" t="s">
        <v>226</v>
      </c>
      <c r="L34" t="s">
        <v>226</v>
      </c>
      <c r="M34">
        <v>6500.6625000000004</v>
      </c>
      <c r="N34" t="str">
        <f t="shared" ref="N34:N65" si="1">IF(H34=0, "Adult", IF(H34&lt;20,"Larva",IF(H34&lt;=84,"Juvenile","Adult")))</f>
        <v>Juvenile</v>
      </c>
      <c r="O34" t="s">
        <v>48</v>
      </c>
      <c r="Q34" t="str">
        <f>IF(OR(O34= "Bay Study", O34= "FMWT"), VLOOKUP(D34,'Station-Crosswalk'!$A$1:$F$147,6,FALSE), "")</f>
        <v>Bay</v>
      </c>
      <c r="R34" t="str">
        <f>IF(OR(O34= "Bay Study", O34="FMWT"), VLOOKUP(D34,'Station-Crosswalk'!$A$1:$F$147,5,FALSE))</f>
        <v>Bay</v>
      </c>
      <c r="T34" s="50">
        <v>0</v>
      </c>
      <c r="V34" t="s">
        <v>227</v>
      </c>
    </row>
    <row r="35" spans="1:22" x14ac:dyDescent="0.25">
      <c r="A35">
        <v>2024</v>
      </c>
      <c r="B35">
        <v>10</v>
      </c>
      <c r="C35" t="s">
        <v>229</v>
      </c>
      <c r="D35">
        <v>211</v>
      </c>
      <c r="E35">
        <v>1</v>
      </c>
      <c r="F35" t="s">
        <v>225</v>
      </c>
      <c r="G35">
        <v>0</v>
      </c>
      <c r="H35">
        <v>55</v>
      </c>
      <c r="I35">
        <v>2</v>
      </c>
      <c r="J35" t="s">
        <v>226</v>
      </c>
      <c r="K35" t="s">
        <v>226</v>
      </c>
      <c r="L35" t="s">
        <v>226</v>
      </c>
      <c r="M35">
        <v>6500.6625000000004</v>
      </c>
      <c r="N35" t="str">
        <f t="shared" si="1"/>
        <v>Juvenile</v>
      </c>
      <c r="O35" t="s">
        <v>48</v>
      </c>
      <c r="Q35" t="str">
        <f>IF(OR(O35= "Bay Study", O35= "FMWT"), VLOOKUP(D35,'Station-Crosswalk'!$A$1:$F$147,6,FALSE), "")</f>
        <v>Bay</v>
      </c>
      <c r="R35" t="str">
        <f>IF(OR(O35= "Bay Study", O35="FMWT"), VLOOKUP(D35,'Station-Crosswalk'!$A$1:$F$147,5,FALSE))</f>
        <v>Bay</v>
      </c>
      <c r="T35" s="50">
        <v>0</v>
      </c>
      <c r="V35" t="s">
        <v>227</v>
      </c>
    </row>
    <row r="36" spans="1:22" x14ac:dyDescent="0.25">
      <c r="A36">
        <v>2024</v>
      </c>
      <c r="B36">
        <v>10</v>
      </c>
      <c r="C36" t="s">
        <v>229</v>
      </c>
      <c r="D36">
        <v>211</v>
      </c>
      <c r="E36">
        <v>1</v>
      </c>
      <c r="F36" t="s">
        <v>225</v>
      </c>
      <c r="G36">
        <v>0</v>
      </c>
      <c r="H36">
        <v>56</v>
      </c>
      <c r="I36">
        <v>2</v>
      </c>
      <c r="J36" t="s">
        <v>226</v>
      </c>
      <c r="K36" t="s">
        <v>226</v>
      </c>
      <c r="L36" t="s">
        <v>226</v>
      </c>
      <c r="M36">
        <v>6500.6625000000004</v>
      </c>
      <c r="N36" t="str">
        <f t="shared" si="1"/>
        <v>Juvenile</v>
      </c>
      <c r="O36" t="s">
        <v>48</v>
      </c>
      <c r="Q36" t="str">
        <f>IF(OR(O36= "Bay Study", O36= "FMWT"), VLOOKUP(D36,'Station-Crosswalk'!$A$1:$F$147,6,FALSE), "")</f>
        <v>Bay</v>
      </c>
      <c r="R36" t="str">
        <f>IF(OR(O36= "Bay Study", O36="FMWT"), VLOOKUP(D36,'Station-Crosswalk'!$A$1:$F$147,5,FALSE))</f>
        <v>Bay</v>
      </c>
      <c r="T36" s="50">
        <v>0</v>
      </c>
      <c r="V36" t="s">
        <v>227</v>
      </c>
    </row>
    <row r="37" spans="1:22" x14ac:dyDescent="0.25">
      <c r="A37">
        <v>2024</v>
      </c>
      <c r="B37">
        <v>10</v>
      </c>
      <c r="C37" t="s">
        <v>229</v>
      </c>
      <c r="D37">
        <v>211</v>
      </c>
      <c r="E37">
        <v>1</v>
      </c>
      <c r="F37" t="s">
        <v>225</v>
      </c>
      <c r="G37">
        <v>0</v>
      </c>
      <c r="H37">
        <v>57</v>
      </c>
      <c r="I37">
        <v>1</v>
      </c>
      <c r="J37" t="s">
        <v>226</v>
      </c>
      <c r="K37" t="s">
        <v>226</v>
      </c>
      <c r="L37" t="s">
        <v>226</v>
      </c>
      <c r="M37">
        <v>6500.6625000000004</v>
      </c>
      <c r="N37" t="str">
        <f t="shared" si="1"/>
        <v>Juvenile</v>
      </c>
      <c r="O37" t="s">
        <v>48</v>
      </c>
      <c r="Q37" t="str">
        <f>IF(OR(O37= "Bay Study", O37= "FMWT"), VLOOKUP(D37,'Station-Crosswalk'!$A$1:$F$147,6,FALSE), "")</f>
        <v>Bay</v>
      </c>
      <c r="R37" t="str">
        <f>IF(OR(O37= "Bay Study", O37="FMWT"), VLOOKUP(D37,'Station-Crosswalk'!$A$1:$F$147,5,FALSE))</f>
        <v>Bay</v>
      </c>
      <c r="T37" s="50">
        <v>0</v>
      </c>
      <c r="V37" t="s">
        <v>227</v>
      </c>
    </row>
    <row r="38" spans="1:22" x14ac:dyDescent="0.25">
      <c r="A38">
        <v>2024</v>
      </c>
      <c r="B38">
        <v>10</v>
      </c>
      <c r="C38" t="s">
        <v>229</v>
      </c>
      <c r="D38">
        <v>211</v>
      </c>
      <c r="E38">
        <v>1</v>
      </c>
      <c r="F38" t="s">
        <v>225</v>
      </c>
      <c r="G38">
        <v>0</v>
      </c>
      <c r="H38">
        <v>59</v>
      </c>
      <c r="I38">
        <v>1</v>
      </c>
      <c r="J38" t="s">
        <v>226</v>
      </c>
      <c r="K38" t="s">
        <v>226</v>
      </c>
      <c r="L38" t="s">
        <v>226</v>
      </c>
      <c r="M38">
        <v>6500.6625000000004</v>
      </c>
      <c r="N38" t="str">
        <f t="shared" si="1"/>
        <v>Juvenile</v>
      </c>
      <c r="O38" t="s">
        <v>48</v>
      </c>
      <c r="Q38" t="str">
        <f>IF(OR(O38= "Bay Study", O38= "FMWT"), VLOOKUP(D38,'Station-Crosswalk'!$A$1:$F$147,6,FALSE), "")</f>
        <v>Bay</v>
      </c>
      <c r="R38" t="str">
        <f>IF(OR(O38= "Bay Study", O38="FMWT"), VLOOKUP(D38,'Station-Crosswalk'!$A$1:$F$147,5,FALSE))</f>
        <v>Bay</v>
      </c>
      <c r="T38" s="50">
        <v>0</v>
      </c>
      <c r="V38" t="s">
        <v>227</v>
      </c>
    </row>
    <row r="39" spans="1:22" x14ac:dyDescent="0.25">
      <c r="A39">
        <v>2024</v>
      </c>
      <c r="B39">
        <v>10</v>
      </c>
      <c r="C39" t="s">
        <v>229</v>
      </c>
      <c r="D39">
        <v>211</v>
      </c>
      <c r="E39">
        <v>1</v>
      </c>
      <c r="F39" t="s">
        <v>225</v>
      </c>
      <c r="G39">
        <v>0</v>
      </c>
      <c r="H39">
        <v>61</v>
      </c>
      <c r="I39">
        <v>1</v>
      </c>
      <c r="J39" t="s">
        <v>226</v>
      </c>
      <c r="K39" t="s">
        <v>226</v>
      </c>
      <c r="L39" t="s">
        <v>226</v>
      </c>
      <c r="M39">
        <v>6500.6625000000004</v>
      </c>
      <c r="N39" t="str">
        <f t="shared" si="1"/>
        <v>Juvenile</v>
      </c>
      <c r="O39" t="s">
        <v>48</v>
      </c>
      <c r="Q39" t="str">
        <f>IF(OR(O39= "Bay Study", O39= "FMWT"), VLOOKUP(D39,'Station-Crosswalk'!$A$1:$F$147,6,FALSE), "")</f>
        <v>Bay</v>
      </c>
      <c r="R39" t="str">
        <f>IF(OR(O39= "Bay Study", O39="FMWT"), VLOOKUP(D39,'Station-Crosswalk'!$A$1:$F$147,5,FALSE))</f>
        <v>Bay</v>
      </c>
      <c r="T39" s="50">
        <v>0</v>
      </c>
      <c r="V39" t="s">
        <v>227</v>
      </c>
    </row>
    <row r="40" spans="1:22" x14ac:dyDescent="0.25">
      <c r="A40">
        <v>2024</v>
      </c>
      <c r="B40">
        <v>10</v>
      </c>
      <c r="C40" t="s">
        <v>229</v>
      </c>
      <c r="D40">
        <v>211</v>
      </c>
      <c r="E40">
        <v>1</v>
      </c>
      <c r="F40" t="s">
        <v>225</v>
      </c>
      <c r="G40">
        <v>0</v>
      </c>
      <c r="H40">
        <v>63</v>
      </c>
      <c r="I40">
        <v>2</v>
      </c>
      <c r="J40" t="s">
        <v>226</v>
      </c>
      <c r="K40" t="s">
        <v>226</v>
      </c>
      <c r="L40" t="s">
        <v>226</v>
      </c>
      <c r="M40">
        <v>6500.6625000000004</v>
      </c>
      <c r="N40" t="str">
        <f t="shared" si="1"/>
        <v>Juvenile</v>
      </c>
      <c r="O40" t="s">
        <v>48</v>
      </c>
      <c r="Q40" t="str">
        <f>IF(OR(O40= "Bay Study", O40= "FMWT"), VLOOKUP(D40,'Station-Crosswalk'!$A$1:$F$147,6,FALSE), "")</f>
        <v>Bay</v>
      </c>
      <c r="R40" t="str">
        <f>IF(OR(O40= "Bay Study", O40="FMWT"), VLOOKUP(D40,'Station-Crosswalk'!$A$1:$F$147,5,FALSE))</f>
        <v>Bay</v>
      </c>
      <c r="T40" s="50">
        <v>0</v>
      </c>
      <c r="V40" t="s">
        <v>227</v>
      </c>
    </row>
    <row r="41" spans="1:22" x14ac:dyDescent="0.25">
      <c r="A41">
        <v>2024</v>
      </c>
      <c r="B41">
        <v>10</v>
      </c>
      <c r="C41" t="s">
        <v>229</v>
      </c>
      <c r="D41">
        <v>211</v>
      </c>
      <c r="E41">
        <v>1</v>
      </c>
      <c r="F41" t="s">
        <v>225</v>
      </c>
      <c r="G41">
        <v>0</v>
      </c>
      <c r="H41">
        <v>69</v>
      </c>
      <c r="I41">
        <v>1</v>
      </c>
      <c r="J41" t="s">
        <v>226</v>
      </c>
      <c r="K41" t="s">
        <v>226</v>
      </c>
      <c r="L41" t="s">
        <v>226</v>
      </c>
      <c r="M41">
        <v>6500.6625000000004</v>
      </c>
      <c r="N41" t="str">
        <f t="shared" si="1"/>
        <v>Juvenile</v>
      </c>
      <c r="O41" t="s">
        <v>48</v>
      </c>
      <c r="Q41" t="str">
        <f>IF(OR(O41= "Bay Study", O41= "FMWT"), VLOOKUP(D41,'Station-Crosswalk'!$A$1:$F$147,6,FALSE), "")</f>
        <v>Bay</v>
      </c>
      <c r="R41" t="str">
        <f>IF(OR(O41= "Bay Study", O41="FMWT"), VLOOKUP(D41,'Station-Crosswalk'!$A$1:$F$147,5,FALSE))</f>
        <v>Bay</v>
      </c>
      <c r="T41" s="50">
        <v>0</v>
      </c>
      <c r="V41" t="s">
        <v>227</v>
      </c>
    </row>
    <row r="42" spans="1:22" x14ac:dyDescent="0.25">
      <c r="A42">
        <v>2024</v>
      </c>
      <c r="B42">
        <v>10</v>
      </c>
      <c r="C42" t="s">
        <v>229</v>
      </c>
      <c r="D42">
        <v>211</v>
      </c>
      <c r="E42">
        <v>2</v>
      </c>
      <c r="F42" t="s">
        <v>225</v>
      </c>
      <c r="G42">
        <v>0</v>
      </c>
      <c r="H42">
        <v>53</v>
      </c>
      <c r="I42">
        <v>1</v>
      </c>
      <c r="J42" t="s">
        <v>226</v>
      </c>
      <c r="K42" t="s">
        <v>226</v>
      </c>
      <c r="L42">
        <v>760.55998300015904</v>
      </c>
      <c r="M42" t="s">
        <v>226</v>
      </c>
      <c r="N42" t="str">
        <f t="shared" si="1"/>
        <v>Juvenile</v>
      </c>
      <c r="O42" t="s">
        <v>48</v>
      </c>
      <c r="Q42" t="str">
        <f>IF(OR(O42= "Bay Study", O42= "FMWT"), VLOOKUP(D42,'Station-Crosswalk'!$A$1:$F$147,6,FALSE), "")</f>
        <v>Bay</v>
      </c>
      <c r="R42" t="str">
        <f>IF(OR(O42= "Bay Study", O42="FMWT"), VLOOKUP(D42,'Station-Crosswalk'!$A$1:$F$147,5,FALSE))</f>
        <v>Bay</v>
      </c>
      <c r="T42" s="50">
        <v>0</v>
      </c>
      <c r="V42" t="s">
        <v>227</v>
      </c>
    </row>
    <row r="43" spans="1:22" x14ac:dyDescent="0.25">
      <c r="A43">
        <v>2024</v>
      </c>
      <c r="B43">
        <v>10</v>
      </c>
      <c r="C43" t="s">
        <v>229</v>
      </c>
      <c r="D43">
        <v>214</v>
      </c>
      <c r="E43">
        <v>1</v>
      </c>
      <c r="F43" t="s">
        <v>225</v>
      </c>
      <c r="G43">
        <v>0</v>
      </c>
      <c r="H43">
        <v>87</v>
      </c>
      <c r="I43">
        <v>1</v>
      </c>
      <c r="J43" t="s">
        <v>226</v>
      </c>
      <c r="K43" t="s">
        <v>226</v>
      </c>
      <c r="L43" t="s">
        <v>226</v>
      </c>
      <c r="M43">
        <v>6171.7624999999998</v>
      </c>
      <c r="N43" t="str">
        <f t="shared" si="1"/>
        <v>Adult</v>
      </c>
      <c r="O43" t="s">
        <v>48</v>
      </c>
      <c r="Q43" t="str">
        <f>IF(OR(O43= "Bay Study", O43= "FMWT"), VLOOKUP(D43,'Station-Crosswalk'!$A$1:$F$147,6,FALSE), "")</f>
        <v>Bay</v>
      </c>
      <c r="R43" t="str">
        <f>IF(OR(O43= "Bay Study", O43="FMWT"), VLOOKUP(D43,'Station-Crosswalk'!$A$1:$F$147,5,FALSE))</f>
        <v>Bay</v>
      </c>
      <c r="T43" s="50">
        <v>0</v>
      </c>
      <c r="V43" t="s">
        <v>227</v>
      </c>
    </row>
    <row r="44" spans="1:22" x14ac:dyDescent="0.25">
      <c r="A44">
        <v>2024</v>
      </c>
      <c r="B44">
        <v>10</v>
      </c>
      <c r="C44" t="s">
        <v>229</v>
      </c>
      <c r="D44">
        <v>216</v>
      </c>
      <c r="E44">
        <v>1</v>
      </c>
      <c r="F44" t="s">
        <v>225</v>
      </c>
      <c r="G44">
        <v>0</v>
      </c>
      <c r="H44">
        <v>55</v>
      </c>
      <c r="I44">
        <v>1</v>
      </c>
      <c r="J44" t="s">
        <v>226</v>
      </c>
      <c r="K44" t="s">
        <v>226</v>
      </c>
      <c r="L44" t="s">
        <v>226</v>
      </c>
      <c r="M44">
        <v>7373.2250000000004</v>
      </c>
      <c r="N44" t="str">
        <f t="shared" si="1"/>
        <v>Juvenile</v>
      </c>
      <c r="O44" t="s">
        <v>48</v>
      </c>
      <c r="Q44" t="str">
        <f>IF(OR(O44= "Bay Study", O44= "FMWT"), VLOOKUP(D44,'Station-Crosswalk'!$A$1:$F$147,6,FALSE), "")</f>
        <v>Bay</v>
      </c>
      <c r="R44" t="str">
        <f>IF(OR(O44= "Bay Study", O44="FMWT"), VLOOKUP(D44,'Station-Crosswalk'!$A$1:$F$147,5,FALSE))</f>
        <v>Bay</v>
      </c>
      <c r="T44" s="50">
        <v>0</v>
      </c>
      <c r="V44" t="s">
        <v>227</v>
      </c>
    </row>
    <row r="45" spans="1:22" x14ac:dyDescent="0.25">
      <c r="A45">
        <v>2024</v>
      </c>
      <c r="B45">
        <v>10</v>
      </c>
      <c r="C45" t="s">
        <v>229</v>
      </c>
      <c r="D45">
        <v>216</v>
      </c>
      <c r="E45">
        <v>2</v>
      </c>
      <c r="F45" t="s">
        <v>225</v>
      </c>
      <c r="G45">
        <v>0</v>
      </c>
      <c r="H45">
        <v>57</v>
      </c>
      <c r="I45">
        <v>1</v>
      </c>
      <c r="J45" t="s">
        <v>226</v>
      </c>
      <c r="K45" t="s">
        <v>226</v>
      </c>
      <c r="L45">
        <v>1014.07997733354</v>
      </c>
      <c r="M45" t="s">
        <v>226</v>
      </c>
      <c r="N45" t="str">
        <f t="shared" si="1"/>
        <v>Juvenile</v>
      </c>
      <c r="O45" t="s">
        <v>48</v>
      </c>
      <c r="Q45" t="str">
        <f>IF(OR(O45= "Bay Study", O45= "FMWT"), VLOOKUP(D45,'Station-Crosswalk'!$A$1:$F$147,6,FALSE), "")</f>
        <v>Bay</v>
      </c>
      <c r="R45" t="str">
        <f>IF(OR(O45= "Bay Study", O45="FMWT"), VLOOKUP(D45,'Station-Crosswalk'!$A$1:$F$147,5,FALSE))</f>
        <v>Bay</v>
      </c>
      <c r="T45" s="50">
        <v>0</v>
      </c>
      <c r="V45" t="s">
        <v>227</v>
      </c>
    </row>
    <row r="46" spans="1:22" x14ac:dyDescent="0.25">
      <c r="A46">
        <v>2024</v>
      </c>
      <c r="B46">
        <v>10</v>
      </c>
      <c r="C46" t="s">
        <v>229</v>
      </c>
      <c r="D46">
        <v>243</v>
      </c>
      <c r="E46">
        <v>2</v>
      </c>
      <c r="F46" t="s">
        <v>225</v>
      </c>
      <c r="G46">
        <v>0</v>
      </c>
      <c r="H46">
        <v>57</v>
      </c>
      <c r="I46">
        <v>1</v>
      </c>
      <c r="J46" t="s">
        <v>226</v>
      </c>
      <c r="K46" t="s">
        <v>226</v>
      </c>
      <c r="L46">
        <v>887.32000377774204</v>
      </c>
      <c r="M46" t="s">
        <v>226</v>
      </c>
      <c r="N46" t="str">
        <f t="shared" si="1"/>
        <v>Juvenile</v>
      </c>
      <c r="O46" t="s">
        <v>48</v>
      </c>
      <c r="Q46" t="str">
        <f>IF(OR(O46= "Bay Study", O46= "FMWT"), VLOOKUP(D46,'Station-Crosswalk'!$A$1:$F$147,6,FALSE), "")</f>
        <v>Bay</v>
      </c>
      <c r="R46" t="str">
        <f>IF(OR(O46= "Bay Study", O46="FMWT"), VLOOKUP(D46,'Station-Crosswalk'!$A$1:$F$147,5,FALSE))</f>
        <v>Bay</v>
      </c>
      <c r="T46" s="50">
        <v>0</v>
      </c>
      <c r="V46" t="s">
        <v>227</v>
      </c>
    </row>
    <row r="47" spans="1:22" x14ac:dyDescent="0.25">
      <c r="A47">
        <v>2024</v>
      </c>
      <c r="B47">
        <v>10</v>
      </c>
      <c r="C47" t="s">
        <v>229</v>
      </c>
      <c r="D47">
        <v>243</v>
      </c>
      <c r="E47">
        <v>2</v>
      </c>
      <c r="F47" t="s">
        <v>225</v>
      </c>
      <c r="G47">
        <v>0</v>
      </c>
      <c r="H47">
        <v>83</v>
      </c>
      <c r="I47">
        <v>1</v>
      </c>
      <c r="J47" t="s">
        <v>226</v>
      </c>
      <c r="K47" t="s">
        <v>226</v>
      </c>
      <c r="L47">
        <v>887.32000377774204</v>
      </c>
      <c r="M47" t="s">
        <v>226</v>
      </c>
      <c r="N47" t="str">
        <f t="shared" si="1"/>
        <v>Juvenile</v>
      </c>
      <c r="O47" t="s">
        <v>48</v>
      </c>
      <c r="Q47" t="str">
        <f>IF(OR(O47= "Bay Study", O47= "FMWT"), VLOOKUP(D47,'Station-Crosswalk'!$A$1:$F$147,6,FALSE), "")</f>
        <v>Bay</v>
      </c>
      <c r="R47" t="str">
        <f>IF(OR(O47= "Bay Study", O47="FMWT"), VLOOKUP(D47,'Station-Crosswalk'!$A$1:$F$147,5,FALSE))</f>
        <v>Bay</v>
      </c>
      <c r="T47" s="50">
        <v>0</v>
      </c>
      <c r="V47" t="s">
        <v>227</v>
      </c>
    </row>
    <row r="48" spans="1:22" x14ac:dyDescent="0.25">
      <c r="A48">
        <v>2024</v>
      </c>
      <c r="B48">
        <v>10</v>
      </c>
      <c r="C48" t="s">
        <v>229</v>
      </c>
      <c r="D48">
        <v>244</v>
      </c>
      <c r="E48">
        <v>2</v>
      </c>
      <c r="F48" t="s">
        <v>225</v>
      </c>
      <c r="G48">
        <v>0</v>
      </c>
      <c r="H48">
        <v>47</v>
      </c>
      <c r="I48">
        <v>1</v>
      </c>
      <c r="J48" t="s">
        <v>226</v>
      </c>
      <c r="K48" t="s">
        <v>226</v>
      </c>
      <c r="L48">
        <v>1077.4600113332201</v>
      </c>
      <c r="M48" t="s">
        <v>226</v>
      </c>
      <c r="N48" t="str">
        <f t="shared" si="1"/>
        <v>Juvenile</v>
      </c>
      <c r="O48" t="s">
        <v>48</v>
      </c>
      <c r="Q48" t="str">
        <f>IF(OR(O48= "Bay Study", O48= "FMWT"), VLOOKUP(D48,'Station-Crosswalk'!$A$1:$F$147,6,FALSE), "")</f>
        <v>Bay</v>
      </c>
      <c r="R48" t="str">
        <f>IF(OR(O48= "Bay Study", O48="FMWT"), VLOOKUP(D48,'Station-Crosswalk'!$A$1:$F$147,5,FALSE))</f>
        <v>Bay</v>
      </c>
      <c r="T48" s="50">
        <v>0</v>
      </c>
      <c r="V48" t="s">
        <v>227</v>
      </c>
    </row>
    <row r="49" spans="1:22" x14ac:dyDescent="0.25">
      <c r="A49">
        <v>2024</v>
      </c>
      <c r="B49">
        <v>10</v>
      </c>
      <c r="C49" t="s">
        <v>229</v>
      </c>
      <c r="D49">
        <v>244</v>
      </c>
      <c r="E49">
        <v>2</v>
      </c>
      <c r="F49" t="s">
        <v>225</v>
      </c>
      <c r="G49">
        <v>0</v>
      </c>
      <c r="H49">
        <v>48</v>
      </c>
      <c r="I49">
        <v>1</v>
      </c>
      <c r="J49" t="s">
        <v>226</v>
      </c>
      <c r="K49" t="s">
        <v>226</v>
      </c>
      <c r="L49">
        <v>1077.4600113332201</v>
      </c>
      <c r="M49" t="s">
        <v>226</v>
      </c>
      <c r="N49" t="str">
        <f t="shared" si="1"/>
        <v>Juvenile</v>
      </c>
      <c r="O49" t="s">
        <v>48</v>
      </c>
      <c r="Q49" t="str">
        <f>IF(OR(O49= "Bay Study", O49= "FMWT"), VLOOKUP(D49,'Station-Crosswalk'!$A$1:$F$147,6,FALSE), "")</f>
        <v>Bay</v>
      </c>
      <c r="R49" t="str">
        <f>IF(OR(O49= "Bay Study", O49="FMWT"), VLOOKUP(D49,'Station-Crosswalk'!$A$1:$F$147,5,FALSE))</f>
        <v>Bay</v>
      </c>
      <c r="T49" s="50">
        <v>0</v>
      </c>
      <c r="V49" t="s">
        <v>227</v>
      </c>
    </row>
    <row r="50" spans="1:22" x14ac:dyDescent="0.25">
      <c r="A50">
        <v>2024</v>
      </c>
      <c r="B50">
        <v>10</v>
      </c>
      <c r="C50" t="s">
        <v>229</v>
      </c>
      <c r="D50">
        <v>244</v>
      </c>
      <c r="E50">
        <v>2</v>
      </c>
      <c r="F50" t="s">
        <v>225</v>
      </c>
      <c r="G50">
        <v>0</v>
      </c>
      <c r="H50">
        <v>51</v>
      </c>
      <c r="I50">
        <v>1</v>
      </c>
      <c r="J50" t="s">
        <v>226</v>
      </c>
      <c r="K50" t="s">
        <v>226</v>
      </c>
      <c r="L50">
        <v>1077.4600113332201</v>
      </c>
      <c r="M50" t="s">
        <v>226</v>
      </c>
      <c r="N50" t="str">
        <f t="shared" si="1"/>
        <v>Juvenile</v>
      </c>
      <c r="O50" t="s">
        <v>48</v>
      </c>
      <c r="Q50" t="str">
        <f>IF(OR(O50= "Bay Study", O50= "FMWT"), VLOOKUP(D50,'Station-Crosswalk'!$A$1:$F$147,6,FALSE), "")</f>
        <v>Bay</v>
      </c>
      <c r="R50" t="str">
        <f>IF(OR(O50= "Bay Study", O50="FMWT"), VLOOKUP(D50,'Station-Crosswalk'!$A$1:$F$147,5,FALSE))</f>
        <v>Bay</v>
      </c>
      <c r="T50" s="50">
        <v>0</v>
      </c>
      <c r="V50" t="s">
        <v>227</v>
      </c>
    </row>
    <row r="51" spans="1:22" x14ac:dyDescent="0.25">
      <c r="A51">
        <v>2024</v>
      </c>
      <c r="B51">
        <v>10</v>
      </c>
      <c r="C51" t="s">
        <v>229</v>
      </c>
      <c r="D51">
        <v>244</v>
      </c>
      <c r="E51">
        <v>2</v>
      </c>
      <c r="F51" t="s">
        <v>225</v>
      </c>
      <c r="G51">
        <v>0</v>
      </c>
      <c r="H51">
        <v>52</v>
      </c>
      <c r="I51">
        <v>2</v>
      </c>
      <c r="J51" t="s">
        <v>226</v>
      </c>
      <c r="K51" t="s">
        <v>226</v>
      </c>
      <c r="L51">
        <v>1077.4600113332201</v>
      </c>
      <c r="M51" t="s">
        <v>226</v>
      </c>
      <c r="N51" t="str">
        <f t="shared" si="1"/>
        <v>Juvenile</v>
      </c>
      <c r="O51" t="s">
        <v>48</v>
      </c>
      <c r="Q51" t="str">
        <f>IF(OR(O51= "Bay Study", O51= "FMWT"), VLOOKUP(D51,'Station-Crosswalk'!$A$1:$F$147,6,FALSE), "")</f>
        <v>Bay</v>
      </c>
      <c r="R51" t="str">
        <f>IF(OR(O51= "Bay Study", O51="FMWT"), VLOOKUP(D51,'Station-Crosswalk'!$A$1:$F$147,5,FALSE))</f>
        <v>Bay</v>
      </c>
      <c r="T51" s="50">
        <v>0</v>
      </c>
      <c r="V51" t="s">
        <v>227</v>
      </c>
    </row>
    <row r="52" spans="1:22" x14ac:dyDescent="0.25">
      <c r="A52">
        <v>2024</v>
      </c>
      <c r="B52">
        <v>10</v>
      </c>
      <c r="C52" t="s">
        <v>230</v>
      </c>
      <c r="D52">
        <v>318</v>
      </c>
      <c r="E52">
        <v>2</v>
      </c>
      <c r="F52" t="s">
        <v>225</v>
      </c>
      <c r="G52">
        <v>0</v>
      </c>
      <c r="H52">
        <v>47</v>
      </c>
      <c r="I52">
        <v>1</v>
      </c>
      <c r="J52" t="s">
        <v>226</v>
      </c>
      <c r="K52" t="s">
        <v>226</v>
      </c>
      <c r="L52">
        <v>1077.4600113332201</v>
      </c>
      <c r="M52" t="s">
        <v>226</v>
      </c>
      <c r="N52" t="str">
        <f t="shared" si="1"/>
        <v>Juvenile</v>
      </c>
      <c r="O52" t="s">
        <v>48</v>
      </c>
      <c r="Q52" t="str">
        <f>IF(OR(O52= "Bay Study", O52= "FMWT"), VLOOKUP(D52,'Station-Crosswalk'!$A$1:$F$147,6,FALSE), "")</f>
        <v>Bay</v>
      </c>
      <c r="R52" t="str">
        <f>IF(OR(O52= "Bay Study", O52="FMWT"), VLOOKUP(D52,'Station-Crosswalk'!$A$1:$F$147,5,FALSE))</f>
        <v>Bay</v>
      </c>
      <c r="T52" s="50">
        <v>0</v>
      </c>
      <c r="V52" t="s">
        <v>227</v>
      </c>
    </row>
    <row r="53" spans="1:22" x14ac:dyDescent="0.25">
      <c r="A53">
        <v>2024</v>
      </c>
      <c r="B53">
        <v>10</v>
      </c>
      <c r="C53" t="s">
        <v>230</v>
      </c>
      <c r="D53">
        <v>320</v>
      </c>
      <c r="E53">
        <v>2</v>
      </c>
      <c r="F53" t="s">
        <v>225</v>
      </c>
      <c r="G53">
        <v>0</v>
      </c>
      <c r="H53">
        <v>56</v>
      </c>
      <c r="I53">
        <v>1</v>
      </c>
      <c r="J53" t="s">
        <v>226</v>
      </c>
      <c r="K53" t="s">
        <v>226</v>
      </c>
      <c r="L53">
        <v>887.32000377774204</v>
      </c>
      <c r="M53" t="s">
        <v>226</v>
      </c>
      <c r="N53" t="str">
        <f t="shared" si="1"/>
        <v>Juvenile</v>
      </c>
      <c r="O53" t="s">
        <v>48</v>
      </c>
      <c r="Q53" t="str">
        <f>IF(OR(O53= "Bay Study", O53= "FMWT"), VLOOKUP(D53,'Station-Crosswalk'!$A$1:$F$147,6,FALSE), "")</f>
        <v>Far West</v>
      </c>
      <c r="R53" t="str">
        <f>IF(OR(O53= "Bay Study", O53="FMWT"), VLOOKUP(D53,'Station-Crosswalk'!$A$1:$F$147,5,FALSE))</f>
        <v>Western Delta</v>
      </c>
      <c r="T53" s="50">
        <v>0</v>
      </c>
      <c r="V53" t="s">
        <v>227</v>
      </c>
    </row>
    <row r="54" spans="1:22" x14ac:dyDescent="0.25">
      <c r="A54">
        <v>2024</v>
      </c>
      <c r="B54">
        <v>10</v>
      </c>
      <c r="C54" t="s">
        <v>230</v>
      </c>
      <c r="D54">
        <v>320</v>
      </c>
      <c r="E54">
        <v>2</v>
      </c>
      <c r="F54" t="s">
        <v>225</v>
      </c>
      <c r="G54">
        <v>8</v>
      </c>
      <c r="H54">
        <v>36</v>
      </c>
      <c r="I54">
        <v>1</v>
      </c>
      <c r="J54" t="s">
        <v>226</v>
      </c>
      <c r="K54" t="s">
        <v>226</v>
      </c>
      <c r="L54">
        <v>887.32000377774204</v>
      </c>
      <c r="M54" t="s">
        <v>226</v>
      </c>
      <c r="N54" t="str">
        <f t="shared" si="1"/>
        <v>Juvenile</v>
      </c>
      <c r="O54" t="s">
        <v>48</v>
      </c>
      <c r="Q54" t="str">
        <f>IF(OR(O54= "Bay Study", O54= "FMWT"), VLOOKUP(D54,'Station-Crosswalk'!$A$1:$F$147,6,FALSE), "")</f>
        <v>Far West</v>
      </c>
      <c r="R54" t="str">
        <f>IF(OR(O54= "Bay Study", O54="FMWT"), VLOOKUP(D54,'Station-Crosswalk'!$A$1:$F$147,5,FALSE))</f>
        <v>Western Delta</v>
      </c>
      <c r="T54" s="50">
        <v>0</v>
      </c>
      <c r="V54" t="s">
        <v>227</v>
      </c>
    </row>
    <row r="55" spans="1:22" x14ac:dyDescent="0.25">
      <c r="A55">
        <v>2024</v>
      </c>
      <c r="B55">
        <v>10</v>
      </c>
      <c r="C55" t="s">
        <v>230</v>
      </c>
      <c r="D55">
        <v>323</v>
      </c>
      <c r="E55">
        <v>2</v>
      </c>
      <c r="F55" t="s">
        <v>225</v>
      </c>
      <c r="G55">
        <v>0</v>
      </c>
      <c r="H55">
        <v>61</v>
      </c>
      <c r="I55">
        <v>1</v>
      </c>
      <c r="J55" t="s">
        <v>226</v>
      </c>
      <c r="K55" t="s">
        <v>226</v>
      </c>
      <c r="L55">
        <v>1394.35999244451</v>
      </c>
      <c r="M55" t="s">
        <v>226</v>
      </c>
      <c r="N55" t="str">
        <f t="shared" si="1"/>
        <v>Juvenile</v>
      </c>
      <c r="O55" t="s">
        <v>48</v>
      </c>
      <c r="Q55" t="str">
        <f>IF(OR(O55= "Bay Study", O55= "FMWT"), VLOOKUP(D55,'Station-Crosswalk'!$A$1:$F$147,6,FALSE), "")</f>
        <v>Bay</v>
      </c>
      <c r="R55" t="str">
        <f>IF(OR(O55= "Bay Study", O55="FMWT"), VLOOKUP(D55,'Station-Crosswalk'!$A$1:$F$147,5,FALSE))</f>
        <v>Bay</v>
      </c>
      <c r="T55" s="50">
        <v>0</v>
      </c>
      <c r="V55" t="s">
        <v>227</v>
      </c>
    </row>
    <row r="56" spans="1:22" x14ac:dyDescent="0.25">
      <c r="A56">
        <v>2024</v>
      </c>
      <c r="B56">
        <v>10</v>
      </c>
      <c r="C56" t="s">
        <v>230</v>
      </c>
      <c r="D56">
        <v>345</v>
      </c>
      <c r="E56">
        <v>2</v>
      </c>
      <c r="F56" t="s">
        <v>225</v>
      </c>
      <c r="G56">
        <v>0</v>
      </c>
      <c r="H56">
        <v>47</v>
      </c>
      <c r="I56">
        <v>1</v>
      </c>
      <c r="J56" t="s">
        <v>226</v>
      </c>
      <c r="K56" t="s">
        <v>226</v>
      </c>
      <c r="L56">
        <v>823.93996977806</v>
      </c>
      <c r="M56" t="s">
        <v>226</v>
      </c>
      <c r="N56" t="str">
        <f t="shared" si="1"/>
        <v>Juvenile</v>
      </c>
      <c r="O56" t="s">
        <v>48</v>
      </c>
      <c r="Q56" t="str">
        <f>IF(OR(O56= "Bay Study", O56= "FMWT"), VLOOKUP(D56,'Station-Crosswalk'!$A$1:$F$147,6,FALSE), "")</f>
        <v>Bay</v>
      </c>
      <c r="R56" t="str">
        <f>IF(OR(O56= "Bay Study", O56="FMWT"), VLOOKUP(D56,'Station-Crosswalk'!$A$1:$F$147,5,FALSE))</f>
        <v>Bay</v>
      </c>
      <c r="T56" s="50">
        <v>0</v>
      </c>
      <c r="V56" t="s">
        <v>227</v>
      </c>
    </row>
    <row r="57" spans="1:22" x14ac:dyDescent="0.25">
      <c r="A57">
        <v>2024</v>
      </c>
      <c r="B57">
        <v>10</v>
      </c>
      <c r="C57" t="s">
        <v>230</v>
      </c>
      <c r="D57">
        <v>345</v>
      </c>
      <c r="E57">
        <v>2</v>
      </c>
      <c r="F57" t="s">
        <v>225</v>
      </c>
      <c r="G57">
        <v>0</v>
      </c>
      <c r="H57">
        <v>49</v>
      </c>
      <c r="I57">
        <v>1</v>
      </c>
      <c r="J57" t="s">
        <v>226</v>
      </c>
      <c r="K57" t="s">
        <v>226</v>
      </c>
      <c r="L57">
        <v>823.93996977806</v>
      </c>
      <c r="M57" t="s">
        <v>226</v>
      </c>
      <c r="N57" t="str">
        <f t="shared" si="1"/>
        <v>Juvenile</v>
      </c>
      <c r="O57" t="s">
        <v>48</v>
      </c>
      <c r="Q57" t="str">
        <f>IF(OR(O57= "Bay Study", O57= "FMWT"), VLOOKUP(D57,'Station-Crosswalk'!$A$1:$F$147,6,FALSE), "")</f>
        <v>Bay</v>
      </c>
      <c r="R57" t="str">
        <f>IF(OR(O57= "Bay Study", O57="FMWT"), VLOOKUP(D57,'Station-Crosswalk'!$A$1:$F$147,5,FALSE))</f>
        <v>Bay</v>
      </c>
      <c r="T57" s="50">
        <v>0</v>
      </c>
      <c r="V57" t="s">
        <v>227</v>
      </c>
    </row>
    <row r="58" spans="1:22" x14ac:dyDescent="0.25">
      <c r="A58">
        <v>2024</v>
      </c>
      <c r="B58">
        <v>10</v>
      </c>
      <c r="C58" t="s">
        <v>230</v>
      </c>
      <c r="D58">
        <v>345</v>
      </c>
      <c r="E58">
        <v>2</v>
      </c>
      <c r="F58" t="s">
        <v>225</v>
      </c>
      <c r="G58">
        <v>0</v>
      </c>
      <c r="H58">
        <v>50</v>
      </c>
      <c r="I58">
        <v>2</v>
      </c>
      <c r="J58" t="s">
        <v>226</v>
      </c>
      <c r="K58" t="s">
        <v>226</v>
      </c>
      <c r="L58">
        <v>823.93996977806</v>
      </c>
      <c r="M58" t="s">
        <v>226</v>
      </c>
      <c r="N58" t="str">
        <f t="shared" si="1"/>
        <v>Juvenile</v>
      </c>
      <c r="O58" t="s">
        <v>48</v>
      </c>
      <c r="Q58" t="str">
        <f>IF(OR(O58= "Bay Study", O58= "FMWT"), VLOOKUP(D58,'Station-Crosswalk'!$A$1:$F$147,6,FALSE), "")</f>
        <v>Bay</v>
      </c>
      <c r="R58" t="str">
        <f>IF(OR(O58= "Bay Study", O58="FMWT"), VLOOKUP(D58,'Station-Crosswalk'!$A$1:$F$147,5,FALSE))</f>
        <v>Bay</v>
      </c>
      <c r="T58" s="50">
        <v>0</v>
      </c>
      <c r="V58" t="s">
        <v>227</v>
      </c>
    </row>
    <row r="59" spans="1:22" x14ac:dyDescent="0.25">
      <c r="A59">
        <v>2024</v>
      </c>
      <c r="B59">
        <v>10</v>
      </c>
      <c r="C59" t="s">
        <v>230</v>
      </c>
      <c r="D59">
        <v>345</v>
      </c>
      <c r="E59">
        <v>2</v>
      </c>
      <c r="F59" t="s">
        <v>225</v>
      </c>
      <c r="G59">
        <v>0</v>
      </c>
      <c r="H59">
        <v>52</v>
      </c>
      <c r="I59">
        <v>1</v>
      </c>
      <c r="J59" t="s">
        <v>226</v>
      </c>
      <c r="K59" t="s">
        <v>226</v>
      </c>
      <c r="L59">
        <v>823.93996977806</v>
      </c>
      <c r="M59" t="s">
        <v>226</v>
      </c>
      <c r="N59" t="str">
        <f t="shared" si="1"/>
        <v>Juvenile</v>
      </c>
      <c r="O59" t="s">
        <v>48</v>
      </c>
      <c r="Q59" t="str">
        <f>IF(OR(O59= "Bay Study", O59= "FMWT"), VLOOKUP(D59,'Station-Crosswalk'!$A$1:$F$147,6,FALSE), "")</f>
        <v>Bay</v>
      </c>
      <c r="R59" t="str">
        <f>IF(OR(O59= "Bay Study", O59="FMWT"), VLOOKUP(D59,'Station-Crosswalk'!$A$1:$F$147,5,FALSE))</f>
        <v>Bay</v>
      </c>
      <c r="T59" s="50">
        <v>0</v>
      </c>
      <c r="V59" t="s">
        <v>227</v>
      </c>
    </row>
    <row r="60" spans="1:22" x14ac:dyDescent="0.25">
      <c r="A60">
        <v>2024</v>
      </c>
      <c r="B60">
        <v>10</v>
      </c>
      <c r="C60" t="s">
        <v>230</v>
      </c>
      <c r="D60">
        <v>345</v>
      </c>
      <c r="E60">
        <v>2</v>
      </c>
      <c r="F60" t="s">
        <v>225</v>
      </c>
      <c r="G60">
        <v>0</v>
      </c>
      <c r="H60">
        <v>53</v>
      </c>
      <c r="I60">
        <v>1</v>
      </c>
      <c r="J60" t="s">
        <v>226</v>
      </c>
      <c r="K60" t="s">
        <v>226</v>
      </c>
      <c r="L60">
        <v>823.93996977806</v>
      </c>
      <c r="M60" t="s">
        <v>226</v>
      </c>
      <c r="N60" t="str">
        <f t="shared" si="1"/>
        <v>Juvenile</v>
      </c>
      <c r="O60" t="s">
        <v>48</v>
      </c>
      <c r="Q60" t="str">
        <f>IF(OR(O60= "Bay Study", O60= "FMWT"), VLOOKUP(D60,'Station-Crosswalk'!$A$1:$F$147,6,FALSE), "")</f>
        <v>Bay</v>
      </c>
      <c r="R60" t="str">
        <f>IF(OR(O60= "Bay Study", O60="FMWT"), VLOOKUP(D60,'Station-Crosswalk'!$A$1:$F$147,5,FALSE))</f>
        <v>Bay</v>
      </c>
      <c r="T60" s="50">
        <v>0</v>
      </c>
      <c r="V60" t="s">
        <v>227</v>
      </c>
    </row>
    <row r="61" spans="1:22" x14ac:dyDescent="0.25">
      <c r="A61">
        <v>2024</v>
      </c>
      <c r="B61">
        <v>10</v>
      </c>
      <c r="C61" t="s">
        <v>230</v>
      </c>
      <c r="D61">
        <v>345</v>
      </c>
      <c r="E61">
        <v>2</v>
      </c>
      <c r="F61" t="s">
        <v>225</v>
      </c>
      <c r="G61">
        <v>0</v>
      </c>
      <c r="H61">
        <v>54</v>
      </c>
      <c r="I61">
        <v>1</v>
      </c>
      <c r="J61" t="s">
        <v>226</v>
      </c>
      <c r="K61" t="s">
        <v>226</v>
      </c>
      <c r="L61">
        <v>823.93996977806</v>
      </c>
      <c r="M61" t="s">
        <v>226</v>
      </c>
      <c r="N61" t="str">
        <f t="shared" si="1"/>
        <v>Juvenile</v>
      </c>
      <c r="O61" t="s">
        <v>48</v>
      </c>
      <c r="Q61" t="str">
        <f>IF(OR(O61= "Bay Study", O61= "FMWT"), VLOOKUP(D61,'Station-Crosswalk'!$A$1:$F$147,6,FALSE), "")</f>
        <v>Bay</v>
      </c>
      <c r="R61" t="str">
        <f>IF(OR(O61= "Bay Study", O61="FMWT"), VLOOKUP(D61,'Station-Crosswalk'!$A$1:$F$147,5,FALSE))</f>
        <v>Bay</v>
      </c>
      <c r="T61" s="50">
        <v>0</v>
      </c>
      <c r="V61" t="s">
        <v>227</v>
      </c>
    </row>
    <row r="62" spans="1:22" x14ac:dyDescent="0.25">
      <c r="A62">
        <v>2024</v>
      </c>
      <c r="B62">
        <v>10</v>
      </c>
      <c r="C62" t="s">
        <v>230</v>
      </c>
      <c r="D62">
        <v>345</v>
      </c>
      <c r="E62">
        <v>2</v>
      </c>
      <c r="F62" t="s">
        <v>225</v>
      </c>
      <c r="G62">
        <v>0</v>
      </c>
      <c r="H62">
        <v>56</v>
      </c>
      <c r="I62">
        <v>1</v>
      </c>
      <c r="J62" t="s">
        <v>226</v>
      </c>
      <c r="K62" t="s">
        <v>226</v>
      </c>
      <c r="L62">
        <v>823.93996977806</v>
      </c>
      <c r="M62" t="s">
        <v>226</v>
      </c>
      <c r="N62" t="str">
        <f t="shared" si="1"/>
        <v>Juvenile</v>
      </c>
      <c r="O62" t="s">
        <v>48</v>
      </c>
      <c r="Q62" t="str">
        <f>IF(OR(O62= "Bay Study", O62= "FMWT"), VLOOKUP(D62,'Station-Crosswalk'!$A$1:$F$147,6,FALSE), "")</f>
        <v>Bay</v>
      </c>
      <c r="R62" t="str">
        <f>IF(OR(O62= "Bay Study", O62="FMWT"), VLOOKUP(D62,'Station-Crosswalk'!$A$1:$F$147,5,FALSE))</f>
        <v>Bay</v>
      </c>
      <c r="T62" s="50">
        <v>0</v>
      </c>
      <c r="V62" t="s">
        <v>227</v>
      </c>
    </row>
    <row r="63" spans="1:22" x14ac:dyDescent="0.25">
      <c r="A63">
        <v>2024</v>
      </c>
      <c r="B63">
        <v>10</v>
      </c>
      <c r="C63" t="s">
        <v>230</v>
      </c>
      <c r="D63">
        <v>345</v>
      </c>
      <c r="E63">
        <v>2</v>
      </c>
      <c r="F63" t="s">
        <v>225</v>
      </c>
      <c r="G63">
        <v>0</v>
      </c>
      <c r="H63">
        <v>59</v>
      </c>
      <c r="I63">
        <v>1</v>
      </c>
      <c r="J63" t="s">
        <v>226</v>
      </c>
      <c r="K63" t="s">
        <v>226</v>
      </c>
      <c r="L63">
        <v>823.93996977806</v>
      </c>
      <c r="M63" t="s">
        <v>226</v>
      </c>
      <c r="N63" t="str">
        <f t="shared" si="1"/>
        <v>Juvenile</v>
      </c>
      <c r="O63" t="s">
        <v>48</v>
      </c>
      <c r="Q63" t="str">
        <f>IF(OR(O63= "Bay Study", O63= "FMWT"), VLOOKUP(D63,'Station-Crosswalk'!$A$1:$F$147,6,FALSE), "")</f>
        <v>Bay</v>
      </c>
      <c r="R63" t="str">
        <f>IF(OR(O63= "Bay Study", O63="FMWT"), VLOOKUP(D63,'Station-Crosswalk'!$A$1:$F$147,5,FALSE))</f>
        <v>Bay</v>
      </c>
      <c r="T63" s="50">
        <v>0</v>
      </c>
      <c r="V63" t="s">
        <v>227</v>
      </c>
    </row>
    <row r="64" spans="1:22" x14ac:dyDescent="0.25">
      <c r="A64">
        <v>2024</v>
      </c>
      <c r="B64">
        <v>10</v>
      </c>
      <c r="C64" t="s">
        <v>230</v>
      </c>
      <c r="D64">
        <v>345</v>
      </c>
      <c r="E64">
        <v>2</v>
      </c>
      <c r="F64" t="s">
        <v>225</v>
      </c>
      <c r="G64">
        <v>0</v>
      </c>
      <c r="H64">
        <v>60</v>
      </c>
      <c r="I64">
        <v>1</v>
      </c>
      <c r="J64" t="s">
        <v>226</v>
      </c>
      <c r="K64" t="s">
        <v>226</v>
      </c>
      <c r="L64">
        <v>823.93996977806</v>
      </c>
      <c r="M64" t="s">
        <v>226</v>
      </c>
      <c r="N64" t="str">
        <f t="shared" si="1"/>
        <v>Juvenile</v>
      </c>
      <c r="O64" t="s">
        <v>48</v>
      </c>
      <c r="Q64" t="str">
        <f>IF(OR(O64= "Bay Study", O64= "FMWT"), VLOOKUP(D64,'Station-Crosswalk'!$A$1:$F$147,6,FALSE), "")</f>
        <v>Bay</v>
      </c>
      <c r="R64" t="str">
        <f>IF(OR(O64= "Bay Study", O64="FMWT"), VLOOKUP(D64,'Station-Crosswalk'!$A$1:$F$147,5,FALSE))</f>
        <v>Bay</v>
      </c>
      <c r="T64" s="50">
        <v>0</v>
      </c>
      <c r="V64" t="s">
        <v>227</v>
      </c>
    </row>
    <row r="65" spans="1:22" x14ac:dyDescent="0.25">
      <c r="A65">
        <v>2024</v>
      </c>
      <c r="B65">
        <v>10</v>
      </c>
      <c r="C65" t="s">
        <v>230</v>
      </c>
      <c r="D65">
        <v>346</v>
      </c>
      <c r="E65">
        <v>1</v>
      </c>
      <c r="F65" t="s">
        <v>225</v>
      </c>
      <c r="G65">
        <v>0</v>
      </c>
      <c r="H65">
        <v>52</v>
      </c>
      <c r="I65">
        <v>1</v>
      </c>
      <c r="J65" t="s">
        <v>226</v>
      </c>
      <c r="K65" t="s">
        <v>226</v>
      </c>
      <c r="L65" t="s">
        <v>226</v>
      </c>
      <c r="M65">
        <v>7440.2124999999996</v>
      </c>
      <c r="N65" t="str">
        <f t="shared" si="1"/>
        <v>Juvenile</v>
      </c>
      <c r="O65" t="s">
        <v>48</v>
      </c>
      <c r="Q65" t="str">
        <f>IF(OR(O65= "Bay Study", O65= "FMWT"), VLOOKUP(D65,'Station-Crosswalk'!$A$1:$F$147,6,FALSE), "")</f>
        <v>Far West</v>
      </c>
      <c r="R65" t="str">
        <f>IF(OR(O65= "Bay Study", O65="FMWT"), VLOOKUP(D65,'Station-Crosswalk'!$A$1:$F$147,5,FALSE))</f>
        <v>Western Delta</v>
      </c>
      <c r="T65" s="50">
        <v>0</v>
      </c>
      <c r="V65" t="s">
        <v>227</v>
      </c>
    </row>
    <row r="66" spans="1:22" x14ac:dyDescent="0.25">
      <c r="A66">
        <v>2024</v>
      </c>
      <c r="B66">
        <v>10</v>
      </c>
      <c r="C66" t="s">
        <v>230</v>
      </c>
      <c r="D66">
        <v>346</v>
      </c>
      <c r="E66">
        <v>1</v>
      </c>
      <c r="F66" t="s">
        <v>225</v>
      </c>
      <c r="G66">
        <v>0</v>
      </c>
      <c r="H66">
        <v>55</v>
      </c>
      <c r="I66">
        <v>1</v>
      </c>
      <c r="J66" t="s">
        <v>226</v>
      </c>
      <c r="K66" t="s">
        <v>226</v>
      </c>
      <c r="L66" t="s">
        <v>226</v>
      </c>
      <c r="M66">
        <v>7440.2124999999996</v>
      </c>
      <c r="N66" t="str">
        <f t="shared" ref="N66:N97" si="2">IF(H66=0, "Adult", IF(H66&lt;20,"Larva",IF(H66&lt;=84,"Juvenile","Adult")))</f>
        <v>Juvenile</v>
      </c>
      <c r="O66" t="s">
        <v>48</v>
      </c>
      <c r="Q66" t="str">
        <f>IF(OR(O66= "Bay Study", O66= "FMWT"), VLOOKUP(D66,'Station-Crosswalk'!$A$1:$F$147,6,FALSE), "")</f>
        <v>Far West</v>
      </c>
      <c r="R66" t="str">
        <f>IF(OR(O66= "Bay Study", O66="FMWT"), VLOOKUP(D66,'Station-Crosswalk'!$A$1:$F$147,5,FALSE))</f>
        <v>Western Delta</v>
      </c>
      <c r="T66" s="50">
        <v>0</v>
      </c>
      <c r="V66" t="s">
        <v>227</v>
      </c>
    </row>
    <row r="67" spans="1:22" x14ac:dyDescent="0.25">
      <c r="A67">
        <v>2024</v>
      </c>
      <c r="B67">
        <v>10</v>
      </c>
      <c r="C67" t="s">
        <v>230</v>
      </c>
      <c r="D67">
        <v>346</v>
      </c>
      <c r="E67">
        <v>1</v>
      </c>
      <c r="F67" t="s">
        <v>225</v>
      </c>
      <c r="G67">
        <v>0</v>
      </c>
      <c r="H67">
        <v>60</v>
      </c>
      <c r="I67">
        <v>1</v>
      </c>
      <c r="J67" t="s">
        <v>226</v>
      </c>
      <c r="K67" t="s">
        <v>226</v>
      </c>
      <c r="L67" t="s">
        <v>226</v>
      </c>
      <c r="M67">
        <v>7440.2124999999996</v>
      </c>
      <c r="N67" t="str">
        <f t="shared" si="2"/>
        <v>Juvenile</v>
      </c>
      <c r="O67" t="s">
        <v>48</v>
      </c>
      <c r="Q67" t="str">
        <f>IF(OR(O67= "Bay Study", O67= "FMWT"), VLOOKUP(D67,'Station-Crosswalk'!$A$1:$F$147,6,FALSE), "")</f>
        <v>Far West</v>
      </c>
      <c r="R67" t="str">
        <f>IF(OR(O67= "Bay Study", O67="FMWT"), VLOOKUP(D67,'Station-Crosswalk'!$A$1:$F$147,5,FALSE))</f>
        <v>Western Delta</v>
      </c>
      <c r="T67" s="50">
        <v>0</v>
      </c>
      <c r="V67" t="s">
        <v>227</v>
      </c>
    </row>
    <row r="68" spans="1:22" x14ac:dyDescent="0.25">
      <c r="A68">
        <v>2024</v>
      </c>
      <c r="B68">
        <v>10</v>
      </c>
      <c r="C68" t="s">
        <v>230</v>
      </c>
      <c r="D68">
        <v>346</v>
      </c>
      <c r="E68">
        <v>1</v>
      </c>
      <c r="F68" t="s">
        <v>225</v>
      </c>
      <c r="G68">
        <v>0</v>
      </c>
      <c r="H68">
        <v>61</v>
      </c>
      <c r="I68">
        <v>1</v>
      </c>
      <c r="J68" t="s">
        <v>226</v>
      </c>
      <c r="K68" t="s">
        <v>226</v>
      </c>
      <c r="L68" t="s">
        <v>226</v>
      </c>
      <c r="M68">
        <v>7440.2124999999996</v>
      </c>
      <c r="N68" t="str">
        <f t="shared" si="2"/>
        <v>Juvenile</v>
      </c>
      <c r="O68" t="s">
        <v>48</v>
      </c>
      <c r="Q68" t="str">
        <f>IF(OR(O68= "Bay Study", O68= "FMWT"), VLOOKUP(D68,'Station-Crosswalk'!$A$1:$F$147,6,FALSE), "")</f>
        <v>Far West</v>
      </c>
      <c r="R68" t="str">
        <f>IF(OR(O68= "Bay Study", O68="FMWT"), VLOOKUP(D68,'Station-Crosswalk'!$A$1:$F$147,5,FALSE))</f>
        <v>Western Delta</v>
      </c>
      <c r="T68" s="50">
        <v>0</v>
      </c>
      <c r="V68" t="s">
        <v>227</v>
      </c>
    </row>
    <row r="69" spans="1:22" x14ac:dyDescent="0.25">
      <c r="A69">
        <v>2024</v>
      </c>
      <c r="B69">
        <v>10</v>
      </c>
      <c r="C69" t="s">
        <v>230</v>
      </c>
      <c r="D69">
        <v>346</v>
      </c>
      <c r="E69">
        <v>1</v>
      </c>
      <c r="F69" t="s">
        <v>225</v>
      </c>
      <c r="G69">
        <v>0</v>
      </c>
      <c r="H69">
        <v>94</v>
      </c>
      <c r="I69">
        <v>1</v>
      </c>
      <c r="J69" t="s">
        <v>226</v>
      </c>
      <c r="K69" t="s">
        <v>226</v>
      </c>
      <c r="L69" t="s">
        <v>226</v>
      </c>
      <c r="M69">
        <v>7440.2124999999996</v>
      </c>
      <c r="N69" t="str">
        <f t="shared" si="2"/>
        <v>Adult</v>
      </c>
      <c r="O69" t="s">
        <v>48</v>
      </c>
      <c r="Q69" t="str">
        <f>IF(OR(O69= "Bay Study", O69= "FMWT"), VLOOKUP(D69,'Station-Crosswalk'!$A$1:$F$147,6,FALSE), "")</f>
        <v>Far West</v>
      </c>
      <c r="R69" t="str">
        <f>IF(OR(O69= "Bay Study", O69="FMWT"), VLOOKUP(D69,'Station-Crosswalk'!$A$1:$F$147,5,FALSE))</f>
        <v>Western Delta</v>
      </c>
      <c r="T69" s="50">
        <v>0</v>
      </c>
      <c r="V69" t="s">
        <v>227</v>
      </c>
    </row>
    <row r="70" spans="1:22" x14ac:dyDescent="0.25">
      <c r="A70">
        <v>2024</v>
      </c>
      <c r="B70">
        <v>10</v>
      </c>
      <c r="C70" t="s">
        <v>230</v>
      </c>
      <c r="D70">
        <v>346</v>
      </c>
      <c r="E70">
        <v>2</v>
      </c>
      <c r="F70" t="s">
        <v>225</v>
      </c>
      <c r="G70">
        <v>0</v>
      </c>
      <c r="H70">
        <v>42</v>
      </c>
      <c r="I70">
        <v>1</v>
      </c>
      <c r="J70" t="s">
        <v>226</v>
      </c>
      <c r="K70" t="s">
        <v>226</v>
      </c>
      <c r="L70">
        <v>697.17999622225705</v>
      </c>
      <c r="M70" t="s">
        <v>226</v>
      </c>
      <c r="N70" t="str">
        <f t="shared" si="2"/>
        <v>Juvenile</v>
      </c>
      <c r="O70" t="s">
        <v>48</v>
      </c>
      <c r="Q70" t="str">
        <f>IF(OR(O70= "Bay Study", O70= "FMWT"), VLOOKUP(D70,'Station-Crosswalk'!$A$1:$F$147,6,FALSE), "")</f>
        <v>Far West</v>
      </c>
      <c r="R70" t="str">
        <f>IF(OR(O70= "Bay Study", O70="FMWT"), VLOOKUP(D70,'Station-Crosswalk'!$A$1:$F$147,5,FALSE))</f>
        <v>Western Delta</v>
      </c>
      <c r="T70" s="50">
        <v>0</v>
      </c>
      <c r="V70" t="s">
        <v>227</v>
      </c>
    </row>
    <row r="71" spans="1:22" x14ac:dyDescent="0.25">
      <c r="A71">
        <v>2024</v>
      </c>
      <c r="B71">
        <v>10</v>
      </c>
      <c r="C71" t="s">
        <v>231</v>
      </c>
      <c r="D71">
        <v>427</v>
      </c>
      <c r="E71">
        <v>2</v>
      </c>
      <c r="F71" t="s">
        <v>225</v>
      </c>
      <c r="G71">
        <v>0</v>
      </c>
      <c r="H71">
        <v>50</v>
      </c>
      <c r="I71">
        <v>1</v>
      </c>
      <c r="J71" t="s">
        <v>226</v>
      </c>
      <c r="K71" t="s">
        <v>226</v>
      </c>
      <c r="L71">
        <v>887.32000377774204</v>
      </c>
      <c r="M71" t="s">
        <v>226</v>
      </c>
      <c r="N71" t="str">
        <f t="shared" si="2"/>
        <v>Juvenile</v>
      </c>
      <c r="O71" t="s">
        <v>48</v>
      </c>
      <c r="Q71" t="str">
        <f>IF(OR(O71= "Bay Study", O71= "FMWT"), VLOOKUP(D71,'Station-Crosswalk'!$A$1:$F$147,6,FALSE), "")</f>
        <v>Far West</v>
      </c>
      <c r="R71" t="str">
        <f>IF(OR(O71= "Bay Study", O71="FMWT"), VLOOKUP(D71,'Station-Crosswalk'!$A$1:$F$147,5,FALSE))</f>
        <v>Western Delta</v>
      </c>
      <c r="T71" s="50">
        <v>0</v>
      </c>
      <c r="V71" t="s">
        <v>227</v>
      </c>
    </row>
    <row r="72" spans="1:22" x14ac:dyDescent="0.25">
      <c r="A72">
        <v>2024</v>
      </c>
      <c r="B72">
        <v>10</v>
      </c>
      <c r="C72" t="s">
        <v>231</v>
      </c>
      <c r="D72">
        <v>429</v>
      </c>
      <c r="E72">
        <v>1</v>
      </c>
      <c r="F72" t="s">
        <v>225</v>
      </c>
      <c r="G72">
        <v>0</v>
      </c>
      <c r="H72">
        <v>59</v>
      </c>
      <c r="I72">
        <v>2</v>
      </c>
      <c r="J72" t="s">
        <v>226</v>
      </c>
      <c r="K72" t="s">
        <v>226</v>
      </c>
      <c r="L72" t="s">
        <v>226</v>
      </c>
      <c r="M72">
        <v>5628.1</v>
      </c>
      <c r="N72" t="str">
        <f t="shared" si="2"/>
        <v>Juvenile</v>
      </c>
      <c r="O72" t="s">
        <v>48</v>
      </c>
      <c r="Q72" t="str">
        <f>IF(OR(O72= "Bay Study", O72= "FMWT"), VLOOKUP(D72,'Station-Crosswalk'!$A$1:$F$147,6,FALSE), "")</f>
        <v>Far West</v>
      </c>
      <c r="R72" t="str">
        <f>IF(OR(O72= "Bay Study", O72="FMWT"), VLOOKUP(D72,'Station-Crosswalk'!$A$1:$F$147,5,FALSE))</f>
        <v>Suisun Bay</v>
      </c>
      <c r="T72" s="50">
        <v>0</v>
      </c>
      <c r="V72" t="s">
        <v>227</v>
      </c>
    </row>
    <row r="73" spans="1:22" x14ac:dyDescent="0.25">
      <c r="A73">
        <v>2024</v>
      </c>
      <c r="B73">
        <v>10</v>
      </c>
      <c r="C73" t="s">
        <v>231</v>
      </c>
      <c r="D73">
        <v>535</v>
      </c>
      <c r="E73">
        <v>1</v>
      </c>
      <c r="F73" t="s">
        <v>225</v>
      </c>
      <c r="G73">
        <v>0</v>
      </c>
      <c r="H73">
        <v>50</v>
      </c>
      <c r="I73">
        <v>1</v>
      </c>
      <c r="J73" t="s">
        <v>226</v>
      </c>
      <c r="K73" t="s">
        <v>226</v>
      </c>
      <c r="L73" t="s">
        <v>226</v>
      </c>
      <c r="M73">
        <v>6557.0124999999998</v>
      </c>
      <c r="N73" t="str">
        <f t="shared" si="2"/>
        <v>Juvenile</v>
      </c>
      <c r="O73" t="s">
        <v>48</v>
      </c>
      <c r="Q73" t="str">
        <f>IF(OR(O73= "Bay Study", O73= "FMWT"), VLOOKUP(D73,'Station-Crosswalk'!$A$1:$F$147,6,FALSE), "")</f>
        <v>West</v>
      </c>
      <c r="R73" t="str">
        <f>IF(OR(O73= "Bay Study", O73="FMWT"), VLOOKUP(D73,'Station-Crosswalk'!$A$1:$F$147,5,FALSE))</f>
        <v>Suisun Bay</v>
      </c>
      <c r="T73" s="50">
        <v>0</v>
      </c>
      <c r="V73" t="s">
        <v>227</v>
      </c>
    </row>
    <row r="74" spans="1:22" x14ac:dyDescent="0.25">
      <c r="A74">
        <v>2024</v>
      </c>
      <c r="B74">
        <v>10</v>
      </c>
      <c r="C74" t="s">
        <v>231</v>
      </c>
      <c r="D74">
        <v>535</v>
      </c>
      <c r="E74">
        <v>1</v>
      </c>
      <c r="F74" t="s">
        <v>225</v>
      </c>
      <c r="G74">
        <v>0</v>
      </c>
      <c r="H74">
        <v>66</v>
      </c>
      <c r="I74">
        <v>1</v>
      </c>
      <c r="J74" t="s">
        <v>226</v>
      </c>
      <c r="K74" t="s">
        <v>226</v>
      </c>
      <c r="L74" t="s">
        <v>226</v>
      </c>
      <c r="M74">
        <v>6557.0124999999998</v>
      </c>
      <c r="N74" t="str">
        <f t="shared" si="2"/>
        <v>Juvenile</v>
      </c>
      <c r="O74" t="s">
        <v>48</v>
      </c>
      <c r="Q74" t="str">
        <f>IF(OR(O74= "Bay Study", O74= "FMWT"), VLOOKUP(D74,'Station-Crosswalk'!$A$1:$F$147,6,FALSE), "")</f>
        <v>West</v>
      </c>
      <c r="R74" t="str">
        <f>IF(OR(O74= "Bay Study", O74="FMWT"), VLOOKUP(D74,'Station-Crosswalk'!$A$1:$F$147,5,FALSE))</f>
        <v>Suisun Bay</v>
      </c>
      <c r="T74" s="50">
        <v>0</v>
      </c>
      <c r="V74" t="s">
        <v>227</v>
      </c>
    </row>
    <row r="75" spans="1:22" x14ac:dyDescent="0.25">
      <c r="A75">
        <v>2024</v>
      </c>
      <c r="B75">
        <v>11</v>
      </c>
      <c r="C75" t="s">
        <v>232</v>
      </c>
      <c r="D75">
        <v>751</v>
      </c>
      <c r="E75">
        <v>1</v>
      </c>
      <c r="F75" t="s">
        <v>225</v>
      </c>
      <c r="G75">
        <v>0</v>
      </c>
      <c r="H75">
        <v>118</v>
      </c>
      <c r="I75">
        <v>1</v>
      </c>
      <c r="J75" t="s">
        <v>226</v>
      </c>
      <c r="K75" t="s">
        <v>226</v>
      </c>
      <c r="L75" t="s">
        <v>226</v>
      </c>
      <c r="M75">
        <v>5801.75</v>
      </c>
      <c r="N75" t="str">
        <f t="shared" si="2"/>
        <v>Adult</v>
      </c>
      <c r="O75" t="s">
        <v>48</v>
      </c>
      <c r="Q75" t="str">
        <f>IF(OR(O75= "Bay Study", O75= "FMWT"), VLOOKUP(D75,'Station-Crosswalk'!$A$1:$F$147,6,FALSE), "")</f>
        <v>North</v>
      </c>
      <c r="R75" t="str">
        <f>IF(OR(O75= "Bay Study", O75="FMWT"), VLOOKUP(D75,'Station-Crosswalk'!$A$1:$F$147,5,FALSE))</f>
        <v>Lower Sacramento</v>
      </c>
      <c r="T75" s="50">
        <v>0</v>
      </c>
      <c r="V75" t="s">
        <v>227</v>
      </c>
    </row>
    <row r="76" spans="1:22" x14ac:dyDescent="0.25">
      <c r="A76">
        <v>2024</v>
      </c>
      <c r="B76">
        <v>11</v>
      </c>
      <c r="C76" t="s">
        <v>232</v>
      </c>
      <c r="D76">
        <v>750</v>
      </c>
      <c r="E76">
        <v>1</v>
      </c>
      <c r="F76" t="s">
        <v>225</v>
      </c>
      <c r="G76">
        <v>0</v>
      </c>
      <c r="H76">
        <v>61</v>
      </c>
      <c r="I76">
        <v>2</v>
      </c>
      <c r="J76" t="s">
        <v>226</v>
      </c>
      <c r="K76" t="s">
        <v>226</v>
      </c>
      <c r="L76" t="s">
        <v>226</v>
      </c>
      <c r="M76">
        <v>6401.4750000000004</v>
      </c>
      <c r="N76" t="str">
        <f t="shared" si="2"/>
        <v>Juvenile</v>
      </c>
      <c r="O76" t="s">
        <v>48</v>
      </c>
      <c r="Q76" t="str">
        <f>IF(OR(O76= "Bay Study", O76= "FMWT"), VLOOKUP(D76,'Station-Crosswalk'!$A$1:$F$147,6,FALSE), "")</f>
        <v>West</v>
      </c>
      <c r="R76" t="str">
        <f>IF(OR(O76= "Bay Study", O76="FMWT"), VLOOKUP(D76,'Station-Crosswalk'!$A$1:$F$147,5,FALSE))</f>
        <v>Lower Sacramento</v>
      </c>
      <c r="T76" s="50">
        <v>0</v>
      </c>
      <c r="V76" t="s">
        <v>227</v>
      </c>
    </row>
    <row r="77" spans="1:22" x14ac:dyDescent="0.25">
      <c r="A77">
        <v>2024</v>
      </c>
      <c r="B77">
        <v>11</v>
      </c>
      <c r="C77" t="s">
        <v>233</v>
      </c>
      <c r="D77">
        <v>535</v>
      </c>
      <c r="E77">
        <v>1</v>
      </c>
      <c r="F77" t="s">
        <v>225</v>
      </c>
      <c r="G77">
        <v>0</v>
      </c>
      <c r="H77">
        <v>59</v>
      </c>
      <c r="I77">
        <v>1</v>
      </c>
      <c r="J77" t="s">
        <v>226</v>
      </c>
      <c r="K77" t="s">
        <v>226</v>
      </c>
      <c r="L77" t="s">
        <v>226</v>
      </c>
      <c r="M77">
        <v>5767.25</v>
      </c>
      <c r="N77" t="str">
        <f t="shared" si="2"/>
        <v>Juvenile</v>
      </c>
      <c r="O77" t="s">
        <v>48</v>
      </c>
      <c r="Q77" t="str">
        <f>IF(OR(O77= "Bay Study", O77= "FMWT"), VLOOKUP(D77,'Station-Crosswalk'!$A$1:$F$147,6,FALSE), "")</f>
        <v>West</v>
      </c>
      <c r="R77" t="str">
        <f>IF(OR(O77= "Bay Study", O77="FMWT"), VLOOKUP(D77,'Station-Crosswalk'!$A$1:$F$147,5,FALSE))</f>
        <v>Suisun Bay</v>
      </c>
      <c r="T77" s="50">
        <v>0</v>
      </c>
      <c r="V77" t="s">
        <v>227</v>
      </c>
    </row>
    <row r="78" spans="1:22" x14ac:dyDescent="0.25">
      <c r="A78">
        <v>2024</v>
      </c>
      <c r="B78">
        <v>11</v>
      </c>
      <c r="C78" t="s">
        <v>233</v>
      </c>
      <c r="D78">
        <v>534</v>
      </c>
      <c r="E78">
        <v>1</v>
      </c>
      <c r="F78" t="s">
        <v>225</v>
      </c>
      <c r="G78">
        <v>0</v>
      </c>
      <c r="H78">
        <v>115</v>
      </c>
      <c r="I78">
        <v>1</v>
      </c>
      <c r="J78" t="s">
        <v>226</v>
      </c>
      <c r="K78" t="s">
        <v>226</v>
      </c>
      <c r="L78" t="s">
        <v>226</v>
      </c>
      <c r="M78">
        <v>7537.3874999999998</v>
      </c>
      <c r="N78" t="str">
        <f t="shared" si="2"/>
        <v>Adult</v>
      </c>
      <c r="O78" t="s">
        <v>48</v>
      </c>
      <c r="Q78" t="str">
        <f>IF(OR(O78= "Bay Study", O78= "FMWT"), VLOOKUP(D78,'Station-Crosswalk'!$A$1:$F$147,6,FALSE), "")</f>
        <v>West</v>
      </c>
      <c r="R78" t="str">
        <f>IF(OR(O78= "Bay Study", O78="FMWT"), VLOOKUP(D78,'Station-Crosswalk'!$A$1:$F$147,5,FALSE))</f>
        <v>Suisun Bay</v>
      </c>
      <c r="T78" s="50">
        <v>0</v>
      </c>
      <c r="V78" t="s">
        <v>227</v>
      </c>
    </row>
    <row r="79" spans="1:22" x14ac:dyDescent="0.25">
      <c r="A79">
        <v>2024</v>
      </c>
      <c r="B79">
        <v>11</v>
      </c>
      <c r="C79" t="s">
        <v>233</v>
      </c>
      <c r="D79">
        <v>432</v>
      </c>
      <c r="E79">
        <v>1</v>
      </c>
      <c r="F79" t="s">
        <v>225</v>
      </c>
      <c r="G79">
        <v>0</v>
      </c>
      <c r="H79">
        <v>68</v>
      </c>
      <c r="I79">
        <v>1</v>
      </c>
      <c r="J79" t="s">
        <v>226</v>
      </c>
      <c r="K79" t="s">
        <v>226</v>
      </c>
      <c r="L79" t="s">
        <v>226</v>
      </c>
      <c r="M79">
        <v>6112.25</v>
      </c>
      <c r="N79" t="str">
        <f t="shared" si="2"/>
        <v>Juvenile</v>
      </c>
      <c r="O79" t="s">
        <v>48</v>
      </c>
      <c r="Q79" t="str">
        <f>IF(OR(O79= "Bay Study", O79= "FMWT"), VLOOKUP(D79,'Station-Crosswalk'!$A$1:$F$147,6,FALSE), "")</f>
        <v>Far West</v>
      </c>
      <c r="R79" t="str">
        <f>IF(OR(O79= "Bay Study", O79="FMWT"), VLOOKUP(D79,'Station-Crosswalk'!$A$1:$F$147,5,FALSE))</f>
        <v>Suisun Bay</v>
      </c>
      <c r="T79" s="50">
        <v>0</v>
      </c>
      <c r="V79" t="s">
        <v>227</v>
      </c>
    </row>
    <row r="80" spans="1:22" x14ac:dyDescent="0.25">
      <c r="A80">
        <v>2024</v>
      </c>
      <c r="B80">
        <v>11</v>
      </c>
      <c r="C80" t="s">
        <v>233</v>
      </c>
      <c r="D80">
        <v>431</v>
      </c>
      <c r="E80">
        <v>1</v>
      </c>
      <c r="F80" t="s">
        <v>225</v>
      </c>
      <c r="G80">
        <v>0</v>
      </c>
      <c r="H80">
        <v>54</v>
      </c>
      <c r="I80">
        <v>1</v>
      </c>
      <c r="J80" t="s">
        <v>226</v>
      </c>
      <c r="K80" t="s">
        <v>226</v>
      </c>
      <c r="L80" t="s">
        <v>226</v>
      </c>
      <c r="M80">
        <v>9187.35</v>
      </c>
      <c r="N80" t="str">
        <f t="shared" si="2"/>
        <v>Juvenile</v>
      </c>
      <c r="O80" t="s">
        <v>48</v>
      </c>
      <c r="Q80" t="str">
        <f>IF(OR(O80= "Bay Study", O80= "FMWT"), VLOOKUP(D80,'Station-Crosswalk'!$A$1:$F$147,6,FALSE), "")</f>
        <v>West</v>
      </c>
      <c r="R80" t="str">
        <f>IF(OR(O80= "Bay Study", O80="FMWT"), VLOOKUP(D80,'Station-Crosswalk'!$A$1:$F$147,5,FALSE))</f>
        <v>Suisun Marsh</v>
      </c>
      <c r="T80" s="50">
        <v>0</v>
      </c>
      <c r="V80" t="s">
        <v>227</v>
      </c>
    </row>
    <row r="81" spans="1:22" x14ac:dyDescent="0.25">
      <c r="A81">
        <v>2024</v>
      </c>
      <c r="B81">
        <v>11</v>
      </c>
      <c r="C81" t="s">
        <v>233</v>
      </c>
      <c r="D81">
        <v>430</v>
      </c>
      <c r="E81">
        <v>2</v>
      </c>
      <c r="F81" t="s">
        <v>225</v>
      </c>
      <c r="G81">
        <v>0</v>
      </c>
      <c r="H81">
        <v>58</v>
      </c>
      <c r="I81">
        <v>1</v>
      </c>
      <c r="J81" t="s">
        <v>226</v>
      </c>
      <c r="K81" t="s">
        <v>226</v>
      </c>
      <c r="L81">
        <v>1077.4600109999999</v>
      </c>
      <c r="M81" t="s">
        <v>226</v>
      </c>
      <c r="N81" t="str">
        <f t="shared" si="2"/>
        <v>Juvenile</v>
      </c>
      <c r="O81" t="s">
        <v>48</v>
      </c>
      <c r="Q81" t="str">
        <f>IF(OR(O81= "Bay Study", O81= "FMWT"), VLOOKUP(D81,'Station-Crosswalk'!$A$1:$F$147,6,FALSE), "")</f>
        <v>West</v>
      </c>
      <c r="R81" t="str">
        <f>IF(OR(O81= "Bay Study", O81="FMWT"), VLOOKUP(D81,'Station-Crosswalk'!$A$1:$F$147,5,FALSE))</f>
        <v>Suisun Marsh</v>
      </c>
      <c r="T81" s="50">
        <v>0</v>
      </c>
      <c r="V81" t="s">
        <v>227</v>
      </c>
    </row>
    <row r="82" spans="1:22" x14ac:dyDescent="0.25">
      <c r="A82">
        <v>2024</v>
      </c>
      <c r="B82">
        <v>11</v>
      </c>
      <c r="C82" t="s">
        <v>234</v>
      </c>
      <c r="D82">
        <v>346</v>
      </c>
      <c r="E82">
        <v>2</v>
      </c>
      <c r="F82" t="s">
        <v>225</v>
      </c>
      <c r="G82">
        <v>0</v>
      </c>
      <c r="H82">
        <v>89</v>
      </c>
      <c r="I82">
        <v>1</v>
      </c>
      <c r="J82" t="s">
        <v>226</v>
      </c>
      <c r="K82" t="s">
        <v>226</v>
      </c>
      <c r="L82">
        <v>1140.8400449999999</v>
      </c>
      <c r="M82" t="s">
        <v>226</v>
      </c>
      <c r="N82" t="str">
        <f t="shared" si="2"/>
        <v>Adult</v>
      </c>
      <c r="O82" t="s">
        <v>48</v>
      </c>
      <c r="Q82" t="str">
        <f>IF(OR(O82= "Bay Study", O82= "FMWT"), VLOOKUP(D82,'Station-Crosswalk'!$A$1:$F$147,6,FALSE), "")</f>
        <v>Far West</v>
      </c>
      <c r="R82" t="str">
        <f>IF(OR(O82= "Bay Study", O82="FMWT"), VLOOKUP(D82,'Station-Crosswalk'!$A$1:$F$147,5,FALSE))</f>
        <v>Western Delta</v>
      </c>
      <c r="T82" s="50">
        <v>0</v>
      </c>
      <c r="V82" t="s">
        <v>227</v>
      </c>
    </row>
    <row r="83" spans="1:22" x14ac:dyDescent="0.25">
      <c r="A83">
        <v>2024</v>
      </c>
      <c r="B83">
        <v>11</v>
      </c>
      <c r="C83" t="s">
        <v>234</v>
      </c>
      <c r="D83">
        <v>346</v>
      </c>
      <c r="E83">
        <v>2</v>
      </c>
      <c r="F83" t="s">
        <v>225</v>
      </c>
      <c r="G83">
        <v>0</v>
      </c>
      <c r="H83">
        <v>59</v>
      </c>
      <c r="I83">
        <v>1</v>
      </c>
      <c r="J83" t="s">
        <v>226</v>
      </c>
      <c r="K83" t="s">
        <v>226</v>
      </c>
      <c r="L83">
        <v>1140.8400449999999</v>
      </c>
      <c r="M83" t="s">
        <v>226</v>
      </c>
      <c r="N83" t="str">
        <f t="shared" si="2"/>
        <v>Juvenile</v>
      </c>
      <c r="O83" t="s">
        <v>48</v>
      </c>
      <c r="Q83" t="str">
        <f>IF(OR(O83= "Bay Study", O83= "FMWT"), VLOOKUP(D83,'Station-Crosswalk'!$A$1:$F$147,6,FALSE), "")</f>
        <v>Far West</v>
      </c>
      <c r="R83" t="str">
        <f>IF(OR(O83= "Bay Study", O83="FMWT"), VLOOKUP(D83,'Station-Crosswalk'!$A$1:$F$147,5,FALSE))</f>
        <v>Western Delta</v>
      </c>
      <c r="T83" s="50">
        <v>0</v>
      </c>
      <c r="V83" t="s">
        <v>227</v>
      </c>
    </row>
    <row r="84" spans="1:22" x14ac:dyDescent="0.25">
      <c r="A84">
        <v>2024</v>
      </c>
      <c r="B84">
        <v>11</v>
      </c>
      <c r="C84" t="s">
        <v>234</v>
      </c>
      <c r="D84">
        <v>346</v>
      </c>
      <c r="E84">
        <v>1</v>
      </c>
      <c r="F84" t="s">
        <v>225</v>
      </c>
      <c r="G84">
        <v>0</v>
      </c>
      <c r="H84">
        <v>56</v>
      </c>
      <c r="I84">
        <v>1</v>
      </c>
      <c r="J84" t="s">
        <v>226</v>
      </c>
      <c r="K84" t="s">
        <v>226</v>
      </c>
      <c r="L84" t="s">
        <v>226</v>
      </c>
      <c r="M84">
        <v>5936.3</v>
      </c>
      <c r="N84" t="str">
        <f t="shared" si="2"/>
        <v>Juvenile</v>
      </c>
      <c r="O84" t="s">
        <v>48</v>
      </c>
      <c r="Q84" t="str">
        <f>IF(OR(O84= "Bay Study", O84= "FMWT"), VLOOKUP(D84,'Station-Crosswalk'!$A$1:$F$147,6,FALSE), "")</f>
        <v>Far West</v>
      </c>
      <c r="R84" t="str">
        <f>IF(OR(O84= "Bay Study", O84="FMWT"), VLOOKUP(D84,'Station-Crosswalk'!$A$1:$F$147,5,FALSE))</f>
        <v>Western Delta</v>
      </c>
      <c r="T84" s="50">
        <v>0</v>
      </c>
      <c r="V84" t="s">
        <v>227</v>
      </c>
    </row>
    <row r="85" spans="1:22" x14ac:dyDescent="0.25">
      <c r="A85">
        <v>2024</v>
      </c>
      <c r="B85">
        <v>11</v>
      </c>
      <c r="C85" t="s">
        <v>234</v>
      </c>
      <c r="D85">
        <v>346</v>
      </c>
      <c r="E85">
        <v>2</v>
      </c>
      <c r="F85" t="s">
        <v>225</v>
      </c>
      <c r="G85">
        <v>0</v>
      </c>
      <c r="H85">
        <v>54</v>
      </c>
      <c r="I85">
        <v>1</v>
      </c>
      <c r="J85" t="s">
        <v>226</v>
      </c>
      <c r="K85" t="s">
        <v>226</v>
      </c>
      <c r="L85">
        <v>1140.8400449999999</v>
      </c>
      <c r="M85" t="s">
        <v>226</v>
      </c>
      <c r="N85" t="str">
        <f t="shared" si="2"/>
        <v>Juvenile</v>
      </c>
      <c r="O85" t="s">
        <v>48</v>
      </c>
      <c r="Q85" t="str">
        <f>IF(OR(O85= "Bay Study", O85= "FMWT"), VLOOKUP(D85,'Station-Crosswalk'!$A$1:$F$147,6,FALSE), "")</f>
        <v>Far West</v>
      </c>
      <c r="R85" t="str">
        <f>IF(OR(O85= "Bay Study", O85="FMWT"), VLOOKUP(D85,'Station-Crosswalk'!$A$1:$F$147,5,FALSE))</f>
        <v>Western Delta</v>
      </c>
      <c r="T85" s="50">
        <v>0</v>
      </c>
      <c r="V85" t="s">
        <v>227</v>
      </c>
    </row>
    <row r="86" spans="1:22" x14ac:dyDescent="0.25">
      <c r="A86">
        <v>2024</v>
      </c>
      <c r="B86">
        <v>11</v>
      </c>
      <c r="C86" t="s">
        <v>234</v>
      </c>
      <c r="D86">
        <v>345</v>
      </c>
      <c r="E86">
        <v>2</v>
      </c>
      <c r="F86" t="s">
        <v>225</v>
      </c>
      <c r="G86">
        <v>0</v>
      </c>
      <c r="H86">
        <v>52</v>
      </c>
      <c r="I86">
        <v>1</v>
      </c>
      <c r="J86" t="s">
        <v>226</v>
      </c>
      <c r="K86" t="s">
        <v>226</v>
      </c>
      <c r="L86">
        <v>950.70003780000002</v>
      </c>
      <c r="M86" t="s">
        <v>226</v>
      </c>
      <c r="N86" t="str">
        <f t="shared" si="2"/>
        <v>Juvenile</v>
      </c>
      <c r="O86" t="s">
        <v>48</v>
      </c>
      <c r="Q86" t="str">
        <f>IF(OR(O86= "Bay Study", O86= "FMWT"), VLOOKUP(D86,'Station-Crosswalk'!$A$1:$F$147,6,FALSE), "")</f>
        <v>Bay</v>
      </c>
      <c r="R86" t="str">
        <f>IF(OR(O86= "Bay Study", O86="FMWT"), VLOOKUP(D86,'Station-Crosswalk'!$A$1:$F$147,5,FALSE))</f>
        <v>Bay</v>
      </c>
      <c r="T86" s="50">
        <v>0</v>
      </c>
      <c r="V86" t="s">
        <v>227</v>
      </c>
    </row>
    <row r="87" spans="1:22" x14ac:dyDescent="0.25">
      <c r="A87">
        <v>2024</v>
      </c>
      <c r="B87">
        <v>11</v>
      </c>
      <c r="C87" t="s">
        <v>234</v>
      </c>
      <c r="D87">
        <v>325</v>
      </c>
      <c r="E87">
        <v>2</v>
      </c>
      <c r="F87" t="s">
        <v>225</v>
      </c>
      <c r="G87">
        <v>0</v>
      </c>
      <c r="H87">
        <v>57</v>
      </c>
      <c r="I87">
        <v>1</v>
      </c>
      <c r="J87" t="s">
        <v>226</v>
      </c>
      <c r="K87" t="s">
        <v>226</v>
      </c>
      <c r="L87">
        <v>1140.8400449999999</v>
      </c>
      <c r="M87" t="s">
        <v>226</v>
      </c>
      <c r="N87" t="str">
        <f t="shared" si="2"/>
        <v>Juvenile</v>
      </c>
      <c r="O87" t="s">
        <v>48</v>
      </c>
      <c r="Q87" t="str">
        <f>IF(OR(O87= "Bay Study", O87= "FMWT"), VLOOKUP(D87,'Station-Crosswalk'!$A$1:$F$147,6,FALSE), "")</f>
        <v>Bay</v>
      </c>
      <c r="R87" t="str">
        <f>IF(OR(O87= "Bay Study", O87="FMWT"), VLOOKUP(D87,'Station-Crosswalk'!$A$1:$F$147,5,FALSE))</f>
        <v>Bay</v>
      </c>
      <c r="T87" s="50">
        <v>0</v>
      </c>
      <c r="V87" t="s">
        <v>227</v>
      </c>
    </row>
    <row r="88" spans="1:22" x14ac:dyDescent="0.25">
      <c r="A88">
        <v>2024</v>
      </c>
      <c r="B88">
        <v>11</v>
      </c>
      <c r="C88" t="s">
        <v>234</v>
      </c>
      <c r="D88">
        <v>325</v>
      </c>
      <c r="E88">
        <v>2</v>
      </c>
      <c r="F88" t="s">
        <v>225</v>
      </c>
      <c r="G88">
        <v>0</v>
      </c>
      <c r="H88">
        <v>55</v>
      </c>
      <c r="I88">
        <v>2</v>
      </c>
      <c r="J88" t="s">
        <v>226</v>
      </c>
      <c r="K88" t="s">
        <v>226</v>
      </c>
      <c r="L88">
        <v>1140.8400449999999</v>
      </c>
      <c r="M88" t="s">
        <v>226</v>
      </c>
      <c r="N88" t="str">
        <f t="shared" si="2"/>
        <v>Juvenile</v>
      </c>
      <c r="O88" t="s">
        <v>48</v>
      </c>
      <c r="Q88" t="str">
        <f>IF(OR(O88= "Bay Study", O88= "FMWT"), VLOOKUP(D88,'Station-Crosswalk'!$A$1:$F$147,6,FALSE), "")</f>
        <v>Bay</v>
      </c>
      <c r="R88" t="str">
        <f>IF(OR(O88= "Bay Study", O88="FMWT"), VLOOKUP(D88,'Station-Crosswalk'!$A$1:$F$147,5,FALSE))</f>
        <v>Bay</v>
      </c>
      <c r="T88" s="50">
        <v>0</v>
      </c>
      <c r="V88" t="s">
        <v>227</v>
      </c>
    </row>
    <row r="89" spans="1:22" x14ac:dyDescent="0.25">
      <c r="A89">
        <v>2024</v>
      </c>
      <c r="B89">
        <v>11</v>
      </c>
      <c r="C89" t="s">
        <v>234</v>
      </c>
      <c r="D89">
        <v>325</v>
      </c>
      <c r="E89">
        <v>2</v>
      </c>
      <c r="F89" t="s">
        <v>225</v>
      </c>
      <c r="G89">
        <v>0</v>
      </c>
      <c r="H89">
        <v>54</v>
      </c>
      <c r="I89">
        <v>1</v>
      </c>
      <c r="J89" t="s">
        <v>226</v>
      </c>
      <c r="K89" t="s">
        <v>226</v>
      </c>
      <c r="L89">
        <v>1140.8400449999999</v>
      </c>
      <c r="M89" t="s">
        <v>226</v>
      </c>
      <c r="N89" t="str">
        <f t="shared" si="2"/>
        <v>Juvenile</v>
      </c>
      <c r="O89" t="s">
        <v>48</v>
      </c>
      <c r="Q89" t="str">
        <f>IF(OR(O89= "Bay Study", O89= "FMWT"), VLOOKUP(D89,'Station-Crosswalk'!$A$1:$F$147,6,FALSE), "")</f>
        <v>Bay</v>
      </c>
      <c r="R89" t="str">
        <f>IF(OR(O89= "Bay Study", O89="FMWT"), VLOOKUP(D89,'Station-Crosswalk'!$A$1:$F$147,5,FALSE))</f>
        <v>Bay</v>
      </c>
      <c r="T89" s="50">
        <v>0</v>
      </c>
      <c r="V89" t="s">
        <v>227</v>
      </c>
    </row>
    <row r="90" spans="1:22" x14ac:dyDescent="0.25">
      <c r="A90">
        <v>2024</v>
      </c>
      <c r="B90">
        <v>11</v>
      </c>
      <c r="C90" t="s">
        <v>234</v>
      </c>
      <c r="D90">
        <v>323</v>
      </c>
      <c r="E90">
        <v>2</v>
      </c>
      <c r="F90" t="s">
        <v>225</v>
      </c>
      <c r="G90">
        <v>0</v>
      </c>
      <c r="H90">
        <v>52</v>
      </c>
      <c r="I90">
        <v>1</v>
      </c>
      <c r="J90" t="s">
        <v>226</v>
      </c>
      <c r="K90" t="s">
        <v>226</v>
      </c>
      <c r="L90">
        <v>1204.219985</v>
      </c>
      <c r="M90" t="s">
        <v>226</v>
      </c>
      <c r="N90" t="str">
        <f t="shared" si="2"/>
        <v>Juvenile</v>
      </c>
      <c r="O90" t="s">
        <v>48</v>
      </c>
      <c r="Q90" t="str">
        <f>IF(OR(O90= "Bay Study", O90= "FMWT"), VLOOKUP(D90,'Station-Crosswalk'!$A$1:$F$147,6,FALSE), "")</f>
        <v>Bay</v>
      </c>
      <c r="R90" t="str">
        <f>IF(OR(O90= "Bay Study", O90="FMWT"), VLOOKUP(D90,'Station-Crosswalk'!$A$1:$F$147,5,FALSE))</f>
        <v>Bay</v>
      </c>
      <c r="T90" s="50">
        <v>0</v>
      </c>
      <c r="V90" t="s">
        <v>227</v>
      </c>
    </row>
    <row r="91" spans="1:22" x14ac:dyDescent="0.25">
      <c r="A91">
        <v>2024</v>
      </c>
      <c r="B91">
        <v>11</v>
      </c>
      <c r="C91" t="s">
        <v>234</v>
      </c>
      <c r="D91">
        <v>323</v>
      </c>
      <c r="E91">
        <v>2</v>
      </c>
      <c r="F91" t="s">
        <v>225</v>
      </c>
      <c r="G91">
        <v>0</v>
      </c>
      <c r="H91">
        <v>51</v>
      </c>
      <c r="I91">
        <v>1</v>
      </c>
      <c r="J91" t="s">
        <v>226</v>
      </c>
      <c r="K91" t="s">
        <v>226</v>
      </c>
      <c r="L91">
        <v>1204.219985</v>
      </c>
      <c r="M91" t="s">
        <v>226</v>
      </c>
      <c r="N91" t="str">
        <f t="shared" si="2"/>
        <v>Juvenile</v>
      </c>
      <c r="O91" t="s">
        <v>48</v>
      </c>
      <c r="Q91" t="str">
        <f>IF(OR(O91= "Bay Study", O91= "FMWT"), VLOOKUP(D91,'Station-Crosswalk'!$A$1:$F$147,6,FALSE), "")</f>
        <v>Bay</v>
      </c>
      <c r="R91" t="str">
        <f>IF(OR(O91= "Bay Study", O91="FMWT"), VLOOKUP(D91,'Station-Crosswalk'!$A$1:$F$147,5,FALSE))</f>
        <v>Bay</v>
      </c>
      <c r="T91" s="50">
        <v>0</v>
      </c>
      <c r="V91" t="s">
        <v>227</v>
      </c>
    </row>
    <row r="92" spans="1:22" x14ac:dyDescent="0.25">
      <c r="A92">
        <v>2024</v>
      </c>
      <c r="B92">
        <v>11</v>
      </c>
      <c r="C92" t="s">
        <v>234</v>
      </c>
      <c r="D92">
        <v>322</v>
      </c>
      <c r="E92">
        <v>2</v>
      </c>
      <c r="F92" t="s">
        <v>225</v>
      </c>
      <c r="G92">
        <v>0</v>
      </c>
      <c r="H92">
        <v>66</v>
      </c>
      <c r="I92">
        <v>1</v>
      </c>
      <c r="J92" t="s">
        <v>226</v>
      </c>
      <c r="K92" t="s">
        <v>226</v>
      </c>
      <c r="L92">
        <v>1204.219985</v>
      </c>
      <c r="M92" t="s">
        <v>226</v>
      </c>
      <c r="N92" t="str">
        <f t="shared" si="2"/>
        <v>Juvenile</v>
      </c>
      <c r="O92" t="s">
        <v>48</v>
      </c>
      <c r="Q92" t="str">
        <f>IF(OR(O92= "Bay Study", O92= "FMWT"), VLOOKUP(D92,'Station-Crosswalk'!$A$1:$F$147,6,FALSE), "")</f>
        <v>Bay</v>
      </c>
      <c r="R92" t="str">
        <f>IF(OR(O92= "Bay Study", O92="FMWT"), VLOOKUP(D92,'Station-Crosswalk'!$A$1:$F$147,5,FALSE))</f>
        <v>Bay</v>
      </c>
      <c r="T92" s="50">
        <v>0</v>
      </c>
      <c r="V92" t="s">
        <v>227</v>
      </c>
    </row>
    <row r="93" spans="1:22" x14ac:dyDescent="0.25">
      <c r="A93">
        <v>2024</v>
      </c>
      <c r="B93">
        <v>11</v>
      </c>
      <c r="C93" t="s">
        <v>234</v>
      </c>
      <c r="D93">
        <v>322</v>
      </c>
      <c r="E93">
        <v>2</v>
      </c>
      <c r="F93" t="s">
        <v>225</v>
      </c>
      <c r="G93">
        <v>0</v>
      </c>
      <c r="H93">
        <v>63</v>
      </c>
      <c r="I93">
        <v>1</v>
      </c>
      <c r="J93" t="s">
        <v>226</v>
      </c>
      <c r="K93" t="s">
        <v>226</v>
      </c>
      <c r="L93">
        <v>1204.219985</v>
      </c>
      <c r="M93" t="s">
        <v>226</v>
      </c>
      <c r="N93" t="str">
        <f t="shared" si="2"/>
        <v>Juvenile</v>
      </c>
      <c r="O93" t="s">
        <v>48</v>
      </c>
      <c r="Q93" t="str">
        <f>IF(OR(O93= "Bay Study", O93= "FMWT"), VLOOKUP(D93,'Station-Crosswalk'!$A$1:$F$147,6,FALSE), "")</f>
        <v>Bay</v>
      </c>
      <c r="R93" t="str">
        <f>IF(OR(O93= "Bay Study", O93="FMWT"), VLOOKUP(D93,'Station-Crosswalk'!$A$1:$F$147,5,FALSE))</f>
        <v>Bay</v>
      </c>
      <c r="T93" s="50">
        <v>0</v>
      </c>
      <c r="V93" t="s">
        <v>227</v>
      </c>
    </row>
    <row r="94" spans="1:22" x14ac:dyDescent="0.25">
      <c r="A94">
        <v>2024</v>
      </c>
      <c r="B94">
        <v>11</v>
      </c>
      <c r="C94" t="s">
        <v>234</v>
      </c>
      <c r="D94">
        <v>322</v>
      </c>
      <c r="E94">
        <v>2</v>
      </c>
      <c r="F94" t="s">
        <v>225</v>
      </c>
      <c r="G94">
        <v>0</v>
      </c>
      <c r="H94">
        <v>57</v>
      </c>
      <c r="I94">
        <v>1</v>
      </c>
      <c r="J94" t="s">
        <v>226</v>
      </c>
      <c r="K94" t="s">
        <v>226</v>
      </c>
      <c r="L94">
        <v>1204.219985</v>
      </c>
      <c r="M94" t="s">
        <v>226</v>
      </c>
      <c r="N94" t="str">
        <f t="shared" si="2"/>
        <v>Juvenile</v>
      </c>
      <c r="O94" t="s">
        <v>48</v>
      </c>
      <c r="Q94" t="str">
        <f>IF(OR(O94= "Bay Study", O94= "FMWT"), VLOOKUP(D94,'Station-Crosswalk'!$A$1:$F$147,6,FALSE), "")</f>
        <v>Bay</v>
      </c>
      <c r="R94" t="str">
        <f>IF(OR(O94= "Bay Study", O94="FMWT"), VLOOKUP(D94,'Station-Crosswalk'!$A$1:$F$147,5,FALSE))</f>
        <v>Bay</v>
      </c>
      <c r="T94" s="50">
        <v>0</v>
      </c>
      <c r="V94" t="s">
        <v>227</v>
      </c>
    </row>
    <row r="95" spans="1:22" x14ac:dyDescent="0.25">
      <c r="A95">
        <v>2024</v>
      </c>
      <c r="B95">
        <v>11</v>
      </c>
      <c r="C95" t="s">
        <v>234</v>
      </c>
      <c r="D95">
        <v>322</v>
      </c>
      <c r="E95">
        <v>2</v>
      </c>
      <c r="F95" t="s">
        <v>225</v>
      </c>
      <c r="G95">
        <v>0</v>
      </c>
      <c r="H95">
        <v>55</v>
      </c>
      <c r="I95">
        <v>1</v>
      </c>
      <c r="J95" t="s">
        <v>226</v>
      </c>
      <c r="K95" t="s">
        <v>226</v>
      </c>
      <c r="L95">
        <v>1204.219985</v>
      </c>
      <c r="M95" t="s">
        <v>226</v>
      </c>
      <c r="N95" t="str">
        <f t="shared" si="2"/>
        <v>Juvenile</v>
      </c>
      <c r="O95" t="s">
        <v>48</v>
      </c>
      <c r="Q95" t="str">
        <f>IF(OR(O95= "Bay Study", O95= "FMWT"), VLOOKUP(D95,'Station-Crosswalk'!$A$1:$F$147,6,FALSE), "")</f>
        <v>Bay</v>
      </c>
      <c r="R95" t="str">
        <f>IF(OR(O95= "Bay Study", O95="FMWT"), VLOOKUP(D95,'Station-Crosswalk'!$A$1:$F$147,5,FALSE))</f>
        <v>Bay</v>
      </c>
      <c r="T95" s="50">
        <v>0</v>
      </c>
      <c r="V95" t="s">
        <v>227</v>
      </c>
    </row>
    <row r="96" spans="1:22" x14ac:dyDescent="0.25">
      <c r="A96">
        <v>2024</v>
      </c>
      <c r="B96">
        <v>11</v>
      </c>
      <c r="C96" t="s">
        <v>234</v>
      </c>
      <c r="D96">
        <v>322</v>
      </c>
      <c r="E96">
        <v>2</v>
      </c>
      <c r="F96" t="s">
        <v>225</v>
      </c>
      <c r="G96">
        <v>0</v>
      </c>
      <c r="H96">
        <v>50</v>
      </c>
      <c r="I96">
        <v>1</v>
      </c>
      <c r="J96" t="s">
        <v>226</v>
      </c>
      <c r="K96" t="s">
        <v>226</v>
      </c>
      <c r="L96">
        <v>1204.219985</v>
      </c>
      <c r="M96" t="s">
        <v>226</v>
      </c>
      <c r="N96" t="str">
        <f t="shared" si="2"/>
        <v>Juvenile</v>
      </c>
      <c r="O96" t="s">
        <v>48</v>
      </c>
      <c r="Q96" t="str">
        <f>IF(OR(O96= "Bay Study", O96= "FMWT"), VLOOKUP(D96,'Station-Crosswalk'!$A$1:$F$147,6,FALSE), "")</f>
        <v>Bay</v>
      </c>
      <c r="R96" t="str">
        <f>IF(OR(O96= "Bay Study", O96="FMWT"), VLOOKUP(D96,'Station-Crosswalk'!$A$1:$F$147,5,FALSE))</f>
        <v>Bay</v>
      </c>
      <c r="T96" s="50">
        <v>0</v>
      </c>
      <c r="V96" t="s">
        <v>227</v>
      </c>
    </row>
    <row r="97" spans="1:22" x14ac:dyDescent="0.25">
      <c r="A97">
        <v>2024</v>
      </c>
      <c r="B97">
        <v>11</v>
      </c>
      <c r="C97" t="s">
        <v>234</v>
      </c>
      <c r="D97">
        <v>322</v>
      </c>
      <c r="E97">
        <v>2</v>
      </c>
      <c r="F97" t="s">
        <v>225</v>
      </c>
      <c r="G97">
        <v>0</v>
      </c>
      <c r="H97">
        <v>49</v>
      </c>
      <c r="I97">
        <v>1</v>
      </c>
      <c r="J97" t="s">
        <v>226</v>
      </c>
      <c r="K97" t="s">
        <v>226</v>
      </c>
      <c r="L97">
        <v>1204.219985</v>
      </c>
      <c r="M97" t="s">
        <v>226</v>
      </c>
      <c r="N97" t="str">
        <f t="shared" si="2"/>
        <v>Juvenile</v>
      </c>
      <c r="O97" t="s">
        <v>48</v>
      </c>
      <c r="Q97" t="str">
        <f>IF(OR(O97= "Bay Study", O97= "FMWT"), VLOOKUP(D97,'Station-Crosswalk'!$A$1:$F$147,6,FALSE), "")</f>
        <v>Bay</v>
      </c>
      <c r="R97" t="str">
        <f>IF(OR(O97= "Bay Study", O97="FMWT"), VLOOKUP(D97,'Station-Crosswalk'!$A$1:$F$147,5,FALSE))</f>
        <v>Bay</v>
      </c>
      <c r="T97" s="50">
        <v>0</v>
      </c>
      <c r="V97" t="s">
        <v>227</v>
      </c>
    </row>
    <row r="98" spans="1:22" x14ac:dyDescent="0.25">
      <c r="A98">
        <v>2024</v>
      </c>
      <c r="B98">
        <v>11</v>
      </c>
      <c r="C98" t="s">
        <v>235</v>
      </c>
      <c r="D98">
        <v>321</v>
      </c>
      <c r="E98">
        <v>2</v>
      </c>
      <c r="F98" t="s">
        <v>225</v>
      </c>
      <c r="G98">
        <v>0</v>
      </c>
      <c r="H98">
        <v>57</v>
      </c>
      <c r="I98">
        <v>1</v>
      </c>
      <c r="J98" t="s">
        <v>226</v>
      </c>
      <c r="K98" t="s">
        <v>226</v>
      </c>
      <c r="L98">
        <v>1267.600019</v>
      </c>
      <c r="M98" t="s">
        <v>226</v>
      </c>
      <c r="N98" t="str">
        <f t="shared" ref="N98:N113" si="3">IF(H98=0, "Adult", IF(H98&lt;20,"Larva",IF(H98&lt;=84,"Juvenile","Adult")))</f>
        <v>Juvenile</v>
      </c>
      <c r="O98" t="s">
        <v>48</v>
      </c>
      <c r="Q98" t="str">
        <f>IF(OR(O98= "Bay Study", O98= "FMWT"), VLOOKUP(D98,'Station-Crosswalk'!$A$1:$F$147,6,FALSE), "")</f>
        <v>Bay</v>
      </c>
      <c r="R98" t="str">
        <f>IF(OR(O98= "Bay Study", O98="FMWT"), VLOOKUP(D98,'Station-Crosswalk'!$A$1:$F$147,5,FALSE))</f>
        <v>Bay</v>
      </c>
      <c r="T98" s="50">
        <v>0</v>
      </c>
      <c r="V98" t="s">
        <v>227</v>
      </c>
    </row>
    <row r="99" spans="1:22" x14ac:dyDescent="0.25">
      <c r="A99">
        <v>2024</v>
      </c>
      <c r="B99">
        <v>11</v>
      </c>
      <c r="C99" t="s">
        <v>235</v>
      </c>
      <c r="D99">
        <v>321</v>
      </c>
      <c r="E99">
        <v>1</v>
      </c>
      <c r="F99" t="s">
        <v>225</v>
      </c>
      <c r="G99">
        <v>0</v>
      </c>
      <c r="H99">
        <v>51</v>
      </c>
      <c r="I99">
        <v>1</v>
      </c>
      <c r="J99" t="s">
        <v>226</v>
      </c>
      <c r="K99" t="s">
        <v>226</v>
      </c>
      <c r="L99" t="s">
        <v>226</v>
      </c>
      <c r="M99">
        <v>6954.625</v>
      </c>
      <c r="N99" t="str">
        <f t="shared" si="3"/>
        <v>Juvenile</v>
      </c>
      <c r="O99" t="s">
        <v>48</v>
      </c>
      <c r="Q99" t="str">
        <f>IF(OR(O99= "Bay Study", O99= "FMWT"), VLOOKUP(D99,'Station-Crosswalk'!$A$1:$F$147,6,FALSE), "")</f>
        <v>Bay</v>
      </c>
      <c r="R99" t="str">
        <f>IF(OR(O99= "Bay Study", O99="FMWT"), VLOOKUP(D99,'Station-Crosswalk'!$A$1:$F$147,5,FALSE))</f>
        <v>Bay</v>
      </c>
      <c r="T99" s="50">
        <v>0</v>
      </c>
      <c r="V99" t="s">
        <v>227</v>
      </c>
    </row>
    <row r="100" spans="1:22" x14ac:dyDescent="0.25">
      <c r="A100">
        <v>2024</v>
      </c>
      <c r="B100">
        <v>11</v>
      </c>
      <c r="C100" t="s">
        <v>235</v>
      </c>
      <c r="D100">
        <v>321</v>
      </c>
      <c r="E100">
        <v>2</v>
      </c>
      <c r="F100" t="s">
        <v>225</v>
      </c>
      <c r="G100">
        <v>0</v>
      </c>
      <c r="H100">
        <v>51</v>
      </c>
      <c r="I100">
        <v>1</v>
      </c>
      <c r="J100" t="s">
        <v>226</v>
      </c>
      <c r="K100" t="s">
        <v>226</v>
      </c>
      <c r="L100">
        <v>1267.600019</v>
      </c>
      <c r="M100" t="s">
        <v>226</v>
      </c>
      <c r="N100" t="str">
        <f t="shared" si="3"/>
        <v>Juvenile</v>
      </c>
      <c r="O100" t="s">
        <v>48</v>
      </c>
      <c r="Q100" t="str">
        <f>IF(OR(O100= "Bay Study", O100= "FMWT"), VLOOKUP(D100,'Station-Crosswalk'!$A$1:$F$147,6,FALSE), "")</f>
        <v>Bay</v>
      </c>
      <c r="R100" t="str">
        <f>IF(OR(O100= "Bay Study", O100="FMWT"), VLOOKUP(D100,'Station-Crosswalk'!$A$1:$F$147,5,FALSE))</f>
        <v>Bay</v>
      </c>
      <c r="T100" s="50">
        <v>0</v>
      </c>
      <c r="V100" t="s">
        <v>227</v>
      </c>
    </row>
    <row r="101" spans="1:22" x14ac:dyDescent="0.25">
      <c r="A101">
        <v>2024</v>
      </c>
      <c r="B101">
        <v>11</v>
      </c>
      <c r="C101" t="s">
        <v>234</v>
      </c>
      <c r="D101">
        <v>320</v>
      </c>
      <c r="E101">
        <v>2</v>
      </c>
      <c r="F101" t="s">
        <v>225</v>
      </c>
      <c r="G101">
        <v>0</v>
      </c>
      <c r="H101">
        <v>57</v>
      </c>
      <c r="I101">
        <v>1</v>
      </c>
      <c r="J101" t="s">
        <v>226</v>
      </c>
      <c r="K101" t="s">
        <v>226</v>
      </c>
      <c r="L101">
        <v>1204.219985</v>
      </c>
      <c r="M101" t="s">
        <v>226</v>
      </c>
      <c r="N101" t="str">
        <f t="shared" si="3"/>
        <v>Juvenile</v>
      </c>
      <c r="O101" t="s">
        <v>48</v>
      </c>
      <c r="Q101" t="str">
        <f>IF(OR(O101= "Bay Study", O101= "FMWT"), VLOOKUP(D101,'Station-Crosswalk'!$A$1:$F$147,6,FALSE), "")</f>
        <v>Far West</v>
      </c>
      <c r="R101" t="str">
        <f>IF(OR(O101= "Bay Study", O101="FMWT"), VLOOKUP(D101,'Station-Crosswalk'!$A$1:$F$147,5,FALSE))</f>
        <v>Western Delta</v>
      </c>
      <c r="T101" s="50">
        <v>0</v>
      </c>
      <c r="V101" t="s">
        <v>227</v>
      </c>
    </row>
    <row r="102" spans="1:22" x14ac:dyDescent="0.25">
      <c r="A102">
        <v>2024</v>
      </c>
      <c r="B102">
        <v>11</v>
      </c>
      <c r="C102" t="s">
        <v>234</v>
      </c>
      <c r="D102">
        <v>320</v>
      </c>
      <c r="E102">
        <v>2</v>
      </c>
      <c r="F102" t="s">
        <v>225</v>
      </c>
      <c r="G102">
        <v>0</v>
      </c>
      <c r="H102">
        <v>55</v>
      </c>
      <c r="I102">
        <v>1</v>
      </c>
      <c r="J102" t="s">
        <v>226</v>
      </c>
      <c r="K102" t="s">
        <v>226</v>
      </c>
      <c r="L102">
        <v>1204.219985</v>
      </c>
      <c r="M102" t="s">
        <v>226</v>
      </c>
      <c r="N102" t="str">
        <f t="shared" si="3"/>
        <v>Juvenile</v>
      </c>
      <c r="O102" t="s">
        <v>48</v>
      </c>
      <c r="Q102" t="str">
        <f>IF(OR(O102= "Bay Study", O102= "FMWT"), VLOOKUP(D102,'Station-Crosswalk'!$A$1:$F$147,6,FALSE), "")</f>
        <v>Far West</v>
      </c>
      <c r="R102" t="str">
        <f>IF(OR(O102= "Bay Study", O102="FMWT"), VLOOKUP(D102,'Station-Crosswalk'!$A$1:$F$147,5,FALSE))</f>
        <v>Western Delta</v>
      </c>
      <c r="T102" s="50">
        <v>0</v>
      </c>
      <c r="V102" t="s">
        <v>227</v>
      </c>
    </row>
    <row r="103" spans="1:22" x14ac:dyDescent="0.25">
      <c r="A103">
        <v>2024</v>
      </c>
      <c r="B103">
        <v>11</v>
      </c>
      <c r="C103" t="s">
        <v>236</v>
      </c>
      <c r="D103">
        <v>215</v>
      </c>
      <c r="E103">
        <v>2</v>
      </c>
      <c r="F103" t="s">
        <v>225</v>
      </c>
      <c r="G103">
        <v>0</v>
      </c>
      <c r="H103">
        <v>66</v>
      </c>
      <c r="I103">
        <v>1</v>
      </c>
      <c r="J103" t="s">
        <v>226</v>
      </c>
      <c r="K103" t="s">
        <v>226</v>
      </c>
      <c r="L103">
        <v>1077.4600109999999</v>
      </c>
      <c r="M103" t="s">
        <v>226</v>
      </c>
      <c r="N103" t="str">
        <f t="shared" si="3"/>
        <v>Juvenile</v>
      </c>
      <c r="O103" t="s">
        <v>48</v>
      </c>
      <c r="Q103" t="str">
        <f>IF(OR(O103= "Bay Study", O103= "FMWT"), VLOOKUP(D103,'Station-Crosswalk'!$A$1:$F$147,6,FALSE), "")</f>
        <v>Bay</v>
      </c>
      <c r="R103" t="str">
        <f>IF(OR(O103= "Bay Study", O103="FMWT"), VLOOKUP(D103,'Station-Crosswalk'!$A$1:$F$147,5,FALSE))</f>
        <v>Bay</v>
      </c>
      <c r="T103" s="50">
        <v>0</v>
      </c>
      <c r="V103" t="s">
        <v>227</v>
      </c>
    </row>
    <row r="104" spans="1:22" x14ac:dyDescent="0.25">
      <c r="A104">
        <v>2024</v>
      </c>
      <c r="B104">
        <v>11</v>
      </c>
      <c r="C104" t="s">
        <v>236</v>
      </c>
      <c r="D104">
        <v>214</v>
      </c>
      <c r="E104">
        <v>2</v>
      </c>
      <c r="F104" t="s">
        <v>225</v>
      </c>
      <c r="G104">
        <v>0</v>
      </c>
      <c r="H104">
        <v>89</v>
      </c>
      <c r="I104">
        <v>1</v>
      </c>
      <c r="J104" t="s">
        <v>226</v>
      </c>
      <c r="K104" t="s">
        <v>226</v>
      </c>
      <c r="L104">
        <v>1077.4600109999999</v>
      </c>
      <c r="M104" t="s">
        <v>226</v>
      </c>
      <c r="N104" t="str">
        <f t="shared" si="3"/>
        <v>Adult</v>
      </c>
      <c r="O104" t="s">
        <v>48</v>
      </c>
      <c r="Q104" t="str">
        <f>IF(OR(O104= "Bay Study", O104= "FMWT"), VLOOKUP(D104,'Station-Crosswalk'!$A$1:$F$147,6,FALSE), "")</f>
        <v>Bay</v>
      </c>
      <c r="R104" t="str">
        <f>IF(OR(O104= "Bay Study", O104="FMWT"), VLOOKUP(D104,'Station-Crosswalk'!$A$1:$F$147,5,FALSE))</f>
        <v>Bay</v>
      </c>
      <c r="T104" s="50">
        <v>0</v>
      </c>
      <c r="V104" t="s">
        <v>227</v>
      </c>
    </row>
    <row r="105" spans="1:22" x14ac:dyDescent="0.25">
      <c r="A105">
        <v>2024</v>
      </c>
      <c r="B105">
        <v>11</v>
      </c>
      <c r="C105" t="s">
        <v>236</v>
      </c>
      <c r="D105">
        <v>211</v>
      </c>
      <c r="E105">
        <v>2</v>
      </c>
      <c r="F105" t="s">
        <v>225</v>
      </c>
      <c r="G105">
        <v>0</v>
      </c>
      <c r="H105">
        <v>55</v>
      </c>
      <c r="I105">
        <v>1</v>
      </c>
      <c r="J105" t="s">
        <v>226</v>
      </c>
      <c r="K105" t="s">
        <v>226</v>
      </c>
      <c r="L105">
        <v>1140.8400449999999</v>
      </c>
      <c r="M105" t="s">
        <v>226</v>
      </c>
      <c r="N105" t="str">
        <f t="shared" si="3"/>
        <v>Juvenile</v>
      </c>
      <c r="O105" t="s">
        <v>48</v>
      </c>
      <c r="Q105" t="str">
        <f>IF(OR(O105= "Bay Study", O105= "FMWT"), VLOOKUP(D105,'Station-Crosswalk'!$A$1:$F$147,6,FALSE), "")</f>
        <v>Bay</v>
      </c>
      <c r="R105" t="str">
        <f>IF(OR(O105= "Bay Study", O105="FMWT"), VLOOKUP(D105,'Station-Crosswalk'!$A$1:$F$147,5,FALSE))</f>
        <v>Bay</v>
      </c>
      <c r="T105" s="50">
        <v>0</v>
      </c>
      <c r="V105" t="s">
        <v>227</v>
      </c>
    </row>
    <row r="106" spans="1:22" x14ac:dyDescent="0.25">
      <c r="A106">
        <v>2024</v>
      </c>
      <c r="B106">
        <v>11</v>
      </c>
      <c r="C106" t="s">
        <v>237</v>
      </c>
      <c r="D106">
        <v>109</v>
      </c>
      <c r="E106">
        <v>1</v>
      </c>
      <c r="F106" t="s">
        <v>225</v>
      </c>
      <c r="G106">
        <v>0</v>
      </c>
      <c r="H106">
        <v>51</v>
      </c>
      <c r="I106">
        <v>1</v>
      </c>
      <c r="J106" t="s">
        <v>226</v>
      </c>
      <c r="K106" t="s">
        <v>226</v>
      </c>
      <c r="L106" t="s">
        <v>226</v>
      </c>
      <c r="M106">
        <v>6176.3625000000002</v>
      </c>
      <c r="N106" t="str">
        <f t="shared" si="3"/>
        <v>Juvenile</v>
      </c>
      <c r="O106" t="s">
        <v>48</v>
      </c>
      <c r="Q106" t="str">
        <f>IF(OR(O106= "Bay Study", O106= "FMWT"), VLOOKUP(D106,'Station-Crosswalk'!$A$1:$F$147,6,FALSE), "")</f>
        <v>Bay</v>
      </c>
      <c r="R106" t="str">
        <f>IF(OR(O106= "Bay Study", O106="FMWT"), VLOOKUP(D106,'Station-Crosswalk'!$A$1:$F$147,5,FALSE))</f>
        <v>Bay</v>
      </c>
      <c r="T106" s="50">
        <v>0</v>
      </c>
      <c r="V106" t="s">
        <v>227</v>
      </c>
    </row>
    <row r="107" spans="1:22" x14ac:dyDescent="0.25">
      <c r="A107">
        <v>2024</v>
      </c>
      <c r="B107">
        <v>11</v>
      </c>
      <c r="C107" t="s">
        <v>237</v>
      </c>
      <c r="D107">
        <v>108</v>
      </c>
      <c r="E107">
        <v>1</v>
      </c>
      <c r="F107" t="s">
        <v>225</v>
      </c>
      <c r="G107">
        <v>0</v>
      </c>
      <c r="H107">
        <v>55</v>
      </c>
      <c r="I107">
        <v>1</v>
      </c>
      <c r="J107" t="s">
        <v>226</v>
      </c>
      <c r="K107" t="s">
        <v>226</v>
      </c>
      <c r="L107" t="s">
        <v>226</v>
      </c>
      <c r="M107">
        <v>6358.35</v>
      </c>
      <c r="N107" t="str">
        <f t="shared" si="3"/>
        <v>Juvenile</v>
      </c>
      <c r="O107" t="s">
        <v>48</v>
      </c>
      <c r="Q107" t="str">
        <f>IF(OR(O107= "Bay Study", O107= "FMWT"), VLOOKUP(D107,'Station-Crosswalk'!$A$1:$F$147,6,FALSE), "")</f>
        <v>Bay</v>
      </c>
      <c r="R107" t="str">
        <f>IF(OR(O107= "Bay Study", O107="FMWT"), VLOOKUP(D107,'Station-Crosswalk'!$A$1:$F$147,5,FALSE))</f>
        <v>Bay</v>
      </c>
      <c r="T107" s="50">
        <v>0</v>
      </c>
      <c r="V107" t="s">
        <v>227</v>
      </c>
    </row>
    <row r="108" spans="1:22" x14ac:dyDescent="0.25">
      <c r="A108">
        <v>2024</v>
      </c>
      <c r="B108">
        <v>11</v>
      </c>
      <c r="C108" t="s">
        <v>237</v>
      </c>
      <c r="D108">
        <v>108</v>
      </c>
      <c r="E108">
        <v>1</v>
      </c>
      <c r="F108" t="s">
        <v>225</v>
      </c>
      <c r="G108">
        <v>0</v>
      </c>
      <c r="H108">
        <v>54</v>
      </c>
      <c r="I108">
        <v>1</v>
      </c>
      <c r="J108" t="s">
        <v>226</v>
      </c>
      <c r="K108" t="s">
        <v>226</v>
      </c>
      <c r="L108" t="s">
        <v>226</v>
      </c>
      <c r="M108">
        <v>6358.35</v>
      </c>
      <c r="N108" t="str">
        <f t="shared" si="3"/>
        <v>Juvenile</v>
      </c>
      <c r="O108" t="s">
        <v>48</v>
      </c>
      <c r="Q108" t="str">
        <f>IF(OR(O108= "Bay Study", O108= "FMWT"), VLOOKUP(D108,'Station-Crosswalk'!$A$1:$F$147,6,FALSE), "")</f>
        <v>Bay</v>
      </c>
      <c r="R108" t="str">
        <f>IF(OR(O108= "Bay Study", O108="FMWT"), VLOOKUP(D108,'Station-Crosswalk'!$A$1:$F$147,5,FALSE))</f>
        <v>Bay</v>
      </c>
      <c r="T108" s="50">
        <v>0</v>
      </c>
      <c r="V108" t="s">
        <v>227</v>
      </c>
    </row>
    <row r="109" spans="1:22" x14ac:dyDescent="0.25">
      <c r="A109">
        <v>2024</v>
      </c>
      <c r="B109">
        <v>11</v>
      </c>
      <c r="C109" t="s">
        <v>237</v>
      </c>
      <c r="D109">
        <v>108</v>
      </c>
      <c r="E109">
        <v>1</v>
      </c>
      <c r="F109" t="s">
        <v>225</v>
      </c>
      <c r="G109">
        <v>0</v>
      </c>
      <c r="H109">
        <v>52</v>
      </c>
      <c r="I109">
        <v>2</v>
      </c>
      <c r="J109" t="s">
        <v>226</v>
      </c>
      <c r="K109" t="s">
        <v>226</v>
      </c>
      <c r="L109" t="s">
        <v>226</v>
      </c>
      <c r="M109">
        <v>6358.35</v>
      </c>
      <c r="N109" t="str">
        <f t="shared" si="3"/>
        <v>Juvenile</v>
      </c>
      <c r="O109" t="s">
        <v>48</v>
      </c>
      <c r="Q109" t="str">
        <f>IF(OR(O109= "Bay Study", O109= "FMWT"), VLOOKUP(D109,'Station-Crosswalk'!$A$1:$F$147,6,FALSE), "")</f>
        <v>Bay</v>
      </c>
      <c r="R109" t="str">
        <f>IF(OR(O109= "Bay Study", O109="FMWT"), VLOOKUP(D109,'Station-Crosswalk'!$A$1:$F$147,5,FALSE))</f>
        <v>Bay</v>
      </c>
      <c r="T109" s="50">
        <v>0</v>
      </c>
      <c r="V109" t="s">
        <v>227</v>
      </c>
    </row>
    <row r="110" spans="1:22" x14ac:dyDescent="0.25">
      <c r="A110">
        <v>2024</v>
      </c>
      <c r="B110">
        <v>11</v>
      </c>
      <c r="C110" t="s">
        <v>238</v>
      </c>
      <c r="D110">
        <v>107</v>
      </c>
      <c r="E110">
        <v>1</v>
      </c>
      <c r="F110" t="s">
        <v>225</v>
      </c>
      <c r="G110">
        <v>0</v>
      </c>
      <c r="H110">
        <v>66</v>
      </c>
      <c r="I110">
        <v>1</v>
      </c>
      <c r="J110" t="s">
        <v>226</v>
      </c>
      <c r="K110" t="s">
        <v>226</v>
      </c>
      <c r="L110" t="s">
        <v>226</v>
      </c>
      <c r="M110">
        <v>6178.375</v>
      </c>
      <c r="N110" t="str">
        <f t="shared" si="3"/>
        <v>Juvenile</v>
      </c>
      <c r="O110" t="s">
        <v>48</v>
      </c>
      <c r="Q110" t="str">
        <f>IF(OR(O110= "Bay Study", O110= "FMWT"), VLOOKUP(D110,'Station-Crosswalk'!$A$1:$F$147,6,FALSE), "")</f>
        <v>Bay</v>
      </c>
      <c r="R110" t="str">
        <f>IF(OR(O110= "Bay Study", O110="FMWT"), VLOOKUP(D110,'Station-Crosswalk'!$A$1:$F$147,5,FALSE))</f>
        <v>Bay</v>
      </c>
      <c r="T110" s="50">
        <v>0</v>
      </c>
      <c r="V110" t="s">
        <v>227</v>
      </c>
    </row>
    <row r="111" spans="1:22" x14ac:dyDescent="0.25">
      <c r="A111">
        <v>2024</v>
      </c>
      <c r="B111">
        <v>11</v>
      </c>
      <c r="C111" t="s">
        <v>238</v>
      </c>
      <c r="D111">
        <v>107</v>
      </c>
      <c r="E111">
        <v>2</v>
      </c>
      <c r="F111" t="s">
        <v>225</v>
      </c>
      <c r="G111">
        <v>0</v>
      </c>
      <c r="H111">
        <v>57</v>
      </c>
      <c r="I111">
        <v>1</v>
      </c>
      <c r="J111" t="s">
        <v>226</v>
      </c>
      <c r="K111" t="s">
        <v>226</v>
      </c>
      <c r="L111">
        <v>887.32000379999999</v>
      </c>
      <c r="M111" t="s">
        <v>226</v>
      </c>
      <c r="N111" t="str">
        <f t="shared" si="3"/>
        <v>Juvenile</v>
      </c>
      <c r="O111" t="s">
        <v>48</v>
      </c>
      <c r="Q111" t="str">
        <f>IF(OR(O111= "Bay Study", O111= "FMWT"), VLOOKUP(D111,'Station-Crosswalk'!$A$1:$F$147,6,FALSE), "")</f>
        <v>Bay</v>
      </c>
      <c r="R111" t="str">
        <f>IF(OR(O111= "Bay Study", O111="FMWT"), VLOOKUP(D111,'Station-Crosswalk'!$A$1:$F$147,5,FALSE))</f>
        <v>Bay</v>
      </c>
      <c r="T111" s="50">
        <v>0</v>
      </c>
      <c r="V111" t="s">
        <v>227</v>
      </c>
    </row>
    <row r="112" spans="1:22" x14ac:dyDescent="0.25">
      <c r="A112">
        <v>2024</v>
      </c>
      <c r="B112">
        <v>11</v>
      </c>
      <c r="C112" t="s">
        <v>238</v>
      </c>
      <c r="D112">
        <v>107</v>
      </c>
      <c r="E112">
        <v>1</v>
      </c>
      <c r="F112" t="s">
        <v>225</v>
      </c>
      <c r="G112">
        <v>0</v>
      </c>
      <c r="H112">
        <v>52</v>
      </c>
      <c r="I112">
        <v>1</v>
      </c>
      <c r="J112" t="s">
        <v>226</v>
      </c>
      <c r="K112" t="s">
        <v>226</v>
      </c>
      <c r="L112" t="s">
        <v>226</v>
      </c>
      <c r="M112">
        <v>6178.375</v>
      </c>
      <c r="N112" t="str">
        <f t="shared" si="3"/>
        <v>Juvenile</v>
      </c>
      <c r="O112" t="s">
        <v>48</v>
      </c>
      <c r="Q112" t="str">
        <f>IF(OR(O112= "Bay Study", O112= "FMWT"), VLOOKUP(D112,'Station-Crosswalk'!$A$1:$F$147,6,FALSE), "")</f>
        <v>Bay</v>
      </c>
      <c r="R112" t="str">
        <f>IF(OR(O112= "Bay Study", O112="FMWT"), VLOOKUP(D112,'Station-Crosswalk'!$A$1:$F$147,5,FALSE))</f>
        <v>Bay</v>
      </c>
      <c r="T112" s="50">
        <v>0</v>
      </c>
      <c r="V112" t="s">
        <v>227</v>
      </c>
    </row>
    <row r="113" spans="1:22" x14ac:dyDescent="0.25">
      <c r="A113">
        <v>2024</v>
      </c>
      <c r="B113">
        <v>11</v>
      </c>
      <c r="C113" t="s">
        <v>238</v>
      </c>
      <c r="D113">
        <v>103</v>
      </c>
      <c r="E113">
        <v>1</v>
      </c>
      <c r="F113" t="s">
        <v>225</v>
      </c>
      <c r="G113">
        <v>0</v>
      </c>
      <c r="H113">
        <v>57</v>
      </c>
      <c r="I113">
        <v>1</v>
      </c>
      <c r="J113" t="s">
        <v>226</v>
      </c>
      <c r="K113" t="s">
        <v>226</v>
      </c>
      <c r="L113" t="s">
        <v>226</v>
      </c>
      <c r="M113">
        <v>6488.0124999999998</v>
      </c>
      <c r="N113" t="str">
        <f t="shared" si="3"/>
        <v>Juvenile</v>
      </c>
      <c r="O113" t="s">
        <v>48</v>
      </c>
      <c r="Q113" t="str">
        <f>IF(OR(O113= "Bay Study", O113= "FMWT"), VLOOKUP(D113,'Station-Crosswalk'!$A$1:$F$147,6,FALSE), "")</f>
        <v>Bay</v>
      </c>
      <c r="R113" t="str">
        <f>IF(OR(O113= "Bay Study", O113="FMWT"), VLOOKUP(D113,'Station-Crosswalk'!$A$1:$F$147,5,FALSE))</f>
        <v>Bay</v>
      </c>
      <c r="T113" s="50">
        <v>0</v>
      </c>
      <c r="V113" t="s">
        <v>227</v>
      </c>
    </row>
    <row r="114" spans="1:22" x14ac:dyDescent="0.25">
      <c r="A114">
        <v>2024</v>
      </c>
      <c r="B114">
        <v>12</v>
      </c>
      <c r="D114">
        <v>853</v>
      </c>
      <c r="E114">
        <v>1</v>
      </c>
      <c r="F114" t="s">
        <v>225</v>
      </c>
      <c r="G114">
        <v>0</v>
      </c>
      <c r="H114">
        <v>114</v>
      </c>
      <c r="I114">
        <v>1</v>
      </c>
      <c r="N114" t="str">
        <f t="shared" ref="N114:N145" si="4">IF(H114=0, "Adult", IF(H114&lt;20,"Larva",IF(H114&lt;=84,"Juvenile","Adult")))</f>
        <v>Adult</v>
      </c>
      <c r="O114" t="s">
        <v>48</v>
      </c>
      <c r="Q114" t="str">
        <f>IF(OR(O114= "Bay Study", O114= "FMWT"), VLOOKUP(D114,'Station-Crosswalk'!$A$1:$F$147,6,FALSE), "")</f>
        <v>West</v>
      </c>
      <c r="R114" t="str">
        <f>IF(OR(O114= "Bay Study", O114="FMWT"), VLOOKUP(D114,'Station-Crosswalk'!$A$1:$F$147,5,FALSE))</f>
        <v>Lower San Joaquin</v>
      </c>
      <c r="T114" s="50">
        <v>0</v>
      </c>
      <c r="V114" t="s">
        <v>227</v>
      </c>
    </row>
    <row r="115" spans="1:22" x14ac:dyDescent="0.25">
      <c r="A115">
        <v>2024</v>
      </c>
      <c r="B115">
        <v>12</v>
      </c>
      <c r="D115">
        <v>761</v>
      </c>
      <c r="E115">
        <v>1</v>
      </c>
      <c r="F115" t="s">
        <v>225</v>
      </c>
      <c r="G115">
        <v>0</v>
      </c>
      <c r="H115">
        <v>113</v>
      </c>
      <c r="I115">
        <v>1</v>
      </c>
      <c r="N115" t="str">
        <f t="shared" si="4"/>
        <v>Adult</v>
      </c>
      <c r="O115" t="s">
        <v>48</v>
      </c>
      <c r="Q115" t="str">
        <f>IF(OR(O115= "Bay Study", O115= "FMWT"), VLOOKUP(D115,'Station-Crosswalk'!$A$1:$F$147,6,FALSE), "")</f>
        <v>North</v>
      </c>
      <c r="R115" t="str">
        <f>IF(OR(O115= "Bay Study", O115="FMWT"), VLOOKUP(D115,'Station-Crosswalk'!$A$1:$F$147,5,FALSE))</f>
        <v>Lower Sacramento</v>
      </c>
      <c r="T115" s="50">
        <v>0</v>
      </c>
      <c r="V115" t="s">
        <v>227</v>
      </c>
    </row>
    <row r="116" spans="1:22" x14ac:dyDescent="0.25">
      <c r="A116">
        <v>2024</v>
      </c>
      <c r="B116">
        <v>12</v>
      </c>
      <c r="D116">
        <v>751</v>
      </c>
      <c r="E116">
        <v>1</v>
      </c>
      <c r="F116" t="s">
        <v>225</v>
      </c>
      <c r="G116">
        <v>0</v>
      </c>
      <c r="H116">
        <v>117</v>
      </c>
      <c r="I116">
        <v>1</v>
      </c>
      <c r="N116" t="str">
        <f t="shared" si="4"/>
        <v>Adult</v>
      </c>
      <c r="O116" t="s">
        <v>48</v>
      </c>
      <c r="Q116" t="str">
        <f>IF(OR(O116= "Bay Study", O116= "FMWT"), VLOOKUP(D116,'Station-Crosswalk'!$A$1:$F$147,6,FALSE), "")</f>
        <v>North</v>
      </c>
      <c r="R116" t="str">
        <f>IF(OR(O116= "Bay Study", O116="FMWT"), VLOOKUP(D116,'Station-Crosswalk'!$A$1:$F$147,5,FALSE))</f>
        <v>Lower Sacramento</v>
      </c>
      <c r="T116" s="50">
        <v>0</v>
      </c>
      <c r="V116" t="s">
        <v>227</v>
      </c>
    </row>
    <row r="117" spans="1:22" x14ac:dyDescent="0.25">
      <c r="A117">
        <v>2024</v>
      </c>
      <c r="B117">
        <v>12</v>
      </c>
      <c r="D117">
        <v>750</v>
      </c>
      <c r="E117">
        <v>1</v>
      </c>
      <c r="F117" t="s">
        <v>225</v>
      </c>
      <c r="G117">
        <v>0</v>
      </c>
      <c r="H117">
        <v>103</v>
      </c>
      <c r="I117">
        <v>1</v>
      </c>
      <c r="N117" t="str">
        <f t="shared" si="4"/>
        <v>Adult</v>
      </c>
      <c r="O117" t="s">
        <v>48</v>
      </c>
      <c r="Q117" t="str">
        <f>IF(OR(O117= "Bay Study", O117= "FMWT"), VLOOKUP(D117,'Station-Crosswalk'!$A$1:$F$147,6,FALSE), "")</f>
        <v>West</v>
      </c>
      <c r="R117" t="str">
        <f>IF(OR(O117= "Bay Study", O117="FMWT"), VLOOKUP(D117,'Station-Crosswalk'!$A$1:$F$147,5,FALSE))</f>
        <v>Lower Sacramento</v>
      </c>
      <c r="T117" s="50">
        <v>0</v>
      </c>
      <c r="V117" t="s">
        <v>227</v>
      </c>
    </row>
    <row r="118" spans="1:22" x14ac:dyDescent="0.25">
      <c r="A118">
        <v>2024</v>
      </c>
      <c r="B118">
        <v>12</v>
      </c>
      <c r="D118">
        <v>736</v>
      </c>
      <c r="E118">
        <v>1</v>
      </c>
      <c r="F118" t="s">
        <v>225</v>
      </c>
      <c r="G118">
        <v>0</v>
      </c>
      <c r="H118">
        <v>106</v>
      </c>
      <c r="I118">
        <v>1</v>
      </c>
      <c r="N118" t="str">
        <f t="shared" si="4"/>
        <v>Adult</v>
      </c>
      <c r="O118" t="s">
        <v>48</v>
      </c>
      <c r="Q118" t="str">
        <f>IF(OR(O118= "Bay Study", O118= "FMWT"), VLOOKUP(D118,'Station-Crosswalk'!$A$1:$F$147,6,FALSE), "")</f>
        <v>West</v>
      </c>
      <c r="R118" t="str">
        <f>IF(OR(O118= "Bay Study", O118="FMWT"), VLOOKUP(D118,'Station-Crosswalk'!$A$1:$F$147,5,FALSE))</f>
        <v>Lower Sacramento</v>
      </c>
      <c r="T118" s="50">
        <v>0</v>
      </c>
      <c r="V118" t="s">
        <v>227</v>
      </c>
    </row>
    <row r="119" spans="1:22" x14ac:dyDescent="0.25">
      <c r="A119">
        <v>2024</v>
      </c>
      <c r="B119">
        <v>12</v>
      </c>
      <c r="D119">
        <v>535</v>
      </c>
      <c r="E119">
        <v>1</v>
      </c>
      <c r="F119" t="s">
        <v>225</v>
      </c>
      <c r="G119">
        <v>0</v>
      </c>
      <c r="H119">
        <v>107</v>
      </c>
      <c r="I119">
        <v>1</v>
      </c>
      <c r="N119" t="str">
        <f t="shared" si="4"/>
        <v>Adult</v>
      </c>
      <c r="O119" t="s">
        <v>48</v>
      </c>
      <c r="Q119" t="str">
        <f>IF(OR(O119= "Bay Study", O119= "FMWT"), VLOOKUP(D119,'Station-Crosswalk'!$A$1:$F$147,6,FALSE), "")</f>
        <v>West</v>
      </c>
      <c r="R119" t="str">
        <f>IF(OR(O119= "Bay Study", O119="FMWT"), VLOOKUP(D119,'Station-Crosswalk'!$A$1:$F$147,5,FALSE))</f>
        <v>Suisun Bay</v>
      </c>
      <c r="T119" s="50">
        <v>0</v>
      </c>
      <c r="V119" t="s">
        <v>227</v>
      </c>
    </row>
    <row r="120" spans="1:22" x14ac:dyDescent="0.25">
      <c r="A120">
        <v>2024</v>
      </c>
      <c r="B120">
        <v>12</v>
      </c>
      <c r="D120">
        <v>535</v>
      </c>
      <c r="E120">
        <v>1</v>
      </c>
      <c r="F120" t="s">
        <v>225</v>
      </c>
      <c r="G120">
        <v>0</v>
      </c>
      <c r="H120">
        <v>95</v>
      </c>
      <c r="I120">
        <v>1</v>
      </c>
      <c r="N120" t="str">
        <f t="shared" si="4"/>
        <v>Adult</v>
      </c>
      <c r="O120" t="s">
        <v>48</v>
      </c>
      <c r="Q120" t="str">
        <f>IF(OR(O120= "Bay Study", O120= "FMWT"), VLOOKUP(D120,'Station-Crosswalk'!$A$1:$F$147,6,FALSE), "")</f>
        <v>West</v>
      </c>
      <c r="R120" t="str">
        <f>IF(OR(O120= "Bay Study", O120="FMWT"), VLOOKUP(D120,'Station-Crosswalk'!$A$1:$F$147,5,FALSE))</f>
        <v>Suisun Bay</v>
      </c>
      <c r="T120" s="50">
        <v>0</v>
      </c>
      <c r="V120" t="s">
        <v>227</v>
      </c>
    </row>
    <row r="121" spans="1:22" x14ac:dyDescent="0.25">
      <c r="A121">
        <v>2024</v>
      </c>
      <c r="B121">
        <v>12</v>
      </c>
      <c r="D121">
        <v>433</v>
      </c>
      <c r="E121">
        <v>1</v>
      </c>
      <c r="F121" t="s">
        <v>225</v>
      </c>
      <c r="G121">
        <v>0</v>
      </c>
      <c r="H121">
        <v>113</v>
      </c>
      <c r="I121">
        <v>1</v>
      </c>
      <c r="N121" t="str">
        <f t="shared" si="4"/>
        <v>Adult</v>
      </c>
      <c r="O121" t="s">
        <v>48</v>
      </c>
      <c r="Q121" t="str">
        <f>IF(OR(O121= "Bay Study", O121= "FMWT"), VLOOKUP(D121,'Station-Crosswalk'!$A$1:$F$147,6,FALSE), "")</f>
        <v>West</v>
      </c>
      <c r="R121" t="str">
        <f>IF(OR(O121= "Bay Study", O121="FMWT"), VLOOKUP(D121,'Station-Crosswalk'!$A$1:$F$147,5,FALSE))</f>
        <v>Suisun Bay</v>
      </c>
      <c r="T121" s="50">
        <v>0</v>
      </c>
      <c r="V121" t="s">
        <v>227</v>
      </c>
    </row>
    <row r="122" spans="1:22" x14ac:dyDescent="0.25">
      <c r="A122">
        <v>2024</v>
      </c>
      <c r="B122">
        <v>12</v>
      </c>
      <c r="D122">
        <v>433</v>
      </c>
      <c r="E122">
        <v>1</v>
      </c>
      <c r="F122" t="s">
        <v>225</v>
      </c>
      <c r="G122">
        <v>0</v>
      </c>
      <c r="H122">
        <v>107</v>
      </c>
      <c r="I122">
        <v>1</v>
      </c>
      <c r="N122" t="str">
        <f t="shared" si="4"/>
        <v>Adult</v>
      </c>
      <c r="O122" t="s">
        <v>48</v>
      </c>
      <c r="Q122" t="str">
        <f>IF(OR(O122= "Bay Study", O122= "FMWT"), VLOOKUP(D122,'Station-Crosswalk'!$A$1:$F$147,6,FALSE), "")</f>
        <v>West</v>
      </c>
      <c r="R122" t="str">
        <f>IF(OR(O122= "Bay Study", O122="FMWT"), VLOOKUP(D122,'Station-Crosswalk'!$A$1:$F$147,5,FALSE))</f>
        <v>Suisun Bay</v>
      </c>
      <c r="T122" s="50">
        <v>0</v>
      </c>
      <c r="V122" t="s">
        <v>227</v>
      </c>
    </row>
    <row r="123" spans="1:22" x14ac:dyDescent="0.25">
      <c r="A123">
        <v>2024</v>
      </c>
      <c r="B123">
        <v>12</v>
      </c>
      <c r="D123">
        <v>433</v>
      </c>
      <c r="E123">
        <v>1</v>
      </c>
      <c r="F123" t="s">
        <v>225</v>
      </c>
      <c r="G123">
        <v>0</v>
      </c>
      <c r="H123">
        <v>97</v>
      </c>
      <c r="I123">
        <v>1</v>
      </c>
      <c r="N123" t="str">
        <f t="shared" si="4"/>
        <v>Adult</v>
      </c>
      <c r="O123" t="s">
        <v>48</v>
      </c>
      <c r="Q123" t="str">
        <f>IF(OR(O123= "Bay Study", O123= "FMWT"), VLOOKUP(D123,'Station-Crosswalk'!$A$1:$F$147,6,FALSE), "")</f>
        <v>West</v>
      </c>
      <c r="R123" t="str">
        <f>IF(OR(O123= "Bay Study", O123="FMWT"), VLOOKUP(D123,'Station-Crosswalk'!$A$1:$F$147,5,FALSE))</f>
        <v>Suisun Bay</v>
      </c>
      <c r="T123" s="50">
        <v>0</v>
      </c>
      <c r="V123" t="s">
        <v>227</v>
      </c>
    </row>
    <row r="124" spans="1:22" x14ac:dyDescent="0.25">
      <c r="A124">
        <v>2024</v>
      </c>
      <c r="B124">
        <v>12</v>
      </c>
      <c r="D124">
        <v>433</v>
      </c>
      <c r="E124">
        <v>1</v>
      </c>
      <c r="F124" t="s">
        <v>225</v>
      </c>
      <c r="G124">
        <v>0</v>
      </c>
      <c r="H124">
        <v>58</v>
      </c>
      <c r="I124">
        <v>1</v>
      </c>
      <c r="N124" t="str">
        <f t="shared" si="4"/>
        <v>Juvenile</v>
      </c>
      <c r="O124" t="s">
        <v>48</v>
      </c>
      <c r="Q124" t="str">
        <f>IF(OR(O124= "Bay Study", O124= "FMWT"), VLOOKUP(D124,'Station-Crosswalk'!$A$1:$F$147,6,FALSE), "")</f>
        <v>West</v>
      </c>
      <c r="R124" t="str">
        <f>IF(OR(O124= "Bay Study", O124="FMWT"), VLOOKUP(D124,'Station-Crosswalk'!$A$1:$F$147,5,FALSE))</f>
        <v>Suisun Bay</v>
      </c>
      <c r="T124" s="50">
        <v>0</v>
      </c>
      <c r="V124" t="s">
        <v>227</v>
      </c>
    </row>
    <row r="125" spans="1:22" x14ac:dyDescent="0.25">
      <c r="A125">
        <v>2024</v>
      </c>
      <c r="B125">
        <v>12</v>
      </c>
      <c r="D125">
        <v>432</v>
      </c>
      <c r="E125">
        <v>1</v>
      </c>
      <c r="F125" t="s">
        <v>225</v>
      </c>
      <c r="G125">
        <v>0</v>
      </c>
      <c r="H125">
        <v>113</v>
      </c>
      <c r="I125">
        <v>1</v>
      </c>
      <c r="N125" t="str">
        <f t="shared" si="4"/>
        <v>Adult</v>
      </c>
      <c r="O125" t="s">
        <v>48</v>
      </c>
      <c r="Q125" t="str">
        <f>IF(OR(O125= "Bay Study", O125= "FMWT"), VLOOKUP(D125,'Station-Crosswalk'!$A$1:$F$147,6,FALSE), "")</f>
        <v>Far West</v>
      </c>
      <c r="R125" t="str">
        <f>IF(OR(O125= "Bay Study", O125="FMWT"), VLOOKUP(D125,'Station-Crosswalk'!$A$1:$F$147,5,FALSE))</f>
        <v>Suisun Bay</v>
      </c>
      <c r="T125" s="50">
        <v>0</v>
      </c>
      <c r="V125" t="s">
        <v>227</v>
      </c>
    </row>
    <row r="126" spans="1:22" x14ac:dyDescent="0.25">
      <c r="A126">
        <v>2024</v>
      </c>
      <c r="B126">
        <v>12</v>
      </c>
      <c r="D126">
        <v>432</v>
      </c>
      <c r="E126">
        <v>1</v>
      </c>
      <c r="F126" t="s">
        <v>225</v>
      </c>
      <c r="G126">
        <v>0</v>
      </c>
      <c r="H126">
        <v>107</v>
      </c>
      <c r="I126">
        <v>1</v>
      </c>
      <c r="N126" t="str">
        <f t="shared" si="4"/>
        <v>Adult</v>
      </c>
      <c r="O126" t="s">
        <v>48</v>
      </c>
      <c r="Q126" t="str">
        <f>IF(OR(O126= "Bay Study", O126= "FMWT"), VLOOKUP(D126,'Station-Crosswalk'!$A$1:$F$147,6,FALSE), "")</f>
        <v>Far West</v>
      </c>
      <c r="R126" t="str">
        <f>IF(OR(O126= "Bay Study", O126="FMWT"), VLOOKUP(D126,'Station-Crosswalk'!$A$1:$F$147,5,FALSE))</f>
        <v>Suisun Bay</v>
      </c>
      <c r="T126" s="50">
        <v>0</v>
      </c>
      <c r="V126" t="s">
        <v>227</v>
      </c>
    </row>
    <row r="127" spans="1:22" x14ac:dyDescent="0.25">
      <c r="A127">
        <v>2024</v>
      </c>
      <c r="B127">
        <v>12</v>
      </c>
      <c r="D127">
        <v>432</v>
      </c>
      <c r="E127">
        <v>1</v>
      </c>
      <c r="F127" t="s">
        <v>225</v>
      </c>
      <c r="G127">
        <v>0</v>
      </c>
      <c r="H127">
        <v>72</v>
      </c>
      <c r="I127">
        <v>1</v>
      </c>
      <c r="N127" t="str">
        <f t="shared" si="4"/>
        <v>Juvenile</v>
      </c>
      <c r="O127" t="s">
        <v>48</v>
      </c>
      <c r="Q127" t="str">
        <f>IF(OR(O127= "Bay Study", O127= "FMWT"), VLOOKUP(D127,'Station-Crosswalk'!$A$1:$F$147,6,FALSE), "")</f>
        <v>Far West</v>
      </c>
      <c r="R127" t="str">
        <f>IF(OR(O127= "Bay Study", O127="FMWT"), VLOOKUP(D127,'Station-Crosswalk'!$A$1:$F$147,5,FALSE))</f>
        <v>Suisun Bay</v>
      </c>
      <c r="T127" s="50">
        <v>0</v>
      </c>
      <c r="V127" t="s">
        <v>227</v>
      </c>
    </row>
    <row r="128" spans="1:22" x14ac:dyDescent="0.25">
      <c r="A128">
        <v>2024</v>
      </c>
      <c r="B128">
        <v>12</v>
      </c>
      <c r="D128">
        <v>432</v>
      </c>
      <c r="E128">
        <v>1</v>
      </c>
      <c r="F128" t="s">
        <v>225</v>
      </c>
      <c r="G128">
        <v>0</v>
      </c>
      <c r="H128">
        <v>64</v>
      </c>
      <c r="I128">
        <v>2</v>
      </c>
      <c r="N128" t="str">
        <f t="shared" si="4"/>
        <v>Juvenile</v>
      </c>
      <c r="O128" t="s">
        <v>48</v>
      </c>
      <c r="Q128" t="str">
        <f>IF(OR(O128= "Bay Study", O128= "FMWT"), VLOOKUP(D128,'Station-Crosswalk'!$A$1:$F$147,6,FALSE), "")</f>
        <v>Far West</v>
      </c>
      <c r="R128" t="str">
        <f>IF(OR(O128= "Bay Study", O128="FMWT"), VLOOKUP(D128,'Station-Crosswalk'!$A$1:$F$147,5,FALSE))</f>
        <v>Suisun Bay</v>
      </c>
      <c r="T128" s="50">
        <v>0</v>
      </c>
      <c r="V128" t="s">
        <v>227</v>
      </c>
    </row>
    <row r="129" spans="1:22" x14ac:dyDescent="0.25">
      <c r="A129">
        <v>2024</v>
      </c>
      <c r="B129">
        <v>12</v>
      </c>
      <c r="D129">
        <v>432</v>
      </c>
      <c r="E129">
        <v>1</v>
      </c>
      <c r="F129" t="s">
        <v>225</v>
      </c>
      <c r="G129">
        <v>0</v>
      </c>
      <c r="H129">
        <v>63</v>
      </c>
      <c r="I129">
        <v>1</v>
      </c>
      <c r="N129" t="str">
        <f t="shared" si="4"/>
        <v>Juvenile</v>
      </c>
      <c r="O129" t="s">
        <v>48</v>
      </c>
      <c r="Q129" t="str">
        <f>IF(OR(O129= "Bay Study", O129= "FMWT"), VLOOKUP(D129,'Station-Crosswalk'!$A$1:$F$147,6,FALSE), "")</f>
        <v>Far West</v>
      </c>
      <c r="R129" t="str">
        <f>IF(OR(O129= "Bay Study", O129="FMWT"), VLOOKUP(D129,'Station-Crosswalk'!$A$1:$F$147,5,FALSE))</f>
        <v>Suisun Bay</v>
      </c>
      <c r="T129" s="50">
        <v>0</v>
      </c>
      <c r="V129" t="s">
        <v>227</v>
      </c>
    </row>
    <row r="130" spans="1:22" x14ac:dyDescent="0.25">
      <c r="A130">
        <v>2024</v>
      </c>
      <c r="B130">
        <v>12</v>
      </c>
      <c r="D130">
        <v>432</v>
      </c>
      <c r="E130">
        <v>1</v>
      </c>
      <c r="F130" t="s">
        <v>225</v>
      </c>
      <c r="G130">
        <v>0</v>
      </c>
      <c r="H130">
        <v>57</v>
      </c>
      <c r="I130">
        <v>2</v>
      </c>
      <c r="N130" t="str">
        <f t="shared" si="4"/>
        <v>Juvenile</v>
      </c>
      <c r="O130" t="s">
        <v>48</v>
      </c>
      <c r="Q130" t="str">
        <f>IF(OR(O130= "Bay Study", O130= "FMWT"), VLOOKUP(D130,'Station-Crosswalk'!$A$1:$F$147,6,FALSE), "")</f>
        <v>Far West</v>
      </c>
      <c r="R130" t="str">
        <f>IF(OR(O130= "Bay Study", O130="FMWT"), VLOOKUP(D130,'Station-Crosswalk'!$A$1:$F$147,5,FALSE))</f>
        <v>Suisun Bay</v>
      </c>
      <c r="T130" s="50">
        <v>0</v>
      </c>
      <c r="V130" t="s">
        <v>227</v>
      </c>
    </row>
    <row r="131" spans="1:22" x14ac:dyDescent="0.25">
      <c r="A131">
        <v>2024</v>
      </c>
      <c r="B131">
        <v>12</v>
      </c>
      <c r="D131">
        <v>432</v>
      </c>
      <c r="E131">
        <v>1</v>
      </c>
      <c r="F131" t="s">
        <v>225</v>
      </c>
      <c r="G131">
        <v>0</v>
      </c>
      <c r="H131">
        <v>56</v>
      </c>
      <c r="I131">
        <v>1</v>
      </c>
      <c r="N131" t="str">
        <f t="shared" si="4"/>
        <v>Juvenile</v>
      </c>
      <c r="O131" t="s">
        <v>48</v>
      </c>
      <c r="Q131" t="str">
        <f>IF(OR(O131= "Bay Study", O131= "FMWT"), VLOOKUP(D131,'Station-Crosswalk'!$A$1:$F$147,6,FALSE), "")</f>
        <v>Far West</v>
      </c>
      <c r="R131" t="str">
        <f>IF(OR(O131= "Bay Study", O131="FMWT"), VLOOKUP(D131,'Station-Crosswalk'!$A$1:$F$147,5,FALSE))</f>
        <v>Suisun Bay</v>
      </c>
      <c r="T131" s="50">
        <v>0</v>
      </c>
      <c r="V131" t="s">
        <v>227</v>
      </c>
    </row>
    <row r="132" spans="1:22" x14ac:dyDescent="0.25">
      <c r="A132">
        <v>2024</v>
      </c>
      <c r="B132">
        <v>12</v>
      </c>
      <c r="D132">
        <v>432</v>
      </c>
      <c r="E132">
        <v>1</v>
      </c>
      <c r="F132" t="s">
        <v>225</v>
      </c>
      <c r="G132">
        <v>0</v>
      </c>
      <c r="H132">
        <v>53</v>
      </c>
      <c r="I132">
        <v>1</v>
      </c>
      <c r="N132" t="str">
        <f t="shared" si="4"/>
        <v>Juvenile</v>
      </c>
      <c r="O132" t="s">
        <v>48</v>
      </c>
      <c r="Q132" t="str">
        <f>IF(OR(O132= "Bay Study", O132= "FMWT"), VLOOKUP(D132,'Station-Crosswalk'!$A$1:$F$147,6,FALSE), "")</f>
        <v>Far West</v>
      </c>
      <c r="R132" t="str">
        <f>IF(OR(O132= "Bay Study", O132="FMWT"), VLOOKUP(D132,'Station-Crosswalk'!$A$1:$F$147,5,FALSE))</f>
        <v>Suisun Bay</v>
      </c>
      <c r="T132" s="50">
        <v>0</v>
      </c>
      <c r="V132" t="s">
        <v>227</v>
      </c>
    </row>
    <row r="133" spans="1:22" x14ac:dyDescent="0.25">
      <c r="A133">
        <v>2024</v>
      </c>
      <c r="B133">
        <v>12</v>
      </c>
      <c r="D133">
        <v>431</v>
      </c>
      <c r="E133">
        <v>2</v>
      </c>
      <c r="F133" t="s">
        <v>225</v>
      </c>
      <c r="G133">
        <v>0</v>
      </c>
      <c r="H133">
        <v>69</v>
      </c>
      <c r="I133">
        <v>1</v>
      </c>
      <c r="N133" t="str">
        <f t="shared" si="4"/>
        <v>Juvenile</v>
      </c>
      <c r="O133" t="s">
        <v>48</v>
      </c>
      <c r="Q133" t="str">
        <f>IF(OR(O133= "Bay Study", O133= "FMWT"), VLOOKUP(D133,'Station-Crosswalk'!$A$1:$F$147,6,FALSE), "")</f>
        <v>West</v>
      </c>
      <c r="R133" t="str">
        <f>IF(OR(O133= "Bay Study", O133="FMWT"), VLOOKUP(D133,'Station-Crosswalk'!$A$1:$F$147,5,FALSE))</f>
        <v>Suisun Marsh</v>
      </c>
      <c r="T133" s="50">
        <v>0</v>
      </c>
      <c r="V133" t="s">
        <v>227</v>
      </c>
    </row>
    <row r="134" spans="1:22" x14ac:dyDescent="0.25">
      <c r="A134">
        <v>2024</v>
      </c>
      <c r="B134">
        <v>12</v>
      </c>
      <c r="D134">
        <v>431</v>
      </c>
      <c r="E134">
        <v>1</v>
      </c>
      <c r="F134" t="s">
        <v>225</v>
      </c>
      <c r="G134">
        <v>0</v>
      </c>
      <c r="H134">
        <v>62</v>
      </c>
      <c r="I134">
        <v>1</v>
      </c>
      <c r="N134" t="str">
        <f t="shared" si="4"/>
        <v>Juvenile</v>
      </c>
      <c r="O134" t="s">
        <v>48</v>
      </c>
      <c r="Q134" t="str">
        <f>IF(OR(O134= "Bay Study", O134= "FMWT"), VLOOKUP(D134,'Station-Crosswalk'!$A$1:$F$147,6,FALSE), "")</f>
        <v>West</v>
      </c>
      <c r="R134" t="str">
        <f>IF(OR(O134= "Bay Study", O134="FMWT"), VLOOKUP(D134,'Station-Crosswalk'!$A$1:$F$147,5,FALSE))</f>
        <v>Suisun Marsh</v>
      </c>
      <c r="T134" s="50">
        <v>0</v>
      </c>
      <c r="V134" t="s">
        <v>227</v>
      </c>
    </row>
    <row r="135" spans="1:22" x14ac:dyDescent="0.25">
      <c r="A135">
        <v>2024</v>
      </c>
      <c r="B135">
        <v>12</v>
      </c>
      <c r="D135">
        <v>430</v>
      </c>
      <c r="E135">
        <v>1</v>
      </c>
      <c r="F135" t="s">
        <v>225</v>
      </c>
      <c r="G135">
        <v>0</v>
      </c>
      <c r="H135">
        <v>111</v>
      </c>
      <c r="I135">
        <v>1</v>
      </c>
      <c r="N135" t="str">
        <f t="shared" si="4"/>
        <v>Adult</v>
      </c>
      <c r="O135" t="s">
        <v>48</v>
      </c>
      <c r="Q135" t="str">
        <f>IF(OR(O135= "Bay Study", O135= "FMWT"), VLOOKUP(D135,'Station-Crosswalk'!$A$1:$F$147,6,FALSE), "")</f>
        <v>West</v>
      </c>
      <c r="R135" t="str">
        <f>IF(OR(O135= "Bay Study", O135="FMWT"), VLOOKUP(D135,'Station-Crosswalk'!$A$1:$F$147,5,FALSE))</f>
        <v>Suisun Marsh</v>
      </c>
      <c r="T135" s="50">
        <v>0</v>
      </c>
      <c r="V135" t="s">
        <v>227</v>
      </c>
    </row>
    <row r="136" spans="1:22" x14ac:dyDescent="0.25">
      <c r="A136">
        <v>2024</v>
      </c>
      <c r="B136">
        <v>12</v>
      </c>
      <c r="D136">
        <v>429</v>
      </c>
      <c r="E136">
        <v>1</v>
      </c>
      <c r="F136" t="s">
        <v>225</v>
      </c>
      <c r="G136">
        <v>0</v>
      </c>
      <c r="H136">
        <v>108</v>
      </c>
      <c r="I136">
        <v>1</v>
      </c>
      <c r="N136" t="str">
        <f t="shared" si="4"/>
        <v>Adult</v>
      </c>
      <c r="O136" t="s">
        <v>48</v>
      </c>
      <c r="Q136" t="str">
        <f>IF(OR(O136= "Bay Study", O136= "FMWT"), VLOOKUP(D136,'Station-Crosswalk'!$A$1:$F$147,6,FALSE), "")</f>
        <v>Far West</v>
      </c>
      <c r="R136" t="str">
        <f>IF(OR(O136= "Bay Study", O136="FMWT"), VLOOKUP(D136,'Station-Crosswalk'!$A$1:$F$147,5,FALSE))</f>
        <v>Suisun Bay</v>
      </c>
      <c r="T136" s="50">
        <v>0</v>
      </c>
      <c r="V136" t="s">
        <v>227</v>
      </c>
    </row>
    <row r="137" spans="1:22" x14ac:dyDescent="0.25">
      <c r="A137">
        <v>2024</v>
      </c>
      <c r="B137">
        <v>12</v>
      </c>
      <c r="D137">
        <v>429</v>
      </c>
      <c r="E137">
        <v>1</v>
      </c>
      <c r="F137" t="s">
        <v>225</v>
      </c>
      <c r="G137">
        <v>0</v>
      </c>
      <c r="H137">
        <v>70</v>
      </c>
      <c r="I137">
        <v>1</v>
      </c>
      <c r="N137" t="str">
        <f t="shared" si="4"/>
        <v>Juvenile</v>
      </c>
      <c r="O137" t="s">
        <v>48</v>
      </c>
      <c r="Q137" t="str">
        <f>IF(OR(O137= "Bay Study", O137= "FMWT"), VLOOKUP(D137,'Station-Crosswalk'!$A$1:$F$147,6,FALSE), "")</f>
        <v>Far West</v>
      </c>
      <c r="R137" t="str">
        <f>IF(OR(O137= "Bay Study", O137="FMWT"), VLOOKUP(D137,'Station-Crosswalk'!$A$1:$F$147,5,FALSE))</f>
        <v>Suisun Bay</v>
      </c>
      <c r="T137" s="50">
        <v>0</v>
      </c>
      <c r="V137" t="s">
        <v>227</v>
      </c>
    </row>
    <row r="138" spans="1:22" x14ac:dyDescent="0.25">
      <c r="A138">
        <v>2024</v>
      </c>
      <c r="B138">
        <v>12</v>
      </c>
      <c r="D138">
        <v>429</v>
      </c>
      <c r="E138">
        <v>1</v>
      </c>
      <c r="F138" t="s">
        <v>225</v>
      </c>
      <c r="G138">
        <v>0</v>
      </c>
      <c r="H138">
        <v>60</v>
      </c>
      <c r="I138">
        <v>1</v>
      </c>
      <c r="N138" t="str">
        <f t="shared" si="4"/>
        <v>Juvenile</v>
      </c>
      <c r="O138" t="s">
        <v>48</v>
      </c>
      <c r="Q138" t="str">
        <f>IF(OR(O138= "Bay Study", O138= "FMWT"), VLOOKUP(D138,'Station-Crosswalk'!$A$1:$F$147,6,FALSE), "")</f>
        <v>Far West</v>
      </c>
      <c r="R138" t="str">
        <f>IF(OR(O138= "Bay Study", O138="FMWT"), VLOOKUP(D138,'Station-Crosswalk'!$A$1:$F$147,5,FALSE))</f>
        <v>Suisun Bay</v>
      </c>
      <c r="T138" s="50">
        <v>0</v>
      </c>
      <c r="V138" t="s">
        <v>227</v>
      </c>
    </row>
    <row r="139" spans="1:22" x14ac:dyDescent="0.25">
      <c r="A139">
        <v>2024</v>
      </c>
      <c r="B139">
        <v>12</v>
      </c>
      <c r="D139">
        <v>428</v>
      </c>
      <c r="E139">
        <v>1</v>
      </c>
      <c r="F139" t="s">
        <v>225</v>
      </c>
      <c r="G139">
        <v>0</v>
      </c>
      <c r="H139">
        <v>93</v>
      </c>
      <c r="I139">
        <v>1</v>
      </c>
      <c r="N139" t="str">
        <f t="shared" si="4"/>
        <v>Adult</v>
      </c>
      <c r="O139" t="s">
        <v>48</v>
      </c>
      <c r="Q139" t="str">
        <f>IF(OR(O139= "Bay Study", O139= "FMWT"), VLOOKUP(D139,'Station-Crosswalk'!$A$1:$F$147,6,FALSE), "")</f>
        <v>Far West</v>
      </c>
      <c r="R139" t="str">
        <f>IF(OR(O139= "Bay Study", O139="FMWT"), VLOOKUP(D139,'Station-Crosswalk'!$A$1:$F$147,5,FALSE))</f>
        <v>Suisun Bay</v>
      </c>
      <c r="T139" s="50">
        <v>0</v>
      </c>
      <c r="V139" t="s">
        <v>227</v>
      </c>
    </row>
    <row r="140" spans="1:22" x14ac:dyDescent="0.25">
      <c r="A140">
        <v>2024</v>
      </c>
      <c r="B140">
        <v>12</v>
      </c>
      <c r="D140">
        <v>428</v>
      </c>
      <c r="E140">
        <v>1</v>
      </c>
      <c r="F140" t="s">
        <v>225</v>
      </c>
      <c r="G140">
        <v>0</v>
      </c>
      <c r="H140">
        <v>67</v>
      </c>
      <c r="I140">
        <v>1</v>
      </c>
      <c r="N140" t="str">
        <f t="shared" si="4"/>
        <v>Juvenile</v>
      </c>
      <c r="O140" t="s">
        <v>48</v>
      </c>
      <c r="Q140" t="str">
        <f>IF(OR(O140= "Bay Study", O140= "FMWT"), VLOOKUP(D140,'Station-Crosswalk'!$A$1:$F$147,6,FALSE), "")</f>
        <v>Far West</v>
      </c>
      <c r="R140" t="str">
        <f>IF(OR(O140= "Bay Study", O140="FMWT"), VLOOKUP(D140,'Station-Crosswalk'!$A$1:$F$147,5,FALSE))</f>
        <v>Suisun Bay</v>
      </c>
      <c r="T140" s="50">
        <v>0</v>
      </c>
      <c r="V140" t="s">
        <v>227</v>
      </c>
    </row>
    <row r="141" spans="1:22" x14ac:dyDescent="0.25">
      <c r="A141">
        <v>2024</v>
      </c>
      <c r="B141">
        <v>12</v>
      </c>
      <c r="D141">
        <v>428</v>
      </c>
      <c r="E141">
        <v>1</v>
      </c>
      <c r="F141" t="s">
        <v>225</v>
      </c>
      <c r="G141">
        <v>0</v>
      </c>
      <c r="H141">
        <v>66</v>
      </c>
      <c r="I141">
        <v>1</v>
      </c>
      <c r="N141" t="str">
        <f t="shared" si="4"/>
        <v>Juvenile</v>
      </c>
      <c r="O141" t="s">
        <v>48</v>
      </c>
      <c r="Q141" t="str">
        <f>IF(OR(O141= "Bay Study", O141= "FMWT"), VLOOKUP(D141,'Station-Crosswalk'!$A$1:$F$147,6,FALSE), "")</f>
        <v>Far West</v>
      </c>
      <c r="R141" t="str">
        <f>IF(OR(O141= "Bay Study", O141="FMWT"), VLOOKUP(D141,'Station-Crosswalk'!$A$1:$F$147,5,FALSE))</f>
        <v>Suisun Bay</v>
      </c>
      <c r="T141" s="50">
        <v>0</v>
      </c>
      <c r="V141" t="s">
        <v>227</v>
      </c>
    </row>
    <row r="142" spans="1:22" x14ac:dyDescent="0.25">
      <c r="A142">
        <v>2024</v>
      </c>
      <c r="B142">
        <v>12</v>
      </c>
      <c r="D142">
        <v>428</v>
      </c>
      <c r="E142">
        <v>1</v>
      </c>
      <c r="F142" t="s">
        <v>225</v>
      </c>
      <c r="G142">
        <v>0</v>
      </c>
      <c r="H142">
        <v>63</v>
      </c>
      <c r="I142">
        <v>1</v>
      </c>
      <c r="N142" t="str">
        <f t="shared" si="4"/>
        <v>Juvenile</v>
      </c>
      <c r="O142" t="s">
        <v>48</v>
      </c>
      <c r="Q142" t="str">
        <f>IF(OR(O142= "Bay Study", O142= "FMWT"), VLOOKUP(D142,'Station-Crosswalk'!$A$1:$F$147,6,FALSE), "")</f>
        <v>Far West</v>
      </c>
      <c r="R142" t="str">
        <f>IF(OR(O142= "Bay Study", O142="FMWT"), VLOOKUP(D142,'Station-Crosswalk'!$A$1:$F$147,5,FALSE))</f>
        <v>Suisun Bay</v>
      </c>
      <c r="T142" s="50">
        <v>0</v>
      </c>
      <c r="V142" t="s">
        <v>227</v>
      </c>
    </row>
    <row r="143" spans="1:22" x14ac:dyDescent="0.25">
      <c r="A143">
        <v>2024</v>
      </c>
      <c r="B143">
        <v>12</v>
      </c>
      <c r="D143">
        <v>428</v>
      </c>
      <c r="E143">
        <v>1</v>
      </c>
      <c r="F143" t="s">
        <v>225</v>
      </c>
      <c r="G143">
        <v>0</v>
      </c>
      <c r="H143">
        <v>61</v>
      </c>
      <c r="I143">
        <v>1</v>
      </c>
      <c r="N143" t="str">
        <f t="shared" si="4"/>
        <v>Juvenile</v>
      </c>
      <c r="O143" t="s">
        <v>48</v>
      </c>
      <c r="Q143" t="str">
        <f>IF(OR(O143= "Bay Study", O143= "FMWT"), VLOOKUP(D143,'Station-Crosswalk'!$A$1:$F$147,6,FALSE), "")</f>
        <v>Far West</v>
      </c>
      <c r="R143" t="str">
        <f>IF(OR(O143= "Bay Study", O143="FMWT"), VLOOKUP(D143,'Station-Crosswalk'!$A$1:$F$147,5,FALSE))</f>
        <v>Suisun Bay</v>
      </c>
      <c r="T143" s="50">
        <v>0</v>
      </c>
      <c r="V143" t="s">
        <v>227</v>
      </c>
    </row>
    <row r="144" spans="1:22" x14ac:dyDescent="0.25">
      <c r="A144">
        <v>2024</v>
      </c>
      <c r="B144">
        <v>12</v>
      </c>
      <c r="D144">
        <v>428</v>
      </c>
      <c r="E144">
        <v>1</v>
      </c>
      <c r="F144" t="s">
        <v>225</v>
      </c>
      <c r="G144">
        <v>0</v>
      </c>
      <c r="H144">
        <v>59</v>
      </c>
      <c r="I144">
        <v>1</v>
      </c>
      <c r="N144" t="str">
        <f t="shared" si="4"/>
        <v>Juvenile</v>
      </c>
      <c r="O144" t="s">
        <v>48</v>
      </c>
      <c r="Q144" t="str">
        <f>IF(OR(O144= "Bay Study", O144= "FMWT"), VLOOKUP(D144,'Station-Crosswalk'!$A$1:$F$147,6,FALSE), "")</f>
        <v>Far West</v>
      </c>
      <c r="R144" t="str">
        <f>IF(OR(O144= "Bay Study", O144="FMWT"), VLOOKUP(D144,'Station-Crosswalk'!$A$1:$F$147,5,FALSE))</f>
        <v>Suisun Bay</v>
      </c>
      <c r="T144" s="50">
        <v>0</v>
      </c>
      <c r="V144" t="s">
        <v>227</v>
      </c>
    </row>
    <row r="145" spans="1:22" x14ac:dyDescent="0.25">
      <c r="A145">
        <v>2024</v>
      </c>
      <c r="B145">
        <v>12</v>
      </c>
      <c r="D145">
        <v>428</v>
      </c>
      <c r="E145">
        <v>1</v>
      </c>
      <c r="F145" t="s">
        <v>225</v>
      </c>
      <c r="G145">
        <v>0</v>
      </c>
      <c r="H145">
        <v>58</v>
      </c>
      <c r="I145">
        <v>1</v>
      </c>
      <c r="N145" t="str">
        <f t="shared" si="4"/>
        <v>Juvenile</v>
      </c>
      <c r="O145" t="s">
        <v>48</v>
      </c>
      <c r="Q145" t="str">
        <f>IF(OR(O145= "Bay Study", O145= "FMWT"), VLOOKUP(D145,'Station-Crosswalk'!$A$1:$F$147,6,FALSE), "")</f>
        <v>Far West</v>
      </c>
      <c r="R145" t="str">
        <f>IF(OR(O145= "Bay Study", O145="FMWT"), VLOOKUP(D145,'Station-Crosswalk'!$A$1:$F$147,5,FALSE))</f>
        <v>Suisun Bay</v>
      </c>
      <c r="T145" s="50">
        <v>0</v>
      </c>
      <c r="V145" t="s">
        <v>227</v>
      </c>
    </row>
    <row r="146" spans="1:22" x14ac:dyDescent="0.25">
      <c r="A146">
        <v>2024</v>
      </c>
      <c r="B146">
        <v>12</v>
      </c>
      <c r="D146">
        <v>428</v>
      </c>
      <c r="E146">
        <v>1</v>
      </c>
      <c r="F146" t="s">
        <v>225</v>
      </c>
      <c r="G146">
        <v>0</v>
      </c>
      <c r="H146">
        <v>57</v>
      </c>
      <c r="I146">
        <v>2</v>
      </c>
      <c r="N146" t="str">
        <f t="shared" ref="N146:N177" si="5">IF(H146=0, "Adult", IF(H146&lt;20,"Larva",IF(H146&lt;=84,"Juvenile","Adult")))</f>
        <v>Juvenile</v>
      </c>
      <c r="O146" t="s">
        <v>48</v>
      </c>
      <c r="Q146" t="str">
        <f>IF(OR(O146= "Bay Study", O146= "FMWT"), VLOOKUP(D146,'Station-Crosswalk'!$A$1:$F$147,6,FALSE), "")</f>
        <v>Far West</v>
      </c>
      <c r="R146" t="str">
        <f>IF(OR(O146= "Bay Study", O146="FMWT"), VLOOKUP(D146,'Station-Crosswalk'!$A$1:$F$147,5,FALSE))</f>
        <v>Suisun Bay</v>
      </c>
      <c r="T146" s="50">
        <v>0</v>
      </c>
      <c r="V146" t="s">
        <v>227</v>
      </c>
    </row>
    <row r="147" spans="1:22" x14ac:dyDescent="0.25">
      <c r="A147">
        <v>2024</v>
      </c>
      <c r="B147">
        <v>12</v>
      </c>
      <c r="D147">
        <v>427</v>
      </c>
      <c r="E147">
        <v>1</v>
      </c>
      <c r="F147" t="s">
        <v>225</v>
      </c>
      <c r="G147">
        <v>0</v>
      </c>
      <c r="H147">
        <v>113</v>
      </c>
      <c r="I147">
        <v>1</v>
      </c>
      <c r="N147" t="str">
        <f t="shared" si="5"/>
        <v>Adult</v>
      </c>
      <c r="O147" t="s">
        <v>48</v>
      </c>
      <c r="Q147" t="str">
        <f>IF(OR(O147= "Bay Study", O147= "FMWT"), VLOOKUP(D147,'Station-Crosswalk'!$A$1:$F$147,6,FALSE), "")</f>
        <v>Far West</v>
      </c>
      <c r="R147" t="str">
        <f>IF(OR(O147= "Bay Study", O147="FMWT"), VLOOKUP(D147,'Station-Crosswalk'!$A$1:$F$147,5,FALSE))</f>
        <v>Western Delta</v>
      </c>
      <c r="T147" s="50">
        <v>0</v>
      </c>
      <c r="V147" t="s">
        <v>227</v>
      </c>
    </row>
    <row r="148" spans="1:22" x14ac:dyDescent="0.25">
      <c r="A148">
        <v>2024</v>
      </c>
      <c r="B148">
        <v>12</v>
      </c>
      <c r="D148">
        <v>427</v>
      </c>
      <c r="E148">
        <v>1</v>
      </c>
      <c r="F148" t="s">
        <v>225</v>
      </c>
      <c r="G148">
        <v>0</v>
      </c>
      <c r="H148">
        <v>97</v>
      </c>
      <c r="I148">
        <v>1</v>
      </c>
      <c r="N148" t="str">
        <f t="shared" si="5"/>
        <v>Adult</v>
      </c>
      <c r="O148" t="s">
        <v>48</v>
      </c>
      <c r="Q148" t="str">
        <f>IF(OR(O148= "Bay Study", O148= "FMWT"), VLOOKUP(D148,'Station-Crosswalk'!$A$1:$F$147,6,FALSE), "")</f>
        <v>Far West</v>
      </c>
      <c r="R148" t="str">
        <f>IF(OR(O148= "Bay Study", O148="FMWT"), VLOOKUP(D148,'Station-Crosswalk'!$A$1:$F$147,5,FALSE))</f>
        <v>Western Delta</v>
      </c>
      <c r="T148" s="50">
        <v>0</v>
      </c>
      <c r="V148" t="s">
        <v>227</v>
      </c>
    </row>
    <row r="149" spans="1:22" x14ac:dyDescent="0.25">
      <c r="A149">
        <v>2024</v>
      </c>
      <c r="B149">
        <v>12</v>
      </c>
      <c r="D149">
        <v>427</v>
      </c>
      <c r="E149">
        <v>1</v>
      </c>
      <c r="F149" t="s">
        <v>225</v>
      </c>
      <c r="G149">
        <v>0</v>
      </c>
      <c r="H149">
        <v>96</v>
      </c>
      <c r="I149">
        <v>1</v>
      </c>
      <c r="N149" t="str">
        <f t="shared" si="5"/>
        <v>Adult</v>
      </c>
      <c r="O149" t="s">
        <v>48</v>
      </c>
      <c r="Q149" t="str">
        <f>IF(OR(O149= "Bay Study", O149= "FMWT"), VLOOKUP(D149,'Station-Crosswalk'!$A$1:$F$147,6,FALSE), "")</f>
        <v>Far West</v>
      </c>
      <c r="R149" t="str">
        <f>IF(OR(O149= "Bay Study", O149="FMWT"), VLOOKUP(D149,'Station-Crosswalk'!$A$1:$F$147,5,FALSE))</f>
        <v>Western Delta</v>
      </c>
      <c r="T149" s="50">
        <v>0</v>
      </c>
      <c r="V149" t="s">
        <v>227</v>
      </c>
    </row>
    <row r="150" spans="1:22" x14ac:dyDescent="0.25">
      <c r="A150">
        <v>2024</v>
      </c>
      <c r="B150">
        <v>12</v>
      </c>
      <c r="D150">
        <v>427</v>
      </c>
      <c r="E150">
        <v>1</v>
      </c>
      <c r="F150" t="s">
        <v>225</v>
      </c>
      <c r="G150">
        <v>0</v>
      </c>
      <c r="H150">
        <v>57</v>
      </c>
      <c r="I150">
        <v>3</v>
      </c>
      <c r="N150" t="str">
        <f t="shared" si="5"/>
        <v>Juvenile</v>
      </c>
      <c r="O150" t="s">
        <v>48</v>
      </c>
      <c r="Q150" t="str">
        <f>IF(OR(O150= "Bay Study", O150= "FMWT"), VLOOKUP(D150,'Station-Crosswalk'!$A$1:$F$147,6,FALSE), "")</f>
        <v>Far West</v>
      </c>
      <c r="R150" t="str">
        <f>IF(OR(O150= "Bay Study", O150="FMWT"), VLOOKUP(D150,'Station-Crosswalk'!$A$1:$F$147,5,FALSE))</f>
        <v>Western Delta</v>
      </c>
      <c r="T150" s="50">
        <v>0</v>
      </c>
      <c r="V150" t="s">
        <v>227</v>
      </c>
    </row>
    <row r="151" spans="1:22" x14ac:dyDescent="0.25">
      <c r="A151">
        <v>2024</v>
      </c>
      <c r="B151">
        <v>12</v>
      </c>
      <c r="D151">
        <v>427</v>
      </c>
      <c r="E151">
        <v>1</v>
      </c>
      <c r="F151" t="s">
        <v>225</v>
      </c>
      <c r="G151">
        <v>0</v>
      </c>
      <c r="H151">
        <v>54</v>
      </c>
      <c r="I151">
        <v>1</v>
      </c>
      <c r="N151" t="str">
        <f t="shared" si="5"/>
        <v>Juvenile</v>
      </c>
      <c r="O151" t="s">
        <v>48</v>
      </c>
      <c r="Q151" t="str">
        <f>IF(OR(O151= "Bay Study", O151= "FMWT"), VLOOKUP(D151,'Station-Crosswalk'!$A$1:$F$147,6,FALSE), "")</f>
        <v>Far West</v>
      </c>
      <c r="R151" t="str">
        <f>IF(OR(O151= "Bay Study", O151="FMWT"), VLOOKUP(D151,'Station-Crosswalk'!$A$1:$F$147,5,FALSE))</f>
        <v>Western Delta</v>
      </c>
      <c r="T151" s="50">
        <v>0</v>
      </c>
      <c r="V151" t="s">
        <v>227</v>
      </c>
    </row>
    <row r="152" spans="1:22" x14ac:dyDescent="0.25">
      <c r="A152">
        <v>2024</v>
      </c>
      <c r="B152">
        <v>12</v>
      </c>
      <c r="D152">
        <v>427</v>
      </c>
      <c r="E152">
        <v>2</v>
      </c>
      <c r="F152" t="s">
        <v>225</v>
      </c>
      <c r="G152">
        <v>0</v>
      </c>
      <c r="H152">
        <v>52</v>
      </c>
      <c r="I152">
        <v>1</v>
      </c>
      <c r="N152" t="str">
        <f t="shared" si="5"/>
        <v>Juvenile</v>
      </c>
      <c r="O152" t="s">
        <v>48</v>
      </c>
      <c r="Q152" t="str">
        <f>IF(OR(O152= "Bay Study", O152= "FMWT"), VLOOKUP(D152,'Station-Crosswalk'!$A$1:$F$147,6,FALSE), "")</f>
        <v>Far West</v>
      </c>
      <c r="R152" t="str">
        <f>IF(OR(O152= "Bay Study", O152="FMWT"), VLOOKUP(D152,'Station-Crosswalk'!$A$1:$F$147,5,FALSE))</f>
        <v>Western Delta</v>
      </c>
      <c r="T152" s="50">
        <v>0</v>
      </c>
      <c r="V152" t="s">
        <v>227</v>
      </c>
    </row>
    <row r="153" spans="1:22" x14ac:dyDescent="0.25">
      <c r="A153">
        <v>2024</v>
      </c>
      <c r="B153">
        <v>12</v>
      </c>
      <c r="D153">
        <v>427</v>
      </c>
      <c r="E153">
        <v>1</v>
      </c>
      <c r="F153" t="s">
        <v>225</v>
      </c>
      <c r="G153">
        <v>0</v>
      </c>
      <c r="H153">
        <v>49</v>
      </c>
      <c r="I153">
        <v>1</v>
      </c>
      <c r="N153" t="str">
        <f t="shared" si="5"/>
        <v>Juvenile</v>
      </c>
      <c r="O153" t="s">
        <v>48</v>
      </c>
      <c r="Q153" t="str">
        <f>IF(OR(O153= "Bay Study", O153= "FMWT"), VLOOKUP(D153,'Station-Crosswalk'!$A$1:$F$147,6,FALSE), "")</f>
        <v>Far West</v>
      </c>
      <c r="R153" t="str">
        <f>IF(OR(O153= "Bay Study", O153="FMWT"), VLOOKUP(D153,'Station-Crosswalk'!$A$1:$F$147,5,FALSE))</f>
        <v>Western Delta</v>
      </c>
      <c r="T153" s="50">
        <v>0</v>
      </c>
      <c r="V153" t="s">
        <v>227</v>
      </c>
    </row>
    <row r="154" spans="1:22" x14ac:dyDescent="0.25">
      <c r="A154">
        <v>2024</v>
      </c>
      <c r="B154">
        <v>12</v>
      </c>
      <c r="D154">
        <v>346</v>
      </c>
      <c r="E154">
        <v>1</v>
      </c>
      <c r="F154" t="s">
        <v>225</v>
      </c>
      <c r="G154">
        <v>0</v>
      </c>
      <c r="H154">
        <v>102</v>
      </c>
      <c r="I154">
        <v>1</v>
      </c>
      <c r="N154" t="str">
        <f t="shared" si="5"/>
        <v>Adult</v>
      </c>
      <c r="O154" t="s">
        <v>48</v>
      </c>
      <c r="Q154" t="str">
        <f>IF(OR(O154= "Bay Study", O154= "FMWT"), VLOOKUP(D154,'Station-Crosswalk'!$A$1:$F$147,6,FALSE), "")</f>
        <v>Far West</v>
      </c>
      <c r="R154" t="str">
        <f>IF(OR(O154= "Bay Study", O154="FMWT"), VLOOKUP(D154,'Station-Crosswalk'!$A$1:$F$147,5,FALSE))</f>
        <v>Western Delta</v>
      </c>
      <c r="T154" s="50">
        <v>0</v>
      </c>
      <c r="V154" t="s">
        <v>227</v>
      </c>
    </row>
    <row r="155" spans="1:22" x14ac:dyDescent="0.25">
      <c r="A155">
        <v>2024</v>
      </c>
      <c r="B155">
        <v>12</v>
      </c>
      <c r="D155">
        <v>346</v>
      </c>
      <c r="E155">
        <v>1</v>
      </c>
      <c r="F155" t="s">
        <v>225</v>
      </c>
      <c r="G155">
        <v>0</v>
      </c>
      <c r="H155">
        <v>57</v>
      </c>
      <c r="I155">
        <v>1</v>
      </c>
      <c r="N155" t="str">
        <f t="shared" si="5"/>
        <v>Juvenile</v>
      </c>
      <c r="O155" t="s">
        <v>48</v>
      </c>
      <c r="Q155" t="str">
        <f>IF(OR(O155= "Bay Study", O155= "FMWT"), VLOOKUP(D155,'Station-Crosswalk'!$A$1:$F$147,6,FALSE), "")</f>
        <v>Far West</v>
      </c>
      <c r="R155" t="str">
        <f>IF(OR(O155= "Bay Study", O155="FMWT"), VLOOKUP(D155,'Station-Crosswalk'!$A$1:$F$147,5,FALSE))</f>
        <v>Western Delta</v>
      </c>
      <c r="T155" s="50">
        <v>0</v>
      </c>
      <c r="V155" t="s">
        <v>227</v>
      </c>
    </row>
    <row r="156" spans="1:22" x14ac:dyDescent="0.25">
      <c r="A156">
        <v>2024</v>
      </c>
      <c r="B156">
        <v>12</v>
      </c>
      <c r="D156">
        <v>345</v>
      </c>
      <c r="E156">
        <v>1</v>
      </c>
      <c r="F156" t="s">
        <v>225</v>
      </c>
      <c r="G156">
        <v>0</v>
      </c>
      <c r="H156">
        <v>107</v>
      </c>
      <c r="I156">
        <v>1</v>
      </c>
      <c r="N156" t="str">
        <f t="shared" si="5"/>
        <v>Adult</v>
      </c>
      <c r="O156" t="s">
        <v>48</v>
      </c>
      <c r="Q156" t="str">
        <f>IF(OR(O156= "Bay Study", O156= "FMWT"), VLOOKUP(D156,'Station-Crosswalk'!$A$1:$F$147,6,FALSE), "")</f>
        <v>Bay</v>
      </c>
      <c r="R156" t="str">
        <f>IF(OR(O156= "Bay Study", O156="FMWT"), VLOOKUP(D156,'Station-Crosswalk'!$A$1:$F$147,5,FALSE))</f>
        <v>Bay</v>
      </c>
      <c r="T156" s="50">
        <v>0</v>
      </c>
      <c r="V156" t="s">
        <v>227</v>
      </c>
    </row>
    <row r="157" spans="1:22" x14ac:dyDescent="0.25">
      <c r="A157">
        <v>2024</v>
      </c>
      <c r="B157">
        <v>12</v>
      </c>
      <c r="D157">
        <v>345</v>
      </c>
      <c r="E157">
        <v>1</v>
      </c>
      <c r="F157" t="s">
        <v>225</v>
      </c>
      <c r="G157">
        <v>0</v>
      </c>
      <c r="H157">
        <v>106</v>
      </c>
      <c r="I157">
        <v>1</v>
      </c>
      <c r="N157" t="str">
        <f t="shared" si="5"/>
        <v>Adult</v>
      </c>
      <c r="O157" t="s">
        <v>48</v>
      </c>
      <c r="Q157" t="str">
        <f>IF(OR(O157= "Bay Study", O157= "FMWT"), VLOOKUP(D157,'Station-Crosswalk'!$A$1:$F$147,6,FALSE), "")</f>
        <v>Bay</v>
      </c>
      <c r="R157" t="str">
        <f>IF(OR(O157= "Bay Study", O157="FMWT"), VLOOKUP(D157,'Station-Crosswalk'!$A$1:$F$147,5,FALSE))</f>
        <v>Bay</v>
      </c>
      <c r="T157" s="50">
        <v>0</v>
      </c>
      <c r="V157" t="s">
        <v>227</v>
      </c>
    </row>
    <row r="158" spans="1:22" x14ac:dyDescent="0.25">
      <c r="A158">
        <v>2024</v>
      </c>
      <c r="B158">
        <v>12</v>
      </c>
      <c r="D158">
        <v>345</v>
      </c>
      <c r="E158">
        <v>2</v>
      </c>
      <c r="F158" t="s">
        <v>225</v>
      </c>
      <c r="G158">
        <v>0</v>
      </c>
      <c r="H158">
        <v>100</v>
      </c>
      <c r="I158">
        <v>1</v>
      </c>
      <c r="N158" t="str">
        <f t="shared" si="5"/>
        <v>Adult</v>
      </c>
      <c r="O158" t="s">
        <v>48</v>
      </c>
      <c r="Q158" t="str">
        <f>IF(OR(O158= "Bay Study", O158= "FMWT"), VLOOKUP(D158,'Station-Crosswalk'!$A$1:$F$147,6,FALSE), "")</f>
        <v>Bay</v>
      </c>
      <c r="R158" t="str">
        <f>IF(OR(O158= "Bay Study", O158="FMWT"), VLOOKUP(D158,'Station-Crosswalk'!$A$1:$F$147,5,FALSE))</f>
        <v>Bay</v>
      </c>
      <c r="T158" s="50">
        <v>0</v>
      </c>
      <c r="V158" t="s">
        <v>227</v>
      </c>
    </row>
    <row r="159" spans="1:22" x14ac:dyDescent="0.25">
      <c r="A159">
        <v>2024</v>
      </c>
      <c r="B159">
        <v>12</v>
      </c>
      <c r="D159">
        <v>345</v>
      </c>
      <c r="E159">
        <v>2</v>
      </c>
      <c r="F159" t="s">
        <v>225</v>
      </c>
      <c r="G159">
        <v>0</v>
      </c>
      <c r="H159">
        <v>65</v>
      </c>
      <c r="I159">
        <v>1</v>
      </c>
      <c r="N159" t="str">
        <f t="shared" si="5"/>
        <v>Juvenile</v>
      </c>
      <c r="O159" t="s">
        <v>48</v>
      </c>
      <c r="Q159" t="str">
        <f>IF(OR(O159= "Bay Study", O159= "FMWT"), VLOOKUP(D159,'Station-Crosswalk'!$A$1:$F$147,6,FALSE), "")</f>
        <v>Bay</v>
      </c>
      <c r="R159" t="str">
        <f>IF(OR(O159= "Bay Study", O159="FMWT"), VLOOKUP(D159,'Station-Crosswalk'!$A$1:$F$147,5,FALSE))</f>
        <v>Bay</v>
      </c>
      <c r="T159" s="50">
        <v>0</v>
      </c>
      <c r="V159" t="s">
        <v>227</v>
      </c>
    </row>
    <row r="160" spans="1:22" x14ac:dyDescent="0.25">
      <c r="A160">
        <v>2024</v>
      </c>
      <c r="B160">
        <v>12</v>
      </c>
      <c r="D160">
        <v>345</v>
      </c>
      <c r="E160">
        <v>2</v>
      </c>
      <c r="F160" t="s">
        <v>225</v>
      </c>
      <c r="G160">
        <v>0</v>
      </c>
      <c r="H160">
        <v>55</v>
      </c>
      <c r="I160">
        <v>1</v>
      </c>
      <c r="N160" t="str">
        <f t="shared" si="5"/>
        <v>Juvenile</v>
      </c>
      <c r="O160" t="s">
        <v>48</v>
      </c>
      <c r="Q160" t="str">
        <f>IF(OR(O160= "Bay Study", O160= "FMWT"), VLOOKUP(D160,'Station-Crosswalk'!$A$1:$F$147,6,FALSE), "")</f>
        <v>Bay</v>
      </c>
      <c r="R160" t="str">
        <f>IF(OR(O160= "Bay Study", O160="FMWT"), VLOOKUP(D160,'Station-Crosswalk'!$A$1:$F$147,5,FALSE))</f>
        <v>Bay</v>
      </c>
      <c r="T160" s="50">
        <v>0</v>
      </c>
      <c r="V160" t="s">
        <v>227</v>
      </c>
    </row>
    <row r="161" spans="1:22" x14ac:dyDescent="0.25">
      <c r="A161">
        <v>2024</v>
      </c>
      <c r="B161">
        <v>12</v>
      </c>
      <c r="D161">
        <v>325</v>
      </c>
      <c r="E161">
        <v>2</v>
      </c>
      <c r="F161" t="s">
        <v>225</v>
      </c>
      <c r="G161">
        <v>0</v>
      </c>
      <c r="H161">
        <v>118</v>
      </c>
      <c r="I161">
        <v>1</v>
      </c>
      <c r="N161" t="str">
        <f t="shared" si="5"/>
        <v>Adult</v>
      </c>
      <c r="O161" t="s">
        <v>48</v>
      </c>
      <c r="Q161" t="str">
        <f>IF(OR(O161= "Bay Study", O161= "FMWT"), VLOOKUP(D161,'Station-Crosswalk'!$A$1:$F$147,6,FALSE), "")</f>
        <v>Bay</v>
      </c>
      <c r="R161" t="str">
        <f>IF(OR(O161= "Bay Study", O161="FMWT"), VLOOKUP(D161,'Station-Crosswalk'!$A$1:$F$147,5,FALSE))</f>
        <v>Bay</v>
      </c>
      <c r="T161" s="50">
        <v>0</v>
      </c>
      <c r="V161" t="s">
        <v>227</v>
      </c>
    </row>
    <row r="162" spans="1:22" x14ac:dyDescent="0.25">
      <c r="A162">
        <v>2024</v>
      </c>
      <c r="B162">
        <v>12</v>
      </c>
      <c r="D162">
        <v>325</v>
      </c>
      <c r="E162">
        <v>1</v>
      </c>
      <c r="F162" t="s">
        <v>225</v>
      </c>
      <c r="G162">
        <v>0</v>
      </c>
      <c r="H162">
        <v>110</v>
      </c>
      <c r="I162">
        <v>2</v>
      </c>
      <c r="N162" t="str">
        <f t="shared" si="5"/>
        <v>Adult</v>
      </c>
      <c r="O162" t="s">
        <v>48</v>
      </c>
      <c r="Q162" t="str">
        <f>IF(OR(O162= "Bay Study", O162= "FMWT"), VLOOKUP(D162,'Station-Crosswalk'!$A$1:$F$147,6,FALSE), "")</f>
        <v>Bay</v>
      </c>
      <c r="R162" t="str">
        <f>IF(OR(O162= "Bay Study", O162="FMWT"), VLOOKUP(D162,'Station-Crosswalk'!$A$1:$F$147,5,FALSE))</f>
        <v>Bay</v>
      </c>
      <c r="T162" s="50">
        <v>0</v>
      </c>
      <c r="V162" t="s">
        <v>227</v>
      </c>
    </row>
    <row r="163" spans="1:22" x14ac:dyDescent="0.25">
      <c r="A163">
        <v>2024</v>
      </c>
      <c r="B163">
        <v>12</v>
      </c>
      <c r="D163">
        <v>325</v>
      </c>
      <c r="E163">
        <v>1</v>
      </c>
      <c r="F163" t="s">
        <v>225</v>
      </c>
      <c r="G163">
        <v>0</v>
      </c>
      <c r="H163">
        <v>109</v>
      </c>
      <c r="I163">
        <v>1</v>
      </c>
      <c r="N163" t="str">
        <f t="shared" si="5"/>
        <v>Adult</v>
      </c>
      <c r="O163" t="s">
        <v>48</v>
      </c>
      <c r="Q163" t="str">
        <f>IF(OR(O163= "Bay Study", O163= "FMWT"), VLOOKUP(D163,'Station-Crosswalk'!$A$1:$F$147,6,FALSE), "")</f>
        <v>Bay</v>
      </c>
      <c r="R163" t="str">
        <f>IF(OR(O163= "Bay Study", O163="FMWT"), VLOOKUP(D163,'Station-Crosswalk'!$A$1:$F$147,5,FALSE))</f>
        <v>Bay</v>
      </c>
      <c r="T163" s="50">
        <v>0</v>
      </c>
      <c r="V163" t="s">
        <v>227</v>
      </c>
    </row>
    <row r="164" spans="1:22" x14ac:dyDescent="0.25">
      <c r="A164">
        <v>2024</v>
      </c>
      <c r="B164">
        <v>12</v>
      </c>
      <c r="D164">
        <v>325</v>
      </c>
      <c r="E164">
        <v>2</v>
      </c>
      <c r="F164" t="s">
        <v>225</v>
      </c>
      <c r="G164">
        <v>0</v>
      </c>
      <c r="H164">
        <v>108</v>
      </c>
      <c r="I164">
        <v>1</v>
      </c>
      <c r="N164" t="str">
        <f t="shared" si="5"/>
        <v>Adult</v>
      </c>
      <c r="O164" t="s">
        <v>48</v>
      </c>
      <c r="Q164" t="str">
        <f>IF(OR(O164= "Bay Study", O164= "FMWT"), VLOOKUP(D164,'Station-Crosswalk'!$A$1:$F$147,6,FALSE), "")</f>
        <v>Bay</v>
      </c>
      <c r="R164" t="str">
        <f>IF(OR(O164= "Bay Study", O164="FMWT"), VLOOKUP(D164,'Station-Crosswalk'!$A$1:$F$147,5,FALSE))</f>
        <v>Bay</v>
      </c>
      <c r="T164" s="50">
        <v>0</v>
      </c>
      <c r="V164" t="s">
        <v>227</v>
      </c>
    </row>
    <row r="165" spans="1:22" x14ac:dyDescent="0.25">
      <c r="A165">
        <v>2024</v>
      </c>
      <c r="B165">
        <v>12</v>
      </c>
      <c r="D165">
        <v>325</v>
      </c>
      <c r="E165">
        <v>1</v>
      </c>
      <c r="F165" t="s">
        <v>225</v>
      </c>
      <c r="G165">
        <v>0</v>
      </c>
      <c r="H165">
        <v>107</v>
      </c>
      <c r="I165">
        <v>1</v>
      </c>
      <c r="N165" t="str">
        <f t="shared" si="5"/>
        <v>Adult</v>
      </c>
      <c r="O165" t="s">
        <v>48</v>
      </c>
      <c r="Q165" t="str">
        <f>IF(OR(O165= "Bay Study", O165= "FMWT"), VLOOKUP(D165,'Station-Crosswalk'!$A$1:$F$147,6,FALSE), "")</f>
        <v>Bay</v>
      </c>
      <c r="R165" t="str">
        <f>IF(OR(O165= "Bay Study", O165="FMWT"), VLOOKUP(D165,'Station-Crosswalk'!$A$1:$F$147,5,FALSE))</f>
        <v>Bay</v>
      </c>
      <c r="T165" s="50">
        <v>0</v>
      </c>
      <c r="V165" t="s">
        <v>227</v>
      </c>
    </row>
    <row r="166" spans="1:22" x14ac:dyDescent="0.25">
      <c r="A166">
        <v>2024</v>
      </c>
      <c r="B166">
        <v>12</v>
      </c>
      <c r="D166">
        <v>325</v>
      </c>
      <c r="E166">
        <v>1</v>
      </c>
      <c r="F166" t="s">
        <v>225</v>
      </c>
      <c r="G166">
        <v>0</v>
      </c>
      <c r="H166">
        <v>106</v>
      </c>
      <c r="I166">
        <v>2</v>
      </c>
      <c r="N166" t="str">
        <f t="shared" si="5"/>
        <v>Adult</v>
      </c>
      <c r="O166" t="s">
        <v>48</v>
      </c>
      <c r="Q166" t="str">
        <f>IF(OR(O166= "Bay Study", O166= "FMWT"), VLOOKUP(D166,'Station-Crosswalk'!$A$1:$F$147,6,FALSE), "")</f>
        <v>Bay</v>
      </c>
      <c r="R166" t="str">
        <f>IF(OR(O166= "Bay Study", O166="FMWT"), VLOOKUP(D166,'Station-Crosswalk'!$A$1:$F$147,5,FALSE))</f>
        <v>Bay</v>
      </c>
      <c r="T166" s="50">
        <v>0</v>
      </c>
      <c r="V166" t="s">
        <v>227</v>
      </c>
    </row>
    <row r="167" spans="1:22" x14ac:dyDescent="0.25">
      <c r="A167">
        <v>2024</v>
      </c>
      <c r="B167">
        <v>12</v>
      </c>
      <c r="D167">
        <v>325</v>
      </c>
      <c r="E167">
        <v>1</v>
      </c>
      <c r="F167" t="s">
        <v>225</v>
      </c>
      <c r="G167">
        <v>0</v>
      </c>
      <c r="H167">
        <v>105</v>
      </c>
      <c r="I167">
        <v>1</v>
      </c>
      <c r="N167" t="str">
        <f t="shared" si="5"/>
        <v>Adult</v>
      </c>
      <c r="O167" t="s">
        <v>48</v>
      </c>
      <c r="Q167" t="str">
        <f>IF(OR(O167= "Bay Study", O167= "FMWT"), VLOOKUP(D167,'Station-Crosswalk'!$A$1:$F$147,6,FALSE), "")</f>
        <v>Bay</v>
      </c>
      <c r="R167" t="str">
        <f>IF(OR(O167= "Bay Study", O167="FMWT"), VLOOKUP(D167,'Station-Crosswalk'!$A$1:$F$147,5,FALSE))</f>
        <v>Bay</v>
      </c>
      <c r="T167" s="50">
        <v>0</v>
      </c>
      <c r="V167" t="s">
        <v>227</v>
      </c>
    </row>
    <row r="168" spans="1:22" x14ac:dyDescent="0.25">
      <c r="A168">
        <v>2024</v>
      </c>
      <c r="B168">
        <v>12</v>
      </c>
      <c r="D168">
        <v>325</v>
      </c>
      <c r="E168">
        <v>1</v>
      </c>
      <c r="F168" t="s">
        <v>225</v>
      </c>
      <c r="G168">
        <v>0</v>
      </c>
      <c r="H168">
        <v>103</v>
      </c>
      <c r="I168">
        <v>1</v>
      </c>
      <c r="N168" t="str">
        <f t="shared" si="5"/>
        <v>Adult</v>
      </c>
      <c r="O168" t="s">
        <v>48</v>
      </c>
      <c r="Q168" t="str">
        <f>IF(OR(O168= "Bay Study", O168= "FMWT"), VLOOKUP(D168,'Station-Crosswalk'!$A$1:$F$147,6,FALSE), "")</f>
        <v>Bay</v>
      </c>
      <c r="R168" t="str">
        <f>IF(OR(O168= "Bay Study", O168="FMWT"), VLOOKUP(D168,'Station-Crosswalk'!$A$1:$F$147,5,FALSE))</f>
        <v>Bay</v>
      </c>
      <c r="T168" s="50">
        <v>0</v>
      </c>
      <c r="V168" t="s">
        <v>227</v>
      </c>
    </row>
    <row r="169" spans="1:22" x14ac:dyDescent="0.25">
      <c r="A169">
        <v>2024</v>
      </c>
      <c r="B169">
        <v>12</v>
      </c>
      <c r="D169">
        <v>325</v>
      </c>
      <c r="E169">
        <v>1</v>
      </c>
      <c r="F169" t="s">
        <v>225</v>
      </c>
      <c r="G169">
        <v>0</v>
      </c>
      <c r="H169">
        <v>102</v>
      </c>
      <c r="I169">
        <v>1</v>
      </c>
      <c r="N169" t="str">
        <f t="shared" si="5"/>
        <v>Adult</v>
      </c>
      <c r="O169" t="s">
        <v>48</v>
      </c>
      <c r="Q169" t="str">
        <f>IF(OR(O169= "Bay Study", O169= "FMWT"), VLOOKUP(D169,'Station-Crosswalk'!$A$1:$F$147,6,FALSE), "")</f>
        <v>Bay</v>
      </c>
      <c r="R169" t="str">
        <f>IF(OR(O169= "Bay Study", O169="FMWT"), VLOOKUP(D169,'Station-Crosswalk'!$A$1:$F$147,5,FALSE))</f>
        <v>Bay</v>
      </c>
      <c r="T169" s="50">
        <v>0</v>
      </c>
      <c r="V169" t="s">
        <v>227</v>
      </c>
    </row>
    <row r="170" spans="1:22" x14ac:dyDescent="0.25">
      <c r="A170">
        <v>2024</v>
      </c>
      <c r="B170">
        <v>12</v>
      </c>
      <c r="D170">
        <v>325</v>
      </c>
      <c r="E170">
        <v>1</v>
      </c>
      <c r="F170" t="s">
        <v>225</v>
      </c>
      <c r="G170">
        <v>0</v>
      </c>
      <c r="H170">
        <v>98</v>
      </c>
      <c r="I170">
        <v>1</v>
      </c>
      <c r="N170" t="str">
        <f t="shared" si="5"/>
        <v>Adult</v>
      </c>
      <c r="O170" t="s">
        <v>48</v>
      </c>
      <c r="Q170" t="str">
        <f>IF(OR(O170= "Bay Study", O170= "FMWT"), VLOOKUP(D170,'Station-Crosswalk'!$A$1:$F$147,6,FALSE), "")</f>
        <v>Bay</v>
      </c>
      <c r="R170" t="str">
        <f>IF(OR(O170= "Bay Study", O170="FMWT"), VLOOKUP(D170,'Station-Crosswalk'!$A$1:$F$147,5,FALSE))</f>
        <v>Bay</v>
      </c>
      <c r="T170" s="50">
        <v>0</v>
      </c>
      <c r="V170" t="s">
        <v>227</v>
      </c>
    </row>
    <row r="171" spans="1:22" x14ac:dyDescent="0.25">
      <c r="A171">
        <v>2024</v>
      </c>
      <c r="B171">
        <v>12</v>
      </c>
      <c r="D171">
        <v>325</v>
      </c>
      <c r="E171">
        <v>1</v>
      </c>
      <c r="F171" t="s">
        <v>225</v>
      </c>
      <c r="G171">
        <v>0</v>
      </c>
      <c r="H171">
        <v>96</v>
      </c>
      <c r="I171">
        <v>1</v>
      </c>
      <c r="N171" t="str">
        <f t="shared" si="5"/>
        <v>Adult</v>
      </c>
      <c r="O171" t="s">
        <v>48</v>
      </c>
      <c r="Q171" t="str">
        <f>IF(OR(O171= "Bay Study", O171= "FMWT"), VLOOKUP(D171,'Station-Crosswalk'!$A$1:$F$147,6,FALSE), "")</f>
        <v>Bay</v>
      </c>
      <c r="R171" t="str">
        <f>IF(OR(O171= "Bay Study", O171="FMWT"), VLOOKUP(D171,'Station-Crosswalk'!$A$1:$F$147,5,FALSE))</f>
        <v>Bay</v>
      </c>
      <c r="T171" s="50">
        <v>0</v>
      </c>
      <c r="V171" t="s">
        <v>227</v>
      </c>
    </row>
    <row r="172" spans="1:22" x14ac:dyDescent="0.25">
      <c r="A172">
        <v>2024</v>
      </c>
      <c r="B172">
        <v>12</v>
      </c>
      <c r="D172">
        <v>325</v>
      </c>
      <c r="E172">
        <v>1</v>
      </c>
      <c r="F172" t="s">
        <v>225</v>
      </c>
      <c r="G172">
        <v>0</v>
      </c>
      <c r="H172">
        <v>93</v>
      </c>
      <c r="I172">
        <v>1</v>
      </c>
      <c r="N172" t="str">
        <f t="shared" si="5"/>
        <v>Adult</v>
      </c>
      <c r="O172" t="s">
        <v>48</v>
      </c>
      <c r="Q172" t="str">
        <f>IF(OR(O172= "Bay Study", O172= "FMWT"), VLOOKUP(D172,'Station-Crosswalk'!$A$1:$F$147,6,FALSE), "")</f>
        <v>Bay</v>
      </c>
      <c r="R172" t="str">
        <f>IF(OR(O172= "Bay Study", O172="FMWT"), VLOOKUP(D172,'Station-Crosswalk'!$A$1:$F$147,5,FALSE))</f>
        <v>Bay</v>
      </c>
      <c r="T172" s="50">
        <v>0</v>
      </c>
      <c r="V172" t="s">
        <v>227</v>
      </c>
    </row>
    <row r="173" spans="1:22" x14ac:dyDescent="0.25">
      <c r="A173">
        <v>2024</v>
      </c>
      <c r="B173">
        <v>12</v>
      </c>
      <c r="D173">
        <v>325</v>
      </c>
      <c r="E173">
        <v>1</v>
      </c>
      <c r="F173" t="s">
        <v>225</v>
      </c>
      <c r="G173">
        <v>0</v>
      </c>
      <c r="H173">
        <v>92</v>
      </c>
      <c r="I173">
        <v>1</v>
      </c>
      <c r="N173" t="str">
        <f t="shared" si="5"/>
        <v>Adult</v>
      </c>
      <c r="O173" t="s">
        <v>48</v>
      </c>
      <c r="Q173" t="str">
        <f>IF(OR(O173= "Bay Study", O173= "FMWT"), VLOOKUP(D173,'Station-Crosswalk'!$A$1:$F$147,6,FALSE), "")</f>
        <v>Bay</v>
      </c>
      <c r="R173" t="str">
        <f>IF(OR(O173= "Bay Study", O173="FMWT"), VLOOKUP(D173,'Station-Crosswalk'!$A$1:$F$147,5,FALSE))</f>
        <v>Bay</v>
      </c>
      <c r="T173" s="50">
        <v>0</v>
      </c>
      <c r="V173" t="s">
        <v>227</v>
      </c>
    </row>
    <row r="174" spans="1:22" x14ac:dyDescent="0.25">
      <c r="A174">
        <v>2024</v>
      </c>
      <c r="B174">
        <v>12</v>
      </c>
      <c r="D174">
        <v>325</v>
      </c>
      <c r="E174">
        <v>2</v>
      </c>
      <c r="F174" t="s">
        <v>225</v>
      </c>
      <c r="G174">
        <v>0</v>
      </c>
      <c r="H174">
        <v>67</v>
      </c>
      <c r="I174">
        <v>1</v>
      </c>
      <c r="N174" t="str">
        <f t="shared" si="5"/>
        <v>Juvenile</v>
      </c>
      <c r="O174" t="s">
        <v>48</v>
      </c>
      <c r="Q174" t="str">
        <f>IF(OR(O174= "Bay Study", O174= "FMWT"), VLOOKUP(D174,'Station-Crosswalk'!$A$1:$F$147,6,FALSE), "")</f>
        <v>Bay</v>
      </c>
      <c r="R174" t="str">
        <f>IF(OR(O174= "Bay Study", O174="FMWT"), VLOOKUP(D174,'Station-Crosswalk'!$A$1:$F$147,5,FALSE))</f>
        <v>Bay</v>
      </c>
      <c r="T174" s="50">
        <v>0</v>
      </c>
      <c r="V174" t="s">
        <v>227</v>
      </c>
    </row>
    <row r="175" spans="1:22" x14ac:dyDescent="0.25">
      <c r="A175">
        <v>2024</v>
      </c>
      <c r="B175">
        <v>12</v>
      </c>
      <c r="D175">
        <v>325</v>
      </c>
      <c r="E175">
        <v>1</v>
      </c>
      <c r="F175" t="s">
        <v>225</v>
      </c>
      <c r="G175">
        <v>0</v>
      </c>
      <c r="H175">
        <v>64</v>
      </c>
      <c r="I175">
        <v>2</v>
      </c>
      <c r="N175" t="str">
        <f t="shared" si="5"/>
        <v>Juvenile</v>
      </c>
      <c r="O175" t="s">
        <v>48</v>
      </c>
      <c r="Q175" t="str">
        <f>IF(OR(O175= "Bay Study", O175= "FMWT"), VLOOKUP(D175,'Station-Crosswalk'!$A$1:$F$147,6,FALSE), "")</f>
        <v>Bay</v>
      </c>
      <c r="R175" t="str">
        <f>IF(OR(O175= "Bay Study", O175="FMWT"), VLOOKUP(D175,'Station-Crosswalk'!$A$1:$F$147,5,FALSE))</f>
        <v>Bay</v>
      </c>
      <c r="T175" s="50">
        <v>0</v>
      </c>
      <c r="V175" t="s">
        <v>227</v>
      </c>
    </row>
    <row r="176" spans="1:22" x14ac:dyDescent="0.25">
      <c r="A176">
        <v>2024</v>
      </c>
      <c r="B176">
        <v>12</v>
      </c>
      <c r="D176">
        <v>325</v>
      </c>
      <c r="E176">
        <v>1</v>
      </c>
      <c r="F176" t="s">
        <v>225</v>
      </c>
      <c r="G176">
        <v>0</v>
      </c>
      <c r="H176">
        <v>62</v>
      </c>
      <c r="I176">
        <v>1</v>
      </c>
      <c r="N176" t="str">
        <f t="shared" si="5"/>
        <v>Juvenile</v>
      </c>
      <c r="O176" t="s">
        <v>48</v>
      </c>
      <c r="Q176" t="str">
        <f>IF(OR(O176= "Bay Study", O176= "FMWT"), VLOOKUP(D176,'Station-Crosswalk'!$A$1:$F$147,6,FALSE), "")</f>
        <v>Bay</v>
      </c>
      <c r="R176" t="str">
        <f>IF(OR(O176= "Bay Study", O176="FMWT"), VLOOKUP(D176,'Station-Crosswalk'!$A$1:$F$147,5,FALSE))</f>
        <v>Bay</v>
      </c>
      <c r="T176" s="50">
        <v>0</v>
      </c>
      <c r="V176" t="s">
        <v>227</v>
      </c>
    </row>
    <row r="177" spans="1:22" x14ac:dyDescent="0.25">
      <c r="A177">
        <v>2024</v>
      </c>
      <c r="B177">
        <v>12</v>
      </c>
      <c r="D177">
        <v>325</v>
      </c>
      <c r="E177">
        <v>2</v>
      </c>
      <c r="F177" t="s">
        <v>225</v>
      </c>
      <c r="G177">
        <v>0</v>
      </c>
      <c r="H177">
        <v>61</v>
      </c>
      <c r="I177">
        <v>2</v>
      </c>
      <c r="N177" t="str">
        <f t="shared" si="5"/>
        <v>Juvenile</v>
      </c>
      <c r="O177" t="s">
        <v>48</v>
      </c>
      <c r="Q177" t="str">
        <f>IF(OR(O177= "Bay Study", O177= "FMWT"), VLOOKUP(D177,'Station-Crosswalk'!$A$1:$F$147,6,FALSE), "")</f>
        <v>Bay</v>
      </c>
      <c r="R177" t="str">
        <f>IF(OR(O177= "Bay Study", O177="FMWT"), VLOOKUP(D177,'Station-Crosswalk'!$A$1:$F$147,5,FALSE))</f>
        <v>Bay</v>
      </c>
      <c r="T177" s="50">
        <v>0</v>
      </c>
      <c r="V177" t="s">
        <v>227</v>
      </c>
    </row>
    <row r="178" spans="1:22" x14ac:dyDescent="0.25">
      <c r="A178">
        <v>2024</v>
      </c>
      <c r="B178">
        <v>12</v>
      </c>
      <c r="D178">
        <v>325</v>
      </c>
      <c r="E178">
        <v>1</v>
      </c>
      <c r="F178" t="s">
        <v>225</v>
      </c>
      <c r="G178">
        <v>0</v>
      </c>
      <c r="H178">
        <v>61</v>
      </c>
      <c r="I178">
        <v>3</v>
      </c>
      <c r="N178" t="str">
        <f t="shared" ref="N178:N209" si="6">IF(H178=0, "Adult", IF(H178&lt;20,"Larva",IF(H178&lt;=84,"Juvenile","Adult")))</f>
        <v>Juvenile</v>
      </c>
      <c r="O178" t="s">
        <v>48</v>
      </c>
      <c r="Q178" t="str">
        <f>IF(OR(O178= "Bay Study", O178= "FMWT"), VLOOKUP(D178,'Station-Crosswalk'!$A$1:$F$147,6,FALSE), "")</f>
        <v>Bay</v>
      </c>
      <c r="R178" t="str">
        <f>IF(OR(O178= "Bay Study", O178="FMWT"), VLOOKUP(D178,'Station-Crosswalk'!$A$1:$F$147,5,FALSE))</f>
        <v>Bay</v>
      </c>
      <c r="T178" s="50">
        <v>0</v>
      </c>
      <c r="V178" t="s">
        <v>227</v>
      </c>
    </row>
    <row r="179" spans="1:22" x14ac:dyDescent="0.25">
      <c r="A179">
        <v>2024</v>
      </c>
      <c r="B179">
        <v>12</v>
      </c>
      <c r="D179">
        <v>325</v>
      </c>
      <c r="E179">
        <v>2</v>
      </c>
      <c r="F179" t="s">
        <v>225</v>
      </c>
      <c r="G179">
        <v>0</v>
      </c>
      <c r="H179">
        <v>60</v>
      </c>
      <c r="I179">
        <v>1</v>
      </c>
      <c r="N179" t="str">
        <f t="shared" si="6"/>
        <v>Juvenile</v>
      </c>
      <c r="O179" t="s">
        <v>48</v>
      </c>
      <c r="Q179" t="str">
        <f>IF(OR(O179= "Bay Study", O179= "FMWT"), VLOOKUP(D179,'Station-Crosswalk'!$A$1:$F$147,6,FALSE), "")</f>
        <v>Bay</v>
      </c>
      <c r="R179" t="str">
        <f>IF(OR(O179= "Bay Study", O179="FMWT"), VLOOKUP(D179,'Station-Crosswalk'!$A$1:$F$147,5,FALSE))</f>
        <v>Bay</v>
      </c>
      <c r="T179" s="50">
        <v>0</v>
      </c>
      <c r="V179" t="s">
        <v>227</v>
      </c>
    </row>
    <row r="180" spans="1:22" x14ac:dyDescent="0.25">
      <c r="A180">
        <v>2024</v>
      </c>
      <c r="B180">
        <v>12</v>
      </c>
      <c r="D180">
        <v>325</v>
      </c>
      <c r="E180">
        <v>1</v>
      </c>
      <c r="F180" t="s">
        <v>225</v>
      </c>
      <c r="G180">
        <v>0</v>
      </c>
      <c r="H180">
        <v>59</v>
      </c>
      <c r="I180">
        <v>1</v>
      </c>
      <c r="N180" t="str">
        <f t="shared" si="6"/>
        <v>Juvenile</v>
      </c>
      <c r="O180" t="s">
        <v>48</v>
      </c>
      <c r="Q180" t="str">
        <f>IF(OR(O180= "Bay Study", O180= "FMWT"), VLOOKUP(D180,'Station-Crosswalk'!$A$1:$F$147,6,FALSE), "")</f>
        <v>Bay</v>
      </c>
      <c r="R180" t="str">
        <f>IF(OR(O180= "Bay Study", O180="FMWT"), VLOOKUP(D180,'Station-Crosswalk'!$A$1:$F$147,5,FALSE))</f>
        <v>Bay</v>
      </c>
      <c r="T180" s="50">
        <v>0</v>
      </c>
      <c r="V180" t="s">
        <v>227</v>
      </c>
    </row>
    <row r="181" spans="1:22" x14ac:dyDescent="0.25">
      <c r="A181">
        <v>2024</v>
      </c>
      <c r="B181">
        <v>12</v>
      </c>
      <c r="D181">
        <v>325</v>
      </c>
      <c r="E181">
        <v>2</v>
      </c>
      <c r="F181" t="s">
        <v>225</v>
      </c>
      <c r="G181">
        <v>0</v>
      </c>
      <c r="H181">
        <v>58</v>
      </c>
      <c r="I181">
        <v>1</v>
      </c>
      <c r="N181" t="str">
        <f t="shared" si="6"/>
        <v>Juvenile</v>
      </c>
      <c r="O181" t="s">
        <v>48</v>
      </c>
      <c r="Q181" t="str">
        <f>IF(OR(O181= "Bay Study", O181= "FMWT"), VLOOKUP(D181,'Station-Crosswalk'!$A$1:$F$147,6,FALSE), "")</f>
        <v>Bay</v>
      </c>
      <c r="R181" t="str">
        <f>IF(OR(O181= "Bay Study", O181="FMWT"), VLOOKUP(D181,'Station-Crosswalk'!$A$1:$F$147,5,FALSE))</f>
        <v>Bay</v>
      </c>
      <c r="T181" s="50">
        <v>0</v>
      </c>
      <c r="V181" t="s">
        <v>227</v>
      </c>
    </row>
    <row r="182" spans="1:22" x14ac:dyDescent="0.25">
      <c r="A182">
        <v>2024</v>
      </c>
      <c r="B182">
        <v>12</v>
      </c>
      <c r="D182">
        <v>325</v>
      </c>
      <c r="E182">
        <v>1</v>
      </c>
      <c r="F182" t="s">
        <v>225</v>
      </c>
      <c r="G182">
        <v>0</v>
      </c>
      <c r="H182">
        <v>58</v>
      </c>
      <c r="I182">
        <v>6</v>
      </c>
      <c r="N182" t="str">
        <f t="shared" si="6"/>
        <v>Juvenile</v>
      </c>
      <c r="O182" t="s">
        <v>48</v>
      </c>
      <c r="Q182" t="str">
        <f>IF(OR(O182= "Bay Study", O182= "FMWT"), VLOOKUP(D182,'Station-Crosswalk'!$A$1:$F$147,6,FALSE), "")</f>
        <v>Bay</v>
      </c>
      <c r="R182" t="str">
        <f>IF(OR(O182= "Bay Study", O182="FMWT"), VLOOKUP(D182,'Station-Crosswalk'!$A$1:$F$147,5,FALSE))</f>
        <v>Bay</v>
      </c>
      <c r="T182" s="50">
        <v>0</v>
      </c>
      <c r="V182" t="s">
        <v>227</v>
      </c>
    </row>
    <row r="183" spans="1:22" x14ac:dyDescent="0.25">
      <c r="A183">
        <v>2024</v>
      </c>
      <c r="B183">
        <v>12</v>
      </c>
      <c r="D183">
        <v>325</v>
      </c>
      <c r="E183">
        <v>2</v>
      </c>
      <c r="F183" t="s">
        <v>225</v>
      </c>
      <c r="G183">
        <v>0</v>
      </c>
      <c r="H183">
        <v>57</v>
      </c>
      <c r="I183">
        <v>1</v>
      </c>
      <c r="N183" t="str">
        <f t="shared" si="6"/>
        <v>Juvenile</v>
      </c>
      <c r="O183" t="s">
        <v>48</v>
      </c>
      <c r="Q183" t="str">
        <f>IF(OR(O183= "Bay Study", O183= "FMWT"), VLOOKUP(D183,'Station-Crosswalk'!$A$1:$F$147,6,FALSE), "")</f>
        <v>Bay</v>
      </c>
      <c r="R183" t="str">
        <f>IF(OR(O183= "Bay Study", O183="FMWT"), VLOOKUP(D183,'Station-Crosswalk'!$A$1:$F$147,5,FALSE))</f>
        <v>Bay</v>
      </c>
      <c r="T183" s="50">
        <v>0</v>
      </c>
      <c r="V183" t="s">
        <v>227</v>
      </c>
    </row>
    <row r="184" spans="1:22" x14ac:dyDescent="0.25">
      <c r="A184">
        <v>2024</v>
      </c>
      <c r="B184">
        <v>12</v>
      </c>
      <c r="D184">
        <v>325</v>
      </c>
      <c r="E184">
        <v>1</v>
      </c>
      <c r="F184" t="s">
        <v>225</v>
      </c>
      <c r="G184">
        <v>0</v>
      </c>
      <c r="H184">
        <v>57</v>
      </c>
      <c r="I184">
        <v>3</v>
      </c>
      <c r="N184" t="str">
        <f t="shared" si="6"/>
        <v>Juvenile</v>
      </c>
      <c r="O184" t="s">
        <v>48</v>
      </c>
      <c r="Q184" t="str">
        <f>IF(OR(O184= "Bay Study", O184= "FMWT"), VLOOKUP(D184,'Station-Crosswalk'!$A$1:$F$147,6,FALSE), "")</f>
        <v>Bay</v>
      </c>
      <c r="R184" t="str">
        <f>IF(OR(O184= "Bay Study", O184="FMWT"), VLOOKUP(D184,'Station-Crosswalk'!$A$1:$F$147,5,FALSE))</f>
        <v>Bay</v>
      </c>
      <c r="T184" s="50">
        <v>0</v>
      </c>
      <c r="V184" t="s">
        <v>227</v>
      </c>
    </row>
    <row r="185" spans="1:22" x14ac:dyDescent="0.25">
      <c r="A185">
        <v>2024</v>
      </c>
      <c r="B185">
        <v>12</v>
      </c>
      <c r="D185">
        <v>325</v>
      </c>
      <c r="E185">
        <v>2</v>
      </c>
      <c r="F185" t="s">
        <v>225</v>
      </c>
      <c r="G185">
        <v>0</v>
      </c>
      <c r="H185">
        <v>56</v>
      </c>
      <c r="I185">
        <v>1</v>
      </c>
      <c r="N185" t="str">
        <f t="shared" si="6"/>
        <v>Juvenile</v>
      </c>
      <c r="O185" t="s">
        <v>48</v>
      </c>
      <c r="Q185" t="str">
        <f>IF(OR(O185= "Bay Study", O185= "FMWT"), VLOOKUP(D185,'Station-Crosswalk'!$A$1:$F$147,6,FALSE), "")</f>
        <v>Bay</v>
      </c>
      <c r="R185" t="str">
        <f>IF(OR(O185= "Bay Study", O185="FMWT"), VLOOKUP(D185,'Station-Crosswalk'!$A$1:$F$147,5,FALSE))</f>
        <v>Bay</v>
      </c>
      <c r="T185" s="50">
        <v>0</v>
      </c>
      <c r="V185" t="s">
        <v>227</v>
      </c>
    </row>
    <row r="186" spans="1:22" x14ac:dyDescent="0.25">
      <c r="A186">
        <v>2024</v>
      </c>
      <c r="B186">
        <v>12</v>
      </c>
      <c r="D186">
        <v>325</v>
      </c>
      <c r="E186">
        <v>1</v>
      </c>
      <c r="F186" t="s">
        <v>225</v>
      </c>
      <c r="G186">
        <v>0</v>
      </c>
      <c r="H186">
        <v>56</v>
      </c>
      <c r="I186">
        <v>6</v>
      </c>
      <c r="N186" t="str">
        <f t="shared" si="6"/>
        <v>Juvenile</v>
      </c>
      <c r="O186" t="s">
        <v>48</v>
      </c>
      <c r="Q186" t="str">
        <f>IF(OR(O186= "Bay Study", O186= "FMWT"), VLOOKUP(D186,'Station-Crosswalk'!$A$1:$F$147,6,FALSE), "")</f>
        <v>Bay</v>
      </c>
      <c r="R186" t="str">
        <f>IF(OR(O186= "Bay Study", O186="FMWT"), VLOOKUP(D186,'Station-Crosswalk'!$A$1:$F$147,5,FALSE))</f>
        <v>Bay</v>
      </c>
      <c r="T186" s="50">
        <v>0</v>
      </c>
      <c r="V186" t="s">
        <v>227</v>
      </c>
    </row>
    <row r="187" spans="1:22" x14ac:dyDescent="0.25">
      <c r="A187">
        <v>2024</v>
      </c>
      <c r="B187">
        <v>12</v>
      </c>
      <c r="D187">
        <v>325</v>
      </c>
      <c r="E187">
        <v>2</v>
      </c>
      <c r="F187" t="s">
        <v>225</v>
      </c>
      <c r="G187">
        <v>0</v>
      </c>
      <c r="H187">
        <v>55</v>
      </c>
      <c r="I187">
        <v>2</v>
      </c>
      <c r="N187" t="str">
        <f t="shared" si="6"/>
        <v>Juvenile</v>
      </c>
      <c r="O187" t="s">
        <v>48</v>
      </c>
      <c r="Q187" t="str">
        <f>IF(OR(O187= "Bay Study", O187= "FMWT"), VLOOKUP(D187,'Station-Crosswalk'!$A$1:$F$147,6,FALSE), "")</f>
        <v>Bay</v>
      </c>
      <c r="R187" t="str">
        <f>IF(OR(O187= "Bay Study", O187="FMWT"), VLOOKUP(D187,'Station-Crosswalk'!$A$1:$F$147,5,FALSE))</f>
        <v>Bay</v>
      </c>
      <c r="T187" s="50">
        <v>0</v>
      </c>
      <c r="V187" t="s">
        <v>227</v>
      </c>
    </row>
    <row r="188" spans="1:22" x14ac:dyDescent="0.25">
      <c r="A188">
        <v>2024</v>
      </c>
      <c r="B188">
        <v>12</v>
      </c>
      <c r="D188">
        <v>325</v>
      </c>
      <c r="E188">
        <v>1</v>
      </c>
      <c r="F188" t="s">
        <v>225</v>
      </c>
      <c r="G188">
        <v>0</v>
      </c>
      <c r="H188">
        <v>55</v>
      </c>
      <c r="I188">
        <v>4</v>
      </c>
      <c r="N188" t="str">
        <f t="shared" si="6"/>
        <v>Juvenile</v>
      </c>
      <c r="O188" t="s">
        <v>48</v>
      </c>
      <c r="Q188" t="str">
        <f>IF(OR(O188= "Bay Study", O188= "FMWT"), VLOOKUP(D188,'Station-Crosswalk'!$A$1:$F$147,6,FALSE), "")</f>
        <v>Bay</v>
      </c>
      <c r="R188" t="str">
        <f>IF(OR(O188= "Bay Study", O188="FMWT"), VLOOKUP(D188,'Station-Crosswalk'!$A$1:$F$147,5,FALSE))</f>
        <v>Bay</v>
      </c>
      <c r="T188" s="50">
        <v>0</v>
      </c>
      <c r="V188" t="s">
        <v>227</v>
      </c>
    </row>
    <row r="189" spans="1:22" x14ac:dyDescent="0.25">
      <c r="A189">
        <v>2024</v>
      </c>
      <c r="B189">
        <v>12</v>
      </c>
      <c r="D189">
        <v>325</v>
      </c>
      <c r="E189">
        <v>2</v>
      </c>
      <c r="F189" t="s">
        <v>225</v>
      </c>
      <c r="G189">
        <v>0</v>
      </c>
      <c r="H189">
        <v>54</v>
      </c>
      <c r="I189">
        <v>3</v>
      </c>
      <c r="N189" t="str">
        <f t="shared" si="6"/>
        <v>Juvenile</v>
      </c>
      <c r="O189" t="s">
        <v>48</v>
      </c>
      <c r="Q189" t="str">
        <f>IF(OR(O189= "Bay Study", O189= "FMWT"), VLOOKUP(D189,'Station-Crosswalk'!$A$1:$F$147,6,FALSE), "")</f>
        <v>Bay</v>
      </c>
      <c r="R189" t="str">
        <f>IF(OR(O189= "Bay Study", O189="FMWT"), VLOOKUP(D189,'Station-Crosswalk'!$A$1:$F$147,5,FALSE))</f>
        <v>Bay</v>
      </c>
      <c r="T189" s="50">
        <v>0</v>
      </c>
      <c r="V189" t="s">
        <v>227</v>
      </c>
    </row>
    <row r="190" spans="1:22" x14ac:dyDescent="0.25">
      <c r="A190">
        <v>2024</v>
      </c>
      <c r="B190">
        <v>12</v>
      </c>
      <c r="D190">
        <v>325</v>
      </c>
      <c r="E190">
        <v>1</v>
      </c>
      <c r="F190" t="s">
        <v>225</v>
      </c>
      <c r="G190">
        <v>0</v>
      </c>
      <c r="H190">
        <v>54</v>
      </c>
      <c r="I190">
        <v>2</v>
      </c>
      <c r="N190" t="str">
        <f t="shared" si="6"/>
        <v>Juvenile</v>
      </c>
      <c r="O190" t="s">
        <v>48</v>
      </c>
      <c r="Q190" t="str">
        <f>IF(OR(O190= "Bay Study", O190= "FMWT"), VLOOKUP(D190,'Station-Crosswalk'!$A$1:$F$147,6,FALSE), "")</f>
        <v>Bay</v>
      </c>
      <c r="R190" t="str">
        <f>IF(OR(O190= "Bay Study", O190="FMWT"), VLOOKUP(D190,'Station-Crosswalk'!$A$1:$F$147,5,FALSE))</f>
        <v>Bay</v>
      </c>
      <c r="T190" s="50">
        <v>0</v>
      </c>
      <c r="V190" t="s">
        <v>227</v>
      </c>
    </row>
    <row r="191" spans="1:22" x14ac:dyDescent="0.25">
      <c r="A191">
        <v>2024</v>
      </c>
      <c r="B191">
        <v>12</v>
      </c>
      <c r="D191">
        <v>325</v>
      </c>
      <c r="E191">
        <v>1</v>
      </c>
      <c r="F191" t="s">
        <v>225</v>
      </c>
      <c r="G191">
        <v>0</v>
      </c>
      <c r="H191">
        <v>53</v>
      </c>
      <c r="I191">
        <v>1</v>
      </c>
      <c r="N191" t="str">
        <f t="shared" si="6"/>
        <v>Juvenile</v>
      </c>
      <c r="O191" t="s">
        <v>48</v>
      </c>
      <c r="Q191" t="str">
        <f>IF(OR(O191= "Bay Study", O191= "FMWT"), VLOOKUP(D191,'Station-Crosswalk'!$A$1:$F$147,6,FALSE), "")</f>
        <v>Bay</v>
      </c>
      <c r="R191" t="str">
        <f>IF(OR(O191= "Bay Study", O191="FMWT"), VLOOKUP(D191,'Station-Crosswalk'!$A$1:$F$147,5,FALSE))</f>
        <v>Bay</v>
      </c>
      <c r="T191" s="50">
        <v>0</v>
      </c>
      <c r="V191" t="s">
        <v>227</v>
      </c>
    </row>
    <row r="192" spans="1:22" x14ac:dyDescent="0.25">
      <c r="A192">
        <v>2024</v>
      </c>
      <c r="B192">
        <v>12</v>
      </c>
      <c r="D192">
        <v>325</v>
      </c>
      <c r="E192">
        <v>1</v>
      </c>
      <c r="F192" t="s">
        <v>225</v>
      </c>
      <c r="G192">
        <v>0</v>
      </c>
      <c r="H192">
        <v>52</v>
      </c>
      <c r="I192">
        <v>1</v>
      </c>
      <c r="N192" t="str">
        <f t="shared" si="6"/>
        <v>Juvenile</v>
      </c>
      <c r="O192" t="s">
        <v>48</v>
      </c>
      <c r="Q192" t="str">
        <f>IF(OR(O192= "Bay Study", O192= "FMWT"), VLOOKUP(D192,'Station-Crosswalk'!$A$1:$F$147,6,FALSE), "")</f>
        <v>Bay</v>
      </c>
      <c r="R192" t="str">
        <f>IF(OR(O192= "Bay Study", O192="FMWT"), VLOOKUP(D192,'Station-Crosswalk'!$A$1:$F$147,5,FALSE))</f>
        <v>Bay</v>
      </c>
      <c r="T192" s="50">
        <v>0</v>
      </c>
      <c r="V192" t="s">
        <v>227</v>
      </c>
    </row>
    <row r="193" spans="1:22" x14ac:dyDescent="0.25">
      <c r="A193">
        <v>2024</v>
      </c>
      <c r="B193">
        <v>12</v>
      </c>
      <c r="D193">
        <v>323</v>
      </c>
      <c r="E193">
        <v>1</v>
      </c>
      <c r="F193" t="s">
        <v>225</v>
      </c>
      <c r="G193">
        <v>0</v>
      </c>
      <c r="H193">
        <v>61</v>
      </c>
      <c r="I193">
        <v>1</v>
      </c>
      <c r="N193" t="str">
        <f t="shared" si="6"/>
        <v>Juvenile</v>
      </c>
      <c r="O193" t="s">
        <v>48</v>
      </c>
      <c r="Q193" t="str">
        <f>IF(OR(O193= "Bay Study", O193= "FMWT"), VLOOKUP(D193,'Station-Crosswalk'!$A$1:$F$147,6,FALSE), "")</f>
        <v>Bay</v>
      </c>
      <c r="R193" t="str">
        <f>IF(OR(O193= "Bay Study", O193="FMWT"), VLOOKUP(D193,'Station-Crosswalk'!$A$1:$F$147,5,FALSE))</f>
        <v>Bay</v>
      </c>
      <c r="T193" s="50">
        <v>0</v>
      </c>
      <c r="V193" t="s">
        <v>227</v>
      </c>
    </row>
    <row r="194" spans="1:22" x14ac:dyDescent="0.25">
      <c r="A194">
        <v>2024</v>
      </c>
      <c r="B194">
        <v>12</v>
      </c>
      <c r="D194">
        <v>323</v>
      </c>
      <c r="E194">
        <v>1</v>
      </c>
      <c r="F194" t="s">
        <v>225</v>
      </c>
      <c r="G194">
        <v>0</v>
      </c>
      <c r="H194">
        <v>59</v>
      </c>
      <c r="I194">
        <v>1</v>
      </c>
      <c r="N194" t="str">
        <f t="shared" si="6"/>
        <v>Juvenile</v>
      </c>
      <c r="O194" t="s">
        <v>48</v>
      </c>
      <c r="Q194" t="str">
        <f>IF(OR(O194= "Bay Study", O194= "FMWT"), VLOOKUP(D194,'Station-Crosswalk'!$A$1:$F$147,6,FALSE), "")</f>
        <v>Bay</v>
      </c>
      <c r="R194" t="str">
        <f>IF(OR(O194= "Bay Study", O194="FMWT"), VLOOKUP(D194,'Station-Crosswalk'!$A$1:$F$147,5,FALSE))</f>
        <v>Bay</v>
      </c>
      <c r="T194" s="50">
        <v>0</v>
      </c>
      <c r="V194" t="s">
        <v>227</v>
      </c>
    </row>
    <row r="195" spans="1:22" x14ac:dyDescent="0.25">
      <c r="A195">
        <v>2024</v>
      </c>
      <c r="B195">
        <v>12</v>
      </c>
      <c r="D195">
        <v>323</v>
      </c>
      <c r="E195">
        <v>1</v>
      </c>
      <c r="F195" t="s">
        <v>225</v>
      </c>
      <c r="G195">
        <v>0</v>
      </c>
      <c r="H195">
        <v>58</v>
      </c>
      <c r="I195">
        <v>1</v>
      </c>
      <c r="N195" t="str">
        <f t="shared" si="6"/>
        <v>Juvenile</v>
      </c>
      <c r="O195" t="s">
        <v>48</v>
      </c>
      <c r="Q195" t="str">
        <f>IF(OR(O195= "Bay Study", O195= "FMWT"), VLOOKUP(D195,'Station-Crosswalk'!$A$1:$F$147,6,FALSE), "")</f>
        <v>Bay</v>
      </c>
      <c r="R195" t="str">
        <f>IF(OR(O195= "Bay Study", O195="FMWT"), VLOOKUP(D195,'Station-Crosswalk'!$A$1:$F$147,5,FALSE))</f>
        <v>Bay</v>
      </c>
      <c r="T195" s="50">
        <v>0</v>
      </c>
      <c r="V195" t="s">
        <v>227</v>
      </c>
    </row>
    <row r="196" spans="1:22" x14ac:dyDescent="0.25">
      <c r="A196">
        <v>2024</v>
      </c>
      <c r="B196">
        <v>12</v>
      </c>
      <c r="D196">
        <v>323</v>
      </c>
      <c r="E196">
        <v>1</v>
      </c>
      <c r="F196" t="s">
        <v>225</v>
      </c>
      <c r="G196">
        <v>0</v>
      </c>
      <c r="H196">
        <v>57</v>
      </c>
      <c r="I196">
        <v>2</v>
      </c>
      <c r="N196" t="str">
        <f t="shared" si="6"/>
        <v>Juvenile</v>
      </c>
      <c r="O196" t="s">
        <v>48</v>
      </c>
      <c r="Q196" t="str">
        <f>IF(OR(O196= "Bay Study", O196= "FMWT"), VLOOKUP(D196,'Station-Crosswalk'!$A$1:$F$147,6,FALSE), "")</f>
        <v>Bay</v>
      </c>
      <c r="R196" t="str">
        <f>IF(OR(O196= "Bay Study", O196="FMWT"), VLOOKUP(D196,'Station-Crosswalk'!$A$1:$F$147,5,FALSE))</f>
        <v>Bay</v>
      </c>
      <c r="T196" s="50">
        <v>0</v>
      </c>
      <c r="V196" t="s">
        <v>227</v>
      </c>
    </row>
    <row r="197" spans="1:22" x14ac:dyDescent="0.25">
      <c r="A197">
        <v>2024</v>
      </c>
      <c r="B197">
        <v>12</v>
      </c>
      <c r="D197">
        <v>323</v>
      </c>
      <c r="E197">
        <v>1</v>
      </c>
      <c r="F197" t="s">
        <v>225</v>
      </c>
      <c r="G197">
        <v>0</v>
      </c>
      <c r="H197">
        <v>55</v>
      </c>
      <c r="I197">
        <v>2</v>
      </c>
      <c r="N197" t="str">
        <f t="shared" si="6"/>
        <v>Juvenile</v>
      </c>
      <c r="O197" t="s">
        <v>48</v>
      </c>
      <c r="Q197" t="str">
        <f>IF(OR(O197= "Bay Study", O197= "FMWT"), VLOOKUP(D197,'Station-Crosswalk'!$A$1:$F$147,6,FALSE), "")</f>
        <v>Bay</v>
      </c>
      <c r="R197" t="str">
        <f>IF(OR(O197= "Bay Study", O197="FMWT"), VLOOKUP(D197,'Station-Crosswalk'!$A$1:$F$147,5,FALSE))</f>
        <v>Bay</v>
      </c>
      <c r="T197" s="50">
        <v>0</v>
      </c>
      <c r="V197" t="s">
        <v>227</v>
      </c>
    </row>
    <row r="198" spans="1:22" x14ac:dyDescent="0.25">
      <c r="A198">
        <v>2024</v>
      </c>
      <c r="B198">
        <v>12</v>
      </c>
      <c r="D198">
        <v>323</v>
      </c>
      <c r="E198">
        <v>1</v>
      </c>
      <c r="F198" t="s">
        <v>225</v>
      </c>
      <c r="G198">
        <v>0</v>
      </c>
      <c r="H198">
        <v>54</v>
      </c>
      <c r="I198">
        <v>1</v>
      </c>
      <c r="N198" t="str">
        <f t="shared" si="6"/>
        <v>Juvenile</v>
      </c>
      <c r="O198" t="s">
        <v>48</v>
      </c>
      <c r="Q198" t="str">
        <f>IF(OR(O198= "Bay Study", O198= "FMWT"), VLOOKUP(D198,'Station-Crosswalk'!$A$1:$F$147,6,FALSE), "")</f>
        <v>Bay</v>
      </c>
      <c r="R198" t="str">
        <f>IF(OR(O198= "Bay Study", O198="FMWT"), VLOOKUP(D198,'Station-Crosswalk'!$A$1:$F$147,5,FALSE))</f>
        <v>Bay</v>
      </c>
      <c r="T198" s="50">
        <v>0</v>
      </c>
      <c r="V198" t="s">
        <v>227</v>
      </c>
    </row>
    <row r="199" spans="1:22" x14ac:dyDescent="0.25">
      <c r="A199">
        <v>2024</v>
      </c>
      <c r="B199">
        <v>12</v>
      </c>
      <c r="D199">
        <v>322</v>
      </c>
      <c r="E199">
        <v>2</v>
      </c>
      <c r="F199" t="s">
        <v>225</v>
      </c>
      <c r="G199">
        <v>0</v>
      </c>
      <c r="H199">
        <v>113</v>
      </c>
      <c r="I199">
        <v>1</v>
      </c>
      <c r="N199" t="str">
        <f t="shared" si="6"/>
        <v>Adult</v>
      </c>
      <c r="O199" t="s">
        <v>48</v>
      </c>
      <c r="Q199" t="str">
        <f>IF(OR(O199= "Bay Study", O199= "FMWT"), VLOOKUP(D199,'Station-Crosswalk'!$A$1:$F$147,6,FALSE), "")</f>
        <v>Bay</v>
      </c>
      <c r="R199" t="str">
        <f>IF(OR(O199= "Bay Study", O199="FMWT"), VLOOKUP(D199,'Station-Crosswalk'!$A$1:$F$147,5,FALSE))</f>
        <v>Bay</v>
      </c>
      <c r="T199" s="50">
        <v>0</v>
      </c>
      <c r="V199" t="s">
        <v>227</v>
      </c>
    </row>
    <row r="200" spans="1:22" x14ac:dyDescent="0.25">
      <c r="A200">
        <v>2024</v>
      </c>
      <c r="B200">
        <v>12</v>
      </c>
      <c r="D200">
        <v>322</v>
      </c>
      <c r="E200">
        <v>2</v>
      </c>
      <c r="F200" t="s">
        <v>225</v>
      </c>
      <c r="G200">
        <v>0</v>
      </c>
      <c r="H200">
        <v>107</v>
      </c>
      <c r="I200">
        <v>1</v>
      </c>
      <c r="N200" t="str">
        <f t="shared" si="6"/>
        <v>Adult</v>
      </c>
      <c r="O200" t="s">
        <v>48</v>
      </c>
      <c r="Q200" t="str">
        <f>IF(OR(O200= "Bay Study", O200= "FMWT"), VLOOKUP(D200,'Station-Crosswalk'!$A$1:$F$147,6,FALSE), "")</f>
        <v>Bay</v>
      </c>
      <c r="R200" t="str">
        <f>IF(OR(O200= "Bay Study", O200="FMWT"), VLOOKUP(D200,'Station-Crosswalk'!$A$1:$F$147,5,FALSE))</f>
        <v>Bay</v>
      </c>
      <c r="T200" s="50">
        <v>0</v>
      </c>
      <c r="V200" t="s">
        <v>227</v>
      </c>
    </row>
    <row r="201" spans="1:22" x14ac:dyDescent="0.25">
      <c r="A201">
        <v>2024</v>
      </c>
      <c r="B201">
        <v>12</v>
      </c>
      <c r="D201">
        <v>322</v>
      </c>
      <c r="E201">
        <v>2</v>
      </c>
      <c r="F201" t="s">
        <v>225</v>
      </c>
      <c r="G201">
        <v>0</v>
      </c>
      <c r="H201">
        <v>62</v>
      </c>
      <c r="I201">
        <v>1</v>
      </c>
      <c r="N201" t="str">
        <f t="shared" si="6"/>
        <v>Juvenile</v>
      </c>
      <c r="O201" t="s">
        <v>48</v>
      </c>
      <c r="Q201" t="str">
        <f>IF(OR(O201= "Bay Study", O201= "FMWT"), VLOOKUP(D201,'Station-Crosswalk'!$A$1:$F$147,6,FALSE), "")</f>
        <v>Bay</v>
      </c>
      <c r="R201" t="str">
        <f>IF(OR(O201= "Bay Study", O201="FMWT"), VLOOKUP(D201,'Station-Crosswalk'!$A$1:$F$147,5,FALSE))</f>
        <v>Bay</v>
      </c>
      <c r="T201" s="50">
        <v>0</v>
      </c>
      <c r="V201" t="s">
        <v>227</v>
      </c>
    </row>
    <row r="202" spans="1:22" x14ac:dyDescent="0.25">
      <c r="A202">
        <v>2024</v>
      </c>
      <c r="B202">
        <v>12</v>
      </c>
      <c r="D202">
        <v>322</v>
      </c>
      <c r="E202">
        <v>2</v>
      </c>
      <c r="F202" t="s">
        <v>225</v>
      </c>
      <c r="G202">
        <v>0</v>
      </c>
      <c r="H202">
        <v>60</v>
      </c>
      <c r="I202">
        <v>1</v>
      </c>
      <c r="N202" t="str">
        <f t="shared" si="6"/>
        <v>Juvenile</v>
      </c>
      <c r="O202" t="s">
        <v>48</v>
      </c>
      <c r="Q202" t="str">
        <f>IF(OR(O202= "Bay Study", O202= "FMWT"), VLOOKUP(D202,'Station-Crosswalk'!$A$1:$F$147,6,FALSE), "")</f>
        <v>Bay</v>
      </c>
      <c r="R202" t="str">
        <f>IF(OR(O202= "Bay Study", O202="FMWT"), VLOOKUP(D202,'Station-Crosswalk'!$A$1:$F$147,5,FALSE))</f>
        <v>Bay</v>
      </c>
      <c r="T202" s="50">
        <v>0</v>
      </c>
      <c r="V202" t="s">
        <v>227</v>
      </c>
    </row>
    <row r="203" spans="1:22" x14ac:dyDescent="0.25">
      <c r="A203">
        <v>2024</v>
      </c>
      <c r="B203">
        <v>12</v>
      </c>
      <c r="D203">
        <v>321</v>
      </c>
      <c r="E203">
        <v>2</v>
      </c>
      <c r="F203" t="s">
        <v>225</v>
      </c>
      <c r="G203">
        <v>0</v>
      </c>
      <c r="H203">
        <v>55</v>
      </c>
      <c r="I203">
        <v>1</v>
      </c>
      <c r="N203" t="str">
        <f t="shared" si="6"/>
        <v>Juvenile</v>
      </c>
      <c r="O203" t="s">
        <v>48</v>
      </c>
      <c r="Q203" t="str">
        <f>IF(OR(O203= "Bay Study", O203= "FMWT"), VLOOKUP(D203,'Station-Crosswalk'!$A$1:$F$147,6,FALSE), "")</f>
        <v>Bay</v>
      </c>
      <c r="R203" t="str">
        <f>IF(OR(O203= "Bay Study", O203="FMWT"), VLOOKUP(D203,'Station-Crosswalk'!$A$1:$F$147,5,FALSE))</f>
        <v>Bay</v>
      </c>
      <c r="T203" s="50">
        <v>0</v>
      </c>
      <c r="V203" t="s">
        <v>227</v>
      </c>
    </row>
    <row r="204" spans="1:22" x14ac:dyDescent="0.25">
      <c r="A204">
        <v>2024</v>
      </c>
      <c r="B204">
        <v>12</v>
      </c>
      <c r="D204">
        <v>320</v>
      </c>
      <c r="E204">
        <v>2</v>
      </c>
      <c r="F204" t="s">
        <v>225</v>
      </c>
      <c r="G204">
        <v>0</v>
      </c>
      <c r="H204">
        <v>76</v>
      </c>
      <c r="I204">
        <v>1</v>
      </c>
      <c r="N204" t="str">
        <f t="shared" si="6"/>
        <v>Juvenile</v>
      </c>
      <c r="O204" t="s">
        <v>48</v>
      </c>
      <c r="Q204" t="str">
        <f>IF(OR(O204= "Bay Study", O204= "FMWT"), VLOOKUP(D204,'Station-Crosswalk'!$A$1:$F$147,6,FALSE), "")</f>
        <v>Far West</v>
      </c>
      <c r="R204" t="str">
        <f>IF(OR(O204= "Bay Study", O204="FMWT"), VLOOKUP(D204,'Station-Crosswalk'!$A$1:$F$147,5,FALSE))</f>
        <v>Western Delta</v>
      </c>
      <c r="T204" s="50">
        <v>0</v>
      </c>
      <c r="V204" t="s">
        <v>227</v>
      </c>
    </row>
    <row r="205" spans="1:22" x14ac:dyDescent="0.25">
      <c r="A205">
        <v>2024</v>
      </c>
      <c r="B205">
        <v>12</v>
      </c>
      <c r="D205">
        <v>319</v>
      </c>
      <c r="E205">
        <v>2</v>
      </c>
      <c r="F205" t="s">
        <v>225</v>
      </c>
      <c r="G205">
        <v>0</v>
      </c>
      <c r="H205">
        <v>98</v>
      </c>
      <c r="I205">
        <v>1</v>
      </c>
      <c r="N205" t="str">
        <f t="shared" si="6"/>
        <v>Adult</v>
      </c>
      <c r="O205" t="s">
        <v>48</v>
      </c>
      <c r="Q205" t="str">
        <f>IF(OR(O205= "Bay Study", O205= "FMWT"), VLOOKUP(D205,'Station-Crosswalk'!$A$1:$F$147,6,FALSE), "")</f>
        <v>Far West</v>
      </c>
      <c r="R205" t="str">
        <f>IF(OR(O205= "Bay Study", O205="FMWT"), VLOOKUP(D205,'Station-Crosswalk'!$A$1:$F$147,5,FALSE))</f>
        <v>Western Delta</v>
      </c>
      <c r="T205" s="50">
        <v>0</v>
      </c>
      <c r="V205" t="s">
        <v>227</v>
      </c>
    </row>
    <row r="206" spans="1:22" x14ac:dyDescent="0.25">
      <c r="A206">
        <v>2024</v>
      </c>
      <c r="B206">
        <v>12</v>
      </c>
      <c r="D206">
        <v>319</v>
      </c>
      <c r="E206">
        <v>2</v>
      </c>
      <c r="F206" t="s">
        <v>225</v>
      </c>
      <c r="G206">
        <v>0</v>
      </c>
      <c r="H206">
        <v>57</v>
      </c>
      <c r="I206">
        <v>1</v>
      </c>
      <c r="N206" t="str">
        <f t="shared" si="6"/>
        <v>Juvenile</v>
      </c>
      <c r="O206" t="s">
        <v>48</v>
      </c>
      <c r="Q206" t="str">
        <f>IF(OR(O206= "Bay Study", O206= "FMWT"), VLOOKUP(D206,'Station-Crosswalk'!$A$1:$F$147,6,FALSE), "")</f>
        <v>Far West</v>
      </c>
      <c r="R206" t="str">
        <f>IF(OR(O206= "Bay Study", O206="FMWT"), VLOOKUP(D206,'Station-Crosswalk'!$A$1:$F$147,5,FALSE))</f>
        <v>Western Delta</v>
      </c>
      <c r="T206" s="50">
        <v>0</v>
      </c>
      <c r="V206" t="s">
        <v>227</v>
      </c>
    </row>
    <row r="207" spans="1:22" x14ac:dyDescent="0.25">
      <c r="A207">
        <v>2024</v>
      </c>
      <c r="B207">
        <v>12</v>
      </c>
      <c r="D207">
        <v>216</v>
      </c>
      <c r="E207">
        <v>2</v>
      </c>
      <c r="F207" t="s">
        <v>225</v>
      </c>
      <c r="G207">
        <v>0</v>
      </c>
      <c r="H207">
        <v>113</v>
      </c>
      <c r="I207">
        <v>1</v>
      </c>
      <c r="N207" t="str">
        <f t="shared" si="6"/>
        <v>Adult</v>
      </c>
      <c r="O207" t="s">
        <v>48</v>
      </c>
      <c r="Q207" t="str">
        <f>IF(OR(O207= "Bay Study", O207= "FMWT"), VLOOKUP(D207,'Station-Crosswalk'!$A$1:$F$147,6,FALSE), "")</f>
        <v>Bay</v>
      </c>
      <c r="R207" t="str">
        <f>IF(OR(O207= "Bay Study", O207="FMWT"), VLOOKUP(D207,'Station-Crosswalk'!$A$1:$F$147,5,FALSE))</f>
        <v>Bay</v>
      </c>
      <c r="T207" s="50">
        <v>0</v>
      </c>
      <c r="V207" t="s">
        <v>227</v>
      </c>
    </row>
    <row r="208" spans="1:22" x14ac:dyDescent="0.25">
      <c r="A208">
        <v>2024</v>
      </c>
      <c r="B208">
        <v>12</v>
      </c>
      <c r="D208">
        <v>215</v>
      </c>
      <c r="E208">
        <v>2</v>
      </c>
      <c r="F208" t="s">
        <v>225</v>
      </c>
      <c r="G208">
        <v>0</v>
      </c>
      <c r="H208">
        <v>120</v>
      </c>
      <c r="I208">
        <v>1</v>
      </c>
      <c r="N208" t="str">
        <f t="shared" si="6"/>
        <v>Adult</v>
      </c>
      <c r="O208" t="s">
        <v>48</v>
      </c>
      <c r="Q208" t="str">
        <f>IF(OR(O208= "Bay Study", O208= "FMWT"), VLOOKUP(D208,'Station-Crosswalk'!$A$1:$F$147,6,FALSE), "")</f>
        <v>Bay</v>
      </c>
      <c r="R208" t="str">
        <f>IF(OR(O208= "Bay Study", O208="FMWT"), VLOOKUP(D208,'Station-Crosswalk'!$A$1:$F$147,5,FALSE))</f>
        <v>Bay</v>
      </c>
      <c r="T208" s="50">
        <v>0</v>
      </c>
      <c r="V208" t="s">
        <v>227</v>
      </c>
    </row>
    <row r="209" spans="1:22" x14ac:dyDescent="0.25">
      <c r="A209">
        <v>2024</v>
      </c>
      <c r="B209">
        <v>12</v>
      </c>
      <c r="D209">
        <v>215</v>
      </c>
      <c r="E209">
        <v>2</v>
      </c>
      <c r="F209" t="s">
        <v>225</v>
      </c>
      <c r="G209">
        <v>0</v>
      </c>
      <c r="H209">
        <v>70</v>
      </c>
      <c r="I209">
        <v>1</v>
      </c>
      <c r="N209" t="str">
        <f t="shared" si="6"/>
        <v>Juvenile</v>
      </c>
      <c r="O209" t="s">
        <v>48</v>
      </c>
      <c r="Q209" t="str">
        <f>IF(OR(O209= "Bay Study", O209= "FMWT"), VLOOKUP(D209,'Station-Crosswalk'!$A$1:$F$147,6,FALSE), "")</f>
        <v>Bay</v>
      </c>
      <c r="R209" t="str">
        <f>IF(OR(O209= "Bay Study", O209="FMWT"), VLOOKUP(D209,'Station-Crosswalk'!$A$1:$F$147,5,FALSE))</f>
        <v>Bay</v>
      </c>
      <c r="T209" s="50">
        <v>0</v>
      </c>
      <c r="V209" t="s">
        <v>227</v>
      </c>
    </row>
    <row r="210" spans="1:22" x14ac:dyDescent="0.25">
      <c r="A210">
        <v>2024</v>
      </c>
      <c r="B210">
        <v>12</v>
      </c>
      <c r="D210">
        <v>215</v>
      </c>
      <c r="E210">
        <v>2</v>
      </c>
      <c r="F210" t="s">
        <v>225</v>
      </c>
      <c r="G210">
        <v>0</v>
      </c>
      <c r="H210">
        <v>67</v>
      </c>
      <c r="I210">
        <v>1</v>
      </c>
      <c r="N210" t="str">
        <f t="shared" ref="N210:N229" si="7">IF(H210=0, "Adult", IF(H210&lt;20,"Larva",IF(H210&lt;=84,"Juvenile","Adult")))</f>
        <v>Juvenile</v>
      </c>
      <c r="O210" t="s">
        <v>48</v>
      </c>
      <c r="Q210" t="str">
        <f>IF(OR(O210= "Bay Study", O210= "FMWT"), VLOOKUP(D210,'Station-Crosswalk'!$A$1:$F$147,6,FALSE), "")</f>
        <v>Bay</v>
      </c>
      <c r="R210" t="str">
        <f>IF(OR(O210= "Bay Study", O210="FMWT"), VLOOKUP(D210,'Station-Crosswalk'!$A$1:$F$147,5,FALSE))</f>
        <v>Bay</v>
      </c>
      <c r="T210" s="50">
        <v>0</v>
      </c>
      <c r="V210" t="s">
        <v>227</v>
      </c>
    </row>
    <row r="211" spans="1:22" x14ac:dyDescent="0.25">
      <c r="A211">
        <v>2024</v>
      </c>
      <c r="B211">
        <v>12</v>
      </c>
      <c r="D211">
        <v>215</v>
      </c>
      <c r="E211">
        <v>2</v>
      </c>
      <c r="F211" t="s">
        <v>225</v>
      </c>
      <c r="G211">
        <v>0</v>
      </c>
      <c r="H211">
        <v>56</v>
      </c>
      <c r="I211">
        <v>1</v>
      </c>
      <c r="N211" t="str">
        <f t="shared" si="7"/>
        <v>Juvenile</v>
      </c>
      <c r="O211" t="s">
        <v>48</v>
      </c>
      <c r="Q211" t="str">
        <f>IF(OR(O211= "Bay Study", O211= "FMWT"), VLOOKUP(D211,'Station-Crosswalk'!$A$1:$F$147,6,FALSE), "")</f>
        <v>Bay</v>
      </c>
      <c r="R211" t="str">
        <f>IF(OR(O211= "Bay Study", O211="FMWT"), VLOOKUP(D211,'Station-Crosswalk'!$A$1:$F$147,5,FALSE))</f>
        <v>Bay</v>
      </c>
      <c r="T211" s="50">
        <v>0</v>
      </c>
      <c r="V211" t="s">
        <v>227</v>
      </c>
    </row>
    <row r="212" spans="1:22" x14ac:dyDescent="0.25">
      <c r="A212">
        <v>2024</v>
      </c>
      <c r="B212">
        <v>12</v>
      </c>
      <c r="D212">
        <v>214</v>
      </c>
      <c r="E212">
        <v>2</v>
      </c>
      <c r="F212" t="s">
        <v>225</v>
      </c>
      <c r="G212">
        <v>0</v>
      </c>
      <c r="H212">
        <v>106</v>
      </c>
      <c r="I212">
        <v>1</v>
      </c>
      <c r="N212" t="str">
        <f t="shared" si="7"/>
        <v>Adult</v>
      </c>
      <c r="O212" t="s">
        <v>48</v>
      </c>
      <c r="Q212" t="str">
        <f>IF(OR(O212= "Bay Study", O212= "FMWT"), VLOOKUP(D212,'Station-Crosswalk'!$A$1:$F$147,6,FALSE), "")</f>
        <v>Bay</v>
      </c>
      <c r="R212" t="str">
        <f>IF(OR(O212= "Bay Study", O212="FMWT"), VLOOKUP(D212,'Station-Crosswalk'!$A$1:$F$147,5,FALSE))</f>
        <v>Bay</v>
      </c>
      <c r="T212" s="50">
        <v>0</v>
      </c>
      <c r="V212" t="s">
        <v>227</v>
      </c>
    </row>
    <row r="213" spans="1:22" x14ac:dyDescent="0.25">
      <c r="A213">
        <v>2024</v>
      </c>
      <c r="B213">
        <v>12</v>
      </c>
      <c r="D213">
        <v>211</v>
      </c>
      <c r="E213">
        <v>2</v>
      </c>
      <c r="F213" t="s">
        <v>225</v>
      </c>
      <c r="G213">
        <v>0</v>
      </c>
      <c r="H213">
        <v>108</v>
      </c>
      <c r="I213">
        <v>1</v>
      </c>
      <c r="N213" t="str">
        <f t="shared" si="7"/>
        <v>Adult</v>
      </c>
      <c r="O213" t="s">
        <v>48</v>
      </c>
      <c r="Q213" t="str">
        <f>IF(OR(O213= "Bay Study", O213= "FMWT"), VLOOKUP(D213,'Station-Crosswalk'!$A$1:$F$147,6,FALSE), "")</f>
        <v>Bay</v>
      </c>
      <c r="R213" t="str">
        <f>IF(OR(O213= "Bay Study", O213="FMWT"), VLOOKUP(D213,'Station-Crosswalk'!$A$1:$F$147,5,FALSE))</f>
        <v>Bay</v>
      </c>
      <c r="T213" s="50">
        <v>0</v>
      </c>
      <c r="V213" t="s">
        <v>227</v>
      </c>
    </row>
    <row r="214" spans="1:22" x14ac:dyDescent="0.25">
      <c r="A214">
        <v>2024</v>
      </c>
      <c r="B214">
        <v>12</v>
      </c>
      <c r="D214">
        <v>140</v>
      </c>
      <c r="E214">
        <v>1</v>
      </c>
      <c r="F214" t="s">
        <v>225</v>
      </c>
      <c r="G214">
        <v>0</v>
      </c>
      <c r="H214">
        <v>72</v>
      </c>
      <c r="I214">
        <v>1</v>
      </c>
      <c r="N214" t="str">
        <f t="shared" si="7"/>
        <v>Juvenile</v>
      </c>
      <c r="O214" t="s">
        <v>48</v>
      </c>
      <c r="Q214" t="str">
        <f>IF(OR(O214= "Bay Study", O214= "FMWT"), VLOOKUP(D214,'Station-Crosswalk'!$A$1:$F$147,6,FALSE), "")</f>
        <v>Bay</v>
      </c>
      <c r="R214" t="str">
        <f>IF(OR(O214= "Bay Study", O214="FMWT"), VLOOKUP(D214,'Station-Crosswalk'!$A$1:$F$147,5,FALSE))</f>
        <v>Bay</v>
      </c>
      <c r="T214" s="50">
        <v>0</v>
      </c>
      <c r="V214" t="s">
        <v>227</v>
      </c>
    </row>
    <row r="215" spans="1:22" x14ac:dyDescent="0.25">
      <c r="A215">
        <v>2024</v>
      </c>
      <c r="B215">
        <v>12</v>
      </c>
      <c r="D215">
        <v>110</v>
      </c>
      <c r="E215">
        <v>2</v>
      </c>
      <c r="F215" t="s">
        <v>225</v>
      </c>
      <c r="G215">
        <v>0</v>
      </c>
      <c r="H215">
        <v>116</v>
      </c>
      <c r="I215">
        <v>1</v>
      </c>
      <c r="N215" t="str">
        <f t="shared" si="7"/>
        <v>Adult</v>
      </c>
      <c r="O215" t="s">
        <v>48</v>
      </c>
      <c r="Q215" t="str">
        <f>IF(OR(O215= "Bay Study", O215= "FMWT"), VLOOKUP(D215,'Station-Crosswalk'!$A$1:$F$147,6,FALSE), "")</f>
        <v>Bay</v>
      </c>
      <c r="R215" t="str">
        <f>IF(OR(O215= "Bay Study", O215="FMWT"), VLOOKUP(D215,'Station-Crosswalk'!$A$1:$F$147,5,FALSE))</f>
        <v>Bay</v>
      </c>
      <c r="T215" s="50">
        <v>0</v>
      </c>
      <c r="V215" t="s">
        <v>227</v>
      </c>
    </row>
    <row r="216" spans="1:22" x14ac:dyDescent="0.25">
      <c r="A216">
        <v>2024</v>
      </c>
      <c r="B216">
        <v>12</v>
      </c>
      <c r="D216">
        <v>110</v>
      </c>
      <c r="E216">
        <v>2</v>
      </c>
      <c r="F216" t="s">
        <v>225</v>
      </c>
      <c r="G216">
        <v>0</v>
      </c>
      <c r="H216">
        <v>112</v>
      </c>
      <c r="I216">
        <v>1</v>
      </c>
      <c r="N216" t="str">
        <f t="shared" si="7"/>
        <v>Adult</v>
      </c>
      <c r="O216" t="s">
        <v>48</v>
      </c>
      <c r="Q216" t="str">
        <f>IF(OR(O216= "Bay Study", O216= "FMWT"), VLOOKUP(D216,'Station-Crosswalk'!$A$1:$F$147,6,FALSE), "")</f>
        <v>Bay</v>
      </c>
      <c r="R216" t="str">
        <f>IF(OR(O216= "Bay Study", O216="FMWT"), VLOOKUP(D216,'Station-Crosswalk'!$A$1:$F$147,5,FALSE))</f>
        <v>Bay</v>
      </c>
      <c r="T216" s="50">
        <v>0</v>
      </c>
      <c r="V216" t="s">
        <v>227</v>
      </c>
    </row>
    <row r="217" spans="1:22" x14ac:dyDescent="0.25">
      <c r="A217">
        <v>2024</v>
      </c>
      <c r="B217">
        <v>12</v>
      </c>
      <c r="D217">
        <v>110</v>
      </c>
      <c r="E217">
        <v>2</v>
      </c>
      <c r="F217" t="s">
        <v>225</v>
      </c>
      <c r="G217">
        <v>0</v>
      </c>
      <c r="H217">
        <v>67</v>
      </c>
      <c r="I217">
        <v>1</v>
      </c>
      <c r="N217" t="str">
        <f t="shared" si="7"/>
        <v>Juvenile</v>
      </c>
      <c r="O217" t="s">
        <v>48</v>
      </c>
      <c r="Q217" t="str">
        <f>IF(OR(O217= "Bay Study", O217= "FMWT"), VLOOKUP(D217,'Station-Crosswalk'!$A$1:$F$147,6,FALSE), "")</f>
        <v>Bay</v>
      </c>
      <c r="R217" t="str">
        <f>IF(OR(O217= "Bay Study", O217="FMWT"), VLOOKUP(D217,'Station-Crosswalk'!$A$1:$F$147,5,FALSE))</f>
        <v>Bay</v>
      </c>
      <c r="T217" s="50">
        <v>0</v>
      </c>
      <c r="V217" t="s">
        <v>227</v>
      </c>
    </row>
    <row r="218" spans="1:22" x14ac:dyDescent="0.25">
      <c r="A218">
        <v>2024</v>
      </c>
      <c r="B218">
        <v>12</v>
      </c>
      <c r="D218">
        <v>109</v>
      </c>
      <c r="E218">
        <v>1</v>
      </c>
      <c r="F218" t="s">
        <v>225</v>
      </c>
      <c r="G218">
        <v>0</v>
      </c>
      <c r="H218">
        <v>61</v>
      </c>
      <c r="I218">
        <v>1</v>
      </c>
      <c r="N218" t="str">
        <f t="shared" si="7"/>
        <v>Juvenile</v>
      </c>
      <c r="O218" t="s">
        <v>48</v>
      </c>
      <c r="Q218" t="str">
        <f>IF(OR(O218= "Bay Study", O218= "FMWT"), VLOOKUP(D218,'Station-Crosswalk'!$A$1:$F$147,6,FALSE), "")</f>
        <v>Bay</v>
      </c>
      <c r="R218" t="str">
        <f>IF(OR(O218= "Bay Study", O218="FMWT"), VLOOKUP(D218,'Station-Crosswalk'!$A$1:$F$147,5,FALSE))</f>
        <v>Bay</v>
      </c>
      <c r="T218" s="50">
        <v>0</v>
      </c>
      <c r="V218" t="s">
        <v>227</v>
      </c>
    </row>
    <row r="219" spans="1:22" x14ac:dyDescent="0.25">
      <c r="A219">
        <v>2024</v>
      </c>
      <c r="B219">
        <v>12</v>
      </c>
      <c r="D219">
        <v>109</v>
      </c>
      <c r="E219">
        <v>1</v>
      </c>
      <c r="F219" t="s">
        <v>225</v>
      </c>
      <c r="G219">
        <v>0</v>
      </c>
      <c r="H219">
        <v>60</v>
      </c>
      <c r="I219">
        <v>1</v>
      </c>
      <c r="N219" t="str">
        <f t="shared" si="7"/>
        <v>Juvenile</v>
      </c>
      <c r="O219" t="s">
        <v>48</v>
      </c>
      <c r="Q219" t="str">
        <f>IF(OR(O219= "Bay Study", O219= "FMWT"), VLOOKUP(D219,'Station-Crosswalk'!$A$1:$F$147,6,FALSE), "")</f>
        <v>Bay</v>
      </c>
      <c r="R219" t="str">
        <f>IF(OR(O219= "Bay Study", O219="FMWT"), VLOOKUP(D219,'Station-Crosswalk'!$A$1:$F$147,5,FALSE))</f>
        <v>Bay</v>
      </c>
      <c r="T219" s="50">
        <v>0</v>
      </c>
      <c r="V219" t="s">
        <v>227</v>
      </c>
    </row>
    <row r="220" spans="1:22" x14ac:dyDescent="0.25">
      <c r="A220">
        <v>2024</v>
      </c>
      <c r="B220">
        <v>12</v>
      </c>
      <c r="D220">
        <v>109</v>
      </c>
      <c r="E220">
        <v>1</v>
      </c>
      <c r="F220" t="s">
        <v>225</v>
      </c>
      <c r="G220">
        <v>0</v>
      </c>
      <c r="H220">
        <v>56</v>
      </c>
      <c r="I220">
        <v>1</v>
      </c>
      <c r="N220" t="str">
        <f t="shared" si="7"/>
        <v>Juvenile</v>
      </c>
      <c r="O220" t="s">
        <v>48</v>
      </c>
      <c r="Q220" t="str">
        <f>IF(OR(O220= "Bay Study", O220= "FMWT"), VLOOKUP(D220,'Station-Crosswalk'!$A$1:$F$147,6,FALSE), "")</f>
        <v>Bay</v>
      </c>
      <c r="R220" t="str">
        <f>IF(OR(O220= "Bay Study", O220="FMWT"), VLOOKUP(D220,'Station-Crosswalk'!$A$1:$F$147,5,FALSE))</f>
        <v>Bay</v>
      </c>
      <c r="T220" s="50">
        <v>0</v>
      </c>
      <c r="V220" t="s">
        <v>227</v>
      </c>
    </row>
    <row r="221" spans="1:22" x14ac:dyDescent="0.25">
      <c r="A221">
        <v>2024</v>
      </c>
      <c r="B221">
        <v>12</v>
      </c>
      <c r="D221">
        <v>108</v>
      </c>
      <c r="E221">
        <v>2</v>
      </c>
      <c r="F221" t="s">
        <v>225</v>
      </c>
      <c r="G221">
        <v>0</v>
      </c>
      <c r="H221">
        <v>68</v>
      </c>
      <c r="I221">
        <v>1</v>
      </c>
      <c r="N221" t="str">
        <f t="shared" si="7"/>
        <v>Juvenile</v>
      </c>
      <c r="O221" t="s">
        <v>48</v>
      </c>
      <c r="Q221" t="str">
        <f>IF(OR(O221= "Bay Study", O221= "FMWT"), VLOOKUP(D221,'Station-Crosswalk'!$A$1:$F$147,6,FALSE), "")</f>
        <v>Bay</v>
      </c>
      <c r="R221" t="str">
        <f>IF(OR(O221= "Bay Study", O221="FMWT"), VLOOKUP(D221,'Station-Crosswalk'!$A$1:$F$147,5,FALSE))</f>
        <v>Bay</v>
      </c>
      <c r="T221" s="50">
        <v>0</v>
      </c>
      <c r="V221" t="s">
        <v>227</v>
      </c>
    </row>
    <row r="222" spans="1:22" x14ac:dyDescent="0.25">
      <c r="A222">
        <v>2024</v>
      </c>
      <c r="B222">
        <v>12</v>
      </c>
      <c r="D222">
        <v>108</v>
      </c>
      <c r="E222">
        <v>1</v>
      </c>
      <c r="F222" t="s">
        <v>225</v>
      </c>
      <c r="G222">
        <v>0</v>
      </c>
      <c r="H222">
        <v>58</v>
      </c>
      <c r="I222">
        <v>1</v>
      </c>
      <c r="N222" t="str">
        <f t="shared" si="7"/>
        <v>Juvenile</v>
      </c>
      <c r="O222" t="s">
        <v>48</v>
      </c>
      <c r="Q222" t="str">
        <f>IF(OR(O222= "Bay Study", O222= "FMWT"), VLOOKUP(D222,'Station-Crosswalk'!$A$1:$F$147,6,FALSE), "")</f>
        <v>Bay</v>
      </c>
      <c r="R222" t="str">
        <f>IF(OR(O222= "Bay Study", O222="FMWT"), VLOOKUP(D222,'Station-Crosswalk'!$A$1:$F$147,5,FALSE))</f>
        <v>Bay</v>
      </c>
      <c r="T222" s="50">
        <v>0</v>
      </c>
      <c r="V222" t="s">
        <v>227</v>
      </c>
    </row>
    <row r="223" spans="1:22" x14ac:dyDescent="0.25">
      <c r="A223">
        <v>2024</v>
      </c>
      <c r="B223">
        <v>12</v>
      </c>
      <c r="D223">
        <v>103</v>
      </c>
      <c r="E223">
        <v>2</v>
      </c>
      <c r="F223" t="s">
        <v>225</v>
      </c>
      <c r="G223">
        <v>0</v>
      </c>
      <c r="H223">
        <v>65</v>
      </c>
      <c r="I223">
        <v>1</v>
      </c>
      <c r="N223" t="str">
        <f t="shared" si="7"/>
        <v>Juvenile</v>
      </c>
      <c r="O223" t="s">
        <v>48</v>
      </c>
      <c r="Q223" t="str">
        <f>IF(OR(O223= "Bay Study", O223= "FMWT"), VLOOKUP(D223,'Station-Crosswalk'!$A$1:$F$147,6,FALSE), "")</f>
        <v>Bay</v>
      </c>
      <c r="R223" t="str">
        <f>IF(OR(O223= "Bay Study", O223="FMWT"), VLOOKUP(D223,'Station-Crosswalk'!$A$1:$F$147,5,FALSE))</f>
        <v>Bay</v>
      </c>
      <c r="T223" s="50">
        <v>0</v>
      </c>
      <c r="V223" t="s">
        <v>227</v>
      </c>
    </row>
    <row r="224" spans="1:22" x14ac:dyDescent="0.25">
      <c r="A224">
        <v>2024</v>
      </c>
      <c r="B224">
        <v>12</v>
      </c>
      <c r="D224">
        <v>101</v>
      </c>
      <c r="E224">
        <v>2</v>
      </c>
      <c r="F224" t="s">
        <v>225</v>
      </c>
      <c r="G224">
        <v>0</v>
      </c>
      <c r="H224">
        <v>74</v>
      </c>
      <c r="I224">
        <v>1</v>
      </c>
      <c r="N224" t="str">
        <f t="shared" si="7"/>
        <v>Juvenile</v>
      </c>
      <c r="O224" t="s">
        <v>48</v>
      </c>
      <c r="Q224" t="str">
        <f>IF(OR(O224= "Bay Study", O224= "FMWT"), VLOOKUP(D224,'Station-Crosswalk'!$A$1:$F$147,6,FALSE), "")</f>
        <v>Bay</v>
      </c>
      <c r="R224" t="str">
        <f>IF(OR(O224= "Bay Study", O224="FMWT"), VLOOKUP(D224,'Station-Crosswalk'!$A$1:$F$147,5,FALSE))</f>
        <v>Bay</v>
      </c>
      <c r="T224" s="50">
        <v>0</v>
      </c>
      <c r="V224" t="s">
        <v>227</v>
      </c>
    </row>
    <row r="225" spans="1:22" x14ac:dyDescent="0.25">
      <c r="A225">
        <v>2024</v>
      </c>
      <c r="B225">
        <v>12</v>
      </c>
      <c r="D225">
        <v>101</v>
      </c>
      <c r="E225">
        <v>2</v>
      </c>
      <c r="F225" t="s">
        <v>225</v>
      </c>
      <c r="G225">
        <v>0</v>
      </c>
      <c r="H225">
        <v>70</v>
      </c>
      <c r="I225">
        <v>1</v>
      </c>
      <c r="N225" t="str">
        <f t="shared" si="7"/>
        <v>Juvenile</v>
      </c>
      <c r="O225" t="s">
        <v>48</v>
      </c>
      <c r="Q225" t="str">
        <f>IF(OR(O225= "Bay Study", O225= "FMWT"), VLOOKUP(D225,'Station-Crosswalk'!$A$1:$F$147,6,FALSE), "")</f>
        <v>Bay</v>
      </c>
      <c r="R225" t="str">
        <f>IF(OR(O225= "Bay Study", O225="FMWT"), VLOOKUP(D225,'Station-Crosswalk'!$A$1:$F$147,5,FALSE))</f>
        <v>Bay</v>
      </c>
      <c r="T225" s="50">
        <v>0</v>
      </c>
      <c r="V225" t="s">
        <v>227</v>
      </c>
    </row>
    <row r="226" spans="1:22" x14ac:dyDescent="0.25">
      <c r="A226">
        <v>2024</v>
      </c>
      <c r="B226">
        <v>12</v>
      </c>
      <c r="D226">
        <v>101</v>
      </c>
      <c r="E226">
        <v>1</v>
      </c>
      <c r="F226" t="s">
        <v>225</v>
      </c>
      <c r="G226">
        <v>0</v>
      </c>
      <c r="H226">
        <v>68</v>
      </c>
      <c r="I226">
        <v>1</v>
      </c>
      <c r="N226" t="str">
        <f t="shared" si="7"/>
        <v>Juvenile</v>
      </c>
      <c r="O226" t="s">
        <v>48</v>
      </c>
      <c r="Q226" t="str">
        <f>IF(OR(O226= "Bay Study", O226= "FMWT"), VLOOKUP(D226,'Station-Crosswalk'!$A$1:$F$147,6,FALSE), "")</f>
        <v>Bay</v>
      </c>
      <c r="R226" t="str">
        <f>IF(OR(O226= "Bay Study", O226="FMWT"), VLOOKUP(D226,'Station-Crosswalk'!$A$1:$F$147,5,FALSE))</f>
        <v>Bay</v>
      </c>
      <c r="T226" s="50">
        <v>0</v>
      </c>
      <c r="V226" t="s">
        <v>227</v>
      </c>
    </row>
    <row r="227" spans="1:22" x14ac:dyDescent="0.25">
      <c r="A227">
        <v>2024</v>
      </c>
      <c r="B227">
        <v>12</v>
      </c>
      <c r="D227">
        <v>101</v>
      </c>
      <c r="E227">
        <v>1</v>
      </c>
      <c r="F227" t="s">
        <v>225</v>
      </c>
      <c r="G227">
        <v>0</v>
      </c>
      <c r="H227">
        <v>67</v>
      </c>
      <c r="I227">
        <v>1</v>
      </c>
      <c r="N227" t="str">
        <f t="shared" si="7"/>
        <v>Juvenile</v>
      </c>
      <c r="O227" t="s">
        <v>48</v>
      </c>
      <c r="Q227" t="str">
        <f>IF(OR(O227= "Bay Study", O227= "FMWT"), VLOOKUP(D227,'Station-Crosswalk'!$A$1:$F$147,6,FALSE), "")</f>
        <v>Bay</v>
      </c>
      <c r="R227" t="str">
        <f>IF(OR(O227= "Bay Study", O227="FMWT"), VLOOKUP(D227,'Station-Crosswalk'!$A$1:$F$147,5,FALSE))</f>
        <v>Bay</v>
      </c>
      <c r="T227" s="50">
        <v>0</v>
      </c>
      <c r="V227" t="s">
        <v>227</v>
      </c>
    </row>
    <row r="228" spans="1:22" x14ac:dyDescent="0.25">
      <c r="A228">
        <v>2024</v>
      </c>
      <c r="B228">
        <v>12</v>
      </c>
      <c r="D228">
        <v>101</v>
      </c>
      <c r="E228">
        <v>2</v>
      </c>
      <c r="F228" t="s">
        <v>225</v>
      </c>
      <c r="G228">
        <v>0</v>
      </c>
      <c r="H228">
        <v>61</v>
      </c>
      <c r="I228">
        <v>1</v>
      </c>
      <c r="N228" t="str">
        <f t="shared" si="7"/>
        <v>Juvenile</v>
      </c>
      <c r="O228" t="s">
        <v>48</v>
      </c>
      <c r="Q228" t="str">
        <f>IF(OR(O228= "Bay Study", O228= "FMWT"), VLOOKUP(D228,'Station-Crosswalk'!$A$1:$F$147,6,FALSE), "")</f>
        <v>Bay</v>
      </c>
      <c r="R228" t="str">
        <f>IF(OR(O228= "Bay Study", O228="FMWT"), VLOOKUP(D228,'Station-Crosswalk'!$A$1:$F$147,5,FALSE))</f>
        <v>Bay</v>
      </c>
      <c r="T228" s="50">
        <v>0</v>
      </c>
      <c r="V228" t="s">
        <v>227</v>
      </c>
    </row>
    <row r="229" spans="1:22" x14ac:dyDescent="0.25">
      <c r="A229">
        <v>2024</v>
      </c>
      <c r="B229">
        <v>12</v>
      </c>
      <c r="D229">
        <v>101</v>
      </c>
      <c r="E229">
        <v>1</v>
      </c>
      <c r="F229" t="s">
        <v>225</v>
      </c>
      <c r="G229">
        <v>0</v>
      </c>
      <c r="H229">
        <v>55</v>
      </c>
      <c r="I229">
        <v>1</v>
      </c>
      <c r="N229" t="str">
        <f t="shared" si="7"/>
        <v>Juvenile</v>
      </c>
      <c r="O229" t="s">
        <v>48</v>
      </c>
      <c r="Q229" t="str">
        <f>IF(OR(O229= "Bay Study", O229= "FMWT"), VLOOKUP(D229,'Station-Crosswalk'!$A$1:$F$147,6,FALSE), "")</f>
        <v>Bay</v>
      </c>
      <c r="R229" t="str">
        <f>IF(OR(O229= "Bay Study", O229="FMWT"), VLOOKUP(D229,'Station-Crosswalk'!$A$1:$F$147,5,FALSE))</f>
        <v>Bay</v>
      </c>
      <c r="T229" s="50">
        <v>0</v>
      </c>
      <c r="V229" t="s">
        <v>227</v>
      </c>
    </row>
    <row r="230" spans="1:22" x14ac:dyDescent="0.25">
      <c r="A230">
        <v>2025</v>
      </c>
      <c r="B230">
        <v>1</v>
      </c>
      <c r="C230" s="77">
        <v>45665</v>
      </c>
      <c r="D230">
        <v>101</v>
      </c>
      <c r="E230">
        <v>2</v>
      </c>
      <c r="F230" t="s">
        <v>225</v>
      </c>
      <c r="G230">
        <v>1</v>
      </c>
      <c r="H230">
        <v>62</v>
      </c>
      <c r="I230">
        <v>1</v>
      </c>
      <c r="N230" t="str">
        <f t="shared" ref="N230:N261" si="8">IF(H230=0, "Adult", IF(H230&lt;20,"Larva",IF(H230&lt;=84,"Juvenile","Adult")))</f>
        <v>Juvenile</v>
      </c>
      <c r="O230" t="s">
        <v>48</v>
      </c>
      <c r="Q230" t="str">
        <f>IF(OR(O230= "Bay Study", O230= "FMWT"), VLOOKUP(D230,'Station-Crosswalk'!$A$1:$F$147,6,FALSE), "")</f>
        <v>Bay</v>
      </c>
      <c r="R230" t="str">
        <f>IF(OR(O230= "Bay Study", O230="FMWT"), VLOOKUP(D230,'Station-Crosswalk'!$A$1:$F$147,5,FALSE))</f>
        <v>Bay</v>
      </c>
      <c r="T230" s="50">
        <v>0</v>
      </c>
      <c r="V230" t="s">
        <v>227</v>
      </c>
    </row>
    <row r="231" spans="1:22" x14ac:dyDescent="0.25">
      <c r="A231">
        <v>2025</v>
      </c>
      <c r="B231">
        <v>1</v>
      </c>
      <c r="C231" s="77">
        <v>45665</v>
      </c>
      <c r="D231">
        <v>101</v>
      </c>
      <c r="E231">
        <v>1</v>
      </c>
      <c r="F231" t="s">
        <v>225</v>
      </c>
      <c r="G231">
        <v>1</v>
      </c>
      <c r="H231">
        <v>117</v>
      </c>
      <c r="I231">
        <v>1</v>
      </c>
      <c r="N231" t="str">
        <f t="shared" si="8"/>
        <v>Adult</v>
      </c>
      <c r="O231" t="s">
        <v>48</v>
      </c>
      <c r="Q231" t="str">
        <f>IF(OR(O231= "Bay Study", O231= "FMWT"), VLOOKUP(D231,'Station-Crosswalk'!$A$1:$F$147,6,FALSE), "")</f>
        <v>Bay</v>
      </c>
      <c r="R231" t="str">
        <f>IF(OR(O231= "Bay Study", O231="FMWT"), VLOOKUP(D231,'Station-Crosswalk'!$A$1:$F$147,5,FALSE))</f>
        <v>Bay</v>
      </c>
      <c r="T231" s="50">
        <v>0</v>
      </c>
      <c r="V231" t="s">
        <v>227</v>
      </c>
    </row>
    <row r="232" spans="1:22" x14ac:dyDescent="0.25">
      <c r="A232">
        <v>2025</v>
      </c>
      <c r="B232">
        <v>1</v>
      </c>
      <c r="C232" s="77">
        <v>45672</v>
      </c>
      <c r="D232">
        <v>101</v>
      </c>
      <c r="E232">
        <v>1</v>
      </c>
      <c r="F232" t="s">
        <v>225</v>
      </c>
      <c r="G232">
        <v>1</v>
      </c>
      <c r="H232">
        <v>63</v>
      </c>
      <c r="I232">
        <v>1</v>
      </c>
      <c r="N232" t="str">
        <f t="shared" si="8"/>
        <v>Juvenile</v>
      </c>
      <c r="O232" t="s">
        <v>48</v>
      </c>
      <c r="Q232" t="str">
        <f>IF(OR(O232= "Bay Study", O232= "FMWT"), VLOOKUP(D232,'Station-Crosswalk'!$A$1:$F$147,6,FALSE), "")</f>
        <v>Bay</v>
      </c>
      <c r="R232" t="str">
        <f>IF(OR(O232= "Bay Study", O232="FMWT"), VLOOKUP(D232,'Station-Crosswalk'!$A$1:$F$147,5,FALSE))</f>
        <v>Bay</v>
      </c>
      <c r="T232" s="50">
        <v>0</v>
      </c>
      <c r="V232" t="s">
        <v>227</v>
      </c>
    </row>
    <row r="233" spans="1:22" x14ac:dyDescent="0.25">
      <c r="A233">
        <v>2025</v>
      </c>
      <c r="B233">
        <v>1</v>
      </c>
      <c r="C233" s="77">
        <v>45666</v>
      </c>
      <c r="D233">
        <v>102</v>
      </c>
      <c r="E233">
        <v>2</v>
      </c>
      <c r="F233" t="s">
        <v>225</v>
      </c>
      <c r="G233">
        <v>1</v>
      </c>
      <c r="H233">
        <v>61</v>
      </c>
      <c r="I233">
        <v>1</v>
      </c>
      <c r="N233" t="str">
        <f t="shared" si="8"/>
        <v>Juvenile</v>
      </c>
      <c r="O233" t="s">
        <v>48</v>
      </c>
      <c r="Q233" t="str">
        <f>IF(OR(O233= "Bay Study", O233= "FMWT"), VLOOKUP(D233,'Station-Crosswalk'!$A$1:$F$147,6,FALSE), "")</f>
        <v>Bay</v>
      </c>
      <c r="R233" t="str">
        <f>IF(OR(O233= "Bay Study", O233="FMWT"), VLOOKUP(D233,'Station-Crosswalk'!$A$1:$F$147,5,FALSE))</f>
        <v>Bay</v>
      </c>
      <c r="T233" s="50">
        <v>0</v>
      </c>
      <c r="V233" t="s">
        <v>227</v>
      </c>
    </row>
    <row r="234" spans="1:22" x14ac:dyDescent="0.25">
      <c r="A234">
        <v>2025</v>
      </c>
      <c r="B234">
        <v>1</v>
      </c>
      <c r="C234" s="77">
        <v>45671</v>
      </c>
      <c r="D234">
        <v>106</v>
      </c>
      <c r="E234">
        <v>2</v>
      </c>
      <c r="F234" t="s">
        <v>225</v>
      </c>
      <c r="G234">
        <v>1</v>
      </c>
      <c r="H234">
        <v>97</v>
      </c>
      <c r="I234">
        <v>1</v>
      </c>
      <c r="N234" t="str">
        <f t="shared" si="8"/>
        <v>Adult</v>
      </c>
      <c r="O234" t="s">
        <v>48</v>
      </c>
      <c r="Q234" t="str">
        <f>IF(OR(O234= "Bay Study", O234= "FMWT"), VLOOKUP(D234,'Station-Crosswalk'!$A$1:$F$147,6,FALSE), "")</f>
        <v>Bay</v>
      </c>
      <c r="R234" t="str">
        <f>IF(OR(O234= "Bay Study", O234="FMWT"), VLOOKUP(D234,'Station-Crosswalk'!$A$1:$F$147,5,FALSE))</f>
        <v>Bay</v>
      </c>
      <c r="T234" s="50">
        <v>0</v>
      </c>
      <c r="V234" t="s">
        <v>227</v>
      </c>
    </row>
    <row r="235" spans="1:22" x14ac:dyDescent="0.25">
      <c r="A235">
        <v>2025</v>
      </c>
      <c r="B235">
        <v>1</v>
      </c>
      <c r="C235" s="77">
        <v>45665</v>
      </c>
      <c r="D235">
        <v>106</v>
      </c>
      <c r="E235">
        <v>2</v>
      </c>
      <c r="F235" t="s">
        <v>225</v>
      </c>
      <c r="G235">
        <v>1</v>
      </c>
      <c r="H235">
        <v>72</v>
      </c>
      <c r="I235">
        <v>1</v>
      </c>
      <c r="N235" t="str">
        <f t="shared" si="8"/>
        <v>Juvenile</v>
      </c>
      <c r="O235" t="s">
        <v>48</v>
      </c>
      <c r="Q235" t="str">
        <f>IF(OR(O235= "Bay Study", O235= "FMWT"), VLOOKUP(D235,'Station-Crosswalk'!$A$1:$F$147,6,FALSE), "")</f>
        <v>Bay</v>
      </c>
      <c r="R235" t="str">
        <f>IF(OR(O235= "Bay Study", O235="FMWT"), VLOOKUP(D235,'Station-Crosswalk'!$A$1:$F$147,5,FALSE))</f>
        <v>Bay</v>
      </c>
      <c r="T235" s="50">
        <v>0</v>
      </c>
      <c r="V235" t="s">
        <v>227</v>
      </c>
    </row>
    <row r="236" spans="1:22" x14ac:dyDescent="0.25">
      <c r="A236">
        <v>2025</v>
      </c>
      <c r="B236">
        <v>1</v>
      </c>
      <c r="C236" s="77">
        <v>45671</v>
      </c>
      <c r="D236">
        <v>106</v>
      </c>
      <c r="E236">
        <v>2</v>
      </c>
      <c r="F236" t="s">
        <v>225</v>
      </c>
      <c r="G236">
        <v>1</v>
      </c>
      <c r="H236">
        <v>70</v>
      </c>
      <c r="I236">
        <v>2</v>
      </c>
      <c r="N236" t="str">
        <f t="shared" si="8"/>
        <v>Juvenile</v>
      </c>
      <c r="O236" t="s">
        <v>48</v>
      </c>
      <c r="Q236" t="str">
        <f>IF(OR(O236= "Bay Study", O236= "FMWT"), VLOOKUP(D236,'Station-Crosswalk'!$A$1:$F$147,6,FALSE), "")</f>
        <v>Bay</v>
      </c>
      <c r="R236" t="str">
        <f>IF(OR(O236= "Bay Study", O236="FMWT"), VLOOKUP(D236,'Station-Crosswalk'!$A$1:$F$147,5,FALSE))</f>
        <v>Bay</v>
      </c>
      <c r="T236" s="50">
        <v>0</v>
      </c>
      <c r="V236" t="s">
        <v>227</v>
      </c>
    </row>
    <row r="237" spans="1:22" x14ac:dyDescent="0.25">
      <c r="A237">
        <v>2025</v>
      </c>
      <c r="B237">
        <v>1</v>
      </c>
      <c r="C237" s="77">
        <v>45665</v>
      </c>
      <c r="D237">
        <v>106</v>
      </c>
      <c r="E237">
        <v>2</v>
      </c>
      <c r="F237" t="s">
        <v>225</v>
      </c>
      <c r="G237">
        <v>1</v>
      </c>
      <c r="H237">
        <v>63</v>
      </c>
      <c r="I237">
        <v>1</v>
      </c>
      <c r="N237" t="str">
        <f t="shared" si="8"/>
        <v>Juvenile</v>
      </c>
      <c r="O237" t="s">
        <v>48</v>
      </c>
      <c r="Q237" t="str">
        <f>IF(OR(O237= "Bay Study", O237= "FMWT"), VLOOKUP(D237,'Station-Crosswalk'!$A$1:$F$147,6,FALSE), "")</f>
        <v>Bay</v>
      </c>
      <c r="R237" t="str">
        <f>IF(OR(O237= "Bay Study", O237="FMWT"), VLOOKUP(D237,'Station-Crosswalk'!$A$1:$F$147,5,FALSE))</f>
        <v>Bay</v>
      </c>
      <c r="T237" s="50">
        <v>0</v>
      </c>
      <c r="V237" t="s">
        <v>227</v>
      </c>
    </row>
    <row r="238" spans="1:22" x14ac:dyDescent="0.25">
      <c r="A238">
        <v>2025</v>
      </c>
      <c r="B238">
        <v>1</v>
      </c>
      <c r="C238" s="77">
        <v>45671</v>
      </c>
      <c r="D238">
        <v>106</v>
      </c>
      <c r="E238">
        <v>2</v>
      </c>
      <c r="F238" t="s">
        <v>225</v>
      </c>
      <c r="G238">
        <v>1</v>
      </c>
      <c r="H238">
        <v>79</v>
      </c>
      <c r="I238">
        <v>1</v>
      </c>
      <c r="N238" t="str">
        <f t="shared" si="8"/>
        <v>Juvenile</v>
      </c>
      <c r="O238" t="s">
        <v>48</v>
      </c>
      <c r="Q238" t="str">
        <f>IF(OR(O238= "Bay Study", O238= "FMWT"), VLOOKUP(D238,'Station-Crosswalk'!$A$1:$F$147,6,FALSE), "")</f>
        <v>Bay</v>
      </c>
      <c r="R238" t="str">
        <f>IF(OR(O238= "Bay Study", O238="FMWT"), VLOOKUP(D238,'Station-Crosswalk'!$A$1:$F$147,5,FALSE))</f>
        <v>Bay</v>
      </c>
      <c r="T238" s="50">
        <v>0</v>
      </c>
      <c r="V238" t="s">
        <v>227</v>
      </c>
    </row>
    <row r="239" spans="1:22" x14ac:dyDescent="0.25">
      <c r="A239">
        <v>2025</v>
      </c>
      <c r="B239">
        <v>1</v>
      </c>
      <c r="C239" s="77">
        <v>45671</v>
      </c>
      <c r="D239">
        <v>106</v>
      </c>
      <c r="E239">
        <v>2</v>
      </c>
      <c r="F239" t="s">
        <v>225</v>
      </c>
      <c r="G239">
        <v>1</v>
      </c>
      <c r="H239">
        <v>71</v>
      </c>
      <c r="I239">
        <v>1</v>
      </c>
      <c r="N239" t="str">
        <f t="shared" si="8"/>
        <v>Juvenile</v>
      </c>
      <c r="O239" t="s">
        <v>48</v>
      </c>
      <c r="Q239" t="str">
        <f>IF(OR(O239= "Bay Study", O239= "FMWT"), VLOOKUP(D239,'Station-Crosswalk'!$A$1:$F$147,6,FALSE), "")</f>
        <v>Bay</v>
      </c>
      <c r="R239" t="str">
        <f>IF(OR(O239= "Bay Study", O239="FMWT"), VLOOKUP(D239,'Station-Crosswalk'!$A$1:$F$147,5,FALSE))</f>
        <v>Bay</v>
      </c>
      <c r="T239" s="50">
        <v>0</v>
      </c>
      <c r="V239" t="s">
        <v>227</v>
      </c>
    </row>
    <row r="240" spans="1:22" x14ac:dyDescent="0.25">
      <c r="A240">
        <v>2025</v>
      </c>
      <c r="B240">
        <v>1</v>
      </c>
      <c r="C240" s="77">
        <v>45665</v>
      </c>
      <c r="D240">
        <v>106</v>
      </c>
      <c r="E240">
        <v>2</v>
      </c>
      <c r="F240" t="s">
        <v>225</v>
      </c>
      <c r="G240">
        <v>1</v>
      </c>
      <c r="H240">
        <v>110</v>
      </c>
      <c r="I240">
        <v>1</v>
      </c>
      <c r="N240" t="str">
        <f t="shared" si="8"/>
        <v>Adult</v>
      </c>
      <c r="O240" t="s">
        <v>48</v>
      </c>
      <c r="Q240" t="str">
        <f>IF(OR(O240= "Bay Study", O240= "FMWT"), VLOOKUP(D240,'Station-Crosswalk'!$A$1:$F$147,6,FALSE), "")</f>
        <v>Bay</v>
      </c>
      <c r="R240" t="str">
        <f>IF(OR(O240= "Bay Study", O240="FMWT"), VLOOKUP(D240,'Station-Crosswalk'!$A$1:$F$147,5,FALSE))</f>
        <v>Bay</v>
      </c>
      <c r="T240" s="50">
        <v>0</v>
      </c>
      <c r="V240" t="s">
        <v>227</v>
      </c>
    </row>
    <row r="241" spans="1:22" x14ac:dyDescent="0.25">
      <c r="A241">
        <v>2025</v>
      </c>
      <c r="B241">
        <v>1</v>
      </c>
      <c r="C241" s="77">
        <v>45671</v>
      </c>
      <c r="D241">
        <v>106</v>
      </c>
      <c r="E241">
        <v>2</v>
      </c>
      <c r="F241" t="s">
        <v>225</v>
      </c>
      <c r="G241">
        <v>1</v>
      </c>
      <c r="H241">
        <v>91</v>
      </c>
      <c r="I241">
        <v>1</v>
      </c>
      <c r="N241" t="str">
        <f t="shared" si="8"/>
        <v>Adult</v>
      </c>
      <c r="O241" t="s">
        <v>48</v>
      </c>
      <c r="Q241" t="str">
        <f>IF(OR(O241= "Bay Study", O241= "FMWT"), VLOOKUP(D241,'Station-Crosswalk'!$A$1:$F$147,6,FALSE), "")</f>
        <v>Bay</v>
      </c>
      <c r="R241" t="str">
        <f>IF(OR(O241= "Bay Study", O241="FMWT"), VLOOKUP(D241,'Station-Crosswalk'!$A$1:$F$147,5,FALSE))</f>
        <v>Bay</v>
      </c>
      <c r="T241" s="50">
        <v>0</v>
      </c>
      <c r="V241" t="s">
        <v>227</v>
      </c>
    </row>
    <row r="242" spans="1:22" x14ac:dyDescent="0.25">
      <c r="A242">
        <v>2025</v>
      </c>
      <c r="B242">
        <v>1</v>
      </c>
      <c r="C242" s="77">
        <v>45666</v>
      </c>
      <c r="D242">
        <v>106</v>
      </c>
      <c r="E242">
        <v>2</v>
      </c>
      <c r="F242" t="s">
        <v>225</v>
      </c>
      <c r="G242">
        <v>1</v>
      </c>
      <c r="H242">
        <v>95</v>
      </c>
      <c r="I242">
        <v>1</v>
      </c>
      <c r="N242" t="str">
        <f t="shared" si="8"/>
        <v>Adult</v>
      </c>
      <c r="O242" t="s">
        <v>48</v>
      </c>
      <c r="Q242" t="str">
        <f>IF(OR(O242= "Bay Study", O242= "FMWT"), VLOOKUP(D242,'Station-Crosswalk'!$A$1:$F$147,6,FALSE), "")</f>
        <v>Bay</v>
      </c>
      <c r="R242" t="str">
        <f>IF(OR(O242= "Bay Study", O242="FMWT"), VLOOKUP(D242,'Station-Crosswalk'!$A$1:$F$147,5,FALSE))</f>
        <v>Bay</v>
      </c>
      <c r="T242" s="50">
        <v>0</v>
      </c>
      <c r="V242" t="s">
        <v>227</v>
      </c>
    </row>
    <row r="243" spans="1:22" x14ac:dyDescent="0.25">
      <c r="A243">
        <v>2025</v>
      </c>
      <c r="B243">
        <v>1</v>
      </c>
      <c r="C243" s="77">
        <v>45665</v>
      </c>
      <c r="D243">
        <v>107</v>
      </c>
      <c r="E243">
        <v>2</v>
      </c>
      <c r="F243" t="s">
        <v>225</v>
      </c>
      <c r="G243">
        <v>1</v>
      </c>
      <c r="H243">
        <v>68</v>
      </c>
      <c r="I243">
        <v>3</v>
      </c>
      <c r="N243" t="str">
        <f t="shared" si="8"/>
        <v>Juvenile</v>
      </c>
      <c r="O243" t="s">
        <v>48</v>
      </c>
      <c r="Q243" t="str">
        <f>IF(OR(O243= "Bay Study", O243= "FMWT"), VLOOKUP(D243,'Station-Crosswalk'!$A$1:$F$147,6,FALSE), "")</f>
        <v>Bay</v>
      </c>
      <c r="R243" t="str">
        <f>IF(OR(O243= "Bay Study", O243="FMWT"), VLOOKUP(D243,'Station-Crosswalk'!$A$1:$F$147,5,FALSE))</f>
        <v>Bay</v>
      </c>
      <c r="T243" s="50">
        <v>0</v>
      </c>
      <c r="V243" t="s">
        <v>227</v>
      </c>
    </row>
    <row r="244" spans="1:22" x14ac:dyDescent="0.25">
      <c r="A244">
        <v>2025</v>
      </c>
      <c r="B244">
        <v>1</v>
      </c>
      <c r="C244" s="77">
        <v>45665</v>
      </c>
      <c r="D244">
        <v>107</v>
      </c>
      <c r="E244">
        <v>2</v>
      </c>
      <c r="F244" t="s">
        <v>225</v>
      </c>
      <c r="G244">
        <v>1</v>
      </c>
      <c r="H244">
        <v>80</v>
      </c>
      <c r="I244">
        <v>2</v>
      </c>
      <c r="N244" t="str">
        <f t="shared" si="8"/>
        <v>Juvenile</v>
      </c>
      <c r="O244" t="s">
        <v>48</v>
      </c>
      <c r="Q244" t="str">
        <f>IF(OR(O244= "Bay Study", O244= "FMWT"), VLOOKUP(D244,'Station-Crosswalk'!$A$1:$F$147,6,FALSE), "")</f>
        <v>Bay</v>
      </c>
      <c r="R244" t="str">
        <f>IF(OR(O244= "Bay Study", O244="FMWT"), VLOOKUP(D244,'Station-Crosswalk'!$A$1:$F$147,5,FALSE))</f>
        <v>Bay</v>
      </c>
      <c r="T244" s="50">
        <v>0</v>
      </c>
      <c r="V244" t="s">
        <v>227</v>
      </c>
    </row>
    <row r="245" spans="1:22" x14ac:dyDescent="0.25">
      <c r="A245">
        <v>2025</v>
      </c>
      <c r="B245">
        <v>1</v>
      </c>
      <c r="C245" s="77">
        <v>45666</v>
      </c>
      <c r="D245">
        <v>107</v>
      </c>
      <c r="E245">
        <v>2</v>
      </c>
      <c r="F245" t="s">
        <v>225</v>
      </c>
      <c r="G245">
        <v>1</v>
      </c>
      <c r="H245">
        <v>70</v>
      </c>
      <c r="I245">
        <v>1</v>
      </c>
      <c r="N245" t="str">
        <f t="shared" si="8"/>
        <v>Juvenile</v>
      </c>
      <c r="O245" t="s">
        <v>48</v>
      </c>
      <c r="Q245" t="str">
        <f>IF(OR(O245= "Bay Study", O245= "FMWT"), VLOOKUP(D245,'Station-Crosswalk'!$A$1:$F$147,6,FALSE), "")</f>
        <v>Bay</v>
      </c>
      <c r="R245" t="str">
        <f>IF(OR(O245= "Bay Study", O245="FMWT"), VLOOKUP(D245,'Station-Crosswalk'!$A$1:$F$147,5,FALSE))</f>
        <v>Bay</v>
      </c>
      <c r="T245" s="50">
        <v>0</v>
      </c>
      <c r="V245" t="s">
        <v>227</v>
      </c>
    </row>
    <row r="246" spans="1:22" x14ac:dyDescent="0.25">
      <c r="A246">
        <v>2025</v>
      </c>
      <c r="B246">
        <v>1</v>
      </c>
      <c r="C246" s="77">
        <v>45665</v>
      </c>
      <c r="D246">
        <v>107</v>
      </c>
      <c r="E246">
        <v>2</v>
      </c>
      <c r="F246" t="s">
        <v>225</v>
      </c>
      <c r="G246">
        <v>1</v>
      </c>
      <c r="H246">
        <v>69</v>
      </c>
      <c r="I246">
        <v>2</v>
      </c>
      <c r="N246" t="str">
        <f t="shared" si="8"/>
        <v>Juvenile</v>
      </c>
      <c r="O246" t="s">
        <v>48</v>
      </c>
      <c r="Q246" t="str">
        <f>IF(OR(O246= "Bay Study", O246= "FMWT"), VLOOKUP(D246,'Station-Crosswalk'!$A$1:$F$147,6,FALSE), "")</f>
        <v>Bay</v>
      </c>
      <c r="R246" t="str">
        <f>IF(OR(O246= "Bay Study", O246="FMWT"), VLOOKUP(D246,'Station-Crosswalk'!$A$1:$F$147,5,FALSE))</f>
        <v>Bay</v>
      </c>
      <c r="T246" s="50">
        <v>0</v>
      </c>
      <c r="V246" t="s">
        <v>227</v>
      </c>
    </row>
    <row r="247" spans="1:22" x14ac:dyDescent="0.25">
      <c r="A247">
        <v>2025</v>
      </c>
      <c r="B247">
        <v>1</v>
      </c>
      <c r="C247" s="77">
        <v>45672</v>
      </c>
      <c r="D247">
        <v>107</v>
      </c>
      <c r="E247">
        <v>2</v>
      </c>
      <c r="F247" t="s">
        <v>225</v>
      </c>
      <c r="G247">
        <v>1</v>
      </c>
      <c r="H247">
        <v>63</v>
      </c>
      <c r="I247">
        <v>1</v>
      </c>
      <c r="N247" t="str">
        <f t="shared" si="8"/>
        <v>Juvenile</v>
      </c>
      <c r="O247" t="s">
        <v>48</v>
      </c>
      <c r="Q247" t="str">
        <f>IF(OR(O247= "Bay Study", O247= "FMWT"), VLOOKUP(D247,'Station-Crosswalk'!$A$1:$F$147,6,FALSE), "")</f>
        <v>Bay</v>
      </c>
      <c r="R247" t="str">
        <f>IF(OR(O247= "Bay Study", O247="FMWT"), VLOOKUP(D247,'Station-Crosswalk'!$A$1:$F$147,5,FALSE))</f>
        <v>Bay</v>
      </c>
      <c r="T247" s="50">
        <v>0</v>
      </c>
      <c r="V247" t="s">
        <v>227</v>
      </c>
    </row>
    <row r="248" spans="1:22" x14ac:dyDescent="0.25">
      <c r="A248">
        <v>2025</v>
      </c>
      <c r="B248">
        <v>1</v>
      </c>
      <c r="C248" s="77">
        <v>45665</v>
      </c>
      <c r="D248">
        <v>107</v>
      </c>
      <c r="E248">
        <v>2</v>
      </c>
      <c r="F248" t="s">
        <v>225</v>
      </c>
      <c r="G248">
        <v>1</v>
      </c>
      <c r="H248">
        <v>62</v>
      </c>
      <c r="I248">
        <v>1</v>
      </c>
      <c r="N248" t="str">
        <f t="shared" si="8"/>
        <v>Juvenile</v>
      </c>
      <c r="O248" t="s">
        <v>48</v>
      </c>
      <c r="Q248" t="str">
        <f>IF(OR(O248= "Bay Study", O248= "FMWT"), VLOOKUP(D248,'Station-Crosswalk'!$A$1:$F$147,6,FALSE), "")</f>
        <v>Bay</v>
      </c>
      <c r="R248" t="str">
        <f>IF(OR(O248= "Bay Study", O248="FMWT"), VLOOKUP(D248,'Station-Crosswalk'!$A$1:$F$147,5,FALSE))</f>
        <v>Bay</v>
      </c>
      <c r="T248" s="50">
        <v>0</v>
      </c>
      <c r="V248" t="s">
        <v>227</v>
      </c>
    </row>
    <row r="249" spans="1:22" x14ac:dyDescent="0.25">
      <c r="A249">
        <v>2025</v>
      </c>
      <c r="B249">
        <v>1</v>
      </c>
      <c r="C249" s="77">
        <v>45671</v>
      </c>
      <c r="D249">
        <v>107</v>
      </c>
      <c r="E249">
        <v>2</v>
      </c>
      <c r="F249" t="s">
        <v>225</v>
      </c>
      <c r="G249">
        <v>1</v>
      </c>
      <c r="H249">
        <v>74</v>
      </c>
      <c r="I249">
        <v>1</v>
      </c>
      <c r="N249" t="str">
        <f t="shared" si="8"/>
        <v>Juvenile</v>
      </c>
      <c r="O249" t="s">
        <v>48</v>
      </c>
      <c r="Q249" t="str">
        <f>IF(OR(O249= "Bay Study", O249= "FMWT"), VLOOKUP(D249,'Station-Crosswalk'!$A$1:$F$147,6,FALSE), "")</f>
        <v>Bay</v>
      </c>
      <c r="R249" t="str">
        <f>IF(OR(O249= "Bay Study", O249="FMWT"), VLOOKUP(D249,'Station-Crosswalk'!$A$1:$F$147,5,FALSE))</f>
        <v>Bay</v>
      </c>
      <c r="T249" s="50">
        <v>0</v>
      </c>
      <c r="V249" t="s">
        <v>227</v>
      </c>
    </row>
    <row r="250" spans="1:22" x14ac:dyDescent="0.25">
      <c r="A250">
        <v>2025</v>
      </c>
      <c r="B250">
        <v>1</v>
      </c>
      <c r="C250" s="77">
        <v>45665</v>
      </c>
      <c r="D250">
        <v>107</v>
      </c>
      <c r="E250">
        <v>2</v>
      </c>
      <c r="F250" t="s">
        <v>225</v>
      </c>
      <c r="G250">
        <v>1</v>
      </c>
      <c r="H250">
        <v>58</v>
      </c>
      <c r="I250">
        <v>1</v>
      </c>
      <c r="N250" t="str">
        <f t="shared" si="8"/>
        <v>Juvenile</v>
      </c>
      <c r="O250" t="s">
        <v>48</v>
      </c>
      <c r="Q250" t="str">
        <f>IF(OR(O250= "Bay Study", O250= "FMWT"), VLOOKUP(D250,'Station-Crosswalk'!$A$1:$F$147,6,FALSE), "")</f>
        <v>Bay</v>
      </c>
      <c r="R250" t="str">
        <f>IF(OR(O250= "Bay Study", O250="FMWT"), VLOOKUP(D250,'Station-Crosswalk'!$A$1:$F$147,5,FALSE))</f>
        <v>Bay</v>
      </c>
      <c r="T250" s="50">
        <v>0</v>
      </c>
      <c r="V250" t="s">
        <v>227</v>
      </c>
    </row>
    <row r="251" spans="1:22" x14ac:dyDescent="0.25">
      <c r="A251">
        <v>2025</v>
      </c>
      <c r="B251">
        <v>1</v>
      </c>
      <c r="C251" s="77">
        <v>45672</v>
      </c>
      <c r="D251">
        <v>107</v>
      </c>
      <c r="E251">
        <v>2</v>
      </c>
      <c r="F251" t="s">
        <v>225</v>
      </c>
      <c r="G251">
        <v>1</v>
      </c>
      <c r="H251">
        <v>57</v>
      </c>
      <c r="I251">
        <v>1</v>
      </c>
      <c r="N251" t="str">
        <f t="shared" si="8"/>
        <v>Juvenile</v>
      </c>
      <c r="O251" t="s">
        <v>48</v>
      </c>
      <c r="Q251" t="str">
        <f>IF(OR(O251= "Bay Study", O251= "FMWT"), VLOOKUP(D251,'Station-Crosswalk'!$A$1:$F$147,6,FALSE), "")</f>
        <v>Bay</v>
      </c>
      <c r="R251" t="str">
        <f>IF(OR(O251= "Bay Study", O251="FMWT"), VLOOKUP(D251,'Station-Crosswalk'!$A$1:$F$147,5,FALSE))</f>
        <v>Bay</v>
      </c>
      <c r="T251" s="50">
        <v>0</v>
      </c>
      <c r="V251" t="s">
        <v>227</v>
      </c>
    </row>
    <row r="252" spans="1:22" x14ac:dyDescent="0.25">
      <c r="A252">
        <v>2025</v>
      </c>
      <c r="B252">
        <v>1</v>
      </c>
      <c r="C252" s="77">
        <v>45666</v>
      </c>
      <c r="D252">
        <v>107</v>
      </c>
      <c r="E252">
        <v>2</v>
      </c>
      <c r="F252" t="s">
        <v>225</v>
      </c>
      <c r="G252">
        <v>1</v>
      </c>
      <c r="H252">
        <v>71</v>
      </c>
      <c r="I252">
        <v>1</v>
      </c>
      <c r="N252" t="str">
        <f t="shared" si="8"/>
        <v>Juvenile</v>
      </c>
      <c r="O252" t="s">
        <v>48</v>
      </c>
      <c r="Q252" t="str">
        <f>IF(OR(O252= "Bay Study", O252= "FMWT"), VLOOKUP(D252,'Station-Crosswalk'!$A$1:$F$147,6,FALSE), "")</f>
        <v>Bay</v>
      </c>
      <c r="R252" t="str">
        <f>IF(OR(O252= "Bay Study", O252="FMWT"), VLOOKUP(D252,'Station-Crosswalk'!$A$1:$F$147,5,FALSE))</f>
        <v>Bay</v>
      </c>
      <c r="T252" s="50">
        <v>0</v>
      </c>
      <c r="V252" t="s">
        <v>227</v>
      </c>
    </row>
    <row r="253" spans="1:22" x14ac:dyDescent="0.25">
      <c r="A253">
        <v>2025</v>
      </c>
      <c r="B253">
        <v>1</v>
      </c>
      <c r="C253" s="77">
        <v>45666</v>
      </c>
      <c r="D253">
        <v>107</v>
      </c>
      <c r="E253">
        <v>2</v>
      </c>
      <c r="F253" t="s">
        <v>225</v>
      </c>
      <c r="G253">
        <v>1</v>
      </c>
      <c r="H253">
        <v>64</v>
      </c>
      <c r="I253">
        <v>3</v>
      </c>
      <c r="N253" t="str">
        <f t="shared" si="8"/>
        <v>Juvenile</v>
      </c>
      <c r="O253" t="s">
        <v>48</v>
      </c>
      <c r="Q253" t="str">
        <f>IF(OR(O253= "Bay Study", O253= "FMWT"), VLOOKUP(D253,'Station-Crosswalk'!$A$1:$F$147,6,FALSE), "")</f>
        <v>Bay</v>
      </c>
      <c r="R253" t="str">
        <f>IF(OR(O253= "Bay Study", O253="FMWT"), VLOOKUP(D253,'Station-Crosswalk'!$A$1:$F$147,5,FALSE))</f>
        <v>Bay</v>
      </c>
      <c r="T253" s="50">
        <v>0</v>
      </c>
      <c r="V253" t="s">
        <v>227</v>
      </c>
    </row>
    <row r="254" spans="1:22" x14ac:dyDescent="0.25">
      <c r="A254">
        <v>2025</v>
      </c>
      <c r="B254">
        <v>1</v>
      </c>
      <c r="C254" s="77">
        <v>45666</v>
      </c>
      <c r="D254">
        <v>107</v>
      </c>
      <c r="E254">
        <v>2</v>
      </c>
      <c r="F254" t="s">
        <v>225</v>
      </c>
      <c r="G254">
        <v>1</v>
      </c>
      <c r="H254">
        <v>60</v>
      </c>
      <c r="I254">
        <v>1</v>
      </c>
      <c r="N254" t="str">
        <f t="shared" si="8"/>
        <v>Juvenile</v>
      </c>
      <c r="O254" t="s">
        <v>48</v>
      </c>
      <c r="Q254" t="str">
        <f>IF(OR(O254= "Bay Study", O254= "FMWT"), VLOOKUP(D254,'Station-Crosswalk'!$A$1:$F$147,6,FALSE), "")</f>
        <v>Bay</v>
      </c>
      <c r="R254" t="str">
        <f>IF(OR(O254= "Bay Study", O254="FMWT"), VLOOKUP(D254,'Station-Crosswalk'!$A$1:$F$147,5,FALSE))</f>
        <v>Bay</v>
      </c>
      <c r="T254" s="50">
        <v>0</v>
      </c>
      <c r="V254" t="s">
        <v>227</v>
      </c>
    </row>
    <row r="255" spans="1:22" x14ac:dyDescent="0.25">
      <c r="A255">
        <v>2025</v>
      </c>
      <c r="B255">
        <v>1</v>
      </c>
      <c r="C255" s="77">
        <v>45665</v>
      </c>
      <c r="D255">
        <v>107</v>
      </c>
      <c r="E255">
        <v>2</v>
      </c>
      <c r="F255" t="s">
        <v>225</v>
      </c>
      <c r="G255">
        <v>1</v>
      </c>
      <c r="H255">
        <v>67</v>
      </c>
      <c r="I255">
        <v>1</v>
      </c>
      <c r="N255" t="str">
        <f t="shared" si="8"/>
        <v>Juvenile</v>
      </c>
      <c r="O255" t="s">
        <v>48</v>
      </c>
      <c r="Q255" t="str">
        <f>IF(OR(O255= "Bay Study", O255= "FMWT"), VLOOKUP(D255,'Station-Crosswalk'!$A$1:$F$147,6,FALSE), "")</f>
        <v>Bay</v>
      </c>
      <c r="R255" t="str">
        <f>IF(OR(O255= "Bay Study", O255="FMWT"), VLOOKUP(D255,'Station-Crosswalk'!$A$1:$F$147,5,FALSE))</f>
        <v>Bay</v>
      </c>
      <c r="T255" s="50">
        <v>0</v>
      </c>
      <c r="V255" t="s">
        <v>227</v>
      </c>
    </row>
    <row r="256" spans="1:22" x14ac:dyDescent="0.25">
      <c r="A256">
        <v>2025</v>
      </c>
      <c r="B256">
        <v>1</v>
      </c>
      <c r="C256" s="77">
        <v>45665</v>
      </c>
      <c r="D256">
        <v>107</v>
      </c>
      <c r="E256">
        <v>2</v>
      </c>
      <c r="F256" t="s">
        <v>225</v>
      </c>
      <c r="G256">
        <v>1</v>
      </c>
      <c r="H256">
        <v>61</v>
      </c>
      <c r="I256">
        <v>1</v>
      </c>
      <c r="N256" t="str">
        <f t="shared" si="8"/>
        <v>Juvenile</v>
      </c>
      <c r="O256" t="s">
        <v>48</v>
      </c>
      <c r="Q256" t="str">
        <f>IF(OR(O256= "Bay Study", O256= "FMWT"), VLOOKUP(D256,'Station-Crosswalk'!$A$1:$F$147,6,FALSE), "")</f>
        <v>Bay</v>
      </c>
      <c r="R256" t="str">
        <f>IF(OR(O256= "Bay Study", O256="FMWT"), VLOOKUP(D256,'Station-Crosswalk'!$A$1:$F$147,5,FALSE))</f>
        <v>Bay</v>
      </c>
      <c r="T256" s="50">
        <v>0</v>
      </c>
      <c r="V256" t="s">
        <v>227</v>
      </c>
    </row>
    <row r="257" spans="1:22" x14ac:dyDescent="0.25">
      <c r="A257">
        <v>2025</v>
      </c>
      <c r="B257">
        <v>1</v>
      </c>
      <c r="C257" s="77">
        <v>45665</v>
      </c>
      <c r="D257">
        <v>107</v>
      </c>
      <c r="E257">
        <v>2</v>
      </c>
      <c r="F257" t="s">
        <v>225</v>
      </c>
      <c r="G257">
        <v>1</v>
      </c>
      <c r="H257">
        <v>56</v>
      </c>
      <c r="I257">
        <v>1</v>
      </c>
      <c r="N257" t="str">
        <f t="shared" si="8"/>
        <v>Juvenile</v>
      </c>
      <c r="O257" t="s">
        <v>48</v>
      </c>
      <c r="Q257" t="str">
        <f>IF(OR(O257= "Bay Study", O257= "FMWT"), VLOOKUP(D257,'Station-Crosswalk'!$A$1:$F$147,6,FALSE), "")</f>
        <v>Bay</v>
      </c>
      <c r="R257" t="str">
        <f>IF(OR(O257= "Bay Study", O257="FMWT"), VLOOKUP(D257,'Station-Crosswalk'!$A$1:$F$147,5,FALSE))</f>
        <v>Bay</v>
      </c>
      <c r="T257" s="50">
        <v>0</v>
      </c>
      <c r="V257" t="s">
        <v>227</v>
      </c>
    </row>
    <row r="258" spans="1:22" x14ac:dyDescent="0.25">
      <c r="A258">
        <v>2025</v>
      </c>
      <c r="B258">
        <v>1</v>
      </c>
      <c r="C258" s="77">
        <v>45672</v>
      </c>
      <c r="D258">
        <v>107</v>
      </c>
      <c r="E258">
        <v>2</v>
      </c>
      <c r="F258" t="s">
        <v>225</v>
      </c>
      <c r="G258">
        <v>1</v>
      </c>
      <c r="H258">
        <v>78</v>
      </c>
      <c r="I258">
        <v>1</v>
      </c>
      <c r="N258" t="str">
        <f t="shared" si="8"/>
        <v>Juvenile</v>
      </c>
      <c r="O258" t="s">
        <v>48</v>
      </c>
      <c r="Q258" t="str">
        <f>IF(OR(O258= "Bay Study", O258= "FMWT"), VLOOKUP(D258,'Station-Crosswalk'!$A$1:$F$147,6,FALSE), "")</f>
        <v>Bay</v>
      </c>
      <c r="R258" t="str">
        <f>IF(OR(O258= "Bay Study", O258="FMWT"), VLOOKUP(D258,'Station-Crosswalk'!$A$1:$F$147,5,FALSE))</f>
        <v>Bay</v>
      </c>
      <c r="T258" s="50">
        <v>0</v>
      </c>
      <c r="V258" t="s">
        <v>227</v>
      </c>
    </row>
    <row r="259" spans="1:22" x14ac:dyDescent="0.25">
      <c r="A259">
        <v>2025</v>
      </c>
      <c r="B259">
        <v>1</v>
      </c>
      <c r="C259" s="77">
        <v>45665</v>
      </c>
      <c r="D259">
        <v>108</v>
      </c>
      <c r="E259">
        <v>2</v>
      </c>
      <c r="F259" t="s">
        <v>225</v>
      </c>
      <c r="G259">
        <v>1</v>
      </c>
      <c r="H259">
        <v>101</v>
      </c>
      <c r="I259">
        <v>1</v>
      </c>
      <c r="N259" t="str">
        <f t="shared" si="8"/>
        <v>Adult</v>
      </c>
      <c r="O259" t="s">
        <v>48</v>
      </c>
      <c r="Q259" t="str">
        <f>IF(OR(O259= "Bay Study", O259= "FMWT"), VLOOKUP(D259,'Station-Crosswalk'!$A$1:$F$147,6,FALSE), "")</f>
        <v>Bay</v>
      </c>
      <c r="R259" t="str">
        <f>IF(OR(O259= "Bay Study", O259="FMWT"), VLOOKUP(D259,'Station-Crosswalk'!$A$1:$F$147,5,FALSE))</f>
        <v>Bay</v>
      </c>
      <c r="T259" s="50">
        <v>0</v>
      </c>
      <c r="V259" t="s">
        <v>227</v>
      </c>
    </row>
    <row r="260" spans="1:22" x14ac:dyDescent="0.25">
      <c r="A260">
        <v>2025</v>
      </c>
      <c r="B260">
        <v>1</v>
      </c>
      <c r="C260" s="77">
        <v>45665</v>
      </c>
      <c r="D260">
        <v>108</v>
      </c>
      <c r="E260">
        <v>2</v>
      </c>
      <c r="F260" t="s">
        <v>225</v>
      </c>
      <c r="G260">
        <v>1</v>
      </c>
      <c r="H260">
        <v>60</v>
      </c>
      <c r="I260">
        <v>1</v>
      </c>
      <c r="N260" t="str">
        <f t="shared" si="8"/>
        <v>Juvenile</v>
      </c>
      <c r="O260" t="s">
        <v>48</v>
      </c>
      <c r="Q260" t="str">
        <f>IF(OR(O260= "Bay Study", O260= "FMWT"), VLOOKUP(D260,'Station-Crosswalk'!$A$1:$F$147,6,FALSE), "")</f>
        <v>Bay</v>
      </c>
      <c r="R260" t="str">
        <f>IF(OR(O260= "Bay Study", O260="FMWT"), VLOOKUP(D260,'Station-Crosswalk'!$A$1:$F$147,5,FALSE))</f>
        <v>Bay</v>
      </c>
      <c r="T260" s="50">
        <v>0</v>
      </c>
      <c r="V260" t="s">
        <v>227</v>
      </c>
    </row>
    <row r="261" spans="1:22" x14ac:dyDescent="0.25">
      <c r="A261">
        <v>2025</v>
      </c>
      <c r="B261">
        <v>1</v>
      </c>
      <c r="C261" s="77">
        <v>45665</v>
      </c>
      <c r="D261">
        <v>108</v>
      </c>
      <c r="E261">
        <v>2</v>
      </c>
      <c r="F261" t="s">
        <v>225</v>
      </c>
      <c r="G261">
        <v>1</v>
      </c>
      <c r="H261">
        <v>63</v>
      </c>
      <c r="I261">
        <v>1</v>
      </c>
      <c r="N261" t="str">
        <f t="shared" si="8"/>
        <v>Juvenile</v>
      </c>
      <c r="O261" t="s">
        <v>48</v>
      </c>
      <c r="Q261" t="str">
        <f>IF(OR(O261= "Bay Study", O261= "FMWT"), VLOOKUP(D261,'Station-Crosswalk'!$A$1:$F$147,6,FALSE), "")</f>
        <v>Bay</v>
      </c>
      <c r="R261" t="str">
        <f>IF(OR(O261= "Bay Study", O261="FMWT"), VLOOKUP(D261,'Station-Crosswalk'!$A$1:$F$147,5,FALSE))</f>
        <v>Bay</v>
      </c>
      <c r="T261" s="50">
        <v>0</v>
      </c>
      <c r="V261" t="s">
        <v>227</v>
      </c>
    </row>
    <row r="262" spans="1:22" x14ac:dyDescent="0.25">
      <c r="A262">
        <v>2025</v>
      </c>
      <c r="B262">
        <v>1</v>
      </c>
      <c r="C262" s="77">
        <v>45666</v>
      </c>
      <c r="D262">
        <v>108</v>
      </c>
      <c r="E262">
        <v>2</v>
      </c>
      <c r="F262" t="s">
        <v>225</v>
      </c>
      <c r="G262">
        <v>1</v>
      </c>
      <c r="H262">
        <v>68</v>
      </c>
      <c r="I262">
        <v>1</v>
      </c>
      <c r="N262" t="str">
        <f t="shared" ref="N262:N293" si="9">IF(H262=0, "Adult", IF(H262&lt;20,"Larva",IF(H262&lt;=84,"Juvenile","Adult")))</f>
        <v>Juvenile</v>
      </c>
      <c r="O262" t="s">
        <v>48</v>
      </c>
      <c r="Q262" t="str">
        <f>IF(OR(O262= "Bay Study", O262= "FMWT"), VLOOKUP(D262,'Station-Crosswalk'!$A$1:$F$147,6,FALSE), "")</f>
        <v>Bay</v>
      </c>
      <c r="R262" t="str">
        <f>IF(OR(O262= "Bay Study", O262="FMWT"), VLOOKUP(D262,'Station-Crosswalk'!$A$1:$F$147,5,FALSE))</f>
        <v>Bay</v>
      </c>
      <c r="T262" s="50">
        <v>0</v>
      </c>
      <c r="V262" t="s">
        <v>227</v>
      </c>
    </row>
    <row r="263" spans="1:22" x14ac:dyDescent="0.25">
      <c r="A263">
        <v>2025</v>
      </c>
      <c r="B263">
        <v>1</v>
      </c>
      <c r="C263" s="77">
        <v>45665</v>
      </c>
      <c r="D263">
        <v>108</v>
      </c>
      <c r="E263">
        <v>2</v>
      </c>
      <c r="F263" t="s">
        <v>225</v>
      </c>
      <c r="G263">
        <v>1</v>
      </c>
      <c r="H263">
        <v>64</v>
      </c>
      <c r="I263">
        <v>1</v>
      </c>
      <c r="N263" t="str">
        <f t="shared" si="9"/>
        <v>Juvenile</v>
      </c>
      <c r="O263" t="s">
        <v>48</v>
      </c>
      <c r="Q263" t="str">
        <f>IF(OR(O263= "Bay Study", O263= "FMWT"), VLOOKUP(D263,'Station-Crosswalk'!$A$1:$F$147,6,FALSE), "")</f>
        <v>Bay</v>
      </c>
      <c r="R263" t="str">
        <f>IF(OR(O263= "Bay Study", O263="FMWT"), VLOOKUP(D263,'Station-Crosswalk'!$A$1:$F$147,5,FALSE))</f>
        <v>Bay</v>
      </c>
      <c r="T263" s="50">
        <v>0</v>
      </c>
      <c r="V263" t="s">
        <v>227</v>
      </c>
    </row>
    <row r="264" spans="1:22" x14ac:dyDescent="0.25">
      <c r="A264">
        <v>2025</v>
      </c>
      <c r="B264">
        <v>1</v>
      </c>
      <c r="C264" s="77">
        <v>45671</v>
      </c>
      <c r="D264">
        <v>108</v>
      </c>
      <c r="E264">
        <v>2</v>
      </c>
      <c r="F264" t="s">
        <v>225</v>
      </c>
      <c r="G264">
        <v>1</v>
      </c>
      <c r="H264">
        <v>57</v>
      </c>
      <c r="I264">
        <v>1</v>
      </c>
      <c r="N264" t="str">
        <f t="shared" si="9"/>
        <v>Juvenile</v>
      </c>
      <c r="O264" t="s">
        <v>48</v>
      </c>
      <c r="Q264" t="str">
        <f>IF(OR(O264= "Bay Study", O264= "FMWT"), VLOOKUP(D264,'Station-Crosswalk'!$A$1:$F$147,6,FALSE), "")</f>
        <v>Bay</v>
      </c>
      <c r="R264" t="str">
        <f>IF(OR(O264= "Bay Study", O264="FMWT"), VLOOKUP(D264,'Station-Crosswalk'!$A$1:$F$147,5,FALSE))</f>
        <v>Bay</v>
      </c>
      <c r="T264" s="50">
        <v>0</v>
      </c>
      <c r="V264" t="s">
        <v>227</v>
      </c>
    </row>
    <row r="265" spans="1:22" x14ac:dyDescent="0.25">
      <c r="A265">
        <v>2025</v>
      </c>
      <c r="B265">
        <v>1</v>
      </c>
      <c r="C265" s="77">
        <v>45665</v>
      </c>
      <c r="D265">
        <v>108</v>
      </c>
      <c r="E265">
        <v>1</v>
      </c>
      <c r="F265" t="s">
        <v>225</v>
      </c>
      <c r="G265">
        <v>1</v>
      </c>
      <c r="H265">
        <v>69</v>
      </c>
      <c r="I265">
        <v>1</v>
      </c>
      <c r="N265" t="str">
        <f t="shared" si="9"/>
        <v>Juvenile</v>
      </c>
      <c r="O265" t="s">
        <v>48</v>
      </c>
      <c r="Q265" t="str">
        <f>IF(OR(O265= "Bay Study", O265= "FMWT"), VLOOKUP(D265,'Station-Crosswalk'!$A$1:$F$147,6,FALSE), "")</f>
        <v>Bay</v>
      </c>
      <c r="R265" t="str">
        <f>IF(OR(O265= "Bay Study", O265="FMWT"), VLOOKUP(D265,'Station-Crosswalk'!$A$1:$F$147,5,FALSE))</f>
        <v>Bay</v>
      </c>
      <c r="T265" s="50">
        <v>0</v>
      </c>
      <c r="V265" t="s">
        <v>227</v>
      </c>
    </row>
    <row r="266" spans="1:22" x14ac:dyDescent="0.25">
      <c r="A266">
        <v>2025</v>
      </c>
      <c r="B266">
        <v>1</v>
      </c>
      <c r="C266" s="77">
        <v>45671</v>
      </c>
      <c r="D266">
        <v>108</v>
      </c>
      <c r="E266">
        <v>1</v>
      </c>
      <c r="F266" t="s">
        <v>225</v>
      </c>
      <c r="G266">
        <v>1</v>
      </c>
      <c r="H266">
        <v>63</v>
      </c>
      <c r="I266">
        <v>1</v>
      </c>
      <c r="N266" t="str">
        <f t="shared" si="9"/>
        <v>Juvenile</v>
      </c>
      <c r="O266" t="s">
        <v>48</v>
      </c>
      <c r="Q266" t="str">
        <f>IF(OR(O266= "Bay Study", O266= "FMWT"), VLOOKUP(D266,'Station-Crosswalk'!$A$1:$F$147,6,FALSE), "")</f>
        <v>Bay</v>
      </c>
      <c r="R266" t="str">
        <f>IF(OR(O266= "Bay Study", O266="FMWT"), VLOOKUP(D266,'Station-Crosswalk'!$A$1:$F$147,5,FALSE))</f>
        <v>Bay</v>
      </c>
      <c r="T266" s="50">
        <v>0</v>
      </c>
      <c r="V266" t="s">
        <v>227</v>
      </c>
    </row>
    <row r="267" spans="1:22" x14ac:dyDescent="0.25">
      <c r="A267">
        <v>2025</v>
      </c>
      <c r="B267">
        <v>1</v>
      </c>
      <c r="C267" s="77">
        <v>45672</v>
      </c>
      <c r="D267">
        <v>108</v>
      </c>
      <c r="E267">
        <v>1</v>
      </c>
      <c r="F267" t="s">
        <v>225</v>
      </c>
      <c r="G267">
        <v>1</v>
      </c>
      <c r="H267">
        <v>59</v>
      </c>
      <c r="I267">
        <v>1</v>
      </c>
      <c r="N267" t="str">
        <f t="shared" si="9"/>
        <v>Juvenile</v>
      </c>
      <c r="O267" t="s">
        <v>48</v>
      </c>
      <c r="Q267" t="str">
        <f>IF(OR(O267= "Bay Study", O267= "FMWT"), VLOOKUP(D267,'Station-Crosswalk'!$A$1:$F$147,6,FALSE), "")</f>
        <v>Bay</v>
      </c>
      <c r="R267" t="str">
        <f>IF(OR(O267= "Bay Study", O267="FMWT"), VLOOKUP(D267,'Station-Crosswalk'!$A$1:$F$147,5,FALSE))</f>
        <v>Bay</v>
      </c>
      <c r="T267" s="50">
        <v>0</v>
      </c>
      <c r="V267" t="s">
        <v>227</v>
      </c>
    </row>
    <row r="268" spans="1:22" x14ac:dyDescent="0.25">
      <c r="A268">
        <v>2025</v>
      </c>
      <c r="B268">
        <v>1</v>
      </c>
      <c r="C268" s="77">
        <v>45670</v>
      </c>
      <c r="D268">
        <v>108</v>
      </c>
      <c r="E268">
        <v>1</v>
      </c>
      <c r="F268" t="s">
        <v>225</v>
      </c>
      <c r="G268">
        <v>1</v>
      </c>
      <c r="H268">
        <v>67</v>
      </c>
      <c r="I268">
        <v>1</v>
      </c>
      <c r="N268" t="str">
        <f t="shared" si="9"/>
        <v>Juvenile</v>
      </c>
      <c r="O268" t="s">
        <v>48</v>
      </c>
      <c r="Q268" t="str">
        <f>IF(OR(O268= "Bay Study", O268= "FMWT"), VLOOKUP(D268,'Station-Crosswalk'!$A$1:$F$147,6,FALSE), "")</f>
        <v>Bay</v>
      </c>
      <c r="R268" t="str">
        <f>IF(OR(O268= "Bay Study", O268="FMWT"), VLOOKUP(D268,'Station-Crosswalk'!$A$1:$F$147,5,FALSE))</f>
        <v>Bay</v>
      </c>
      <c r="T268" s="50">
        <v>0</v>
      </c>
      <c r="V268" t="s">
        <v>227</v>
      </c>
    </row>
    <row r="269" spans="1:22" x14ac:dyDescent="0.25">
      <c r="A269">
        <v>2025</v>
      </c>
      <c r="B269">
        <v>1</v>
      </c>
      <c r="C269" s="77">
        <v>45666</v>
      </c>
      <c r="D269">
        <v>108</v>
      </c>
      <c r="E269">
        <v>1</v>
      </c>
      <c r="F269" t="s">
        <v>225</v>
      </c>
      <c r="G269">
        <v>1</v>
      </c>
      <c r="H269">
        <v>61</v>
      </c>
      <c r="I269">
        <v>1</v>
      </c>
      <c r="N269" t="str">
        <f t="shared" si="9"/>
        <v>Juvenile</v>
      </c>
      <c r="O269" t="s">
        <v>48</v>
      </c>
      <c r="Q269" t="str">
        <f>IF(OR(O269= "Bay Study", O269= "FMWT"), VLOOKUP(D269,'Station-Crosswalk'!$A$1:$F$147,6,FALSE), "")</f>
        <v>Bay</v>
      </c>
      <c r="R269" t="str">
        <f>IF(OR(O269= "Bay Study", O269="FMWT"), VLOOKUP(D269,'Station-Crosswalk'!$A$1:$F$147,5,FALSE))</f>
        <v>Bay</v>
      </c>
      <c r="T269" s="50">
        <v>0</v>
      </c>
      <c r="V269" t="s">
        <v>227</v>
      </c>
    </row>
    <row r="270" spans="1:22" x14ac:dyDescent="0.25">
      <c r="A270">
        <v>2025</v>
      </c>
      <c r="B270">
        <v>1</v>
      </c>
      <c r="C270" s="77">
        <v>45665</v>
      </c>
      <c r="D270">
        <v>108</v>
      </c>
      <c r="E270">
        <v>1</v>
      </c>
      <c r="F270" t="s">
        <v>225</v>
      </c>
      <c r="G270">
        <v>1</v>
      </c>
      <c r="H270">
        <v>56</v>
      </c>
      <c r="I270">
        <v>1</v>
      </c>
      <c r="N270" t="str">
        <f t="shared" si="9"/>
        <v>Juvenile</v>
      </c>
      <c r="O270" t="s">
        <v>48</v>
      </c>
      <c r="Q270" t="str">
        <f>IF(OR(O270= "Bay Study", O270= "FMWT"), VLOOKUP(D270,'Station-Crosswalk'!$A$1:$F$147,6,FALSE), "")</f>
        <v>Bay</v>
      </c>
      <c r="R270" t="str">
        <f>IF(OR(O270= "Bay Study", O270="FMWT"), VLOOKUP(D270,'Station-Crosswalk'!$A$1:$F$147,5,FALSE))</f>
        <v>Bay</v>
      </c>
      <c r="T270" s="50">
        <v>0</v>
      </c>
      <c r="V270" t="s">
        <v>227</v>
      </c>
    </row>
    <row r="271" spans="1:22" x14ac:dyDescent="0.25">
      <c r="A271">
        <v>2025</v>
      </c>
      <c r="B271">
        <v>1</v>
      </c>
      <c r="C271" s="77">
        <v>45665</v>
      </c>
      <c r="D271">
        <v>108</v>
      </c>
      <c r="E271">
        <v>1</v>
      </c>
      <c r="F271" t="s">
        <v>225</v>
      </c>
      <c r="G271">
        <v>1</v>
      </c>
      <c r="H271">
        <v>54</v>
      </c>
      <c r="I271">
        <v>1</v>
      </c>
      <c r="N271" t="str">
        <f t="shared" si="9"/>
        <v>Juvenile</v>
      </c>
      <c r="O271" t="s">
        <v>48</v>
      </c>
      <c r="Q271" t="str">
        <f>IF(OR(O271= "Bay Study", O271= "FMWT"), VLOOKUP(D271,'Station-Crosswalk'!$A$1:$F$147,6,FALSE), "")</f>
        <v>Bay</v>
      </c>
      <c r="R271" t="str">
        <f>IF(OR(O271= "Bay Study", O271="FMWT"), VLOOKUP(D271,'Station-Crosswalk'!$A$1:$F$147,5,FALSE))</f>
        <v>Bay</v>
      </c>
      <c r="T271" s="50">
        <v>0</v>
      </c>
      <c r="V271" t="s">
        <v>227</v>
      </c>
    </row>
    <row r="272" spans="1:22" x14ac:dyDescent="0.25">
      <c r="A272">
        <v>2025</v>
      </c>
      <c r="B272">
        <v>1</v>
      </c>
      <c r="C272" s="77">
        <v>45665</v>
      </c>
      <c r="D272">
        <v>108</v>
      </c>
      <c r="E272">
        <v>1</v>
      </c>
      <c r="F272" t="s">
        <v>225</v>
      </c>
      <c r="G272">
        <v>1</v>
      </c>
      <c r="H272">
        <v>55</v>
      </c>
      <c r="I272">
        <v>1</v>
      </c>
      <c r="N272" t="str">
        <f t="shared" si="9"/>
        <v>Juvenile</v>
      </c>
      <c r="O272" t="s">
        <v>48</v>
      </c>
      <c r="Q272" t="str">
        <f>IF(OR(O272= "Bay Study", O272= "FMWT"), VLOOKUP(D272,'Station-Crosswalk'!$A$1:$F$147,6,FALSE), "")</f>
        <v>Bay</v>
      </c>
      <c r="R272" t="str">
        <f>IF(OR(O272= "Bay Study", O272="FMWT"), VLOOKUP(D272,'Station-Crosswalk'!$A$1:$F$147,5,FALSE))</f>
        <v>Bay</v>
      </c>
      <c r="T272" s="50">
        <v>0</v>
      </c>
      <c r="V272" t="s">
        <v>227</v>
      </c>
    </row>
    <row r="273" spans="1:22" x14ac:dyDescent="0.25">
      <c r="A273">
        <v>2025</v>
      </c>
      <c r="B273">
        <v>1</v>
      </c>
      <c r="C273" s="77">
        <v>45671</v>
      </c>
      <c r="D273">
        <v>108</v>
      </c>
      <c r="E273">
        <v>1</v>
      </c>
      <c r="F273" t="s">
        <v>225</v>
      </c>
      <c r="G273">
        <v>1</v>
      </c>
      <c r="H273">
        <v>57</v>
      </c>
      <c r="I273">
        <v>1</v>
      </c>
      <c r="N273" t="str">
        <f t="shared" si="9"/>
        <v>Juvenile</v>
      </c>
      <c r="O273" t="s">
        <v>48</v>
      </c>
      <c r="Q273" t="str">
        <f>IF(OR(O273= "Bay Study", O273= "FMWT"), VLOOKUP(D273,'Station-Crosswalk'!$A$1:$F$147,6,FALSE), "")</f>
        <v>Bay</v>
      </c>
      <c r="R273" t="str">
        <f>IF(OR(O273= "Bay Study", O273="FMWT"), VLOOKUP(D273,'Station-Crosswalk'!$A$1:$F$147,5,FALSE))</f>
        <v>Bay</v>
      </c>
      <c r="T273" s="50">
        <v>0</v>
      </c>
      <c r="V273" t="s">
        <v>227</v>
      </c>
    </row>
    <row r="274" spans="1:22" x14ac:dyDescent="0.25">
      <c r="A274">
        <v>2025</v>
      </c>
      <c r="B274">
        <v>1</v>
      </c>
      <c r="C274" s="77">
        <v>45672</v>
      </c>
      <c r="D274">
        <v>110</v>
      </c>
      <c r="E274">
        <v>2</v>
      </c>
      <c r="F274" t="s">
        <v>225</v>
      </c>
      <c r="G274">
        <v>1</v>
      </c>
      <c r="H274">
        <v>61</v>
      </c>
      <c r="I274">
        <v>1</v>
      </c>
      <c r="N274" t="str">
        <f t="shared" si="9"/>
        <v>Juvenile</v>
      </c>
      <c r="O274" t="s">
        <v>48</v>
      </c>
      <c r="Q274" t="str">
        <f>IF(OR(O274= "Bay Study", O274= "FMWT"), VLOOKUP(D274,'Station-Crosswalk'!$A$1:$F$147,6,FALSE), "")</f>
        <v>Bay</v>
      </c>
      <c r="R274" t="str">
        <f>IF(OR(O274= "Bay Study", O274="FMWT"), VLOOKUP(D274,'Station-Crosswalk'!$A$1:$F$147,5,FALSE))</f>
        <v>Bay</v>
      </c>
      <c r="T274" s="50">
        <v>0</v>
      </c>
      <c r="V274" t="s">
        <v>227</v>
      </c>
    </row>
    <row r="275" spans="1:22" x14ac:dyDescent="0.25">
      <c r="A275">
        <v>2025</v>
      </c>
      <c r="B275">
        <v>1</v>
      </c>
      <c r="C275" s="77">
        <v>45666</v>
      </c>
      <c r="D275">
        <v>110</v>
      </c>
      <c r="E275">
        <v>2</v>
      </c>
      <c r="F275" t="s">
        <v>225</v>
      </c>
      <c r="G275">
        <v>1</v>
      </c>
      <c r="H275">
        <v>65</v>
      </c>
      <c r="I275">
        <v>2</v>
      </c>
      <c r="N275" t="str">
        <f t="shared" si="9"/>
        <v>Juvenile</v>
      </c>
      <c r="O275" t="s">
        <v>48</v>
      </c>
      <c r="Q275" t="str">
        <f>IF(OR(O275= "Bay Study", O275= "FMWT"), VLOOKUP(D275,'Station-Crosswalk'!$A$1:$F$147,6,FALSE), "")</f>
        <v>Bay</v>
      </c>
      <c r="R275" t="str">
        <f>IF(OR(O275= "Bay Study", O275="FMWT"), VLOOKUP(D275,'Station-Crosswalk'!$A$1:$F$147,5,FALSE))</f>
        <v>Bay</v>
      </c>
      <c r="T275" s="50">
        <v>0</v>
      </c>
      <c r="V275" t="s">
        <v>227</v>
      </c>
    </row>
    <row r="276" spans="1:22" x14ac:dyDescent="0.25">
      <c r="A276">
        <v>2025</v>
      </c>
      <c r="B276">
        <v>1</v>
      </c>
      <c r="C276" s="77">
        <v>45665</v>
      </c>
      <c r="D276">
        <v>110</v>
      </c>
      <c r="E276">
        <v>2</v>
      </c>
      <c r="F276" t="s">
        <v>225</v>
      </c>
      <c r="G276">
        <v>1</v>
      </c>
      <c r="H276">
        <v>66</v>
      </c>
      <c r="I276">
        <v>1</v>
      </c>
      <c r="N276" t="str">
        <f t="shared" si="9"/>
        <v>Juvenile</v>
      </c>
      <c r="O276" t="s">
        <v>48</v>
      </c>
      <c r="Q276" t="str">
        <f>IF(OR(O276= "Bay Study", O276= "FMWT"), VLOOKUP(D276,'Station-Crosswalk'!$A$1:$F$147,6,FALSE), "")</f>
        <v>Bay</v>
      </c>
      <c r="R276" t="str">
        <f>IF(OR(O276= "Bay Study", O276="FMWT"), VLOOKUP(D276,'Station-Crosswalk'!$A$1:$F$147,5,FALSE))</f>
        <v>Bay</v>
      </c>
      <c r="T276" s="50">
        <v>0</v>
      </c>
      <c r="V276" t="s">
        <v>227</v>
      </c>
    </row>
    <row r="277" spans="1:22" x14ac:dyDescent="0.25">
      <c r="A277">
        <v>2025</v>
      </c>
      <c r="B277">
        <v>1</v>
      </c>
      <c r="C277" s="77">
        <v>45665</v>
      </c>
      <c r="D277">
        <v>140</v>
      </c>
      <c r="E277">
        <v>1</v>
      </c>
      <c r="F277" t="s">
        <v>225</v>
      </c>
      <c r="G277">
        <v>1</v>
      </c>
      <c r="H277">
        <v>56</v>
      </c>
      <c r="I277">
        <v>1</v>
      </c>
      <c r="N277" t="str">
        <f t="shared" si="9"/>
        <v>Juvenile</v>
      </c>
      <c r="O277" t="s">
        <v>48</v>
      </c>
      <c r="Q277" t="str">
        <f>IF(OR(O277= "Bay Study", O277= "FMWT"), VLOOKUP(D277,'Station-Crosswalk'!$A$1:$F$147,6,FALSE), "")</f>
        <v>Bay</v>
      </c>
      <c r="R277" t="str">
        <f>IF(OR(O277= "Bay Study", O277="FMWT"), VLOOKUP(D277,'Station-Crosswalk'!$A$1:$F$147,5,FALSE))</f>
        <v>Bay</v>
      </c>
      <c r="T277" s="50">
        <v>0</v>
      </c>
      <c r="V277" t="s">
        <v>227</v>
      </c>
    </row>
    <row r="278" spans="1:22" x14ac:dyDescent="0.25">
      <c r="A278">
        <v>2025</v>
      </c>
      <c r="B278">
        <v>1</v>
      </c>
      <c r="C278" s="77">
        <v>45672</v>
      </c>
      <c r="D278">
        <v>140</v>
      </c>
      <c r="E278">
        <v>1</v>
      </c>
      <c r="F278" t="s">
        <v>225</v>
      </c>
      <c r="G278">
        <v>1</v>
      </c>
      <c r="H278">
        <v>67</v>
      </c>
      <c r="I278">
        <v>1</v>
      </c>
      <c r="N278" t="str">
        <f t="shared" si="9"/>
        <v>Juvenile</v>
      </c>
      <c r="O278" t="s">
        <v>48</v>
      </c>
      <c r="Q278" t="str">
        <f>IF(OR(O278= "Bay Study", O278= "FMWT"), VLOOKUP(D278,'Station-Crosswalk'!$A$1:$F$147,6,FALSE), "")</f>
        <v>Bay</v>
      </c>
      <c r="R278" t="str">
        <f>IF(OR(O278= "Bay Study", O278="FMWT"), VLOOKUP(D278,'Station-Crosswalk'!$A$1:$F$147,5,FALSE))</f>
        <v>Bay</v>
      </c>
      <c r="T278" s="50">
        <v>0</v>
      </c>
      <c r="V278" t="s">
        <v>227</v>
      </c>
    </row>
    <row r="279" spans="1:22" x14ac:dyDescent="0.25">
      <c r="A279">
        <v>2025</v>
      </c>
      <c r="B279">
        <v>1</v>
      </c>
      <c r="C279" s="77">
        <v>45671</v>
      </c>
      <c r="D279">
        <v>140</v>
      </c>
      <c r="E279">
        <v>2</v>
      </c>
      <c r="F279" t="s">
        <v>225</v>
      </c>
      <c r="G279">
        <v>1</v>
      </c>
      <c r="H279">
        <v>63</v>
      </c>
      <c r="I279">
        <v>1</v>
      </c>
      <c r="N279" t="str">
        <f t="shared" si="9"/>
        <v>Juvenile</v>
      </c>
      <c r="O279" t="s">
        <v>48</v>
      </c>
      <c r="Q279" t="str">
        <f>IF(OR(O279= "Bay Study", O279= "FMWT"), VLOOKUP(D279,'Station-Crosswalk'!$A$1:$F$147,6,FALSE), "")</f>
        <v>Bay</v>
      </c>
      <c r="R279" t="str">
        <f>IF(OR(O279= "Bay Study", O279="FMWT"), VLOOKUP(D279,'Station-Crosswalk'!$A$1:$F$147,5,FALSE))</f>
        <v>Bay</v>
      </c>
      <c r="T279" s="50">
        <v>0</v>
      </c>
      <c r="V279" t="s">
        <v>227</v>
      </c>
    </row>
    <row r="280" spans="1:22" x14ac:dyDescent="0.25">
      <c r="A280">
        <v>2025</v>
      </c>
      <c r="B280">
        <v>1</v>
      </c>
      <c r="C280" s="77">
        <v>45665</v>
      </c>
      <c r="D280">
        <v>215</v>
      </c>
      <c r="E280">
        <v>1</v>
      </c>
      <c r="F280" t="s">
        <v>225</v>
      </c>
      <c r="G280">
        <v>1</v>
      </c>
      <c r="H280">
        <v>71</v>
      </c>
      <c r="I280">
        <v>1</v>
      </c>
      <c r="N280" t="str">
        <f t="shared" si="9"/>
        <v>Juvenile</v>
      </c>
      <c r="O280" t="s">
        <v>48</v>
      </c>
      <c r="Q280" t="str">
        <f>IF(OR(O280= "Bay Study", O280= "FMWT"), VLOOKUP(D280,'Station-Crosswalk'!$A$1:$F$147,6,FALSE), "")</f>
        <v>Bay</v>
      </c>
      <c r="R280" t="str">
        <f>IF(OR(O280= "Bay Study", O280="FMWT"), VLOOKUP(D280,'Station-Crosswalk'!$A$1:$F$147,5,FALSE))</f>
        <v>Bay</v>
      </c>
      <c r="T280" s="50">
        <v>0</v>
      </c>
      <c r="V280" t="s">
        <v>227</v>
      </c>
    </row>
    <row r="281" spans="1:22" x14ac:dyDescent="0.25">
      <c r="A281">
        <v>2025</v>
      </c>
      <c r="B281">
        <v>1</v>
      </c>
      <c r="C281" s="77">
        <v>45665</v>
      </c>
      <c r="D281">
        <v>215</v>
      </c>
      <c r="E281">
        <v>2</v>
      </c>
      <c r="F281" t="s">
        <v>225</v>
      </c>
      <c r="G281">
        <v>1</v>
      </c>
      <c r="H281">
        <v>63</v>
      </c>
      <c r="I281">
        <v>1</v>
      </c>
      <c r="N281" t="str">
        <f t="shared" si="9"/>
        <v>Juvenile</v>
      </c>
      <c r="O281" t="s">
        <v>48</v>
      </c>
      <c r="Q281" t="str">
        <f>IF(OR(O281= "Bay Study", O281= "FMWT"), VLOOKUP(D281,'Station-Crosswalk'!$A$1:$F$147,6,FALSE), "")</f>
        <v>Bay</v>
      </c>
      <c r="R281" t="str">
        <f>IF(OR(O281= "Bay Study", O281="FMWT"), VLOOKUP(D281,'Station-Crosswalk'!$A$1:$F$147,5,FALSE))</f>
        <v>Bay</v>
      </c>
      <c r="T281" s="50">
        <v>0</v>
      </c>
      <c r="V281" t="s">
        <v>227</v>
      </c>
    </row>
    <row r="282" spans="1:22" x14ac:dyDescent="0.25">
      <c r="A282">
        <v>2025</v>
      </c>
      <c r="B282">
        <v>1</v>
      </c>
      <c r="C282" s="77">
        <v>45665</v>
      </c>
      <c r="D282">
        <v>243</v>
      </c>
      <c r="E282">
        <v>1</v>
      </c>
      <c r="F282" t="s">
        <v>225</v>
      </c>
      <c r="G282">
        <v>1</v>
      </c>
      <c r="H282">
        <v>66</v>
      </c>
      <c r="I282">
        <v>1</v>
      </c>
      <c r="N282" t="str">
        <f t="shared" si="9"/>
        <v>Juvenile</v>
      </c>
      <c r="O282" t="s">
        <v>48</v>
      </c>
      <c r="Q282" t="str">
        <f>IF(OR(O282= "Bay Study", O282= "FMWT"), VLOOKUP(D282,'Station-Crosswalk'!$A$1:$F$147,6,FALSE), "")</f>
        <v>Bay</v>
      </c>
      <c r="R282" t="str">
        <f>IF(OR(O282= "Bay Study", O282="FMWT"), VLOOKUP(D282,'Station-Crosswalk'!$A$1:$F$147,5,FALSE))</f>
        <v>Bay</v>
      </c>
      <c r="T282" s="50">
        <v>0</v>
      </c>
      <c r="V282" t="s">
        <v>227</v>
      </c>
    </row>
    <row r="283" spans="1:22" x14ac:dyDescent="0.25">
      <c r="A283">
        <v>2025</v>
      </c>
      <c r="B283">
        <v>1</v>
      </c>
      <c r="C283" s="77">
        <v>45672</v>
      </c>
      <c r="D283">
        <v>243</v>
      </c>
      <c r="E283">
        <v>1</v>
      </c>
      <c r="F283" t="s">
        <v>225</v>
      </c>
      <c r="G283">
        <v>1</v>
      </c>
      <c r="H283">
        <v>65</v>
      </c>
      <c r="I283">
        <v>1</v>
      </c>
      <c r="N283" t="str">
        <f t="shared" si="9"/>
        <v>Juvenile</v>
      </c>
      <c r="O283" t="s">
        <v>48</v>
      </c>
      <c r="Q283" t="str">
        <f>IF(OR(O283= "Bay Study", O283= "FMWT"), VLOOKUP(D283,'Station-Crosswalk'!$A$1:$F$147,6,FALSE), "")</f>
        <v>Bay</v>
      </c>
      <c r="R283" t="str">
        <f>IF(OR(O283= "Bay Study", O283="FMWT"), VLOOKUP(D283,'Station-Crosswalk'!$A$1:$F$147,5,FALSE))</f>
        <v>Bay</v>
      </c>
      <c r="T283" s="50">
        <v>0</v>
      </c>
      <c r="V283" t="s">
        <v>227</v>
      </c>
    </row>
    <row r="284" spans="1:22" x14ac:dyDescent="0.25">
      <c r="A284">
        <v>2025</v>
      </c>
      <c r="B284">
        <v>1</v>
      </c>
      <c r="C284" s="77">
        <v>45671</v>
      </c>
      <c r="D284">
        <v>243</v>
      </c>
      <c r="E284">
        <v>1</v>
      </c>
      <c r="F284" t="s">
        <v>225</v>
      </c>
      <c r="G284">
        <v>1</v>
      </c>
      <c r="H284">
        <v>64</v>
      </c>
      <c r="I284">
        <v>2</v>
      </c>
      <c r="N284" t="str">
        <f t="shared" si="9"/>
        <v>Juvenile</v>
      </c>
      <c r="O284" t="s">
        <v>48</v>
      </c>
      <c r="Q284" t="str">
        <f>IF(OR(O284= "Bay Study", O284= "FMWT"), VLOOKUP(D284,'Station-Crosswalk'!$A$1:$F$147,6,FALSE), "")</f>
        <v>Bay</v>
      </c>
      <c r="R284" t="str">
        <f>IF(OR(O284= "Bay Study", O284="FMWT"), VLOOKUP(D284,'Station-Crosswalk'!$A$1:$F$147,5,FALSE))</f>
        <v>Bay</v>
      </c>
      <c r="T284" s="50">
        <v>0</v>
      </c>
      <c r="V284" t="s">
        <v>227</v>
      </c>
    </row>
    <row r="285" spans="1:22" x14ac:dyDescent="0.25">
      <c r="A285">
        <v>2025</v>
      </c>
      <c r="B285">
        <v>1</v>
      </c>
      <c r="C285" s="77">
        <v>45666</v>
      </c>
      <c r="D285">
        <v>243</v>
      </c>
      <c r="E285">
        <v>1</v>
      </c>
      <c r="F285" t="s">
        <v>225</v>
      </c>
      <c r="G285">
        <v>1</v>
      </c>
      <c r="H285">
        <v>55</v>
      </c>
      <c r="I285">
        <v>1</v>
      </c>
      <c r="N285" t="str">
        <f t="shared" si="9"/>
        <v>Juvenile</v>
      </c>
      <c r="O285" t="s">
        <v>48</v>
      </c>
      <c r="Q285" t="str">
        <f>IF(OR(O285= "Bay Study", O285= "FMWT"), VLOOKUP(D285,'Station-Crosswalk'!$A$1:$F$147,6,FALSE), "")</f>
        <v>Bay</v>
      </c>
      <c r="R285" t="str">
        <f>IF(OR(O285= "Bay Study", O285="FMWT"), VLOOKUP(D285,'Station-Crosswalk'!$A$1:$F$147,5,FALSE))</f>
        <v>Bay</v>
      </c>
      <c r="T285" s="50">
        <v>0</v>
      </c>
      <c r="V285" t="s">
        <v>227</v>
      </c>
    </row>
    <row r="286" spans="1:22" x14ac:dyDescent="0.25">
      <c r="A286">
        <v>2025</v>
      </c>
      <c r="B286">
        <v>1</v>
      </c>
      <c r="C286" s="77">
        <v>45666</v>
      </c>
      <c r="D286">
        <v>317</v>
      </c>
      <c r="E286">
        <v>1</v>
      </c>
      <c r="F286" t="s">
        <v>225</v>
      </c>
      <c r="G286">
        <v>1</v>
      </c>
      <c r="H286">
        <v>71</v>
      </c>
      <c r="I286">
        <v>1</v>
      </c>
      <c r="N286" t="str">
        <f t="shared" si="9"/>
        <v>Juvenile</v>
      </c>
      <c r="O286" t="s">
        <v>48</v>
      </c>
      <c r="Q286" t="str">
        <f>IF(OR(O286= "Bay Study", O286= "FMWT"), VLOOKUP(D286,'Station-Crosswalk'!$A$1:$F$147,6,FALSE), "")</f>
        <v>Bay</v>
      </c>
      <c r="R286" t="str">
        <f>IF(OR(O286= "Bay Study", O286="FMWT"), VLOOKUP(D286,'Station-Crosswalk'!$A$1:$F$147,5,FALSE))</f>
        <v>Bay</v>
      </c>
      <c r="T286" s="50">
        <v>0</v>
      </c>
      <c r="V286" t="s">
        <v>227</v>
      </c>
    </row>
    <row r="287" spans="1:22" x14ac:dyDescent="0.25">
      <c r="A287">
        <v>2025</v>
      </c>
      <c r="B287">
        <v>1</v>
      </c>
      <c r="C287" s="77">
        <v>45665</v>
      </c>
      <c r="D287">
        <v>317</v>
      </c>
      <c r="E287">
        <v>1</v>
      </c>
      <c r="F287" t="s">
        <v>225</v>
      </c>
      <c r="G287">
        <v>1</v>
      </c>
      <c r="H287">
        <v>66</v>
      </c>
      <c r="I287">
        <v>1</v>
      </c>
      <c r="N287" t="str">
        <f t="shared" si="9"/>
        <v>Juvenile</v>
      </c>
      <c r="O287" t="s">
        <v>48</v>
      </c>
      <c r="Q287" t="str">
        <f>IF(OR(O287= "Bay Study", O287= "FMWT"), VLOOKUP(D287,'Station-Crosswalk'!$A$1:$F$147,6,FALSE), "")</f>
        <v>Bay</v>
      </c>
      <c r="R287" t="str">
        <f>IF(OR(O287= "Bay Study", O287="FMWT"), VLOOKUP(D287,'Station-Crosswalk'!$A$1:$F$147,5,FALSE))</f>
        <v>Bay</v>
      </c>
      <c r="T287" s="50">
        <v>0</v>
      </c>
      <c r="V287" t="s">
        <v>227</v>
      </c>
    </row>
    <row r="288" spans="1:22" x14ac:dyDescent="0.25">
      <c r="A288">
        <v>2025</v>
      </c>
      <c r="B288">
        <v>1</v>
      </c>
      <c r="C288" s="77">
        <v>45665</v>
      </c>
      <c r="D288">
        <v>320</v>
      </c>
      <c r="E288">
        <v>2</v>
      </c>
      <c r="F288" t="s">
        <v>225</v>
      </c>
      <c r="G288">
        <v>1</v>
      </c>
      <c r="H288">
        <v>78</v>
      </c>
      <c r="I288">
        <v>1</v>
      </c>
      <c r="N288" t="str">
        <f t="shared" si="9"/>
        <v>Juvenile</v>
      </c>
      <c r="O288" t="s">
        <v>48</v>
      </c>
      <c r="Q288" t="str">
        <f>IF(OR(O288= "Bay Study", O288= "FMWT"), VLOOKUP(D288,'Station-Crosswalk'!$A$1:$F$147,6,FALSE), "")</f>
        <v>Far West</v>
      </c>
      <c r="R288" t="str">
        <f>IF(OR(O288= "Bay Study", O288="FMWT"), VLOOKUP(D288,'Station-Crosswalk'!$A$1:$F$147,5,FALSE))</f>
        <v>Western Delta</v>
      </c>
      <c r="T288" s="50">
        <v>0</v>
      </c>
      <c r="V288" t="s">
        <v>227</v>
      </c>
    </row>
    <row r="289" spans="1:22" x14ac:dyDescent="0.25">
      <c r="A289">
        <v>2025</v>
      </c>
      <c r="B289">
        <v>1</v>
      </c>
      <c r="C289" s="77">
        <v>45672</v>
      </c>
      <c r="D289">
        <v>320</v>
      </c>
      <c r="E289">
        <v>2</v>
      </c>
      <c r="F289" t="s">
        <v>225</v>
      </c>
      <c r="G289">
        <v>1</v>
      </c>
      <c r="H289">
        <v>64</v>
      </c>
      <c r="I289">
        <v>1</v>
      </c>
      <c r="N289" t="str">
        <f t="shared" si="9"/>
        <v>Juvenile</v>
      </c>
      <c r="O289" t="s">
        <v>48</v>
      </c>
      <c r="Q289" t="str">
        <f>IF(OR(O289= "Bay Study", O289= "FMWT"), VLOOKUP(D289,'Station-Crosswalk'!$A$1:$F$147,6,FALSE), "")</f>
        <v>Far West</v>
      </c>
      <c r="R289" t="str">
        <f>IF(OR(O289= "Bay Study", O289="FMWT"), VLOOKUP(D289,'Station-Crosswalk'!$A$1:$F$147,5,FALSE))</f>
        <v>Western Delta</v>
      </c>
      <c r="T289" s="50">
        <v>0</v>
      </c>
      <c r="V289" t="s">
        <v>227</v>
      </c>
    </row>
    <row r="290" spans="1:22" x14ac:dyDescent="0.25">
      <c r="A290">
        <v>2025</v>
      </c>
      <c r="B290">
        <v>1</v>
      </c>
      <c r="C290" s="77">
        <v>45671</v>
      </c>
      <c r="D290">
        <v>321</v>
      </c>
      <c r="E290">
        <v>2</v>
      </c>
      <c r="F290" t="s">
        <v>225</v>
      </c>
      <c r="G290">
        <v>1</v>
      </c>
      <c r="H290">
        <v>61</v>
      </c>
      <c r="I290">
        <v>1</v>
      </c>
      <c r="N290" t="str">
        <f t="shared" si="9"/>
        <v>Juvenile</v>
      </c>
      <c r="O290" t="s">
        <v>48</v>
      </c>
      <c r="Q290" t="str">
        <f>IF(OR(O290= "Bay Study", O290= "FMWT"), VLOOKUP(D290,'Station-Crosswalk'!$A$1:$F$147,6,FALSE), "")</f>
        <v>Bay</v>
      </c>
      <c r="R290" t="str">
        <f>IF(OR(O290= "Bay Study", O290="FMWT"), VLOOKUP(D290,'Station-Crosswalk'!$A$1:$F$147,5,FALSE))</f>
        <v>Bay</v>
      </c>
      <c r="T290" s="50">
        <v>0</v>
      </c>
      <c r="V290" t="s">
        <v>227</v>
      </c>
    </row>
    <row r="291" spans="1:22" x14ac:dyDescent="0.25">
      <c r="A291">
        <v>2025</v>
      </c>
      <c r="B291">
        <v>1</v>
      </c>
      <c r="C291" s="77">
        <v>45672</v>
      </c>
      <c r="D291">
        <v>321</v>
      </c>
      <c r="E291">
        <v>2</v>
      </c>
      <c r="F291" t="s">
        <v>225</v>
      </c>
      <c r="G291">
        <v>1</v>
      </c>
      <c r="H291">
        <v>63</v>
      </c>
      <c r="I291">
        <v>1</v>
      </c>
      <c r="N291" t="str">
        <f t="shared" si="9"/>
        <v>Juvenile</v>
      </c>
      <c r="O291" t="s">
        <v>48</v>
      </c>
      <c r="Q291" t="str">
        <f>IF(OR(O291= "Bay Study", O291= "FMWT"), VLOOKUP(D291,'Station-Crosswalk'!$A$1:$F$147,6,FALSE), "")</f>
        <v>Bay</v>
      </c>
      <c r="R291" t="str">
        <f>IF(OR(O291= "Bay Study", O291="FMWT"), VLOOKUP(D291,'Station-Crosswalk'!$A$1:$F$147,5,FALSE))</f>
        <v>Bay</v>
      </c>
      <c r="T291" s="50">
        <v>0</v>
      </c>
      <c r="V291" t="s">
        <v>227</v>
      </c>
    </row>
    <row r="292" spans="1:22" x14ac:dyDescent="0.25">
      <c r="A292">
        <v>2025</v>
      </c>
      <c r="B292">
        <v>1</v>
      </c>
      <c r="C292" s="77">
        <v>45666</v>
      </c>
      <c r="D292">
        <v>321</v>
      </c>
      <c r="E292">
        <v>2</v>
      </c>
      <c r="F292" t="s">
        <v>225</v>
      </c>
      <c r="G292">
        <v>1</v>
      </c>
      <c r="H292">
        <v>60</v>
      </c>
      <c r="I292">
        <v>1</v>
      </c>
      <c r="N292" t="str">
        <f t="shared" si="9"/>
        <v>Juvenile</v>
      </c>
      <c r="O292" t="s">
        <v>48</v>
      </c>
      <c r="Q292" t="str">
        <f>IF(OR(O292= "Bay Study", O292= "FMWT"), VLOOKUP(D292,'Station-Crosswalk'!$A$1:$F$147,6,FALSE), "")</f>
        <v>Bay</v>
      </c>
      <c r="R292" t="str">
        <f>IF(OR(O292= "Bay Study", O292="FMWT"), VLOOKUP(D292,'Station-Crosswalk'!$A$1:$F$147,5,FALSE))</f>
        <v>Bay</v>
      </c>
      <c r="T292" s="50">
        <v>0</v>
      </c>
      <c r="V292" t="s">
        <v>227</v>
      </c>
    </row>
    <row r="293" spans="1:22" x14ac:dyDescent="0.25">
      <c r="A293">
        <v>2025</v>
      </c>
      <c r="B293">
        <v>1</v>
      </c>
      <c r="C293" s="77">
        <v>45666</v>
      </c>
      <c r="D293">
        <v>321</v>
      </c>
      <c r="E293">
        <v>1</v>
      </c>
      <c r="F293" t="s">
        <v>225</v>
      </c>
      <c r="G293">
        <v>1</v>
      </c>
      <c r="H293">
        <v>55</v>
      </c>
      <c r="I293">
        <v>1</v>
      </c>
      <c r="N293" t="str">
        <f t="shared" si="9"/>
        <v>Juvenile</v>
      </c>
      <c r="O293" t="s">
        <v>48</v>
      </c>
      <c r="Q293" t="str">
        <f>IF(OR(O293= "Bay Study", O293= "FMWT"), VLOOKUP(D293,'Station-Crosswalk'!$A$1:$F$147,6,FALSE), "")</f>
        <v>Bay</v>
      </c>
      <c r="R293" t="str">
        <f>IF(OR(O293= "Bay Study", O293="FMWT"), VLOOKUP(D293,'Station-Crosswalk'!$A$1:$F$147,5,FALSE))</f>
        <v>Bay</v>
      </c>
      <c r="T293" s="50">
        <v>0</v>
      </c>
      <c r="V293" t="s">
        <v>227</v>
      </c>
    </row>
    <row r="294" spans="1:22" x14ac:dyDescent="0.25">
      <c r="A294">
        <v>2025</v>
      </c>
      <c r="B294">
        <v>1</v>
      </c>
      <c r="C294" s="77">
        <v>45665</v>
      </c>
      <c r="D294">
        <v>321</v>
      </c>
      <c r="E294">
        <v>1</v>
      </c>
      <c r="F294" t="s">
        <v>225</v>
      </c>
      <c r="G294">
        <v>1</v>
      </c>
      <c r="H294">
        <v>57</v>
      </c>
      <c r="I294">
        <v>1</v>
      </c>
      <c r="N294" t="str">
        <f t="shared" ref="N294:N325" si="10">IF(H294=0, "Adult", IF(H294&lt;20,"Larva",IF(H294&lt;=84,"Juvenile","Adult")))</f>
        <v>Juvenile</v>
      </c>
      <c r="O294" t="s">
        <v>48</v>
      </c>
      <c r="Q294" t="str">
        <f>IF(OR(O294= "Bay Study", O294= "FMWT"), VLOOKUP(D294,'Station-Crosswalk'!$A$1:$F$147,6,FALSE), "")</f>
        <v>Bay</v>
      </c>
      <c r="R294" t="str">
        <f>IF(OR(O294= "Bay Study", O294="FMWT"), VLOOKUP(D294,'Station-Crosswalk'!$A$1:$F$147,5,FALSE))</f>
        <v>Bay</v>
      </c>
      <c r="T294" s="50">
        <v>0</v>
      </c>
      <c r="V294" t="s">
        <v>227</v>
      </c>
    </row>
    <row r="295" spans="1:22" x14ac:dyDescent="0.25">
      <c r="A295">
        <v>2025</v>
      </c>
      <c r="B295">
        <v>1</v>
      </c>
      <c r="C295" s="77">
        <v>45665</v>
      </c>
      <c r="D295">
        <v>321</v>
      </c>
      <c r="E295">
        <v>1</v>
      </c>
      <c r="F295" t="s">
        <v>225</v>
      </c>
      <c r="G295">
        <v>1</v>
      </c>
      <c r="H295">
        <v>61</v>
      </c>
      <c r="I295">
        <v>1</v>
      </c>
      <c r="N295" t="str">
        <f t="shared" si="10"/>
        <v>Juvenile</v>
      </c>
      <c r="O295" t="s">
        <v>48</v>
      </c>
      <c r="Q295" t="str">
        <f>IF(OR(O295= "Bay Study", O295= "FMWT"), VLOOKUP(D295,'Station-Crosswalk'!$A$1:$F$147,6,FALSE), "")</f>
        <v>Bay</v>
      </c>
      <c r="R295" t="str">
        <f>IF(OR(O295= "Bay Study", O295="FMWT"), VLOOKUP(D295,'Station-Crosswalk'!$A$1:$F$147,5,FALSE))</f>
        <v>Bay</v>
      </c>
      <c r="T295" s="50">
        <v>0</v>
      </c>
      <c r="V295" t="s">
        <v>227</v>
      </c>
    </row>
    <row r="296" spans="1:22" x14ac:dyDescent="0.25">
      <c r="A296">
        <v>2025</v>
      </c>
      <c r="B296">
        <v>1</v>
      </c>
      <c r="C296" s="77">
        <v>45671</v>
      </c>
      <c r="D296">
        <v>321</v>
      </c>
      <c r="E296">
        <v>1</v>
      </c>
      <c r="F296" t="s">
        <v>225</v>
      </c>
      <c r="G296">
        <v>1</v>
      </c>
      <c r="H296">
        <v>64</v>
      </c>
      <c r="I296">
        <v>1</v>
      </c>
      <c r="N296" t="str">
        <f t="shared" si="10"/>
        <v>Juvenile</v>
      </c>
      <c r="O296" t="s">
        <v>48</v>
      </c>
      <c r="Q296" t="str">
        <f>IF(OR(O296= "Bay Study", O296= "FMWT"), VLOOKUP(D296,'Station-Crosswalk'!$A$1:$F$147,6,FALSE), "")</f>
        <v>Bay</v>
      </c>
      <c r="R296" t="str">
        <f>IF(OR(O296= "Bay Study", O296="FMWT"), VLOOKUP(D296,'Station-Crosswalk'!$A$1:$F$147,5,FALSE))</f>
        <v>Bay</v>
      </c>
      <c r="T296" s="50">
        <v>0</v>
      </c>
      <c r="V296" t="s">
        <v>227</v>
      </c>
    </row>
    <row r="297" spans="1:22" x14ac:dyDescent="0.25">
      <c r="A297">
        <v>2025</v>
      </c>
      <c r="B297">
        <v>1</v>
      </c>
      <c r="C297" s="77">
        <v>45670</v>
      </c>
      <c r="D297">
        <v>322</v>
      </c>
      <c r="E297">
        <v>2</v>
      </c>
      <c r="F297" t="s">
        <v>225</v>
      </c>
      <c r="G297">
        <v>1</v>
      </c>
      <c r="H297">
        <v>62</v>
      </c>
      <c r="I297">
        <v>1</v>
      </c>
      <c r="N297" t="str">
        <f t="shared" si="10"/>
        <v>Juvenile</v>
      </c>
      <c r="O297" t="s">
        <v>48</v>
      </c>
      <c r="Q297" t="str">
        <f>IF(OR(O297= "Bay Study", O297= "FMWT"), VLOOKUP(D297,'Station-Crosswalk'!$A$1:$F$147,6,FALSE), "")</f>
        <v>Bay</v>
      </c>
      <c r="R297" t="str">
        <f>IF(OR(O297= "Bay Study", O297="FMWT"), VLOOKUP(D297,'Station-Crosswalk'!$A$1:$F$147,5,FALSE))</f>
        <v>Bay</v>
      </c>
      <c r="T297" s="50">
        <v>0</v>
      </c>
      <c r="V297" t="s">
        <v>227</v>
      </c>
    </row>
    <row r="298" spans="1:22" x14ac:dyDescent="0.25">
      <c r="A298">
        <v>2025</v>
      </c>
      <c r="B298">
        <v>1</v>
      </c>
      <c r="C298" s="77">
        <v>45666</v>
      </c>
      <c r="D298">
        <v>322</v>
      </c>
      <c r="E298">
        <v>2</v>
      </c>
      <c r="F298" t="s">
        <v>225</v>
      </c>
      <c r="G298">
        <v>1</v>
      </c>
      <c r="H298">
        <v>63</v>
      </c>
      <c r="I298">
        <v>4</v>
      </c>
      <c r="N298" t="str">
        <f t="shared" si="10"/>
        <v>Juvenile</v>
      </c>
      <c r="O298" t="s">
        <v>48</v>
      </c>
      <c r="Q298" t="str">
        <f>IF(OR(O298= "Bay Study", O298= "FMWT"), VLOOKUP(D298,'Station-Crosswalk'!$A$1:$F$147,6,FALSE), "")</f>
        <v>Bay</v>
      </c>
      <c r="R298" t="str">
        <f>IF(OR(O298= "Bay Study", O298="FMWT"), VLOOKUP(D298,'Station-Crosswalk'!$A$1:$F$147,5,FALSE))</f>
        <v>Bay</v>
      </c>
      <c r="T298" s="50">
        <v>0</v>
      </c>
      <c r="V298" t="s">
        <v>227</v>
      </c>
    </row>
    <row r="299" spans="1:22" x14ac:dyDescent="0.25">
      <c r="A299">
        <v>2025</v>
      </c>
      <c r="B299">
        <v>1</v>
      </c>
      <c r="C299" s="77">
        <v>45666</v>
      </c>
      <c r="D299">
        <v>322</v>
      </c>
      <c r="E299">
        <v>2</v>
      </c>
      <c r="F299" t="s">
        <v>225</v>
      </c>
      <c r="G299">
        <v>1</v>
      </c>
      <c r="H299">
        <v>61</v>
      </c>
      <c r="I299">
        <v>2</v>
      </c>
      <c r="N299" t="str">
        <f t="shared" si="10"/>
        <v>Juvenile</v>
      </c>
      <c r="O299" t="s">
        <v>48</v>
      </c>
      <c r="Q299" t="str">
        <f>IF(OR(O299= "Bay Study", O299= "FMWT"), VLOOKUP(D299,'Station-Crosswalk'!$A$1:$F$147,6,FALSE), "")</f>
        <v>Bay</v>
      </c>
      <c r="R299" t="str">
        <f>IF(OR(O299= "Bay Study", O299="FMWT"), VLOOKUP(D299,'Station-Crosswalk'!$A$1:$F$147,5,FALSE))</f>
        <v>Bay</v>
      </c>
      <c r="T299" s="50">
        <v>0</v>
      </c>
      <c r="V299" t="s">
        <v>227</v>
      </c>
    </row>
    <row r="300" spans="1:22" x14ac:dyDescent="0.25">
      <c r="A300">
        <v>2025</v>
      </c>
      <c r="B300">
        <v>1</v>
      </c>
      <c r="C300" s="77">
        <v>45666</v>
      </c>
      <c r="D300">
        <v>322</v>
      </c>
      <c r="E300">
        <v>2</v>
      </c>
      <c r="F300" t="s">
        <v>225</v>
      </c>
      <c r="G300">
        <v>1</v>
      </c>
      <c r="H300">
        <v>73</v>
      </c>
      <c r="I300">
        <v>1</v>
      </c>
      <c r="N300" t="str">
        <f t="shared" si="10"/>
        <v>Juvenile</v>
      </c>
      <c r="O300" t="s">
        <v>48</v>
      </c>
      <c r="Q300" t="str">
        <f>IF(OR(O300= "Bay Study", O300= "FMWT"), VLOOKUP(D300,'Station-Crosswalk'!$A$1:$F$147,6,FALSE), "")</f>
        <v>Bay</v>
      </c>
      <c r="R300" t="str">
        <f>IF(OR(O300= "Bay Study", O300="FMWT"), VLOOKUP(D300,'Station-Crosswalk'!$A$1:$F$147,5,FALSE))</f>
        <v>Bay</v>
      </c>
      <c r="T300" s="50">
        <v>0</v>
      </c>
      <c r="V300" t="s">
        <v>227</v>
      </c>
    </row>
    <row r="301" spans="1:22" x14ac:dyDescent="0.25">
      <c r="A301">
        <v>2025</v>
      </c>
      <c r="B301">
        <v>1</v>
      </c>
      <c r="C301" s="77">
        <v>45666</v>
      </c>
      <c r="D301">
        <v>322</v>
      </c>
      <c r="E301">
        <v>2</v>
      </c>
      <c r="F301" t="s">
        <v>225</v>
      </c>
      <c r="G301">
        <v>1</v>
      </c>
      <c r="H301">
        <v>59</v>
      </c>
      <c r="I301">
        <v>3</v>
      </c>
      <c r="N301" t="str">
        <f t="shared" si="10"/>
        <v>Juvenile</v>
      </c>
      <c r="O301" t="s">
        <v>48</v>
      </c>
      <c r="Q301" t="str">
        <f>IF(OR(O301= "Bay Study", O301= "FMWT"), VLOOKUP(D301,'Station-Crosswalk'!$A$1:$F$147,6,FALSE), "")</f>
        <v>Bay</v>
      </c>
      <c r="R301" t="str">
        <f>IF(OR(O301= "Bay Study", O301="FMWT"), VLOOKUP(D301,'Station-Crosswalk'!$A$1:$F$147,5,FALSE))</f>
        <v>Bay</v>
      </c>
      <c r="T301" s="50">
        <v>0</v>
      </c>
      <c r="V301" t="s">
        <v>227</v>
      </c>
    </row>
    <row r="302" spans="1:22" x14ac:dyDescent="0.25">
      <c r="A302">
        <v>2025</v>
      </c>
      <c r="B302">
        <v>1</v>
      </c>
      <c r="C302" s="77">
        <v>45665</v>
      </c>
      <c r="D302">
        <v>322</v>
      </c>
      <c r="E302">
        <v>2</v>
      </c>
      <c r="F302" t="s">
        <v>225</v>
      </c>
      <c r="G302">
        <v>1</v>
      </c>
      <c r="H302">
        <v>58</v>
      </c>
      <c r="I302">
        <v>3</v>
      </c>
      <c r="N302" t="str">
        <f t="shared" si="10"/>
        <v>Juvenile</v>
      </c>
      <c r="O302" t="s">
        <v>48</v>
      </c>
      <c r="Q302" t="str">
        <f>IF(OR(O302= "Bay Study", O302= "FMWT"), VLOOKUP(D302,'Station-Crosswalk'!$A$1:$F$147,6,FALSE), "")</f>
        <v>Bay</v>
      </c>
      <c r="R302" t="str">
        <f>IF(OR(O302= "Bay Study", O302="FMWT"), VLOOKUP(D302,'Station-Crosswalk'!$A$1:$F$147,5,FALSE))</f>
        <v>Bay</v>
      </c>
      <c r="T302" s="50">
        <v>0</v>
      </c>
      <c r="V302" t="s">
        <v>227</v>
      </c>
    </row>
    <row r="303" spans="1:22" x14ac:dyDescent="0.25">
      <c r="A303">
        <v>2025</v>
      </c>
      <c r="B303">
        <v>1</v>
      </c>
      <c r="C303" s="77">
        <v>45671</v>
      </c>
      <c r="D303">
        <v>322</v>
      </c>
      <c r="E303">
        <v>2</v>
      </c>
      <c r="F303" t="s">
        <v>225</v>
      </c>
      <c r="G303">
        <v>1</v>
      </c>
      <c r="H303">
        <v>68</v>
      </c>
      <c r="I303">
        <v>1</v>
      </c>
      <c r="N303" t="str">
        <f t="shared" si="10"/>
        <v>Juvenile</v>
      </c>
      <c r="O303" t="s">
        <v>48</v>
      </c>
      <c r="Q303" t="str">
        <f>IF(OR(O303= "Bay Study", O303= "FMWT"), VLOOKUP(D303,'Station-Crosswalk'!$A$1:$F$147,6,FALSE), "")</f>
        <v>Bay</v>
      </c>
      <c r="R303" t="str">
        <f>IF(OR(O303= "Bay Study", O303="FMWT"), VLOOKUP(D303,'Station-Crosswalk'!$A$1:$F$147,5,FALSE))</f>
        <v>Bay</v>
      </c>
      <c r="T303" s="50">
        <v>0</v>
      </c>
      <c r="V303" t="s">
        <v>227</v>
      </c>
    </row>
    <row r="304" spans="1:22" x14ac:dyDescent="0.25">
      <c r="A304">
        <v>2025</v>
      </c>
      <c r="B304">
        <v>1</v>
      </c>
      <c r="C304" s="77">
        <v>45670</v>
      </c>
      <c r="D304">
        <v>322</v>
      </c>
      <c r="E304">
        <v>2</v>
      </c>
      <c r="F304" t="s">
        <v>225</v>
      </c>
      <c r="G304">
        <v>1</v>
      </c>
      <c r="H304">
        <v>82</v>
      </c>
      <c r="I304">
        <v>1</v>
      </c>
      <c r="N304" t="str">
        <f t="shared" si="10"/>
        <v>Juvenile</v>
      </c>
      <c r="O304" t="s">
        <v>48</v>
      </c>
      <c r="Q304" t="str">
        <f>IF(OR(O304= "Bay Study", O304= "FMWT"), VLOOKUP(D304,'Station-Crosswalk'!$A$1:$F$147,6,FALSE), "")</f>
        <v>Bay</v>
      </c>
      <c r="R304" t="str">
        <f>IF(OR(O304= "Bay Study", O304="FMWT"), VLOOKUP(D304,'Station-Crosswalk'!$A$1:$F$147,5,FALSE))</f>
        <v>Bay</v>
      </c>
      <c r="T304" s="50">
        <v>0</v>
      </c>
      <c r="V304" t="s">
        <v>227</v>
      </c>
    </row>
    <row r="305" spans="1:22" x14ac:dyDescent="0.25">
      <c r="A305">
        <v>2025</v>
      </c>
      <c r="B305">
        <v>1</v>
      </c>
      <c r="C305" s="77">
        <v>45666</v>
      </c>
      <c r="D305">
        <v>322</v>
      </c>
      <c r="E305">
        <v>2</v>
      </c>
      <c r="F305" t="s">
        <v>225</v>
      </c>
      <c r="G305">
        <v>1</v>
      </c>
      <c r="H305">
        <v>66</v>
      </c>
      <c r="I305">
        <v>2</v>
      </c>
      <c r="N305" t="str">
        <f t="shared" si="10"/>
        <v>Juvenile</v>
      </c>
      <c r="O305" t="s">
        <v>48</v>
      </c>
      <c r="Q305" t="str">
        <f>IF(OR(O305= "Bay Study", O305= "FMWT"), VLOOKUP(D305,'Station-Crosswalk'!$A$1:$F$147,6,FALSE), "")</f>
        <v>Bay</v>
      </c>
      <c r="R305" t="str">
        <f>IF(OR(O305= "Bay Study", O305="FMWT"), VLOOKUP(D305,'Station-Crosswalk'!$A$1:$F$147,5,FALSE))</f>
        <v>Bay</v>
      </c>
      <c r="T305" s="50">
        <v>0</v>
      </c>
      <c r="V305" t="s">
        <v>227</v>
      </c>
    </row>
    <row r="306" spans="1:22" x14ac:dyDescent="0.25">
      <c r="A306">
        <v>2025</v>
      </c>
      <c r="B306">
        <v>1</v>
      </c>
      <c r="C306" s="77">
        <v>45666</v>
      </c>
      <c r="D306">
        <v>322</v>
      </c>
      <c r="E306">
        <v>2</v>
      </c>
      <c r="F306" t="s">
        <v>225</v>
      </c>
      <c r="G306">
        <v>1</v>
      </c>
      <c r="H306">
        <v>57</v>
      </c>
      <c r="I306">
        <v>1</v>
      </c>
      <c r="N306" t="str">
        <f t="shared" si="10"/>
        <v>Juvenile</v>
      </c>
      <c r="O306" t="s">
        <v>48</v>
      </c>
      <c r="Q306" t="str">
        <f>IF(OR(O306= "Bay Study", O306= "FMWT"), VLOOKUP(D306,'Station-Crosswalk'!$A$1:$F$147,6,FALSE), "")</f>
        <v>Bay</v>
      </c>
      <c r="R306" t="str">
        <f>IF(OR(O306= "Bay Study", O306="FMWT"), VLOOKUP(D306,'Station-Crosswalk'!$A$1:$F$147,5,FALSE))</f>
        <v>Bay</v>
      </c>
      <c r="T306" s="50">
        <v>0</v>
      </c>
      <c r="V306" t="s">
        <v>227</v>
      </c>
    </row>
    <row r="307" spans="1:22" x14ac:dyDescent="0.25">
      <c r="A307">
        <v>2025</v>
      </c>
      <c r="B307">
        <v>1</v>
      </c>
      <c r="C307" s="77">
        <v>45672</v>
      </c>
      <c r="D307">
        <v>322</v>
      </c>
      <c r="E307">
        <v>2</v>
      </c>
      <c r="F307" t="s">
        <v>225</v>
      </c>
      <c r="G307">
        <v>1</v>
      </c>
      <c r="H307">
        <v>67</v>
      </c>
      <c r="I307">
        <v>1</v>
      </c>
      <c r="N307" t="str">
        <f t="shared" si="10"/>
        <v>Juvenile</v>
      </c>
      <c r="O307" t="s">
        <v>48</v>
      </c>
      <c r="Q307" t="str">
        <f>IF(OR(O307= "Bay Study", O307= "FMWT"), VLOOKUP(D307,'Station-Crosswalk'!$A$1:$F$147,6,FALSE), "")</f>
        <v>Bay</v>
      </c>
      <c r="R307" t="str">
        <f>IF(OR(O307= "Bay Study", O307="FMWT"), VLOOKUP(D307,'Station-Crosswalk'!$A$1:$F$147,5,FALSE))</f>
        <v>Bay</v>
      </c>
      <c r="T307" s="50">
        <v>0</v>
      </c>
      <c r="V307" t="s">
        <v>227</v>
      </c>
    </row>
    <row r="308" spans="1:22" x14ac:dyDescent="0.25">
      <c r="A308">
        <v>2025</v>
      </c>
      <c r="B308">
        <v>1</v>
      </c>
      <c r="C308" s="77">
        <v>45671</v>
      </c>
      <c r="D308">
        <v>325</v>
      </c>
      <c r="E308">
        <v>2</v>
      </c>
      <c r="F308" t="s">
        <v>225</v>
      </c>
      <c r="G308">
        <v>1</v>
      </c>
      <c r="H308">
        <v>64</v>
      </c>
      <c r="I308">
        <v>2</v>
      </c>
      <c r="N308" t="str">
        <f t="shared" si="10"/>
        <v>Juvenile</v>
      </c>
      <c r="O308" t="s">
        <v>48</v>
      </c>
      <c r="Q308" t="str">
        <f>IF(OR(O308= "Bay Study", O308= "FMWT"), VLOOKUP(D308,'Station-Crosswalk'!$A$1:$F$147,6,FALSE), "")</f>
        <v>Bay</v>
      </c>
      <c r="R308" t="str">
        <f>IF(OR(O308= "Bay Study", O308="FMWT"), VLOOKUP(D308,'Station-Crosswalk'!$A$1:$F$147,5,FALSE))</f>
        <v>Bay</v>
      </c>
      <c r="T308" s="50">
        <v>0</v>
      </c>
      <c r="V308" t="s">
        <v>227</v>
      </c>
    </row>
    <row r="309" spans="1:22" x14ac:dyDescent="0.25">
      <c r="A309">
        <v>2025</v>
      </c>
      <c r="B309">
        <v>1</v>
      </c>
      <c r="C309" s="77">
        <v>45670</v>
      </c>
      <c r="D309">
        <v>325</v>
      </c>
      <c r="E309">
        <v>2</v>
      </c>
      <c r="F309" t="s">
        <v>225</v>
      </c>
      <c r="G309">
        <v>1</v>
      </c>
      <c r="H309">
        <v>59</v>
      </c>
      <c r="I309">
        <v>1</v>
      </c>
      <c r="N309" t="str">
        <f t="shared" si="10"/>
        <v>Juvenile</v>
      </c>
      <c r="O309" t="s">
        <v>48</v>
      </c>
      <c r="Q309" t="str">
        <f>IF(OR(O309= "Bay Study", O309= "FMWT"), VLOOKUP(D309,'Station-Crosswalk'!$A$1:$F$147,6,FALSE), "")</f>
        <v>Bay</v>
      </c>
      <c r="R309" t="str">
        <f>IF(OR(O309= "Bay Study", O309="FMWT"), VLOOKUP(D309,'Station-Crosswalk'!$A$1:$F$147,5,FALSE))</f>
        <v>Bay</v>
      </c>
      <c r="T309" s="50">
        <v>0</v>
      </c>
      <c r="V309" t="s">
        <v>227</v>
      </c>
    </row>
    <row r="310" spans="1:22" x14ac:dyDescent="0.25">
      <c r="A310">
        <v>2025</v>
      </c>
      <c r="B310">
        <v>1</v>
      </c>
      <c r="C310" s="77">
        <v>45666</v>
      </c>
      <c r="D310">
        <v>325</v>
      </c>
      <c r="E310">
        <v>2</v>
      </c>
      <c r="F310" t="s">
        <v>225</v>
      </c>
      <c r="G310">
        <v>1</v>
      </c>
      <c r="H310">
        <v>62</v>
      </c>
      <c r="I310">
        <v>1</v>
      </c>
      <c r="N310" t="str">
        <f t="shared" si="10"/>
        <v>Juvenile</v>
      </c>
      <c r="O310" t="s">
        <v>48</v>
      </c>
      <c r="Q310" t="str">
        <f>IF(OR(O310= "Bay Study", O310= "FMWT"), VLOOKUP(D310,'Station-Crosswalk'!$A$1:$F$147,6,FALSE), "")</f>
        <v>Bay</v>
      </c>
      <c r="R310" t="str">
        <f>IF(OR(O310= "Bay Study", O310="FMWT"), VLOOKUP(D310,'Station-Crosswalk'!$A$1:$F$147,5,FALSE))</f>
        <v>Bay</v>
      </c>
      <c r="T310" s="50">
        <v>0</v>
      </c>
      <c r="V310" t="s">
        <v>227</v>
      </c>
    </row>
    <row r="311" spans="1:22" x14ac:dyDescent="0.25">
      <c r="A311">
        <v>2025</v>
      </c>
      <c r="B311">
        <v>1</v>
      </c>
      <c r="C311" s="77">
        <v>45666</v>
      </c>
      <c r="D311">
        <v>325</v>
      </c>
      <c r="E311">
        <v>2</v>
      </c>
      <c r="F311" t="s">
        <v>225</v>
      </c>
      <c r="G311">
        <v>1</v>
      </c>
      <c r="H311">
        <v>70</v>
      </c>
      <c r="I311">
        <v>2</v>
      </c>
      <c r="N311" t="str">
        <f t="shared" si="10"/>
        <v>Juvenile</v>
      </c>
      <c r="O311" t="s">
        <v>48</v>
      </c>
      <c r="Q311" t="str">
        <f>IF(OR(O311= "Bay Study", O311= "FMWT"), VLOOKUP(D311,'Station-Crosswalk'!$A$1:$F$147,6,FALSE), "")</f>
        <v>Bay</v>
      </c>
      <c r="R311" t="str">
        <f>IF(OR(O311= "Bay Study", O311="FMWT"), VLOOKUP(D311,'Station-Crosswalk'!$A$1:$F$147,5,FALSE))</f>
        <v>Bay</v>
      </c>
      <c r="T311" s="50">
        <v>0</v>
      </c>
      <c r="V311" t="s">
        <v>227</v>
      </c>
    </row>
    <row r="312" spans="1:22" x14ac:dyDescent="0.25">
      <c r="A312">
        <v>2025</v>
      </c>
      <c r="B312">
        <v>1</v>
      </c>
      <c r="C312" s="77">
        <v>45666</v>
      </c>
      <c r="D312">
        <v>325</v>
      </c>
      <c r="E312">
        <v>2</v>
      </c>
      <c r="F312" t="s">
        <v>225</v>
      </c>
      <c r="G312">
        <v>1</v>
      </c>
      <c r="H312">
        <v>77</v>
      </c>
      <c r="I312">
        <v>1</v>
      </c>
      <c r="N312" t="str">
        <f t="shared" si="10"/>
        <v>Juvenile</v>
      </c>
      <c r="O312" t="s">
        <v>48</v>
      </c>
      <c r="Q312" t="str">
        <f>IF(OR(O312= "Bay Study", O312= "FMWT"), VLOOKUP(D312,'Station-Crosswalk'!$A$1:$F$147,6,FALSE), "")</f>
        <v>Bay</v>
      </c>
      <c r="R312" t="str">
        <f>IF(OR(O312= "Bay Study", O312="FMWT"), VLOOKUP(D312,'Station-Crosswalk'!$A$1:$F$147,5,FALSE))</f>
        <v>Bay</v>
      </c>
      <c r="T312" s="50">
        <v>0</v>
      </c>
      <c r="V312" t="s">
        <v>227</v>
      </c>
    </row>
    <row r="313" spans="1:22" x14ac:dyDescent="0.25">
      <c r="A313">
        <v>2025</v>
      </c>
      <c r="B313">
        <v>1</v>
      </c>
      <c r="C313" s="77">
        <v>45672</v>
      </c>
      <c r="D313">
        <v>325</v>
      </c>
      <c r="E313">
        <v>2</v>
      </c>
      <c r="F313" t="s">
        <v>225</v>
      </c>
      <c r="G313">
        <v>1</v>
      </c>
      <c r="H313">
        <v>60</v>
      </c>
      <c r="I313">
        <v>1</v>
      </c>
      <c r="N313" t="str">
        <f t="shared" si="10"/>
        <v>Juvenile</v>
      </c>
      <c r="O313" t="s">
        <v>48</v>
      </c>
      <c r="Q313" t="str">
        <f>IF(OR(O313= "Bay Study", O313= "FMWT"), VLOOKUP(D313,'Station-Crosswalk'!$A$1:$F$147,6,FALSE), "")</f>
        <v>Bay</v>
      </c>
      <c r="R313" t="str">
        <f>IF(OR(O313= "Bay Study", O313="FMWT"), VLOOKUP(D313,'Station-Crosswalk'!$A$1:$F$147,5,FALSE))</f>
        <v>Bay</v>
      </c>
      <c r="T313" s="50">
        <v>0</v>
      </c>
      <c r="V313" t="s">
        <v>227</v>
      </c>
    </row>
    <row r="314" spans="1:22" x14ac:dyDescent="0.25">
      <c r="A314">
        <v>2025</v>
      </c>
      <c r="B314">
        <v>1</v>
      </c>
      <c r="C314" s="77">
        <v>45671</v>
      </c>
      <c r="D314">
        <v>325</v>
      </c>
      <c r="E314">
        <v>2</v>
      </c>
      <c r="F314" t="s">
        <v>225</v>
      </c>
      <c r="G314">
        <v>1</v>
      </c>
      <c r="H314">
        <v>63</v>
      </c>
      <c r="I314">
        <v>1</v>
      </c>
      <c r="N314" t="str">
        <f t="shared" si="10"/>
        <v>Juvenile</v>
      </c>
      <c r="O314" t="s">
        <v>48</v>
      </c>
      <c r="Q314" t="str">
        <f>IF(OR(O314= "Bay Study", O314= "FMWT"), VLOOKUP(D314,'Station-Crosswalk'!$A$1:$F$147,6,FALSE), "")</f>
        <v>Bay</v>
      </c>
      <c r="R314" t="str">
        <f>IF(OR(O314= "Bay Study", O314="FMWT"), VLOOKUP(D314,'Station-Crosswalk'!$A$1:$F$147,5,FALSE))</f>
        <v>Bay</v>
      </c>
      <c r="T314" s="50">
        <v>0</v>
      </c>
      <c r="V314" t="s">
        <v>227</v>
      </c>
    </row>
    <row r="315" spans="1:22" x14ac:dyDescent="0.25">
      <c r="A315">
        <v>2025</v>
      </c>
      <c r="B315">
        <v>1</v>
      </c>
      <c r="C315" s="77">
        <v>45672</v>
      </c>
      <c r="D315">
        <v>345</v>
      </c>
      <c r="E315">
        <v>1</v>
      </c>
      <c r="F315" t="s">
        <v>225</v>
      </c>
      <c r="G315">
        <v>1</v>
      </c>
      <c r="H315">
        <v>77</v>
      </c>
      <c r="I315">
        <v>1</v>
      </c>
      <c r="N315" t="str">
        <f t="shared" si="10"/>
        <v>Juvenile</v>
      </c>
      <c r="O315" t="s">
        <v>48</v>
      </c>
      <c r="Q315" t="str">
        <f>IF(OR(O315= "Bay Study", O315= "FMWT"), VLOOKUP(D315,'Station-Crosswalk'!$A$1:$F$147,6,FALSE), "")</f>
        <v>Bay</v>
      </c>
      <c r="R315" t="str">
        <f>IF(OR(O315= "Bay Study", O315="FMWT"), VLOOKUP(D315,'Station-Crosswalk'!$A$1:$F$147,5,FALSE))</f>
        <v>Bay</v>
      </c>
      <c r="T315" s="50">
        <v>0</v>
      </c>
      <c r="V315" t="s">
        <v>227</v>
      </c>
    </row>
    <row r="316" spans="1:22" x14ac:dyDescent="0.25">
      <c r="A316">
        <v>2025</v>
      </c>
      <c r="B316">
        <v>1</v>
      </c>
      <c r="C316" s="77">
        <v>45671</v>
      </c>
      <c r="D316">
        <v>345</v>
      </c>
      <c r="E316">
        <v>1</v>
      </c>
      <c r="F316" t="s">
        <v>225</v>
      </c>
      <c r="G316">
        <v>1</v>
      </c>
      <c r="H316">
        <v>58</v>
      </c>
      <c r="I316">
        <v>1</v>
      </c>
      <c r="N316" t="str">
        <f t="shared" si="10"/>
        <v>Juvenile</v>
      </c>
      <c r="O316" t="s">
        <v>48</v>
      </c>
      <c r="Q316" t="str">
        <f>IF(OR(O316= "Bay Study", O316= "FMWT"), VLOOKUP(D316,'Station-Crosswalk'!$A$1:$F$147,6,FALSE), "")</f>
        <v>Bay</v>
      </c>
      <c r="R316" t="str">
        <f>IF(OR(O316= "Bay Study", O316="FMWT"), VLOOKUP(D316,'Station-Crosswalk'!$A$1:$F$147,5,FALSE))</f>
        <v>Bay</v>
      </c>
      <c r="T316" s="50">
        <v>0</v>
      </c>
      <c r="V316" t="s">
        <v>227</v>
      </c>
    </row>
    <row r="317" spans="1:22" x14ac:dyDescent="0.25">
      <c r="A317">
        <v>2025</v>
      </c>
      <c r="B317">
        <v>1</v>
      </c>
      <c r="C317" s="77">
        <v>45671</v>
      </c>
      <c r="D317">
        <v>345</v>
      </c>
      <c r="E317">
        <v>1</v>
      </c>
      <c r="F317" t="s">
        <v>225</v>
      </c>
      <c r="G317">
        <v>1</v>
      </c>
      <c r="H317">
        <v>65</v>
      </c>
      <c r="I317">
        <v>1</v>
      </c>
      <c r="N317" t="str">
        <f t="shared" si="10"/>
        <v>Juvenile</v>
      </c>
      <c r="O317" t="s">
        <v>48</v>
      </c>
      <c r="Q317" t="str">
        <f>IF(OR(O317= "Bay Study", O317= "FMWT"), VLOOKUP(D317,'Station-Crosswalk'!$A$1:$F$147,6,FALSE), "")</f>
        <v>Bay</v>
      </c>
      <c r="R317" t="str">
        <f>IF(OR(O317= "Bay Study", O317="FMWT"), VLOOKUP(D317,'Station-Crosswalk'!$A$1:$F$147,5,FALSE))</f>
        <v>Bay</v>
      </c>
      <c r="T317" s="50">
        <v>0</v>
      </c>
      <c r="V317" t="s">
        <v>227</v>
      </c>
    </row>
    <row r="318" spans="1:22" x14ac:dyDescent="0.25">
      <c r="A318">
        <v>2025</v>
      </c>
      <c r="B318">
        <v>1</v>
      </c>
      <c r="C318" s="77">
        <v>45672</v>
      </c>
      <c r="D318">
        <v>345</v>
      </c>
      <c r="E318">
        <v>2</v>
      </c>
      <c r="F318" t="s">
        <v>225</v>
      </c>
      <c r="G318">
        <v>1</v>
      </c>
      <c r="H318">
        <v>66</v>
      </c>
      <c r="I318">
        <v>1</v>
      </c>
      <c r="N318" t="str">
        <f t="shared" si="10"/>
        <v>Juvenile</v>
      </c>
      <c r="O318" t="s">
        <v>48</v>
      </c>
      <c r="Q318" t="str">
        <f>IF(OR(O318= "Bay Study", O318= "FMWT"), VLOOKUP(D318,'Station-Crosswalk'!$A$1:$F$147,6,FALSE), "")</f>
        <v>Bay</v>
      </c>
      <c r="R318" t="str">
        <f>IF(OR(O318= "Bay Study", O318="FMWT"), VLOOKUP(D318,'Station-Crosswalk'!$A$1:$F$147,5,FALSE))</f>
        <v>Bay</v>
      </c>
      <c r="T318" s="50">
        <v>0</v>
      </c>
      <c r="V318" t="s">
        <v>227</v>
      </c>
    </row>
    <row r="319" spans="1:22" x14ac:dyDescent="0.25">
      <c r="A319">
        <v>2025</v>
      </c>
      <c r="B319">
        <v>1</v>
      </c>
      <c r="C319" s="77">
        <v>45670</v>
      </c>
      <c r="D319">
        <v>346</v>
      </c>
      <c r="E319">
        <v>1</v>
      </c>
      <c r="F319" t="s">
        <v>225</v>
      </c>
      <c r="G319">
        <v>1</v>
      </c>
      <c r="H319">
        <v>91</v>
      </c>
      <c r="I319">
        <v>1</v>
      </c>
      <c r="N319" t="str">
        <f t="shared" si="10"/>
        <v>Adult</v>
      </c>
      <c r="O319" t="s">
        <v>48</v>
      </c>
      <c r="Q319" t="str">
        <f>IF(OR(O319= "Bay Study", O319= "FMWT"), VLOOKUP(D319,'Station-Crosswalk'!$A$1:$F$147,6,FALSE), "")</f>
        <v>Far West</v>
      </c>
      <c r="R319" t="str">
        <f>IF(OR(O319= "Bay Study", O319="FMWT"), VLOOKUP(D319,'Station-Crosswalk'!$A$1:$F$147,5,FALSE))</f>
        <v>Western Delta</v>
      </c>
      <c r="T319" s="50">
        <v>0</v>
      </c>
      <c r="V319" t="s">
        <v>227</v>
      </c>
    </row>
    <row r="320" spans="1:22" x14ac:dyDescent="0.25">
      <c r="A320">
        <v>2025</v>
      </c>
      <c r="B320">
        <v>1</v>
      </c>
      <c r="C320" s="77">
        <v>45666</v>
      </c>
      <c r="D320">
        <v>346</v>
      </c>
      <c r="E320">
        <v>1</v>
      </c>
      <c r="F320" t="s">
        <v>225</v>
      </c>
      <c r="G320">
        <v>1</v>
      </c>
      <c r="H320">
        <v>63</v>
      </c>
      <c r="I320">
        <v>2</v>
      </c>
      <c r="N320" t="str">
        <f t="shared" si="10"/>
        <v>Juvenile</v>
      </c>
      <c r="O320" t="s">
        <v>48</v>
      </c>
      <c r="Q320" t="str">
        <f>IF(OR(O320= "Bay Study", O320= "FMWT"), VLOOKUP(D320,'Station-Crosswalk'!$A$1:$F$147,6,FALSE), "")</f>
        <v>Far West</v>
      </c>
      <c r="R320" t="str">
        <f>IF(OR(O320= "Bay Study", O320="FMWT"), VLOOKUP(D320,'Station-Crosswalk'!$A$1:$F$147,5,FALSE))</f>
        <v>Western Delta</v>
      </c>
      <c r="T320" s="50">
        <v>0</v>
      </c>
      <c r="V320" t="s">
        <v>227</v>
      </c>
    </row>
    <row r="321" spans="1:22" x14ac:dyDescent="0.25">
      <c r="A321">
        <v>2025</v>
      </c>
      <c r="B321">
        <v>1</v>
      </c>
      <c r="C321" s="77">
        <v>45666</v>
      </c>
      <c r="D321">
        <v>346</v>
      </c>
      <c r="E321">
        <v>1</v>
      </c>
      <c r="F321" t="s">
        <v>225</v>
      </c>
      <c r="G321">
        <v>1</v>
      </c>
      <c r="H321">
        <v>62</v>
      </c>
      <c r="I321">
        <v>2</v>
      </c>
      <c r="N321" t="str">
        <f t="shared" si="10"/>
        <v>Juvenile</v>
      </c>
      <c r="O321" t="s">
        <v>48</v>
      </c>
      <c r="Q321" t="str">
        <f>IF(OR(O321= "Bay Study", O321= "FMWT"), VLOOKUP(D321,'Station-Crosswalk'!$A$1:$F$147,6,FALSE), "")</f>
        <v>Far West</v>
      </c>
      <c r="R321" t="str">
        <f>IF(OR(O321= "Bay Study", O321="FMWT"), VLOOKUP(D321,'Station-Crosswalk'!$A$1:$F$147,5,FALSE))</f>
        <v>Western Delta</v>
      </c>
      <c r="T321" s="50">
        <v>0</v>
      </c>
      <c r="V321" t="s">
        <v>227</v>
      </c>
    </row>
    <row r="322" spans="1:22" x14ac:dyDescent="0.25">
      <c r="A322">
        <v>2025</v>
      </c>
      <c r="B322">
        <v>1</v>
      </c>
      <c r="C322" s="77">
        <v>45666</v>
      </c>
      <c r="D322">
        <v>346</v>
      </c>
      <c r="E322">
        <v>1</v>
      </c>
      <c r="F322" t="s">
        <v>225</v>
      </c>
      <c r="G322">
        <v>1</v>
      </c>
      <c r="H322">
        <v>58</v>
      </c>
      <c r="I322">
        <v>1</v>
      </c>
      <c r="N322" t="str">
        <f t="shared" si="10"/>
        <v>Juvenile</v>
      </c>
      <c r="O322" t="s">
        <v>48</v>
      </c>
      <c r="Q322" t="str">
        <f>IF(OR(O322= "Bay Study", O322= "FMWT"), VLOOKUP(D322,'Station-Crosswalk'!$A$1:$F$147,6,FALSE), "")</f>
        <v>Far West</v>
      </c>
      <c r="R322" t="str">
        <f>IF(OR(O322= "Bay Study", O322="FMWT"), VLOOKUP(D322,'Station-Crosswalk'!$A$1:$F$147,5,FALSE))</f>
        <v>Western Delta</v>
      </c>
      <c r="T322" s="50">
        <v>0</v>
      </c>
      <c r="V322" t="s">
        <v>227</v>
      </c>
    </row>
    <row r="323" spans="1:22" x14ac:dyDescent="0.25">
      <c r="A323">
        <v>2025</v>
      </c>
      <c r="B323">
        <v>1</v>
      </c>
      <c r="C323" s="77">
        <v>45666</v>
      </c>
      <c r="D323">
        <v>346</v>
      </c>
      <c r="E323">
        <v>1</v>
      </c>
      <c r="F323" t="s">
        <v>225</v>
      </c>
      <c r="G323">
        <v>1</v>
      </c>
      <c r="H323">
        <v>60</v>
      </c>
      <c r="I323">
        <v>2</v>
      </c>
      <c r="N323" t="str">
        <f t="shared" si="10"/>
        <v>Juvenile</v>
      </c>
      <c r="O323" t="s">
        <v>48</v>
      </c>
      <c r="Q323" t="str">
        <f>IF(OR(O323= "Bay Study", O323= "FMWT"), VLOOKUP(D323,'Station-Crosswalk'!$A$1:$F$147,6,FALSE), "")</f>
        <v>Far West</v>
      </c>
      <c r="R323" t="str">
        <f>IF(OR(O323= "Bay Study", O323="FMWT"), VLOOKUP(D323,'Station-Crosswalk'!$A$1:$F$147,5,FALSE))</f>
        <v>Western Delta</v>
      </c>
      <c r="T323" s="50">
        <v>0</v>
      </c>
      <c r="V323" t="s">
        <v>227</v>
      </c>
    </row>
    <row r="324" spans="1:22" x14ac:dyDescent="0.25">
      <c r="A324">
        <v>2025</v>
      </c>
      <c r="B324">
        <v>1</v>
      </c>
      <c r="C324" s="77">
        <v>45665</v>
      </c>
      <c r="D324">
        <v>346</v>
      </c>
      <c r="E324">
        <v>1</v>
      </c>
      <c r="F324" t="s">
        <v>225</v>
      </c>
      <c r="G324">
        <v>1</v>
      </c>
      <c r="H324">
        <v>65</v>
      </c>
      <c r="I324">
        <v>2</v>
      </c>
      <c r="N324" t="str">
        <f t="shared" si="10"/>
        <v>Juvenile</v>
      </c>
      <c r="O324" t="s">
        <v>48</v>
      </c>
      <c r="Q324" t="str">
        <f>IF(OR(O324= "Bay Study", O324= "FMWT"), VLOOKUP(D324,'Station-Crosswalk'!$A$1:$F$147,6,FALSE), "")</f>
        <v>Far West</v>
      </c>
      <c r="R324" t="str">
        <f>IF(OR(O324= "Bay Study", O324="FMWT"), VLOOKUP(D324,'Station-Crosswalk'!$A$1:$F$147,5,FALSE))</f>
        <v>Western Delta</v>
      </c>
      <c r="T324" s="50">
        <v>0</v>
      </c>
      <c r="V324" t="s">
        <v>227</v>
      </c>
    </row>
    <row r="325" spans="1:22" x14ac:dyDescent="0.25">
      <c r="A325">
        <v>2025</v>
      </c>
      <c r="B325">
        <v>1</v>
      </c>
      <c r="C325" s="77">
        <v>45672</v>
      </c>
      <c r="D325">
        <v>346</v>
      </c>
      <c r="E325">
        <v>1</v>
      </c>
      <c r="F325" t="s">
        <v>225</v>
      </c>
      <c r="G325">
        <v>1</v>
      </c>
      <c r="H325">
        <v>67</v>
      </c>
      <c r="I325">
        <v>2</v>
      </c>
      <c r="N325" t="str">
        <f t="shared" si="10"/>
        <v>Juvenile</v>
      </c>
      <c r="O325" t="s">
        <v>48</v>
      </c>
      <c r="Q325" t="str">
        <f>IF(OR(O325= "Bay Study", O325= "FMWT"), VLOOKUP(D325,'Station-Crosswalk'!$A$1:$F$147,6,FALSE), "")</f>
        <v>Far West</v>
      </c>
      <c r="R325" t="str">
        <f>IF(OR(O325= "Bay Study", O325="FMWT"), VLOOKUP(D325,'Station-Crosswalk'!$A$1:$F$147,5,FALSE))</f>
        <v>Western Delta</v>
      </c>
      <c r="T325" s="50">
        <v>0</v>
      </c>
      <c r="V325" t="s">
        <v>227</v>
      </c>
    </row>
    <row r="326" spans="1:22" x14ac:dyDescent="0.25">
      <c r="A326">
        <v>2025</v>
      </c>
      <c r="B326">
        <v>1</v>
      </c>
      <c r="C326" s="77">
        <v>45672</v>
      </c>
      <c r="D326">
        <v>346</v>
      </c>
      <c r="E326">
        <v>1</v>
      </c>
      <c r="F326" t="s">
        <v>225</v>
      </c>
      <c r="G326">
        <v>1</v>
      </c>
      <c r="H326">
        <v>66</v>
      </c>
      <c r="I326">
        <v>1</v>
      </c>
      <c r="N326" t="str">
        <f t="shared" ref="N326:N357" si="11">IF(H326=0, "Adult", IF(H326&lt;20,"Larva",IF(H326&lt;=84,"Juvenile","Adult")))</f>
        <v>Juvenile</v>
      </c>
      <c r="O326" t="s">
        <v>48</v>
      </c>
      <c r="Q326" t="str">
        <f>IF(OR(O326= "Bay Study", O326= "FMWT"), VLOOKUP(D326,'Station-Crosswalk'!$A$1:$F$147,6,FALSE), "")</f>
        <v>Far West</v>
      </c>
      <c r="R326" t="str">
        <f>IF(OR(O326= "Bay Study", O326="FMWT"), VLOOKUP(D326,'Station-Crosswalk'!$A$1:$F$147,5,FALSE))</f>
        <v>Western Delta</v>
      </c>
      <c r="T326" s="50">
        <v>0</v>
      </c>
      <c r="V326" t="s">
        <v>227</v>
      </c>
    </row>
    <row r="327" spans="1:22" x14ac:dyDescent="0.25">
      <c r="A327">
        <v>2025</v>
      </c>
      <c r="B327">
        <v>1</v>
      </c>
      <c r="C327" s="77">
        <v>45666</v>
      </c>
      <c r="D327">
        <v>346</v>
      </c>
      <c r="E327">
        <v>1</v>
      </c>
      <c r="F327" t="s">
        <v>225</v>
      </c>
      <c r="G327">
        <v>1</v>
      </c>
      <c r="H327">
        <v>111</v>
      </c>
      <c r="I327">
        <v>1</v>
      </c>
      <c r="N327" t="str">
        <f t="shared" si="11"/>
        <v>Adult</v>
      </c>
      <c r="O327" t="s">
        <v>48</v>
      </c>
      <c r="Q327" t="str">
        <f>IF(OR(O327= "Bay Study", O327= "FMWT"), VLOOKUP(D327,'Station-Crosswalk'!$A$1:$F$147,6,FALSE), "")</f>
        <v>Far West</v>
      </c>
      <c r="R327" t="str">
        <f>IF(OR(O327= "Bay Study", O327="FMWT"), VLOOKUP(D327,'Station-Crosswalk'!$A$1:$F$147,5,FALSE))</f>
        <v>Western Delta</v>
      </c>
      <c r="T327" s="50">
        <v>0</v>
      </c>
      <c r="V327" t="s">
        <v>227</v>
      </c>
    </row>
    <row r="328" spans="1:22" x14ac:dyDescent="0.25">
      <c r="A328">
        <v>2025</v>
      </c>
      <c r="B328">
        <v>1</v>
      </c>
      <c r="C328" s="77">
        <v>45666</v>
      </c>
      <c r="D328">
        <v>346</v>
      </c>
      <c r="E328">
        <v>1</v>
      </c>
      <c r="F328" t="s">
        <v>225</v>
      </c>
      <c r="G328">
        <v>1</v>
      </c>
      <c r="H328">
        <v>68</v>
      </c>
      <c r="I328">
        <v>1</v>
      </c>
      <c r="N328" t="str">
        <f t="shared" si="11"/>
        <v>Juvenile</v>
      </c>
      <c r="O328" t="s">
        <v>48</v>
      </c>
      <c r="Q328" t="str">
        <f>IF(OR(O328= "Bay Study", O328= "FMWT"), VLOOKUP(D328,'Station-Crosswalk'!$A$1:$F$147,6,FALSE), "")</f>
        <v>Far West</v>
      </c>
      <c r="R328" t="str">
        <f>IF(OR(O328= "Bay Study", O328="FMWT"), VLOOKUP(D328,'Station-Crosswalk'!$A$1:$F$147,5,FALSE))</f>
        <v>Western Delta</v>
      </c>
      <c r="T328" s="50">
        <v>0</v>
      </c>
      <c r="V328" t="s">
        <v>227</v>
      </c>
    </row>
    <row r="329" spans="1:22" x14ac:dyDescent="0.25">
      <c r="A329">
        <v>2025</v>
      </c>
      <c r="B329">
        <v>1</v>
      </c>
      <c r="C329" s="77">
        <v>45666</v>
      </c>
      <c r="D329">
        <v>346</v>
      </c>
      <c r="E329">
        <v>1</v>
      </c>
      <c r="F329" t="s">
        <v>225</v>
      </c>
      <c r="G329">
        <v>1</v>
      </c>
      <c r="H329">
        <v>61</v>
      </c>
      <c r="I329">
        <v>1</v>
      </c>
      <c r="N329" t="str">
        <f t="shared" si="11"/>
        <v>Juvenile</v>
      </c>
      <c r="O329" t="s">
        <v>48</v>
      </c>
      <c r="Q329" t="str">
        <f>IF(OR(O329= "Bay Study", O329= "FMWT"), VLOOKUP(D329,'Station-Crosswalk'!$A$1:$F$147,6,FALSE), "")</f>
        <v>Far West</v>
      </c>
      <c r="R329" t="str">
        <f>IF(OR(O329= "Bay Study", O329="FMWT"), VLOOKUP(D329,'Station-Crosswalk'!$A$1:$F$147,5,FALSE))</f>
        <v>Western Delta</v>
      </c>
      <c r="T329" s="50">
        <v>0</v>
      </c>
      <c r="V329" t="s">
        <v>227</v>
      </c>
    </row>
    <row r="330" spans="1:22" x14ac:dyDescent="0.25">
      <c r="A330">
        <v>2025</v>
      </c>
      <c r="B330">
        <v>1</v>
      </c>
      <c r="C330" s="77">
        <v>45665</v>
      </c>
      <c r="D330">
        <v>427</v>
      </c>
      <c r="E330">
        <v>1</v>
      </c>
      <c r="F330" t="s">
        <v>225</v>
      </c>
      <c r="G330">
        <v>1</v>
      </c>
      <c r="H330">
        <v>83</v>
      </c>
      <c r="I330">
        <v>2</v>
      </c>
      <c r="N330" t="str">
        <f t="shared" si="11"/>
        <v>Juvenile</v>
      </c>
      <c r="O330" t="s">
        <v>48</v>
      </c>
      <c r="Q330" t="str">
        <f>IF(OR(O330= "Bay Study", O330= "FMWT"), VLOOKUP(D330,'Station-Crosswalk'!$A$1:$F$147,6,FALSE), "")</f>
        <v>Far West</v>
      </c>
      <c r="R330" t="str">
        <f>IF(OR(O330= "Bay Study", O330="FMWT"), VLOOKUP(D330,'Station-Crosswalk'!$A$1:$F$147,5,FALSE))</f>
        <v>Western Delta</v>
      </c>
      <c r="T330" s="50">
        <v>0</v>
      </c>
      <c r="V330" t="s">
        <v>227</v>
      </c>
    </row>
    <row r="331" spans="1:22" x14ac:dyDescent="0.25">
      <c r="A331">
        <v>2025</v>
      </c>
      <c r="B331">
        <v>1</v>
      </c>
      <c r="C331" s="77">
        <v>45665</v>
      </c>
      <c r="D331">
        <v>427</v>
      </c>
      <c r="E331">
        <v>1</v>
      </c>
      <c r="F331" t="s">
        <v>225</v>
      </c>
      <c r="G331">
        <v>1</v>
      </c>
      <c r="H331">
        <v>69</v>
      </c>
      <c r="I331">
        <v>1</v>
      </c>
      <c r="N331" t="str">
        <f t="shared" si="11"/>
        <v>Juvenile</v>
      </c>
      <c r="O331" t="s">
        <v>48</v>
      </c>
      <c r="Q331" t="str">
        <f>IF(OR(O331= "Bay Study", O331= "FMWT"), VLOOKUP(D331,'Station-Crosswalk'!$A$1:$F$147,6,FALSE), "")</f>
        <v>Far West</v>
      </c>
      <c r="R331" t="str">
        <f>IF(OR(O331= "Bay Study", O331="FMWT"), VLOOKUP(D331,'Station-Crosswalk'!$A$1:$F$147,5,FALSE))</f>
        <v>Western Delta</v>
      </c>
      <c r="T331" s="50">
        <v>0</v>
      </c>
      <c r="V331" t="s">
        <v>227</v>
      </c>
    </row>
    <row r="332" spans="1:22" x14ac:dyDescent="0.25">
      <c r="A332">
        <v>2025</v>
      </c>
      <c r="B332">
        <v>1</v>
      </c>
      <c r="C332" s="77">
        <v>45672</v>
      </c>
      <c r="D332">
        <v>427</v>
      </c>
      <c r="E332">
        <v>1</v>
      </c>
      <c r="F332" t="s">
        <v>225</v>
      </c>
      <c r="G332">
        <v>1</v>
      </c>
      <c r="H332">
        <v>70</v>
      </c>
      <c r="I332">
        <v>1</v>
      </c>
      <c r="N332" t="str">
        <f t="shared" si="11"/>
        <v>Juvenile</v>
      </c>
      <c r="O332" t="s">
        <v>48</v>
      </c>
      <c r="Q332" t="str">
        <f>IF(OR(O332= "Bay Study", O332= "FMWT"), VLOOKUP(D332,'Station-Crosswalk'!$A$1:$F$147,6,FALSE), "")</f>
        <v>Far West</v>
      </c>
      <c r="R332" t="str">
        <f>IF(OR(O332= "Bay Study", O332="FMWT"), VLOOKUP(D332,'Station-Crosswalk'!$A$1:$F$147,5,FALSE))</f>
        <v>Western Delta</v>
      </c>
      <c r="T332" s="50">
        <v>0</v>
      </c>
      <c r="V332" t="s">
        <v>227</v>
      </c>
    </row>
    <row r="333" spans="1:22" x14ac:dyDescent="0.25">
      <c r="A333">
        <v>2025</v>
      </c>
      <c r="B333">
        <v>1</v>
      </c>
      <c r="C333" s="77">
        <v>45672</v>
      </c>
      <c r="D333">
        <v>427</v>
      </c>
      <c r="E333">
        <v>1</v>
      </c>
      <c r="F333" t="s">
        <v>225</v>
      </c>
      <c r="G333">
        <v>1</v>
      </c>
      <c r="H333">
        <v>77</v>
      </c>
      <c r="I333">
        <v>1</v>
      </c>
      <c r="N333" t="str">
        <f t="shared" si="11"/>
        <v>Juvenile</v>
      </c>
      <c r="O333" t="s">
        <v>48</v>
      </c>
      <c r="Q333" t="str">
        <f>IF(OR(O333= "Bay Study", O333= "FMWT"), VLOOKUP(D333,'Station-Crosswalk'!$A$1:$F$147,6,FALSE), "")</f>
        <v>Far West</v>
      </c>
      <c r="R333" t="str">
        <f>IF(OR(O333= "Bay Study", O333="FMWT"), VLOOKUP(D333,'Station-Crosswalk'!$A$1:$F$147,5,FALSE))</f>
        <v>Western Delta</v>
      </c>
      <c r="T333" s="50">
        <v>0</v>
      </c>
      <c r="V333" t="s">
        <v>227</v>
      </c>
    </row>
    <row r="334" spans="1:22" x14ac:dyDescent="0.25">
      <c r="A334">
        <v>2025</v>
      </c>
      <c r="B334">
        <v>1</v>
      </c>
      <c r="C334" s="77">
        <v>45671</v>
      </c>
      <c r="D334">
        <v>427</v>
      </c>
      <c r="E334">
        <v>1</v>
      </c>
      <c r="F334" t="s">
        <v>225</v>
      </c>
      <c r="G334">
        <v>1</v>
      </c>
      <c r="H334">
        <v>80</v>
      </c>
      <c r="I334">
        <v>1</v>
      </c>
      <c r="N334" t="str">
        <f t="shared" si="11"/>
        <v>Juvenile</v>
      </c>
      <c r="O334" t="s">
        <v>48</v>
      </c>
      <c r="Q334" t="str">
        <f>IF(OR(O334= "Bay Study", O334= "FMWT"), VLOOKUP(D334,'Station-Crosswalk'!$A$1:$F$147,6,FALSE), "")</f>
        <v>Far West</v>
      </c>
      <c r="R334" t="str">
        <f>IF(OR(O334= "Bay Study", O334="FMWT"), VLOOKUP(D334,'Station-Crosswalk'!$A$1:$F$147,5,FALSE))</f>
        <v>Western Delta</v>
      </c>
      <c r="T334" s="50">
        <v>0</v>
      </c>
      <c r="V334" t="s">
        <v>227</v>
      </c>
    </row>
    <row r="335" spans="1:22" x14ac:dyDescent="0.25">
      <c r="A335">
        <v>2025</v>
      </c>
      <c r="B335">
        <v>1</v>
      </c>
      <c r="C335" s="77">
        <v>45671</v>
      </c>
      <c r="D335">
        <v>427</v>
      </c>
      <c r="E335">
        <v>1</v>
      </c>
      <c r="F335" t="s">
        <v>225</v>
      </c>
      <c r="G335">
        <v>1</v>
      </c>
      <c r="H335">
        <v>74</v>
      </c>
      <c r="I335">
        <v>2</v>
      </c>
      <c r="N335" t="str">
        <f t="shared" si="11"/>
        <v>Juvenile</v>
      </c>
      <c r="O335" t="s">
        <v>48</v>
      </c>
      <c r="Q335" t="str">
        <f>IF(OR(O335= "Bay Study", O335= "FMWT"), VLOOKUP(D335,'Station-Crosswalk'!$A$1:$F$147,6,FALSE), "")</f>
        <v>Far West</v>
      </c>
      <c r="R335" t="str">
        <f>IF(OR(O335= "Bay Study", O335="FMWT"), VLOOKUP(D335,'Station-Crosswalk'!$A$1:$F$147,5,FALSE))</f>
        <v>Western Delta</v>
      </c>
      <c r="T335" s="50">
        <v>0</v>
      </c>
      <c r="V335" t="s">
        <v>227</v>
      </c>
    </row>
    <row r="336" spans="1:22" x14ac:dyDescent="0.25">
      <c r="A336">
        <v>2025</v>
      </c>
      <c r="B336">
        <v>1</v>
      </c>
      <c r="C336" s="77">
        <v>45666</v>
      </c>
      <c r="D336">
        <v>427</v>
      </c>
      <c r="E336">
        <v>1</v>
      </c>
      <c r="F336" t="s">
        <v>225</v>
      </c>
      <c r="G336">
        <v>1</v>
      </c>
      <c r="H336">
        <v>68</v>
      </c>
      <c r="I336">
        <v>1</v>
      </c>
      <c r="N336" t="str">
        <f t="shared" si="11"/>
        <v>Juvenile</v>
      </c>
      <c r="O336" t="s">
        <v>48</v>
      </c>
      <c r="Q336" t="str">
        <f>IF(OR(O336= "Bay Study", O336= "FMWT"), VLOOKUP(D336,'Station-Crosswalk'!$A$1:$F$147,6,FALSE), "")</f>
        <v>Far West</v>
      </c>
      <c r="R336" t="str">
        <f>IF(OR(O336= "Bay Study", O336="FMWT"), VLOOKUP(D336,'Station-Crosswalk'!$A$1:$F$147,5,FALSE))</f>
        <v>Western Delta</v>
      </c>
      <c r="T336" s="50">
        <v>0</v>
      </c>
      <c r="V336" t="s">
        <v>227</v>
      </c>
    </row>
    <row r="337" spans="1:22" x14ac:dyDescent="0.25">
      <c r="A337">
        <v>2025</v>
      </c>
      <c r="B337">
        <v>1</v>
      </c>
      <c r="C337" s="77">
        <v>45666</v>
      </c>
      <c r="D337">
        <v>427</v>
      </c>
      <c r="E337">
        <v>1</v>
      </c>
      <c r="F337" t="s">
        <v>225</v>
      </c>
      <c r="G337">
        <v>1</v>
      </c>
      <c r="H337">
        <v>62</v>
      </c>
      <c r="I337">
        <v>1</v>
      </c>
      <c r="N337" t="str">
        <f t="shared" si="11"/>
        <v>Juvenile</v>
      </c>
      <c r="O337" t="s">
        <v>48</v>
      </c>
      <c r="Q337" t="str">
        <f>IF(OR(O337= "Bay Study", O337= "FMWT"), VLOOKUP(D337,'Station-Crosswalk'!$A$1:$F$147,6,FALSE), "")</f>
        <v>Far West</v>
      </c>
      <c r="R337" t="str">
        <f>IF(OR(O337= "Bay Study", O337="FMWT"), VLOOKUP(D337,'Station-Crosswalk'!$A$1:$F$147,5,FALSE))</f>
        <v>Western Delta</v>
      </c>
      <c r="T337" s="50">
        <v>0</v>
      </c>
      <c r="V337" t="s">
        <v>227</v>
      </c>
    </row>
    <row r="338" spans="1:22" x14ac:dyDescent="0.25">
      <c r="A338">
        <v>2025</v>
      </c>
      <c r="B338">
        <v>1</v>
      </c>
      <c r="C338" s="77">
        <v>45666</v>
      </c>
      <c r="D338">
        <v>427</v>
      </c>
      <c r="E338">
        <v>1</v>
      </c>
      <c r="F338" t="s">
        <v>225</v>
      </c>
      <c r="G338">
        <v>1</v>
      </c>
      <c r="H338">
        <v>56</v>
      </c>
      <c r="I338">
        <v>1</v>
      </c>
      <c r="N338" t="str">
        <f t="shared" si="11"/>
        <v>Juvenile</v>
      </c>
      <c r="O338" t="s">
        <v>48</v>
      </c>
      <c r="Q338" t="str">
        <f>IF(OR(O338= "Bay Study", O338= "FMWT"), VLOOKUP(D338,'Station-Crosswalk'!$A$1:$F$147,6,FALSE), "")</f>
        <v>Far West</v>
      </c>
      <c r="R338" t="str">
        <f>IF(OR(O338= "Bay Study", O338="FMWT"), VLOOKUP(D338,'Station-Crosswalk'!$A$1:$F$147,5,FALSE))</f>
        <v>Western Delta</v>
      </c>
      <c r="T338" s="50">
        <v>0</v>
      </c>
      <c r="V338" t="s">
        <v>227</v>
      </c>
    </row>
    <row r="339" spans="1:22" x14ac:dyDescent="0.25">
      <c r="A339">
        <v>2025</v>
      </c>
      <c r="B339">
        <v>1</v>
      </c>
      <c r="C339" s="77">
        <v>45666</v>
      </c>
      <c r="D339">
        <v>427</v>
      </c>
      <c r="E339">
        <v>1</v>
      </c>
      <c r="F339" t="s">
        <v>225</v>
      </c>
      <c r="G339">
        <v>1</v>
      </c>
      <c r="H339">
        <v>71</v>
      </c>
      <c r="I339">
        <v>2</v>
      </c>
      <c r="N339" t="str">
        <f t="shared" si="11"/>
        <v>Juvenile</v>
      </c>
      <c r="O339" t="s">
        <v>48</v>
      </c>
      <c r="Q339" t="str">
        <f>IF(OR(O339= "Bay Study", O339= "FMWT"), VLOOKUP(D339,'Station-Crosswalk'!$A$1:$F$147,6,FALSE), "")</f>
        <v>Far West</v>
      </c>
      <c r="R339" t="str">
        <f>IF(OR(O339= "Bay Study", O339="FMWT"), VLOOKUP(D339,'Station-Crosswalk'!$A$1:$F$147,5,FALSE))</f>
        <v>Western Delta</v>
      </c>
      <c r="T339" s="50">
        <v>0</v>
      </c>
      <c r="V339" t="s">
        <v>227</v>
      </c>
    </row>
    <row r="340" spans="1:22" x14ac:dyDescent="0.25">
      <c r="A340">
        <v>2025</v>
      </c>
      <c r="B340">
        <v>1</v>
      </c>
      <c r="C340" s="77">
        <v>45672</v>
      </c>
      <c r="D340">
        <v>427</v>
      </c>
      <c r="E340">
        <v>1</v>
      </c>
      <c r="F340" t="s">
        <v>225</v>
      </c>
      <c r="G340">
        <v>1</v>
      </c>
      <c r="H340">
        <v>60</v>
      </c>
      <c r="I340">
        <v>2</v>
      </c>
      <c r="N340" t="str">
        <f t="shared" si="11"/>
        <v>Juvenile</v>
      </c>
      <c r="O340" t="s">
        <v>48</v>
      </c>
      <c r="Q340" t="str">
        <f>IF(OR(O340= "Bay Study", O340= "FMWT"), VLOOKUP(D340,'Station-Crosswalk'!$A$1:$F$147,6,FALSE), "")</f>
        <v>Far West</v>
      </c>
      <c r="R340" t="str">
        <f>IF(OR(O340= "Bay Study", O340="FMWT"), VLOOKUP(D340,'Station-Crosswalk'!$A$1:$F$147,5,FALSE))</f>
        <v>Western Delta</v>
      </c>
      <c r="T340" s="50">
        <v>0</v>
      </c>
      <c r="V340" t="s">
        <v>227</v>
      </c>
    </row>
    <row r="341" spans="1:22" x14ac:dyDescent="0.25">
      <c r="A341">
        <v>2025</v>
      </c>
      <c r="B341">
        <v>1</v>
      </c>
      <c r="C341" s="77">
        <v>45671</v>
      </c>
      <c r="D341">
        <v>427</v>
      </c>
      <c r="E341">
        <v>1</v>
      </c>
      <c r="F341" t="s">
        <v>225</v>
      </c>
      <c r="G341">
        <v>1</v>
      </c>
      <c r="H341">
        <v>73</v>
      </c>
      <c r="I341">
        <v>1</v>
      </c>
      <c r="N341" t="str">
        <f t="shared" si="11"/>
        <v>Juvenile</v>
      </c>
      <c r="O341" t="s">
        <v>48</v>
      </c>
      <c r="Q341" t="str">
        <f>IF(OR(O341= "Bay Study", O341= "FMWT"), VLOOKUP(D341,'Station-Crosswalk'!$A$1:$F$147,6,FALSE), "")</f>
        <v>Far West</v>
      </c>
      <c r="R341" t="str">
        <f>IF(OR(O341= "Bay Study", O341="FMWT"), VLOOKUP(D341,'Station-Crosswalk'!$A$1:$F$147,5,FALSE))</f>
        <v>Western Delta</v>
      </c>
      <c r="T341" s="50">
        <v>0</v>
      </c>
      <c r="V341" t="s">
        <v>227</v>
      </c>
    </row>
    <row r="342" spans="1:22" x14ac:dyDescent="0.25">
      <c r="A342">
        <v>2025</v>
      </c>
      <c r="B342">
        <v>1</v>
      </c>
      <c r="C342" s="77">
        <v>45666</v>
      </c>
      <c r="D342">
        <v>427</v>
      </c>
      <c r="E342">
        <v>2</v>
      </c>
      <c r="F342" t="s">
        <v>225</v>
      </c>
      <c r="G342">
        <v>1</v>
      </c>
      <c r="H342">
        <v>79</v>
      </c>
      <c r="I342">
        <v>1</v>
      </c>
      <c r="N342" t="str">
        <f t="shared" si="11"/>
        <v>Juvenile</v>
      </c>
      <c r="O342" t="s">
        <v>48</v>
      </c>
      <c r="Q342" t="str">
        <f>IF(OR(O342= "Bay Study", O342= "FMWT"), VLOOKUP(D342,'Station-Crosswalk'!$A$1:$F$147,6,FALSE), "")</f>
        <v>Far West</v>
      </c>
      <c r="R342" t="str">
        <f>IF(OR(O342= "Bay Study", O342="FMWT"), VLOOKUP(D342,'Station-Crosswalk'!$A$1:$F$147,5,FALSE))</f>
        <v>Western Delta</v>
      </c>
      <c r="T342" s="50">
        <v>0</v>
      </c>
      <c r="V342" t="s">
        <v>227</v>
      </c>
    </row>
    <row r="343" spans="1:22" x14ac:dyDescent="0.25">
      <c r="A343">
        <v>2025</v>
      </c>
      <c r="B343">
        <v>1</v>
      </c>
      <c r="C343" s="77">
        <v>45666</v>
      </c>
      <c r="D343">
        <v>428</v>
      </c>
      <c r="E343">
        <v>1</v>
      </c>
      <c r="F343" t="s">
        <v>225</v>
      </c>
      <c r="G343">
        <v>1</v>
      </c>
      <c r="H343">
        <v>68</v>
      </c>
      <c r="I343">
        <v>1</v>
      </c>
      <c r="N343" t="str">
        <f t="shared" si="11"/>
        <v>Juvenile</v>
      </c>
      <c r="O343" t="s">
        <v>48</v>
      </c>
      <c r="Q343" t="str">
        <f>IF(OR(O343= "Bay Study", O343= "FMWT"), VLOOKUP(D343,'Station-Crosswalk'!$A$1:$F$147,6,FALSE), "")</f>
        <v>Far West</v>
      </c>
      <c r="R343" t="str">
        <f>IF(OR(O343= "Bay Study", O343="FMWT"), VLOOKUP(D343,'Station-Crosswalk'!$A$1:$F$147,5,FALSE))</f>
        <v>Suisun Bay</v>
      </c>
      <c r="T343" s="50">
        <v>0</v>
      </c>
      <c r="V343" t="s">
        <v>227</v>
      </c>
    </row>
    <row r="344" spans="1:22" x14ac:dyDescent="0.25">
      <c r="A344">
        <v>2025</v>
      </c>
      <c r="B344">
        <v>1</v>
      </c>
      <c r="C344" s="77">
        <v>45666</v>
      </c>
      <c r="D344">
        <v>428</v>
      </c>
      <c r="E344">
        <v>1</v>
      </c>
      <c r="F344" t="s">
        <v>225</v>
      </c>
      <c r="G344">
        <v>1</v>
      </c>
      <c r="H344">
        <v>69</v>
      </c>
      <c r="I344">
        <v>2</v>
      </c>
      <c r="N344" t="str">
        <f t="shared" si="11"/>
        <v>Juvenile</v>
      </c>
      <c r="O344" t="s">
        <v>48</v>
      </c>
      <c r="Q344" t="str">
        <f>IF(OR(O344= "Bay Study", O344= "FMWT"), VLOOKUP(D344,'Station-Crosswalk'!$A$1:$F$147,6,FALSE), "")</f>
        <v>Far West</v>
      </c>
      <c r="R344" t="str">
        <f>IF(OR(O344= "Bay Study", O344="FMWT"), VLOOKUP(D344,'Station-Crosswalk'!$A$1:$F$147,5,FALSE))</f>
        <v>Suisun Bay</v>
      </c>
      <c r="T344" s="50">
        <v>0</v>
      </c>
      <c r="V344" t="s">
        <v>227</v>
      </c>
    </row>
    <row r="345" spans="1:22" x14ac:dyDescent="0.25">
      <c r="A345">
        <v>2025</v>
      </c>
      <c r="B345">
        <v>1</v>
      </c>
      <c r="C345" s="77">
        <v>45665</v>
      </c>
      <c r="D345">
        <v>428</v>
      </c>
      <c r="E345">
        <v>1</v>
      </c>
      <c r="F345" t="s">
        <v>225</v>
      </c>
      <c r="G345">
        <v>1</v>
      </c>
      <c r="H345">
        <v>67</v>
      </c>
      <c r="I345">
        <v>2</v>
      </c>
      <c r="N345" t="str">
        <f t="shared" si="11"/>
        <v>Juvenile</v>
      </c>
      <c r="O345" t="s">
        <v>48</v>
      </c>
      <c r="Q345" t="str">
        <f>IF(OR(O345= "Bay Study", O345= "FMWT"), VLOOKUP(D345,'Station-Crosswalk'!$A$1:$F$147,6,FALSE), "")</f>
        <v>Far West</v>
      </c>
      <c r="R345" t="str">
        <f>IF(OR(O345= "Bay Study", O345="FMWT"), VLOOKUP(D345,'Station-Crosswalk'!$A$1:$F$147,5,FALSE))</f>
        <v>Suisun Bay</v>
      </c>
      <c r="T345" s="50">
        <v>0</v>
      </c>
      <c r="V345" t="s">
        <v>227</v>
      </c>
    </row>
    <row r="346" spans="1:22" x14ac:dyDescent="0.25">
      <c r="A346">
        <v>2025</v>
      </c>
      <c r="B346">
        <v>1</v>
      </c>
      <c r="C346" s="77">
        <v>45671</v>
      </c>
      <c r="D346">
        <v>428</v>
      </c>
      <c r="E346">
        <v>1</v>
      </c>
      <c r="F346" t="s">
        <v>225</v>
      </c>
      <c r="G346">
        <v>1</v>
      </c>
      <c r="H346">
        <v>71</v>
      </c>
      <c r="I346">
        <v>1</v>
      </c>
      <c r="N346" t="str">
        <f t="shared" si="11"/>
        <v>Juvenile</v>
      </c>
      <c r="O346" t="s">
        <v>48</v>
      </c>
      <c r="Q346" t="str">
        <f>IF(OR(O346= "Bay Study", O346= "FMWT"), VLOOKUP(D346,'Station-Crosswalk'!$A$1:$F$147,6,FALSE), "")</f>
        <v>Far West</v>
      </c>
      <c r="R346" t="str">
        <f>IF(OR(O346= "Bay Study", O346="FMWT"), VLOOKUP(D346,'Station-Crosswalk'!$A$1:$F$147,5,FALSE))</f>
        <v>Suisun Bay</v>
      </c>
      <c r="T346" s="50">
        <v>0</v>
      </c>
      <c r="V346" t="s">
        <v>227</v>
      </c>
    </row>
    <row r="347" spans="1:22" x14ac:dyDescent="0.25">
      <c r="A347">
        <v>2025</v>
      </c>
      <c r="B347">
        <v>1</v>
      </c>
      <c r="C347" s="77">
        <v>45666</v>
      </c>
      <c r="D347">
        <v>428</v>
      </c>
      <c r="E347">
        <v>1</v>
      </c>
      <c r="F347" t="s">
        <v>225</v>
      </c>
      <c r="G347">
        <v>1</v>
      </c>
      <c r="H347">
        <v>77</v>
      </c>
      <c r="I347">
        <v>1</v>
      </c>
      <c r="N347" t="str">
        <f t="shared" si="11"/>
        <v>Juvenile</v>
      </c>
      <c r="O347" t="s">
        <v>48</v>
      </c>
      <c r="Q347" t="str">
        <f>IF(OR(O347= "Bay Study", O347= "FMWT"), VLOOKUP(D347,'Station-Crosswalk'!$A$1:$F$147,6,FALSE), "")</f>
        <v>Far West</v>
      </c>
      <c r="R347" t="str">
        <f>IF(OR(O347= "Bay Study", O347="FMWT"), VLOOKUP(D347,'Station-Crosswalk'!$A$1:$F$147,5,FALSE))</f>
        <v>Suisun Bay</v>
      </c>
      <c r="T347" s="50">
        <v>0</v>
      </c>
      <c r="V347" t="s">
        <v>227</v>
      </c>
    </row>
    <row r="348" spans="1:22" x14ac:dyDescent="0.25">
      <c r="A348">
        <v>2025</v>
      </c>
      <c r="B348">
        <v>1</v>
      </c>
      <c r="C348" s="77">
        <v>45666</v>
      </c>
      <c r="D348">
        <v>428</v>
      </c>
      <c r="E348">
        <v>1</v>
      </c>
      <c r="F348" t="s">
        <v>225</v>
      </c>
      <c r="G348">
        <v>1</v>
      </c>
      <c r="H348">
        <v>62</v>
      </c>
      <c r="I348">
        <v>1</v>
      </c>
      <c r="N348" t="str">
        <f t="shared" si="11"/>
        <v>Juvenile</v>
      </c>
      <c r="O348" t="s">
        <v>48</v>
      </c>
      <c r="Q348" t="str">
        <f>IF(OR(O348= "Bay Study", O348= "FMWT"), VLOOKUP(D348,'Station-Crosswalk'!$A$1:$F$147,6,FALSE), "")</f>
        <v>Far West</v>
      </c>
      <c r="R348" t="str">
        <f>IF(OR(O348= "Bay Study", O348="FMWT"), VLOOKUP(D348,'Station-Crosswalk'!$A$1:$F$147,5,FALSE))</f>
        <v>Suisun Bay</v>
      </c>
      <c r="T348" s="50">
        <v>0</v>
      </c>
      <c r="V348" t="s">
        <v>227</v>
      </c>
    </row>
    <row r="349" spans="1:22" x14ac:dyDescent="0.25">
      <c r="A349">
        <v>2025</v>
      </c>
      <c r="B349">
        <v>1</v>
      </c>
      <c r="C349" s="77">
        <v>45672</v>
      </c>
      <c r="D349">
        <v>428</v>
      </c>
      <c r="E349">
        <v>1</v>
      </c>
      <c r="F349" t="s">
        <v>225</v>
      </c>
      <c r="G349">
        <v>1</v>
      </c>
      <c r="H349">
        <v>63</v>
      </c>
      <c r="I349">
        <v>1</v>
      </c>
      <c r="N349" t="str">
        <f t="shared" si="11"/>
        <v>Juvenile</v>
      </c>
      <c r="O349" t="s">
        <v>48</v>
      </c>
      <c r="Q349" t="str">
        <f>IF(OR(O349= "Bay Study", O349= "FMWT"), VLOOKUP(D349,'Station-Crosswalk'!$A$1:$F$147,6,FALSE), "")</f>
        <v>Far West</v>
      </c>
      <c r="R349" t="str">
        <f>IF(OR(O349= "Bay Study", O349="FMWT"), VLOOKUP(D349,'Station-Crosswalk'!$A$1:$F$147,5,FALSE))</f>
        <v>Suisun Bay</v>
      </c>
      <c r="T349" s="50">
        <v>0</v>
      </c>
      <c r="V349" t="s">
        <v>227</v>
      </c>
    </row>
    <row r="350" spans="1:22" x14ac:dyDescent="0.25">
      <c r="A350">
        <v>2025</v>
      </c>
      <c r="B350">
        <v>1</v>
      </c>
      <c r="C350" s="77">
        <v>45666</v>
      </c>
      <c r="D350">
        <v>428</v>
      </c>
      <c r="E350">
        <v>1</v>
      </c>
      <c r="F350" t="s">
        <v>225</v>
      </c>
      <c r="G350">
        <v>1</v>
      </c>
      <c r="H350">
        <v>105</v>
      </c>
      <c r="I350">
        <v>1</v>
      </c>
      <c r="N350" t="str">
        <f t="shared" si="11"/>
        <v>Adult</v>
      </c>
      <c r="O350" t="s">
        <v>48</v>
      </c>
      <c r="Q350" t="str">
        <f>IF(OR(O350= "Bay Study", O350= "FMWT"), VLOOKUP(D350,'Station-Crosswalk'!$A$1:$F$147,6,FALSE), "")</f>
        <v>Far West</v>
      </c>
      <c r="R350" t="str">
        <f>IF(OR(O350= "Bay Study", O350="FMWT"), VLOOKUP(D350,'Station-Crosswalk'!$A$1:$F$147,5,FALSE))</f>
        <v>Suisun Bay</v>
      </c>
      <c r="T350" s="50">
        <v>0</v>
      </c>
      <c r="V350" t="s">
        <v>227</v>
      </c>
    </row>
    <row r="351" spans="1:22" x14ac:dyDescent="0.25">
      <c r="A351">
        <v>2025</v>
      </c>
      <c r="B351">
        <v>1</v>
      </c>
      <c r="C351" s="77">
        <v>45666</v>
      </c>
      <c r="D351">
        <v>428</v>
      </c>
      <c r="E351">
        <v>1</v>
      </c>
      <c r="F351" t="s">
        <v>225</v>
      </c>
      <c r="G351">
        <v>1</v>
      </c>
      <c r="H351">
        <v>119</v>
      </c>
      <c r="I351">
        <v>1</v>
      </c>
      <c r="N351" t="str">
        <f t="shared" si="11"/>
        <v>Adult</v>
      </c>
      <c r="O351" t="s">
        <v>48</v>
      </c>
      <c r="Q351" t="str">
        <f>IF(OR(O351= "Bay Study", O351= "FMWT"), VLOOKUP(D351,'Station-Crosswalk'!$A$1:$F$147,6,FALSE), "")</f>
        <v>Far West</v>
      </c>
      <c r="R351" t="str">
        <f>IF(OR(O351= "Bay Study", O351="FMWT"), VLOOKUP(D351,'Station-Crosswalk'!$A$1:$F$147,5,FALSE))</f>
        <v>Suisun Bay</v>
      </c>
      <c r="T351" s="50">
        <v>0</v>
      </c>
      <c r="V351" t="s">
        <v>227</v>
      </c>
    </row>
    <row r="352" spans="1:22" x14ac:dyDescent="0.25">
      <c r="A352">
        <v>2025</v>
      </c>
      <c r="B352">
        <v>1</v>
      </c>
      <c r="C352" s="77">
        <v>45666</v>
      </c>
      <c r="D352">
        <v>429</v>
      </c>
      <c r="E352">
        <v>1</v>
      </c>
      <c r="F352" t="s">
        <v>225</v>
      </c>
      <c r="G352">
        <v>1</v>
      </c>
      <c r="H352">
        <v>74</v>
      </c>
      <c r="I352">
        <v>1</v>
      </c>
      <c r="N352" t="str">
        <f t="shared" si="11"/>
        <v>Juvenile</v>
      </c>
      <c r="O352" t="s">
        <v>48</v>
      </c>
      <c r="Q352" t="str">
        <f>IF(OR(O352= "Bay Study", O352= "FMWT"), VLOOKUP(D352,'Station-Crosswalk'!$A$1:$F$147,6,FALSE), "")</f>
        <v>Far West</v>
      </c>
      <c r="R352" t="str">
        <f>IF(OR(O352= "Bay Study", O352="FMWT"), VLOOKUP(D352,'Station-Crosswalk'!$A$1:$F$147,5,FALSE))</f>
        <v>Suisun Bay</v>
      </c>
      <c r="T352" s="50">
        <v>0</v>
      </c>
      <c r="V352" t="s">
        <v>227</v>
      </c>
    </row>
    <row r="353" spans="1:22" x14ac:dyDescent="0.25">
      <c r="A353">
        <v>2025</v>
      </c>
      <c r="B353">
        <v>1</v>
      </c>
      <c r="C353" s="77">
        <v>45672</v>
      </c>
      <c r="D353">
        <v>430</v>
      </c>
      <c r="E353">
        <v>1</v>
      </c>
      <c r="F353" t="s">
        <v>225</v>
      </c>
      <c r="G353">
        <v>1</v>
      </c>
      <c r="H353">
        <v>66</v>
      </c>
      <c r="I353">
        <v>1</v>
      </c>
      <c r="N353" t="str">
        <f t="shared" si="11"/>
        <v>Juvenile</v>
      </c>
      <c r="O353" t="s">
        <v>48</v>
      </c>
      <c r="Q353" t="str">
        <f>IF(OR(O353= "Bay Study", O353= "FMWT"), VLOOKUP(D353,'Station-Crosswalk'!$A$1:$F$147,6,FALSE), "")</f>
        <v>West</v>
      </c>
      <c r="R353" t="str">
        <f>IF(OR(O353= "Bay Study", O353="FMWT"), VLOOKUP(D353,'Station-Crosswalk'!$A$1:$F$147,5,FALSE))</f>
        <v>Suisun Marsh</v>
      </c>
      <c r="T353" s="50">
        <v>0</v>
      </c>
      <c r="V353" t="s">
        <v>227</v>
      </c>
    </row>
    <row r="354" spans="1:22" x14ac:dyDescent="0.25">
      <c r="A354">
        <v>2025</v>
      </c>
      <c r="B354">
        <v>1</v>
      </c>
      <c r="C354" s="77">
        <v>45671</v>
      </c>
      <c r="D354">
        <v>432</v>
      </c>
      <c r="E354">
        <v>1</v>
      </c>
      <c r="F354" t="s">
        <v>225</v>
      </c>
      <c r="G354">
        <v>1</v>
      </c>
      <c r="H354">
        <v>90</v>
      </c>
      <c r="I354">
        <v>1</v>
      </c>
      <c r="N354" t="str">
        <f t="shared" si="11"/>
        <v>Adult</v>
      </c>
      <c r="O354" t="s">
        <v>48</v>
      </c>
      <c r="Q354" t="str">
        <f>IF(OR(O354= "Bay Study", O354= "FMWT"), VLOOKUP(D354,'Station-Crosswalk'!$A$1:$F$147,6,FALSE), "")</f>
        <v>Far West</v>
      </c>
      <c r="R354" t="str">
        <f>IF(OR(O354= "Bay Study", O354="FMWT"), VLOOKUP(D354,'Station-Crosswalk'!$A$1:$F$147,5,FALSE))</f>
        <v>Suisun Bay</v>
      </c>
      <c r="T354" s="50">
        <v>0</v>
      </c>
      <c r="V354" t="s">
        <v>227</v>
      </c>
    </row>
    <row r="355" spans="1:22" x14ac:dyDescent="0.25">
      <c r="A355">
        <v>2025</v>
      </c>
      <c r="B355">
        <v>1</v>
      </c>
      <c r="C355" s="77">
        <v>45671</v>
      </c>
      <c r="D355">
        <v>432</v>
      </c>
      <c r="E355">
        <v>1</v>
      </c>
      <c r="F355" t="s">
        <v>225</v>
      </c>
      <c r="G355">
        <v>1</v>
      </c>
      <c r="H355">
        <v>82</v>
      </c>
      <c r="I355">
        <v>1</v>
      </c>
      <c r="N355" t="str">
        <f t="shared" si="11"/>
        <v>Juvenile</v>
      </c>
      <c r="O355" t="s">
        <v>48</v>
      </c>
      <c r="Q355" t="str">
        <f>IF(OR(O355= "Bay Study", O355= "FMWT"), VLOOKUP(D355,'Station-Crosswalk'!$A$1:$F$147,6,FALSE), "")</f>
        <v>Far West</v>
      </c>
      <c r="R355" t="str">
        <f>IF(OR(O355= "Bay Study", O355="FMWT"), VLOOKUP(D355,'Station-Crosswalk'!$A$1:$F$147,5,FALSE))</f>
        <v>Suisun Bay</v>
      </c>
      <c r="T355" s="50">
        <v>0</v>
      </c>
      <c r="V355" t="s">
        <v>227</v>
      </c>
    </row>
    <row r="356" spans="1:22" x14ac:dyDescent="0.25">
      <c r="A356">
        <v>2025</v>
      </c>
      <c r="B356">
        <v>1</v>
      </c>
      <c r="C356" s="77">
        <v>45666</v>
      </c>
      <c r="D356">
        <v>432</v>
      </c>
      <c r="E356">
        <v>1</v>
      </c>
      <c r="F356" t="s">
        <v>225</v>
      </c>
      <c r="G356">
        <v>1</v>
      </c>
      <c r="H356">
        <v>76</v>
      </c>
      <c r="I356">
        <v>1</v>
      </c>
      <c r="N356" t="str">
        <f t="shared" si="11"/>
        <v>Juvenile</v>
      </c>
      <c r="O356" t="s">
        <v>48</v>
      </c>
      <c r="Q356" t="str">
        <f>IF(OR(O356= "Bay Study", O356= "FMWT"), VLOOKUP(D356,'Station-Crosswalk'!$A$1:$F$147,6,FALSE), "")</f>
        <v>Far West</v>
      </c>
      <c r="R356" t="str">
        <f>IF(OR(O356= "Bay Study", O356="FMWT"), VLOOKUP(D356,'Station-Crosswalk'!$A$1:$F$147,5,FALSE))</f>
        <v>Suisun Bay</v>
      </c>
      <c r="T356" s="50">
        <v>0</v>
      </c>
      <c r="V356" t="s">
        <v>227</v>
      </c>
    </row>
    <row r="357" spans="1:22" x14ac:dyDescent="0.25">
      <c r="A357">
        <v>2025</v>
      </c>
      <c r="B357">
        <v>1</v>
      </c>
      <c r="C357" s="77">
        <v>45666</v>
      </c>
      <c r="D357">
        <v>432</v>
      </c>
      <c r="E357">
        <v>1</v>
      </c>
      <c r="F357" t="s">
        <v>225</v>
      </c>
      <c r="G357">
        <v>1</v>
      </c>
      <c r="H357">
        <v>72</v>
      </c>
      <c r="I357">
        <v>1</v>
      </c>
      <c r="N357" t="str">
        <f t="shared" si="11"/>
        <v>Juvenile</v>
      </c>
      <c r="O357" t="s">
        <v>48</v>
      </c>
      <c r="Q357" t="str">
        <f>IF(OR(O357= "Bay Study", O357= "FMWT"), VLOOKUP(D357,'Station-Crosswalk'!$A$1:$F$147,6,FALSE), "")</f>
        <v>Far West</v>
      </c>
      <c r="R357" t="str">
        <f>IF(OR(O357= "Bay Study", O357="FMWT"), VLOOKUP(D357,'Station-Crosswalk'!$A$1:$F$147,5,FALSE))</f>
        <v>Suisun Bay</v>
      </c>
      <c r="T357" s="50">
        <v>0</v>
      </c>
      <c r="V357" t="s">
        <v>227</v>
      </c>
    </row>
    <row r="358" spans="1:22" x14ac:dyDescent="0.25">
      <c r="A358">
        <v>2025</v>
      </c>
      <c r="B358">
        <v>1</v>
      </c>
      <c r="C358" s="77">
        <v>45672</v>
      </c>
      <c r="D358">
        <v>432</v>
      </c>
      <c r="E358">
        <v>1</v>
      </c>
      <c r="F358" t="s">
        <v>225</v>
      </c>
      <c r="G358">
        <v>1</v>
      </c>
      <c r="H358">
        <v>56</v>
      </c>
      <c r="I358">
        <v>1</v>
      </c>
      <c r="N358" t="str">
        <f t="shared" ref="N358:N366" si="12">IF(H358=0, "Adult", IF(H358&lt;20,"Larva",IF(H358&lt;=84,"Juvenile","Adult")))</f>
        <v>Juvenile</v>
      </c>
      <c r="O358" t="s">
        <v>48</v>
      </c>
      <c r="Q358" t="str">
        <f>IF(OR(O358= "Bay Study", O358= "FMWT"), VLOOKUP(D358,'Station-Crosswalk'!$A$1:$F$147,6,FALSE), "")</f>
        <v>Far West</v>
      </c>
      <c r="R358" t="str">
        <f>IF(OR(O358= "Bay Study", O358="FMWT"), VLOOKUP(D358,'Station-Crosswalk'!$A$1:$F$147,5,FALSE))</f>
        <v>Suisun Bay</v>
      </c>
      <c r="T358" s="50">
        <v>0</v>
      </c>
      <c r="V358" t="s">
        <v>227</v>
      </c>
    </row>
    <row r="359" spans="1:22" x14ac:dyDescent="0.25">
      <c r="A359">
        <v>2025</v>
      </c>
      <c r="B359">
        <v>1</v>
      </c>
      <c r="C359" s="77">
        <v>45671</v>
      </c>
      <c r="D359">
        <v>432</v>
      </c>
      <c r="E359">
        <v>1</v>
      </c>
      <c r="F359" t="s">
        <v>225</v>
      </c>
      <c r="G359">
        <v>1</v>
      </c>
      <c r="H359">
        <v>71</v>
      </c>
      <c r="I359">
        <v>1</v>
      </c>
      <c r="N359" t="str">
        <f t="shared" si="12"/>
        <v>Juvenile</v>
      </c>
      <c r="O359" t="s">
        <v>48</v>
      </c>
      <c r="Q359" t="str">
        <f>IF(OR(O359= "Bay Study", O359= "FMWT"), VLOOKUP(D359,'Station-Crosswalk'!$A$1:$F$147,6,FALSE), "")</f>
        <v>Far West</v>
      </c>
      <c r="R359" t="str">
        <f>IF(OR(O359= "Bay Study", O359="FMWT"), VLOOKUP(D359,'Station-Crosswalk'!$A$1:$F$147,5,FALSE))</f>
        <v>Suisun Bay</v>
      </c>
      <c r="T359" s="50">
        <v>0</v>
      </c>
      <c r="V359" t="s">
        <v>227</v>
      </c>
    </row>
    <row r="360" spans="1:22" x14ac:dyDescent="0.25">
      <c r="A360">
        <v>2025</v>
      </c>
      <c r="B360">
        <v>1</v>
      </c>
      <c r="C360" s="77">
        <v>45672</v>
      </c>
      <c r="D360">
        <v>432</v>
      </c>
      <c r="E360">
        <v>1</v>
      </c>
      <c r="F360" t="s">
        <v>225</v>
      </c>
      <c r="G360">
        <v>1</v>
      </c>
      <c r="H360">
        <v>67</v>
      </c>
      <c r="I360">
        <v>1</v>
      </c>
      <c r="N360" t="str">
        <f t="shared" si="12"/>
        <v>Juvenile</v>
      </c>
      <c r="O360" t="s">
        <v>48</v>
      </c>
      <c r="Q360" t="str">
        <f>IF(OR(O360= "Bay Study", O360= "FMWT"), VLOOKUP(D360,'Station-Crosswalk'!$A$1:$F$147,6,FALSE), "")</f>
        <v>Far West</v>
      </c>
      <c r="R360" t="str">
        <f>IF(OR(O360= "Bay Study", O360="FMWT"), VLOOKUP(D360,'Station-Crosswalk'!$A$1:$F$147,5,FALSE))</f>
        <v>Suisun Bay</v>
      </c>
      <c r="T360" s="50">
        <v>0</v>
      </c>
      <c r="V360" t="s">
        <v>227</v>
      </c>
    </row>
    <row r="361" spans="1:22" x14ac:dyDescent="0.25">
      <c r="A361">
        <v>2025</v>
      </c>
      <c r="B361">
        <v>1</v>
      </c>
      <c r="C361" s="77">
        <v>45665</v>
      </c>
      <c r="D361">
        <v>432</v>
      </c>
      <c r="E361">
        <v>1</v>
      </c>
      <c r="F361" t="s">
        <v>225</v>
      </c>
      <c r="G361">
        <v>1</v>
      </c>
      <c r="H361">
        <v>69</v>
      </c>
      <c r="I361">
        <v>1</v>
      </c>
      <c r="N361" t="str">
        <f t="shared" si="12"/>
        <v>Juvenile</v>
      </c>
      <c r="O361" t="s">
        <v>48</v>
      </c>
      <c r="Q361" t="str">
        <f>IF(OR(O361= "Bay Study", O361= "FMWT"), VLOOKUP(D361,'Station-Crosswalk'!$A$1:$F$147,6,FALSE), "")</f>
        <v>Far West</v>
      </c>
      <c r="R361" t="str">
        <f>IF(OR(O361= "Bay Study", O361="FMWT"), VLOOKUP(D361,'Station-Crosswalk'!$A$1:$F$147,5,FALSE))</f>
        <v>Suisun Bay</v>
      </c>
      <c r="T361" s="50">
        <v>0</v>
      </c>
      <c r="V361" t="s">
        <v>227</v>
      </c>
    </row>
    <row r="362" spans="1:22" x14ac:dyDescent="0.25">
      <c r="A362">
        <v>2025</v>
      </c>
      <c r="B362">
        <v>1</v>
      </c>
      <c r="C362" s="77">
        <v>45665</v>
      </c>
      <c r="D362">
        <v>432</v>
      </c>
      <c r="E362">
        <v>1</v>
      </c>
      <c r="F362" t="s">
        <v>225</v>
      </c>
      <c r="G362">
        <v>1</v>
      </c>
      <c r="H362">
        <v>74</v>
      </c>
      <c r="I362">
        <v>1</v>
      </c>
      <c r="N362" t="str">
        <f t="shared" si="12"/>
        <v>Juvenile</v>
      </c>
      <c r="O362" t="s">
        <v>48</v>
      </c>
      <c r="Q362" t="str">
        <f>IF(OR(O362= "Bay Study", O362= "FMWT"), VLOOKUP(D362,'Station-Crosswalk'!$A$1:$F$147,6,FALSE), "")</f>
        <v>Far West</v>
      </c>
      <c r="R362" t="str">
        <f>IF(OR(O362= "Bay Study", O362="FMWT"), VLOOKUP(D362,'Station-Crosswalk'!$A$1:$F$147,5,FALSE))</f>
        <v>Suisun Bay</v>
      </c>
      <c r="T362" s="50">
        <v>0</v>
      </c>
      <c r="V362" t="s">
        <v>227</v>
      </c>
    </row>
    <row r="363" spans="1:22" x14ac:dyDescent="0.25">
      <c r="A363">
        <v>2025</v>
      </c>
      <c r="B363">
        <v>1</v>
      </c>
      <c r="C363" s="77">
        <v>45671</v>
      </c>
      <c r="D363">
        <v>432</v>
      </c>
      <c r="E363">
        <v>1</v>
      </c>
      <c r="F363" t="s">
        <v>225</v>
      </c>
      <c r="G363">
        <v>1</v>
      </c>
      <c r="H363">
        <v>70</v>
      </c>
      <c r="I363">
        <v>1</v>
      </c>
      <c r="N363" t="str">
        <f t="shared" si="12"/>
        <v>Juvenile</v>
      </c>
      <c r="O363" t="s">
        <v>48</v>
      </c>
      <c r="Q363" t="str">
        <f>IF(OR(O363= "Bay Study", O363= "FMWT"), VLOOKUP(D363,'Station-Crosswalk'!$A$1:$F$147,6,FALSE), "")</f>
        <v>Far West</v>
      </c>
      <c r="R363" t="str">
        <f>IF(OR(O363= "Bay Study", O363="FMWT"), VLOOKUP(D363,'Station-Crosswalk'!$A$1:$F$147,5,FALSE))</f>
        <v>Suisun Bay</v>
      </c>
      <c r="T363" s="50">
        <v>0</v>
      </c>
      <c r="V363" t="s">
        <v>227</v>
      </c>
    </row>
    <row r="364" spans="1:22" x14ac:dyDescent="0.25">
      <c r="A364">
        <v>2025</v>
      </c>
      <c r="B364">
        <v>1</v>
      </c>
      <c r="C364" s="77">
        <v>45670</v>
      </c>
      <c r="D364">
        <v>433</v>
      </c>
      <c r="E364">
        <v>1</v>
      </c>
      <c r="F364" t="s">
        <v>225</v>
      </c>
      <c r="G364">
        <v>1</v>
      </c>
      <c r="H364">
        <v>99</v>
      </c>
      <c r="I364">
        <v>1</v>
      </c>
      <c r="N364" t="str">
        <f t="shared" si="12"/>
        <v>Adult</v>
      </c>
      <c r="O364" t="s">
        <v>48</v>
      </c>
      <c r="Q364" t="str">
        <f>IF(OR(O364= "Bay Study", O364= "FMWT"), VLOOKUP(D364,'Station-Crosswalk'!$A$1:$F$147,6,FALSE), "")</f>
        <v>West</v>
      </c>
      <c r="R364" t="str">
        <f>IF(OR(O364= "Bay Study", O364="FMWT"), VLOOKUP(D364,'Station-Crosswalk'!$A$1:$F$147,5,FALSE))</f>
        <v>Suisun Bay</v>
      </c>
      <c r="T364" s="50">
        <v>0</v>
      </c>
      <c r="V364" t="s">
        <v>227</v>
      </c>
    </row>
    <row r="365" spans="1:22" x14ac:dyDescent="0.25">
      <c r="A365">
        <v>2025</v>
      </c>
      <c r="B365">
        <v>1</v>
      </c>
      <c r="C365" s="77">
        <v>45666</v>
      </c>
      <c r="D365">
        <v>433</v>
      </c>
      <c r="E365">
        <v>1</v>
      </c>
      <c r="F365" t="s">
        <v>225</v>
      </c>
      <c r="G365">
        <v>1</v>
      </c>
      <c r="H365">
        <v>93</v>
      </c>
      <c r="I365">
        <v>1</v>
      </c>
      <c r="N365" t="str">
        <f t="shared" si="12"/>
        <v>Adult</v>
      </c>
      <c r="O365" t="s">
        <v>48</v>
      </c>
      <c r="Q365" t="str">
        <f>IF(OR(O365= "Bay Study", O365= "FMWT"), VLOOKUP(D365,'Station-Crosswalk'!$A$1:$F$147,6,FALSE), "")</f>
        <v>West</v>
      </c>
      <c r="R365" t="str">
        <f>IF(OR(O365= "Bay Study", O365="FMWT"), VLOOKUP(D365,'Station-Crosswalk'!$A$1:$F$147,5,FALSE))</f>
        <v>Suisun Bay</v>
      </c>
      <c r="T365" s="50">
        <v>0</v>
      </c>
      <c r="V365" t="s">
        <v>227</v>
      </c>
    </row>
    <row r="366" spans="1:22" x14ac:dyDescent="0.25">
      <c r="A366">
        <v>2025</v>
      </c>
      <c r="B366">
        <v>1</v>
      </c>
      <c r="C366" s="77">
        <v>45671</v>
      </c>
      <c r="D366">
        <v>535</v>
      </c>
      <c r="E366">
        <v>2</v>
      </c>
      <c r="F366" t="s">
        <v>225</v>
      </c>
      <c r="G366">
        <v>1</v>
      </c>
      <c r="H366">
        <v>118</v>
      </c>
      <c r="I366">
        <v>1</v>
      </c>
      <c r="N366" t="str">
        <f t="shared" si="12"/>
        <v>Adult</v>
      </c>
      <c r="O366" t="s">
        <v>48</v>
      </c>
      <c r="Q366" t="str">
        <f>IF(OR(O366= "Bay Study", O366= "FMWT"), VLOOKUP(D366,'Station-Crosswalk'!$A$1:$F$147,6,FALSE), "")</f>
        <v>West</v>
      </c>
      <c r="R366" t="str">
        <f>IF(OR(O366= "Bay Study", O366="FMWT"), VLOOKUP(D366,'Station-Crosswalk'!$A$1:$F$147,5,FALSE))</f>
        <v>Suisun Bay</v>
      </c>
      <c r="T366" s="50">
        <v>0</v>
      </c>
      <c r="V366" t="s">
        <v>227</v>
      </c>
    </row>
    <row r="367" spans="1:22" x14ac:dyDescent="0.25">
      <c r="A367">
        <v>2024</v>
      </c>
      <c r="B367" t="s">
        <v>239</v>
      </c>
      <c r="D367">
        <v>305</v>
      </c>
      <c r="H367">
        <v>61</v>
      </c>
      <c r="I367">
        <v>1</v>
      </c>
      <c r="K367" t="s">
        <v>240</v>
      </c>
      <c r="N367" t="str">
        <f t="shared" ref="N367:N398" si="13">IF(H367=0, "Adult", IF(H367&lt;20,"Larva",IF(H367&lt;=84,"Juvenile","Adult")))</f>
        <v>Juvenile</v>
      </c>
      <c r="O367" t="s">
        <v>241</v>
      </c>
      <c r="Q367" t="str">
        <f>IF(OR(O367= "Bay Study", O367= "FMWT"), VLOOKUP(D367,'Station-Crosswalk'!$A$1:$F$147,6,FALSE), "")</f>
        <v>NA</v>
      </c>
      <c r="R367" t="str">
        <f>IF(OR(O367= "Bay Study", O367="FMWT"), VLOOKUP(D367,'Station-Crosswalk'!$A$1:$F$147,5,FALSE))</f>
        <v>NA</v>
      </c>
      <c r="T367" s="50">
        <v>0</v>
      </c>
      <c r="V367" t="s">
        <v>227</v>
      </c>
    </row>
    <row r="368" spans="1:22" x14ac:dyDescent="0.25">
      <c r="A368">
        <v>2024</v>
      </c>
      <c r="B368" t="s">
        <v>239</v>
      </c>
      <c r="D368">
        <v>314</v>
      </c>
      <c r="H368">
        <v>54</v>
      </c>
      <c r="I368">
        <v>1</v>
      </c>
      <c r="K368" t="s">
        <v>240</v>
      </c>
      <c r="N368" t="str">
        <f t="shared" si="13"/>
        <v>Juvenile</v>
      </c>
      <c r="O368" t="s">
        <v>241</v>
      </c>
      <c r="Q368" t="str">
        <f>IF(OR(O368= "Bay Study", O368= "FMWT"), VLOOKUP(D368,'Station-Crosswalk'!$A$1:$F$147,6,FALSE), "")</f>
        <v>NA</v>
      </c>
      <c r="R368" t="str">
        <f>IF(OR(O368= "Bay Study", O368="FMWT"), VLOOKUP(D368,'Station-Crosswalk'!$A$1:$F$147,5,FALSE))</f>
        <v>NA</v>
      </c>
      <c r="T368" s="50">
        <v>0</v>
      </c>
      <c r="V368" t="s">
        <v>227</v>
      </c>
    </row>
    <row r="369" spans="1:22" x14ac:dyDescent="0.25">
      <c r="A369">
        <v>2024</v>
      </c>
      <c r="B369" t="s">
        <v>239</v>
      </c>
      <c r="D369">
        <v>327</v>
      </c>
      <c r="H369">
        <v>40</v>
      </c>
      <c r="I369">
        <v>1</v>
      </c>
      <c r="K369" t="s">
        <v>240</v>
      </c>
      <c r="N369" t="str">
        <f t="shared" si="13"/>
        <v>Juvenile</v>
      </c>
      <c r="O369" t="s">
        <v>241</v>
      </c>
      <c r="Q369" t="str">
        <f>IF(OR(O369= "Bay Study", O369= "FMWT"), VLOOKUP(D369,'Station-Crosswalk'!$A$1:$F$147,6,FALSE), "")</f>
        <v>Bay</v>
      </c>
      <c r="R369" t="str">
        <f>IF(OR(O369= "Bay Study", O369="FMWT"), VLOOKUP(D369,'Station-Crosswalk'!$A$1:$F$147,5,FALSE))</f>
        <v>NA</v>
      </c>
      <c r="T369" s="50">
        <v>0</v>
      </c>
      <c r="V369" t="s">
        <v>227</v>
      </c>
    </row>
    <row r="370" spans="1:22" x14ac:dyDescent="0.25">
      <c r="A370">
        <v>2024</v>
      </c>
      <c r="B370" t="s">
        <v>239</v>
      </c>
      <c r="D370">
        <v>327</v>
      </c>
      <c r="H370">
        <v>41</v>
      </c>
      <c r="I370">
        <v>1</v>
      </c>
      <c r="K370" t="s">
        <v>240</v>
      </c>
      <c r="N370" t="str">
        <f t="shared" si="13"/>
        <v>Juvenile</v>
      </c>
      <c r="O370" t="s">
        <v>241</v>
      </c>
      <c r="Q370" t="str">
        <f>IF(OR(O370= "Bay Study", O370= "FMWT"), VLOOKUP(D370,'Station-Crosswalk'!$A$1:$F$147,6,FALSE), "")</f>
        <v>Bay</v>
      </c>
      <c r="R370" t="str">
        <f>IF(OR(O370= "Bay Study", O370="FMWT"), VLOOKUP(D370,'Station-Crosswalk'!$A$1:$F$147,5,FALSE))</f>
        <v>NA</v>
      </c>
      <c r="T370" s="50">
        <v>0</v>
      </c>
      <c r="V370" t="s">
        <v>227</v>
      </c>
    </row>
    <row r="371" spans="1:22" x14ac:dyDescent="0.25">
      <c r="A371">
        <v>2024</v>
      </c>
      <c r="B371" t="s">
        <v>239</v>
      </c>
      <c r="D371">
        <v>327</v>
      </c>
      <c r="H371">
        <v>50</v>
      </c>
      <c r="I371">
        <v>3</v>
      </c>
      <c r="K371" t="s">
        <v>240</v>
      </c>
      <c r="N371" t="str">
        <f t="shared" si="13"/>
        <v>Juvenile</v>
      </c>
      <c r="O371" t="s">
        <v>241</v>
      </c>
      <c r="Q371" t="str">
        <f>IF(OR(O371= "Bay Study", O371= "FMWT"), VLOOKUP(D371,'Station-Crosswalk'!$A$1:$F$147,6,FALSE), "")</f>
        <v>Bay</v>
      </c>
      <c r="R371" t="str">
        <f>IF(OR(O371= "Bay Study", O371="FMWT"), VLOOKUP(D371,'Station-Crosswalk'!$A$1:$F$147,5,FALSE))</f>
        <v>NA</v>
      </c>
      <c r="T371" s="50">
        <v>0</v>
      </c>
      <c r="V371" t="s">
        <v>227</v>
      </c>
    </row>
    <row r="372" spans="1:22" x14ac:dyDescent="0.25">
      <c r="A372">
        <v>2024</v>
      </c>
      <c r="B372" t="s">
        <v>239</v>
      </c>
      <c r="D372">
        <v>327</v>
      </c>
      <c r="H372">
        <v>53</v>
      </c>
      <c r="I372">
        <v>2</v>
      </c>
      <c r="K372" t="s">
        <v>240</v>
      </c>
      <c r="N372" t="str">
        <f t="shared" si="13"/>
        <v>Juvenile</v>
      </c>
      <c r="O372" t="s">
        <v>241</v>
      </c>
      <c r="Q372" t="str">
        <f>IF(OR(O372= "Bay Study", O372= "FMWT"), VLOOKUP(D372,'Station-Crosswalk'!$A$1:$F$147,6,FALSE), "")</f>
        <v>Bay</v>
      </c>
      <c r="R372" t="str">
        <f>IF(OR(O372= "Bay Study", O372="FMWT"), VLOOKUP(D372,'Station-Crosswalk'!$A$1:$F$147,5,FALSE))</f>
        <v>NA</v>
      </c>
      <c r="T372" s="50">
        <v>0</v>
      </c>
      <c r="V372" t="s">
        <v>227</v>
      </c>
    </row>
    <row r="373" spans="1:22" x14ac:dyDescent="0.25">
      <c r="A373">
        <v>2024</v>
      </c>
      <c r="B373" t="s">
        <v>239</v>
      </c>
      <c r="D373">
        <v>327</v>
      </c>
      <c r="H373">
        <v>58</v>
      </c>
      <c r="I373">
        <v>1</v>
      </c>
      <c r="K373" t="s">
        <v>240</v>
      </c>
      <c r="N373" t="str">
        <f t="shared" si="13"/>
        <v>Juvenile</v>
      </c>
      <c r="O373" t="s">
        <v>241</v>
      </c>
      <c r="Q373" t="str">
        <f>IF(OR(O373= "Bay Study", O373= "FMWT"), VLOOKUP(D373,'Station-Crosswalk'!$A$1:$F$147,6,FALSE), "")</f>
        <v>Bay</v>
      </c>
      <c r="R373" t="str">
        <f>IF(OR(O373= "Bay Study", O373="FMWT"), VLOOKUP(D373,'Station-Crosswalk'!$A$1:$F$147,5,FALSE))</f>
        <v>NA</v>
      </c>
      <c r="T373" s="50">
        <v>0</v>
      </c>
      <c r="V373" t="s">
        <v>227</v>
      </c>
    </row>
    <row r="374" spans="1:22" x14ac:dyDescent="0.25">
      <c r="A374">
        <v>2024</v>
      </c>
      <c r="B374" t="s">
        <v>239</v>
      </c>
      <c r="D374">
        <v>327</v>
      </c>
      <c r="H374">
        <v>60</v>
      </c>
      <c r="I374">
        <v>2</v>
      </c>
      <c r="K374" t="s">
        <v>240</v>
      </c>
      <c r="N374" t="str">
        <f t="shared" si="13"/>
        <v>Juvenile</v>
      </c>
      <c r="O374" t="s">
        <v>241</v>
      </c>
      <c r="Q374" t="str">
        <f>IF(OR(O374= "Bay Study", O374= "FMWT"), VLOOKUP(D374,'Station-Crosswalk'!$A$1:$F$147,6,FALSE), "")</f>
        <v>Bay</v>
      </c>
      <c r="R374" t="str">
        <f>IF(OR(O374= "Bay Study", O374="FMWT"), VLOOKUP(D374,'Station-Crosswalk'!$A$1:$F$147,5,FALSE))</f>
        <v>NA</v>
      </c>
      <c r="T374" s="50">
        <v>0</v>
      </c>
      <c r="V374" t="s">
        <v>227</v>
      </c>
    </row>
    <row r="375" spans="1:22" x14ac:dyDescent="0.25">
      <c r="A375">
        <v>2024</v>
      </c>
      <c r="B375" t="s">
        <v>239</v>
      </c>
      <c r="D375">
        <v>327</v>
      </c>
      <c r="H375">
        <v>90</v>
      </c>
      <c r="I375">
        <v>1</v>
      </c>
      <c r="K375" t="s">
        <v>240</v>
      </c>
      <c r="N375" t="str">
        <f t="shared" si="13"/>
        <v>Adult</v>
      </c>
      <c r="O375" t="s">
        <v>241</v>
      </c>
      <c r="Q375" t="str">
        <f>IF(OR(O375= "Bay Study", O375= "FMWT"), VLOOKUP(D375,'Station-Crosswalk'!$A$1:$F$147,6,FALSE), "")</f>
        <v>Bay</v>
      </c>
      <c r="R375" t="str">
        <f>IF(OR(O375= "Bay Study", O375="FMWT"), VLOOKUP(D375,'Station-Crosswalk'!$A$1:$F$147,5,FALSE))</f>
        <v>NA</v>
      </c>
      <c r="T375" s="50">
        <v>0</v>
      </c>
      <c r="V375" t="s">
        <v>227</v>
      </c>
    </row>
    <row r="376" spans="1:22" x14ac:dyDescent="0.25">
      <c r="A376">
        <v>2024</v>
      </c>
      <c r="B376" t="s">
        <v>239</v>
      </c>
      <c r="D376">
        <v>335</v>
      </c>
      <c r="H376">
        <v>50</v>
      </c>
      <c r="I376">
        <v>1</v>
      </c>
      <c r="K376" t="s">
        <v>240</v>
      </c>
      <c r="N376" t="str">
        <f t="shared" si="13"/>
        <v>Juvenile</v>
      </c>
      <c r="O376" t="s">
        <v>241</v>
      </c>
      <c r="Q376" t="str">
        <f>IF(OR(O376= "Bay Study", O376= "FMWT"), VLOOKUP(D376,'Station-Crosswalk'!$A$1:$F$147,6,FALSE), "")</f>
        <v>Far West</v>
      </c>
      <c r="R376" t="str">
        <f>IF(OR(O376= "Bay Study", O376="FMWT"), VLOOKUP(D376,'Station-Crosswalk'!$A$1:$F$147,5,FALSE))</f>
        <v>Western Delta</v>
      </c>
      <c r="T376" s="50">
        <v>0</v>
      </c>
      <c r="V376" t="s">
        <v>227</v>
      </c>
    </row>
    <row r="377" spans="1:22" x14ac:dyDescent="0.25">
      <c r="A377">
        <v>2024</v>
      </c>
      <c r="B377" t="s">
        <v>239</v>
      </c>
      <c r="D377">
        <v>335</v>
      </c>
      <c r="H377">
        <v>52</v>
      </c>
      <c r="I377">
        <v>1</v>
      </c>
      <c r="K377" t="s">
        <v>240</v>
      </c>
      <c r="N377" t="str">
        <f t="shared" si="13"/>
        <v>Juvenile</v>
      </c>
      <c r="O377" t="s">
        <v>241</v>
      </c>
      <c r="Q377" t="str">
        <f>IF(OR(O377= "Bay Study", O377= "FMWT"), VLOOKUP(D377,'Station-Crosswalk'!$A$1:$F$147,6,FALSE), "")</f>
        <v>Far West</v>
      </c>
      <c r="R377" t="str">
        <f>IF(OR(O377= "Bay Study", O377="FMWT"), VLOOKUP(D377,'Station-Crosswalk'!$A$1:$F$147,5,FALSE))</f>
        <v>Western Delta</v>
      </c>
      <c r="T377" s="50">
        <v>0</v>
      </c>
      <c r="V377" t="s">
        <v>227</v>
      </c>
    </row>
    <row r="378" spans="1:22" x14ac:dyDescent="0.25">
      <c r="A378">
        <v>2024</v>
      </c>
      <c r="B378" t="s">
        <v>239</v>
      </c>
      <c r="D378">
        <v>335</v>
      </c>
      <c r="H378">
        <v>53</v>
      </c>
      <c r="I378">
        <v>1</v>
      </c>
      <c r="K378" t="s">
        <v>240</v>
      </c>
      <c r="N378" t="str">
        <f t="shared" si="13"/>
        <v>Juvenile</v>
      </c>
      <c r="O378" t="s">
        <v>241</v>
      </c>
      <c r="Q378" t="str">
        <f>IF(OR(O378= "Bay Study", O378= "FMWT"), VLOOKUP(D378,'Station-Crosswalk'!$A$1:$F$147,6,FALSE), "")</f>
        <v>Far West</v>
      </c>
      <c r="R378" t="str">
        <f>IF(OR(O378= "Bay Study", O378="FMWT"), VLOOKUP(D378,'Station-Crosswalk'!$A$1:$F$147,5,FALSE))</f>
        <v>Western Delta</v>
      </c>
      <c r="T378" s="50">
        <v>0</v>
      </c>
      <c r="V378" t="s">
        <v>227</v>
      </c>
    </row>
    <row r="379" spans="1:22" x14ac:dyDescent="0.25">
      <c r="A379">
        <v>2024</v>
      </c>
      <c r="B379" t="s">
        <v>239</v>
      </c>
      <c r="D379">
        <v>410</v>
      </c>
      <c r="H379">
        <v>54</v>
      </c>
      <c r="I379">
        <v>1</v>
      </c>
      <c r="K379" t="s">
        <v>240</v>
      </c>
      <c r="N379" t="str">
        <f t="shared" si="13"/>
        <v>Juvenile</v>
      </c>
      <c r="O379" t="s">
        <v>241</v>
      </c>
      <c r="Q379" t="str">
        <f>IF(OR(O379= "Bay Study", O379= "FMWT"), VLOOKUP(D379,'Station-Crosswalk'!$A$1:$F$147,6,FALSE), "")</f>
        <v>Far West</v>
      </c>
      <c r="R379" t="str">
        <f>IF(OR(O379= "Bay Study", O379="FMWT"), VLOOKUP(D379,'Station-Crosswalk'!$A$1:$F$147,5,FALSE))</f>
        <v>Suisun Bay</v>
      </c>
      <c r="T379" s="50">
        <v>0</v>
      </c>
      <c r="V379" t="s">
        <v>227</v>
      </c>
    </row>
    <row r="380" spans="1:22" x14ac:dyDescent="0.25">
      <c r="A380">
        <v>2024</v>
      </c>
      <c r="B380" t="s">
        <v>239</v>
      </c>
      <c r="D380">
        <v>411</v>
      </c>
      <c r="H380">
        <v>24</v>
      </c>
      <c r="I380">
        <v>1</v>
      </c>
      <c r="K380" t="s">
        <v>240</v>
      </c>
      <c r="N380" t="str">
        <f t="shared" si="13"/>
        <v>Juvenile</v>
      </c>
      <c r="O380" t="s">
        <v>241</v>
      </c>
      <c r="Q380" t="str">
        <f>IF(OR(O380= "Bay Study", O380= "FMWT"), VLOOKUP(D380,'Station-Crosswalk'!$A$1:$F$147,6,FALSE), "")</f>
        <v>Far West</v>
      </c>
      <c r="R380" t="str">
        <f>IF(OR(O380= "Bay Study", O380="FMWT"), VLOOKUP(D380,'Station-Crosswalk'!$A$1:$F$147,5,FALSE))</f>
        <v>Suisun Bay</v>
      </c>
      <c r="T380" s="50">
        <v>0</v>
      </c>
      <c r="V380" t="s">
        <v>227</v>
      </c>
    </row>
    <row r="381" spans="1:22" x14ac:dyDescent="0.25">
      <c r="A381">
        <v>2024</v>
      </c>
      <c r="B381" t="s">
        <v>239</v>
      </c>
      <c r="D381">
        <v>412</v>
      </c>
      <c r="H381">
        <v>40</v>
      </c>
      <c r="I381">
        <v>1</v>
      </c>
      <c r="K381" t="s">
        <v>240</v>
      </c>
      <c r="N381" t="str">
        <f t="shared" si="13"/>
        <v>Juvenile</v>
      </c>
      <c r="O381" t="s">
        <v>241</v>
      </c>
      <c r="Q381" t="str">
        <f>IF(OR(O381= "Bay Study", O381= "FMWT"), VLOOKUP(D381,'Station-Crosswalk'!$A$1:$F$147,6,FALSE), "")</f>
        <v>Far West</v>
      </c>
      <c r="R381" t="str">
        <f>IF(OR(O381= "Bay Study", O381="FMWT"), VLOOKUP(D381,'Station-Crosswalk'!$A$1:$F$147,5,FALSE))</f>
        <v>Suisun Bay</v>
      </c>
      <c r="T381" s="50">
        <v>0</v>
      </c>
      <c r="V381" t="s">
        <v>227</v>
      </c>
    </row>
    <row r="382" spans="1:22" x14ac:dyDescent="0.25">
      <c r="A382">
        <v>2024</v>
      </c>
      <c r="B382" t="s">
        <v>239</v>
      </c>
      <c r="D382">
        <v>417</v>
      </c>
      <c r="H382">
        <v>52</v>
      </c>
      <c r="I382">
        <v>1</v>
      </c>
      <c r="K382" t="s">
        <v>240</v>
      </c>
      <c r="N382" t="str">
        <f t="shared" si="13"/>
        <v>Juvenile</v>
      </c>
      <c r="O382" t="s">
        <v>241</v>
      </c>
      <c r="Q382" t="str">
        <f>IF(OR(O382= "Bay Study", O382= "FMWT"), VLOOKUP(D382,'Station-Crosswalk'!$A$1:$F$147,6,FALSE), "")</f>
        <v>Far West</v>
      </c>
      <c r="R382" t="str">
        <f>IF(OR(O382= "Bay Study", O382="FMWT"), VLOOKUP(D382,'Station-Crosswalk'!$A$1:$F$147,5,FALSE))</f>
        <v>Suisun Bay</v>
      </c>
      <c r="T382" s="50">
        <v>0</v>
      </c>
      <c r="V382" t="s">
        <v>227</v>
      </c>
    </row>
    <row r="383" spans="1:22" x14ac:dyDescent="0.25">
      <c r="A383">
        <v>2024</v>
      </c>
      <c r="B383" t="s">
        <v>239</v>
      </c>
      <c r="D383">
        <v>418</v>
      </c>
      <c r="H383">
        <v>103</v>
      </c>
      <c r="I383">
        <v>1</v>
      </c>
      <c r="K383" t="s">
        <v>240</v>
      </c>
      <c r="N383" t="str">
        <f t="shared" si="13"/>
        <v>Adult</v>
      </c>
      <c r="O383" t="s">
        <v>241</v>
      </c>
      <c r="Q383" t="str">
        <f>IF(OR(O383= "Bay Study", O383= "FMWT"), VLOOKUP(D383,'Station-Crosswalk'!$A$1:$F$147,6,FALSE), "")</f>
        <v>Far West</v>
      </c>
      <c r="R383" t="str">
        <f>IF(OR(O383= "Bay Study", O383="FMWT"), VLOOKUP(D383,'Station-Crosswalk'!$A$1:$F$147,5,FALSE))</f>
        <v>Suisun Bay</v>
      </c>
      <c r="T383" s="50">
        <v>0</v>
      </c>
      <c r="V383" t="s">
        <v>227</v>
      </c>
    </row>
    <row r="384" spans="1:22" x14ac:dyDescent="0.25">
      <c r="A384">
        <v>2024</v>
      </c>
      <c r="B384" t="s">
        <v>239</v>
      </c>
      <c r="D384">
        <v>505</v>
      </c>
      <c r="H384">
        <v>44</v>
      </c>
      <c r="I384">
        <v>1</v>
      </c>
      <c r="K384" t="s">
        <v>240</v>
      </c>
      <c r="N384" t="str">
        <f t="shared" si="13"/>
        <v>Juvenile</v>
      </c>
      <c r="O384" t="s">
        <v>241</v>
      </c>
      <c r="Q384" t="str">
        <f>IF(OR(O384= "Bay Study", O384= "FMWT"), VLOOKUP(D384,'Station-Crosswalk'!$A$1:$F$147,6,FALSE), "")</f>
        <v>West</v>
      </c>
      <c r="R384" t="str">
        <f>IF(OR(O384= "Bay Study", O384="FMWT"), VLOOKUP(D384,'Station-Crosswalk'!$A$1:$F$147,5,FALSE))</f>
        <v>Suisun Bay</v>
      </c>
      <c r="T384" s="50">
        <v>0</v>
      </c>
      <c r="V384" t="s">
        <v>227</v>
      </c>
    </row>
    <row r="385" spans="1:22" x14ac:dyDescent="0.25">
      <c r="A385">
        <v>2024</v>
      </c>
      <c r="B385" t="s">
        <v>242</v>
      </c>
      <c r="D385">
        <v>314</v>
      </c>
      <c r="H385">
        <v>63</v>
      </c>
      <c r="I385">
        <v>1</v>
      </c>
      <c r="K385" t="s">
        <v>240</v>
      </c>
      <c r="N385" t="str">
        <f t="shared" si="13"/>
        <v>Juvenile</v>
      </c>
      <c r="O385" t="s">
        <v>241</v>
      </c>
      <c r="Q385" t="str">
        <f>IF(OR(O385= "Bay Study", O385= "FMWT"), VLOOKUP(D385,'Station-Crosswalk'!$A$1:$F$147,6,FALSE), "")</f>
        <v>NA</v>
      </c>
      <c r="R385" t="str">
        <f>IF(OR(O385= "Bay Study", O385="FMWT"), VLOOKUP(D385,'Station-Crosswalk'!$A$1:$F$147,5,FALSE))</f>
        <v>NA</v>
      </c>
      <c r="T385" s="50">
        <v>0</v>
      </c>
      <c r="V385" t="s">
        <v>227</v>
      </c>
    </row>
    <row r="386" spans="1:22" x14ac:dyDescent="0.25">
      <c r="A386">
        <v>2024</v>
      </c>
      <c r="B386" t="s">
        <v>242</v>
      </c>
      <c r="D386">
        <v>314</v>
      </c>
      <c r="H386">
        <v>66</v>
      </c>
      <c r="I386">
        <v>1</v>
      </c>
      <c r="K386" t="s">
        <v>240</v>
      </c>
      <c r="N386" t="str">
        <f t="shared" si="13"/>
        <v>Juvenile</v>
      </c>
      <c r="O386" t="s">
        <v>241</v>
      </c>
      <c r="Q386" t="str">
        <f>IF(OR(O386= "Bay Study", O386= "FMWT"), VLOOKUP(D386,'Station-Crosswalk'!$A$1:$F$147,6,FALSE), "")</f>
        <v>NA</v>
      </c>
      <c r="R386" t="str">
        <f>IF(OR(O386= "Bay Study", O386="FMWT"), VLOOKUP(D386,'Station-Crosswalk'!$A$1:$F$147,5,FALSE))</f>
        <v>NA</v>
      </c>
      <c r="T386" s="50">
        <v>0</v>
      </c>
      <c r="V386" t="s">
        <v>227</v>
      </c>
    </row>
    <row r="387" spans="1:22" x14ac:dyDescent="0.25">
      <c r="A387">
        <v>2024</v>
      </c>
      <c r="B387" t="s">
        <v>242</v>
      </c>
      <c r="D387">
        <v>325</v>
      </c>
      <c r="H387">
        <v>54</v>
      </c>
      <c r="I387">
        <v>2</v>
      </c>
      <c r="K387" t="s">
        <v>240</v>
      </c>
      <c r="N387" t="str">
        <f t="shared" si="13"/>
        <v>Juvenile</v>
      </c>
      <c r="O387" t="s">
        <v>241</v>
      </c>
      <c r="Q387" t="str">
        <f>IF(OR(O387= "Bay Study", O387= "FMWT"), VLOOKUP(D387,'Station-Crosswalk'!$A$1:$F$147,6,FALSE), "")</f>
        <v>Bay</v>
      </c>
      <c r="R387" t="str">
        <f>IF(OR(O387= "Bay Study", O387="FMWT"), VLOOKUP(D387,'Station-Crosswalk'!$A$1:$F$147,5,FALSE))</f>
        <v>Bay</v>
      </c>
      <c r="T387" s="50">
        <v>0</v>
      </c>
      <c r="V387" t="s">
        <v>227</v>
      </c>
    </row>
    <row r="388" spans="1:22" x14ac:dyDescent="0.25">
      <c r="A388">
        <v>2024</v>
      </c>
      <c r="B388" t="s">
        <v>242</v>
      </c>
      <c r="D388">
        <v>325</v>
      </c>
      <c r="H388">
        <v>60</v>
      </c>
      <c r="I388">
        <v>1</v>
      </c>
      <c r="K388" t="s">
        <v>240</v>
      </c>
      <c r="N388" t="str">
        <f t="shared" si="13"/>
        <v>Juvenile</v>
      </c>
      <c r="O388" t="s">
        <v>241</v>
      </c>
      <c r="Q388" t="str">
        <f>IF(OR(O388= "Bay Study", O388= "FMWT"), VLOOKUP(D388,'Station-Crosswalk'!$A$1:$F$147,6,FALSE), "")</f>
        <v>Bay</v>
      </c>
      <c r="R388" t="str">
        <f>IF(OR(O388= "Bay Study", O388="FMWT"), VLOOKUP(D388,'Station-Crosswalk'!$A$1:$F$147,5,FALSE))</f>
        <v>Bay</v>
      </c>
      <c r="T388" s="50">
        <v>0</v>
      </c>
      <c r="V388" t="s">
        <v>227</v>
      </c>
    </row>
    <row r="389" spans="1:22" x14ac:dyDescent="0.25">
      <c r="A389">
        <v>2024</v>
      </c>
      <c r="B389" t="s">
        <v>242</v>
      </c>
      <c r="D389">
        <v>335</v>
      </c>
      <c r="H389">
        <v>55</v>
      </c>
      <c r="I389">
        <v>1</v>
      </c>
      <c r="K389" t="s">
        <v>240</v>
      </c>
      <c r="N389" t="str">
        <f t="shared" si="13"/>
        <v>Juvenile</v>
      </c>
      <c r="O389" t="s">
        <v>241</v>
      </c>
      <c r="Q389" t="str">
        <f>IF(OR(O389= "Bay Study", O389= "FMWT"), VLOOKUP(D389,'Station-Crosswalk'!$A$1:$F$147,6,FALSE), "")</f>
        <v>Far West</v>
      </c>
      <c r="R389" t="str">
        <f>IF(OR(O389= "Bay Study", O389="FMWT"), VLOOKUP(D389,'Station-Crosswalk'!$A$1:$F$147,5,FALSE))</f>
        <v>Western Delta</v>
      </c>
      <c r="T389" s="50">
        <v>0</v>
      </c>
      <c r="V389" t="s">
        <v>227</v>
      </c>
    </row>
    <row r="390" spans="1:22" x14ac:dyDescent="0.25">
      <c r="A390">
        <v>2024</v>
      </c>
      <c r="B390" t="s">
        <v>242</v>
      </c>
      <c r="D390">
        <v>335</v>
      </c>
      <c r="H390">
        <v>59</v>
      </c>
      <c r="I390">
        <v>1</v>
      </c>
      <c r="K390" t="s">
        <v>240</v>
      </c>
      <c r="N390" t="str">
        <f t="shared" si="13"/>
        <v>Juvenile</v>
      </c>
      <c r="O390" t="s">
        <v>241</v>
      </c>
      <c r="Q390" t="str">
        <f>IF(OR(O390= "Bay Study", O390= "FMWT"), VLOOKUP(D390,'Station-Crosswalk'!$A$1:$F$147,6,FALSE), "")</f>
        <v>Far West</v>
      </c>
      <c r="R390" t="str">
        <f>IF(OR(O390= "Bay Study", O390="FMWT"), VLOOKUP(D390,'Station-Crosswalk'!$A$1:$F$147,5,FALSE))</f>
        <v>Western Delta</v>
      </c>
      <c r="T390" s="50">
        <v>0</v>
      </c>
      <c r="V390" t="s">
        <v>227</v>
      </c>
    </row>
    <row r="391" spans="1:22" x14ac:dyDescent="0.25">
      <c r="A391">
        <v>2024</v>
      </c>
      <c r="B391" t="s">
        <v>242</v>
      </c>
      <c r="D391">
        <v>416</v>
      </c>
      <c r="H391">
        <v>60</v>
      </c>
      <c r="I391">
        <v>1</v>
      </c>
      <c r="K391" t="s">
        <v>240</v>
      </c>
      <c r="N391" t="str">
        <f t="shared" si="13"/>
        <v>Juvenile</v>
      </c>
      <c r="O391" t="s">
        <v>241</v>
      </c>
      <c r="Q391" t="str">
        <f>IF(OR(O391= "Bay Study", O391= "FMWT"), VLOOKUP(D391,'Station-Crosswalk'!$A$1:$F$147,6,FALSE), "")</f>
        <v>Far West</v>
      </c>
      <c r="R391" t="str">
        <f>IF(OR(O391= "Bay Study", O391="FMWT"), VLOOKUP(D391,'Station-Crosswalk'!$A$1:$F$147,5,FALSE))</f>
        <v>Suisun Bay</v>
      </c>
      <c r="T391" s="50">
        <v>0</v>
      </c>
      <c r="V391" t="s">
        <v>227</v>
      </c>
    </row>
    <row r="392" spans="1:22" x14ac:dyDescent="0.25">
      <c r="A392">
        <v>2024</v>
      </c>
      <c r="B392" t="s">
        <v>242</v>
      </c>
      <c r="D392">
        <v>418</v>
      </c>
      <c r="H392">
        <v>60</v>
      </c>
      <c r="I392">
        <v>1</v>
      </c>
      <c r="K392" t="s">
        <v>240</v>
      </c>
      <c r="N392" t="str">
        <f t="shared" si="13"/>
        <v>Juvenile</v>
      </c>
      <c r="O392" t="s">
        <v>241</v>
      </c>
      <c r="Q392" t="str">
        <f>IF(OR(O392= "Bay Study", O392= "FMWT"), VLOOKUP(D392,'Station-Crosswalk'!$A$1:$F$147,6,FALSE), "")</f>
        <v>Far West</v>
      </c>
      <c r="R392" t="str">
        <f>IF(OR(O392= "Bay Study", O392="FMWT"), VLOOKUP(D392,'Station-Crosswalk'!$A$1:$F$147,5,FALSE))</f>
        <v>Suisun Bay</v>
      </c>
      <c r="T392" s="50">
        <v>0</v>
      </c>
      <c r="V392" t="s">
        <v>227</v>
      </c>
    </row>
    <row r="393" spans="1:22" x14ac:dyDescent="0.25">
      <c r="A393">
        <v>2024</v>
      </c>
      <c r="B393" t="s">
        <v>242</v>
      </c>
      <c r="D393">
        <v>519</v>
      </c>
      <c r="H393">
        <v>58</v>
      </c>
      <c r="I393">
        <v>1</v>
      </c>
      <c r="K393" t="s">
        <v>240</v>
      </c>
      <c r="N393" t="str">
        <f t="shared" si="13"/>
        <v>Juvenile</v>
      </c>
      <c r="O393" t="s">
        <v>241</v>
      </c>
      <c r="Q393" t="str">
        <f>IF(OR(O393= "Bay Study", O393= "FMWT"), VLOOKUP(D393,'Station-Crosswalk'!$A$1:$F$147,6,FALSE), "")</f>
        <v>West</v>
      </c>
      <c r="R393" t="str">
        <f>IF(OR(O393= "Bay Study", O393="FMWT"), VLOOKUP(D393,'Station-Crosswalk'!$A$1:$F$147,5,FALSE))</f>
        <v>Suisun Bay</v>
      </c>
      <c r="T393" s="50">
        <v>0</v>
      </c>
      <c r="V393" t="s">
        <v>227</v>
      </c>
    </row>
    <row r="394" spans="1:22" x14ac:dyDescent="0.25">
      <c r="A394">
        <v>2024</v>
      </c>
      <c r="B394" t="s">
        <v>243</v>
      </c>
      <c r="D394">
        <v>322</v>
      </c>
      <c r="H394">
        <v>53</v>
      </c>
      <c r="I394">
        <v>1</v>
      </c>
      <c r="K394" t="s">
        <v>240</v>
      </c>
      <c r="N394" t="str">
        <f t="shared" si="13"/>
        <v>Juvenile</v>
      </c>
      <c r="O394" t="s">
        <v>241</v>
      </c>
      <c r="Q394" t="str">
        <f>IF(OR(O394= "Bay Study", O394= "FMWT"), VLOOKUP(D394,'Station-Crosswalk'!$A$1:$F$147,6,FALSE), "")</f>
        <v>Bay</v>
      </c>
      <c r="R394" t="str">
        <f>IF(OR(O394= "Bay Study", O394="FMWT"), VLOOKUP(D394,'Station-Crosswalk'!$A$1:$F$147,5,FALSE))</f>
        <v>Bay</v>
      </c>
      <c r="T394" s="50">
        <v>0</v>
      </c>
      <c r="V394" t="s">
        <v>227</v>
      </c>
    </row>
    <row r="395" spans="1:22" x14ac:dyDescent="0.25">
      <c r="A395">
        <v>2024</v>
      </c>
      <c r="B395" t="s">
        <v>243</v>
      </c>
      <c r="D395">
        <v>336</v>
      </c>
      <c r="H395">
        <v>59</v>
      </c>
      <c r="I395">
        <v>1</v>
      </c>
      <c r="K395" t="s">
        <v>240</v>
      </c>
      <c r="N395" t="str">
        <f t="shared" si="13"/>
        <v>Juvenile</v>
      </c>
      <c r="O395" t="s">
        <v>241</v>
      </c>
      <c r="Q395" t="str">
        <f>IF(OR(O395= "Bay Study", O395= "FMWT"), VLOOKUP(D395,'Station-Crosswalk'!$A$1:$F$147,6,FALSE), "")</f>
        <v>Far West</v>
      </c>
      <c r="R395" t="str">
        <f>IF(OR(O395= "Bay Study", O395="FMWT"), VLOOKUP(D395,'Station-Crosswalk'!$A$1:$F$147,5,FALSE))</f>
        <v>Western Delta</v>
      </c>
      <c r="T395" s="50">
        <v>0</v>
      </c>
      <c r="V395" t="s">
        <v>227</v>
      </c>
    </row>
    <row r="396" spans="1:22" x14ac:dyDescent="0.25">
      <c r="A396">
        <v>2024</v>
      </c>
      <c r="B396" t="s">
        <v>243</v>
      </c>
      <c r="D396">
        <v>337</v>
      </c>
      <c r="H396">
        <v>62</v>
      </c>
      <c r="I396">
        <v>1</v>
      </c>
      <c r="K396" t="s">
        <v>240</v>
      </c>
      <c r="N396" t="str">
        <f t="shared" si="13"/>
        <v>Juvenile</v>
      </c>
      <c r="O396" t="s">
        <v>241</v>
      </c>
      <c r="Q396" t="str">
        <f>IF(OR(O396= "Bay Study", O396= "FMWT"), VLOOKUP(D396,'Station-Crosswalk'!$A$1:$F$147,6,FALSE), "")</f>
        <v>Far West</v>
      </c>
      <c r="R396" t="str">
        <f>IF(OR(O396= "Bay Study", O396="FMWT"), VLOOKUP(D396,'Station-Crosswalk'!$A$1:$F$147,5,FALSE))</f>
        <v>Western Delta</v>
      </c>
      <c r="T396" s="50">
        <v>0</v>
      </c>
      <c r="V396" t="s">
        <v>227</v>
      </c>
    </row>
    <row r="397" spans="1:22" x14ac:dyDescent="0.25">
      <c r="A397">
        <v>2024</v>
      </c>
      <c r="B397" t="s">
        <v>243</v>
      </c>
      <c r="D397">
        <v>406</v>
      </c>
      <c r="H397">
        <v>60</v>
      </c>
      <c r="I397">
        <v>1</v>
      </c>
      <c r="K397" t="s">
        <v>240</v>
      </c>
      <c r="N397" t="str">
        <f t="shared" si="13"/>
        <v>Juvenile</v>
      </c>
      <c r="O397" t="s">
        <v>241</v>
      </c>
      <c r="Q397" t="str">
        <f>IF(OR(O397= "Bay Study", O397= "FMWT"), VLOOKUP(D397,'Station-Crosswalk'!$A$1:$F$147,6,FALSE), "")</f>
        <v>Far West</v>
      </c>
      <c r="R397" t="str">
        <f>IF(OR(O397= "Bay Study", O397="FMWT"), VLOOKUP(D397,'Station-Crosswalk'!$A$1:$F$147,5,FALSE))</f>
        <v>Western Delta</v>
      </c>
      <c r="T397" s="50">
        <v>0</v>
      </c>
      <c r="V397" t="s">
        <v>227</v>
      </c>
    </row>
    <row r="398" spans="1:22" x14ac:dyDescent="0.25">
      <c r="A398">
        <v>2024</v>
      </c>
      <c r="B398" t="s">
        <v>243</v>
      </c>
      <c r="D398">
        <v>411</v>
      </c>
      <c r="H398">
        <v>60</v>
      </c>
      <c r="I398">
        <v>1</v>
      </c>
      <c r="K398" t="s">
        <v>240</v>
      </c>
      <c r="N398" t="str">
        <f t="shared" si="13"/>
        <v>Juvenile</v>
      </c>
      <c r="O398" t="s">
        <v>241</v>
      </c>
      <c r="Q398" t="str">
        <f>IF(OR(O398= "Bay Study", O398= "FMWT"), VLOOKUP(D398,'Station-Crosswalk'!$A$1:$F$147,6,FALSE), "")</f>
        <v>Far West</v>
      </c>
      <c r="R398" t="str">
        <f>IF(OR(O398= "Bay Study", O398="FMWT"), VLOOKUP(D398,'Station-Crosswalk'!$A$1:$F$147,5,FALSE))</f>
        <v>Suisun Bay</v>
      </c>
      <c r="T398" s="50">
        <v>0</v>
      </c>
      <c r="V398" t="s">
        <v>227</v>
      </c>
    </row>
    <row r="399" spans="1:22" x14ac:dyDescent="0.25">
      <c r="A399">
        <v>2024</v>
      </c>
      <c r="B399" t="s">
        <v>243</v>
      </c>
      <c r="D399">
        <v>416</v>
      </c>
      <c r="H399">
        <v>59</v>
      </c>
      <c r="I399">
        <v>1</v>
      </c>
      <c r="K399" t="s">
        <v>240</v>
      </c>
      <c r="N399" t="str">
        <f t="shared" ref="N399:N430" si="14">IF(H399=0, "Adult", IF(H399&lt;20,"Larva",IF(H399&lt;=84,"Juvenile","Adult")))</f>
        <v>Juvenile</v>
      </c>
      <c r="O399" t="s">
        <v>241</v>
      </c>
      <c r="Q399" t="str">
        <f>IF(OR(O399= "Bay Study", O399= "FMWT"), VLOOKUP(D399,'Station-Crosswalk'!$A$1:$F$147,6,FALSE), "")</f>
        <v>Far West</v>
      </c>
      <c r="R399" t="str">
        <f>IF(OR(O399= "Bay Study", O399="FMWT"), VLOOKUP(D399,'Station-Crosswalk'!$A$1:$F$147,5,FALSE))</f>
        <v>Suisun Bay</v>
      </c>
      <c r="T399" s="50">
        <v>0</v>
      </c>
      <c r="V399" t="s">
        <v>227</v>
      </c>
    </row>
    <row r="400" spans="1:22" x14ac:dyDescent="0.25">
      <c r="A400">
        <v>2024</v>
      </c>
      <c r="B400" t="s">
        <v>243</v>
      </c>
      <c r="D400">
        <v>418</v>
      </c>
      <c r="H400">
        <v>58</v>
      </c>
      <c r="I400">
        <v>1</v>
      </c>
      <c r="K400" t="s">
        <v>240</v>
      </c>
      <c r="N400" t="str">
        <f t="shared" si="14"/>
        <v>Juvenile</v>
      </c>
      <c r="O400" t="s">
        <v>241</v>
      </c>
      <c r="Q400" t="str">
        <f>IF(OR(O400= "Bay Study", O400= "FMWT"), VLOOKUP(D400,'Station-Crosswalk'!$A$1:$F$147,6,FALSE), "")</f>
        <v>Far West</v>
      </c>
      <c r="R400" t="str">
        <f>IF(OR(O400= "Bay Study", O400="FMWT"), VLOOKUP(D400,'Station-Crosswalk'!$A$1:$F$147,5,FALSE))</f>
        <v>Suisun Bay</v>
      </c>
      <c r="T400" s="50">
        <v>0</v>
      </c>
      <c r="V400" t="s">
        <v>227</v>
      </c>
    </row>
    <row r="401" spans="1:22" x14ac:dyDescent="0.25">
      <c r="A401">
        <v>2024</v>
      </c>
      <c r="B401" t="s">
        <v>243</v>
      </c>
      <c r="D401">
        <v>418</v>
      </c>
      <c r="H401">
        <v>60</v>
      </c>
      <c r="I401">
        <v>1</v>
      </c>
      <c r="K401" t="s">
        <v>240</v>
      </c>
      <c r="N401" t="str">
        <f t="shared" si="14"/>
        <v>Juvenile</v>
      </c>
      <c r="O401" t="s">
        <v>241</v>
      </c>
      <c r="Q401" t="str">
        <f>IF(OR(O401= "Bay Study", O401= "FMWT"), VLOOKUP(D401,'Station-Crosswalk'!$A$1:$F$147,6,FALSE), "")</f>
        <v>Far West</v>
      </c>
      <c r="R401" t="str">
        <f>IF(OR(O401= "Bay Study", O401="FMWT"), VLOOKUP(D401,'Station-Crosswalk'!$A$1:$F$147,5,FALSE))</f>
        <v>Suisun Bay</v>
      </c>
      <c r="T401" s="50">
        <v>0</v>
      </c>
      <c r="V401" t="s">
        <v>227</v>
      </c>
    </row>
    <row r="402" spans="1:22" x14ac:dyDescent="0.25">
      <c r="A402">
        <v>2024</v>
      </c>
      <c r="B402" t="s">
        <v>243</v>
      </c>
      <c r="D402">
        <v>418</v>
      </c>
      <c r="H402">
        <v>61</v>
      </c>
      <c r="I402">
        <v>1</v>
      </c>
      <c r="K402" t="s">
        <v>240</v>
      </c>
      <c r="N402" t="str">
        <f t="shared" si="14"/>
        <v>Juvenile</v>
      </c>
      <c r="O402" t="s">
        <v>241</v>
      </c>
      <c r="Q402" t="str">
        <f>IF(OR(O402= "Bay Study", O402= "FMWT"), VLOOKUP(D402,'Station-Crosswalk'!$A$1:$F$147,6,FALSE), "")</f>
        <v>Far West</v>
      </c>
      <c r="R402" t="str">
        <f>IF(OR(O402= "Bay Study", O402="FMWT"), VLOOKUP(D402,'Station-Crosswalk'!$A$1:$F$147,5,FALSE))</f>
        <v>Suisun Bay</v>
      </c>
      <c r="T402" s="50">
        <v>0</v>
      </c>
      <c r="V402" t="s">
        <v>227</v>
      </c>
    </row>
    <row r="403" spans="1:22" x14ac:dyDescent="0.25">
      <c r="A403">
        <v>2024</v>
      </c>
      <c r="B403" t="s">
        <v>243</v>
      </c>
      <c r="D403">
        <v>504</v>
      </c>
      <c r="H403">
        <v>95</v>
      </c>
      <c r="I403">
        <v>1</v>
      </c>
      <c r="K403" t="s">
        <v>240</v>
      </c>
      <c r="N403" t="str">
        <f t="shared" si="14"/>
        <v>Adult</v>
      </c>
      <c r="O403" t="s">
        <v>241</v>
      </c>
      <c r="Q403" t="str">
        <f>IF(OR(O403= "Bay Study", O403= "FMWT"), VLOOKUP(D403,'Station-Crosswalk'!$A$1:$F$147,6,FALSE), "")</f>
        <v>West</v>
      </c>
      <c r="R403" t="str">
        <f>IF(OR(O403= "Bay Study", O403="FMWT"), VLOOKUP(D403,'Station-Crosswalk'!$A$1:$F$147,5,FALSE))</f>
        <v>Suisun Bay</v>
      </c>
      <c r="T403" s="50">
        <v>0</v>
      </c>
      <c r="V403" t="s">
        <v>227</v>
      </c>
    </row>
    <row r="404" spans="1:22" x14ac:dyDescent="0.25">
      <c r="A404">
        <v>2024</v>
      </c>
      <c r="B404" t="s">
        <v>243</v>
      </c>
      <c r="D404">
        <v>508</v>
      </c>
      <c r="H404">
        <v>57</v>
      </c>
      <c r="I404">
        <v>1</v>
      </c>
      <c r="K404" t="s">
        <v>240</v>
      </c>
      <c r="N404" t="str">
        <f t="shared" si="14"/>
        <v>Juvenile</v>
      </c>
      <c r="O404" t="s">
        <v>241</v>
      </c>
      <c r="Q404" t="str">
        <f>IF(OR(O404= "Bay Study", O404= "FMWT"), VLOOKUP(D404,'Station-Crosswalk'!$A$1:$F$147,6,FALSE), "")</f>
        <v>West</v>
      </c>
      <c r="R404" t="str">
        <f>IF(OR(O404= "Bay Study", O404="FMWT"), VLOOKUP(D404,'Station-Crosswalk'!$A$1:$F$147,5,FALSE))</f>
        <v>Suisun Bay</v>
      </c>
      <c r="T404" s="50">
        <v>0</v>
      </c>
      <c r="V404" t="s">
        <v>227</v>
      </c>
    </row>
    <row r="405" spans="1:22" x14ac:dyDescent="0.25">
      <c r="A405">
        <v>2024</v>
      </c>
      <c r="B405" t="s">
        <v>243</v>
      </c>
      <c r="D405">
        <v>509</v>
      </c>
      <c r="H405">
        <v>67</v>
      </c>
      <c r="I405">
        <v>1</v>
      </c>
      <c r="K405" t="s">
        <v>240</v>
      </c>
      <c r="N405" t="str">
        <f t="shared" si="14"/>
        <v>Juvenile</v>
      </c>
      <c r="O405" t="s">
        <v>241</v>
      </c>
      <c r="Q405" t="str">
        <f>IF(OR(O405= "Bay Study", O405= "FMWT"), VLOOKUP(D405,'Station-Crosswalk'!$A$1:$F$147,6,FALSE), "")</f>
        <v>West</v>
      </c>
      <c r="R405" t="str">
        <f>IF(OR(O405= "Bay Study", O405="FMWT"), VLOOKUP(D405,'Station-Crosswalk'!$A$1:$F$147,5,FALSE))</f>
        <v>Suisun Bay</v>
      </c>
      <c r="T405" s="50">
        <v>0</v>
      </c>
      <c r="V405" t="s">
        <v>227</v>
      </c>
    </row>
    <row r="406" spans="1:22" x14ac:dyDescent="0.25">
      <c r="A406">
        <v>2024</v>
      </c>
      <c r="B406" t="s">
        <v>243</v>
      </c>
      <c r="D406">
        <v>511</v>
      </c>
      <c r="H406">
        <v>69</v>
      </c>
      <c r="I406">
        <v>1</v>
      </c>
      <c r="K406" t="s">
        <v>240</v>
      </c>
      <c r="N406" t="str">
        <f t="shared" si="14"/>
        <v>Juvenile</v>
      </c>
      <c r="O406" t="s">
        <v>241</v>
      </c>
      <c r="Q406" t="str">
        <f>IF(OR(O406= "Bay Study", O406= "FMWT"), VLOOKUP(D406,'Station-Crosswalk'!$A$1:$F$147,6,FALSE), "")</f>
        <v>West</v>
      </c>
      <c r="R406" t="str">
        <f>IF(OR(O406= "Bay Study", O406="FMWT"), VLOOKUP(D406,'Station-Crosswalk'!$A$1:$F$147,5,FALSE))</f>
        <v>Suisun Bay</v>
      </c>
      <c r="T406" s="50">
        <v>0</v>
      </c>
      <c r="V406" t="s">
        <v>227</v>
      </c>
    </row>
    <row r="407" spans="1:22" x14ac:dyDescent="0.25">
      <c r="A407">
        <v>2024</v>
      </c>
      <c r="B407" t="s">
        <v>243</v>
      </c>
      <c r="D407">
        <v>512</v>
      </c>
      <c r="H407">
        <v>60</v>
      </c>
      <c r="I407">
        <v>1</v>
      </c>
      <c r="K407" t="s">
        <v>240</v>
      </c>
      <c r="N407" t="str">
        <f t="shared" si="14"/>
        <v>Juvenile</v>
      </c>
      <c r="O407" t="s">
        <v>241</v>
      </c>
      <c r="Q407" t="str">
        <f>IF(OR(O407= "Bay Study", O407= "FMWT"), VLOOKUP(D407,'Station-Crosswalk'!$A$1:$F$147,6,FALSE), "")</f>
        <v>West</v>
      </c>
      <c r="R407" t="str">
        <f>IF(OR(O407= "Bay Study", O407="FMWT"), VLOOKUP(D407,'Station-Crosswalk'!$A$1:$F$147,5,FALSE))</f>
        <v>Suisun Bay</v>
      </c>
      <c r="T407" s="50">
        <v>0</v>
      </c>
      <c r="V407" t="s">
        <v>227</v>
      </c>
    </row>
    <row r="408" spans="1:22" x14ac:dyDescent="0.25">
      <c r="A408">
        <v>2024</v>
      </c>
      <c r="B408" t="s">
        <v>243</v>
      </c>
      <c r="D408">
        <v>512</v>
      </c>
      <c r="H408">
        <v>62</v>
      </c>
      <c r="I408">
        <v>1</v>
      </c>
      <c r="K408" t="s">
        <v>240</v>
      </c>
      <c r="N408" t="str">
        <f t="shared" si="14"/>
        <v>Juvenile</v>
      </c>
      <c r="O408" t="s">
        <v>241</v>
      </c>
      <c r="Q408" t="str">
        <f>IF(OR(O408= "Bay Study", O408= "FMWT"), VLOOKUP(D408,'Station-Crosswalk'!$A$1:$F$147,6,FALSE), "")</f>
        <v>West</v>
      </c>
      <c r="R408" t="str">
        <f>IF(OR(O408= "Bay Study", O408="FMWT"), VLOOKUP(D408,'Station-Crosswalk'!$A$1:$F$147,5,FALSE))</f>
        <v>Suisun Bay</v>
      </c>
      <c r="T408" s="50">
        <v>0</v>
      </c>
      <c r="V408" t="s">
        <v>227</v>
      </c>
    </row>
    <row r="409" spans="1:22" x14ac:dyDescent="0.25">
      <c r="A409">
        <v>2024</v>
      </c>
      <c r="B409" t="s">
        <v>243</v>
      </c>
      <c r="D409">
        <v>512</v>
      </c>
      <c r="H409">
        <v>86</v>
      </c>
      <c r="I409">
        <v>1</v>
      </c>
      <c r="K409" t="s">
        <v>240</v>
      </c>
      <c r="N409" t="str">
        <f t="shared" si="14"/>
        <v>Adult</v>
      </c>
      <c r="O409" t="s">
        <v>241</v>
      </c>
      <c r="Q409" t="str">
        <f>IF(OR(O409= "Bay Study", O409= "FMWT"), VLOOKUP(D409,'Station-Crosswalk'!$A$1:$F$147,6,FALSE), "")</f>
        <v>West</v>
      </c>
      <c r="R409" t="str">
        <f>IF(OR(O409= "Bay Study", O409="FMWT"), VLOOKUP(D409,'Station-Crosswalk'!$A$1:$F$147,5,FALSE))</f>
        <v>Suisun Bay</v>
      </c>
      <c r="T409" s="50">
        <v>0</v>
      </c>
      <c r="V409" t="s">
        <v>227</v>
      </c>
    </row>
    <row r="410" spans="1:22" x14ac:dyDescent="0.25">
      <c r="A410">
        <v>2024</v>
      </c>
      <c r="B410" t="s">
        <v>243</v>
      </c>
      <c r="D410">
        <v>513</v>
      </c>
      <c r="H410">
        <v>59</v>
      </c>
      <c r="I410">
        <v>1</v>
      </c>
      <c r="K410" t="s">
        <v>240</v>
      </c>
      <c r="N410" t="str">
        <f t="shared" si="14"/>
        <v>Juvenile</v>
      </c>
      <c r="O410" t="s">
        <v>241</v>
      </c>
      <c r="Q410" t="str">
        <f>IF(OR(O410= "Bay Study", O410= "FMWT"), VLOOKUP(D410,'Station-Crosswalk'!$A$1:$F$147,6,FALSE), "")</f>
        <v>West</v>
      </c>
      <c r="R410" t="str">
        <f>IF(OR(O410= "Bay Study", O410="FMWT"), VLOOKUP(D410,'Station-Crosswalk'!$A$1:$F$147,5,FALSE))</f>
        <v>Suisun Bay</v>
      </c>
      <c r="T410" s="50">
        <v>0</v>
      </c>
      <c r="V410" t="s">
        <v>227</v>
      </c>
    </row>
    <row r="411" spans="1:22" x14ac:dyDescent="0.25">
      <c r="A411">
        <v>2024</v>
      </c>
      <c r="B411" t="s">
        <v>243</v>
      </c>
      <c r="D411">
        <v>515</v>
      </c>
      <c r="H411">
        <v>55</v>
      </c>
      <c r="I411">
        <v>1</v>
      </c>
      <c r="K411" t="s">
        <v>240</v>
      </c>
      <c r="N411" t="str">
        <f t="shared" si="14"/>
        <v>Juvenile</v>
      </c>
      <c r="O411" t="s">
        <v>241</v>
      </c>
      <c r="Q411" t="str">
        <f>IF(OR(O411= "Bay Study", O411= "FMWT"), VLOOKUP(D411,'Station-Crosswalk'!$A$1:$F$147,6,FALSE), "")</f>
        <v>West</v>
      </c>
      <c r="R411" t="str">
        <f>IF(OR(O411= "Bay Study", O411="FMWT"), VLOOKUP(D411,'Station-Crosswalk'!$A$1:$F$147,5,FALSE))</f>
        <v>Suisun Bay</v>
      </c>
      <c r="T411" s="50">
        <v>0</v>
      </c>
      <c r="V411" t="s">
        <v>227</v>
      </c>
    </row>
    <row r="412" spans="1:22" x14ac:dyDescent="0.25">
      <c r="A412">
        <v>2024</v>
      </c>
      <c r="B412" t="s">
        <v>243</v>
      </c>
      <c r="D412">
        <v>515</v>
      </c>
      <c r="H412">
        <v>64</v>
      </c>
      <c r="I412">
        <v>1</v>
      </c>
      <c r="K412" t="s">
        <v>240</v>
      </c>
      <c r="N412" t="str">
        <f t="shared" si="14"/>
        <v>Juvenile</v>
      </c>
      <c r="O412" t="s">
        <v>241</v>
      </c>
      <c r="Q412" t="str">
        <f>IF(OR(O412= "Bay Study", O412= "FMWT"), VLOOKUP(D412,'Station-Crosswalk'!$A$1:$F$147,6,FALSE), "")</f>
        <v>West</v>
      </c>
      <c r="R412" t="str">
        <f>IF(OR(O412= "Bay Study", O412="FMWT"), VLOOKUP(D412,'Station-Crosswalk'!$A$1:$F$147,5,FALSE))</f>
        <v>Suisun Bay</v>
      </c>
      <c r="T412" s="50">
        <v>0</v>
      </c>
      <c r="V412" t="s">
        <v>227</v>
      </c>
    </row>
    <row r="413" spans="1:22" x14ac:dyDescent="0.25">
      <c r="A413">
        <v>2024</v>
      </c>
      <c r="B413" t="s">
        <v>243</v>
      </c>
      <c r="D413">
        <v>606</v>
      </c>
      <c r="H413">
        <v>104</v>
      </c>
      <c r="I413">
        <v>1</v>
      </c>
      <c r="K413" t="s">
        <v>240</v>
      </c>
      <c r="N413" t="str">
        <f t="shared" si="14"/>
        <v>Adult</v>
      </c>
      <c r="O413" t="s">
        <v>241</v>
      </c>
      <c r="Q413" t="str">
        <f>IF(OR(O413= "Bay Study", O413= "FMWT"), VLOOKUP(D413,'Station-Crosswalk'!$A$1:$F$147,6,FALSE), "")</f>
        <v>West</v>
      </c>
      <c r="R413" t="str">
        <f>IF(OR(O413= "Bay Study", O413="FMWT"), VLOOKUP(D413,'Station-Crosswalk'!$A$1:$F$147,5,FALSE))</f>
        <v>Suisun Marsh</v>
      </c>
      <c r="T413" s="50">
        <v>0</v>
      </c>
      <c r="V413" t="s">
        <v>227</v>
      </c>
    </row>
    <row r="414" spans="1:22" x14ac:dyDescent="0.25">
      <c r="A414">
        <v>2024</v>
      </c>
      <c r="B414" t="s">
        <v>243</v>
      </c>
      <c r="D414">
        <v>609</v>
      </c>
      <c r="H414">
        <v>66</v>
      </c>
      <c r="I414">
        <v>1</v>
      </c>
      <c r="K414" t="s">
        <v>240</v>
      </c>
      <c r="N414" t="str">
        <f t="shared" si="14"/>
        <v>Juvenile</v>
      </c>
      <c r="O414" t="s">
        <v>241</v>
      </c>
      <c r="Q414" t="str">
        <f>IF(OR(O414= "Bay Study", O414= "FMWT"), VLOOKUP(D414,'Station-Crosswalk'!$A$1:$F$147,6,FALSE), "")</f>
        <v>West</v>
      </c>
      <c r="R414" t="str">
        <f>IF(OR(O414= "Bay Study", O414="FMWT"), VLOOKUP(D414,'Station-Crosswalk'!$A$1:$F$147,5,FALSE))</f>
        <v>Suisun Marsh</v>
      </c>
      <c r="T414" s="50">
        <v>0</v>
      </c>
      <c r="V414" t="s">
        <v>227</v>
      </c>
    </row>
    <row r="415" spans="1:22" x14ac:dyDescent="0.25">
      <c r="A415">
        <v>2024</v>
      </c>
      <c r="B415" t="s">
        <v>243</v>
      </c>
      <c r="D415">
        <v>609</v>
      </c>
      <c r="H415">
        <v>105</v>
      </c>
      <c r="I415">
        <v>1</v>
      </c>
      <c r="K415" t="s">
        <v>240</v>
      </c>
      <c r="N415" t="str">
        <f t="shared" si="14"/>
        <v>Adult</v>
      </c>
      <c r="O415" t="s">
        <v>241</v>
      </c>
      <c r="Q415" t="str">
        <f>IF(OR(O415= "Bay Study", O415= "FMWT"), VLOOKUP(D415,'Station-Crosswalk'!$A$1:$F$147,6,FALSE), "")</f>
        <v>West</v>
      </c>
      <c r="R415" t="str">
        <f>IF(OR(O415= "Bay Study", O415="FMWT"), VLOOKUP(D415,'Station-Crosswalk'!$A$1:$F$147,5,FALSE))</f>
        <v>Suisun Marsh</v>
      </c>
      <c r="T415" s="50">
        <v>0</v>
      </c>
      <c r="V415" t="s">
        <v>227</v>
      </c>
    </row>
    <row r="416" spans="1:22" x14ac:dyDescent="0.25">
      <c r="A416">
        <v>2024</v>
      </c>
      <c r="B416" t="s">
        <v>243</v>
      </c>
      <c r="D416">
        <v>703</v>
      </c>
      <c r="H416">
        <v>59</v>
      </c>
      <c r="I416">
        <v>1</v>
      </c>
      <c r="K416" t="s">
        <v>240</v>
      </c>
      <c r="N416" t="str">
        <f t="shared" si="14"/>
        <v>Juvenile</v>
      </c>
      <c r="O416" t="s">
        <v>241</v>
      </c>
      <c r="Q416" t="str">
        <f>IF(OR(O416= "Bay Study", O416= "FMWT"), VLOOKUP(D416,'Station-Crosswalk'!$A$1:$F$147,6,FALSE), "")</f>
        <v>West</v>
      </c>
      <c r="R416" t="str">
        <f>IF(OR(O416= "Bay Study", O416="FMWT"), VLOOKUP(D416,'Station-Crosswalk'!$A$1:$F$147,5,FALSE))</f>
        <v>Lower Sacramento</v>
      </c>
      <c r="T416" s="50">
        <v>0</v>
      </c>
      <c r="V416" t="s">
        <v>227</v>
      </c>
    </row>
    <row r="417" spans="1:22" x14ac:dyDescent="0.25">
      <c r="A417">
        <v>2024</v>
      </c>
      <c r="B417" t="s">
        <v>243</v>
      </c>
      <c r="D417">
        <v>703</v>
      </c>
      <c r="H417">
        <v>65</v>
      </c>
      <c r="I417">
        <v>2</v>
      </c>
      <c r="K417" t="s">
        <v>240</v>
      </c>
      <c r="N417" t="str">
        <f t="shared" si="14"/>
        <v>Juvenile</v>
      </c>
      <c r="O417" t="s">
        <v>241</v>
      </c>
      <c r="Q417" t="str">
        <f>IF(OR(O417= "Bay Study", O417= "FMWT"), VLOOKUP(D417,'Station-Crosswalk'!$A$1:$F$147,6,FALSE), "")</f>
        <v>West</v>
      </c>
      <c r="R417" t="str">
        <f>IF(OR(O417= "Bay Study", O417="FMWT"), VLOOKUP(D417,'Station-Crosswalk'!$A$1:$F$147,5,FALSE))</f>
        <v>Lower Sacramento</v>
      </c>
      <c r="T417" s="50">
        <v>0</v>
      </c>
      <c r="V417" t="s">
        <v>227</v>
      </c>
    </row>
    <row r="418" spans="1:22" x14ac:dyDescent="0.25">
      <c r="A418">
        <v>2024</v>
      </c>
      <c r="B418" t="s">
        <v>243</v>
      </c>
      <c r="D418">
        <v>704</v>
      </c>
      <c r="H418">
        <v>58</v>
      </c>
      <c r="I418">
        <v>1</v>
      </c>
      <c r="K418" t="s">
        <v>240</v>
      </c>
      <c r="N418" t="str">
        <f t="shared" si="14"/>
        <v>Juvenile</v>
      </c>
      <c r="O418" t="s">
        <v>241</v>
      </c>
      <c r="Q418" t="str">
        <f>IF(OR(O418= "Bay Study", O418= "FMWT"), VLOOKUP(D418,'Station-Crosswalk'!$A$1:$F$147,6,FALSE), "")</f>
        <v>West</v>
      </c>
      <c r="R418" t="str">
        <f>IF(OR(O418= "Bay Study", O418="FMWT"), VLOOKUP(D418,'Station-Crosswalk'!$A$1:$F$147,5,FALSE))</f>
        <v>Lower Sacramento</v>
      </c>
      <c r="T418" s="50">
        <v>0</v>
      </c>
      <c r="V418" t="s">
        <v>227</v>
      </c>
    </row>
    <row r="419" spans="1:22" x14ac:dyDescent="0.25">
      <c r="A419">
        <v>2024</v>
      </c>
      <c r="B419" t="s">
        <v>244</v>
      </c>
      <c r="D419">
        <v>341</v>
      </c>
      <c r="H419">
        <v>110</v>
      </c>
      <c r="I419">
        <v>1</v>
      </c>
      <c r="K419" t="s">
        <v>240</v>
      </c>
      <c r="N419" t="str">
        <f t="shared" si="14"/>
        <v>Adult</v>
      </c>
      <c r="O419" t="s">
        <v>241</v>
      </c>
      <c r="Q419" t="str">
        <f>IF(OR(O419= "Bay Study", O419= "FMWT"), VLOOKUP(D419,'Station-Crosswalk'!$A$1:$F$147,6,FALSE), "")</f>
        <v>Far West</v>
      </c>
      <c r="R419" t="str">
        <f>IF(OR(O419= "Bay Study", O419="FMWT"), VLOOKUP(D419,'Station-Crosswalk'!$A$1:$F$147,5,FALSE))</f>
        <v>Western Delta</v>
      </c>
      <c r="T419" s="50">
        <v>0</v>
      </c>
      <c r="V419" t="s">
        <v>227</v>
      </c>
    </row>
    <row r="420" spans="1:22" x14ac:dyDescent="0.25">
      <c r="A420">
        <v>2024</v>
      </c>
      <c r="B420" t="s">
        <v>244</v>
      </c>
      <c r="D420">
        <v>342</v>
      </c>
      <c r="H420">
        <v>61</v>
      </c>
      <c r="I420">
        <v>1</v>
      </c>
      <c r="K420" t="s">
        <v>240</v>
      </c>
      <c r="N420" t="str">
        <f t="shared" si="14"/>
        <v>Juvenile</v>
      </c>
      <c r="O420" t="s">
        <v>241</v>
      </c>
      <c r="Q420" t="str">
        <f>IF(OR(O420= "Bay Study", O420= "FMWT"), VLOOKUP(D420,'Station-Crosswalk'!$A$1:$F$147,6,FALSE), "")</f>
        <v>Far West</v>
      </c>
      <c r="R420" t="str">
        <f>IF(OR(O420= "Bay Study", O420="FMWT"), VLOOKUP(D420,'Station-Crosswalk'!$A$1:$F$147,5,FALSE))</f>
        <v>Western Delta</v>
      </c>
      <c r="T420" s="50">
        <v>0</v>
      </c>
      <c r="V420" t="s">
        <v>227</v>
      </c>
    </row>
    <row r="421" spans="1:22" x14ac:dyDescent="0.25">
      <c r="A421">
        <v>2024</v>
      </c>
      <c r="B421" t="s">
        <v>244</v>
      </c>
      <c r="D421">
        <v>342</v>
      </c>
      <c r="H421">
        <v>69</v>
      </c>
      <c r="I421">
        <v>1</v>
      </c>
      <c r="K421" t="s">
        <v>240</v>
      </c>
      <c r="N421" t="str">
        <f t="shared" si="14"/>
        <v>Juvenile</v>
      </c>
      <c r="O421" t="s">
        <v>241</v>
      </c>
      <c r="Q421" t="str">
        <f>IF(OR(O421= "Bay Study", O421= "FMWT"), VLOOKUP(D421,'Station-Crosswalk'!$A$1:$F$147,6,FALSE), "")</f>
        <v>Far West</v>
      </c>
      <c r="R421" t="str">
        <f>IF(OR(O421= "Bay Study", O421="FMWT"), VLOOKUP(D421,'Station-Crosswalk'!$A$1:$F$147,5,FALSE))</f>
        <v>Western Delta</v>
      </c>
      <c r="T421" s="50">
        <v>0</v>
      </c>
      <c r="V421" t="s">
        <v>227</v>
      </c>
    </row>
    <row r="422" spans="1:22" x14ac:dyDescent="0.25">
      <c r="A422">
        <v>2024</v>
      </c>
      <c r="B422" t="s">
        <v>244</v>
      </c>
      <c r="D422">
        <v>342</v>
      </c>
      <c r="H422">
        <v>71</v>
      </c>
      <c r="I422">
        <v>1</v>
      </c>
      <c r="K422" t="s">
        <v>240</v>
      </c>
      <c r="N422" t="str">
        <f t="shared" si="14"/>
        <v>Juvenile</v>
      </c>
      <c r="O422" t="s">
        <v>241</v>
      </c>
      <c r="Q422" t="str">
        <f>IF(OR(O422= "Bay Study", O422= "FMWT"), VLOOKUP(D422,'Station-Crosswalk'!$A$1:$F$147,6,FALSE), "")</f>
        <v>Far West</v>
      </c>
      <c r="R422" t="str">
        <f>IF(OR(O422= "Bay Study", O422="FMWT"), VLOOKUP(D422,'Station-Crosswalk'!$A$1:$F$147,5,FALSE))</f>
        <v>Western Delta</v>
      </c>
      <c r="T422" s="50">
        <v>0</v>
      </c>
      <c r="V422" t="s">
        <v>227</v>
      </c>
    </row>
    <row r="423" spans="1:22" x14ac:dyDescent="0.25">
      <c r="A423">
        <v>2024</v>
      </c>
      <c r="B423" t="s">
        <v>244</v>
      </c>
      <c r="D423">
        <v>342</v>
      </c>
      <c r="H423">
        <v>102</v>
      </c>
      <c r="I423">
        <v>1</v>
      </c>
      <c r="K423" t="s">
        <v>240</v>
      </c>
      <c r="N423" t="str">
        <f t="shared" si="14"/>
        <v>Adult</v>
      </c>
      <c r="O423" t="s">
        <v>241</v>
      </c>
      <c r="Q423" t="str">
        <f>IF(OR(O423= "Bay Study", O423= "FMWT"), VLOOKUP(D423,'Station-Crosswalk'!$A$1:$F$147,6,FALSE), "")</f>
        <v>Far West</v>
      </c>
      <c r="R423" t="str">
        <f>IF(OR(O423= "Bay Study", O423="FMWT"), VLOOKUP(D423,'Station-Crosswalk'!$A$1:$F$147,5,FALSE))</f>
        <v>Western Delta</v>
      </c>
      <c r="T423" s="50">
        <v>0</v>
      </c>
      <c r="V423" t="s">
        <v>227</v>
      </c>
    </row>
    <row r="424" spans="1:22" x14ac:dyDescent="0.25">
      <c r="A424">
        <v>2024</v>
      </c>
      <c r="B424" t="s">
        <v>244</v>
      </c>
      <c r="D424">
        <v>342</v>
      </c>
      <c r="H424">
        <v>106</v>
      </c>
      <c r="I424">
        <v>1</v>
      </c>
      <c r="K424" t="s">
        <v>240</v>
      </c>
      <c r="N424" t="str">
        <f t="shared" si="14"/>
        <v>Adult</v>
      </c>
      <c r="O424" t="s">
        <v>241</v>
      </c>
      <c r="Q424" t="str">
        <f>IF(OR(O424= "Bay Study", O424= "FMWT"), VLOOKUP(D424,'Station-Crosswalk'!$A$1:$F$147,6,FALSE), "")</f>
        <v>Far West</v>
      </c>
      <c r="R424" t="str">
        <f>IF(OR(O424= "Bay Study", O424="FMWT"), VLOOKUP(D424,'Station-Crosswalk'!$A$1:$F$147,5,FALSE))</f>
        <v>Western Delta</v>
      </c>
      <c r="T424" s="50">
        <v>0</v>
      </c>
      <c r="V424" t="s">
        <v>227</v>
      </c>
    </row>
    <row r="425" spans="1:22" x14ac:dyDescent="0.25">
      <c r="A425">
        <v>2024</v>
      </c>
      <c r="B425" t="s">
        <v>244</v>
      </c>
      <c r="D425">
        <v>351</v>
      </c>
      <c r="H425">
        <v>63</v>
      </c>
      <c r="I425">
        <v>2</v>
      </c>
      <c r="K425" t="s">
        <v>240</v>
      </c>
      <c r="N425" t="str">
        <f t="shared" si="14"/>
        <v>Juvenile</v>
      </c>
      <c r="O425" t="s">
        <v>241</v>
      </c>
      <c r="Q425" t="str">
        <f>IF(OR(O425= "Bay Study", O425= "FMWT"), VLOOKUP(D425,'Station-Crosswalk'!$A$1:$F$147,6,FALSE), "")</f>
        <v>Far West</v>
      </c>
      <c r="R425" t="str">
        <f>IF(OR(O425= "Bay Study", O425="FMWT"), VLOOKUP(D425,'Station-Crosswalk'!$A$1:$F$147,5,FALSE))</f>
        <v>Western Delta</v>
      </c>
      <c r="T425" s="50">
        <v>0</v>
      </c>
      <c r="V425" t="s">
        <v>227</v>
      </c>
    </row>
    <row r="426" spans="1:22" x14ac:dyDescent="0.25">
      <c r="A426">
        <v>2024</v>
      </c>
      <c r="B426" t="s">
        <v>244</v>
      </c>
      <c r="D426">
        <v>351</v>
      </c>
      <c r="H426">
        <v>67</v>
      </c>
      <c r="I426">
        <v>1</v>
      </c>
      <c r="K426" t="s">
        <v>240</v>
      </c>
      <c r="N426" t="str">
        <f t="shared" si="14"/>
        <v>Juvenile</v>
      </c>
      <c r="O426" t="s">
        <v>241</v>
      </c>
      <c r="Q426" t="str">
        <f>IF(OR(O426= "Bay Study", O426= "FMWT"), VLOOKUP(D426,'Station-Crosswalk'!$A$1:$F$147,6,FALSE), "")</f>
        <v>Far West</v>
      </c>
      <c r="R426" t="str">
        <f>IF(OR(O426= "Bay Study", O426="FMWT"), VLOOKUP(D426,'Station-Crosswalk'!$A$1:$F$147,5,FALSE))</f>
        <v>Western Delta</v>
      </c>
      <c r="T426" s="50">
        <v>0</v>
      </c>
      <c r="V426" t="s">
        <v>227</v>
      </c>
    </row>
    <row r="427" spans="1:22" x14ac:dyDescent="0.25">
      <c r="A427">
        <v>2024</v>
      </c>
      <c r="B427" t="s">
        <v>244</v>
      </c>
      <c r="D427">
        <v>351</v>
      </c>
      <c r="H427">
        <v>68</v>
      </c>
      <c r="I427">
        <v>1</v>
      </c>
      <c r="K427" t="s">
        <v>240</v>
      </c>
      <c r="N427" t="str">
        <f t="shared" si="14"/>
        <v>Juvenile</v>
      </c>
      <c r="O427" t="s">
        <v>241</v>
      </c>
      <c r="Q427" t="str">
        <f>IF(OR(O427= "Bay Study", O427= "FMWT"), VLOOKUP(D427,'Station-Crosswalk'!$A$1:$F$147,6,FALSE), "")</f>
        <v>Far West</v>
      </c>
      <c r="R427" t="str">
        <f>IF(OR(O427= "Bay Study", O427="FMWT"), VLOOKUP(D427,'Station-Crosswalk'!$A$1:$F$147,5,FALSE))</f>
        <v>Western Delta</v>
      </c>
      <c r="T427" s="50">
        <v>0</v>
      </c>
      <c r="V427" t="s">
        <v>227</v>
      </c>
    </row>
    <row r="428" spans="1:22" x14ac:dyDescent="0.25">
      <c r="A428">
        <v>2024</v>
      </c>
      <c r="B428" t="s">
        <v>244</v>
      </c>
      <c r="D428">
        <v>351</v>
      </c>
      <c r="H428">
        <v>100</v>
      </c>
      <c r="I428">
        <v>1</v>
      </c>
      <c r="K428" t="s">
        <v>240</v>
      </c>
      <c r="N428" t="str">
        <f t="shared" si="14"/>
        <v>Adult</v>
      </c>
      <c r="O428" t="s">
        <v>241</v>
      </c>
      <c r="Q428" t="str">
        <f>IF(OR(O428= "Bay Study", O428= "FMWT"), VLOOKUP(D428,'Station-Crosswalk'!$A$1:$F$147,6,FALSE), "")</f>
        <v>Far West</v>
      </c>
      <c r="R428" t="str">
        <f>IF(OR(O428= "Bay Study", O428="FMWT"), VLOOKUP(D428,'Station-Crosswalk'!$A$1:$F$147,5,FALSE))</f>
        <v>Western Delta</v>
      </c>
      <c r="T428" s="50">
        <v>0</v>
      </c>
      <c r="V428" t="s">
        <v>227</v>
      </c>
    </row>
    <row r="429" spans="1:22" x14ac:dyDescent="0.25">
      <c r="A429">
        <v>2024</v>
      </c>
      <c r="B429" t="s">
        <v>244</v>
      </c>
      <c r="D429">
        <v>404</v>
      </c>
      <c r="H429">
        <v>60</v>
      </c>
      <c r="I429">
        <v>1</v>
      </c>
      <c r="K429" t="s">
        <v>240</v>
      </c>
      <c r="N429" t="str">
        <f t="shared" si="14"/>
        <v>Juvenile</v>
      </c>
      <c r="O429" t="s">
        <v>241</v>
      </c>
      <c r="Q429" t="str">
        <f>IF(OR(O429= "Bay Study", O429= "FMWT"), VLOOKUP(D429,'Station-Crosswalk'!$A$1:$F$147,6,FALSE), "")</f>
        <v>Far West</v>
      </c>
      <c r="R429" t="str">
        <f>IF(OR(O429= "Bay Study", O429="FMWT"), VLOOKUP(D429,'Station-Crosswalk'!$A$1:$F$147,5,FALSE))</f>
        <v>Western Delta</v>
      </c>
      <c r="T429" s="50">
        <v>0</v>
      </c>
      <c r="V429" t="s">
        <v>227</v>
      </c>
    </row>
    <row r="430" spans="1:22" x14ac:dyDescent="0.25">
      <c r="A430">
        <v>2024</v>
      </c>
      <c r="B430" t="s">
        <v>244</v>
      </c>
      <c r="D430">
        <v>405</v>
      </c>
      <c r="H430">
        <v>60</v>
      </c>
      <c r="I430">
        <v>1</v>
      </c>
      <c r="K430" t="s">
        <v>240</v>
      </c>
      <c r="N430" t="str">
        <f t="shared" si="14"/>
        <v>Juvenile</v>
      </c>
      <c r="O430" t="s">
        <v>241</v>
      </c>
      <c r="Q430" t="str">
        <f>IF(OR(O430= "Bay Study", O430= "FMWT"), VLOOKUP(D430,'Station-Crosswalk'!$A$1:$F$147,6,FALSE), "")</f>
        <v>Far West</v>
      </c>
      <c r="R430" t="str">
        <f>IF(OR(O430= "Bay Study", O430="FMWT"), VLOOKUP(D430,'Station-Crosswalk'!$A$1:$F$147,5,FALSE))</f>
        <v>Western Delta</v>
      </c>
      <c r="T430" s="50">
        <v>0</v>
      </c>
      <c r="V430" t="s">
        <v>227</v>
      </c>
    </row>
    <row r="431" spans="1:22" x14ac:dyDescent="0.25">
      <c r="A431">
        <v>2024</v>
      </c>
      <c r="B431" t="s">
        <v>244</v>
      </c>
      <c r="D431">
        <v>410</v>
      </c>
      <c r="H431">
        <v>95</v>
      </c>
      <c r="I431">
        <v>1</v>
      </c>
      <c r="K431" t="s">
        <v>240</v>
      </c>
      <c r="N431" t="str">
        <f t="shared" ref="N431:N462" si="15">IF(H431=0, "Adult", IF(H431&lt;20,"Larva",IF(H431&lt;=84,"Juvenile","Adult")))</f>
        <v>Adult</v>
      </c>
      <c r="O431" t="s">
        <v>241</v>
      </c>
      <c r="Q431" t="str">
        <f>IF(OR(O431= "Bay Study", O431= "FMWT"), VLOOKUP(D431,'Station-Crosswalk'!$A$1:$F$147,6,FALSE), "")</f>
        <v>Far West</v>
      </c>
      <c r="R431" t="str">
        <f>IF(OR(O431= "Bay Study", O431="FMWT"), VLOOKUP(D431,'Station-Crosswalk'!$A$1:$F$147,5,FALSE))</f>
        <v>Suisun Bay</v>
      </c>
      <c r="T431" s="50">
        <v>0</v>
      </c>
      <c r="V431" t="s">
        <v>227</v>
      </c>
    </row>
    <row r="432" spans="1:22" x14ac:dyDescent="0.25">
      <c r="A432">
        <v>2024</v>
      </c>
      <c r="B432" t="s">
        <v>244</v>
      </c>
      <c r="D432">
        <v>410</v>
      </c>
      <c r="H432">
        <v>98</v>
      </c>
      <c r="I432">
        <v>1</v>
      </c>
      <c r="K432" t="s">
        <v>240</v>
      </c>
      <c r="N432" t="str">
        <f t="shared" si="15"/>
        <v>Adult</v>
      </c>
      <c r="O432" t="s">
        <v>241</v>
      </c>
      <c r="Q432" t="str">
        <f>IF(OR(O432= "Bay Study", O432= "FMWT"), VLOOKUP(D432,'Station-Crosswalk'!$A$1:$F$147,6,FALSE), "")</f>
        <v>Far West</v>
      </c>
      <c r="R432" t="str">
        <f>IF(OR(O432= "Bay Study", O432="FMWT"), VLOOKUP(D432,'Station-Crosswalk'!$A$1:$F$147,5,FALSE))</f>
        <v>Suisun Bay</v>
      </c>
      <c r="T432" s="50">
        <v>0</v>
      </c>
      <c r="V432" t="s">
        <v>227</v>
      </c>
    </row>
    <row r="433" spans="1:22" x14ac:dyDescent="0.25">
      <c r="A433">
        <v>2024</v>
      </c>
      <c r="B433" t="s">
        <v>244</v>
      </c>
      <c r="D433">
        <v>410</v>
      </c>
      <c r="H433">
        <v>100</v>
      </c>
      <c r="I433">
        <v>1</v>
      </c>
      <c r="K433" t="s">
        <v>240</v>
      </c>
      <c r="N433" t="str">
        <f t="shared" si="15"/>
        <v>Adult</v>
      </c>
      <c r="O433" t="s">
        <v>241</v>
      </c>
      <c r="Q433" t="str">
        <f>IF(OR(O433= "Bay Study", O433= "FMWT"), VLOOKUP(D433,'Station-Crosswalk'!$A$1:$F$147,6,FALSE), "")</f>
        <v>Far West</v>
      </c>
      <c r="R433" t="str">
        <f>IF(OR(O433= "Bay Study", O433="FMWT"), VLOOKUP(D433,'Station-Crosswalk'!$A$1:$F$147,5,FALSE))</f>
        <v>Suisun Bay</v>
      </c>
      <c r="T433" s="50">
        <v>0</v>
      </c>
      <c r="V433" t="s">
        <v>227</v>
      </c>
    </row>
    <row r="434" spans="1:22" x14ac:dyDescent="0.25">
      <c r="A434">
        <v>2024</v>
      </c>
      <c r="B434" t="s">
        <v>244</v>
      </c>
      <c r="D434">
        <v>410</v>
      </c>
      <c r="H434">
        <v>105</v>
      </c>
      <c r="I434">
        <v>1</v>
      </c>
      <c r="K434" t="s">
        <v>240</v>
      </c>
      <c r="N434" t="str">
        <f t="shared" si="15"/>
        <v>Adult</v>
      </c>
      <c r="O434" t="s">
        <v>241</v>
      </c>
      <c r="Q434" t="str">
        <f>IF(OR(O434= "Bay Study", O434= "FMWT"), VLOOKUP(D434,'Station-Crosswalk'!$A$1:$F$147,6,FALSE), "")</f>
        <v>Far West</v>
      </c>
      <c r="R434" t="str">
        <f>IF(OR(O434= "Bay Study", O434="FMWT"), VLOOKUP(D434,'Station-Crosswalk'!$A$1:$F$147,5,FALSE))</f>
        <v>Suisun Bay</v>
      </c>
      <c r="T434" s="50">
        <v>0</v>
      </c>
      <c r="V434" t="s">
        <v>227</v>
      </c>
    </row>
    <row r="435" spans="1:22" x14ac:dyDescent="0.25">
      <c r="A435">
        <v>2024</v>
      </c>
      <c r="B435" t="s">
        <v>244</v>
      </c>
      <c r="D435">
        <v>410</v>
      </c>
      <c r="H435">
        <v>113</v>
      </c>
      <c r="I435">
        <v>1</v>
      </c>
      <c r="K435" t="s">
        <v>240</v>
      </c>
      <c r="N435" t="str">
        <f t="shared" si="15"/>
        <v>Adult</v>
      </c>
      <c r="O435" t="s">
        <v>241</v>
      </c>
      <c r="Q435" t="str">
        <f>IF(OR(O435= "Bay Study", O435= "FMWT"), VLOOKUP(D435,'Station-Crosswalk'!$A$1:$F$147,6,FALSE), "")</f>
        <v>Far West</v>
      </c>
      <c r="R435" t="str">
        <f>IF(OR(O435= "Bay Study", O435="FMWT"), VLOOKUP(D435,'Station-Crosswalk'!$A$1:$F$147,5,FALSE))</f>
        <v>Suisun Bay</v>
      </c>
      <c r="T435" s="50">
        <v>0</v>
      </c>
      <c r="V435" t="s">
        <v>227</v>
      </c>
    </row>
    <row r="436" spans="1:22" x14ac:dyDescent="0.25">
      <c r="A436">
        <v>2024</v>
      </c>
      <c r="B436" t="s">
        <v>244</v>
      </c>
      <c r="D436">
        <v>413</v>
      </c>
      <c r="H436">
        <v>117</v>
      </c>
      <c r="I436">
        <v>1</v>
      </c>
      <c r="K436" t="s">
        <v>240</v>
      </c>
      <c r="N436" t="str">
        <f t="shared" si="15"/>
        <v>Adult</v>
      </c>
      <c r="O436" t="s">
        <v>241</v>
      </c>
      <c r="Q436" t="str">
        <f>IF(OR(O436= "Bay Study", O436= "FMWT"), VLOOKUP(D436,'Station-Crosswalk'!$A$1:$F$147,6,FALSE), "")</f>
        <v>Far West</v>
      </c>
      <c r="R436" t="str">
        <f>IF(OR(O436= "Bay Study", O436="FMWT"), VLOOKUP(D436,'Station-Crosswalk'!$A$1:$F$147,5,FALSE))</f>
        <v>Suisun Bay</v>
      </c>
      <c r="T436" s="50">
        <v>0</v>
      </c>
      <c r="V436" t="s">
        <v>227</v>
      </c>
    </row>
    <row r="437" spans="1:22" x14ac:dyDescent="0.25">
      <c r="A437">
        <v>2024</v>
      </c>
      <c r="B437" t="s">
        <v>244</v>
      </c>
      <c r="D437">
        <v>414</v>
      </c>
      <c r="H437">
        <v>110</v>
      </c>
      <c r="I437">
        <v>1</v>
      </c>
      <c r="K437" t="s">
        <v>240</v>
      </c>
      <c r="N437" t="str">
        <f t="shared" si="15"/>
        <v>Adult</v>
      </c>
      <c r="O437" t="s">
        <v>241</v>
      </c>
      <c r="Q437" t="str">
        <f>IF(OR(O437= "Bay Study", O437= "FMWT"), VLOOKUP(D437,'Station-Crosswalk'!$A$1:$F$147,6,FALSE), "")</f>
        <v>Far West</v>
      </c>
      <c r="R437" t="str">
        <f>IF(OR(O437= "Bay Study", O437="FMWT"), VLOOKUP(D437,'Station-Crosswalk'!$A$1:$F$147,5,FALSE))</f>
        <v>Suisun Bay</v>
      </c>
      <c r="T437" s="50">
        <v>0</v>
      </c>
      <c r="V437" t="s">
        <v>227</v>
      </c>
    </row>
    <row r="438" spans="1:22" x14ac:dyDescent="0.25">
      <c r="A438">
        <v>2024</v>
      </c>
      <c r="B438" t="s">
        <v>244</v>
      </c>
      <c r="D438">
        <v>416</v>
      </c>
      <c r="H438">
        <v>110</v>
      </c>
      <c r="I438">
        <v>1</v>
      </c>
      <c r="K438" t="s">
        <v>240</v>
      </c>
      <c r="N438" t="str">
        <f t="shared" si="15"/>
        <v>Adult</v>
      </c>
      <c r="O438" t="s">
        <v>241</v>
      </c>
      <c r="Q438" t="str">
        <f>IF(OR(O438= "Bay Study", O438= "FMWT"), VLOOKUP(D438,'Station-Crosswalk'!$A$1:$F$147,6,FALSE), "")</f>
        <v>Far West</v>
      </c>
      <c r="R438" t="str">
        <f>IF(OR(O438= "Bay Study", O438="FMWT"), VLOOKUP(D438,'Station-Crosswalk'!$A$1:$F$147,5,FALSE))</f>
        <v>Suisun Bay</v>
      </c>
      <c r="T438" s="50">
        <v>0</v>
      </c>
      <c r="V438" t="s">
        <v>227</v>
      </c>
    </row>
    <row r="439" spans="1:22" x14ac:dyDescent="0.25">
      <c r="A439">
        <v>2024</v>
      </c>
      <c r="B439" t="s">
        <v>244</v>
      </c>
      <c r="D439">
        <v>417</v>
      </c>
      <c r="H439">
        <v>73</v>
      </c>
      <c r="I439">
        <v>1</v>
      </c>
      <c r="K439" t="s">
        <v>240</v>
      </c>
      <c r="N439" t="str">
        <f t="shared" si="15"/>
        <v>Juvenile</v>
      </c>
      <c r="O439" t="s">
        <v>241</v>
      </c>
      <c r="Q439" t="str">
        <f>IF(OR(O439= "Bay Study", O439= "FMWT"), VLOOKUP(D439,'Station-Crosswalk'!$A$1:$F$147,6,FALSE), "")</f>
        <v>Far West</v>
      </c>
      <c r="R439" t="str">
        <f>IF(OR(O439= "Bay Study", O439="FMWT"), VLOOKUP(D439,'Station-Crosswalk'!$A$1:$F$147,5,FALSE))</f>
        <v>Suisun Bay</v>
      </c>
      <c r="T439" s="50">
        <v>0</v>
      </c>
      <c r="V439" t="s">
        <v>227</v>
      </c>
    </row>
    <row r="440" spans="1:22" x14ac:dyDescent="0.25">
      <c r="A440">
        <v>2024</v>
      </c>
      <c r="B440" t="s">
        <v>244</v>
      </c>
      <c r="D440">
        <v>418</v>
      </c>
      <c r="H440">
        <v>60</v>
      </c>
      <c r="I440">
        <v>1</v>
      </c>
      <c r="K440" t="s">
        <v>240</v>
      </c>
      <c r="N440" t="str">
        <f t="shared" si="15"/>
        <v>Juvenile</v>
      </c>
      <c r="O440" t="s">
        <v>241</v>
      </c>
      <c r="Q440" t="str">
        <f>IF(OR(O440= "Bay Study", O440= "FMWT"), VLOOKUP(D440,'Station-Crosswalk'!$A$1:$F$147,6,FALSE), "")</f>
        <v>Far West</v>
      </c>
      <c r="R440" t="str">
        <f>IF(OR(O440= "Bay Study", O440="FMWT"), VLOOKUP(D440,'Station-Crosswalk'!$A$1:$F$147,5,FALSE))</f>
        <v>Suisun Bay</v>
      </c>
      <c r="T440" s="50">
        <v>0</v>
      </c>
      <c r="V440" t="s">
        <v>227</v>
      </c>
    </row>
    <row r="441" spans="1:22" x14ac:dyDescent="0.25">
      <c r="A441">
        <v>2024</v>
      </c>
      <c r="B441" t="s">
        <v>244</v>
      </c>
      <c r="D441">
        <v>418</v>
      </c>
      <c r="H441">
        <v>66</v>
      </c>
      <c r="I441">
        <v>1</v>
      </c>
      <c r="K441" t="s">
        <v>240</v>
      </c>
      <c r="N441" t="str">
        <f t="shared" si="15"/>
        <v>Juvenile</v>
      </c>
      <c r="O441" t="s">
        <v>241</v>
      </c>
      <c r="Q441" t="str">
        <f>IF(OR(O441= "Bay Study", O441= "FMWT"), VLOOKUP(D441,'Station-Crosswalk'!$A$1:$F$147,6,FALSE), "")</f>
        <v>Far West</v>
      </c>
      <c r="R441" t="str">
        <f>IF(OR(O441= "Bay Study", O441="FMWT"), VLOOKUP(D441,'Station-Crosswalk'!$A$1:$F$147,5,FALSE))</f>
        <v>Suisun Bay</v>
      </c>
      <c r="T441" s="50">
        <v>0</v>
      </c>
      <c r="V441" t="s">
        <v>227</v>
      </c>
    </row>
    <row r="442" spans="1:22" x14ac:dyDescent="0.25">
      <c r="A442">
        <v>2024</v>
      </c>
      <c r="B442" t="s">
        <v>244</v>
      </c>
      <c r="D442">
        <v>418</v>
      </c>
      <c r="H442">
        <v>70</v>
      </c>
      <c r="I442">
        <v>1</v>
      </c>
      <c r="K442" t="s">
        <v>240</v>
      </c>
      <c r="N442" t="str">
        <f t="shared" si="15"/>
        <v>Juvenile</v>
      </c>
      <c r="O442" t="s">
        <v>241</v>
      </c>
      <c r="Q442" t="str">
        <f>IF(OR(O442= "Bay Study", O442= "FMWT"), VLOOKUP(D442,'Station-Crosswalk'!$A$1:$F$147,6,FALSE), "")</f>
        <v>Far West</v>
      </c>
      <c r="R442" t="str">
        <f>IF(OR(O442= "Bay Study", O442="FMWT"), VLOOKUP(D442,'Station-Crosswalk'!$A$1:$F$147,5,FALSE))</f>
        <v>Suisun Bay</v>
      </c>
      <c r="T442" s="50">
        <v>0</v>
      </c>
      <c r="V442" t="s">
        <v>227</v>
      </c>
    </row>
    <row r="443" spans="1:22" x14ac:dyDescent="0.25">
      <c r="A443">
        <v>2024</v>
      </c>
      <c r="B443" t="s">
        <v>244</v>
      </c>
      <c r="D443">
        <v>502</v>
      </c>
      <c r="H443">
        <v>65</v>
      </c>
      <c r="I443">
        <v>1</v>
      </c>
      <c r="K443" t="s">
        <v>240</v>
      </c>
      <c r="N443" t="str">
        <f t="shared" si="15"/>
        <v>Juvenile</v>
      </c>
      <c r="O443" t="s">
        <v>241</v>
      </c>
      <c r="Q443" t="str">
        <f>IF(OR(O443= "Bay Study", O443= "FMWT"), VLOOKUP(D443,'Station-Crosswalk'!$A$1:$F$147,6,FALSE), "")</f>
        <v>West</v>
      </c>
      <c r="R443" t="str">
        <f>IF(OR(O443= "Bay Study", O443="FMWT"), VLOOKUP(D443,'Station-Crosswalk'!$A$1:$F$147,5,FALSE))</f>
        <v>Suisun Bay</v>
      </c>
      <c r="T443" s="50">
        <v>0</v>
      </c>
      <c r="V443" t="s">
        <v>227</v>
      </c>
    </row>
    <row r="444" spans="1:22" x14ac:dyDescent="0.25">
      <c r="A444">
        <v>2024</v>
      </c>
      <c r="B444" t="s">
        <v>244</v>
      </c>
      <c r="D444">
        <v>502</v>
      </c>
      <c r="H444">
        <v>74</v>
      </c>
      <c r="I444">
        <v>1</v>
      </c>
      <c r="K444" t="s">
        <v>240</v>
      </c>
      <c r="N444" t="str">
        <f t="shared" si="15"/>
        <v>Juvenile</v>
      </c>
      <c r="O444" t="s">
        <v>241</v>
      </c>
      <c r="Q444" t="str">
        <f>IF(OR(O444= "Bay Study", O444= "FMWT"), VLOOKUP(D444,'Station-Crosswalk'!$A$1:$F$147,6,FALSE), "")</f>
        <v>West</v>
      </c>
      <c r="R444" t="str">
        <f>IF(OR(O444= "Bay Study", O444="FMWT"), VLOOKUP(D444,'Station-Crosswalk'!$A$1:$F$147,5,FALSE))</f>
        <v>Suisun Bay</v>
      </c>
      <c r="T444" s="50">
        <v>0</v>
      </c>
      <c r="V444" t="s">
        <v>227</v>
      </c>
    </row>
    <row r="445" spans="1:22" x14ac:dyDescent="0.25">
      <c r="A445">
        <v>2024</v>
      </c>
      <c r="B445" t="s">
        <v>244</v>
      </c>
      <c r="D445">
        <v>503</v>
      </c>
      <c r="H445">
        <v>63</v>
      </c>
      <c r="I445">
        <v>1</v>
      </c>
      <c r="K445" t="s">
        <v>240</v>
      </c>
      <c r="N445" t="str">
        <f t="shared" si="15"/>
        <v>Juvenile</v>
      </c>
      <c r="O445" t="s">
        <v>241</v>
      </c>
      <c r="Q445" t="str">
        <f>IF(OR(O445= "Bay Study", O445= "FMWT"), VLOOKUP(D445,'Station-Crosswalk'!$A$1:$F$147,6,FALSE), "")</f>
        <v>West</v>
      </c>
      <c r="R445" t="str">
        <f>IF(OR(O445= "Bay Study", O445="FMWT"), VLOOKUP(D445,'Station-Crosswalk'!$A$1:$F$147,5,FALSE))</f>
        <v>Suisun Bay</v>
      </c>
      <c r="T445" s="50">
        <v>0</v>
      </c>
      <c r="V445" t="s">
        <v>227</v>
      </c>
    </row>
    <row r="446" spans="1:22" x14ac:dyDescent="0.25">
      <c r="A446">
        <v>2024</v>
      </c>
      <c r="B446" t="s">
        <v>244</v>
      </c>
      <c r="D446">
        <v>503</v>
      </c>
      <c r="H446">
        <v>112</v>
      </c>
      <c r="I446">
        <v>1</v>
      </c>
      <c r="K446" t="s">
        <v>240</v>
      </c>
      <c r="N446" t="str">
        <f t="shared" si="15"/>
        <v>Adult</v>
      </c>
      <c r="O446" t="s">
        <v>241</v>
      </c>
      <c r="Q446" t="str">
        <f>IF(OR(O446= "Bay Study", O446= "FMWT"), VLOOKUP(D446,'Station-Crosswalk'!$A$1:$F$147,6,FALSE), "")</f>
        <v>West</v>
      </c>
      <c r="R446" t="str">
        <f>IF(OR(O446= "Bay Study", O446="FMWT"), VLOOKUP(D446,'Station-Crosswalk'!$A$1:$F$147,5,FALSE))</f>
        <v>Suisun Bay</v>
      </c>
      <c r="T446" s="50">
        <v>0</v>
      </c>
      <c r="V446" t="s">
        <v>227</v>
      </c>
    </row>
    <row r="447" spans="1:22" x14ac:dyDescent="0.25">
      <c r="A447">
        <v>2024</v>
      </c>
      <c r="B447" t="s">
        <v>244</v>
      </c>
      <c r="D447">
        <v>503</v>
      </c>
      <c r="H447">
        <v>118</v>
      </c>
      <c r="I447">
        <v>1</v>
      </c>
      <c r="K447" t="s">
        <v>240</v>
      </c>
      <c r="N447" t="str">
        <f t="shared" si="15"/>
        <v>Adult</v>
      </c>
      <c r="O447" t="s">
        <v>241</v>
      </c>
      <c r="Q447" t="str">
        <f>IF(OR(O447= "Bay Study", O447= "FMWT"), VLOOKUP(D447,'Station-Crosswalk'!$A$1:$F$147,6,FALSE), "")</f>
        <v>West</v>
      </c>
      <c r="R447" t="str">
        <f>IF(OR(O447= "Bay Study", O447="FMWT"), VLOOKUP(D447,'Station-Crosswalk'!$A$1:$F$147,5,FALSE))</f>
        <v>Suisun Bay</v>
      </c>
      <c r="T447" s="50">
        <v>0</v>
      </c>
      <c r="V447" t="s">
        <v>227</v>
      </c>
    </row>
    <row r="448" spans="1:22" x14ac:dyDescent="0.25">
      <c r="A448">
        <v>2024</v>
      </c>
      <c r="B448" t="s">
        <v>244</v>
      </c>
      <c r="D448">
        <v>504</v>
      </c>
      <c r="H448">
        <v>58</v>
      </c>
      <c r="I448">
        <v>1</v>
      </c>
      <c r="K448" t="s">
        <v>240</v>
      </c>
      <c r="N448" t="str">
        <f t="shared" si="15"/>
        <v>Juvenile</v>
      </c>
      <c r="O448" t="s">
        <v>241</v>
      </c>
      <c r="Q448" t="str">
        <f>IF(OR(O448= "Bay Study", O448= "FMWT"), VLOOKUP(D448,'Station-Crosswalk'!$A$1:$F$147,6,FALSE), "")</f>
        <v>West</v>
      </c>
      <c r="R448" t="str">
        <f>IF(OR(O448= "Bay Study", O448="FMWT"), VLOOKUP(D448,'Station-Crosswalk'!$A$1:$F$147,5,FALSE))</f>
        <v>Suisun Bay</v>
      </c>
      <c r="T448" s="50">
        <v>0</v>
      </c>
      <c r="V448" t="s">
        <v>227</v>
      </c>
    </row>
    <row r="449" spans="1:22" x14ac:dyDescent="0.25">
      <c r="A449">
        <v>2024</v>
      </c>
      <c r="B449" t="s">
        <v>244</v>
      </c>
      <c r="D449">
        <v>504</v>
      </c>
      <c r="H449">
        <v>60</v>
      </c>
      <c r="I449">
        <v>1</v>
      </c>
      <c r="K449" t="s">
        <v>240</v>
      </c>
      <c r="N449" t="str">
        <f t="shared" si="15"/>
        <v>Juvenile</v>
      </c>
      <c r="O449" t="s">
        <v>241</v>
      </c>
      <c r="Q449" t="str">
        <f>IF(OR(O449= "Bay Study", O449= "FMWT"), VLOOKUP(D449,'Station-Crosswalk'!$A$1:$F$147,6,FALSE), "")</f>
        <v>West</v>
      </c>
      <c r="R449" t="str">
        <f>IF(OR(O449= "Bay Study", O449="FMWT"), VLOOKUP(D449,'Station-Crosswalk'!$A$1:$F$147,5,FALSE))</f>
        <v>Suisun Bay</v>
      </c>
      <c r="T449" s="50">
        <v>0</v>
      </c>
      <c r="V449" t="s">
        <v>227</v>
      </c>
    </row>
    <row r="450" spans="1:22" x14ac:dyDescent="0.25">
      <c r="A450">
        <v>2024</v>
      </c>
      <c r="B450" t="s">
        <v>244</v>
      </c>
      <c r="D450">
        <v>505</v>
      </c>
      <c r="H450">
        <v>64</v>
      </c>
      <c r="I450">
        <v>1</v>
      </c>
      <c r="K450" t="s">
        <v>240</v>
      </c>
      <c r="N450" t="str">
        <f t="shared" si="15"/>
        <v>Juvenile</v>
      </c>
      <c r="O450" t="s">
        <v>241</v>
      </c>
      <c r="Q450" t="str">
        <f>IF(OR(O450= "Bay Study", O450= "FMWT"), VLOOKUP(D450,'Station-Crosswalk'!$A$1:$F$147,6,FALSE), "")</f>
        <v>West</v>
      </c>
      <c r="R450" t="str">
        <f>IF(OR(O450= "Bay Study", O450="FMWT"), VLOOKUP(D450,'Station-Crosswalk'!$A$1:$F$147,5,FALSE))</f>
        <v>Suisun Bay</v>
      </c>
      <c r="T450" s="50">
        <v>0</v>
      </c>
      <c r="V450" t="s">
        <v>227</v>
      </c>
    </row>
    <row r="451" spans="1:22" x14ac:dyDescent="0.25">
      <c r="A451">
        <v>2024</v>
      </c>
      <c r="B451" t="s">
        <v>244</v>
      </c>
      <c r="D451">
        <v>505</v>
      </c>
      <c r="H451">
        <v>113</v>
      </c>
      <c r="I451">
        <v>1</v>
      </c>
      <c r="K451" t="s">
        <v>240</v>
      </c>
      <c r="N451" t="str">
        <f t="shared" si="15"/>
        <v>Adult</v>
      </c>
      <c r="O451" t="s">
        <v>241</v>
      </c>
      <c r="Q451" t="str">
        <f>IF(OR(O451= "Bay Study", O451= "FMWT"), VLOOKUP(D451,'Station-Crosswalk'!$A$1:$F$147,6,FALSE), "")</f>
        <v>West</v>
      </c>
      <c r="R451" t="str">
        <f>IF(OR(O451= "Bay Study", O451="FMWT"), VLOOKUP(D451,'Station-Crosswalk'!$A$1:$F$147,5,FALSE))</f>
        <v>Suisun Bay</v>
      </c>
      <c r="T451" s="50">
        <v>0</v>
      </c>
      <c r="V451" t="s">
        <v>227</v>
      </c>
    </row>
    <row r="452" spans="1:22" x14ac:dyDescent="0.25">
      <c r="A452">
        <v>2024</v>
      </c>
      <c r="B452" t="s">
        <v>244</v>
      </c>
      <c r="D452">
        <v>505</v>
      </c>
      <c r="H452">
        <v>117</v>
      </c>
      <c r="I452">
        <v>1</v>
      </c>
      <c r="K452" t="s">
        <v>240</v>
      </c>
      <c r="N452" t="str">
        <f t="shared" si="15"/>
        <v>Adult</v>
      </c>
      <c r="O452" t="s">
        <v>241</v>
      </c>
      <c r="Q452" t="str">
        <f>IF(OR(O452= "Bay Study", O452= "FMWT"), VLOOKUP(D452,'Station-Crosswalk'!$A$1:$F$147,6,FALSE), "")</f>
        <v>West</v>
      </c>
      <c r="R452" t="str">
        <f>IF(OR(O452= "Bay Study", O452="FMWT"), VLOOKUP(D452,'Station-Crosswalk'!$A$1:$F$147,5,FALSE))</f>
        <v>Suisun Bay</v>
      </c>
      <c r="T452" s="50">
        <v>0</v>
      </c>
      <c r="V452" t="s">
        <v>227</v>
      </c>
    </row>
    <row r="453" spans="1:22" x14ac:dyDescent="0.25">
      <c r="A453">
        <v>2024</v>
      </c>
      <c r="B453" t="s">
        <v>244</v>
      </c>
      <c r="D453">
        <v>507</v>
      </c>
      <c r="H453">
        <v>113</v>
      </c>
      <c r="I453">
        <v>1</v>
      </c>
      <c r="K453" t="s">
        <v>240</v>
      </c>
      <c r="N453" t="str">
        <f t="shared" si="15"/>
        <v>Adult</v>
      </c>
      <c r="O453" t="s">
        <v>241</v>
      </c>
      <c r="Q453" t="str">
        <f>IF(OR(O453= "Bay Study", O453= "FMWT"), VLOOKUP(D453,'Station-Crosswalk'!$A$1:$F$147,6,FALSE), "")</f>
        <v>West</v>
      </c>
      <c r="R453" t="str">
        <f>IF(OR(O453= "Bay Study", O453="FMWT"), VLOOKUP(D453,'Station-Crosswalk'!$A$1:$F$147,5,FALSE))</f>
        <v>Suisun Bay</v>
      </c>
      <c r="T453" s="50">
        <v>0</v>
      </c>
      <c r="V453" t="s">
        <v>227</v>
      </c>
    </row>
    <row r="454" spans="1:22" x14ac:dyDescent="0.25">
      <c r="A454">
        <v>2024</v>
      </c>
      <c r="B454" t="s">
        <v>244</v>
      </c>
      <c r="D454">
        <v>508</v>
      </c>
      <c r="H454">
        <v>64</v>
      </c>
      <c r="I454">
        <v>1</v>
      </c>
      <c r="K454" t="s">
        <v>240</v>
      </c>
      <c r="N454" t="str">
        <f t="shared" si="15"/>
        <v>Juvenile</v>
      </c>
      <c r="O454" t="s">
        <v>241</v>
      </c>
      <c r="Q454" t="str">
        <f>IF(OR(O454= "Bay Study", O454= "FMWT"), VLOOKUP(D454,'Station-Crosswalk'!$A$1:$F$147,6,FALSE), "")</f>
        <v>West</v>
      </c>
      <c r="R454" t="str">
        <f>IF(OR(O454= "Bay Study", O454="FMWT"), VLOOKUP(D454,'Station-Crosswalk'!$A$1:$F$147,5,FALSE))</f>
        <v>Suisun Bay</v>
      </c>
      <c r="T454" s="50">
        <v>0</v>
      </c>
      <c r="V454" t="s">
        <v>227</v>
      </c>
    </row>
    <row r="455" spans="1:22" x14ac:dyDescent="0.25">
      <c r="A455">
        <v>2024</v>
      </c>
      <c r="B455" t="s">
        <v>244</v>
      </c>
      <c r="D455">
        <v>508</v>
      </c>
      <c r="H455">
        <v>75</v>
      </c>
      <c r="I455">
        <v>1</v>
      </c>
      <c r="K455" t="s">
        <v>240</v>
      </c>
      <c r="N455" t="str">
        <f t="shared" si="15"/>
        <v>Juvenile</v>
      </c>
      <c r="O455" t="s">
        <v>241</v>
      </c>
      <c r="Q455" t="str">
        <f>IF(OR(O455= "Bay Study", O455= "FMWT"), VLOOKUP(D455,'Station-Crosswalk'!$A$1:$F$147,6,FALSE), "")</f>
        <v>West</v>
      </c>
      <c r="R455" t="str">
        <f>IF(OR(O455= "Bay Study", O455="FMWT"), VLOOKUP(D455,'Station-Crosswalk'!$A$1:$F$147,5,FALSE))</f>
        <v>Suisun Bay</v>
      </c>
      <c r="T455" s="50">
        <v>0</v>
      </c>
      <c r="V455" t="s">
        <v>227</v>
      </c>
    </row>
    <row r="456" spans="1:22" x14ac:dyDescent="0.25">
      <c r="A456">
        <v>2024</v>
      </c>
      <c r="B456" t="s">
        <v>244</v>
      </c>
      <c r="D456">
        <v>511</v>
      </c>
      <c r="H456">
        <v>61</v>
      </c>
      <c r="I456">
        <v>1</v>
      </c>
      <c r="K456" t="s">
        <v>240</v>
      </c>
      <c r="N456" t="str">
        <f t="shared" si="15"/>
        <v>Juvenile</v>
      </c>
      <c r="O456" t="s">
        <v>241</v>
      </c>
      <c r="Q456" t="str">
        <f>IF(OR(O456= "Bay Study", O456= "FMWT"), VLOOKUP(D456,'Station-Crosswalk'!$A$1:$F$147,6,FALSE), "")</f>
        <v>West</v>
      </c>
      <c r="R456" t="str">
        <f>IF(OR(O456= "Bay Study", O456="FMWT"), VLOOKUP(D456,'Station-Crosswalk'!$A$1:$F$147,5,FALSE))</f>
        <v>Suisun Bay</v>
      </c>
      <c r="T456" s="50">
        <v>0</v>
      </c>
      <c r="V456" t="s">
        <v>227</v>
      </c>
    </row>
    <row r="457" spans="1:22" x14ac:dyDescent="0.25">
      <c r="A457">
        <v>2024</v>
      </c>
      <c r="B457" t="s">
        <v>244</v>
      </c>
      <c r="D457">
        <v>511</v>
      </c>
      <c r="H457">
        <v>68</v>
      </c>
      <c r="I457">
        <v>1</v>
      </c>
      <c r="K457" t="s">
        <v>240</v>
      </c>
      <c r="N457" t="str">
        <f t="shared" si="15"/>
        <v>Juvenile</v>
      </c>
      <c r="O457" t="s">
        <v>241</v>
      </c>
      <c r="Q457" t="str">
        <f>IF(OR(O457= "Bay Study", O457= "FMWT"), VLOOKUP(D457,'Station-Crosswalk'!$A$1:$F$147,6,FALSE), "")</f>
        <v>West</v>
      </c>
      <c r="R457" t="str">
        <f>IF(OR(O457= "Bay Study", O457="FMWT"), VLOOKUP(D457,'Station-Crosswalk'!$A$1:$F$147,5,FALSE))</f>
        <v>Suisun Bay</v>
      </c>
      <c r="T457" s="50">
        <v>0</v>
      </c>
      <c r="V457" t="s">
        <v>227</v>
      </c>
    </row>
    <row r="458" spans="1:22" x14ac:dyDescent="0.25">
      <c r="A458">
        <v>2024</v>
      </c>
      <c r="B458" t="s">
        <v>244</v>
      </c>
      <c r="D458">
        <v>511</v>
      </c>
      <c r="H458">
        <v>112</v>
      </c>
      <c r="I458">
        <v>1</v>
      </c>
      <c r="K458" t="s">
        <v>240</v>
      </c>
      <c r="N458" t="str">
        <f t="shared" si="15"/>
        <v>Adult</v>
      </c>
      <c r="O458" t="s">
        <v>241</v>
      </c>
      <c r="Q458" t="str">
        <f>IF(OR(O458= "Bay Study", O458= "FMWT"), VLOOKUP(D458,'Station-Crosswalk'!$A$1:$F$147,6,FALSE), "")</f>
        <v>West</v>
      </c>
      <c r="R458" t="str">
        <f>IF(OR(O458= "Bay Study", O458="FMWT"), VLOOKUP(D458,'Station-Crosswalk'!$A$1:$F$147,5,FALSE))</f>
        <v>Suisun Bay</v>
      </c>
      <c r="T458" s="50">
        <v>0</v>
      </c>
      <c r="V458" t="s">
        <v>227</v>
      </c>
    </row>
    <row r="459" spans="1:22" x14ac:dyDescent="0.25">
      <c r="A459">
        <v>2024</v>
      </c>
      <c r="B459" t="s">
        <v>244</v>
      </c>
      <c r="D459">
        <v>515</v>
      </c>
      <c r="H459">
        <v>60</v>
      </c>
      <c r="I459">
        <v>1</v>
      </c>
      <c r="K459" t="s">
        <v>240</v>
      </c>
      <c r="N459" t="str">
        <f t="shared" si="15"/>
        <v>Juvenile</v>
      </c>
      <c r="O459" t="s">
        <v>241</v>
      </c>
      <c r="Q459" t="str">
        <f>IF(OR(O459= "Bay Study", O459= "FMWT"), VLOOKUP(D459,'Station-Crosswalk'!$A$1:$F$147,6,FALSE), "")</f>
        <v>West</v>
      </c>
      <c r="R459" t="str">
        <f>IF(OR(O459= "Bay Study", O459="FMWT"), VLOOKUP(D459,'Station-Crosswalk'!$A$1:$F$147,5,FALSE))</f>
        <v>Suisun Bay</v>
      </c>
      <c r="T459" s="50">
        <v>0</v>
      </c>
      <c r="V459" t="s">
        <v>227</v>
      </c>
    </row>
    <row r="460" spans="1:22" x14ac:dyDescent="0.25">
      <c r="A460">
        <v>2024</v>
      </c>
      <c r="B460" t="s">
        <v>244</v>
      </c>
      <c r="D460">
        <v>517</v>
      </c>
      <c r="H460">
        <v>65</v>
      </c>
      <c r="I460">
        <v>1</v>
      </c>
      <c r="K460" t="s">
        <v>240</v>
      </c>
      <c r="N460" t="str">
        <f t="shared" si="15"/>
        <v>Juvenile</v>
      </c>
      <c r="O460" t="s">
        <v>241</v>
      </c>
      <c r="Q460" t="str">
        <f>IF(OR(O460= "Bay Study", O460= "FMWT"), VLOOKUP(D460,'Station-Crosswalk'!$A$1:$F$147,6,FALSE), "")</f>
        <v>West</v>
      </c>
      <c r="R460" t="str">
        <f>IF(OR(O460= "Bay Study", O460="FMWT"), VLOOKUP(D460,'Station-Crosswalk'!$A$1:$F$147,5,FALSE))</f>
        <v>Suisun Bay</v>
      </c>
      <c r="T460" s="50">
        <v>0</v>
      </c>
      <c r="V460" t="s">
        <v>227</v>
      </c>
    </row>
    <row r="461" spans="1:22" x14ac:dyDescent="0.25">
      <c r="A461">
        <v>2024</v>
      </c>
      <c r="B461" t="s">
        <v>244</v>
      </c>
      <c r="D461">
        <v>517</v>
      </c>
      <c r="H461">
        <v>114</v>
      </c>
      <c r="I461">
        <v>1</v>
      </c>
      <c r="K461" t="s">
        <v>240</v>
      </c>
      <c r="N461" t="str">
        <f t="shared" si="15"/>
        <v>Adult</v>
      </c>
      <c r="O461" t="s">
        <v>241</v>
      </c>
      <c r="Q461" t="str">
        <f>IF(OR(O461= "Bay Study", O461= "FMWT"), VLOOKUP(D461,'Station-Crosswalk'!$A$1:$F$147,6,FALSE), "")</f>
        <v>West</v>
      </c>
      <c r="R461" t="str">
        <f>IF(OR(O461= "Bay Study", O461="FMWT"), VLOOKUP(D461,'Station-Crosswalk'!$A$1:$F$147,5,FALSE))</f>
        <v>Suisun Bay</v>
      </c>
      <c r="T461" s="50">
        <v>0</v>
      </c>
      <c r="V461" t="s">
        <v>227</v>
      </c>
    </row>
    <row r="462" spans="1:22" x14ac:dyDescent="0.25">
      <c r="A462">
        <v>2024</v>
      </c>
      <c r="B462" t="s">
        <v>244</v>
      </c>
      <c r="D462">
        <v>517</v>
      </c>
      <c r="H462">
        <v>118</v>
      </c>
      <c r="I462">
        <v>1</v>
      </c>
      <c r="K462" t="s">
        <v>240</v>
      </c>
      <c r="N462" t="str">
        <f t="shared" si="15"/>
        <v>Adult</v>
      </c>
      <c r="O462" t="s">
        <v>241</v>
      </c>
      <c r="Q462" t="str">
        <f>IF(OR(O462= "Bay Study", O462= "FMWT"), VLOOKUP(D462,'Station-Crosswalk'!$A$1:$F$147,6,FALSE), "")</f>
        <v>West</v>
      </c>
      <c r="R462" t="str">
        <f>IF(OR(O462= "Bay Study", O462="FMWT"), VLOOKUP(D462,'Station-Crosswalk'!$A$1:$F$147,5,FALSE))</f>
        <v>Suisun Bay</v>
      </c>
      <c r="T462" s="50">
        <v>0</v>
      </c>
      <c r="V462" t="s">
        <v>227</v>
      </c>
    </row>
    <row r="463" spans="1:22" x14ac:dyDescent="0.25">
      <c r="A463">
        <v>2024</v>
      </c>
      <c r="B463" t="s">
        <v>244</v>
      </c>
      <c r="D463">
        <v>518</v>
      </c>
      <c r="H463">
        <v>53</v>
      </c>
      <c r="I463">
        <v>1</v>
      </c>
      <c r="K463" t="s">
        <v>240</v>
      </c>
      <c r="N463" t="str">
        <f t="shared" ref="N463:N472" si="16">IF(H463=0, "Adult", IF(H463&lt;20,"Larva",IF(H463&lt;=84,"Juvenile","Adult")))</f>
        <v>Juvenile</v>
      </c>
      <c r="O463" t="s">
        <v>241</v>
      </c>
      <c r="Q463" t="str">
        <f>IF(OR(O463= "Bay Study", O463= "FMWT"), VLOOKUP(D463,'Station-Crosswalk'!$A$1:$F$147,6,FALSE), "")</f>
        <v>West</v>
      </c>
      <c r="R463" t="str">
        <f>IF(OR(O463= "Bay Study", O463="FMWT"), VLOOKUP(D463,'Station-Crosswalk'!$A$1:$F$147,5,FALSE))</f>
        <v>Suisun Bay</v>
      </c>
      <c r="T463" s="50">
        <v>0</v>
      </c>
      <c r="V463" t="s">
        <v>227</v>
      </c>
    </row>
    <row r="464" spans="1:22" x14ac:dyDescent="0.25">
      <c r="A464">
        <v>2024</v>
      </c>
      <c r="B464" t="s">
        <v>244</v>
      </c>
      <c r="D464">
        <v>518</v>
      </c>
      <c r="H464">
        <v>75</v>
      </c>
      <c r="I464">
        <v>1</v>
      </c>
      <c r="K464" t="s">
        <v>240</v>
      </c>
      <c r="N464" t="str">
        <f t="shared" si="16"/>
        <v>Juvenile</v>
      </c>
      <c r="O464" t="s">
        <v>241</v>
      </c>
      <c r="Q464" t="str">
        <f>IF(OR(O464= "Bay Study", O464= "FMWT"), VLOOKUP(D464,'Station-Crosswalk'!$A$1:$F$147,6,FALSE), "")</f>
        <v>West</v>
      </c>
      <c r="R464" t="str">
        <f>IF(OR(O464= "Bay Study", O464="FMWT"), VLOOKUP(D464,'Station-Crosswalk'!$A$1:$F$147,5,FALSE))</f>
        <v>Suisun Bay</v>
      </c>
      <c r="T464" s="50">
        <v>0</v>
      </c>
      <c r="V464" t="s">
        <v>227</v>
      </c>
    </row>
    <row r="465" spans="1:22" x14ac:dyDescent="0.25">
      <c r="A465">
        <v>2024</v>
      </c>
      <c r="B465" t="s">
        <v>244</v>
      </c>
      <c r="D465">
        <v>519</v>
      </c>
      <c r="H465">
        <v>66</v>
      </c>
      <c r="I465">
        <v>1</v>
      </c>
      <c r="K465" t="s">
        <v>240</v>
      </c>
      <c r="N465" t="str">
        <f t="shared" si="16"/>
        <v>Juvenile</v>
      </c>
      <c r="O465" t="s">
        <v>241</v>
      </c>
      <c r="Q465" t="str">
        <f>IF(OR(O465= "Bay Study", O465= "FMWT"), VLOOKUP(D465,'Station-Crosswalk'!$A$1:$F$147,6,FALSE), "")</f>
        <v>West</v>
      </c>
      <c r="R465" t="str">
        <f>IF(OR(O465= "Bay Study", O465="FMWT"), VLOOKUP(D465,'Station-Crosswalk'!$A$1:$F$147,5,FALSE))</f>
        <v>Suisun Bay</v>
      </c>
      <c r="T465" s="50">
        <v>0</v>
      </c>
      <c r="V465" t="s">
        <v>227</v>
      </c>
    </row>
    <row r="466" spans="1:22" x14ac:dyDescent="0.25">
      <c r="A466">
        <v>2024</v>
      </c>
      <c r="B466" t="s">
        <v>244</v>
      </c>
      <c r="D466">
        <v>601</v>
      </c>
      <c r="H466">
        <v>62</v>
      </c>
      <c r="I466">
        <v>1</v>
      </c>
      <c r="K466" t="s">
        <v>240</v>
      </c>
      <c r="N466" t="str">
        <f t="shared" si="16"/>
        <v>Juvenile</v>
      </c>
      <c r="O466" t="s">
        <v>241</v>
      </c>
      <c r="Q466" t="str">
        <f>IF(OR(O466= "Bay Study", O466= "FMWT"), VLOOKUP(D466,'Station-Crosswalk'!$A$1:$F$147,6,FALSE), "")</f>
        <v>West</v>
      </c>
      <c r="R466" t="str">
        <f>IF(OR(O466= "Bay Study", O466="FMWT"), VLOOKUP(D466,'Station-Crosswalk'!$A$1:$F$147,5,FALSE))</f>
        <v>Suisun Marsh</v>
      </c>
      <c r="T466" s="50">
        <v>0</v>
      </c>
      <c r="V466" t="s">
        <v>227</v>
      </c>
    </row>
    <row r="467" spans="1:22" x14ac:dyDescent="0.25">
      <c r="A467">
        <v>2024</v>
      </c>
      <c r="B467" t="s">
        <v>244</v>
      </c>
      <c r="D467">
        <v>601</v>
      </c>
      <c r="H467">
        <v>68</v>
      </c>
      <c r="I467">
        <v>1</v>
      </c>
      <c r="K467" t="s">
        <v>240</v>
      </c>
      <c r="N467" t="str">
        <f t="shared" si="16"/>
        <v>Juvenile</v>
      </c>
      <c r="O467" t="s">
        <v>241</v>
      </c>
      <c r="Q467" t="str">
        <f>IF(OR(O467= "Bay Study", O467= "FMWT"), VLOOKUP(D467,'Station-Crosswalk'!$A$1:$F$147,6,FALSE), "")</f>
        <v>West</v>
      </c>
      <c r="R467" t="str">
        <f>IF(OR(O467= "Bay Study", O467="FMWT"), VLOOKUP(D467,'Station-Crosswalk'!$A$1:$F$147,5,FALSE))</f>
        <v>Suisun Marsh</v>
      </c>
      <c r="T467" s="50">
        <v>0</v>
      </c>
      <c r="V467" t="s">
        <v>227</v>
      </c>
    </row>
    <row r="468" spans="1:22" x14ac:dyDescent="0.25">
      <c r="A468">
        <v>2024</v>
      </c>
      <c r="B468" t="s">
        <v>244</v>
      </c>
      <c r="D468">
        <v>603</v>
      </c>
      <c r="H468">
        <v>56</v>
      </c>
      <c r="I468">
        <v>1</v>
      </c>
      <c r="K468" t="s">
        <v>240</v>
      </c>
      <c r="N468" t="str">
        <f t="shared" si="16"/>
        <v>Juvenile</v>
      </c>
      <c r="O468" t="s">
        <v>241</v>
      </c>
      <c r="Q468" t="str">
        <f>IF(OR(O468= "Bay Study", O468= "FMWT"), VLOOKUP(D468,'Station-Crosswalk'!$A$1:$F$147,6,FALSE), "")</f>
        <v>West</v>
      </c>
      <c r="R468" t="str">
        <f>IF(OR(O468= "Bay Study", O468="FMWT"), VLOOKUP(D468,'Station-Crosswalk'!$A$1:$F$147,5,FALSE))</f>
        <v>Suisun Marsh</v>
      </c>
      <c r="T468" s="50">
        <v>0</v>
      </c>
      <c r="V468" t="s">
        <v>227</v>
      </c>
    </row>
    <row r="469" spans="1:22" x14ac:dyDescent="0.25">
      <c r="A469">
        <v>2024</v>
      </c>
      <c r="B469" t="s">
        <v>244</v>
      </c>
      <c r="D469">
        <v>605</v>
      </c>
      <c r="H469">
        <v>61</v>
      </c>
      <c r="I469">
        <v>1</v>
      </c>
      <c r="K469" t="s">
        <v>240</v>
      </c>
      <c r="N469" t="str">
        <f t="shared" si="16"/>
        <v>Juvenile</v>
      </c>
      <c r="O469" t="s">
        <v>241</v>
      </c>
      <c r="Q469" t="str">
        <f>IF(OR(O469= "Bay Study", O469= "FMWT"), VLOOKUP(D469,'Station-Crosswalk'!$A$1:$F$147,6,FALSE), "")</f>
        <v>West</v>
      </c>
      <c r="R469" t="str">
        <f>IF(OR(O469= "Bay Study", O469="FMWT"), VLOOKUP(D469,'Station-Crosswalk'!$A$1:$F$147,5,FALSE))</f>
        <v>Suisun Marsh</v>
      </c>
      <c r="T469" s="50">
        <v>0</v>
      </c>
      <c r="V469" t="s">
        <v>227</v>
      </c>
    </row>
    <row r="470" spans="1:22" x14ac:dyDescent="0.25">
      <c r="A470">
        <v>2024</v>
      </c>
      <c r="B470" t="s">
        <v>244</v>
      </c>
      <c r="D470">
        <v>701</v>
      </c>
      <c r="H470">
        <v>110</v>
      </c>
      <c r="I470">
        <v>1</v>
      </c>
      <c r="K470" t="s">
        <v>240</v>
      </c>
      <c r="N470" t="str">
        <f t="shared" si="16"/>
        <v>Adult</v>
      </c>
      <c r="O470" t="s">
        <v>241</v>
      </c>
      <c r="Q470" t="str">
        <f>IF(OR(O470= "Bay Study", O470= "FMWT"), VLOOKUP(D470,'Station-Crosswalk'!$A$1:$F$147,6,FALSE), "")</f>
        <v>West</v>
      </c>
      <c r="R470" t="str">
        <f>IF(OR(O470= "Bay Study", O470="FMWT"), VLOOKUP(D470,'Station-Crosswalk'!$A$1:$F$147,5,FALSE))</f>
        <v>Lower Sacramento</v>
      </c>
      <c r="T470" s="50">
        <v>0</v>
      </c>
      <c r="V470" t="s">
        <v>227</v>
      </c>
    </row>
    <row r="471" spans="1:22" x14ac:dyDescent="0.25">
      <c r="A471">
        <v>2024</v>
      </c>
      <c r="B471" t="s">
        <v>244</v>
      </c>
      <c r="D471">
        <v>808</v>
      </c>
      <c r="H471">
        <v>113</v>
      </c>
      <c r="I471">
        <v>1</v>
      </c>
      <c r="K471" t="s">
        <v>240</v>
      </c>
      <c r="N471" t="str">
        <f t="shared" si="16"/>
        <v>Adult</v>
      </c>
      <c r="O471" t="s">
        <v>241</v>
      </c>
      <c r="Q471" t="str">
        <f>IF(OR(O471= "Bay Study", O471= "FMWT"), VLOOKUP(D471,'Station-Crosswalk'!$A$1:$F$147,6,FALSE), "")</f>
        <v>West</v>
      </c>
      <c r="R471" t="str">
        <f>IF(OR(O471= "Bay Study", O471="FMWT"), VLOOKUP(D471,'Station-Crosswalk'!$A$1:$F$147,5,FALSE))</f>
        <v>Lower San Joaquin</v>
      </c>
      <c r="T471" s="50">
        <v>0</v>
      </c>
      <c r="V471" t="s">
        <v>227</v>
      </c>
    </row>
    <row r="472" spans="1:22" x14ac:dyDescent="0.25">
      <c r="A472">
        <v>2024</v>
      </c>
      <c r="B472" t="s">
        <v>244</v>
      </c>
      <c r="D472">
        <v>812</v>
      </c>
      <c r="H472">
        <v>101</v>
      </c>
      <c r="I472">
        <v>1</v>
      </c>
      <c r="K472" t="s">
        <v>240</v>
      </c>
      <c r="N472" t="str">
        <f t="shared" si="16"/>
        <v>Adult</v>
      </c>
      <c r="O472" t="s">
        <v>241</v>
      </c>
      <c r="Q472" t="str">
        <f>IF(OR(O472= "Bay Study", O472= "FMWT"), VLOOKUP(D472,'Station-Crosswalk'!$A$1:$F$147,6,FALSE), "")</f>
        <v>South</v>
      </c>
      <c r="R472" t="str">
        <f>IF(OR(O472= "Bay Study", O472="FMWT"), VLOOKUP(D472,'Station-Crosswalk'!$A$1:$F$147,5,FALSE))</f>
        <v>Lower San Joaquin</v>
      </c>
      <c r="T472" s="50">
        <v>0</v>
      </c>
      <c r="V472" t="s">
        <v>227</v>
      </c>
    </row>
    <row r="473" spans="1:22" x14ac:dyDescent="0.25">
      <c r="A473">
        <v>2025</v>
      </c>
      <c r="B473">
        <v>2</v>
      </c>
      <c r="C473" s="77">
        <v>45692</v>
      </c>
      <c r="D473">
        <v>750</v>
      </c>
      <c r="E473">
        <v>1</v>
      </c>
      <c r="F473" t="s">
        <v>225</v>
      </c>
      <c r="G473">
        <v>0</v>
      </c>
      <c r="H473">
        <v>76</v>
      </c>
      <c r="I473">
        <v>1</v>
      </c>
      <c r="J473" t="s">
        <v>226</v>
      </c>
      <c r="K473" t="s">
        <v>226</v>
      </c>
      <c r="L473" t="s">
        <v>226</v>
      </c>
      <c r="M473">
        <v>7667.05</v>
      </c>
      <c r="N473" t="str">
        <f t="shared" ref="N473:N504" si="17">IF(H473=0, "Adult", IF(H473&lt;20,"Larva",IF(H473&lt;=84,"Juvenile","Adult")))</f>
        <v>Juvenile</v>
      </c>
      <c r="O473" t="s">
        <v>48</v>
      </c>
      <c r="Q473" t="str">
        <f>IF(OR(O473= "Bay Study", O473= "FMWT"), VLOOKUP(D473,'Station-Crosswalk'!$A$1:$F$147,6,FALSE), "")</f>
        <v>West</v>
      </c>
      <c r="R473" t="str">
        <f>IF(OR(O473= "Bay Study", O473="FMWT"), VLOOKUP(D473,'Station-Crosswalk'!$A$1:$F$147,5,FALSE))</f>
        <v>Lower Sacramento</v>
      </c>
      <c r="T473" s="50">
        <v>0</v>
      </c>
      <c r="V473" t="s">
        <v>227</v>
      </c>
    </row>
    <row r="474" spans="1:22" x14ac:dyDescent="0.25">
      <c r="A474">
        <v>2025</v>
      </c>
      <c r="B474">
        <v>2</v>
      </c>
      <c r="C474" s="77">
        <v>45693</v>
      </c>
      <c r="D474">
        <v>535</v>
      </c>
      <c r="E474">
        <v>2</v>
      </c>
      <c r="F474" t="s">
        <v>225</v>
      </c>
      <c r="G474">
        <v>0</v>
      </c>
      <c r="H474">
        <v>87</v>
      </c>
      <c r="I474">
        <v>1</v>
      </c>
      <c r="J474" t="s">
        <v>226</v>
      </c>
      <c r="K474" t="s">
        <v>226</v>
      </c>
      <c r="L474" s="20" t="s">
        <v>245</v>
      </c>
      <c r="M474" t="s">
        <v>226</v>
      </c>
      <c r="N474" t="str">
        <f t="shared" si="17"/>
        <v>Adult</v>
      </c>
      <c r="O474" t="s">
        <v>48</v>
      </c>
      <c r="Q474" t="str">
        <f>IF(OR(O474= "Bay Study", O474= "FMWT"), VLOOKUP(D474,'Station-Crosswalk'!$A$1:$F$147,6,FALSE), "")</f>
        <v>West</v>
      </c>
      <c r="R474" t="str">
        <f>IF(OR(O474= "Bay Study", O474="FMWT"), VLOOKUP(D474,'Station-Crosswalk'!$A$1:$F$147,5,FALSE))</f>
        <v>Suisun Bay</v>
      </c>
      <c r="T474" s="50">
        <v>0</v>
      </c>
      <c r="V474" t="s">
        <v>227</v>
      </c>
    </row>
    <row r="475" spans="1:22" x14ac:dyDescent="0.25">
      <c r="A475">
        <v>2025</v>
      </c>
      <c r="B475">
        <v>2</v>
      </c>
      <c r="C475" s="77">
        <v>45693</v>
      </c>
      <c r="D475">
        <v>535</v>
      </c>
      <c r="E475">
        <v>1</v>
      </c>
      <c r="F475" t="s">
        <v>225</v>
      </c>
      <c r="G475">
        <v>0</v>
      </c>
      <c r="H475">
        <v>84</v>
      </c>
      <c r="I475">
        <v>1</v>
      </c>
      <c r="J475" t="s">
        <v>226</v>
      </c>
      <c r="K475" t="s">
        <v>226</v>
      </c>
      <c r="L475" t="s">
        <v>226</v>
      </c>
      <c r="M475">
        <v>5768.9750000000004</v>
      </c>
      <c r="N475" t="str">
        <f t="shared" si="17"/>
        <v>Juvenile</v>
      </c>
      <c r="O475" t="s">
        <v>48</v>
      </c>
      <c r="Q475" t="str">
        <f>IF(OR(O475= "Bay Study", O475= "FMWT"), VLOOKUP(D475,'Station-Crosswalk'!$A$1:$F$147,6,FALSE), "")</f>
        <v>West</v>
      </c>
      <c r="R475" t="str">
        <f>IF(OR(O475= "Bay Study", O475="FMWT"), VLOOKUP(D475,'Station-Crosswalk'!$A$1:$F$147,5,FALSE))</f>
        <v>Suisun Bay</v>
      </c>
      <c r="T475" s="50">
        <v>0</v>
      </c>
      <c r="V475" t="s">
        <v>227</v>
      </c>
    </row>
    <row r="476" spans="1:22" x14ac:dyDescent="0.25">
      <c r="A476">
        <v>2025</v>
      </c>
      <c r="B476">
        <v>2</v>
      </c>
      <c r="C476" s="77">
        <v>45693</v>
      </c>
      <c r="D476">
        <v>535</v>
      </c>
      <c r="E476">
        <v>1</v>
      </c>
      <c r="F476" t="s">
        <v>225</v>
      </c>
      <c r="G476">
        <v>0</v>
      </c>
      <c r="H476">
        <v>83</v>
      </c>
      <c r="I476">
        <v>1</v>
      </c>
      <c r="J476" t="s">
        <v>226</v>
      </c>
      <c r="K476" t="s">
        <v>226</v>
      </c>
      <c r="L476" t="s">
        <v>226</v>
      </c>
      <c r="M476">
        <v>5768.9750000000004</v>
      </c>
      <c r="N476" t="str">
        <f t="shared" si="17"/>
        <v>Juvenile</v>
      </c>
      <c r="O476" t="s">
        <v>48</v>
      </c>
      <c r="Q476" t="str">
        <f>IF(OR(O476= "Bay Study", O476= "FMWT"), VLOOKUP(D476,'Station-Crosswalk'!$A$1:$F$147,6,FALSE), "")</f>
        <v>West</v>
      </c>
      <c r="R476" t="str">
        <f>IF(OR(O476= "Bay Study", O476="FMWT"), VLOOKUP(D476,'Station-Crosswalk'!$A$1:$F$147,5,FALSE))</f>
        <v>Suisun Bay</v>
      </c>
      <c r="T476" s="50">
        <v>0</v>
      </c>
      <c r="V476" t="s">
        <v>227</v>
      </c>
    </row>
    <row r="477" spans="1:22" x14ac:dyDescent="0.25">
      <c r="A477">
        <v>2025</v>
      </c>
      <c r="B477">
        <v>2</v>
      </c>
      <c r="C477" s="77">
        <v>45693</v>
      </c>
      <c r="D477">
        <v>447</v>
      </c>
      <c r="E477">
        <v>1</v>
      </c>
      <c r="F477" t="s">
        <v>225</v>
      </c>
      <c r="G477">
        <v>0</v>
      </c>
      <c r="H477">
        <v>83</v>
      </c>
      <c r="I477">
        <v>1</v>
      </c>
      <c r="J477" t="s">
        <v>226</v>
      </c>
      <c r="K477" t="s">
        <v>226</v>
      </c>
      <c r="L477" t="s">
        <v>226</v>
      </c>
      <c r="M477">
        <v>6196.2</v>
      </c>
      <c r="N477" t="str">
        <f t="shared" si="17"/>
        <v>Juvenile</v>
      </c>
      <c r="O477" t="s">
        <v>48</v>
      </c>
      <c r="Q477" t="str">
        <f>IF(OR(O477= "Bay Study", O477= "FMWT"), VLOOKUP(D477,'Station-Crosswalk'!$A$1:$F$147,6,FALSE), "")</f>
        <v>Far West</v>
      </c>
      <c r="R477" t="str">
        <f>IF(OR(O477= "Bay Study", O477="FMWT"), VLOOKUP(D477,'Station-Crosswalk'!$A$1:$F$147,5,FALSE))</f>
        <v>Western Delta</v>
      </c>
      <c r="T477" s="50">
        <v>0</v>
      </c>
      <c r="V477" t="s">
        <v>227</v>
      </c>
    </row>
    <row r="478" spans="1:22" x14ac:dyDescent="0.25">
      <c r="A478">
        <v>2025</v>
      </c>
      <c r="B478">
        <v>2</v>
      </c>
      <c r="C478" s="77">
        <v>45693</v>
      </c>
      <c r="D478">
        <v>447</v>
      </c>
      <c r="E478">
        <v>1</v>
      </c>
      <c r="F478" t="s">
        <v>225</v>
      </c>
      <c r="G478">
        <v>0</v>
      </c>
      <c r="H478">
        <v>80</v>
      </c>
      <c r="I478">
        <v>1</v>
      </c>
      <c r="J478" t="s">
        <v>226</v>
      </c>
      <c r="K478" t="s">
        <v>226</v>
      </c>
      <c r="L478" t="s">
        <v>226</v>
      </c>
      <c r="M478">
        <v>6196.2</v>
      </c>
      <c r="N478" t="str">
        <f t="shared" si="17"/>
        <v>Juvenile</v>
      </c>
      <c r="O478" t="s">
        <v>48</v>
      </c>
      <c r="Q478" t="str">
        <f>IF(OR(O478= "Bay Study", O478= "FMWT"), VLOOKUP(D478,'Station-Crosswalk'!$A$1:$F$147,6,FALSE), "")</f>
        <v>Far West</v>
      </c>
      <c r="R478" t="str">
        <f>IF(OR(O478= "Bay Study", O478="FMWT"), VLOOKUP(D478,'Station-Crosswalk'!$A$1:$F$147,5,FALSE))</f>
        <v>Western Delta</v>
      </c>
      <c r="T478" s="50">
        <v>0</v>
      </c>
      <c r="V478" t="s">
        <v>227</v>
      </c>
    </row>
    <row r="479" spans="1:22" x14ac:dyDescent="0.25">
      <c r="A479">
        <v>2025</v>
      </c>
      <c r="B479">
        <v>2</v>
      </c>
      <c r="C479" s="77">
        <v>45693</v>
      </c>
      <c r="D479">
        <v>432</v>
      </c>
      <c r="E479">
        <v>1</v>
      </c>
      <c r="F479" t="s">
        <v>225</v>
      </c>
      <c r="G479">
        <v>0</v>
      </c>
      <c r="H479">
        <v>81</v>
      </c>
      <c r="I479">
        <v>1</v>
      </c>
      <c r="J479" t="s">
        <v>226</v>
      </c>
      <c r="K479" t="s">
        <v>226</v>
      </c>
      <c r="L479" t="s">
        <v>226</v>
      </c>
      <c r="M479">
        <v>5652.25</v>
      </c>
      <c r="N479" t="str">
        <f t="shared" si="17"/>
        <v>Juvenile</v>
      </c>
      <c r="O479" t="s">
        <v>48</v>
      </c>
      <c r="Q479" t="str">
        <f>IF(OR(O479= "Bay Study", O479= "FMWT"), VLOOKUP(D479,'Station-Crosswalk'!$A$1:$F$147,6,FALSE), "")</f>
        <v>Far West</v>
      </c>
      <c r="R479" t="str">
        <f>IF(OR(O479= "Bay Study", O479="FMWT"), VLOOKUP(D479,'Station-Crosswalk'!$A$1:$F$147,5,FALSE))</f>
        <v>Suisun Bay</v>
      </c>
      <c r="T479" s="50">
        <v>0</v>
      </c>
      <c r="V479" t="s">
        <v>227</v>
      </c>
    </row>
    <row r="480" spans="1:22" x14ac:dyDescent="0.25">
      <c r="A480">
        <v>2025</v>
      </c>
      <c r="B480">
        <v>2</v>
      </c>
      <c r="C480" s="77">
        <v>45693</v>
      </c>
      <c r="D480">
        <v>432</v>
      </c>
      <c r="E480">
        <v>1</v>
      </c>
      <c r="F480" t="s">
        <v>225</v>
      </c>
      <c r="G480">
        <v>0</v>
      </c>
      <c r="H480">
        <v>79</v>
      </c>
      <c r="I480">
        <v>1</v>
      </c>
      <c r="J480" t="s">
        <v>226</v>
      </c>
      <c r="K480" t="s">
        <v>226</v>
      </c>
      <c r="L480" t="s">
        <v>226</v>
      </c>
      <c r="M480">
        <v>5652.25</v>
      </c>
      <c r="N480" t="str">
        <f t="shared" si="17"/>
        <v>Juvenile</v>
      </c>
      <c r="O480" t="s">
        <v>48</v>
      </c>
      <c r="Q480" t="str">
        <f>IF(OR(O480= "Bay Study", O480= "FMWT"), VLOOKUP(D480,'Station-Crosswalk'!$A$1:$F$147,6,FALSE), "")</f>
        <v>Far West</v>
      </c>
      <c r="R480" t="str">
        <f>IF(OR(O480= "Bay Study", O480="FMWT"), VLOOKUP(D480,'Station-Crosswalk'!$A$1:$F$147,5,FALSE))</f>
        <v>Suisun Bay</v>
      </c>
      <c r="T480" s="50">
        <v>0</v>
      </c>
      <c r="V480" t="s">
        <v>227</v>
      </c>
    </row>
    <row r="481" spans="1:22" x14ac:dyDescent="0.25">
      <c r="A481">
        <v>2025</v>
      </c>
      <c r="B481">
        <v>2</v>
      </c>
      <c r="C481" s="77">
        <v>45693</v>
      </c>
      <c r="D481">
        <v>432</v>
      </c>
      <c r="E481">
        <v>1</v>
      </c>
      <c r="F481" t="s">
        <v>225</v>
      </c>
      <c r="G481">
        <v>0</v>
      </c>
      <c r="H481">
        <v>77</v>
      </c>
      <c r="I481">
        <v>1</v>
      </c>
      <c r="J481" t="s">
        <v>226</v>
      </c>
      <c r="K481" t="s">
        <v>226</v>
      </c>
      <c r="L481" t="s">
        <v>226</v>
      </c>
      <c r="M481">
        <v>5652.25</v>
      </c>
      <c r="N481" t="str">
        <f t="shared" si="17"/>
        <v>Juvenile</v>
      </c>
      <c r="O481" t="s">
        <v>48</v>
      </c>
      <c r="Q481" t="str">
        <f>IF(OR(O481= "Bay Study", O481= "FMWT"), VLOOKUP(D481,'Station-Crosswalk'!$A$1:$F$147,6,FALSE), "")</f>
        <v>Far West</v>
      </c>
      <c r="R481" t="str">
        <f>IF(OR(O481= "Bay Study", O481="FMWT"), VLOOKUP(D481,'Station-Crosswalk'!$A$1:$F$147,5,FALSE))</f>
        <v>Suisun Bay</v>
      </c>
      <c r="T481" s="50">
        <v>0</v>
      </c>
      <c r="V481" t="s">
        <v>227</v>
      </c>
    </row>
    <row r="482" spans="1:22" x14ac:dyDescent="0.25">
      <c r="A482">
        <v>2025</v>
      </c>
      <c r="B482">
        <v>2</v>
      </c>
      <c r="C482" s="77">
        <v>45693</v>
      </c>
      <c r="D482">
        <v>432</v>
      </c>
      <c r="E482">
        <v>1</v>
      </c>
      <c r="F482" t="s">
        <v>225</v>
      </c>
      <c r="G482">
        <v>0</v>
      </c>
      <c r="H482">
        <v>73</v>
      </c>
      <c r="I482">
        <v>1</v>
      </c>
      <c r="J482" t="s">
        <v>226</v>
      </c>
      <c r="K482" t="s">
        <v>226</v>
      </c>
      <c r="L482" t="s">
        <v>226</v>
      </c>
      <c r="M482">
        <v>5652.25</v>
      </c>
      <c r="N482" t="str">
        <f t="shared" si="17"/>
        <v>Juvenile</v>
      </c>
      <c r="O482" t="s">
        <v>48</v>
      </c>
      <c r="Q482" t="str">
        <f>IF(OR(O482= "Bay Study", O482= "FMWT"), VLOOKUP(D482,'Station-Crosswalk'!$A$1:$F$147,6,FALSE), "")</f>
        <v>Far West</v>
      </c>
      <c r="R482" t="str">
        <f>IF(OR(O482= "Bay Study", O482="FMWT"), VLOOKUP(D482,'Station-Crosswalk'!$A$1:$F$147,5,FALSE))</f>
        <v>Suisun Bay</v>
      </c>
      <c r="T482" s="50">
        <v>0</v>
      </c>
      <c r="V482" t="s">
        <v>227</v>
      </c>
    </row>
    <row r="483" spans="1:22" x14ac:dyDescent="0.25">
      <c r="A483">
        <v>2025</v>
      </c>
      <c r="B483">
        <v>2</v>
      </c>
      <c r="C483" s="77">
        <v>45693</v>
      </c>
      <c r="D483">
        <v>432</v>
      </c>
      <c r="E483">
        <v>1</v>
      </c>
      <c r="F483" t="s">
        <v>225</v>
      </c>
      <c r="G483">
        <v>0</v>
      </c>
      <c r="H483">
        <v>72</v>
      </c>
      <c r="I483">
        <v>1</v>
      </c>
      <c r="J483" t="s">
        <v>226</v>
      </c>
      <c r="K483" t="s">
        <v>226</v>
      </c>
      <c r="L483" t="s">
        <v>226</v>
      </c>
      <c r="M483">
        <v>5652.25</v>
      </c>
      <c r="N483" t="str">
        <f t="shared" si="17"/>
        <v>Juvenile</v>
      </c>
      <c r="O483" t="s">
        <v>48</v>
      </c>
      <c r="Q483" t="str">
        <f>IF(OR(O483= "Bay Study", O483= "FMWT"), VLOOKUP(D483,'Station-Crosswalk'!$A$1:$F$147,6,FALSE), "")</f>
        <v>Far West</v>
      </c>
      <c r="R483" t="str">
        <f>IF(OR(O483= "Bay Study", O483="FMWT"), VLOOKUP(D483,'Station-Crosswalk'!$A$1:$F$147,5,FALSE))</f>
        <v>Suisun Bay</v>
      </c>
      <c r="T483" s="50">
        <v>0</v>
      </c>
      <c r="V483" t="s">
        <v>227</v>
      </c>
    </row>
    <row r="484" spans="1:22" x14ac:dyDescent="0.25">
      <c r="A484">
        <v>2025</v>
      </c>
      <c r="B484">
        <v>2</v>
      </c>
      <c r="C484" s="77">
        <v>45693</v>
      </c>
      <c r="D484">
        <v>430</v>
      </c>
      <c r="E484">
        <v>1</v>
      </c>
      <c r="F484" t="s">
        <v>225</v>
      </c>
      <c r="G484">
        <v>0</v>
      </c>
      <c r="H484">
        <v>79</v>
      </c>
      <c r="I484">
        <v>1</v>
      </c>
      <c r="J484" t="s">
        <v>226</v>
      </c>
      <c r="K484" t="s">
        <v>226</v>
      </c>
      <c r="L484" t="s">
        <v>226</v>
      </c>
      <c r="M484">
        <v>6865.7875000000004</v>
      </c>
      <c r="N484" t="str">
        <f t="shared" si="17"/>
        <v>Juvenile</v>
      </c>
      <c r="O484" t="s">
        <v>48</v>
      </c>
      <c r="Q484" t="str">
        <f>IF(OR(O484= "Bay Study", O484= "FMWT"), VLOOKUP(D484,'Station-Crosswalk'!$A$1:$F$147,6,FALSE), "")</f>
        <v>West</v>
      </c>
      <c r="R484" t="str">
        <f>IF(OR(O484= "Bay Study", O484="FMWT"), VLOOKUP(D484,'Station-Crosswalk'!$A$1:$F$147,5,FALSE))</f>
        <v>Suisun Marsh</v>
      </c>
      <c r="T484" s="50">
        <v>0</v>
      </c>
      <c r="V484" t="s">
        <v>227</v>
      </c>
    </row>
    <row r="485" spans="1:22" x14ac:dyDescent="0.25">
      <c r="A485">
        <v>2025</v>
      </c>
      <c r="B485">
        <v>2</v>
      </c>
      <c r="C485" s="77">
        <v>45693</v>
      </c>
      <c r="D485">
        <v>430</v>
      </c>
      <c r="E485">
        <v>1</v>
      </c>
      <c r="F485" t="s">
        <v>225</v>
      </c>
      <c r="G485">
        <v>0</v>
      </c>
      <c r="H485">
        <v>78</v>
      </c>
      <c r="I485">
        <v>1</v>
      </c>
      <c r="J485" t="s">
        <v>226</v>
      </c>
      <c r="K485" t="s">
        <v>226</v>
      </c>
      <c r="L485" t="s">
        <v>226</v>
      </c>
      <c r="M485">
        <v>6865.7875000000004</v>
      </c>
      <c r="N485" t="str">
        <f t="shared" si="17"/>
        <v>Juvenile</v>
      </c>
      <c r="O485" t="s">
        <v>48</v>
      </c>
      <c r="Q485" t="str">
        <f>IF(OR(O485= "Bay Study", O485= "FMWT"), VLOOKUP(D485,'Station-Crosswalk'!$A$1:$F$147,6,FALSE), "")</f>
        <v>West</v>
      </c>
      <c r="R485" t="str">
        <f>IF(OR(O485= "Bay Study", O485="FMWT"), VLOOKUP(D485,'Station-Crosswalk'!$A$1:$F$147,5,FALSE))</f>
        <v>Suisun Marsh</v>
      </c>
      <c r="T485" s="50">
        <v>0</v>
      </c>
      <c r="V485" t="s">
        <v>227</v>
      </c>
    </row>
    <row r="486" spans="1:22" x14ac:dyDescent="0.25">
      <c r="A486">
        <v>2025</v>
      </c>
      <c r="B486">
        <v>2</v>
      </c>
      <c r="C486" s="77">
        <v>45693</v>
      </c>
      <c r="D486">
        <v>429</v>
      </c>
      <c r="E486">
        <v>1</v>
      </c>
      <c r="F486" t="s">
        <v>225</v>
      </c>
      <c r="G486">
        <v>0</v>
      </c>
      <c r="H486">
        <v>101</v>
      </c>
      <c r="I486">
        <v>1</v>
      </c>
      <c r="J486" t="s">
        <v>226</v>
      </c>
      <c r="K486" t="s">
        <v>226</v>
      </c>
      <c r="L486" t="s">
        <v>226</v>
      </c>
      <c r="M486">
        <v>5177.3</v>
      </c>
      <c r="N486" t="str">
        <f t="shared" si="17"/>
        <v>Adult</v>
      </c>
      <c r="O486" t="s">
        <v>48</v>
      </c>
      <c r="Q486" t="str">
        <f>IF(OR(O486= "Bay Study", O486= "FMWT"), VLOOKUP(D486,'Station-Crosswalk'!$A$1:$F$147,6,FALSE), "")</f>
        <v>Far West</v>
      </c>
      <c r="R486" t="str">
        <f>IF(OR(O486= "Bay Study", O486="FMWT"), VLOOKUP(D486,'Station-Crosswalk'!$A$1:$F$147,5,FALSE))</f>
        <v>Suisun Bay</v>
      </c>
      <c r="T486" s="50">
        <v>0</v>
      </c>
      <c r="V486" t="s">
        <v>227</v>
      </c>
    </row>
    <row r="487" spans="1:22" x14ac:dyDescent="0.25">
      <c r="A487">
        <v>2025</v>
      </c>
      <c r="B487">
        <v>2</v>
      </c>
      <c r="C487" s="77">
        <v>45693</v>
      </c>
      <c r="D487">
        <v>429</v>
      </c>
      <c r="E487">
        <v>1</v>
      </c>
      <c r="F487" t="s">
        <v>225</v>
      </c>
      <c r="G487">
        <v>0</v>
      </c>
      <c r="H487">
        <v>90</v>
      </c>
      <c r="I487">
        <v>1</v>
      </c>
      <c r="J487" t="s">
        <v>226</v>
      </c>
      <c r="K487" t="s">
        <v>226</v>
      </c>
      <c r="L487" t="s">
        <v>226</v>
      </c>
      <c r="M487">
        <v>5177.3</v>
      </c>
      <c r="N487" t="str">
        <f t="shared" si="17"/>
        <v>Adult</v>
      </c>
      <c r="O487" t="s">
        <v>48</v>
      </c>
      <c r="Q487" t="str">
        <f>IF(OR(O487= "Bay Study", O487= "FMWT"), VLOOKUP(D487,'Station-Crosswalk'!$A$1:$F$147,6,FALSE), "")</f>
        <v>Far West</v>
      </c>
      <c r="R487" t="str">
        <f>IF(OR(O487= "Bay Study", O487="FMWT"), VLOOKUP(D487,'Station-Crosswalk'!$A$1:$F$147,5,FALSE))</f>
        <v>Suisun Bay</v>
      </c>
      <c r="T487" s="50">
        <v>0</v>
      </c>
      <c r="V487" t="s">
        <v>227</v>
      </c>
    </row>
    <row r="488" spans="1:22" x14ac:dyDescent="0.25">
      <c r="A488">
        <v>2025</v>
      </c>
      <c r="B488">
        <v>2</v>
      </c>
      <c r="C488" s="77">
        <v>45693</v>
      </c>
      <c r="D488">
        <v>429</v>
      </c>
      <c r="E488">
        <v>1</v>
      </c>
      <c r="F488" t="s">
        <v>225</v>
      </c>
      <c r="G488">
        <v>0</v>
      </c>
      <c r="H488">
        <v>87</v>
      </c>
      <c r="I488">
        <v>1</v>
      </c>
      <c r="J488" t="s">
        <v>226</v>
      </c>
      <c r="K488" t="s">
        <v>226</v>
      </c>
      <c r="L488" t="s">
        <v>226</v>
      </c>
      <c r="M488">
        <v>5177.3</v>
      </c>
      <c r="N488" t="str">
        <f t="shared" si="17"/>
        <v>Adult</v>
      </c>
      <c r="O488" t="s">
        <v>48</v>
      </c>
      <c r="Q488" t="str">
        <f>IF(OR(O488= "Bay Study", O488= "FMWT"), VLOOKUP(D488,'Station-Crosswalk'!$A$1:$F$147,6,FALSE), "")</f>
        <v>Far West</v>
      </c>
      <c r="R488" t="str">
        <f>IF(OR(O488= "Bay Study", O488="FMWT"), VLOOKUP(D488,'Station-Crosswalk'!$A$1:$F$147,5,FALSE))</f>
        <v>Suisun Bay</v>
      </c>
      <c r="T488" s="50">
        <v>0</v>
      </c>
      <c r="V488" t="s">
        <v>227</v>
      </c>
    </row>
    <row r="489" spans="1:22" x14ac:dyDescent="0.25">
      <c r="A489">
        <v>2025</v>
      </c>
      <c r="B489">
        <v>2</v>
      </c>
      <c r="C489" s="77">
        <v>45693</v>
      </c>
      <c r="D489">
        <v>429</v>
      </c>
      <c r="E489">
        <v>1</v>
      </c>
      <c r="F489" t="s">
        <v>225</v>
      </c>
      <c r="G489">
        <v>0</v>
      </c>
      <c r="H489">
        <v>86</v>
      </c>
      <c r="I489">
        <v>1</v>
      </c>
      <c r="J489" t="s">
        <v>226</v>
      </c>
      <c r="K489" t="s">
        <v>226</v>
      </c>
      <c r="L489" t="s">
        <v>226</v>
      </c>
      <c r="M489">
        <v>5177.3</v>
      </c>
      <c r="N489" t="str">
        <f t="shared" si="17"/>
        <v>Adult</v>
      </c>
      <c r="O489" t="s">
        <v>48</v>
      </c>
      <c r="Q489" t="str">
        <f>IF(OR(O489= "Bay Study", O489= "FMWT"), VLOOKUP(D489,'Station-Crosswalk'!$A$1:$F$147,6,FALSE), "")</f>
        <v>Far West</v>
      </c>
      <c r="R489" t="str">
        <f>IF(OR(O489= "Bay Study", O489="FMWT"), VLOOKUP(D489,'Station-Crosswalk'!$A$1:$F$147,5,FALSE))</f>
        <v>Suisun Bay</v>
      </c>
      <c r="T489" s="50">
        <v>0</v>
      </c>
      <c r="V489" t="s">
        <v>227</v>
      </c>
    </row>
    <row r="490" spans="1:22" x14ac:dyDescent="0.25">
      <c r="A490">
        <v>2025</v>
      </c>
      <c r="B490">
        <v>2</v>
      </c>
      <c r="C490" s="77">
        <v>45693</v>
      </c>
      <c r="D490">
        <v>428</v>
      </c>
      <c r="E490">
        <v>1</v>
      </c>
      <c r="F490" t="s">
        <v>225</v>
      </c>
      <c r="G490">
        <v>0</v>
      </c>
      <c r="H490">
        <v>86</v>
      </c>
      <c r="I490">
        <v>1</v>
      </c>
      <c r="J490" t="s">
        <v>226</v>
      </c>
      <c r="K490" t="s">
        <v>226</v>
      </c>
      <c r="L490" t="s">
        <v>226</v>
      </c>
      <c r="M490">
        <v>5139.0625</v>
      </c>
      <c r="N490" t="str">
        <f t="shared" si="17"/>
        <v>Adult</v>
      </c>
      <c r="O490" t="s">
        <v>48</v>
      </c>
      <c r="Q490" t="str">
        <f>IF(OR(O490= "Bay Study", O490= "FMWT"), VLOOKUP(D490,'Station-Crosswalk'!$A$1:$F$147,6,FALSE), "")</f>
        <v>Far West</v>
      </c>
      <c r="R490" t="str">
        <f>IF(OR(O490= "Bay Study", O490="FMWT"), VLOOKUP(D490,'Station-Crosswalk'!$A$1:$F$147,5,FALSE))</f>
        <v>Suisun Bay</v>
      </c>
      <c r="T490" s="50">
        <v>0</v>
      </c>
      <c r="V490" t="s">
        <v>227</v>
      </c>
    </row>
    <row r="491" spans="1:22" x14ac:dyDescent="0.25">
      <c r="A491">
        <v>2025</v>
      </c>
      <c r="B491">
        <v>2</v>
      </c>
      <c r="C491" s="77">
        <v>45693</v>
      </c>
      <c r="D491">
        <v>427</v>
      </c>
      <c r="E491">
        <v>1</v>
      </c>
      <c r="F491" t="s">
        <v>225</v>
      </c>
      <c r="G491">
        <v>0</v>
      </c>
      <c r="H491">
        <v>67</v>
      </c>
      <c r="I491">
        <v>1</v>
      </c>
      <c r="J491" t="s">
        <v>226</v>
      </c>
      <c r="K491" t="s">
        <v>226</v>
      </c>
      <c r="L491" t="s">
        <v>226</v>
      </c>
      <c r="M491">
        <v>5823.8874999999998</v>
      </c>
      <c r="N491" t="str">
        <f t="shared" si="17"/>
        <v>Juvenile</v>
      </c>
      <c r="O491" t="s">
        <v>48</v>
      </c>
      <c r="Q491" t="str">
        <f>IF(OR(O491= "Bay Study", O491= "FMWT"), VLOOKUP(D491,'Station-Crosswalk'!$A$1:$F$147,6,FALSE), "")</f>
        <v>Far West</v>
      </c>
      <c r="R491" t="str">
        <f>IF(OR(O491= "Bay Study", O491="FMWT"), VLOOKUP(D491,'Station-Crosswalk'!$A$1:$F$147,5,FALSE))</f>
        <v>Western Delta</v>
      </c>
      <c r="T491" s="50">
        <v>0</v>
      </c>
      <c r="V491" t="s">
        <v>227</v>
      </c>
    </row>
    <row r="492" spans="1:22" x14ac:dyDescent="0.25">
      <c r="A492">
        <v>2025</v>
      </c>
      <c r="B492">
        <v>2</v>
      </c>
      <c r="C492" s="77">
        <v>45694</v>
      </c>
      <c r="D492">
        <v>346</v>
      </c>
      <c r="E492">
        <v>2</v>
      </c>
      <c r="F492" t="s">
        <v>225</v>
      </c>
      <c r="G492">
        <v>0</v>
      </c>
      <c r="H492">
        <v>112</v>
      </c>
      <c r="I492">
        <v>1</v>
      </c>
      <c r="J492" t="s">
        <v>226</v>
      </c>
      <c r="K492" t="s">
        <v>226</v>
      </c>
      <c r="L492" s="20" t="s">
        <v>246</v>
      </c>
      <c r="M492" t="s">
        <v>226</v>
      </c>
      <c r="N492" t="str">
        <f t="shared" si="17"/>
        <v>Adult</v>
      </c>
      <c r="O492" t="s">
        <v>48</v>
      </c>
      <c r="Q492" t="str">
        <f>IF(OR(O492= "Bay Study", O492= "FMWT"), VLOOKUP(D492,'Station-Crosswalk'!$A$1:$F$147,6,FALSE), "")</f>
        <v>Far West</v>
      </c>
      <c r="R492" t="str">
        <f>IF(OR(O492= "Bay Study", O492="FMWT"), VLOOKUP(D492,'Station-Crosswalk'!$A$1:$F$147,5,FALSE))</f>
        <v>Western Delta</v>
      </c>
      <c r="T492" s="50">
        <v>0</v>
      </c>
      <c r="V492" t="s">
        <v>227</v>
      </c>
    </row>
    <row r="493" spans="1:22" x14ac:dyDescent="0.25">
      <c r="A493">
        <v>2025</v>
      </c>
      <c r="B493">
        <v>2</v>
      </c>
      <c r="C493" s="77">
        <v>45694</v>
      </c>
      <c r="D493">
        <v>346</v>
      </c>
      <c r="E493">
        <v>1</v>
      </c>
      <c r="F493" t="s">
        <v>225</v>
      </c>
      <c r="G493">
        <v>0</v>
      </c>
      <c r="H493">
        <v>111</v>
      </c>
      <c r="I493">
        <v>1</v>
      </c>
      <c r="J493" t="s">
        <v>226</v>
      </c>
      <c r="K493" t="s">
        <v>226</v>
      </c>
      <c r="L493" t="s">
        <v>226</v>
      </c>
      <c r="M493">
        <v>9277.625</v>
      </c>
      <c r="N493" t="str">
        <f t="shared" si="17"/>
        <v>Adult</v>
      </c>
      <c r="O493" t="s">
        <v>48</v>
      </c>
      <c r="Q493" t="str">
        <f>IF(OR(O493= "Bay Study", O493= "FMWT"), VLOOKUP(D493,'Station-Crosswalk'!$A$1:$F$147,6,FALSE), "")</f>
        <v>Far West</v>
      </c>
      <c r="R493" t="str">
        <f>IF(OR(O493= "Bay Study", O493="FMWT"), VLOOKUP(D493,'Station-Crosswalk'!$A$1:$F$147,5,FALSE))</f>
        <v>Western Delta</v>
      </c>
      <c r="T493" s="50">
        <v>0</v>
      </c>
      <c r="V493" t="s">
        <v>227</v>
      </c>
    </row>
    <row r="494" spans="1:22" x14ac:dyDescent="0.25">
      <c r="A494">
        <v>2025</v>
      </c>
      <c r="B494">
        <v>2</v>
      </c>
      <c r="C494" s="77">
        <v>45694</v>
      </c>
      <c r="D494">
        <v>346</v>
      </c>
      <c r="E494">
        <v>1</v>
      </c>
      <c r="F494" t="s">
        <v>225</v>
      </c>
      <c r="G494">
        <v>0</v>
      </c>
      <c r="H494">
        <v>110</v>
      </c>
      <c r="I494">
        <v>1</v>
      </c>
      <c r="J494" t="s">
        <v>226</v>
      </c>
      <c r="K494" t="s">
        <v>226</v>
      </c>
      <c r="L494" t="s">
        <v>226</v>
      </c>
      <c r="M494">
        <v>9277.625</v>
      </c>
      <c r="N494" t="str">
        <f t="shared" si="17"/>
        <v>Adult</v>
      </c>
      <c r="O494" t="s">
        <v>48</v>
      </c>
      <c r="Q494" t="str">
        <f>IF(OR(O494= "Bay Study", O494= "FMWT"), VLOOKUP(D494,'Station-Crosswalk'!$A$1:$F$147,6,FALSE), "")</f>
        <v>Far West</v>
      </c>
      <c r="R494" t="str">
        <f>IF(OR(O494= "Bay Study", O494="FMWT"), VLOOKUP(D494,'Station-Crosswalk'!$A$1:$F$147,5,FALSE))</f>
        <v>Western Delta</v>
      </c>
      <c r="T494" s="50">
        <v>0</v>
      </c>
      <c r="V494" t="s">
        <v>227</v>
      </c>
    </row>
    <row r="495" spans="1:22" x14ac:dyDescent="0.25">
      <c r="A495">
        <v>2025</v>
      </c>
      <c r="B495">
        <v>2</v>
      </c>
      <c r="C495" s="77">
        <v>45694</v>
      </c>
      <c r="D495">
        <v>346</v>
      </c>
      <c r="E495">
        <v>1</v>
      </c>
      <c r="F495" t="s">
        <v>225</v>
      </c>
      <c r="G495">
        <v>0</v>
      </c>
      <c r="H495">
        <v>86</v>
      </c>
      <c r="I495">
        <v>1</v>
      </c>
      <c r="J495" t="s">
        <v>226</v>
      </c>
      <c r="K495" t="s">
        <v>226</v>
      </c>
      <c r="L495" t="s">
        <v>226</v>
      </c>
      <c r="M495">
        <v>9277.625</v>
      </c>
      <c r="N495" t="str">
        <f t="shared" si="17"/>
        <v>Adult</v>
      </c>
      <c r="O495" t="s">
        <v>48</v>
      </c>
      <c r="Q495" t="str">
        <f>IF(OR(O495= "Bay Study", O495= "FMWT"), VLOOKUP(D495,'Station-Crosswalk'!$A$1:$F$147,6,FALSE), "")</f>
        <v>Far West</v>
      </c>
      <c r="R495" t="str">
        <f>IF(OR(O495= "Bay Study", O495="FMWT"), VLOOKUP(D495,'Station-Crosswalk'!$A$1:$F$147,5,FALSE))</f>
        <v>Western Delta</v>
      </c>
      <c r="T495" s="50">
        <v>0</v>
      </c>
      <c r="V495" t="s">
        <v>227</v>
      </c>
    </row>
    <row r="496" spans="1:22" x14ac:dyDescent="0.25">
      <c r="A496">
        <v>2025</v>
      </c>
      <c r="B496">
        <v>2</v>
      </c>
      <c r="C496" s="77">
        <v>45694</v>
      </c>
      <c r="D496">
        <v>346</v>
      </c>
      <c r="E496">
        <v>2</v>
      </c>
      <c r="F496" t="s">
        <v>225</v>
      </c>
      <c r="G496">
        <v>0</v>
      </c>
      <c r="H496">
        <v>83</v>
      </c>
      <c r="I496">
        <v>1</v>
      </c>
      <c r="J496" t="s">
        <v>226</v>
      </c>
      <c r="K496" t="s">
        <v>226</v>
      </c>
      <c r="L496" s="20" t="s">
        <v>246</v>
      </c>
      <c r="M496" t="s">
        <v>226</v>
      </c>
      <c r="N496" t="str">
        <f t="shared" si="17"/>
        <v>Juvenile</v>
      </c>
      <c r="O496" t="s">
        <v>48</v>
      </c>
      <c r="Q496" t="str">
        <f>IF(OR(O496= "Bay Study", O496= "FMWT"), VLOOKUP(D496,'Station-Crosswalk'!$A$1:$F$147,6,FALSE), "")</f>
        <v>Far West</v>
      </c>
      <c r="R496" t="str">
        <f>IF(OR(O496= "Bay Study", O496="FMWT"), VLOOKUP(D496,'Station-Crosswalk'!$A$1:$F$147,5,FALSE))</f>
        <v>Western Delta</v>
      </c>
      <c r="T496" s="50">
        <v>0</v>
      </c>
      <c r="V496" t="s">
        <v>227</v>
      </c>
    </row>
    <row r="497" spans="1:22" x14ac:dyDescent="0.25">
      <c r="A497">
        <v>2025</v>
      </c>
      <c r="B497">
        <v>2</v>
      </c>
      <c r="C497" s="77">
        <v>45694</v>
      </c>
      <c r="D497">
        <v>346</v>
      </c>
      <c r="E497">
        <v>2</v>
      </c>
      <c r="F497" t="s">
        <v>225</v>
      </c>
      <c r="G497">
        <v>0</v>
      </c>
      <c r="H497">
        <v>72</v>
      </c>
      <c r="I497">
        <v>1</v>
      </c>
      <c r="J497" t="s">
        <v>226</v>
      </c>
      <c r="K497" t="s">
        <v>226</v>
      </c>
      <c r="L497" s="20" t="s">
        <v>246</v>
      </c>
      <c r="M497" t="s">
        <v>226</v>
      </c>
      <c r="N497" t="str">
        <f t="shared" si="17"/>
        <v>Juvenile</v>
      </c>
      <c r="O497" t="s">
        <v>48</v>
      </c>
      <c r="Q497" t="str">
        <f>IF(OR(O497= "Bay Study", O497= "FMWT"), VLOOKUP(D497,'Station-Crosswalk'!$A$1:$F$147,6,FALSE), "")</f>
        <v>Far West</v>
      </c>
      <c r="R497" t="str">
        <f>IF(OR(O497= "Bay Study", O497="FMWT"), VLOOKUP(D497,'Station-Crosswalk'!$A$1:$F$147,5,FALSE))</f>
        <v>Western Delta</v>
      </c>
      <c r="T497" s="50">
        <v>0</v>
      </c>
      <c r="V497" t="s">
        <v>227</v>
      </c>
    </row>
    <row r="498" spans="1:22" x14ac:dyDescent="0.25">
      <c r="A498">
        <v>2025</v>
      </c>
      <c r="B498">
        <v>2</v>
      </c>
      <c r="C498" s="77">
        <v>45694</v>
      </c>
      <c r="D498">
        <v>346</v>
      </c>
      <c r="E498">
        <v>1</v>
      </c>
      <c r="F498" t="s">
        <v>225</v>
      </c>
      <c r="G498">
        <v>0</v>
      </c>
      <c r="H498">
        <v>69</v>
      </c>
      <c r="I498">
        <v>1</v>
      </c>
      <c r="J498" t="s">
        <v>226</v>
      </c>
      <c r="K498" t="s">
        <v>226</v>
      </c>
      <c r="L498" t="s">
        <v>226</v>
      </c>
      <c r="M498">
        <v>9277.625</v>
      </c>
      <c r="N498" t="str">
        <f t="shared" si="17"/>
        <v>Juvenile</v>
      </c>
      <c r="O498" t="s">
        <v>48</v>
      </c>
      <c r="Q498" t="str">
        <f>IF(OR(O498= "Bay Study", O498= "FMWT"), VLOOKUP(D498,'Station-Crosswalk'!$A$1:$F$147,6,FALSE), "")</f>
        <v>Far West</v>
      </c>
      <c r="R498" t="str">
        <f>IF(OR(O498= "Bay Study", O498="FMWT"), VLOOKUP(D498,'Station-Crosswalk'!$A$1:$F$147,5,FALSE))</f>
        <v>Western Delta</v>
      </c>
      <c r="T498" s="50">
        <v>0</v>
      </c>
      <c r="V498" t="s">
        <v>227</v>
      </c>
    </row>
    <row r="499" spans="1:22" x14ac:dyDescent="0.25">
      <c r="A499">
        <v>2025</v>
      </c>
      <c r="B499">
        <v>2</v>
      </c>
      <c r="C499" s="77">
        <v>45694</v>
      </c>
      <c r="D499">
        <v>346</v>
      </c>
      <c r="E499">
        <v>1</v>
      </c>
      <c r="F499" t="s">
        <v>225</v>
      </c>
      <c r="G499">
        <v>0</v>
      </c>
      <c r="H499">
        <v>68</v>
      </c>
      <c r="I499">
        <v>1</v>
      </c>
      <c r="J499" t="s">
        <v>226</v>
      </c>
      <c r="K499" t="s">
        <v>226</v>
      </c>
      <c r="L499" t="s">
        <v>226</v>
      </c>
      <c r="M499">
        <v>9277.625</v>
      </c>
      <c r="N499" t="str">
        <f t="shared" si="17"/>
        <v>Juvenile</v>
      </c>
      <c r="O499" t="s">
        <v>48</v>
      </c>
      <c r="Q499" t="str">
        <f>IF(OR(O499= "Bay Study", O499= "FMWT"), VLOOKUP(D499,'Station-Crosswalk'!$A$1:$F$147,6,FALSE), "")</f>
        <v>Far West</v>
      </c>
      <c r="R499" t="str">
        <f>IF(OR(O499= "Bay Study", O499="FMWT"), VLOOKUP(D499,'Station-Crosswalk'!$A$1:$F$147,5,FALSE))</f>
        <v>Western Delta</v>
      </c>
      <c r="T499" s="50">
        <v>0</v>
      </c>
      <c r="V499" t="s">
        <v>227</v>
      </c>
    </row>
    <row r="500" spans="1:22" x14ac:dyDescent="0.25">
      <c r="A500">
        <v>2025</v>
      </c>
      <c r="B500">
        <v>2</v>
      </c>
      <c r="C500" s="77">
        <v>45694</v>
      </c>
      <c r="D500">
        <v>346</v>
      </c>
      <c r="E500">
        <v>1</v>
      </c>
      <c r="F500" t="s">
        <v>225</v>
      </c>
      <c r="G500">
        <v>0</v>
      </c>
      <c r="H500">
        <v>67</v>
      </c>
      <c r="I500">
        <v>1</v>
      </c>
      <c r="J500" t="s">
        <v>226</v>
      </c>
      <c r="K500" t="s">
        <v>226</v>
      </c>
      <c r="L500" t="s">
        <v>226</v>
      </c>
      <c r="M500">
        <v>9277.625</v>
      </c>
      <c r="N500" t="str">
        <f t="shared" si="17"/>
        <v>Juvenile</v>
      </c>
      <c r="O500" t="s">
        <v>48</v>
      </c>
      <c r="Q500" t="str">
        <f>IF(OR(O500= "Bay Study", O500= "FMWT"), VLOOKUP(D500,'Station-Crosswalk'!$A$1:$F$147,6,FALSE), "")</f>
        <v>Far West</v>
      </c>
      <c r="R500" t="str">
        <f>IF(OR(O500= "Bay Study", O500="FMWT"), VLOOKUP(D500,'Station-Crosswalk'!$A$1:$F$147,5,FALSE))</f>
        <v>Western Delta</v>
      </c>
      <c r="T500" s="50">
        <v>0</v>
      </c>
      <c r="V500" t="s">
        <v>227</v>
      </c>
    </row>
    <row r="501" spans="1:22" x14ac:dyDescent="0.25">
      <c r="A501">
        <v>2025</v>
      </c>
      <c r="B501">
        <v>2</v>
      </c>
      <c r="C501" s="77">
        <v>45694</v>
      </c>
      <c r="D501">
        <v>346</v>
      </c>
      <c r="E501">
        <v>1</v>
      </c>
      <c r="F501" t="s">
        <v>225</v>
      </c>
      <c r="G501">
        <v>0</v>
      </c>
      <c r="H501">
        <v>62</v>
      </c>
      <c r="I501">
        <v>1</v>
      </c>
      <c r="J501" t="s">
        <v>226</v>
      </c>
      <c r="K501" t="s">
        <v>226</v>
      </c>
      <c r="L501" t="s">
        <v>226</v>
      </c>
      <c r="M501">
        <v>9277.625</v>
      </c>
      <c r="N501" t="str">
        <f t="shared" si="17"/>
        <v>Juvenile</v>
      </c>
      <c r="O501" t="s">
        <v>48</v>
      </c>
      <c r="Q501" t="str">
        <f>IF(OR(O501= "Bay Study", O501= "FMWT"), VLOOKUP(D501,'Station-Crosswalk'!$A$1:$F$147,6,FALSE), "")</f>
        <v>Far West</v>
      </c>
      <c r="R501" t="str">
        <f>IF(OR(O501= "Bay Study", O501="FMWT"), VLOOKUP(D501,'Station-Crosswalk'!$A$1:$F$147,5,FALSE))</f>
        <v>Western Delta</v>
      </c>
      <c r="T501" s="50">
        <v>0</v>
      </c>
      <c r="V501" t="s">
        <v>227</v>
      </c>
    </row>
    <row r="502" spans="1:22" x14ac:dyDescent="0.25">
      <c r="A502">
        <v>2025</v>
      </c>
      <c r="B502">
        <v>2</v>
      </c>
      <c r="C502" s="77">
        <v>45694</v>
      </c>
      <c r="D502">
        <v>345</v>
      </c>
      <c r="E502">
        <v>1</v>
      </c>
      <c r="F502" t="s">
        <v>225</v>
      </c>
      <c r="G502">
        <v>0</v>
      </c>
      <c r="H502">
        <v>83</v>
      </c>
      <c r="I502">
        <v>1</v>
      </c>
      <c r="J502" t="s">
        <v>226</v>
      </c>
      <c r="K502" t="s">
        <v>226</v>
      </c>
      <c r="L502" t="s">
        <v>226</v>
      </c>
      <c r="M502">
        <v>9264.6875</v>
      </c>
      <c r="N502" t="str">
        <f t="shared" si="17"/>
        <v>Juvenile</v>
      </c>
      <c r="O502" t="s">
        <v>48</v>
      </c>
      <c r="Q502" t="str">
        <f>IF(OR(O502= "Bay Study", O502= "FMWT"), VLOOKUP(D502,'Station-Crosswalk'!$A$1:$F$147,6,FALSE), "")</f>
        <v>Bay</v>
      </c>
      <c r="R502" t="str">
        <f>IF(OR(O502= "Bay Study", O502="FMWT"), VLOOKUP(D502,'Station-Crosswalk'!$A$1:$F$147,5,FALSE))</f>
        <v>Bay</v>
      </c>
      <c r="T502" s="50">
        <v>0</v>
      </c>
      <c r="V502" t="s">
        <v>227</v>
      </c>
    </row>
    <row r="503" spans="1:22" x14ac:dyDescent="0.25">
      <c r="A503">
        <v>2025</v>
      </c>
      <c r="B503">
        <v>2</v>
      </c>
      <c r="C503" s="77">
        <v>45694</v>
      </c>
      <c r="D503">
        <v>345</v>
      </c>
      <c r="E503">
        <v>1</v>
      </c>
      <c r="F503" t="s">
        <v>225</v>
      </c>
      <c r="G503">
        <v>0</v>
      </c>
      <c r="H503">
        <v>82</v>
      </c>
      <c r="I503">
        <v>1</v>
      </c>
      <c r="J503" t="s">
        <v>226</v>
      </c>
      <c r="K503" t="s">
        <v>226</v>
      </c>
      <c r="L503" t="s">
        <v>226</v>
      </c>
      <c r="M503">
        <v>9264.6875</v>
      </c>
      <c r="N503" t="str">
        <f t="shared" si="17"/>
        <v>Juvenile</v>
      </c>
      <c r="O503" t="s">
        <v>48</v>
      </c>
      <c r="Q503" t="str">
        <f>IF(OR(O503= "Bay Study", O503= "FMWT"), VLOOKUP(D503,'Station-Crosswalk'!$A$1:$F$147,6,FALSE), "")</f>
        <v>Bay</v>
      </c>
      <c r="R503" t="str">
        <f>IF(OR(O503= "Bay Study", O503="FMWT"), VLOOKUP(D503,'Station-Crosswalk'!$A$1:$F$147,5,FALSE))</f>
        <v>Bay</v>
      </c>
      <c r="T503" s="50">
        <v>0</v>
      </c>
      <c r="V503" t="s">
        <v>227</v>
      </c>
    </row>
    <row r="504" spans="1:22" x14ac:dyDescent="0.25">
      <c r="A504">
        <v>2025</v>
      </c>
      <c r="B504">
        <v>2</v>
      </c>
      <c r="C504" s="77">
        <v>45694</v>
      </c>
      <c r="D504">
        <v>345</v>
      </c>
      <c r="E504">
        <v>1</v>
      </c>
      <c r="F504" t="s">
        <v>225</v>
      </c>
      <c r="G504">
        <v>0</v>
      </c>
      <c r="H504">
        <v>80</v>
      </c>
      <c r="I504">
        <v>1</v>
      </c>
      <c r="J504" t="s">
        <v>226</v>
      </c>
      <c r="K504" t="s">
        <v>226</v>
      </c>
      <c r="L504" t="s">
        <v>226</v>
      </c>
      <c r="M504">
        <v>9264.6875</v>
      </c>
      <c r="N504" t="str">
        <f t="shared" si="17"/>
        <v>Juvenile</v>
      </c>
      <c r="O504" t="s">
        <v>48</v>
      </c>
      <c r="Q504" t="str">
        <f>IF(OR(O504= "Bay Study", O504= "FMWT"), VLOOKUP(D504,'Station-Crosswalk'!$A$1:$F$147,6,FALSE), "")</f>
        <v>Bay</v>
      </c>
      <c r="R504" t="str">
        <f>IF(OR(O504= "Bay Study", O504="FMWT"), VLOOKUP(D504,'Station-Crosswalk'!$A$1:$F$147,5,FALSE))</f>
        <v>Bay</v>
      </c>
      <c r="T504" s="50">
        <v>0</v>
      </c>
      <c r="V504" t="s">
        <v>227</v>
      </c>
    </row>
    <row r="505" spans="1:22" x14ac:dyDescent="0.25">
      <c r="A505">
        <v>2025</v>
      </c>
      <c r="B505">
        <v>2</v>
      </c>
      <c r="C505" s="77">
        <v>45694</v>
      </c>
      <c r="D505">
        <v>345</v>
      </c>
      <c r="E505">
        <v>1</v>
      </c>
      <c r="F505" t="s">
        <v>225</v>
      </c>
      <c r="G505">
        <v>0</v>
      </c>
      <c r="H505">
        <v>73</v>
      </c>
      <c r="I505">
        <v>1</v>
      </c>
      <c r="J505" t="s">
        <v>226</v>
      </c>
      <c r="K505" t="s">
        <v>226</v>
      </c>
      <c r="L505" t="s">
        <v>226</v>
      </c>
      <c r="M505">
        <v>9264.6875</v>
      </c>
      <c r="N505" t="str">
        <f t="shared" ref="N505:N536" si="18">IF(H505=0, "Adult", IF(H505&lt;20,"Larva",IF(H505&lt;=84,"Juvenile","Adult")))</f>
        <v>Juvenile</v>
      </c>
      <c r="O505" t="s">
        <v>48</v>
      </c>
      <c r="Q505" t="str">
        <f>IF(OR(O505= "Bay Study", O505= "FMWT"), VLOOKUP(D505,'Station-Crosswalk'!$A$1:$F$147,6,FALSE), "")</f>
        <v>Bay</v>
      </c>
      <c r="R505" t="str">
        <f>IF(OR(O505= "Bay Study", O505="FMWT"), VLOOKUP(D505,'Station-Crosswalk'!$A$1:$F$147,5,FALSE))</f>
        <v>Bay</v>
      </c>
      <c r="T505" s="50">
        <v>0</v>
      </c>
      <c r="V505" t="s">
        <v>227</v>
      </c>
    </row>
    <row r="506" spans="1:22" x14ac:dyDescent="0.25">
      <c r="A506">
        <v>2025</v>
      </c>
      <c r="B506">
        <v>2</v>
      </c>
      <c r="C506" s="77">
        <v>45694</v>
      </c>
      <c r="D506">
        <v>345</v>
      </c>
      <c r="E506">
        <v>1</v>
      </c>
      <c r="F506" t="s">
        <v>225</v>
      </c>
      <c r="G506">
        <v>0</v>
      </c>
      <c r="H506">
        <v>71</v>
      </c>
      <c r="I506">
        <v>1</v>
      </c>
      <c r="J506" t="s">
        <v>226</v>
      </c>
      <c r="K506" t="s">
        <v>226</v>
      </c>
      <c r="L506" t="s">
        <v>226</v>
      </c>
      <c r="M506">
        <v>9264.6875</v>
      </c>
      <c r="N506" t="str">
        <f t="shared" si="18"/>
        <v>Juvenile</v>
      </c>
      <c r="O506" t="s">
        <v>48</v>
      </c>
      <c r="Q506" t="str">
        <f>IF(OR(O506= "Bay Study", O506= "FMWT"), VLOOKUP(D506,'Station-Crosswalk'!$A$1:$F$147,6,FALSE), "")</f>
        <v>Bay</v>
      </c>
      <c r="R506" t="str">
        <f>IF(OR(O506= "Bay Study", O506="FMWT"), VLOOKUP(D506,'Station-Crosswalk'!$A$1:$F$147,5,FALSE))</f>
        <v>Bay</v>
      </c>
      <c r="T506" s="50">
        <v>0</v>
      </c>
      <c r="V506" t="s">
        <v>227</v>
      </c>
    </row>
    <row r="507" spans="1:22" x14ac:dyDescent="0.25">
      <c r="A507">
        <v>2025</v>
      </c>
      <c r="B507">
        <v>2</v>
      </c>
      <c r="C507" s="77">
        <v>45694</v>
      </c>
      <c r="D507">
        <v>345</v>
      </c>
      <c r="E507">
        <v>1</v>
      </c>
      <c r="F507" t="s">
        <v>225</v>
      </c>
      <c r="G507">
        <v>0</v>
      </c>
      <c r="H507">
        <v>63</v>
      </c>
      <c r="I507">
        <v>1</v>
      </c>
      <c r="J507" t="s">
        <v>226</v>
      </c>
      <c r="K507" t="s">
        <v>226</v>
      </c>
      <c r="L507" t="s">
        <v>226</v>
      </c>
      <c r="M507">
        <v>9264.6875</v>
      </c>
      <c r="N507" t="str">
        <f t="shared" si="18"/>
        <v>Juvenile</v>
      </c>
      <c r="O507" t="s">
        <v>48</v>
      </c>
      <c r="Q507" t="str">
        <f>IF(OR(O507= "Bay Study", O507= "FMWT"), VLOOKUP(D507,'Station-Crosswalk'!$A$1:$F$147,6,FALSE), "")</f>
        <v>Bay</v>
      </c>
      <c r="R507" t="str">
        <f>IF(OR(O507= "Bay Study", O507="FMWT"), VLOOKUP(D507,'Station-Crosswalk'!$A$1:$F$147,5,FALSE))</f>
        <v>Bay</v>
      </c>
      <c r="T507" s="50">
        <v>0</v>
      </c>
      <c r="V507" t="s">
        <v>227</v>
      </c>
    </row>
    <row r="508" spans="1:22" x14ac:dyDescent="0.25">
      <c r="A508">
        <v>2025</v>
      </c>
      <c r="B508">
        <v>2</v>
      </c>
      <c r="C508" s="77">
        <v>45694</v>
      </c>
      <c r="D508">
        <v>345</v>
      </c>
      <c r="E508">
        <v>1</v>
      </c>
      <c r="F508" t="s">
        <v>225</v>
      </c>
      <c r="G508">
        <v>0</v>
      </c>
      <c r="H508">
        <v>62</v>
      </c>
      <c r="I508">
        <v>1</v>
      </c>
      <c r="J508" t="s">
        <v>226</v>
      </c>
      <c r="K508" t="s">
        <v>226</v>
      </c>
      <c r="L508" t="s">
        <v>226</v>
      </c>
      <c r="M508">
        <v>9264.6875</v>
      </c>
      <c r="N508" t="str">
        <f t="shared" si="18"/>
        <v>Juvenile</v>
      </c>
      <c r="O508" t="s">
        <v>48</v>
      </c>
      <c r="Q508" t="str">
        <f>IF(OR(O508= "Bay Study", O508= "FMWT"), VLOOKUP(D508,'Station-Crosswalk'!$A$1:$F$147,6,FALSE), "")</f>
        <v>Bay</v>
      </c>
      <c r="R508" t="str">
        <f>IF(OR(O508= "Bay Study", O508="FMWT"), VLOOKUP(D508,'Station-Crosswalk'!$A$1:$F$147,5,FALSE))</f>
        <v>Bay</v>
      </c>
      <c r="T508" s="50">
        <v>0</v>
      </c>
      <c r="V508" t="s">
        <v>227</v>
      </c>
    </row>
    <row r="509" spans="1:22" x14ac:dyDescent="0.25">
      <c r="A509">
        <v>2025</v>
      </c>
      <c r="B509">
        <v>2</v>
      </c>
      <c r="C509" s="77">
        <v>45694</v>
      </c>
      <c r="D509">
        <v>325</v>
      </c>
      <c r="E509">
        <v>2</v>
      </c>
      <c r="F509" t="s">
        <v>225</v>
      </c>
      <c r="G509">
        <v>0</v>
      </c>
      <c r="H509">
        <v>66</v>
      </c>
      <c r="I509">
        <v>1</v>
      </c>
      <c r="J509" t="s">
        <v>226</v>
      </c>
      <c r="K509" t="s">
        <v>226</v>
      </c>
      <c r="L509" s="20" t="s">
        <v>247</v>
      </c>
      <c r="M509" t="s">
        <v>226</v>
      </c>
      <c r="N509" t="str">
        <f t="shared" si="18"/>
        <v>Juvenile</v>
      </c>
      <c r="O509" t="s">
        <v>48</v>
      </c>
      <c r="Q509" t="str">
        <f>IF(OR(O509= "Bay Study", O509= "FMWT"), VLOOKUP(D509,'Station-Crosswalk'!$A$1:$F$147,6,FALSE), "")</f>
        <v>Bay</v>
      </c>
      <c r="R509" t="str">
        <f>IF(OR(O509= "Bay Study", O509="FMWT"), VLOOKUP(D509,'Station-Crosswalk'!$A$1:$F$147,5,FALSE))</f>
        <v>Bay</v>
      </c>
      <c r="T509" s="50">
        <v>0</v>
      </c>
      <c r="V509" t="s">
        <v>227</v>
      </c>
    </row>
    <row r="510" spans="1:22" x14ac:dyDescent="0.25">
      <c r="A510">
        <v>2025</v>
      </c>
      <c r="B510">
        <v>2</v>
      </c>
      <c r="C510" s="77">
        <v>45694</v>
      </c>
      <c r="D510">
        <v>325</v>
      </c>
      <c r="E510">
        <v>2</v>
      </c>
      <c r="F510" t="s">
        <v>225</v>
      </c>
      <c r="G510">
        <v>0</v>
      </c>
      <c r="H510">
        <v>60</v>
      </c>
      <c r="I510">
        <v>1</v>
      </c>
      <c r="J510" t="s">
        <v>226</v>
      </c>
      <c r="K510" t="s">
        <v>226</v>
      </c>
      <c r="L510" s="20" t="s">
        <v>247</v>
      </c>
      <c r="M510" t="s">
        <v>226</v>
      </c>
      <c r="N510" t="str">
        <f t="shared" si="18"/>
        <v>Juvenile</v>
      </c>
      <c r="O510" t="s">
        <v>48</v>
      </c>
      <c r="Q510" t="str">
        <f>IF(OR(O510= "Bay Study", O510= "FMWT"), VLOOKUP(D510,'Station-Crosswalk'!$A$1:$F$147,6,FALSE), "")</f>
        <v>Bay</v>
      </c>
      <c r="R510" t="str">
        <f>IF(OR(O510= "Bay Study", O510="FMWT"), VLOOKUP(D510,'Station-Crosswalk'!$A$1:$F$147,5,FALSE))</f>
        <v>Bay</v>
      </c>
      <c r="T510" s="50">
        <v>0</v>
      </c>
      <c r="V510" t="s">
        <v>227</v>
      </c>
    </row>
    <row r="511" spans="1:22" x14ac:dyDescent="0.25">
      <c r="A511">
        <v>2025</v>
      </c>
      <c r="B511">
        <v>2</v>
      </c>
      <c r="C511" s="77">
        <v>45694</v>
      </c>
      <c r="D511">
        <v>323</v>
      </c>
      <c r="E511">
        <v>1</v>
      </c>
      <c r="F511" t="s">
        <v>225</v>
      </c>
      <c r="G511">
        <v>0</v>
      </c>
      <c r="H511">
        <v>102</v>
      </c>
      <c r="I511">
        <v>1</v>
      </c>
      <c r="J511" t="s">
        <v>226</v>
      </c>
      <c r="K511" t="s">
        <v>226</v>
      </c>
      <c r="L511" t="s">
        <v>226</v>
      </c>
      <c r="M511">
        <v>6536.6</v>
      </c>
      <c r="N511" t="str">
        <f t="shared" si="18"/>
        <v>Adult</v>
      </c>
      <c r="O511" t="s">
        <v>48</v>
      </c>
      <c r="Q511" t="str">
        <f>IF(OR(O511= "Bay Study", O511= "FMWT"), VLOOKUP(D511,'Station-Crosswalk'!$A$1:$F$147,6,FALSE), "")</f>
        <v>Bay</v>
      </c>
      <c r="R511" t="str">
        <f>IF(OR(O511= "Bay Study", O511="FMWT"), VLOOKUP(D511,'Station-Crosswalk'!$A$1:$F$147,5,FALSE))</f>
        <v>Bay</v>
      </c>
      <c r="T511" s="50">
        <v>0</v>
      </c>
      <c r="V511" t="s">
        <v>227</v>
      </c>
    </row>
    <row r="512" spans="1:22" x14ac:dyDescent="0.25">
      <c r="A512">
        <v>2025</v>
      </c>
      <c r="B512">
        <v>2</v>
      </c>
      <c r="C512" s="77">
        <v>45694</v>
      </c>
      <c r="D512">
        <v>323</v>
      </c>
      <c r="E512">
        <v>1</v>
      </c>
      <c r="F512" t="s">
        <v>225</v>
      </c>
      <c r="G512">
        <v>0</v>
      </c>
      <c r="H512">
        <v>84</v>
      </c>
      <c r="I512">
        <v>1</v>
      </c>
      <c r="J512" t="s">
        <v>226</v>
      </c>
      <c r="K512" t="s">
        <v>226</v>
      </c>
      <c r="L512" t="s">
        <v>226</v>
      </c>
      <c r="M512">
        <v>6536.6</v>
      </c>
      <c r="N512" t="str">
        <f t="shared" si="18"/>
        <v>Juvenile</v>
      </c>
      <c r="O512" t="s">
        <v>48</v>
      </c>
      <c r="Q512" t="str">
        <f>IF(OR(O512= "Bay Study", O512= "FMWT"), VLOOKUP(D512,'Station-Crosswalk'!$A$1:$F$147,6,FALSE), "")</f>
        <v>Bay</v>
      </c>
      <c r="R512" t="str">
        <f>IF(OR(O512= "Bay Study", O512="FMWT"), VLOOKUP(D512,'Station-Crosswalk'!$A$1:$F$147,5,FALSE))</f>
        <v>Bay</v>
      </c>
      <c r="T512" s="50">
        <v>0</v>
      </c>
      <c r="V512" t="s">
        <v>227</v>
      </c>
    </row>
    <row r="513" spans="1:22" x14ac:dyDescent="0.25">
      <c r="A513">
        <v>2025</v>
      </c>
      <c r="B513">
        <v>2</v>
      </c>
      <c r="C513" s="77">
        <v>45694</v>
      </c>
      <c r="D513">
        <v>323</v>
      </c>
      <c r="E513">
        <v>1</v>
      </c>
      <c r="F513" t="s">
        <v>225</v>
      </c>
      <c r="G513">
        <v>0</v>
      </c>
      <c r="H513">
        <v>75</v>
      </c>
      <c r="I513">
        <v>1</v>
      </c>
      <c r="J513" t="s">
        <v>226</v>
      </c>
      <c r="K513" t="s">
        <v>226</v>
      </c>
      <c r="L513" t="s">
        <v>226</v>
      </c>
      <c r="M513">
        <v>6536.6</v>
      </c>
      <c r="N513" t="str">
        <f t="shared" si="18"/>
        <v>Juvenile</v>
      </c>
      <c r="O513" t="s">
        <v>48</v>
      </c>
      <c r="Q513" t="str">
        <f>IF(OR(O513= "Bay Study", O513= "FMWT"), VLOOKUP(D513,'Station-Crosswalk'!$A$1:$F$147,6,FALSE), "")</f>
        <v>Bay</v>
      </c>
      <c r="R513" t="str">
        <f>IF(OR(O513= "Bay Study", O513="FMWT"), VLOOKUP(D513,'Station-Crosswalk'!$A$1:$F$147,5,FALSE))</f>
        <v>Bay</v>
      </c>
      <c r="T513" s="50">
        <v>0</v>
      </c>
      <c r="V513" t="s">
        <v>227</v>
      </c>
    </row>
    <row r="514" spans="1:22" x14ac:dyDescent="0.25">
      <c r="A514">
        <v>2025</v>
      </c>
      <c r="B514">
        <v>2</v>
      </c>
      <c r="C514" s="77">
        <v>45694</v>
      </c>
      <c r="D514">
        <v>323</v>
      </c>
      <c r="E514">
        <v>1</v>
      </c>
      <c r="F514" t="s">
        <v>225</v>
      </c>
      <c r="G514">
        <v>0</v>
      </c>
      <c r="H514">
        <v>67</v>
      </c>
      <c r="I514">
        <v>1</v>
      </c>
      <c r="J514" t="s">
        <v>226</v>
      </c>
      <c r="K514" t="s">
        <v>226</v>
      </c>
      <c r="L514" t="s">
        <v>226</v>
      </c>
      <c r="M514">
        <v>6536.6</v>
      </c>
      <c r="N514" t="str">
        <f t="shared" si="18"/>
        <v>Juvenile</v>
      </c>
      <c r="O514" t="s">
        <v>48</v>
      </c>
      <c r="Q514" t="str">
        <f>IF(OR(O514= "Bay Study", O514= "FMWT"), VLOOKUP(D514,'Station-Crosswalk'!$A$1:$F$147,6,FALSE), "")</f>
        <v>Bay</v>
      </c>
      <c r="R514" t="str">
        <f>IF(OR(O514= "Bay Study", O514="FMWT"), VLOOKUP(D514,'Station-Crosswalk'!$A$1:$F$147,5,FALSE))</f>
        <v>Bay</v>
      </c>
      <c r="T514" s="50">
        <v>0</v>
      </c>
      <c r="V514" t="s">
        <v>227</v>
      </c>
    </row>
    <row r="515" spans="1:22" x14ac:dyDescent="0.25">
      <c r="A515">
        <v>2025</v>
      </c>
      <c r="B515">
        <v>2</v>
      </c>
      <c r="C515" s="77">
        <v>45694</v>
      </c>
      <c r="D515">
        <v>322</v>
      </c>
      <c r="E515">
        <v>1</v>
      </c>
      <c r="F515" t="s">
        <v>225</v>
      </c>
      <c r="G515">
        <v>0</v>
      </c>
      <c r="H515">
        <v>67</v>
      </c>
      <c r="I515">
        <v>1</v>
      </c>
      <c r="J515" t="s">
        <v>226</v>
      </c>
      <c r="K515" t="s">
        <v>226</v>
      </c>
      <c r="L515" t="s">
        <v>226</v>
      </c>
      <c r="M515">
        <v>5252.3374999999996</v>
      </c>
      <c r="N515" t="str">
        <f t="shared" si="18"/>
        <v>Juvenile</v>
      </c>
      <c r="O515" t="s">
        <v>48</v>
      </c>
      <c r="Q515" t="str">
        <f>IF(OR(O515= "Bay Study", O515= "FMWT"), VLOOKUP(D515,'Station-Crosswalk'!$A$1:$F$147,6,FALSE), "")</f>
        <v>Bay</v>
      </c>
      <c r="R515" t="str">
        <f>IF(OR(O515= "Bay Study", O515="FMWT"), VLOOKUP(D515,'Station-Crosswalk'!$A$1:$F$147,5,FALSE))</f>
        <v>Bay</v>
      </c>
      <c r="T515" s="50">
        <v>0</v>
      </c>
      <c r="V515" t="s">
        <v>227</v>
      </c>
    </row>
    <row r="516" spans="1:22" x14ac:dyDescent="0.25">
      <c r="A516">
        <v>2025</v>
      </c>
      <c r="B516">
        <v>2</v>
      </c>
      <c r="C516" s="77">
        <v>45694</v>
      </c>
      <c r="D516">
        <v>321</v>
      </c>
      <c r="E516">
        <v>1</v>
      </c>
      <c r="F516" t="s">
        <v>225</v>
      </c>
      <c r="G516">
        <v>0</v>
      </c>
      <c r="H516">
        <v>81</v>
      </c>
      <c r="I516">
        <v>1</v>
      </c>
      <c r="J516" t="s">
        <v>226</v>
      </c>
      <c r="K516" t="s">
        <v>226</v>
      </c>
      <c r="L516" t="s">
        <v>226</v>
      </c>
      <c r="M516">
        <v>6886.4875000000002</v>
      </c>
      <c r="N516" t="str">
        <f t="shared" si="18"/>
        <v>Juvenile</v>
      </c>
      <c r="O516" t="s">
        <v>48</v>
      </c>
      <c r="Q516" t="str">
        <f>IF(OR(O516= "Bay Study", O516= "FMWT"), VLOOKUP(D516,'Station-Crosswalk'!$A$1:$F$147,6,FALSE), "")</f>
        <v>Bay</v>
      </c>
      <c r="R516" t="str">
        <f>IF(OR(O516= "Bay Study", O516="FMWT"), VLOOKUP(D516,'Station-Crosswalk'!$A$1:$F$147,5,FALSE))</f>
        <v>Bay</v>
      </c>
      <c r="T516" s="50">
        <v>0</v>
      </c>
      <c r="V516" t="s">
        <v>227</v>
      </c>
    </row>
    <row r="517" spans="1:22" x14ac:dyDescent="0.25">
      <c r="A517">
        <v>2025</v>
      </c>
      <c r="B517">
        <v>2</v>
      </c>
      <c r="C517" s="77">
        <v>45694</v>
      </c>
      <c r="D517">
        <v>321</v>
      </c>
      <c r="E517">
        <v>1</v>
      </c>
      <c r="F517" t="s">
        <v>225</v>
      </c>
      <c r="G517">
        <v>0</v>
      </c>
      <c r="H517">
        <v>80</v>
      </c>
      <c r="I517">
        <v>1</v>
      </c>
      <c r="J517" t="s">
        <v>226</v>
      </c>
      <c r="K517" t="s">
        <v>226</v>
      </c>
      <c r="L517" t="s">
        <v>226</v>
      </c>
      <c r="M517">
        <v>6886.4875000000002</v>
      </c>
      <c r="N517" t="str">
        <f t="shared" si="18"/>
        <v>Juvenile</v>
      </c>
      <c r="O517" t="s">
        <v>48</v>
      </c>
      <c r="Q517" t="str">
        <f>IF(OR(O517= "Bay Study", O517= "FMWT"), VLOOKUP(D517,'Station-Crosswalk'!$A$1:$F$147,6,FALSE), "")</f>
        <v>Bay</v>
      </c>
      <c r="R517" t="str">
        <f>IF(OR(O517= "Bay Study", O517="FMWT"), VLOOKUP(D517,'Station-Crosswalk'!$A$1:$F$147,5,FALSE))</f>
        <v>Bay</v>
      </c>
      <c r="T517" s="50">
        <v>0</v>
      </c>
      <c r="V517" t="s">
        <v>227</v>
      </c>
    </row>
    <row r="518" spans="1:22" x14ac:dyDescent="0.25">
      <c r="A518">
        <v>2025</v>
      </c>
      <c r="B518">
        <v>2</v>
      </c>
      <c r="C518" s="77">
        <v>45694</v>
      </c>
      <c r="D518">
        <v>321</v>
      </c>
      <c r="E518">
        <v>1</v>
      </c>
      <c r="F518" t="s">
        <v>225</v>
      </c>
      <c r="G518">
        <v>0</v>
      </c>
      <c r="H518">
        <v>73</v>
      </c>
      <c r="I518">
        <v>1</v>
      </c>
      <c r="J518" t="s">
        <v>226</v>
      </c>
      <c r="K518" t="s">
        <v>226</v>
      </c>
      <c r="L518" t="s">
        <v>226</v>
      </c>
      <c r="M518">
        <v>6886.4875000000002</v>
      </c>
      <c r="N518" t="str">
        <f t="shared" si="18"/>
        <v>Juvenile</v>
      </c>
      <c r="O518" t="s">
        <v>48</v>
      </c>
      <c r="Q518" t="str">
        <f>IF(OR(O518= "Bay Study", O518= "FMWT"), VLOOKUP(D518,'Station-Crosswalk'!$A$1:$F$147,6,FALSE), "")</f>
        <v>Bay</v>
      </c>
      <c r="R518" t="str">
        <f>IF(OR(O518= "Bay Study", O518="FMWT"), VLOOKUP(D518,'Station-Crosswalk'!$A$1:$F$147,5,FALSE))</f>
        <v>Bay</v>
      </c>
      <c r="T518" s="50">
        <v>0</v>
      </c>
      <c r="V518" t="s">
        <v>227</v>
      </c>
    </row>
    <row r="519" spans="1:22" x14ac:dyDescent="0.25">
      <c r="A519">
        <v>2025</v>
      </c>
      <c r="B519">
        <v>2</v>
      </c>
      <c r="C519" s="77">
        <v>45694</v>
      </c>
      <c r="D519">
        <v>321</v>
      </c>
      <c r="E519">
        <v>1</v>
      </c>
      <c r="F519" t="s">
        <v>225</v>
      </c>
      <c r="G519">
        <v>0</v>
      </c>
      <c r="H519">
        <v>72</v>
      </c>
      <c r="I519">
        <v>1</v>
      </c>
      <c r="J519" t="s">
        <v>226</v>
      </c>
      <c r="K519" t="s">
        <v>226</v>
      </c>
      <c r="L519" t="s">
        <v>226</v>
      </c>
      <c r="M519">
        <v>6886.4875000000002</v>
      </c>
      <c r="N519" t="str">
        <f t="shared" si="18"/>
        <v>Juvenile</v>
      </c>
      <c r="O519" t="s">
        <v>48</v>
      </c>
      <c r="Q519" t="str">
        <f>IF(OR(O519= "Bay Study", O519= "FMWT"), VLOOKUP(D519,'Station-Crosswalk'!$A$1:$F$147,6,FALSE), "")</f>
        <v>Bay</v>
      </c>
      <c r="R519" t="str">
        <f>IF(OR(O519= "Bay Study", O519="FMWT"), VLOOKUP(D519,'Station-Crosswalk'!$A$1:$F$147,5,FALSE))</f>
        <v>Bay</v>
      </c>
      <c r="T519" s="50">
        <v>0</v>
      </c>
      <c r="V519" t="s">
        <v>227</v>
      </c>
    </row>
    <row r="520" spans="1:22" x14ac:dyDescent="0.25">
      <c r="A520">
        <v>2025</v>
      </c>
      <c r="B520">
        <v>2</v>
      </c>
      <c r="C520" s="77">
        <v>45694</v>
      </c>
      <c r="D520">
        <v>320</v>
      </c>
      <c r="E520">
        <v>2</v>
      </c>
      <c r="F520" t="s">
        <v>225</v>
      </c>
      <c r="G520">
        <v>0</v>
      </c>
      <c r="H520">
        <v>80</v>
      </c>
      <c r="I520">
        <v>1</v>
      </c>
      <c r="J520" t="s">
        <v>226</v>
      </c>
      <c r="K520" t="s">
        <v>226</v>
      </c>
      <c r="L520" s="20" t="s">
        <v>248</v>
      </c>
      <c r="M520" t="s">
        <v>226</v>
      </c>
      <c r="N520" t="str">
        <f t="shared" si="18"/>
        <v>Juvenile</v>
      </c>
      <c r="O520" t="s">
        <v>48</v>
      </c>
      <c r="Q520" t="str">
        <f>IF(OR(O520= "Bay Study", O520= "FMWT"), VLOOKUP(D520,'Station-Crosswalk'!$A$1:$F$147,6,FALSE), "")</f>
        <v>Far West</v>
      </c>
      <c r="R520" t="str">
        <f>IF(OR(O520= "Bay Study", O520="FMWT"), VLOOKUP(D520,'Station-Crosswalk'!$A$1:$F$147,5,FALSE))</f>
        <v>Western Delta</v>
      </c>
      <c r="T520" s="50">
        <v>0</v>
      </c>
      <c r="V520" t="s">
        <v>227</v>
      </c>
    </row>
    <row r="521" spans="1:22" x14ac:dyDescent="0.25">
      <c r="A521">
        <v>2025</v>
      </c>
      <c r="B521">
        <v>2</v>
      </c>
      <c r="C521" s="77">
        <v>45694</v>
      </c>
      <c r="D521">
        <v>320</v>
      </c>
      <c r="E521">
        <v>2</v>
      </c>
      <c r="F521" t="s">
        <v>225</v>
      </c>
      <c r="G521">
        <v>0</v>
      </c>
      <c r="H521">
        <v>62</v>
      </c>
      <c r="I521">
        <v>1</v>
      </c>
      <c r="J521" t="s">
        <v>226</v>
      </c>
      <c r="K521" t="s">
        <v>226</v>
      </c>
      <c r="L521" s="20" t="s">
        <v>248</v>
      </c>
      <c r="M521" t="s">
        <v>226</v>
      </c>
      <c r="N521" t="str">
        <f t="shared" si="18"/>
        <v>Juvenile</v>
      </c>
      <c r="O521" t="s">
        <v>48</v>
      </c>
      <c r="Q521" t="str">
        <f>IF(OR(O521= "Bay Study", O521= "FMWT"), VLOOKUP(D521,'Station-Crosswalk'!$A$1:$F$147,6,FALSE), "")</f>
        <v>Far West</v>
      </c>
      <c r="R521" t="str">
        <f>IF(OR(O521= "Bay Study", O521="FMWT"), VLOOKUP(D521,'Station-Crosswalk'!$A$1:$F$147,5,FALSE))</f>
        <v>Western Delta</v>
      </c>
      <c r="T521" s="50">
        <v>0</v>
      </c>
      <c r="V521" t="s">
        <v>227</v>
      </c>
    </row>
    <row r="522" spans="1:22" x14ac:dyDescent="0.25">
      <c r="A522">
        <v>2025</v>
      </c>
      <c r="B522">
        <v>2</v>
      </c>
      <c r="C522" s="77">
        <v>45694</v>
      </c>
      <c r="D522">
        <v>318</v>
      </c>
      <c r="E522">
        <v>2</v>
      </c>
      <c r="F522" t="s">
        <v>225</v>
      </c>
      <c r="G522">
        <v>0</v>
      </c>
      <c r="H522">
        <v>110</v>
      </c>
      <c r="I522">
        <v>1</v>
      </c>
      <c r="J522" t="s">
        <v>226</v>
      </c>
      <c r="K522" t="s">
        <v>226</v>
      </c>
      <c r="L522" s="20" t="s">
        <v>249</v>
      </c>
      <c r="M522" t="s">
        <v>226</v>
      </c>
      <c r="N522" t="str">
        <f t="shared" si="18"/>
        <v>Adult</v>
      </c>
      <c r="O522" t="s">
        <v>48</v>
      </c>
      <c r="Q522" t="str">
        <f>IF(OR(O522= "Bay Study", O522= "FMWT"), VLOOKUP(D522,'Station-Crosswalk'!$A$1:$F$147,6,FALSE), "")</f>
        <v>Bay</v>
      </c>
      <c r="R522" t="str">
        <f>IF(OR(O522= "Bay Study", O522="FMWT"), VLOOKUP(D522,'Station-Crosswalk'!$A$1:$F$147,5,FALSE))</f>
        <v>Bay</v>
      </c>
      <c r="T522" s="50">
        <v>0</v>
      </c>
      <c r="V522" t="s">
        <v>227</v>
      </c>
    </row>
    <row r="523" spans="1:22" x14ac:dyDescent="0.25">
      <c r="A523">
        <v>2025</v>
      </c>
      <c r="B523">
        <v>2</v>
      </c>
      <c r="C523" s="77">
        <v>45694</v>
      </c>
      <c r="D523">
        <v>318</v>
      </c>
      <c r="E523">
        <v>2</v>
      </c>
      <c r="F523" t="s">
        <v>225</v>
      </c>
      <c r="G523">
        <v>0</v>
      </c>
      <c r="H523">
        <v>81</v>
      </c>
      <c r="I523">
        <v>1</v>
      </c>
      <c r="J523" t="s">
        <v>226</v>
      </c>
      <c r="K523" t="s">
        <v>226</v>
      </c>
      <c r="L523" s="20" t="s">
        <v>249</v>
      </c>
      <c r="M523" t="s">
        <v>226</v>
      </c>
      <c r="N523" t="str">
        <f t="shared" si="18"/>
        <v>Juvenile</v>
      </c>
      <c r="O523" t="s">
        <v>48</v>
      </c>
      <c r="Q523" t="str">
        <f>IF(OR(O523= "Bay Study", O523= "FMWT"), VLOOKUP(D523,'Station-Crosswalk'!$A$1:$F$147,6,FALSE), "")</f>
        <v>Bay</v>
      </c>
      <c r="R523" t="str">
        <f>IF(OR(O523= "Bay Study", O523="FMWT"), VLOOKUP(D523,'Station-Crosswalk'!$A$1:$F$147,5,FALSE))</f>
        <v>Bay</v>
      </c>
      <c r="T523" s="50">
        <v>0</v>
      </c>
      <c r="V523" t="s">
        <v>227</v>
      </c>
    </row>
    <row r="524" spans="1:22" x14ac:dyDescent="0.25">
      <c r="A524">
        <v>2025</v>
      </c>
      <c r="B524">
        <v>2</v>
      </c>
      <c r="C524" s="77">
        <v>45694</v>
      </c>
      <c r="D524">
        <v>318</v>
      </c>
      <c r="E524">
        <v>2</v>
      </c>
      <c r="F524" t="s">
        <v>225</v>
      </c>
      <c r="G524">
        <v>0</v>
      </c>
      <c r="H524">
        <v>77</v>
      </c>
      <c r="I524">
        <v>1</v>
      </c>
      <c r="J524" t="s">
        <v>226</v>
      </c>
      <c r="K524" t="s">
        <v>226</v>
      </c>
      <c r="L524" s="20" t="s">
        <v>249</v>
      </c>
      <c r="M524" t="s">
        <v>226</v>
      </c>
      <c r="N524" t="str">
        <f t="shared" si="18"/>
        <v>Juvenile</v>
      </c>
      <c r="O524" t="s">
        <v>48</v>
      </c>
      <c r="Q524" t="str">
        <f>IF(OR(O524= "Bay Study", O524= "FMWT"), VLOOKUP(D524,'Station-Crosswalk'!$A$1:$F$147,6,FALSE), "")</f>
        <v>Bay</v>
      </c>
      <c r="R524" t="str">
        <f>IF(OR(O524= "Bay Study", O524="FMWT"), VLOOKUP(D524,'Station-Crosswalk'!$A$1:$F$147,5,FALSE))</f>
        <v>Bay</v>
      </c>
      <c r="T524" s="50">
        <v>0</v>
      </c>
      <c r="V524" t="s">
        <v>227</v>
      </c>
    </row>
    <row r="525" spans="1:22" x14ac:dyDescent="0.25">
      <c r="A525">
        <v>2025</v>
      </c>
      <c r="B525">
        <v>2</v>
      </c>
      <c r="C525" s="77">
        <v>45694</v>
      </c>
      <c r="D525">
        <v>318</v>
      </c>
      <c r="E525">
        <v>2</v>
      </c>
      <c r="F525" t="s">
        <v>225</v>
      </c>
      <c r="G525">
        <v>0</v>
      </c>
      <c r="H525">
        <v>75</v>
      </c>
      <c r="I525">
        <v>1</v>
      </c>
      <c r="J525" t="s">
        <v>226</v>
      </c>
      <c r="K525" t="s">
        <v>226</v>
      </c>
      <c r="L525" s="20" t="s">
        <v>249</v>
      </c>
      <c r="M525" t="s">
        <v>226</v>
      </c>
      <c r="N525" t="str">
        <f t="shared" si="18"/>
        <v>Juvenile</v>
      </c>
      <c r="O525" t="s">
        <v>48</v>
      </c>
      <c r="Q525" t="str">
        <f>IF(OR(O525= "Bay Study", O525= "FMWT"), VLOOKUP(D525,'Station-Crosswalk'!$A$1:$F$147,6,FALSE), "")</f>
        <v>Bay</v>
      </c>
      <c r="R525" t="str">
        <f>IF(OR(O525= "Bay Study", O525="FMWT"), VLOOKUP(D525,'Station-Crosswalk'!$A$1:$F$147,5,FALSE))</f>
        <v>Bay</v>
      </c>
      <c r="T525" s="50">
        <v>0</v>
      </c>
      <c r="V525" t="s">
        <v>227</v>
      </c>
    </row>
    <row r="526" spans="1:22" x14ac:dyDescent="0.25">
      <c r="A526">
        <v>2025</v>
      </c>
      <c r="B526">
        <v>2</v>
      </c>
      <c r="C526" s="77">
        <v>45694</v>
      </c>
      <c r="D526">
        <v>317</v>
      </c>
      <c r="E526">
        <v>1</v>
      </c>
      <c r="F526" t="s">
        <v>225</v>
      </c>
      <c r="G526">
        <v>0</v>
      </c>
      <c r="H526">
        <v>79</v>
      </c>
      <c r="I526">
        <v>1</v>
      </c>
      <c r="J526" t="s">
        <v>226</v>
      </c>
      <c r="K526" t="s">
        <v>226</v>
      </c>
      <c r="L526" t="s">
        <v>226</v>
      </c>
      <c r="M526">
        <v>6315.5124999999998</v>
      </c>
      <c r="N526" t="str">
        <f t="shared" si="18"/>
        <v>Juvenile</v>
      </c>
      <c r="O526" t="s">
        <v>48</v>
      </c>
      <c r="Q526" t="str">
        <f>IF(OR(O526= "Bay Study", O526= "FMWT"), VLOOKUP(D526,'Station-Crosswalk'!$A$1:$F$147,6,FALSE), "")</f>
        <v>Bay</v>
      </c>
      <c r="R526" t="str">
        <f>IF(OR(O526= "Bay Study", O526="FMWT"), VLOOKUP(D526,'Station-Crosswalk'!$A$1:$F$147,5,FALSE))</f>
        <v>Bay</v>
      </c>
      <c r="T526" s="50">
        <v>0</v>
      </c>
      <c r="V526" t="s">
        <v>227</v>
      </c>
    </row>
    <row r="527" spans="1:22" x14ac:dyDescent="0.25">
      <c r="A527">
        <v>2025</v>
      </c>
      <c r="B527">
        <v>2</v>
      </c>
      <c r="C527" s="77">
        <v>45694</v>
      </c>
      <c r="D527">
        <v>317</v>
      </c>
      <c r="E527">
        <v>1</v>
      </c>
      <c r="F527" t="s">
        <v>225</v>
      </c>
      <c r="G527">
        <v>0</v>
      </c>
      <c r="H527">
        <v>72</v>
      </c>
      <c r="I527">
        <v>1</v>
      </c>
      <c r="J527" t="s">
        <v>226</v>
      </c>
      <c r="K527" t="s">
        <v>226</v>
      </c>
      <c r="L527" t="s">
        <v>226</v>
      </c>
      <c r="M527">
        <v>6315.5124999999998</v>
      </c>
      <c r="N527" t="str">
        <f t="shared" si="18"/>
        <v>Juvenile</v>
      </c>
      <c r="O527" t="s">
        <v>48</v>
      </c>
      <c r="Q527" t="str">
        <f>IF(OR(O527= "Bay Study", O527= "FMWT"), VLOOKUP(D527,'Station-Crosswalk'!$A$1:$F$147,6,FALSE), "")</f>
        <v>Bay</v>
      </c>
      <c r="R527" t="str">
        <f>IF(OR(O527= "Bay Study", O527="FMWT"), VLOOKUP(D527,'Station-Crosswalk'!$A$1:$F$147,5,FALSE))</f>
        <v>Bay</v>
      </c>
      <c r="T527" s="50">
        <v>0</v>
      </c>
      <c r="V527" t="s">
        <v>227</v>
      </c>
    </row>
    <row r="528" spans="1:22" x14ac:dyDescent="0.25">
      <c r="A528">
        <v>2025</v>
      </c>
      <c r="B528">
        <v>2</v>
      </c>
      <c r="C528" s="77">
        <v>45694</v>
      </c>
      <c r="D528">
        <v>317</v>
      </c>
      <c r="E528">
        <v>1</v>
      </c>
      <c r="F528" t="s">
        <v>225</v>
      </c>
      <c r="G528">
        <v>0</v>
      </c>
      <c r="H528">
        <v>67</v>
      </c>
      <c r="I528">
        <v>1</v>
      </c>
      <c r="J528" t="s">
        <v>226</v>
      </c>
      <c r="K528" t="s">
        <v>226</v>
      </c>
      <c r="L528" t="s">
        <v>226</v>
      </c>
      <c r="M528">
        <v>6315.5124999999998</v>
      </c>
      <c r="N528" t="str">
        <f t="shared" si="18"/>
        <v>Juvenile</v>
      </c>
      <c r="O528" t="s">
        <v>48</v>
      </c>
      <c r="Q528" t="str">
        <f>IF(OR(O528= "Bay Study", O528= "FMWT"), VLOOKUP(D528,'Station-Crosswalk'!$A$1:$F$147,6,FALSE), "")</f>
        <v>Bay</v>
      </c>
      <c r="R528" t="str">
        <f>IF(OR(O528= "Bay Study", O528="FMWT"), VLOOKUP(D528,'Station-Crosswalk'!$A$1:$F$147,5,FALSE))</f>
        <v>Bay</v>
      </c>
      <c r="T528" s="50">
        <v>0</v>
      </c>
      <c r="V528" t="s">
        <v>227</v>
      </c>
    </row>
    <row r="529" spans="1:22" x14ac:dyDescent="0.25">
      <c r="A529">
        <v>2025</v>
      </c>
      <c r="B529">
        <v>2</v>
      </c>
      <c r="C529" s="77">
        <v>45694</v>
      </c>
      <c r="D529">
        <v>317</v>
      </c>
      <c r="E529">
        <v>1</v>
      </c>
      <c r="F529" t="s">
        <v>225</v>
      </c>
      <c r="G529">
        <v>0</v>
      </c>
      <c r="H529">
        <v>66</v>
      </c>
      <c r="I529">
        <v>1</v>
      </c>
      <c r="J529" t="s">
        <v>226</v>
      </c>
      <c r="K529" t="s">
        <v>226</v>
      </c>
      <c r="L529" t="s">
        <v>226</v>
      </c>
      <c r="M529">
        <v>6315.5124999999998</v>
      </c>
      <c r="N529" t="str">
        <f t="shared" si="18"/>
        <v>Juvenile</v>
      </c>
      <c r="O529" t="s">
        <v>48</v>
      </c>
      <c r="Q529" t="str">
        <f>IF(OR(O529= "Bay Study", O529= "FMWT"), VLOOKUP(D529,'Station-Crosswalk'!$A$1:$F$147,6,FALSE), "")</f>
        <v>Bay</v>
      </c>
      <c r="R529" t="str">
        <f>IF(OR(O529= "Bay Study", O529="FMWT"), VLOOKUP(D529,'Station-Crosswalk'!$A$1:$F$147,5,FALSE))</f>
        <v>Bay</v>
      </c>
      <c r="T529" s="50">
        <v>0</v>
      </c>
      <c r="V529" t="s">
        <v>227</v>
      </c>
    </row>
    <row r="530" spans="1:22" x14ac:dyDescent="0.25">
      <c r="A530">
        <v>2025</v>
      </c>
      <c r="B530">
        <v>2</v>
      </c>
      <c r="C530" s="77">
        <v>45698</v>
      </c>
      <c r="D530">
        <v>243</v>
      </c>
      <c r="E530">
        <v>2</v>
      </c>
      <c r="F530" t="s">
        <v>225</v>
      </c>
      <c r="G530">
        <v>0</v>
      </c>
      <c r="H530">
        <v>72</v>
      </c>
      <c r="I530">
        <v>1</v>
      </c>
      <c r="J530" t="s">
        <v>226</v>
      </c>
      <c r="K530" t="s">
        <v>226</v>
      </c>
      <c r="L530" s="20" t="s">
        <v>250</v>
      </c>
      <c r="M530" t="s">
        <v>226</v>
      </c>
      <c r="N530" t="str">
        <f t="shared" si="18"/>
        <v>Juvenile</v>
      </c>
      <c r="O530" t="s">
        <v>48</v>
      </c>
      <c r="Q530" t="str">
        <f>IF(OR(O530= "Bay Study", O530= "FMWT"), VLOOKUP(D530,'Station-Crosswalk'!$A$1:$F$147,6,FALSE), "")</f>
        <v>Bay</v>
      </c>
      <c r="R530" t="str">
        <f>IF(OR(O530= "Bay Study", O530="FMWT"), VLOOKUP(D530,'Station-Crosswalk'!$A$1:$F$147,5,FALSE))</f>
        <v>Bay</v>
      </c>
      <c r="T530" s="50">
        <v>0</v>
      </c>
      <c r="V530" t="s">
        <v>227</v>
      </c>
    </row>
    <row r="531" spans="1:22" x14ac:dyDescent="0.25">
      <c r="A531">
        <v>2025</v>
      </c>
      <c r="B531">
        <v>2</v>
      </c>
      <c r="C531" s="77">
        <v>45698</v>
      </c>
      <c r="D531">
        <v>243</v>
      </c>
      <c r="E531">
        <v>2</v>
      </c>
      <c r="F531" t="s">
        <v>225</v>
      </c>
      <c r="G531">
        <v>0</v>
      </c>
      <c r="H531">
        <v>68</v>
      </c>
      <c r="I531">
        <v>1</v>
      </c>
      <c r="J531" t="s">
        <v>226</v>
      </c>
      <c r="K531" t="s">
        <v>226</v>
      </c>
      <c r="L531" s="20" t="s">
        <v>250</v>
      </c>
      <c r="M531" t="s">
        <v>226</v>
      </c>
      <c r="N531" t="str">
        <f t="shared" si="18"/>
        <v>Juvenile</v>
      </c>
      <c r="O531" t="s">
        <v>48</v>
      </c>
      <c r="Q531" t="str">
        <f>IF(OR(O531= "Bay Study", O531= "FMWT"), VLOOKUP(D531,'Station-Crosswalk'!$A$1:$F$147,6,FALSE), "")</f>
        <v>Bay</v>
      </c>
      <c r="R531" t="str">
        <f>IF(OR(O531= "Bay Study", O531="FMWT"), VLOOKUP(D531,'Station-Crosswalk'!$A$1:$F$147,5,FALSE))</f>
        <v>Bay</v>
      </c>
      <c r="T531" s="50">
        <v>0</v>
      </c>
      <c r="V531" t="s">
        <v>227</v>
      </c>
    </row>
    <row r="532" spans="1:22" x14ac:dyDescent="0.25">
      <c r="A532">
        <v>2025</v>
      </c>
      <c r="B532">
        <v>2</v>
      </c>
      <c r="C532" s="77">
        <v>45698</v>
      </c>
      <c r="D532">
        <v>243</v>
      </c>
      <c r="E532">
        <v>2</v>
      </c>
      <c r="F532" t="s">
        <v>225</v>
      </c>
      <c r="G532">
        <v>0</v>
      </c>
      <c r="H532">
        <v>66</v>
      </c>
      <c r="I532">
        <v>1</v>
      </c>
      <c r="J532" t="s">
        <v>226</v>
      </c>
      <c r="K532" t="s">
        <v>226</v>
      </c>
      <c r="L532" s="20" t="s">
        <v>250</v>
      </c>
      <c r="M532" t="s">
        <v>226</v>
      </c>
      <c r="N532" t="str">
        <f t="shared" si="18"/>
        <v>Juvenile</v>
      </c>
      <c r="O532" t="s">
        <v>48</v>
      </c>
      <c r="Q532" t="str">
        <f>IF(OR(O532= "Bay Study", O532= "FMWT"), VLOOKUP(D532,'Station-Crosswalk'!$A$1:$F$147,6,FALSE), "")</f>
        <v>Bay</v>
      </c>
      <c r="R532" t="str">
        <f>IF(OR(O532= "Bay Study", O532="FMWT"), VLOOKUP(D532,'Station-Crosswalk'!$A$1:$F$147,5,FALSE))</f>
        <v>Bay</v>
      </c>
      <c r="T532" s="50">
        <v>0</v>
      </c>
      <c r="V532" t="s">
        <v>227</v>
      </c>
    </row>
    <row r="533" spans="1:22" x14ac:dyDescent="0.25">
      <c r="A533">
        <v>2025</v>
      </c>
      <c r="B533">
        <v>2</v>
      </c>
      <c r="C533" s="77">
        <v>45698</v>
      </c>
      <c r="D533">
        <v>243</v>
      </c>
      <c r="E533">
        <v>2</v>
      </c>
      <c r="F533" t="s">
        <v>225</v>
      </c>
      <c r="G533">
        <v>0</v>
      </c>
      <c r="H533">
        <v>61</v>
      </c>
      <c r="I533">
        <v>1</v>
      </c>
      <c r="J533" t="s">
        <v>226</v>
      </c>
      <c r="K533" t="s">
        <v>226</v>
      </c>
      <c r="L533" s="20" t="s">
        <v>250</v>
      </c>
      <c r="M533" t="s">
        <v>226</v>
      </c>
      <c r="N533" t="str">
        <f t="shared" si="18"/>
        <v>Juvenile</v>
      </c>
      <c r="O533" t="s">
        <v>48</v>
      </c>
      <c r="Q533" t="str">
        <f>IF(OR(O533= "Bay Study", O533= "FMWT"), VLOOKUP(D533,'Station-Crosswalk'!$A$1:$F$147,6,FALSE), "")</f>
        <v>Bay</v>
      </c>
      <c r="R533" t="str">
        <f>IF(OR(O533= "Bay Study", O533="FMWT"), VLOOKUP(D533,'Station-Crosswalk'!$A$1:$F$147,5,FALSE))</f>
        <v>Bay</v>
      </c>
      <c r="T533" s="50">
        <v>0</v>
      </c>
      <c r="V533" t="s">
        <v>227</v>
      </c>
    </row>
    <row r="534" spans="1:22" x14ac:dyDescent="0.25">
      <c r="A534">
        <v>2025</v>
      </c>
      <c r="B534">
        <v>2</v>
      </c>
      <c r="C534" s="77">
        <v>45698</v>
      </c>
      <c r="D534">
        <v>216</v>
      </c>
      <c r="E534">
        <v>2</v>
      </c>
      <c r="F534" t="s">
        <v>225</v>
      </c>
      <c r="G534">
        <v>0</v>
      </c>
      <c r="H534">
        <v>75</v>
      </c>
      <c r="I534">
        <v>1</v>
      </c>
      <c r="J534" t="s">
        <v>226</v>
      </c>
      <c r="K534" t="s">
        <v>226</v>
      </c>
      <c r="L534" s="20" t="s">
        <v>251</v>
      </c>
      <c r="M534" t="s">
        <v>226</v>
      </c>
      <c r="N534" t="str">
        <f t="shared" si="18"/>
        <v>Juvenile</v>
      </c>
      <c r="O534" t="s">
        <v>48</v>
      </c>
      <c r="Q534" t="str">
        <f>IF(OR(O534= "Bay Study", O534= "FMWT"), VLOOKUP(D534,'Station-Crosswalk'!$A$1:$F$147,6,FALSE), "")</f>
        <v>Bay</v>
      </c>
      <c r="R534" t="str">
        <f>IF(OR(O534= "Bay Study", O534="FMWT"), VLOOKUP(D534,'Station-Crosswalk'!$A$1:$F$147,5,FALSE))</f>
        <v>Bay</v>
      </c>
      <c r="T534" s="50">
        <v>0</v>
      </c>
      <c r="V534" t="s">
        <v>227</v>
      </c>
    </row>
    <row r="535" spans="1:22" x14ac:dyDescent="0.25">
      <c r="A535">
        <v>2025</v>
      </c>
      <c r="B535">
        <v>2</v>
      </c>
      <c r="C535" s="77">
        <v>45698</v>
      </c>
      <c r="D535">
        <v>216</v>
      </c>
      <c r="E535">
        <v>1</v>
      </c>
      <c r="F535" t="s">
        <v>225</v>
      </c>
      <c r="G535">
        <v>0</v>
      </c>
      <c r="H535">
        <v>68</v>
      </c>
      <c r="I535">
        <v>1</v>
      </c>
      <c r="J535" t="s">
        <v>226</v>
      </c>
      <c r="K535" t="s">
        <v>226</v>
      </c>
      <c r="L535" t="s">
        <v>226</v>
      </c>
      <c r="M535">
        <v>1970.2375</v>
      </c>
      <c r="N535" t="str">
        <f t="shared" si="18"/>
        <v>Juvenile</v>
      </c>
      <c r="O535" t="s">
        <v>48</v>
      </c>
      <c r="Q535" t="str">
        <f>IF(OR(O535= "Bay Study", O535= "FMWT"), VLOOKUP(D535,'Station-Crosswalk'!$A$1:$F$147,6,FALSE), "")</f>
        <v>Bay</v>
      </c>
      <c r="R535" t="str">
        <f>IF(OR(O535= "Bay Study", O535="FMWT"), VLOOKUP(D535,'Station-Crosswalk'!$A$1:$F$147,5,FALSE))</f>
        <v>Bay</v>
      </c>
      <c r="T535" s="50">
        <v>0</v>
      </c>
      <c r="V535" t="s">
        <v>227</v>
      </c>
    </row>
    <row r="536" spans="1:22" x14ac:dyDescent="0.25">
      <c r="A536">
        <v>2025</v>
      </c>
      <c r="B536">
        <v>2</v>
      </c>
      <c r="C536" s="77">
        <v>45698</v>
      </c>
      <c r="D536">
        <v>214</v>
      </c>
      <c r="E536">
        <v>2</v>
      </c>
      <c r="F536" t="s">
        <v>225</v>
      </c>
      <c r="G536">
        <v>0</v>
      </c>
      <c r="H536">
        <v>110</v>
      </c>
      <c r="I536">
        <v>1</v>
      </c>
      <c r="J536" t="s">
        <v>226</v>
      </c>
      <c r="K536" t="s">
        <v>226</v>
      </c>
      <c r="L536" s="20" t="s">
        <v>252</v>
      </c>
      <c r="M536" t="s">
        <v>226</v>
      </c>
      <c r="N536" t="str">
        <f t="shared" si="18"/>
        <v>Adult</v>
      </c>
      <c r="O536" t="s">
        <v>48</v>
      </c>
      <c r="Q536" t="str">
        <f>IF(OR(O536= "Bay Study", O536= "FMWT"), VLOOKUP(D536,'Station-Crosswalk'!$A$1:$F$147,6,FALSE), "")</f>
        <v>Bay</v>
      </c>
      <c r="R536" t="str">
        <f>IF(OR(O536= "Bay Study", O536="FMWT"), VLOOKUP(D536,'Station-Crosswalk'!$A$1:$F$147,5,FALSE))</f>
        <v>Bay</v>
      </c>
      <c r="T536" s="50">
        <v>0</v>
      </c>
      <c r="V536" t="s">
        <v>227</v>
      </c>
    </row>
    <row r="537" spans="1:22" x14ac:dyDescent="0.25">
      <c r="A537">
        <v>2025</v>
      </c>
      <c r="B537">
        <v>2</v>
      </c>
      <c r="C537" s="77">
        <v>45698</v>
      </c>
      <c r="D537">
        <v>213</v>
      </c>
      <c r="E537">
        <v>2</v>
      </c>
      <c r="F537" t="s">
        <v>225</v>
      </c>
      <c r="G537">
        <v>0</v>
      </c>
      <c r="H537">
        <v>79</v>
      </c>
      <c r="I537">
        <v>1</v>
      </c>
      <c r="J537" t="s">
        <v>226</v>
      </c>
      <c r="K537" t="s">
        <v>226</v>
      </c>
      <c r="L537">
        <v>633.80000944435596</v>
      </c>
      <c r="M537" t="s">
        <v>226</v>
      </c>
      <c r="N537" t="str">
        <f t="shared" ref="N537:N558" si="19">IF(H537=0, "Adult", IF(H537&lt;20,"Larva",IF(H537&lt;=84,"Juvenile","Adult")))</f>
        <v>Juvenile</v>
      </c>
      <c r="O537" t="s">
        <v>48</v>
      </c>
      <c r="Q537" t="str">
        <f>IF(OR(O537= "Bay Study", O537= "FMWT"), VLOOKUP(D537,'Station-Crosswalk'!$A$1:$F$147,6,FALSE), "")</f>
        <v>Bay</v>
      </c>
      <c r="R537" t="str">
        <f>IF(OR(O537= "Bay Study", O537="FMWT"), VLOOKUP(D537,'Station-Crosswalk'!$A$1:$F$147,5,FALSE))</f>
        <v>Bay</v>
      </c>
      <c r="T537" s="50">
        <v>0</v>
      </c>
      <c r="V537" t="s">
        <v>227</v>
      </c>
    </row>
    <row r="538" spans="1:22" x14ac:dyDescent="0.25">
      <c r="A538">
        <v>2025</v>
      </c>
      <c r="B538">
        <v>2</v>
      </c>
      <c r="C538" s="77">
        <v>45698</v>
      </c>
      <c r="D538">
        <v>213</v>
      </c>
      <c r="E538">
        <v>2</v>
      </c>
      <c r="F538" t="s">
        <v>225</v>
      </c>
      <c r="G538">
        <v>0</v>
      </c>
      <c r="H538">
        <v>75</v>
      </c>
      <c r="I538">
        <v>1</v>
      </c>
      <c r="J538" t="s">
        <v>226</v>
      </c>
      <c r="K538" t="s">
        <v>226</v>
      </c>
      <c r="L538">
        <v>633.80000944435596</v>
      </c>
      <c r="M538" t="s">
        <v>226</v>
      </c>
      <c r="N538" t="str">
        <f t="shared" si="19"/>
        <v>Juvenile</v>
      </c>
      <c r="O538" t="s">
        <v>48</v>
      </c>
      <c r="Q538" t="str">
        <f>IF(OR(O538= "Bay Study", O538= "FMWT"), VLOOKUP(D538,'Station-Crosswalk'!$A$1:$F$147,6,FALSE), "")</f>
        <v>Bay</v>
      </c>
      <c r="R538" t="str">
        <f>IF(OR(O538= "Bay Study", O538="FMWT"), VLOOKUP(D538,'Station-Crosswalk'!$A$1:$F$147,5,FALSE))</f>
        <v>Bay</v>
      </c>
      <c r="T538" s="50">
        <v>0</v>
      </c>
      <c r="V538" t="s">
        <v>227</v>
      </c>
    </row>
    <row r="539" spans="1:22" x14ac:dyDescent="0.25">
      <c r="A539">
        <v>2025</v>
      </c>
      <c r="B539">
        <v>2</v>
      </c>
      <c r="C539" s="77">
        <v>45698</v>
      </c>
      <c r="D539">
        <v>213</v>
      </c>
      <c r="E539">
        <v>2</v>
      </c>
      <c r="F539" t="s">
        <v>225</v>
      </c>
      <c r="G539">
        <v>0</v>
      </c>
      <c r="H539">
        <v>70</v>
      </c>
      <c r="I539">
        <v>1</v>
      </c>
      <c r="J539" t="s">
        <v>226</v>
      </c>
      <c r="K539" t="s">
        <v>226</v>
      </c>
      <c r="L539">
        <v>633.80000944435596</v>
      </c>
      <c r="M539" t="s">
        <v>226</v>
      </c>
      <c r="N539" t="str">
        <f t="shared" si="19"/>
        <v>Juvenile</v>
      </c>
      <c r="O539" t="s">
        <v>48</v>
      </c>
      <c r="Q539" t="str">
        <f>IF(OR(O539= "Bay Study", O539= "FMWT"), VLOOKUP(D539,'Station-Crosswalk'!$A$1:$F$147,6,FALSE), "")</f>
        <v>Bay</v>
      </c>
      <c r="R539" t="str">
        <f>IF(OR(O539= "Bay Study", O539="FMWT"), VLOOKUP(D539,'Station-Crosswalk'!$A$1:$F$147,5,FALSE))</f>
        <v>Bay</v>
      </c>
      <c r="T539" s="50">
        <v>0</v>
      </c>
      <c r="V539" t="s">
        <v>227</v>
      </c>
    </row>
    <row r="540" spans="1:22" x14ac:dyDescent="0.25">
      <c r="A540">
        <v>2025</v>
      </c>
      <c r="B540">
        <v>2</v>
      </c>
      <c r="C540" s="77">
        <v>45698</v>
      </c>
      <c r="D540">
        <v>211</v>
      </c>
      <c r="E540">
        <v>2</v>
      </c>
      <c r="F540" t="s">
        <v>225</v>
      </c>
      <c r="G540">
        <v>0</v>
      </c>
      <c r="H540">
        <v>77</v>
      </c>
      <c r="I540">
        <v>1</v>
      </c>
      <c r="J540" t="s">
        <v>226</v>
      </c>
      <c r="K540" t="s">
        <v>226</v>
      </c>
      <c r="L540">
        <v>633.80000944435596</v>
      </c>
      <c r="M540" t="s">
        <v>226</v>
      </c>
      <c r="N540" t="str">
        <f t="shared" si="19"/>
        <v>Juvenile</v>
      </c>
      <c r="O540" t="s">
        <v>48</v>
      </c>
      <c r="Q540" t="str">
        <f>IF(OR(O540= "Bay Study", O540= "FMWT"), VLOOKUP(D540,'Station-Crosswalk'!$A$1:$F$147,6,FALSE), "")</f>
        <v>Bay</v>
      </c>
      <c r="R540" t="str">
        <f>IF(OR(O540= "Bay Study", O540="FMWT"), VLOOKUP(D540,'Station-Crosswalk'!$A$1:$F$147,5,FALSE))</f>
        <v>Bay</v>
      </c>
      <c r="T540" s="50">
        <v>0</v>
      </c>
      <c r="V540" t="s">
        <v>227</v>
      </c>
    </row>
    <row r="541" spans="1:22" x14ac:dyDescent="0.25">
      <c r="A541">
        <v>2025</v>
      </c>
      <c r="B541">
        <v>2</v>
      </c>
      <c r="C541" s="77">
        <v>45699</v>
      </c>
      <c r="D541">
        <v>110</v>
      </c>
      <c r="E541">
        <v>2</v>
      </c>
      <c r="F541" t="s">
        <v>225</v>
      </c>
      <c r="G541">
        <v>0</v>
      </c>
      <c r="H541">
        <v>76</v>
      </c>
      <c r="I541">
        <v>1</v>
      </c>
      <c r="J541" t="s">
        <v>226</v>
      </c>
      <c r="K541" t="s">
        <v>226</v>
      </c>
      <c r="L541" s="20" t="s">
        <v>253</v>
      </c>
      <c r="M541" t="s">
        <v>226</v>
      </c>
      <c r="N541" t="str">
        <f t="shared" si="19"/>
        <v>Juvenile</v>
      </c>
      <c r="O541" t="s">
        <v>48</v>
      </c>
      <c r="Q541" t="str">
        <f>IF(OR(O541= "Bay Study", O541= "FMWT"), VLOOKUP(D541,'Station-Crosswalk'!$A$1:$F$147,6,FALSE), "")</f>
        <v>Bay</v>
      </c>
      <c r="R541" t="str">
        <f>IF(OR(O541= "Bay Study", O541="FMWT"), VLOOKUP(D541,'Station-Crosswalk'!$A$1:$F$147,5,FALSE))</f>
        <v>Bay</v>
      </c>
      <c r="T541" s="50">
        <v>0</v>
      </c>
      <c r="V541" t="s">
        <v>227</v>
      </c>
    </row>
    <row r="542" spans="1:22" x14ac:dyDescent="0.25">
      <c r="A542">
        <v>2025</v>
      </c>
      <c r="B542">
        <v>2</v>
      </c>
      <c r="C542" s="77">
        <v>45699</v>
      </c>
      <c r="D542">
        <v>108</v>
      </c>
      <c r="E542">
        <v>2</v>
      </c>
      <c r="F542" t="s">
        <v>225</v>
      </c>
      <c r="G542">
        <v>0</v>
      </c>
      <c r="H542">
        <v>103</v>
      </c>
      <c r="I542">
        <v>1</v>
      </c>
      <c r="J542" t="s">
        <v>226</v>
      </c>
      <c r="K542" t="s">
        <v>226</v>
      </c>
      <c r="L542" s="20" t="s">
        <v>246</v>
      </c>
      <c r="M542" t="s">
        <v>226</v>
      </c>
      <c r="N542" t="str">
        <f t="shared" si="19"/>
        <v>Adult</v>
      </c>
      <c r="O542" t="s">
        <v>48</v>
      </c>
      <c r="Q542" t="str">
        <f>IF(OR(O542= "Bay Study", O542= "FMWT"), VLOOKUP(D542,'Station-Crosswalk'!$A$1:$F$147,6,FALSE), "")</f>
        <v>Bay</v>
      </c>
      <c r="R542" t="str">
        <f>IF(OR(O542= "Bay Study", O542="FMWT"), VLOOKUP(D542,'Station-Crosswalk'!$A$1:$F$147,5,FALSE))</f>
        <v>Bay</v>
      </c>
      <c r="T542" s="50">
        <v>0</v>
      </c>
      <c r="V542" t="s">
        <v>227</v>
      </c>
    </row>
    <row r="543" spans="1:22" x14ac:dyDescent="0.25">
      <c r="A543">
        <v>2025</v>
      </c>
      <c r="B543">
        <v>2</v>
      </c>
      <c r="C543" s="77">
        <v>45699</v>
      </c>
      <c r="D543">
        <v>108</v>
      </c>
      <c r="E543">
        <v>2</v>
      </c>
      <c r="F543" t="s">
        <v>225</v>
      </c>
      <c r="G543">
        <v>0</v>
      </c>
      <c r="H543">
        <v>80</v>
      </c>
      <c r="I543">
        <v>1</v>
      </c>
      <c r="J543" t="s">
        <v>226</v>
      </c>
      <c r="K543" t="s">
        <v>226</v>
      </c>
      <c r="L543" s="20" t="s">
        <v>246</v>
      </c>
      <c r="M543" t="s">
        <v>226</v>
      </c>
      <c r="N543" t="str">
        <f t="shared" si="19"/>
        <v>Juvenile</v>
      </c>
      <c r="O543" t="s">
        <v>48</v>
      </c>
      <c r="Q543" t="str">
        <f>IF(OR(O543= "Bay Study", O543= "FMWT"), VLOOKUP(D543,'Station-Crosswalk'!$A$1:$F$147,6,FALSE), "")</f>
        <v>Bay</v>
      </c>
      <c r="R543" t="str">
        <f>IF(OR(O543= "Bay Study", O543="FMWT"), VLOOKUP(D543,'Station-Crosswalk'!$A$1:$F$147,5,FALSE))</f>
        <v>Bay</v>
      </c>
      <c r="T543" s="50">
        <v>0</v>
      </c>
      <c r="V543" t="s">
        <v>227</v>
      </c>
    </row>
    <row r="544" spans="1:22" x14ac:dyDescent="0.25">
      <c r="A544">
        <v>2025</v>
      </c>
      <c r="B544">
        <v>2</v>
      </c>
      <c r="C544" s="77">
        <v>45699</v>
      </c>
      <c r="D544">
        <v>108</v>
      </c>
      <c r="E544">
        <v>2</v>
      </c>
      <c r="F544" t="s">
        <v>225</v>
      </c>
      <c r="G544">
        <v>0</v>
      </c>
      <c r="H544">
        <v>73</v>
      </c>
      <c r="I544">
        <v>1</v>
      </c>
      <c r="J544" t="s">
        <v>226</v>
      </c>
      <c r="K544" t="s">
        <v>226</v>
      </c>
      <c r="L544" s="20" t="s">
        <v>246</v>
      </c>
      <c r="M544" t="s">
        <v>226</v>
      </c>
      <c r="N544" t="str">
        <f t="shared" si="19"/>
        <v>Juvenile</v>
      </c>
      <c r="O544" t="s">
        <v>48</v>
      </c>
      <c r="Q544" t="str">
        <f>IF(OR(O544= "Bay Study", O544= "FMWT"), VLOOKUP(D544,'Station-Crosswalk'!$A$1:$F$147,6,FALSE), "")</f>
        <v>Bay</v>
      </c>
      <c r="R544" t="str">
        <f>IF(OR(O544= "Bay Study", O544="FMWT"), VLOOKUP(D544,'Station-Crosswalk'!$A$1:$F$147,5,FALSE))</f>
        <v>Bay</v>
      </c>
      <c r="T544" s="50">
        <v>0</v>
      </c>
      <c r="V544" t="s">
        <v>227</v>
      </c>
    </row>
    <row r="545" spans="1:22" x14ac:dyDescent="0.25">
      <c r="A545">
        <v>2025</v>
      </c>
      <c r="B545">
        <v>2</v>
      </c>
      <c r="C545" s="77">
        <v>45699</v>
      </c>
      <c r="D545">
        <v>108</v>
      </c>
      <c r="E545">
        <v>2</v>
      </c>
      <c r="F545" t="s">
        <v>225</v>
      </c>
      <c r="G545">
        <v>0</v>
      </c>
      <c r="H545">
        <v>73</v>
      </c>
      <c r="I545">
        <v>1</v>
      </c>
      <c r="J545" t="s">
        <v>226</v>
      </c>
      <c r="K545" t="s">
        <v>226</v>
      </c>
      <c r="L545" s="20" t="s">
        <v>246</v>
      </c>
      <c r="M545" t="s">
        <v>226</v>
      </c>
      <c r="N545" t="str">
        <f t="shared" si="19"/>
        <v>Juvenile</v>
      </c>
      <c r="O545" t="s">
        <v>48</v>
      </c>
      <c r="Q545" t="str">
        <f>IF(OR(O545= "Bay Study", O545= "FMWT"), VLOOKUP(D545,'Station-Crosswalk'!$A$1:$F$147,6,FALSE), "")</f>
        <v>Bay</v>
      </c>
      <c r="R545" t="str">
        <f>IF(OR(O545= "Bay Study", O545="FMWT"), VLOOKUP(D545,'Station-Crosswalk'!$A$1:$F$147,5,FALSE))</f>
        <v>Bay</v>
      </c>
      <c r="T545" s="50">
        <v>0</v>
      </c>
      <c r="V545" t="s">
        <v>227</v>
      </c>
    </row>
    <row r="546" spans="1:22" x14ac:dyDescent="0.25">
      <c r="A546">
        <v>2025</v>
      </c>
      <c r="B546">
        <v>2</v>
      </c>
      <c r="C546" s="77">
        <v>45699</v>
      </c>
      <c r="D546">
        <v>108</v>
      </c>
      <c r="E546">
        <v>2</v>
      </c>
      <c r="F546" t="s">
        <v>225</v>
      </c>
      <c r="G546">
        <v>0</v>
      </c>
      <c r="H546">
        <v>72</v>
      </c>
      <c r="I546">
        <v>1</v>
      </c>
      <c r="J546" t="s">
        <v>226</v>
      </c>
      <c r="K546" t="s">
        <v>226</v>
      </c>
      <c r="L546" s="20" t="s">
        <v>246</v>
      </c>
      <c r="M546" t="s">
        <v>226</v>
      </c>
      <c r="N546" t="str">
        <f t="shared" si="19"/>
        <v>Juvenile</v>
      </c>
      <c r="O546" t="s">
        <v>48</v>
      </c>
      <c r="Q546" t="str">
        <f>IF(OR(O546= "Bay Study", O546= "FMWT"), VLOOKUP(D546,'Station-Crosswalk'!$A$1:$F$147,6,FALSE), "")</f>
        <v>Bay</v>
      </c>
      <c r="R546" t="str">
        <f>IF(OR(O546= "Bay Study", O546="FMWT"), VLOOKUP(D546,'Station-Crosswalk'!$A$1:$F$147,5,FALSE))</f>
        <v>Bay</v>
      </c>
      <c r="T546" s="50">
        <v>0</v>
      </c>
      <c r="V546" t="s">
        <v>227</v>
      </c>
    </row>
    <row r="547" spans="1:22" x14ac:dyDescent="0.25">
      <c r="A547">
        <v>2025</v>
      </c>
      <c r="B547">
        <v>2</v>
      </c>
      <c r="C547" s="77">
        <v>45699</v>
      </c>
      <c r="D547">
        <v>108</v>
      </c>
      <c r="E547">
        <v>2</v>
      </c>
      <c r="F547" t="s">
        <v>225</v>
      </c>
      <c r="G547">
        <v>0</v>
      </c>
      <c r="H547">
        <v>70</v>
      </c>
      <c r="I547">
        <v>1</v>
      </c>
      <c r="J547" t="s">
        <v>226</v>
      </c>
      <c r="K547" t="s">
        <v>226</v>
      </c>
      <c r="L547" s="20" t="s">
        <v>246</v>
      </c>
      <c r="M547" t="s">
        <v>226</v>
      </c>
      <c r="N547" t="str">
        <f t="shared" si="19"/>
        <v>Juvenile</v>
      </c>
      <c r="O547" t="s">
        <v>48</v>
      </c>
      <c r="Q547" t="str">
        <f>IF(OR(O547= "Bay Study", O547= "FMWT"), VLOOKUP(D547,'Station-Crosswalk'!$A$1:$F$147,6,FALSE), "")</f>
        <v>Bay</v>
      </c>
      <c r="R547" t="str">
        <f>IF(OR(O547= "Bay Study", O547="FMWT"), VLOOKUP(D547,'Station-Crosswalk'!$A$1:$F$147,5,FALSE))</f>
        <v>Bay</v>
      </c>
      <c r="T547" s="50">
        <v>0</v>
      </c>
      <c r="V547" t="s">
        <v>227</v>
      </c>
    </row>
    <row r="548" spans="1:22" x14ac:dyDescent="0.25">
      <c r="A548">
        <v>2025</v>
      </c>
      <c r="B548">
        <v>2</v>
      </c>
      <c r="C548" s="77">
        <v>45699</v>
      </c>
      <c r="D548">
        <v>108</v>
      </c>
      <c r="E548">
        <v>1</v>
      </c>
      <c r="F548" t="s">
        <v>225</v>
      </c>
      <c r="G548">
        <v>0</v>
      </c>
      <c r="H548">
        <v>70</v>
      </c>
      <c r="I548">
        <v>1</v>
      </c>
      <c r="J548" t="s">
        <v>226</v>
      </c>
      <c r="K548" t="s">
        <v>226</v>
      </c>
      <c r="L548" t="s">
        <v>226</v>
      </c>
      <c r="M548">
        <v>7408.3</v>
      </c>
      <c r="N548" t="str">
        <f t="shared" si="19"/>
        <v>Juvenile</v>
      </c>
      <c r="O548" t="s">
        <v>48</v>
      </c>
      <c r="Q548" t="str">
        <f>IF(OR(O548= "Bay Study", O548= "FMWT"), VLOOKUP(D548,'Station-Crosswalk'!$A$1:$F$147,6,FALSE), "")</f>
        <v>Bay</v>
      </c>
      <c r="R548" t="str">
        <f>IF(OR(O548= "Bay Study", O548="FMWT"), VLOOKUP(D548,'Station-Crosswalk'!$A$1:$F$147,5,FALSE))</f>
        <v>Bay</v>
      </c>
      <c r="T548" s="50">
        <v>0</v>
      </c>
      <c r="V548" t="s">
        <v>227</v>
      </c>
    </row>
    <row r="549" spans="1:22" x14ac:dyDescent="0.25">
      <c r="A549">
        <v>2025</v>
      </c>
      <c r="B549">
        <v>2</v>
      </c>
      <c r="C549" s="77">
        <v>45699</v>
      </c>
      <c r="D549">
        <v>108</v>
      </c>
      <c r="E549">
        <v>1</v>
      </c>
      <c r="F549" t="s">
        <v>225</v>
      </c>
      <c r="G549">
        <v>0</v>
      </c>
      <c r="H549">
        <v>69</v>
      </c>
      <c r="I549">
        <v>1</v>
      </c>
      <c r="J549" t="s">
        <v>226</v>
      </c>
      <c r="K549" t="s">
        <v>226</v>
      </c>
      <c r="L549" t="s">
        <v>226</v>
      </c>
      <c r="M549">
        <v>7408.3</v>
      </c>
      <c r="N549" t="str">
        <f t="shared" si="19"/>
        <v>Juvenile</v>
      </c>
      <c r="O549" t="s">
        <v>48</v>
      </c>
      <c r="Q549" t="str">
        <f>IF(OR(O549= "Bay Study", O549= "FMWT"), VLOOKUP(D549,'Station-Crosswalk'!$A$1:$F$147,6,FALSE), "")</f>
        <v>Bay</v>
      </c>
      <c r="R549" t="str">
        <f>IF(OR(O549= "Bay Study", O549="FMWT"), VLOOKUP(D549,'Station-Crosswalk'!$A$1:$F$147,5,FALSE))</f>
        <v>Bay</v>
      </c>
      <c r="T549" s="50">
        <v>0</v>
      </c>
      <c r="V549" t="s">
        <v>227</v>
      </c>
    </row>
    <row r="550" spans="1:22" x14ac:dyDescent="0.25">
      <c r="A550">
        <v>2025</v>
      </c>
      <c r="B550">
        <v>2</v>
      </c>
      <c r="C550" s="77">
        <v>45699</v>
      </c>
      <c r="D550">
        <v>108</v>
      </c>
      <c r="E550">
        <v>2</v>
      </c>
      <c r="F550" t="s">
        <v>225</v>
      </c>
      <c r="G550">
        <v>0</v>
      </c>
      <c r="H550">
        <v>68</v>
      </c>
      <c r="I550">
        <v>1</v>
      </c>
      <c r="J550" t="s">
        <v>226</v>
      </c>
      <c r="K550" t="s">
        <v>226</v>
      </c>
      <c r="L550" s="20" t="s">
        <v>246</v>
      </c>
      <c r="M550" t="s">
        <v>226</v>
      </c>
      <c r="N550" t="str">
        <f t="shared" si="19"/>
        <v>Juvenile</v>
      </c>
      <c r="O550" t="s">
        <v>48</v>
      </c>
      <c r="Q550" t="str">
        <f>IF(OR(O550= "Bay Study", O550= "FMWT"), VLOOKUP(D550,'Station-Crosswalk'!$A$1:$F$147,6,FALSE), "")</f>
        <v>Bay</v>
      </c>
      <c r="R550" t="str">
        <f>IF(OR(O550= "Bay Study", O550="FMWT"), VLOOKUP(D550,'Station-Crosswalk'!$A$1:$F$147,5,FALSE))</f>
        <v>Bay</v>
      </c>
      <c r="T550" s="50">
        <v>0</v>
      </c>
      <c r="V550" t="s">
        <v>227</v>
      </c>
    </row>
    <row r="551" spans="1:22" x14ac:dyDescent="0.25">
      <c r="A551">
        <v>2025</v>
      </c>
      <c r="B551">
        <v>2</v>
      </c>
      <c r="C551" s="77">
        <v>45699</v>
      </c>
      <c r="D551">
        <v>108</v>
      </c>
      <c r="E551">
        <v>1</v>
      </c>
      <c r="F551" t="s">
        <v>225</v>
      </c>
      <c r="G551">
        <v>0</v>
      </c>
      <c r="H551">
        <v>67</v>
      </c>
      <c r="I551">
        <v>1</v>
      </c>
      <c r="J551" t="s">
        <v>226</v>
      </c>
      <c r="K551" t="s">
        <v>226</v>
      </c>
      <c r="L551" t="s">
        <v>226</v>
      </c>
      <c r="M551">
        <v>7408.3</v>
      </c>
      <c r="N551" t="str">
        <f t="shared" si="19"/>
        <v>Juvenile</v>
      </c>
      <c r="O551" t="s">
        <v>48</v>
      </c>
      <c r="Q551" t="str">
        <f>IF(OR(O551= "Bay Study", O551= "FMWT"), VLOOKUP(D551,'Station-Crosswalk'!$A$1:$F$147,6,FALSE), "")</f>
        <v>Bay</v>
      </c>
      <c r="R551" t="str">
        <f>IF(OR(O551= "Bay Study", O551="FMWT"), VLOOKUP(D551,'Station-Crosswalk'!$A$1:$F$147,5,FALSE))</f>
        <v>Bay</v>
      </c>
      <c r="T551" s="50">
        <v>0</v>
      </c>
      <c r="V551" t="s">
        <v>227</v>
      </c>
    </row>
    <row r="552" spans="1:22" x14ac:dyDescent="0.25">
      <c r="A552">
        <v>2025</v>
      </c>
      <c r="B552">
        <v>2</v>
      </c>
      <c r="C552" s="77">
        <v>45699</v>
      </c>
      <c r="D552">
        <v>108</v>
      </c>
      <c r="E552">
        <v>2</v>
      </c>
      <c r="F552" t="s">
        <v>225</v>
      </c>
      <c r="G552">
        <v>0</v>
      </c>
      <c r="H552">
        <v>66</v>
      </c>
      <c r="I552">
        <v>1</v>
      </c>
      <c r="J552" t="s">
        <v>226</v>
      </c>
      <c r="K552" t="s">
        <v>226</v>
      </c>
      <c r="L552" s="20" t="s">
        <v>246</v>
      </c>
      <c r="M552" t="s">
        <v>226</v>
      </c>
      <c r="N552" t="str">
        <f t="shared" si="19"/>
        <v>Juvenile</v>
      </c>
      <c r="O552" t="s">
        <v>48</v>
      </c>
      <c r="Q552" t="str">
        <f>IF(OR(O552= "Bay Study", O552= "FMWT"), VLOOKUP(D552,'Station-Crosswalk'!$A$1:$F$147,6,FALSE), "")</f>
        <v>Bay</v>
      </c>
      <c r="R552" t="str">
        <f>IF(OR(O552= "Bay Study", O552="FMWT"), VLOOKUP(D552,'Station-Crosswalk'!$A$1:$F$147,5,FALSE))</f>
        <v>Bay</v>
      </c>
      <c r="T552" s="50">
        <v>0</v>
      </c>
      <c r="V552" t="s">
        <v>227</v>
      </c>
    </row>
    <row r="553" spans="1:22" x14ac:dyDescent="0.25">
      <c r="A553">
        <v>2025</v>
      </c>
      <c r="B553">
        <v>2</v>
      </c>
      <c r="C553" s="77">
        <v>45699</v>
      </c>
      <c r="D553">
        <v>108</v>
      </c>
      <c r="E553">
        <v>2</v>
      </c>
      <c r="F553" t="s">
        <v>225</v>
      </c>
      <c r="G553">
        <v>0</v>
      </c>
      <c r="H553">
        <v>65</v>
      </c>
      <c r="I553">
        <v>1</v>
      </c>
      <c r="J553" t="s">
        <v>226</v>
      </c>
      <c r="K553" t="s">
        <v>226</v>
      </c>
      <c r="L553" s="20" t="s">
        <v>246</v>
      </c>
      <c r="M553" t="s">
        <v>226</v>
      </c>
      <c r="N553" t="str">
        <f t="shared" si="19"/>
        <v>Juvenile</v>
      </c>
      <c r="O553" t="s">
        <v>48</v>
      </c>
      <c r="Q553" t="str">
        <f>IF(OR(O553= "Bay Study", O553= "FMWT"), VLOOKUP(D553,'Station-Crosswalk'!$A$1:$F$147,6,FALSE), "")</f>
        <v>Bay</v>
      </c>
      <c r="R553" t="str">
        <f>IF(OR(O553= "Bay Study", O553="FMWT"), VLOOKUP(D553,'Station-Crosswalk'!$A$1:$F$147,5,FALSE))</f>
        <v>Bay</v>
      </c>
      <c r="T553" s="50">
        <v>0</v>
      </c>
      <c r="V553" t="s">
        <v>227</v>
      </c>
    </row>
    <row r="554" spans="1:22" x14ac:dyDescent="0.25">
      <c r="A554">
        <v>2025</v>
      </c>
      <c r="B554">
        <v>2</v>
      </c>
      <c r="C554" s="77">
        <v>45699</v>
      </c>
      <c r="D554">
        <v>108</v>
      </c>
      <c r="E554">
        <v>2</v>
      </c>
      <c r="F554" t="s">
        <v>225</v>
      </c>
      <c r="G554">
        <v>0</v>
      </c>
      <c r="H554">
        <v>65</v>
      </c>
      <c r="I554">
        <v>1</v>
      </c>
      <c r="J554" t="s">
        <v>226</v>
      </c>
      <c r="K554" t="s">
        <v>226</v>
      </c>
      <c r="L554" s="20" t="s">
        <v>246</v>
      </c>
      <c r="M554" t="s">
        <v>226</v>
      </c>
      <c r="N554" t="str">
        <f t="shared" si="19"/>
        <v>Juvenile</v>
      </c>
      <c r="O554" t="s">
        <v>48</v>
      </c>
      <c r="Q554" t="str">
        <f>IF(OR(O554= "Bay Study", O554= "FMWT"), VLOOKUP(D554,'Station-Crosswalk'!$A$1:$F$147,6,FALSE), "")</f>
        <v>Bay</v>
      </c>
      <c r="R554" t="str">
        <f>IF(OR(O554= "Bay Study", O554="FMWT"), VLOOKUP(D554,'Station-Crosswalk'!$A$1:$F$147,5,FALSE))</f>
        <v>Bay</v>
      </c>
      <c r="T554" s="50">
        <v>0</v>
      </c>
      <c r="V554" t="s">
        <v>227</v>
      </c>
    </row>
    <row r="555" spans="1:22" x14ac:dyDescent="0.25">
      <c r="A555">
        <v>2025</v>
      </c>
      <c r="B555">
        <v>2</v>
      </c>
      <c r="C555" s="77">
        <v>45699</v>
      </c>
      <c r="D555">
        <v>108</v>
      </c>
      <c r="E555">
        <v>1</v>
      </c>
      <c r="F555" t="s">
        <v>225</v>
      </c>
      <c r="G555">
        <v>0</v>
      </c>
      <c r="H555">
        <v>63</v>
      </c>
      <c r="I555">
        <v>1</v>
      </c>
      <c r="J555" t="s">
        <v>226</v>
      </c>
      <c r="K555" t="s">
        <v>226</v>
      </c>
      <c r="L555" t="s">
        <v>226</v>
      </c>
      <c r="M555">
        <v>7408.3</v>
      </c>
      <c r="N555" t="str">
        <f t="shared" si="19"/>
        <v>Juvenile</v>
      </c>
      <c r="O555" t="s">
        <v>48</v>
      </c>
      <c r="Q555" t="str">
        <f>IF(OR(O555= "Bay Study", O555= "FMWT"), VLOOKUP(D555,'Station-Crosswalk'!$A$1:$F$147,6,FALSE), "")</f>
        <v>Bay</v>
      </c>
      <c r="R555" t="str">
        <f>IF(OR(O555= "Bay Study", O555="FMWT"), VLOOKUP(D555,'Station-Crosswalk'!$A$1:$F$147,5,FALSE))</f>
        <v>Bay</v>
      </c>
      <c r="T555" s="50">
        <v>0</v>
      </c>
      <c r="V555" t="s">
        <v>227</v>
      </c>
    </row>
    <row r="556" spans="1:22" x14ac:dyDescent="0.25">
      <c r="A556">
        <v>2025</v>
      </c>
      <c r="B556">
        <v>2</v>
      </c>
      <c r="C556" s="77">
        <v>45699</v>
      </c>
      <c r="D556">
        <v>108</v>
      </c>
      <c r="E556">
        <v>2</v>
      </c>
      <c r="F556" t="s">
        <v>225</v>
      </c>
      <c r="G556">
        <v>0</v>
      </c>
      <c r="H556">
        <v>62</v>
      </c>
      <c r="I556">
        <v>1</v>
      </c>
      <c r="J556" t="s">
        <v>226</v>
      </c>
      <c r="K556" t="s">
        <v>226</v>
      </c>
      <c r="L556" s="20" t="s">
        <v>246</v>
      </c>
      <c r="M556" t="s">
        <v>226</v>
      </c>
      <c r="N556" t="str">
        <f t="shared" si="19"/>
        <v>Juvenile</v>
      </c>
      <c r="O556" t="s">
        <v>48</v>
      </c>
      <c r="Q556" t="str">
        <f>IF(OR(O556= "Bay Study", O556= "FMWT"), VLOOKUP(D556,'Station-Crosswalk'!$A$1:$F$147,6,FALSE), "")</f>
        <v>Bay</v>
      </c>
      <c r="R556" t="str">
        <f>IF(OR(O556= "Bay Study", O556="FMWT"), VLOOKUP(D556,'Station-Crosswalk'!$A$1:$F$147,5,FALSE))</f>
        <v>Bay</v>
      </c>
      <c r="T556" s="50">
        <v>0</v>
      </c>
      <c r="V556" t="s">
        <v>227</v>
      </c>
    </row>
    <row r="557" spans="1:22" x14ac:dyDescent="0.25">
      <c r="A557">
        <v>2025</v>
      </c>
      <c r="B557">
        <v>2</v>
      </c>
      <c r="C557" s="77">
        <v>45699</v>
      </c>
      <c r="D557">
        <v>108</v>
      </c>
      <c r="E557">
        <v>2</v>
      </c>
      <c r="F557" t="s">
        <v>225</v>
      </c>
      <c r="G557">
        <v>0</v>
      </c>
      <c r="H557">
        <v>61</v>
      </c>
      <c r="I557">
        <v>2</v>
      </c>
      <c r="J557" t="s">
        <v>226</v>
      </c>
      <c r="K557" t="s">
        <v>226</v>
      </c>
      <c r="L557" s="20" t="s">
        <v>246</v>
      </c>
      <c r="M557" t="s">
        <v>226</v>
      </c>
      <c r="N557" t="str">
        <f t="shared" si="19"/>
        <v>Juvenile</v>
      </c>
      <c r="O557" t="s">
        <v>48</v>
      </c>
      <c r="Q557" t="str">
        <f>IF(OR(O557= "Bay Study", O557= "FMWT"), VLOOKUP(D557,'Station-Crosswalk'!$A$1:$F$147,6,FALSE), "")</f>
        <v>Bay</v>
      </c>
      <c r="R557" t="str">
        <f>IF(OR(O557= "Bay Study", O557="FMWT"), VLOOKUP(D557,'Station-Crosswalk'!$A$1:$F$147,5,FALSE))</f>
        <v>Bay</v>
      </c>
      <c r="T557" s="50">
        <v>0</v>
      </c>
      <c r="V557" t="s">
        <v>227</v>
      </c>
    </row>
    <row r="558" spans="1:22" x14ac:dyDescent="0.25">
      <c r="A558">
        <v>2025</v>
      </c>
      <c r="B558">
        <v>2</v>
      </c>
      <c r="C558" s="77">
        <v>45699</v>
      </c>
      <c r="D558">
        <v>108</v>
      </c>
      <c r="E558">
        <v>2</v>
      </c>
      <c r="F558" t="s">
        <v>225</v>
      </c>
      <c r="G558">
        <v>0</v>
      </c>
      <c r="H558">
        <v>54</v>
      </c>
      <c r="I558">
        <v>1</v>
      </c>
      <c r="J558" t="s">
        <v>226</v>
      </c>
      <c r="K558" t="s">
        <v>226</v>
      </c>
      <c r="L558" s="20" t="s">
        <v>246</v>
      </c>
      <c r="M558" t="s">
        <v>226</v>
      </c>
      <c r="N558" t="str">
        <f t="shared" si="19"/>
        <v>Juvenile</v>
      </c>
      <c r="O558" t="s">
        <v>48</v>
      </c>
      <c r="Q558" t="str">
        <f>IF(OR(O558= "Bay Study", O558= "FMWT"), VLOOKUP(D558,'Station-Crosswalk'!$A$1:$F$147,6,FALSE), "")</f>
        <v>Bay</v>
      </c>
      <c r="R558" t="str">
        <f>IF(OR(O558= "Bay Study", O558="FMWT"), VLOOKUP(D558,'Station-Crosswalk'!$A$1:$F$147,5,FALSE))</f>
        <v>Bay</v>
      </c>
      <c r="T558" s="50">
        <v>0</v>
      </c>
      <c r="V558" t="s">
        <v>227</v>
      </c>
    </row>
    <row r="559" spans="1:22" x14ac:dyDescent="0.25">
      <c r="A559" s="81">
        <v>2025</v>
      </c>
      <c r="B559" s="81">
        <v>3</v>
      </c>
      <c r="C559" s="82">
        <v>45720</v>
      </c>
      <c r="D559" s="81">
        <v>751</v>
      </c>
      <c r="E559" s="81">
        <v>2</v>
      </c>
      <c r="F559" s="81" t="s">
        <v>225</v>
      </c>
      <c r="G559" s="81">
        <v>0</v>
      </c>
      <c r="H559" s="81">
        <v>84</v>
      </c>
      <c r="I559" s="81">
        <v>1</v>
      </c>
      <c r="J559" s="81" t="s">
        <v>226</v>
      </c>
      <c r="K559" s="81" t="s">
        <v>226</v>
      </c>
      <c r="L559" s="81">
        <v>570.42002266645397</v>
      </c>
      <c r="M559" s="81" t="s">
        <v>226</v>
      </c>
      <c r="N559" t="str">
        <f t="shared" ref="N559:N584" si="20">IF(H559=0, "Adult", IF(H559&lt;20,"Larva",IF(H559&lt;=84,"Juvenile","Adult")))</f>
        <v>Juvenile</v>
      </c>
      <c r="O559" t="s">
        <v>48</v>
      </c>
      <c r="Q559" t="str">
        <f>IF(OR(O559= "Bay Study", O559= "FMWT"), VLOOKUP(D559,'Station-Crosswalk'!$A$1:$F$147,6,FALSE), "")</f>
        <v>North</v>
      </c>
      <c r="R559" t="str">
        <f>IF(OR(O559= "Bay Study", O559="FMWT"), VLOOKUP(D559,'Station-Crosswalk'!$A$1:$F$147,5,FALSE))</f>
        <v>Lower Sacramento</v>
      </c>
      <c r="T559" s="50">
        <v>0</v>
      </c>
      <c r="V559" t="s">
        <v>227</v>
      </c>
    </row>
    <row r="560" spans="1:22" x14ac:dyDescent="0.25">
      <c r="A560" s="81">
        <v>2025</v>
      </c>
      <c r="B560" s="81">
        <v>3</v>
      </c>
      <c r="C560" s="82">
        <v>45721</v>
      </c>
      <c r="D560" s="81">
        <v>535</v>
      </c>
      <c r="E560" s="81">
        <v>2</v>
      </c>
      <c r="F560" s="81" t="s">
        <v>225</v>
      </c>
      <c r="G560" s="81">
        <v>0</v>
      </c>
      <c r="H560" s="81">
        <v>105</v>
      </c>
      <c r="I560" s="81">
        <v>1</v>
      </c>
      <c r="J560" s="81" t="s">
        <v>226</v>
      </c>
      <c r="K560" s="81" t="s">
        <v>226</v>
      </c>
      <c r="L560" s="81">
        <v>1077.4600113332201</v>
      </c>
      <c r="M560" s="81" t="s">
        <v>226</v>
      </c>
      <c r="N560" t="str">
        <f t="shared" si="20"/>
        <v>Adult</v>
      </c>
      <c r="O560" t="s">
        <v>48</v>
      </c>
      <c r="Q560" t="str">
        <f>IF(OR(O560= "Bay Study", O560= "FMWT"), VLOOKUP(D560,'Station-Crosswalk'!$A$1:$F$147,6,FALSE), "")</f>
        <v>West</v>
      </c>
      <c r="R560" t="str">
        <f>IF(OR(O560= "Bay Study", O560="FMWT"), VLOOKUP(D560,'Station-Crosswalk'!$A$1:$F$147,5,FALSE))</f>
        <v>Suisun Bay</v>
      </c>
      <c r="T560" s="50">
        <v>0</v>
      </c>
      <c r="V560" t="s">
        <v>227</v>
      </c>
    </row>
    <row r="561" spans="1:22" x14ac:dyDescent="0.25">
      <c r="A561" s="81">
        <v>2025</v>
      </c>
      <c r="B561" s="81">
        <v>3</v>
      </c>
      <c r="C561" s="82">
        <v>45721</v>
      </c>
      <c r="D561" s="81">
        <v>433</v>
      </c>
      <c r="E561" s="81">
        <v>2</v>
      </c>
      <c r="F561" s="81" t="s">
        <v>225</v>
      </c>
      <c r="G561" s="81">
        <v>0</v>
      </c>
      <c r="H561" s="81">
        <v>89</v>
      </c>
      <c r="I561" s="81">
        <v>1</v>
      </c>
      <c r="J561" s="81" t="s">
        <v>226</v>
      </c>
      <c r="K561" s="81" t="s">
        <v>226</v>
      </c>
      <c r="L561" s="81">
        <v>760.55998300015904</v>
      </c>
      <c r="M561" s="81" t="s">
        <v>226</v>
      </c>
      <c r="N561" t="str">
        <f t="shared" si="20"/>
        <v>Adult</v>
      </c>
      <c r="O561" t="s">
        <v>48</v>
      </c>
      <c r="Q561" t="str">
        <f>IF(OR(O561= "Bay Study", O561= "FMWT"), VLOOKUP(D561,'Station-Crosswalk'!$A$1:$F$147,6,FALSE), "")</f>
        <v>West</v>
      </c>
      <c r="R561" t="str">
        <f>IF(OR(O561= "Bay Study", O561="FMWT"), VLOOKUP(D561,'Station-Crosswalk'!$A$1:$F$147,5,FALSE))</f>
        <v>Suisun Bay</v>
      </c>
      <c r="T561" s="50">
        <v>0</v>
      </c>
      <c r="V561" t="s">
        <v>227</v>
      </c>
    </row>
    <row r="562" spans="1:22" x14ac:dyDescent="0.25">
      <c r="A562" s="81">
        <v>2025</v>
      </c>
      <c r="B562" s="81">
        <v>3</v>
      </c>
      <c r="C562" s="82">
        <v>45721</v>
      </c>
      <c r="D562" s="81">
        <v>432</v>
      </c>
      <c r="E562" s="81">
        <v>1</v>
      </c>
      <c r="F562" s="81" t="s">
        <v>225</v>
      </c>
      <c r="G562" s="81">
        <v>0</v>
      </c>
      <c r="H562" s="81">
        <v>96</v>
      </c>
      <c r="I562" s="81">
        <v>1</v>
      </c>
      <c r="J562" s="81" t="s">
        <v>226</v>
      </c>
      <c r="K562" s="81" t="s">
        <v>226</v>
      </c>
      <c r="L562" s="81" t="s">
        <v>226</v>
      </c>
      <c r="M562" s="81">
        <v>206623.08749999999</v>
      </c>
      <c r="N562" t="str">
        <f t="shared" si="20"/>
        <v>Adult</v>
      </c>
      <c r="O562" t="s">
        <v>48</v>
      </c>
      <c r="Q562" t="str">
        <f>IF(OR(O562= "Bay Study", O562= "FMWT"), VLOOKUP(D562,'Station-Crosswalk'!$A$1:$F$147,6,FALSE), "")</f>
        <v>Far West</v>
      </c>
      <c r="R562" t="str">
        <f>IF(OR(O562= "Bay Study", O562="FMWT"), VLOOKUP(D562,'Station-Crosswalk'!$A$1:$F$147,5,FALSE))</f>
        <v>Suisun Bay</v>
      </c>
      <c r="T562" s="50">
        <v>0</v>
      </c>
      <c r="V562" t="s">
        <v>227</v>
      </c>
    </row>
    <row r="563" spans="1:22" x14ac:dyDescent="0.25">
      <c r="A563" s="81">
        <v>2025</v>
      </c>
      <c r="B563" s="81">
        <v>3</v>
      </c>
      <c r="C563" s="82">
        <v>45721</v>
      </c>
      <c r="D563" s="81">
        <v>429</v>
      </c>
      <c r="E563" s="81">
        <v>1</v>
      </c>
      <c r="F563" s="81" t="s">
        <v>225</v>
      </c>
      <c r="G563" s="81">
        <v>0</v>
      </c>
      <c r="H563" s="81">
        <v>91</v>
      </c>
      <c r="I563" s="81">
        <v>1</v>
      </c>
      <c r="J563" s="81" t="s">
        <v>226</v>
      </c>
      <c r="K563" s="81" t="s">
        <v>226</v>
      </c>
      <c r="L563" s="81" t="s">
        <v>226</v>
      </c>
      <c r="M563" s="81">
        <v>5088.1750000000002</v>
      </c>
      <c r="N563" t="str">
        <f t="shared" si="20"/>
        <v>Adult</v>
      </c>
      <c r="O563" t="s">
        <v>48</v>
      </c>
      <c r="Q563" t="str">
        <f>IF(OR(O563= "Bay Study", O563= "FMWT"), VLOOKUP(D563,'Station-Crosswalk'!$A$1:$F$147,6,FALSE), "")</f>
        <v>Far West</v>
      </c>
      <c r="R563" t="str">
        <f>IF(OR(O563= "Bay Study", O563="FMWT"), VLOOKUP(D563,'Station-Crosswalk'!$A$1:$F$147,5,FALSE))</f>
        <v>Suisun Bay</v>
      </c>
      <c r="T563" s="50">
        <v>0</v>
      </c>
      <c r="V563" t="s">
        <v>227</v>
      </c>
    </row>
    <row r="564" spans="1:22" x14ac:dyDescent="0.25">
      <c r="A564" s="81">
        <v>2025</v>
      </c>
      <c r="B564" s="81">
        <v>3</v>
      </c>
      <c r="C564" s="82">
        <v>45721</v>
      </c>
      <c r="D564" s="81">
        <v>346</v>
      </c>
      <c r="E564" s="81">
        <v>1</v>
      </c>
      <c r="F564" s="81" t="s">
        <v>225</v>
      </c>
      <c r="G564" s="81">
        <v>0</v>
      </c>
      <c r="H564" s="81">
        <v>87</v>
      </c>
      <c r="I564" s="81">
        <v>1</v>
      </c>
      <c r="J564" s="81" t="s">
        <v>226</v>
      </c>
      <c r="K564" s="81" t="s">
        <v>226</v>
      </c>
      <c r="L564" s="81" t="s">
        <v>226</v>
      </c>
      <c r="M564" s="81">
        <v>2700.4875000000002</v>
      </c>
      <c r="N564" t="str">
        <f t="shared" si="20"/>
        <v>Adult</v>
      </c>
      <c r="O564" t="s">
        <v>48</v>
      </c>
      <c r="Q564" t="str">
        <f>IF(OR(O564= "Bay Study", O564= "FMWT"), VLOOKUP(D564,'Station-Crosswalk'!$A$1:$F$147,6,FALSE), "")</f>
        <v>Far West</v>
      </c>
      <c r="R564" t="str">
        <f>IF(OR(O564= "Bay Study", O564="FMWT"), VLOOKUP(D564,'Station-Crosswalk'!$A$1:$F$147,5,FALSE))</f>
        <v>Western Delta</v>
      </c>
      <c r="T564" s="50">
        <v>0</v>
      </c>
      <c r="V564" t="s">
        <v>227</v>
      </c>
    </row>
    <row r="565" spans="1:22" x14ac:dyDescent="0.25">
      <c r="A565" s="81">
        <v>2025</v>
      </c>
      <c r="B565" s="81">
        <v>3</v>
      </c>
      <c r="C565" s="82">
        <v>45721</v>
      </c>
      <c r="D565" s="81">
        <v>346</v>
      </c>
      <c r="E565" s="81">
        <v>1</v>
      </c>
      <c r="F565" s="81" t="s">
        <v>225</v>
      </c>
      <c r="G565" s="81">
        <v>0</v>
      </c>
      <c r="H565" s="81">
        <v>63</v>
      </c>
      <c r="I565" s="81">
        <v>1</v>
      </c>
      <c r="J565" s="81" t="s">
        <v>226</v>
      </c>
      <c r="K565" s="81" t="s">
        <v>226</v>
      </c>
      <c r="L565" s="81" t="s">
        <v>226</v>
      </c>
      <c r="M565" s="81">
        <v>2700.4875000000002</v>
      </c>
      <c r="N565" t="str">
        <f t="shared" si="20"/>
        <v>Juvenile</v>
      </c>
      <c r="O565" t="s">
        <v>48</v>
      </c>
      <c r="Q565" t="str">
        <f>IF(OR(O565= "Bay Study", O565= "FMWT"), VLOOKUP(D565,'Station-Crosswalk'!$A$1:$F$147,6,FALSE), "")</f>
        <v>Far West</v>
      </c>
      <c r="R565" t="str">
        <f>IF(OR(O565= "Bay Study", O565="FMWT"), VLOOKUP(D565,'Station-Crosswalk'!$A$1:$F$147,5,FALSE))</f>
        <v>Western Delta</v>
      </c>
      <c r="T565" s="50">
        <v>0</v>
      </c>
      <c r="V565" t="s">
        <v>227</v>
      </c>
    </row>
    <row r="566" spans="1:22" x14ac:dyDescent="0.25">
      <c r="A566" s="81">
        <v>2025</v>
      </c>
      <c r="B566" s="81">
        <v>3</v>
      </c>
      <c r="C566" s="82">
        <v>45721</v>
      </c>
      <c r="D566" s="81">
        <v>345</v>
      </c>
      <c r="E566" s="81">
        <v>1</v>
      </c>
      <c r="F566" s="81" t="s">
        <v>225</v>
      </c>
      <c r="G566" s="81">
        <v>0</v>
      </c>
      <c r="H566" s="81">
        <v>74</v>
      </c>
      <c r="I566" s="81">
        <v>1</v>
      </c>
      <c r="J566" s="81" t="s">
        <v>226</v>
      </c>
      <c r="K566" s="81" t="s">
        <v>226</v>
      </c>
      <c r="L566" s="81" t="s">
        <v>226</v>
      </c>
      <c r="M566" s="81">
        <v>4039.375</v>
      </c>
      <c r="N566" t="str">
        <f t="shared" si="20"/>
        <v>Juvenile</v>
      </c>
      <c r="O566" t="s">
        <v>48</v>
      </c>
      <c r="Q566" t="str">
        <f>IF(OR(O566= "Bay Study", O566= "FMWT"), VLOOKUP(D566,'Station-Crosswalk'!$A$1:$F$147,6,FALSE), "")</f>
        <v>Bay</v>
      </c>
      <c r="R566" t="str">
        <f>IF(OR(O566= "Bay Study", O566="FMWT"), VLOOKUP(D566,'Station-Crosswalk'!$A$1:$F$147,5,FALSE))</f>
        <v>Bay</v>
      </c>
      <c r="T566" s="50">
        <v>0</v>
      </c>
      <c r="V566" t="s">
        <v>227</v>
      </c>
    </row>
    <row r="567" spans="1:22" x14ac:dyDescent="0.25">
      <c r="A567" s="81">
        <v>2025</v>
      </c>
      <c r="B567" s="81">
        <v>3</v>
      </c>
      <c r="C567" s="82">
        <v>45721</v>
      </c>
      <c r="D567" s="81">
        <v>325</v>
      </c>
      <c r="E567" s="81">
        <v>1</v>
      </c>
      <c r="F567" s="81" t="s">
        <v>225</v>
      </c>
      <c r="G567" s="81">
        <v>0</v>
      </c>
      <c r="H567" s="81">
        <v>80</v>
      </c>
      <c r="I567" s="81">
        <v>1</v>
      </c>
      <c r="J567" s="81" t="s">
        <v>226</v>
      </c>
      <c r="K567" s="81" t="s">
        <v>226</v>
      </c>
      <c r="L567" s="81" t="s">
        <v>226</v>
      </c>
      <c r="M567" s="81">
        <v>4328.6000000000004</v>
      </c>
      <c r="N567" t="str">
        <f t="shared" si="20"/>
        <v>Juvenile</v>
      </c>
      <c r="O567" t="s">
        <v>48</v>
      </c>
      <c r="Q567" t="str">
        <f>IF(OR(O567= "Bay Study", O567= "FMWT"), VLOOKUP(D567,'Station-Crosswalk'!$A$1:$F$147,6,FALSE), "")</f>
        <v>Bay</v>
      </c>
      <c r="R567" t="str">
        <f>IF(OR(O567= "Bay Study", O567="FMWT"), VLOOKUP(D567,'Station-Crosswalk'!$A$1:$F$147,5,FALSE))</f>
        <v>Bay</v>
      </c>
      <c r="T567" s="50">
        <v>0</v>
      </c>
      <c r="V567" t="s">
        <v>227</v>
      </c>
    </row>
    <row r="568" spans="1:22" x14ac:dyDescent="0.25">
      <c r="A568" s="81">
        <v>2025</v>
      </c>
      <c r="B568" s="81">
        <v>3</v>
      </c>
      <c r="C568" s="82">
        <v>45721</v>
      </c>
      <c r="D568" s="81">
        <v>325</v>
      </c>
      <c r="E568" s="81">
        <v>1</v>
      </c>
      <c r="F568" s="81" t="s">
        <v>225</v>
      </c>
      <c r="G568" s="81">
        <v>0</v>
      </c>
      <c r="H568" s="81">
        <v>77</v>
      </c>
      <c r="I568" s="81">
        <v>1</v>
      </c>
      <c r="J568" s="81" t="s">
        <v>226</v>
      </c>
      <c r="K568" s="81" t="s">
        <v>226</v>
      </c>
      <c r="L568" s="81" t="s">
        <v>226</v>
      </c>
      <c r="M568" s="81">
        <v>4328.6000000000004</v>
      </c>
      <c r="N568" t="str">
        <f t="shared" si="20"/>
        <v>Juvenile</v>
      </c>
      <c r="O568" t="s">
        <v>48</v>
      </c>
      <c r="Q568" t="str">
        <f>IF(OR(O568= "Bay Study", O568= "FMWT"), VLOOKUP(D568,'Station-Crosswalk'!$A$1:$F$147,6,FALSE), "")</f>
        <v>Bay</v>
      </c>
      <c r="R568" t="str">
        <f>IF(OR(O568= "Bay Study", O568="FMWT"), VLOOKUP(D568,'Station-Crosswalk'!$A$1:$F$147,5,FALSE))</f>
        <v>Bay</v>
      </c>
      <c r="T568" s="50">
        <v>0</v>
      </c>
      <c r="V568" t="s">
        <v>227</v>
      </c>
    </row>
    <row r="569" spans="1:22" x14ac:dyDescent="0.25">
      <c r="A569" s="81">
        <v>2025</v>
      </c>
      <c r="B569" s="81">
        <v>3</v>
      </c>
      <c r="C569" s="82">
        <v>45721</v>
      </c>
      <c r="D569" s="81">
        <v>325</v>
      </c>
      <c r="E569" s="81">
        <v>1</v>
      </c>
      <c r="F569" s="81" t="s">
        <v>225</v>
      </c>
      <c r="G569" s="81">
        <v>0</v>
      </c>
      <c r="H569" s="81">
        <v>67</v>
      </c>
      <c r="I569" s="81">
        <v>1</v>
      </c>
      <c r="J569" s="81" t="s">
        <v>226</v>
      </c>
      <c r="K569" s="81" t="s">
        <v>226</v>
      </c>
      <c r="L569" s="81" t="s">
        <v>226</v>
      </c>
      <c r="M569" s="81">
        <v>4328.6000000000004</v>
      </c>
      <c r="N569" t="str">
        <f t="shared" si="20"/>
        <v>Juvenile</v>
      </c>
      <c r="O569" t="s">
        <v>48</v>
      </c>
      <c r="Q569" t="str">
        <f>IF(OR(O569= "Bay Study", O569= "FMWT"), VLOOKUP(D569,'Station-Crosswalk'!$A$1:$F$147,6,FALSE), "")</f>
        <v>Bay</v>
      </c>
      <c r="R569" t="str">
        <f>IF(OR(O569= "Bay Study", O569="FMWT"), VLOOKUP(D569,'Station-Crosswalk'!$A$1:$F$147,5,FALSE))</f>
        <v>Bay</v>
      </c>
      <c r="T569" s="50">
        <v>0</v>
      </c>
      <c r="V569" t="s">
        <v>227</v>
      </c>
    </row>
    <row r="570" spans="1:22" x14ac:dyDescent="0.25">
      <c r="A570" s="81">
        <v>2025</v>
      </c>
      <c r="B570" s="81">
        <v>3</v>
      </c>
      <c r="C570" s="82">
        <v>45721</v>
      </c>
      <c r="D570" s="81">
        <v>325</v>
      </c>
      <c r="E570" s="81">
        <v>2</v>
      </c>
      <c r="F570" s="81" t="s">
        <v>225</v>
      </c>
      <c r="G570" s="81">
        <v>0</v>
      </c>
      <c r="H570" s="81">
        <v>66</v>
      </c>
      <c r="I570" s="81">
        <v>1</v>
      </c>
      <c r="J570" s="81" t="s">
        <v>226</v>
      </c>
      <c r="K570" s="81" t="s">
        <v>226</v>
      </c>
      <c r="L570" s="81">
        <v>1774.64000755548</v>
      </c>
      <c r="M570" s="81" t="s">
        <v>226</v>
      </c>
      <c r="N570" t="str">
        <f t="shared" si="20"/>
        <v>Juvenile</v>
      </c>
      <c r="O570" t="s">
        <v>48</v>
      </c>
      <c r="Q570" t="str">
        <f>IF(OR(O570= "Bay Study", O570= "FMWT"), VLOOKUP(D570,'Station-Crosswalk'!$A$1:$F$147,6,FALSE), "")</f>
        <v>Bay</v>
      </c>
      <c r="R570" t="str">
        <f>IF(OR(O570= "Bay Study", O570="FMWT"), VLOOKUP(D570,'Station-Crosswalk'!$A$1:$F$147,5,FALSE))</f>
        <v>Bay</v>
      </c>
      <c r="T570" s="50">
        <v>0</v>
      </c>
      <c r="V570" t="s">
        <v>227</v>
      </c>
    </row>
    <row r="571" spans="1:22" x14ac:dyDescent="0.25">
      <c r="A571" s="81">
        <v>2025</v>
      </c>
      <c r="B571" s="81">
        <v>3</v>
      </c>
      <c r="C571" s="82">
        <v>45721</v>
      </c>
      <c r="D571" s="81">
        <v>322</v>
      </c>
      <c r="E571" s="81">
        <v>1</v>
      </c>
      <c r="F571" s="81" t="s">
        <v>225</v>
      </c>
      <c r="G571" s="81">
        <v>0</v>
      </c>
      <c r="H571" s="81">
        <v>79</v>
      </c>
      <c r="I571" s="81">
        <v>1</v>
      </c>
      <c r="J571" s="81" t="s">
        <v>226</v>
      </c>
      <c r="K571" s="81" t="s">
        <v>226</v>
      </c>
      <c r="L571" s="81" t="s">
        <v>226</v>
      </c>
      <c r="M571" s="81">
        <v>6767.75</v>
      </c>
      <c r="N571" t="str">
        <f t="shared" si="20"/>
        <v>Juvenile</v>
      </c>
      <c r="O571" t="s">
        <v>48</v>
      </c>
      <c r="Q571" t="str">
        <f>IF(OR(O571= "Bay Study", O571= "FMWT"), VLOOKUP(D571,'Station-Crosswalk'!$A$1:$F$147,6,FALSE), "")</f>
        <v>Bay</v>
      </c>
      <c r="R571" t="str">
        <f>IF(OR(O571= "Bay Study", O571="FMWT"), VLOOKUP(D571,'Station-Crosswalk'!$A$1:$F$147,5,FALSE))</f>
        <v>Bay</v>
      </c>
      <c r="T571" s="50">
        <v>0</v>
      </c>
      <c r="V571" t="s">
        <v>227</v>
      </c>
    </row>
    <row r="572" spans="1:22" x14ac:dyDescent="0.25">
      <c r="A572" s="81">
        <v>2025</v>
      </c>
      <c r="B572" s="81">
        <v>3</v>
      </c>
      <c r="C572" s="82">
        <v>45721</v>
      </c>
      <c r="D572" s="81">
        <v>322</v>
      </c>
      <c r="E572" s="81">
        <v>1</v>
      </c>
      <c r="F572" s="81" t="s">
        <v>225</v>
      </c>
      <c r="G572" s="81">
        <v>0</v>
      </c>
      <c r="H572" s="81">
        <v>76</v>
      </c>
      <c r="I572" s="81">
        <v>1</v>
      </c>
      <c r="J572" s="81" t="s">
        <v>226</v>
      </c>
      <c r="K572" s="81" t="s">
        <v>226</v>
      </c>
      <c r="L572" s="81" t="s">
        <v>226</v>
      </c>
      <c r="M572" s="81">
        <v>6767.75</v>
      </c>
      <c r="N572" t="str">
        <f t="shared" si="20"/>
        <v>Juvenile</v>
      </c>
      <c r="O572" t="s">
        <v>48</v>
      </c>
      <c r="Q572" t="str">
        <f>IF(OR(O572= "Bay Study", O572= "FMWT"), VLOOKUP(D572,'Station-Crosswalk'!$A$1:$F$147,6,FALSE), "")</f>
        <v>Bay</v>
      </c>
      <c r="R572" t="str">
        <f>IF(OR(O572= "Bay Study", O572="FMWT"), VLOOKUP(D572,'Station-Crosswalk'!$A$1:$F$147,5,FALSE))</f>
        <v>Bay</v>
      </c>
      <c r="T572" s="50">
        <v>0</v>
      </c>
      <c r="V572" t="s">
        <v>227</v>
      </c>
    </row>
    <row r="573" spans="1:22" x14ac:dyDescent="0.25">
      <c r="A573" s="81">
        <v>2025</v>
      </c>
      <c r="B573" s="81">
        <v>3</v>
      </c>
      <c r="C573" s="82">
        <v>45721</v>
      </c>
      <c r="D573" s="81">
        <v>321</v>
      </c>
      <c r="E573" s="81">
        <v>1</v>
      </c>
      <c r="F573" s="81" t="s">
        <v>225</v>
      </c>
      <c r="G573" s="81">
        <v>0</v>
      </c>
      <c r="H573" s="81">
        <v>99</v>
      </c>
      <c r="I573" s="81">
        <v>1</v>
      </c>
      <c r="J573" s="81" t="s">
        <v>226</v>
      </c>
      <c r="K573" s="81" t="s">
        <v>226</v>
      </c>
      <c r="L573" s="81" t="s">
        <v>226</v>
      </c>
      <c r="M573" s="81">
        <v>6503.5375000000004</v>
      </c>
      <c r="N573" t="str">
        <f t="shared" si="20"/>
        <v>Adult</v>
      </c>
      <c r="O573" t="s">
        <v>48</v>
      </c>
      <c r="Q573" t="str">
        <f>IF(OR(O573= "Bay Study", O573= "FMWT"), VLOOKUP(D573,'Station-Crosswalk'!$A$1:$F$147,6,FALSE), "")</f>
        <v>Bay</v>
      </c>
      <c r="R573" t="str">
        <f>IF(OR(O573= "Bay Study", O573="FMWT"), VLOOKUP(D573,'Station-Crosswalk'!$A$1:$F$147,5,FALSE))</f>
        <v>Bay</v>
      </c>
      <c r="T573" s="50">
        <v>0</v>
      </c>
      <c r="V573" t="s">
        <v>227</v>
      </c>
    </row>
    <row r="574" spans="1:22" x14ac:dyDescent="0.25">
      <c r="A574" s="81">
        <v>2025</v>
      </c>
      <c r="B574" s="81">
        <v>3</v>
      </c>
      <c r="C574" s="82">
        <v>45721</v>
      </c>
      <c r="D574" s="81">
        <v>321</v>
      </c>
      <c r="E574" s="81">
        <v>1</v>
      </c>
      <c r="F574" s="81" t="s">
        <v>225</v>
      </c>
      <c r="G574" s="81">
        <v>0</v>
      </c>
      <c r="H574" s="81">
        <v>83</v>
      </c>
      <c r="I574" s="81">
        <v>1</v>
      </c>
      <c r="J574" s="81" t="s">
        <v>226</v>
      </c>
      <c r="K574" s="81" t="s">
        <v>226</v>
      </c>
      <c r="L574" s="81" t="s">
        <v>226</v>
      </c>
      <c r="M574" s="81">
        <v>6503.5375000000004</v>
      </c>
      <c r="N574" t="str">
        <f t="shared" si="20"/>
        <v>Juvenile</v>
      </c>
      <c r="O574" t="s">
        <v>48</v>
      </c>
      <c r="Q574" t="str">
        <f>IF(OR(O574= "Bay Study", O574= "FMWT"), VLOOKUP(D574,'Station-Crosswalk'!$A$1:$F$147,6,FALSE), "")</f>
        <v>Bay</v>
      </c>
      <c r="R574" t="str">
        <f>IF(OR(O574= "Bay Study", O574="FMWT"), VLOOKUP(D574,'Station-Crosswalk'!$A$1:$F$147,5,FALSE))</f>
        <v>Bay</v>
      </c>
      <c r="T574" s="50">
        <v>0</v>
      </c>
      <c r="V574" t="s">
        <v>227</v>
      </c>
    </row>
    <row r="575" spans="1:22" x14ac:dyDescent="0.25">
      <c r="A575" s="81">
        <v>2025</v>
      </c>
      <c r="B575" s="81">
        <v>3</v>
      </c>
      <c r="C575" s="82">
        <v>45721</v>
      </c>
      <c r="D575" s="81">
        <v>320</v>
      </c>
      <c r="E575" s="81">
        <v>1</v>
      </c>
      <c r="F575" s="81" t="s">
        <v>225</v>
      </c>
      <c r="G575" s="81">
        <v>0</v>
      </c>
      <c r="H575" s="81">
        <v>78</v>
      </c>
      <c r="I575" s="81">
        <v>1</v>
      </c>
      <c r="J575" s="81" t="s">
        <v>226</v>
      </c>
      <c r="K575" s="81" t="s">
        <v>226</v>
      </c>
      <c r="L575" s="81" t="s">
        <v>226</v>
      </c>
      <c r="M575" s="81">
        <v>6433.1</v>
      </c>
      <c r="N575" t="str">
        <f t="shared" si="20"/>
        <v>Juvenile</v>
      </c>
      <c r="O575" t="s">
        <v>48</v>
      </c>
      <c r="Q575" t="str">
        <f>IF(OR(O575= "Bay Study", O575= "FMWT"), VLOOKUP(D575,'Station-Crosswalk'!$A$1:$F$147,6,FALSE), "")</f>
        <v>Far West</v>
      </c>
      <c r="R575" t="str">
        <f>IF(OR(O575= "Bay Study", O575="FMWT"), VLOOKUP(D575,'Station-Crosswalk'!$A$1:$F$147,5,FALSE))</f>
        <v>Western Delta</v>
      </c>
      <c r="T575" s="50">
        <v>0</v>
      </c>
      <c r="V575" t="s">
        <v>227</v>
      </c>
    </row>
    <row r="576" spans="1:22" x14ac:dyDescent="0.25">
      <c r="A576" s="81">
        <v>2025</v>
      </c>
      <c r="B576" s="81">
        <v>3</v>
      </c>
      <c r="C576" s="82">
        <v>45721</v>
      </c>
      <c r="D576" s="81">
        <v>320</v>
      </c>
      <c r="E576" s="81">
        <v>1</v>
      </c>
      <c r="F576" s="81" t="s">
        <v>225</v>
      </c>
      <c r="G576" s="81">
        <v>0</v>
      </c>
      <c r="H576" s="81">
        <v>76</v>
      </c>
      <c r="I576" s="81">
        <v>1</v>
      </c>
      <c r="J576" s="81" t="s">
        <v>226</v>
      </c>
      <c r="K576" s="81" t="s">
        <v>226</v>
      </c>
      <c r="L576" s="81" t="s">
        <v>226</v>
      </c>
      <c r="M576" s="81">
        <v>6433.1</v>
      </c>
      <c r="N576" t="str">
        <f t="shared" si="20"/>
        <v>Juvenile</v>
      </c>
      <c r="O576" t="s">
        <v>48</v>
      </c>
      <c r="Q576" t="str">
        <f>IF(OR(O576= "Bay Study", O576= "FMWT"), VLOOKUP(D576,'Station-Crosswalk'!$A$1:$F$147,6,FALSE), "")</f>
        <v>Far West</v>
      </c>
      <c r="R576" t="str">
        <f>IF(OR(O576= "Bay Study", O576="FMWT"), VLOOKUP(D576,'Station-Crosswalk'!$A$1:$F$147,5,FALSE))</f>
        <v>Western Delta</v>
      </c>
      <c r="T576" s="50">
        <v>0</v>
      </c>
      <c r="V576" t="s">
        <v>227</v>
      </c>
    </row>
    <row r="577" spans="1:22" x14ac:dyDescent="0.25">
      <c r="A577" s="81">
        <v>2025</v>
      </c>
      <c r="B577" s="81">
        <v>3</v>
      </c>
      <c r="C577" s="82">
        <v>45721</v>
      </c>
      <c r="D577" s="81">
        <v>320</v>
      </c>
      <c r="E577" s="81">
        <v>1</v>
      </c>
      <c r="F577" s="81" t="s">
        <v>225</v>
      </c>
      <c r="G577" s="81">
        <v>0</v>
      </c>
      <c r="H577" s="81">
        <v>67</v>
      </c>
      <c r="I577" s="81">
        <v>1</v>
      </c>
      <c r="J577" s="81" t="s">
        <v>226</v>
      </c>
      <c r="K577" s="81" t="s">
        <v>226</v>
      </c>
      <c r="L577" s="81" t="s">
        <v>226</v>
      </c>
      <c r="M577" s="81">
        <v>6433.1</v>
      </c>
      <c r="N577" t="str">
        <f t="shared" si="20"/>
        <v>Juvenile</v>
      </c>
      <c r="O577" t="s">
        <v>48</v>
      </c>
      <c r="Q577" t="str">
        <f>IF(OR(O577= "Bay Study", O577= "FMWT"), VLOOKUP(D577,'Station-Crosswalk'!$A$1:$F$147,6,FALSE), "")</f>
        <v>Far West</v>
      </c>
      <c r="R577" t="str">
        <f>IF(OR(O577= "Bay Study", O577="FMWT"), VLOOKUP(D577,'Station-Crosswalk'!$A$1:$F$147,5,FALSE))</f>
        <v>Western Delta</v>
      </c>
      <c r="T577" s="50">
        <v>0</v>
      </c>
      <c r="V577" t="s">
        <v>227</v>
      </c>
    </row>
    <row r="578" spans="1:22" x14ac:dyDescent="0.25">
      <c r="A578" s="81">
        <v>2025</v>
      </c>
      <c r="B578" s="81">
        <v>3</v>
      </c>
      <c r="C578" s="82">
        <v>45721</v>
      </c>
      <c r="D578" s="81">
        <v>318</v>
      </c>
      <c r="E578" s="81">
        <v>1</v>
      </c>
      <c r="F578" s="81" t="s">
        <v>225</v>
      </c>
      <c r="G578" s="81">
        <v>0</v>
      </c>
      <c r="H578" s="81">
        <v>78</v>
      </c>
      <c r="I578" s="81">
        <v>1</v>
      </c>
      <c r="J578" s="81" t="s">
        <v>226</v>
      </c>
      <c r="K578" s="81" t="s">
        <v>226</v>
      </c>
      <c r="L578" s="81" t="s">
        <v>226</v>
      </c>
      <c r="M578" s="81">
        <v>6210.8625000000002</v>
      </c>
      <c r="N578" t="str">
        <f t="shared" si="20"/>
        <v>Juvenile</v>
      </c>
      <c r="O578" t="s">
        <v>48</v>
      </c>
      <c r="Q578" t="str">
        <f>IF(OR(O578= "Bay Study", O578= "FMWT"), VLOOKUP(D578,'Station-Crosswalk'!$A$1:$F$147,6,FALSE), "")</f>
        <v>Bay</v>
      </c>
      <c r="R578" t="str">
        <f>IF(OR(O578= "Bay Study", O578="FMWT"), VLOOKUP(D578,'Station-Crosswalk'!$A$1:$F$147,5,FALSE))</f>
        <v>Bay</v>
      </c>
      <c r="T578" s="50">
        <v>0</v>
      </c>
      <c r="V578" t="s">
        <v>227</v>
      </c>
    </row>
    <row r="579" spans="1:22" x14ac:dyDescent="0.25">
      <c r="A579" s="81">
        <v>2025</v>
      </c>
      <c r="B579" s="81">
        <v>3</v>
      </c>
      <c r="C579" s="82">
        <v>45726</v>
      </c>
      <c r="D579" s="81">
        <v>216</v>
      </c>
      <c r="E579" s="81">
        <v>2</v>
      </c>
      <c r="F579" s="81" t="s">
        <v>225</v>
      </c>
      <c r="G579" s="81">
        <v>0</v>
      </c>
      <c r="H579" s="81">
        <v>63</v>
      </c>
      <c r="I579" s="81">
        <v>1</v>
      </c>
      <c r="J579" s="81" t="s">
        <v>226</v>
      </c>
      <c r="K579" s="81" t="s">
        <v>226</v>
      </c>
      <c r="L579" s="81">
        <v>1140.8400453329</v>
      </c>
      <c r="M579" s="81" t="s">
        <v>226</v>
      </c>
      <c r="N579" t="str">
        <f t="shared" si="20"/>
        <v>Juvenile</v>
      </c>
      <c r="O579" t="s">
        <v>48</v>
      </c>
      <c r="Q579" t="str">
        <f>IF(OR(O579= "Bay Study", O579= "FMWT"), VLOOKUP(D579,'Station-Crosswalk'!$A$1:$F$147,6,FALSE), "")</f>
        <v>Bay</v>
      </c>
      <c r="R579" t="str">
        <f>IF(OR(O579= "Bay Study", O579="FMWT"), VLOOKUP(D579,'Station-Crosswalk'!$A$1:$F$147,5,FALSE))</f>
        <v>Bay</v>
      </c>
      <c r="T579" s="50">
        <v>0</v>
      </c>
      <c r="V579" t="s">
        <v>227</v>
      </c>
    </row>
    <row r="580" spans="1:22" x14ac:dyDescent="0.25">
      <c r="A580" s="81">
        <v>2025</v>
      </c>
      <c r="B580" s="81">
        <v>3</v>
      </c>
      <c r="C580" s="82">
        <v>45727</v>
      </c>
      <c r="D580" s="81">
        <v>108</v>
      </c>
      <c r="E580" s="81">
        <v>2</v>
      </c>
      <c r="F580" s="81" t="s">
        <v>225</v>
      </c>
      <c r="G580" s="81">
        <v>0</v>
      </c>
      <c r="H580" s="81">
        <v>81</v>
      </c>
      <c r="I580" s="81">
        <v>1</v>
      </c>
      <c r="J580" s="81" t="s">
        <v>226</v>
      </c>
      <c r="K580" s="81" t="s">
        <v>226</v>
      </c>
      <c r="L580" s="81">
        <v>1077.4600113332201</v>
      </c>
      <c r="M580" s="81" t="s">
        <v>226</v>
      </c>
      <c r="N580" t="str">
        <f t="shared" si="20"/>
        <v>Juvenile</v>
      </c>
      <c r="O580" t="s">
        <v>48</v>
      </c>
      <c r="Q580" t="str">
        <f>IF(OR(O580= "Bay Study", O580= "FMWT"), VLOOKUP(D580,'Station-Crosswalk'!$A$1:$F$147,6,FALSE), "")</f>
        <v>Bay</v>
      </c>
      <c r="R580" t="str">
        <f>IF(OR(O580= "Bay Study", O580="FMWT"), VLOOKUP(D580,'Station-Crosswalk'!$A$1:$F$147,5,FALSE))</f>
        <v>Bay</v>
      </c>
      <c r="T580" s="50">
        <v>0</v>
      </c>
      <c r="V580" t="s">
        <v>227</v>
      </c>
    </row>
    <row r="581" spans="1:22" x14ac:dyDescent="0.25">
      <c r="A581" s="81">
        <v>2025</v>
      </c>
      <c r="B581" s="81">
        <v>3</v>
      </c>
      <c r="C581" s="82">
        <v>45727</v>
      </c>
      <c r="D581" s="81">
        <v>108</v>
      </c>
      <c r="E581" s="81">
        <v>2</v>
      </c>
      <c r="F581" s="81" t="s">
        <v>225</v>
      </c>
      <c r="G581" s="81">
        <v>0</v>
      </c>
      <c r="H581" s="81">
        <v>76</v>
      </c>
      <c r="I581" s="81">
        <v>1</v>
      </c>
      <c r="J581" s="81" t="s">
        <v>226</v>
      </c>
      <c r="K581" s="81" t="s">
        <v>226</v>
      </c>
      <c r="L581" s="81">
        <v>1077.4600113332201</v>
      </c>
      <c r="M581" s="81" t="s">
        <v>226</v>
      </c>
      <c r="N581" t="str">
        <f t="shared" si="20"/>
        <v>Juvenile</v>
      </c>
      <c r="O581" t="s">
        <v>48</v>
      </c>
      <c r="Q581" t="str">
        <f>IF(OR(O581= "Bay Study", O581= "FMWT"), VLOOKUP(D581,'Station-Crosswalk'!$A$1:$F$147,6,FALSE), "")</f>
        <v>Bay</v>
      </c>
      <c r="R581" t="str">
        <f>IF(OR(O581= "Bay Study", O581="FMWT"), VLOOKUP(D581,'Station-Crosswalk'!$A$1:$F$147,5,FALSE))</f>
        <v>Bay</v>
      </c>
      <c r="T581" s="50">
        <v>0</v>
      </c>
      <c r="V581" t="s">
        <v>227</v>
      </c>
    </row>
    <row r="582" spans="1:22" x14ac:dyDescent="0.25">
      <c r="A582" s="81">
        <v>2025</v>
      </c>
      <c r="B582" s="81">
        <v>3</v>
      </c>
      <c r="C582" s="82">
        <v>45727</v>
      </c>
      <c r="D582" s="81">
        <v>108</v>
      </c>
      <c r="E582" s="81">
        <v>2</v>
      </c>
      <c r="F582" s="81" t="s">
        <v>225</v>
      </c>
      <c r="G582" s="81">
        <v>0</v>
      </c>
      <c r="H582" s="81">
        <v>75</v>
      </c>
      <c r="I582" s="81">
        <v>1</v>
      </c>
      <c r="J582" s="81" t="s">
        <v>226</v>
      </c>
      <c r="K582" s="81" t="s">
        <v>226</v>
      </c>
      <c r="L582" s="81">
        <v>1077.4600113332201</v>
      </c>
      <c r="M582" s="81" t="s">
        <v>226</v>
      </c>
      <c r="N582" t="str">
        <f t="shared" si="20"/>
        <v>Juvenile</v>
      </c>
      <c r="O582" t="s">
        <v>48</v>
      </c>
      <c r="Q582" t="str">
        <f>IF(OR(O582= "Bay Study", O582= "FMWT"), VLOOKUP(D582,'Station-Crosswalk'!$A$1:$F$147,6,FALSE), "")</f>
        <v>Bay</v>
      </c>
      <c r="R582" t="str">
        <f>IF(OR(O582= "Bay Study", O582="FMWT"), VLOOKUP(D582,'Station-Crosswalk'!$A$1:$F$147,5,FALSE))</f>
        <v>Bay</v>
      </c>
      <c r="T582" s="50">
        <v>0</v>
      </c>
      <c r="V582" t="s">
        <v>227</v>
      </c>
    </row>
    <row r="583" spans="1:22" x14ac:dyDescent="0.25">
      <c r="A583" s="81">
        <v>2025</v>
      </c>
      <c r="B583" s="81">
        <v>3</v>
      </c>
      <c r="C583" s="82">
        <v>45727</v>
      </c>
      <c r="D583" s="81">
        <v>108</v>
      </c>
      <c r="E583" s="81">
        <v>2</v>
      </c>
      <c r="F583" s="81" t="s">
        <v>225</v>
      </c>
      <c r="G583" s="81">
        <v>0</v>
      </c>
      <c r="H583" s="81">
        <v>70</v>
      </c>
      <c r="I583" s="81">
        <v>1</v>
      </c>
      <c r="J583" s="81" t="s">
        <v>226</v>
      </c>
      <c r="K583" s="81" t="s">
        <v>226</v>
      </c>
      <c r="L583" s="81">
        <v>1077.4600113332201</v>
      </c>
      <c r="M583" s="81" t="s">
        <v>226</v>
      </c>
      <c r="N583" t="str">
        <f t="shared" si="20"/>
        <v>Juvenile</v>
      </c>
      <c r="O583" t="s">
        <v>48</v>
      </c>
      <c r="Q583" t="str">
        <f>IF(OR(O583= "Bay Study", O583= "FMWT"), VLOOKUP(D583,'Station-Crosswalk'!$A$1:$F$147,6,FALSE), "")</f>
        <v>Bay</v>
      </c>
      <c r="R583" t="str">
        <f>IF(OR(O583= "Bay Study", O583="FMWT"), VLOOKUP(D583,'Station-Crosswalk'!$A$1:$F$147,5,FALSE))</f>
        <v>Bay</v>
      </c>
      <c r="T583" s="50">
        <v>0</v>
      </c>
      <c r="V583" t="s">
        <v>227</v>
      </c>
    </row>
    <row r="584" spans="1:22" x14ac:dyDescent="0.25">
      <c r="A584" s="81">
        <v>2025</v>
      </c>
      <c r="B584" s="81">
        <v>3</v>
      </c>
      <c r="C584" s="82">
        <v>45729</v>
      </c>
      <c r="D584" s="81">
        <v>101</v>
      </c>
      <c r="E584" s="81">
        <v>1</v>
      </c>
      <c r="F584" s="81" t="s">
        <v>225</v>
      </c>
      <c r="G584" s="81">
        <v>0</v>
      </c>
      <c r="H584" s="81">
        <v>78</v>
      </c>
      <c r="I584" s="81">
        <v>1</v>
      </c>
      <c r="J584" s="81" t="s">
        <v>226</v>
      </c>
      <c r="K584" s="81" t="s">
        <v>226</v>
      </c>
      <c r="L584" s="81" t="s">
        <v>226</v>
      </c>
      <c r="M584" s="81">
        <v>6867.2250000000004</v>
      </c>
      <c r="N584" t="str">
        <f t="shared" si="20"/>
        <v>Juvenile</v>
      </c>
      <c r="O584" t="s">
        <v>48</v>
      </c>
      <c r="Q584" t="str">
        <f>IF(OR(O584= "Bay Study", O584= "FMWT"), VLOOKUP(D584,'Station-Crosswalk'!$A$1:$F$147,6,FALSE), "")</f>
        <v>Bay</v>
      </c>
      <c r="R584" t="str">
        <f>IF(OR(O584= "Bay Study", O584="FMWT"), VLOOKUP(D584,'Station-Crosswalk'!$A$1:$F$147,5,FALSE))</f>
        <v>Bay</v>
      </c>
      <c r="T584" s="50">
        <v>0</v>
      </c>
      <c r="V584" t="s">
        <v>227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DE23-6FF0-49A2-A10E-4E9EC155AFA9}">
  <dimension ref="A1:P1795"/>
  <sheetViews>
    <sheetView topLeftCell="A1698" workbookViewId="0">
      <selection activeCell="A1732" sqref="A1732"/>
    </sheetView>
  </sheetViews>
  <sheetFormatPr defaultRowHeight="15" x14ac:dyDescent="0.25"/>
  <cols>
    <col min="1" max="1" width="13.5703125" bestFit="1" customWidth="1"/>
    <col min="2" max="2" width="22" style="23" customWidth="1"/>
    <col min="3" max="3" width="11.85546875" bestFit="1" customWidth="1"/>
    <col min="4" max="4" width="18.42578125" bestFit="1" customWidth="1"/>
    <col min="5" max="5" width="16" bestFit="1" customWidth="1"/>
    <col min="6" max="6" width="12.85546875" bestFit="1" customWidth="1"/>
    <col min="7" max="7" width="29.5703125" bestFit="1" customWidth="1"/>
    <col min="8" max="8" width="17.7109375" bestFit="1" customWidth="1"/>
    <col min="9" max="9" width="21.85546875" bestFit="1" customWidth="1"/>
    <col min="10" max="10" width="23.85546875" bestFit="1" customWidth="1"/>
    <col min="11" max="11" width="21.85546875" bestFit="1" customWidth="1"/>
    <col min="12" max="12" width="23.7109375" style="50" bestFit="1" customWidth="1"/>
    <col min="13" max="13" width="23.7109375" style="50" customWidth="1"/>
    <col min="14" max="14" width="18.140625" bestFit="1" customWidth="1"/>
    <col min="15" max="15" width="19.28515625" bestFit="1" customWidth="1"/>
  </cols>
  <sheetData>
    <row r="1" spans="1:16" x14ac:dyDescent="0.25">
      <c r="A1" s="25" t="s">
        <v>62</v>
      </c>
      <c r="B1" s="26" t="s">
        <v>1</v>
      </c>
      <c r="C1" s="25" t="s">
        <v>57</v>
      </c>
      <c r="D1" s="25" t="s">
        <v>60</v>
      </c>
      <c r="E1" s="25" t="s">
        <v>61</v>
      </c>
      <c r="F1" s="25" t="s">
        <v>2</v>
      </c>
      <c r="G1" s="25" t="s">
        <v>58</v>
      </c>
      <c r="H1" s="25" t="s">
        <v>59</v>
      </c>
      <c r="I1" s="27" t="s">
        <v>4</v>
      </c>
      <c r="J1" s="25" t="s">
        <v>254</v>
      </c>
      <c r="K1" s="25" t="s">
        <v>5</v>
      </c>
      <c r="L1" s="49" t="s">
        <v>10</v>
      </c>
      <c r="M1" s="49" t="s">
        <v>63</v>
      </c>
      <c r="N1" s="25" t="s">
        <v>64</v>
      </c>
      <c r="O1" s="28" t="s">
        <v>255</v>
      </c>
      <c r="P1" s="25"/>
    </row>
    <row r="2" spans="1:16" x14ac:dyDescent="0.25">
      <c r="A2" cm="1">
        <f t="array" ref="A2">IF(ROW()&lt;=ROWS(Table1[]), INDEX(Table1[SurveyNo], ROW()), INDEX(Table2[SurveyNo], ROW()-ROWS(Table1[])))</f>
        <v>0</v>
      </c>
      <c r="B2" s="23" cm="1">
        <f t="array" ref="B2">IF(ROW()&lt;=ROWS(Table1[]), INDEX(Table1[Date], ROW()), INDEX(Table2[Date], ROW()-ROWS(Table1[])))</f>
        <v>45481</v>
      </c>
      <c r="C2" cm="1">
        <f t="array" ref="C2">IF(ROW()&lt;=ROWS(Table1[]), INDEX(Table1[SampleID], ROW()), INDEX(Table2[SampleID], ROW()-ROWS(Table1[])))</f>
        <v>716368</v>
      </c>
      <c r="D2" t="str" cm="1">
        <f t="array" ref="D2">IF(ROW()&lt;=ROWS(Table1[]), INDEX(Table1[Survey], ROW()), INDEX(Table2[Survey], ROW()-ROWS(Table1[])))</f>
        <v>EDSM</v>
      </c>
      <c r="E2" t="str" cm="1">
        <f t="array" ref="E2">IF(ROW()&lt;=ROWS(Table1[]), INDEX(Table1[Station Code], ROW()), INDEX(Table2[Station], ROW()-ROWS(Table1[])))</f>
        <v>24-50-SM08</v>
      </c>
      <c r="F2" t="str" cm="1">
        <f t="array" ref="F2">IF(ROW()&lt;=ROWS(Table1[]), INDEX(Table1[Region], ROW()), INDEX(Table2[Region], ROW()-ROWS(Table1[])))</f>
        <v>West</v>
      </c>
      <c r="G2" t="str" cm="1">
        <f t="array" ref="G2">IF(ROW()&lt;=ROWS(Table1[]), INDEX(Table1[Subregion], ROW()), INDEX(Table2[Subregion], ROW()-ROWS(Table1[])))</f>
        <v>Grizzly Bay</v>
      </c>
      <c r="H2" t="str" cm="1">
        <f t="array" ref="H2">IF(ROW()&lt;=ROWS(Table1[]), INDEX(Table1[Stratum], ROW()), INDEX(Table2[Stratum], ROW()-ROWS(Table1[])))</f>
        <v>Suisun Marsh</v>
      </c>
      <c r="I2" cm="1">
        <f t="array" ref="I2">IF(ROW()&lt;=ROWS(Table1[]), INDEX(Table1[Fork Length], ROW()), INDEX(Table2[Length], ROW()-ROWS(Table1[])))</f>
        <v>50</v>
      </c>
      <c r="J2" cm="1">
        <f t="array" ref="J2">IF(ROW()&lt;=ROWS(Table1[]), INDEX(Table1[Catch], ROW()), INDEX(Table2[Frequency], ROW()-ROWS(Table1[])))</f>
        <v>1</v>
      </c>
      <c r="K2" t="str" cm="1">
        <f t="array" ref="K2">IF(ROW()&lt;=ROWS(Table1[]), INDEX(Table1[Life Stage], ROW()), INDEX(Table2[Life Stage], ROW()-ROWS(Table1[])))</f>
        <v>Juvenile</v>
      </c>
      <c r="L2" s="50" cm="1">
        <f t="array" ref="L2">IF(ROW()&lt;=ROWS(Table1[]), INDEX(Table1[SalvageSum], ROW()), INDEX(Table2[SalvageSum], ROW()-ROWS(Table1[])))</f>
        <v>0</v>
      </c>
      <c r="M2" s="50" cm="1">
        <f t="array" ref="M2">IF(ROW()&lt;=ROWS(Table1[]), INDEX(Table1[ExpSalv], ROW()), INDEX(Table2[ExpSalv], ROW()-ROWS(Table1[])))</f>
        <v>0</v>
      </c>
      <c r="N2" t="str" cm="1">
        <f t="array" ref="N2">IF(ROW()&lt;=ROWS(Table1[]), INDEX(Table1[Agency], ROW()), INDEX(Table2[Agency], ROW()-ROWS(Table1[])))</f>
        <v>USFWS</v>
      </c>
      <c r="O2" cm="1">
        <f t="array" ref="O2">IF(ROW()&lt;=ROWS(Table1[]), INDEX(Table1[Notes], ROW()), INDEX(Table2[Comments], ROW()-ROWS(Table1[])))</f>
        <v>0</v>
      </c>
    </row>
    <row r="3" spans="1:16" x14ac:dyDescent="0.25">
      <c r="A3" cm="1">
        <f t="array" ref="A3">IF(ROW()&lt;=ROWS(Table1[]), INDEX(Table1[SurveyNo], ROW()), INDEX(Table2[SurveyNo], ROW()-ROWS(Table1[])))</f>
        <v>0</v>
      </c>
      <c r="B3" s="23" cm="1">
        <f t="array" ref="B3">IF(ROW()&lt;=ROWS(Table1[]), INDEX(Table1[Date], ROW()), INDEX(Table2[Date], ROW()-ROWS(Table1[])))</f>
        <v>45481</v>
      </c>
      <c r="C3" cm="1">
        <f t="array" ref="C3">IF(ROW()&lt;=ROWS(Table1[]), INDEX(Table1[SampleID], ROW()), INDEX(Table2[SampleID], ROW()-ROWS(Table1[])))</f>
        <v>716368</v>
      </c>
      <c r="D3" t="str" cm="1">
        <f t="array" ref="D3">IF(ROW()&lt;=ROWS(Table1[]), INDEX(Table1[Survey], ROW()), INDEX(Table2[Survey], ROW()-ROWS(Table1[])))</f>
        <v>EDSM</v>
      </c>
      <c r="E3" t="str" cm="1">
        <f t="array" ref="E3">IF(ROW()&lt;=ROWS(Table1[]), INDEX(Table1[Station Code], ROW()), INDEX(Table2[Station], ROW()-ROWS(Table1[])))</f>
        <v>24-50-SM08</v>
      </c>
      <c r="F3" t="str" cm="1">
        <f t="array" ref="F3">IF(ROW()&lt;=ROWS(Table1[]), INDEX(Table1[Region], ROW()), INDEX(Table2[Region], ROW()-ROWS(Table1[])))</f>
        <v>West</v>
      </c>
      <c r="G3" t="str" cm="1">
        <f t="array" ref="G3">IF(ROW()&lt;=ROWS(Table1[]), INDEX(Table1[Subregion], ROW()), INDEX(Table2[Subregion], ROW()-ROWS(Table1[])))</f>
        <v>Grizzly Bay</v>
      </c>
      <c r="H3" t="str" cm="1">
        <f t="array" ref="H3">IF(ROW()&lt;=ROWS(Table1[]), INDEX(Table1[Stratum], ROW()), INDEX(Table2[Stratum], ROW()-ROWS(Table1[])))</f>
        <v>Suisun Marsh</v>
      </c>
      <c r="I3" cm="1">
        <f t="array" ref="I3">IF(ROW()&lt;=ROWS(Table1[]), INDEX(Table1[Fork Length], ROW()), INDEX(Table2[Length], ROW()-ROWS(Table1[])))</f>
        <v>49</v>
      </c>
      <c r="J3" cm="1">
        <f t="array" ref="J3">IF(ROW()&lt;=ROWS(Table1[]), INDEX(Table1[Catch], ROW()), INDEX(Table2[Frequency], ROW()-ROWS(Table1[])))</f>
        <v>1</v>
      </c>
      <c r="K3" t="str" cm="1">
        <f t="array" ref="K3">IF(ROW()&lt;=ROWS(Table1[]), INDEX(Table1[Life Stage], ROW()), INDEX(Table2[Life Stage], ROW()-ROWS(Table1[])))</f>
        <v>Juvenile</v>
      </c>
      <c r="L3" s="50" cm="1">
        <f t="array" ref="L3">IF(ROW()&lt;=ROWS(Table1[]), INDEX(Table1[SalvageSum], ROW()), INDEX(Table2[SalvageSum], ROW()-ROWS(Table1[])))</f>
        <v>0</v>
      </c>
      <c r="M3" s="50" cm="1">
        <f t="array" ref="M3">IF(ROW()&lt;=ROWS(Table1[]), INDEX(Table1[ExpSalv], ROW()), INDEX(Table2[ExpSalv], ROW()-ROWS(Table1[])))</f>
        <v>0</v>
      </c>
      <c r="N3" t="str" cm="1">
        <f t="array" ref="N3">IF(ROW()&lt;=ROWS(Table1[]), INDEX(Table1[Agency], ROW()), INDEX(Table2[Agency], ROW()-ROWS(Table1[])))</f>
        <v>USFWS</v>
      </c>
      <c r="O3" cm="1">
        <f t="array" ref="O3">IF(ROW()&lt;=ROWS(Table1[]), INDEX(Table1[Notes], ROW()), INDEX(Table2[Comments], ROW()-ROWS(Table1[])))</f>
        <v>0</v>
      </c>
    </row>
    <row r="4" spans="1:16" x14ac:dyDescent="0.25">
      <c r="A4" cm="1">
        <f t="array" ref="A4">IF(ROW()&lt;=ROWS(Table1[]), INDEX(Table1[SurveyNo], ROW()), INDEX(Table2[SurveyNo], ROW()-ROWS(Table1[])))</f>
        <v>0</v>
      </c>
      <c r="B4" s="23" cm="1">
        <f t="array" ref="B4">IF(ROW()&lt;=ROWS(Table1[]), INDEX(Table1[Date], ROW()), INDEX(Table2[Date], ROW()-ROWS(Table1[])))</f>
        <v>45483</v>
      </c>
      <c r="C4" cm="1">
        <f t="array" ref="C4">IF(ROW()&lt;=ROWS(Table1[]), INDEX(Table1[SampleID], ROW()), INDEX(Table2[SampleID], ROW()-ROWS(Table1[])))</f>
        <v>716587</v>
      </c>
      <c r="D4" t="str" cm="1">
        <f t="array" ref="D4">IF(ROW()&lt;=ROWS(Table1[]), INDEX(Table1[Survey], ROW()), INDEX(Table2[Survey], ROW()-ROWS(Table1[])))</f>
        <v>EDSM</v>
      </c>
      <c r="E4" t="str" cm="1">
        <f t="array" ref="E4">IF(ROW()&lt;=ROWS(Table1[]), INDEX(Table1[Station Code], ROW()), INDEX(Table2[Station], ROW()-ROWS(Table1[])))</f>
        <v>24-50-SB06</v>
      </c>
      <c r="F4" t="str" cm="1">
        <f t="array" ref="F4">IF(ROW()&lt;=ROWS(Table1[]), INDEX(Table1[Region], ROW()), INDEX(Table2[Region], ROW()-ROWS(Table1[])))</f>
        <v>Far West</v>
      </c>
      <c r="G4" t="str" cm="1">
        <f t="array" ref="G4">IF(ROW()&lt;=ROWS(Table1[]), INDEX(Table1[Subregion], ROW()), INDEX(Table2[Subregion], ROW()-ROWS(Table1[])))</f>
        <v>West Suisun Bay</v>
      </c>
      <c r="H4" t="str" cm="1">
        <f t="array" ref="H4">IF(ROW()&lt;=ROWS(Table1[]), INDEX(Table1[Stratum], ROW()), INDEX(Table2[Stratum], ROW()-ROWS(Table1[])))</f>
        <v>Suisun Bay</v>
      </c>
      <c r="I4" cm="1">
        <f t="array" ref="I4">IF(ROW()&lt;=ROWS(Table1[]), INDEX(Table1[Fork Length], ROW()), INDEX(Table2[Length], ROW()-ROWS(Table1[])))</f>
        <v>97</v>
      </c>
      <c r="J4" cm="1">
        <f t="array" ref="J4">IF(ROW()&lt;=ROWS(Table1[]), INDEX(Table1[Catch], ROW()), INDEX(Table2[Frequency], ROW()-ROWS(Table1[])))</f>
        <v>1</v>
      </c>
      <c r="K4" t="str" cm="1">
        <f t="array" ref="K4">IF(ROW()&lt;=ROWS(Table1[]), INDEX(Table1[Life Stage], ROW()), INDEX(Table2[Life Stage], ROW()-ROWS(Table1[])))</f>
        <v>Adult</v>
      </c>
      <c r="L4" s="50" cm="1">
        <f t="array" ref="L4">IF(ROW()&lt;=ROWS(Table1[]), INDEX(Table1[SalvageSum], ROW()), INDEX(Table2[SalvageSum], ROW()-ROWS(Table1[])))</f>
        <v>0</v>
      </c>
      <c r="M4" s="50" cm="1">
        <f t="array" ref="M4">IF(ROW()&lt;=ROWS(Table1[]), INDEX(Table1[ExpSalv], ROW()), INDEX(Table2[ExpSalv], ROW()-ROWS(Table1[])))</f>
        <v>0</v>
      </c>
      <c r="N4" t="str" cm="1">
        <f t="array" ref="N4">IF(ROW()&lt;=ROWS(Table1[]), INDEX(Table1[Agency], ROW()), INDEX(Table2[Agency], ROW()-ROWS(Table1[])))</f>
        <v>USFWS</v>
      </c>
      <c r="O4" cm="1">
        <f t="array" ref="O4">IF(ROW()&lt;=ROWS(Table1[]), INDEX(Table1[Notes], ROW()), INDEX(Table2[Comments], ROW()-ROWS(Table1[])))</f>
        <v>0</v>
      </c>
    </row>
    <row r="5" spans="1:16" x14ac:dyDescent="0.25">
      <c r="A5" cm="1">
        <f t="array" ref="A5">IF(ROW()&lt;=ROWS(Table1[]), INDEX(Table1[SurveyNo], ROW()), INDEX(Table2[SurveyNo], ROW()-ROWS(Table1[])))</f>
        <v>0</v>
      </c>
      <c r="B5" s="23" cm="1">
        <f t="array" ref="B5">IF(ROW()&lt;=ROWS(Table1[]), INDEX(Table1[Date], ROW()), INDEX(Table2[Date], ROW()-ROWS(Table1[])))</f>
        <v>45483</v>
      </c>
      <c r="C5" cm="1">
        <f t="array" ref="C5">IF(ROW()&lt;=ROWS(Table1[]), INDEX(Table1[SampleID], ROW()), INDEX(Table2[SampleID], ROW()-ROWS(Table1[])))</f>
        <v>716588</v>
      </c>
      <c r="D5" t="str" cm="1">
        <f t="array" ref="D5">IF(ROW()&lt;=ROWS(Table1[]), INDEX(Table1[Survey], ROW()), INDEX(Table2[Survey], ROW()-ROWS(Table1[])))</f>
        <v>EDSM</v>
      </c>
      <c r="E5" t="str" cm="1">
        <f t="array" ref="E5">IF(ROW()&lt;=ROWS(Table1[]), INDEX(Table1[Station Code], ROW()), INDEX(Table2[Station], ROW()-ROWS(Table1[])))</f>
        <v>24-50-SB06</v>
      </c>
      <c r="F5" t="str" cm="1">
        <f t="array" ref="F5">IF(ROW()&lt;=ROWS(Table1[]), INDEX(Table1[Region], ROW()), INDEX(Table2[Region], ROW()-ROWS(Table1[])))</f>
        <v>Far West</v>
      </c>
      <c r="G5" t="str" cm="1">
        <f t="array" ref="G5">IF(ROW()&lt;=ROWS(Table1[]), INDEX(Table1[Subregion], ROW()), INDEX(Table2[Subregion], ROW()-ROWS(Table1[])))</f>
        <v>West Suisun Bay</v>
      </c>
      <c r="H5" t="str" cm="1">
        <f t="array" ref="H5">IF(ROW()&lt;=ROWS(Table1[]), INDEX(Table1[Stratum], ROW()), INDEX(Table2[Stratum], ROW()-ROWS(Table1[])))</f>
        <v>Suisun Bay</v>
      </c>
      <c r="I5" cm="1">
        <f t="array" ref="I5">IF(ROW()&lt;=ROWS(Table1[]), INDEX(Table1[Fork Length], ROW()), INDEX(Table2[Length], ROW()-ROWS(Table1[])))</f>
        <v>78</v>
      </c>
      <c r="J5" cm="1">
        <f t="array" ref="J5">IF(ROW()&lt;=ROWS(Table1[]), INDEX(Table1[Catch], ROW()), INDEX(Table2[Frequency], ROW()-ROWS(Table1[])))</f>
        <v>1</v>
      </c>
      <c r="K5" t="str" cm="1">
        <f t="array" ref="K5">IF(ROW()&lt;=ROWS(Table1[]), INDEX(Table1[Life Stage], ROW()), INDEX(Table2[Life Stage], ROW()-ROWS(Table1[])))</f>
        <v>Juvenile</v>
      </c>
      <c r="L5" s="50" cm="1">
        <f t="array" ref="L5">IF(ROW()&lt;=ROWS(Table1[]), INDEX(Table1[SalvageSum], ROW()), INDEX(Table2[SalvageSum], ROW()-ROWS(Table1[])))</f>
        <v>0</v>
      </c>
      <c r="M5" s="50" cm="1">
        <f t="array" ref="M5">IF(ROW()&lt;=ROWS(Table1[]), INDEX(Table1[ExpSalv], ROW()), INDEX(Table2[ExpSalv], ROW()-ROWS(Table1[])))</f>
        <v>0</v>
      </c>
      <c r="N5" t="str" cm="1">
        <f t="array" ref="N5">IF(ROW()&lt;=ROWS(Table1[]), INDEX(Table1[Agency], ROW()), INDEX(Table2[Agency], ROW()-ROWS(Table1[])))</f>
        <v>USFWS</v>
      </c>
      <c r="O5" cm="1">
        <f t="array" ref="O5">IF(ROW()&lt;=ROWS(Table1[]), INDEX(Table1[Notes], ROW()), INDEX(Table2[Comments], ROW()-ROWS(Table1[])))</f>
        <v>0</v>
      </c>
    </row>
    <row r="6" spans="1:16" x14ac:dyDescent="0.25">
      <c r="A6" cm="1">
        <f t="array" ref="A6">IF(ROW()&lt;=ROWS(Table1[]), INDEX(Table1[SurveyNo], ROW()), INDEX(Table2[SurveyNo], ROW()-ROWS(Table1[])))</f>
        <v>0</v>
      </c>
      <c r="B6" s="23" cm="1">
        <f t="array" ref="B6">IF(ROW()&lt;=ROWS(Table1[]), INDEX(Table1[Date], ROW()), INDEX(Table2[Date], ROW()-ROWS(Table1[])))</f>
        <v>45483</v>
      </c>
      <c r="C6" cm="1">
        <f t="array" ref="C6">IF(ROW()&lt;=ROWS(Table1[]), INDEX(Table1[SampleID], ROW()), INDEX(Table2[SampleID], ROW()-ROWS(Table1[])))</f>
        <v>716590</v>
      </c>
      <c r="D6" t="str" cm="1">
        <f t="array" ref="D6">IF(ROW()&lt;=ROWS(Table1[]), INDEX(Table1[Survey], ROW()), INDEX(Table2[Survey], ROW()-ROWS(Table1[])))</f>
        <v>EDSM</v>
      </c>
      <c r="E6" t="str" cm="1">
        <f t="array" ref="E6">IF(ROW()&lt;=ROWS(Table1[]), INDEX(Table1[Station Code], ROW()), INDEX(Table2[Station], ROW()-ROWS(Table1[])))</f>
        <v>24-50-SB06</v>
      </c>
      <c r="F6" t="str" cm="1">
        <f t="array" ref="F6">IF(ROW()&lt;=ROWS(Table1[]), INDEX(Table1[Region], ROW()), INDEX(Table2[Region], ROW()-ROWS(Table1[])))</f>
        <v>Far West</v>
      </c>
      <c r="G6" t="str" cm="1">
        <f t="array" ref="G6">IF(ROW()&lt;=ROWS(Table1[]), INDEX(Table1[Subregion], ROW()), INDEX(Table2[Subregion], ROW()-ROWS(Table1[])))</f>
        <v>West Suisun Bay</v>
      </c>
      <c r="H6" t="str" cm="1">
        <f t="array" ref="H6">IF(ROW()&lt;=ROWS(Table1[]), INDEX(Table1[Stratum], ROW()), INDEX(Table2[Stratum], ROW()-ROWS(Table1[])))</f>
        <v>Suisun Bay</v>
      </c>
      <c r="I6" cm="1">
        <f t="array" ref="I6">IF(ROW()&lt;=ROWS(Table1[]), INDEX(Table1[Fork Length], ROW()), INDEX(Table2[Length], ROW()-ROWS(Table1[])))</f>
        <v>100</v>
      </c>
      <c r="J6" cm="1">
        <f t="array" ref="J6">IF(ROW()&lt;=ROWS(Table1[]), INDEX(Table1[Catch], ROW()), INDEX(Table2[Frequency], ROW()-ROWS(Table1[])))</f>
        <v>1</v>
      </c>
      <c r="K6" t="str" cm="1">
        <f t="array" ref="K6">IF(ROW()&lt;=ROWS(Table1[]), INDEX(Table1[Life Stage], ROW()), INDEX(Table2[Life Stage], ROW()-ROWS(Table1[])))</f>
        <v>Adult</v>
      </c>
      <c r="L6" s="50" cm="1">
        <f t="array" ref="L6">IF(ROW()&lt;=ROWS(Table1[]), INDEX(Table1[SalvageSum], ROW()), INDEX(Table2[SalvageSum], ROW()-ROWS(Table1[])))</f>
        <v>0</v>
      </c>
      <c r="M6" s="50" cm="1">
        <f t="array" ref="M6">IF(ROW()&lt;=ROWS(Table1[]), INDEX(Table1[ExpSalv], ROW()), INDEX(Table2[ExpSalv], ROW()-ROWS(Table1[])))</f>
        <v>0</v>
      </c>
      <c r="N6" t="str" cm="1">
        <f t="array" ref="N6">IF(ROW()&lt;=ROWS(Table1[]), INDEX(Table1[Agency], ROW()), INDEX(Table2[Agency], ROW()-ROWS(Table1[])))</f>
        <v>USFWS</v>
      </c>
      <c r="O6" cm="1">
        <f t="array" ref="O6">IF(ROW()&lt;=ROWS(Table1[]), INDEX(Table1[Notes], ROW()), INDEX(Table2[Comments], ROW()-ROWS(Table1[])))</f>
        <v>0</v>
      </c>
    </row>
    <row r="7" spans="1:16" x14ac:dyDescent="0.25">
      <c r="A7" cm="1">
        <f t="array" ref="A7">IF(ROW()&lt;=ROWS(Table1[]), INDEX(Table1[SurveyNo], ROW()), INDEX(Table2[SurveyNo], ROW()-ROWS(Table1[])))</f>
        <v>0</v>
      </c>
      <c r="B7" s="23" cm="1">
        <f t="array" ref="B7">IF(ROW()&lt;=ROWS(Table1[]), INDEX(Table1[Date], ROW()), INDEX(Table2[Date], ROW()-ROWS(Table1[])))</f>
        <v>45492</v>
      </c>
      <c r="C7" cm="1">
        <f t="array" ref="C7">IF(ROW()&lt;=ROWS(Table1[]), INDEX(Table1[SampleID], ROW()), INDEX(Table2[SampleID], ROW()-ROWS(Table1[])))</f>
        <v>716970</v>
      </c>
      <c r="D7" t="str" cm="1">
        <f t="array" ref="D7">IF(ROW()&lt;=ROWS(Table1[]), INDEX(Table1[Survey], ROW()), INDEX(Table2[Survey], ROW()-ROWS(Table1[])))</f>
        <v>EDSM</v>
      </c>
      <c r="E7" t="str" cm="1">
        <f t="array" ref="E7">IF(ROW()&lt;=ROWS(Table1[]), INDEX(Table1[Station Code], ROW()), INDEX(Table2[Station], ROW()-ROWS(Table1[])))</f>
        <v>24-51-SM03</v>
      </c>
      <c r="F7" t="str" cm="1">
        <f t="array" ref="F7">IF(ROW()&lt;=ROWS(Table1[]), INDEX(Table1[Region], ROW()), INDEX(Table2[Region], ROW()-ROWS(Table1[])))</f>
        <v>West</v>
      </c>
      <c r="G7" t="str" cm="1">
        <f t="array" ref="G7">IF(ROW()&lt;=ROWS(Table1[]), INDEX(Table1[Subregion], ROW()), INDEX(Table2[Subregion], ROW()-ROWS(Table1[])))</f>
        <v>Grizzly Bay</v>
      </c>
      <c r="H7" t="str" cm="1">
        <f t="array" ref="H7">IF(ROW()&lt;=ROWS(Table1[]), INDEX(Table1[Stratum], ROW()), INDEX(Table2[Stratum], ROW()-ROWS(Table1[])))</f>
        <v>Suisun Marsh</v>
      </c>
      <c r="I7" cm="1">
        <f t="array" ref="I7">IF(ROW()&lt;=ROWS(Table1[]), INDEX(Table1[Fork Length], ROW()), INDEX(Table2[Length], ROW()-ROWS(Table1[])))</f>
        <v>52</v>
      </c>
      <c r="J7" cm="1">
        <f t="array" ref="J7">IF(ROW()&lt;=ROWS(Table1[]), INDEX(Table1[Catch], ROW()), INDEX(Table2[Frequency], ROW()-ROWS(Table1[])))</f>
        <v>1</v>
      </c>
      <c r="K7" t="str" cm="1">
        <f t="array" ref="K7">IF(ROW()&lt;=ROWS(Table1[]), INDEX(Table1[Life Stage], ROW()), INDEX(Table2[Life Stage], ROW()-ROWS(Table1[])))</f>
        <v>Juvenile</v>
      </c>
      <c r="L7" s="50" cm="1">
        <f t="array" ref="L7">IF(ROW()&lt;=ROWS(Table1[]), INDEX(Table1[SalvageSum], ROW()), INDEX(Table2[SalvageSum], ROW()-ROWS(Table1[])))</f>
        <v>0</v>
      </c>
      <c r="M7" s="50" cm="1">
        <f t="array" ref="M7">IF(ROW()&lt;=ROWS(Table1[]), INDEX(Table1[ExpSalv], ROW()), INDEX(Table2[ExpSalv], ROW()-ROWS(Table1[])))</f>
        <v>0</v>
      </c>
      <c r="N7" t="str" cm="1">
        <f t="array" ref="N7">IF(ROW()&lt;=ROWS(Table1[]), INDEX(Table1[Agency], ROW()), INDEX(Table2[Agency], ROW()-ROWS(Table1[])))</f>
        <v>USFWS</v>
      </c>
      <c r="O7" cm="1">
        <f t="array" ref="O7">IF(ROW()&lt;=ROWS(Table1[]), INDEX(Table1[Notes], ROW()), INDEX(Table2[Comments], ROW()-ROWS(Table1[])))</f>
        <v>0</v>
      </c>
    </row>
    <row r="8" spans="1:16" x14ac:dyDescent="0.25">
      <c r="A8" cm="1">
        <f t="array" ref="A8">IF(ROW()&lt;=ROWS(Table1[]), INDEX(Table1[SurveyNo], ROW()), INDEX(Table2[SurveyNo], ROW()-ROWS(Table1[])))</f>
        <v>0</v>
      </c>
      <c r="B8" s="23" cm="1">
        <f t="array" ref="B8">IF(ROW()&lt;=ROWS(Table1[]), INDEX(Table1[Date], ROW()), INDEX(Table2[Date], ROW()-ROWS(Table1[])))</f>
        <v>45497</v>
      </c>
      <c r="C8" cm="1">
        <f t="array" ref="C8">IF(ROW()&lt;=ROWS(Table1[]), INDEX(Table1[SampleID], ROW()), INDEX(Table2[SampleID], ROW()-ROWS(Table1[])))</f>
        <v>717179</v>
      </c>
      <c r="D8" t="str" cm="1">
        <f t="array" ref="D8">IF(ROW()&lt;=ROWS(Table1[]), INDEX(Table1[Survey], ROW()), INDEX(Table2[Survey], ROW()-ROWS(Table1[])))</f>
        <v>EDSM</v>
      </c>
      <c r="E8" t="str" cm="1">
        <f t="array" ref="E8">IF(ROW()&lt;=ROWS(Table1[]), INDEX(Table1[Station Code], ROW()), INDEX(Table2[Station], ROW()-ROWS(Table1[])))</f>
        <v>24-52-SM07</v>
      </c>
      <c r="F8" t="str" cm="1">
        <f t="array" ref="F8">IF(ROW()&lt;=ROWS(Table1[]), INDEX(Table1[Region], ROW()), INDEX(Table2[Region], ROW()-ROWS(Table1[])))</f>
        <v>West</v>
      </c>
      <c r="G8" t="str" cm="1">
        <f t="array" ref="G8">IF(ROW()&lt;=ROWS(Table1[]), INDEX(Table1[Subregion], ROW()), INDEX(Table2[Subregion], ROW()-ROWS(Table1[])))</f>
        <v>Suisun Marsh</v>
      </c>
      <c r="H8" t="str" cm="1">
        <f t="array" ref="H8">IF(ROW()&lt;=ROWS(Table1[]), INDEX(Table1[Stratum], ROW()), INDEX(Table2[Stratum], ROW()-ROWS(Table1[])))</f>
        <v>Suisun Marsh</v>
      </c>
      <c r="I8" cm="1">
        <f t="array" ref="I8">IF(ROW()&lt;=ROWS(Table1[]), INDEX(Table1[Fork Length], ROW()), INDEX(Table2[Length], ROW()-ROWS(Table1[])))</f>
        <v>38</v>
      </c>
      <c r="J8" cm="1">
        <f t="array" ref="J8">IF(ROW()&lt;=ROWS(Table1[]), INDEX(Table1[Catch], ROW()), INDEX(Table2[Frequency], ROW()-ROWS(Table1[])))</f>
        <v>1</v>
      </c>
      <c r="K8" t="str" cm="1">
        <f t="array" ref="K8">IF(ROW()&lt;=ROWS(Table1[]), INDEX(Table1[Life Stage], ROW()), INDEX(Table2[Life Stage], ROW()-ROWS(Table1[])))</f>
        <v>Juvenile</v>
      </c>
      <c r="L8" s="50" cm="1">
        <f t="array" ref="L8">IF(ROW()&lt;=ROWS(Table1[]), INDEX(Table1[SalvageSum], ROW()), INDEX(Table2[SalvageSum], ROW()-ROWS(Table1[])))</f>
        <v>0</v>
      </c>
      <c r="M8" s="50" cm="1">
        <f t="array" ref="M8">IF(ROW()&lt;=ROWS(Table1[]), INDEX(Table1[ExpSalv], ROW()), INDEX(Table2[ExpSalv], ROW()-ROWS(Table1[])))</f>
        <v>0</v>
      </c>
      <c r="N8" t="str" cm="1">
        <f t="array" ref="N8">IF(ROW()&lt;=ROWS(Table1[]), INDEX(Table1[Agency], ROW()), INDEX(Table2[Agency], ROW()-ROWS(Table1[])))</f>
        <v>USFWS</v>
      </c>
      <c r="O8" cm="1">
        <f t="array" ref="O8">IF(ROW()&lt;=ROWS(Table1[]), INDEX(Table1[Notes], ROW()), INDEX(Table2[Comments], ROW()-ROWS(Table1[])))</f>
        <v>0</v>
      </c>
    </row>
    <row r="9" spans="1:16" x14ac:dyDescent="0.25">
      <c r="A9" cm="1">
        <f t="array" ref="A9">IF(ROW()&lt;=ROWS(Table1[]), INDEX(Table1[SurveyNo], ROW()), INDEX(Table2[SurveyNo], ROW()-ROWS(Table1[])))</f>
        <v>0</v>
      </c>
      <c r="B9" s="23" cm="1">
        <f t="array" ref="B9">IF(ROW()&lt;=ROWS(Table1[]), INDEX(Table1[Date], ROW()), INDEX(Table2[Date], ROW()-ROWS(Table1[])))</f>
        <v>45504</v>
      </c>
      <c r="C9" cm="1">
        <f t="array" ref="C9">IF(ROW()&lt;=ROWS(Table1[]), INDEX(Table1[SampleID], ROW()), INDEX(Table2[SampleID], ROW()-ROWS(Table1[])))</f>
        <v>717392</v>
      </c>
      <c r="D9" t="str" cm="1">
        <f t="array" ref="D9">IF(ROW()&lt;=ROWS(Table1[]), INDEX(Table1[Survey], ROW()), INDEX(Table2[Survey], ROW()-ROWS(Table1[])))</f>
        <v>EDSM</v>
      </c>
      <c r="E9" t="str" cm="1">
        <f t="array" ref="E9">IF(ROW()&lt;=ROWS(Table1[]), INDEX(Table1[Station Code], ROW()), INDEX(Table2[Station], ROW()-ROWS(Table1[])))</f>
        <v>24-53-SM04</v>
      </c>
      <c r="F9" t="str" cm="1">
        <f t="array" ref="F9">IF(ROW()&lt;=ROWS(Table1[]), INDEX(Table1[Region], ROW()), INDEX(Table2[Region], ROW()-ROWS(Table1[])))</f>
        <v>West</v>
      </c>
      <c r="G9" t="str" cm="1">
        <f t="array" ref="G9">IF(ROW()&lt;=ROWS(Table1[]), INDEX(Table1[Subregion], ROW()), INDEX(Table2[Subregion], ROW()-ROWS(Table1[])))</f>
        <v>Suisun Marsh</v>
      </c>
      <c r="H9" t="str" cm="1">
        <f t="array" ref="H9">IF(ROW()&lt;=ROWS(Table1[]), INDEX(Table1[Stratum], ROW()), INDEX(Table2[Stratum], ROW()-ROWS(Table1[])))</f>
        <v>Suisun Marsh</v>
      </c>
      <c r="I9" cm="1">
        <f t="array" ref="I9">IF(ROW()&lt;=ROWS(Table1[]), INDEX(Table1[Fork Length], ROW()), INDEX(Table2[Length], ROW()-ROWS(Table1[])))</f>
        <v>48</v>
      </c>
      <c r="J9" cm="1">
        <f t="array" ref="J9">IF(ROW()&lt;=ROWS(Table1[]), INDEX(Table1[Catch], ROW()), INDEX(Table2[Frequency], ROW()-ROWS(Table1[])))</f>
        <v>1</v>
      </c>
      <c r="K9" t="str" cm="1">
        <f t="array" ref="K9">IF(ROW()&lt;=ROWS(Table1[]), INDEX(Table1[Life Stage], ROW()), INDEX(Table2[Life Stage], ROW()-ROWS(Table1[])))</f>
        <v>Juvenile</v>
      </c>
      <c r="L9" s="50" cm="1">
        <f t="array" ref="L9">IF(ROW()&lt;=ROWS(Table1[]), INDEX(Table1[SalvageSum], ROW()), INDEX(Table2[SalvageSum], ROW()-ROWS(Table1[])))</f>
        <v>0</v>
      </c>
      <c r="M9" s="50" cm="1">
        <f t="array" ref="M9">IF(ROW()&lt;=ROWS(Table1[]), INDEX(Table1[ExpSalv], ROW()), INDEX(Table2[ExpSalv], ROW()-ROWS(Table1[])))</f>
        <v>0</v>
      </c>
      <c r="N9" t="str" cm="1">
        <f t="array" ref="N9">IF(ROW()&lt;=ROWS(Table1[]), INDEX(Table1[Agency], ROW()), INDEX(Table2[Agency], ROW()-ROWS(Table1[])))</f>
        <v>USFWS</v>
      </c>
      <c r="O9" cm="1">
        <f t="array" ref="O9">IF(ROW()&lt;=ROWS(Table1[]), INDEX(Table1[Notes], ROW()), INDEX(Table2[Comments], ROW()-ROWS(Table1[])))</f>
        <v>0</v>
      </c>
    </row>
    <row r="10" spans="1:16" x14ac:dyDescent="0.25">
      <c r="A10" cm="1">
        <f t="array" ref="A10">IF(ROW()&lt;=ROWS(Table1[]), INDEX(Table1[SurveyNo], ROW()), INDEX(Table2[SurveyNo], ROW()-ROWS(Table1[])))</f>
        <v>0</v>
      </c>
      <c r="B10" s="23" cm="1">
        <f t="array" ref="B10">IF(ROW()&lt;=ROWS(Table1[]), INDEX(Table1[Date], ROW()), INDEX(Table2[Date], ROW()-ROWS(Table1[])))</f>
        <v>45509</v>
      </c>
      <c r="C10" cm="1">
        <f t="array" ref="C10">IF(ROW()&lt;=ROWS(Table1[]), INDEX(Table1[SampleID], ROW()), INDEX(Table2[SampleID], ROW()-ROWS(Table1[])))</f>
        <v>717551</v>
      </c>
      <c r="D10" t="str" cm="1">
        <f t="array" ref="D10">IF(ROW()&lt;=ROWS(Table1[]), INDEX(Table1[Survey], ROW()), INDEX(Table2[Survey], ROW()-ROWS(Table1[])))</f>
        <v>EDSM</v>
      </c>
      <c r="E10" t="str" cm="1">
        <f t="array" ref="E10">IF(ROW()&lt;=ROWS(Table1[]), INDEX(Table1[Station Code], ROW()), INDEX(Table2[Station], ROW()-ROWS(Table1[])))</f>
        <v>25-02-SM02</v>
      </c>
      <c r="F10" t="str" cm="1">
        <f t="array" ref="F10">IF(ROW()&lt;=ROWS(Table1[]), INDEX(Table1[Region], ROW()), INDEX(Table2[Region], ROW()-ROWS(Table1[])))</f>
        <v>West</v>
      </c>
      <c r="G10" t="str" cm="1">
        <f t="array" ref="G10">IF(ROW()&lt;=ROWS(Table1[]), INDEX(Table1[Subregion], ROW()), INDEX(Table2[Subregion], ROW()-ROWS(Table1[])))</f>
        <v>Grizzly Bay</v>
      </c>
      <c r="H10" t="str" cm="1">
        <f t="array" ref="H10">IF(ROW()&lt;=ROWS(Table1[]), INDEX(Table1[Stratum], ROW()), INDEX(Table2[Stratum], ROW()-ROWS(Table1[])))</f>
        <v>Suisun Marsh</v>
      </c>
      <c r="I10" cm="1">
        <f t="array" ref="I10">IF(ROW()&lt;=ROWS(Table1[]), INDEX(Table1[Fork Length], ROW()), INDEX(Table2[Length], ROW()-ROWS(Table1[])))</f>
        <v>53</v>
      </c>
      <c r="J10" cm="1">
        <f t="array" ref="J10">IF(ROW()&lt;=ROWS(Table1[]), INDEX(Table1[Catch], ROW()), INDEX(Table2[Frequency], ROW()-ROWS(Table1[])))</f>
        <v>1</v>
      </c>
      <c r="K10" t="str" cm="1">
        <f t="array" ref="K10">IF(ROW()&lt;=ROWS(Table1[]), INDEX(Table1[Life Stage], ROW()), INDEX(Table2[Life Stage], ROW()-ROWS(Table1[])))</f>
        <v>Juvenile</v>
      </c>
      <c r="L10" s="50" cm="1">
        <f t="array" ref="L10">IF(ROW()&lt;=ROWS(Table1[]), INDEX(Table1[SalvageSum], ROW()), INDEX(Table2[SalvageSum], ROW()-ROWS(Table1[])))</f>
        <v>0</v>
      </c>
      <c r="M10" s="50" cm="1">
        <f t="array" ref="M10">IF(ROW()&lt;=ROWS(Table1[]), INDEX(Table1[ExpSalv], ROW()), INDEX(Table2[ExpSalv], ROW()-ROWS(Table1[])))</f>
        <v>0</v>
      </c>
      <c r="N10" t="str" cm="1">
        <f t="array" ref="N10">IF(ROW()&lt;=ROWS(Table1[]), INDEX(Table1[Agency], ROW()), INDEX(Table2[Agency], ROW()-ROWS(Table1[])))</f>
        <v>USFWS</v>
      </c>
      <c r="O10" cm="1">
        <f t="array" ref="O10">IF(ROW()&lt;=ROWS(Table1[]), INDEX(Table1[Notes], ROW()), INDEX(Table2[Comments], ROW()-ROWS(Table1[])))</f>
        <v>0</v>
      </c>
    </row>
    <row r="11" spans="1:16" x14ac:dyDescent="0.25">
      <c r="A11" cm="1">
        <f t="array" ref="A11">IF(ROW()&lt;=ROWS(Table1[]), INDEX(Table1[SurveyNo], ROW()), INDEX(Table2[SurveyNo], ROW()-ROWS(Table1[])))</f>
        <v>0</v>
      </c>
      <c r="B11" s="23" cm="1">
        <f t="array" ref="B11">IF(ROW()&lt;=ROWS(Table1[]), INDEX(Table1[Date], ROW()), INDEX(Table2[Date], ROW()-ROWS(Table1[])))</f>
        <v>45511</v>
      </c>
      <c r="C11" cm="1">
        <f t="array" ref="C11">IF(ROW()&lt;=ROWS(Table1[]), INDEX(Table1[SampleID], ROW()), INDEX(Table2[SampleID], ROW()-ROWS(Table1[])))</f>
        <v>717707</v>
      </c>
      <c r="D11" t="str" cm="1">
        <f t="array" ref="D11">IF(ROW()&lt;=ROWS(Table1[]), INDEX(Table1[Survey], ROW()), INDEX(Table2[Survey], ROW()-ROWS(Table1[])))</f>
        <v>EDSM</v>
      </c>
      <c r="E11" t="str" cm="1">
        <f t="array" ref="E11">IF(ROW()&lt;=ROWS(Table1[]), INDEX(Table1[Station Code], ROW()), INDEX(Table2[Station], ROW()-ROWS(Table1[])))</f>
        <v>25-02-SB03</v>
      </c>
      <c r="F11" t="str" cm="1">
        <f t="array" ref="F11">IF(ROW()&lt;=ROWS(Table1[]), INDEX(Table1[Region], ROW()), INDEX(Table2[Region], ROW()-ROWS(Table1[])))</f>
        <v>West</v>
      </c>
      <c r="G11" t="str" cm="1">
        <f t="array" ref="G11">IF(ROW()&lt;=ROWS(Table1[]), INDEX(Table1[Subregion], ROW()), INDEX(Table2[Subregion], ROW()-ROWS(Table1[])))</f>
        <v>Mid Suisun Bay</v>
      </c>
      <c r="H11" t="str" cm="1">
        <f t="array" ref="H11">IF(ROW()&lt;=ROWS(Table1[]), INDEX(Table1[Stratum], ROW()), INDEX(Table2[Stratum], ROW()-ROWS(Table1[])))</f>
        <v>Suisun Bay</v>
      </c>
      <c r="I11" cm="1">
        <f t="array" ref="I11">IF(ROW()&lt;=ROWS(Table1[]), INDEX(Table1[Fork Length], ROW()), INDEX(Table2[Length], ROW()-ROWS(Table1[])))</f>
        <v>54</v>
      </c>
      <c r="J11" cm="1">
        <f t="array" ref="J11">IF(ROW()&lt;=ROWS(Table1[]), INDEX(Table1[Catch], ROW()), INDEX(Table2[Frequency], ROW()-ROWS(Table1[])))</f>
        <v>1</v>
      </c>
      <c r="K11" t="str" cm="1">
        <f t="array" ref="K11">IF(ROW()&lt;=ROWS(Table1[]), INDEX(Table1[Life Stage], ROW()), INDEX(Table2[Life Stage], ROW()-ROWS(Table1[])))</f>
        <v>Juvenile</v>
      </c>
      <c r="L11" s="50" cm="1">
        <f t="array" ref="L11">IF(ROW()&lt;=ROWS(Table1[]), INDEX(Table1[SalvageSum], ROW()), INDEX(Table2[SalvageSum], ROW()-ROWS(Table1[])))</f>
        <v>0</v>
      </c>
      <c r="M11" s="50" cm="1">
        <f t="array" ref="M11">IF(ROW()&lt;=ROWS(Table1[]), INDEX(Table1[ExpSalv], ROW()), INDEX(Table2[ExpSalv], ROW()-ROWS(Table1[])))</f>
        <v>0</v>
      </c>
      <c r="N11" t="str" cm="1">
        <f t="array" ref="N11">IF(ROW()&lt;=ROWS(Table1[]), INDEX(Table1[Agency], ROW()), INDEX(Table2[Agency], ROW()-ROWS(Table1[])))</f>
        <v>USFWS</v>
      </c>
      <c r="O11" cm="1">
        <f t="array" ref="O11">IF(ROW()&lt;=ROWS(Table1[]), INDEX(Table1[Notes], ROW()), INDEX(Table2[Comments], ROW()-ROWS(Table1[])))</f>
        <v>0</v>
      </c>
    </row>
    <row r="12" spans="1:16" x14ac:dyDescent="0.25">
      <c r="A12" cm="1">
        <f t="array" ref="A12">IF(ROW()&lt;=ROWS(Table1[]), INDEX(Table1[SurveyNo], ROW()), INDEX(Table2[SurveyNo], ROW()-ROWS(Table1[])))</f>
        <v>0</v>
      </c>
      <c r="B12" s="23" cm="1">
        <f t="array" ref="B12">IF(ROW()&lt;=ROWS(Table1[]), INDEX(Table1[Date], ROW()), INDEX(Table2[Date], ROW()-ROWS(Table1[])))</f>
        <v>45511</v>
      </c>
      <c r="C12" cm="1">
        <f t="array" ref="C12">IF(ROW()&lt;=ROWS(Table1[]), INDEX(Table1[SampleID], ROW()), INDEX(Table2[SampleID], ROW()-ROWS(Table1[])))</f>
        <v>717732</v>
      </c>
      <c r="D12" t="str" cm="1">
        <f t="array" ref="D12">IF(ROW()&lt;=ROWS(Table1[]), INDEX(Table1[Survey], ROW()), INDEX(Table2[Survey], ROW()-ROWS(Table1[])))</f>
        <v>EDSM</v>
      </c>
      <c r="E12" t="str" cm="1">
        <f t="array" ref="E12">IF(ROW()&lt;=ROWS(Table1[]), INDEX(Table1[Station Code], ROW()), INDEX(Table2[Station], ROW()-ROWS(Table1[])))</f>
        <v>25-02-SB04</v>
      </c>
      <c r="F12" t="str" cm="1">
        <f t="array" ref="F12">IF(ROW()&lt;=ROWS(Table1[]), INDEX(Table1[Region], ROW()), INDEX(Table2[Region], ROW()-ROWS(Table1[])))</f>
        <v>Far West</v>
      </c>
      <c r="G12" t="str" cm="1">
        <f t="array" ref="G12">IF(ROW()&lt;=ROWS(Table1[]), INDEX(Table1[Subregion], ROW()), INDEX(Table2[Subregion], ROW()-ROWS(Table1[])))</f>
        <v>West Suisun Bay</v>
      </c>
      <c r="H12" t="str" cm="1">
        <f t="array" ref="H12">IF(ROW()&lt;=ROWS(Table1[]), INDEX(Table1[Stratum], ROW()), INDEX(Table2[Stratum], ROW()-ROWS(Table1[])))</f>
        <v>Suisun Bay</v>
      </c>
      <c r="I12" cm="1">
        <f t="array" ref="I12">IF(ROW()&lt;=ROWS(Table1[]), INDEX(Table1[Fork Length], ROW()), INDEX(Table2[Length], ROW()-ROWS(Table1[])))</f>
        <v>49</v>
      </c>
      <c r="J12" cm="1">
        <f t="array" ref="J12">IF(ROW()&lt;=ROWS(Table1[]), INDEX(Table1[Catch], ROW()), INDEX(Table2[Frequency], ROW()-ROWS(Table1[])))</f>
        <v>1</v>
      </c>
      <c r="K12" t="str" cm="1">
        <f t="array" ref="K12">IF(ROW()&lt;=ROWS(Table1[]), INDEX(Table1[Life Stage], ROW()), INDEX(Table2[Life Stage], ROW()-ROWS(Table1[])))</f>
        <v>Juvenile</v>
      </c>
      <c r="L12" s="50" cm="1">
        <f t="array" ref="L12">IF(ROW()&lt;=ROWS(Table1[]), INDEX(Table1[SalvageSum], ROW()), INDEX(Table2[SalvageSum], ROW()-ROWS(Table1[])))</f>
        <v>0</v>
      </c>
      <c r="M12" s="50" cm="1">
        <f t="array" ref="M12">IF(ROW()&lt;=ROWS(Table1[]), INDEX(Table1[ExpSalv], ROW()), INDEX(Table2[ExpSalv], ROW()-ROWS(Table1[])))</f>
        <v>0</v>
      </c>
      <c r="N12" t="str" cm="1">
        <f t="array" ref="N12">IF(ROW()&lt;=ROWS(Table1[]), INDEX(Table1[Agency], ROW()), INDEX(Table2[Agency], ROW()-ROWS(Table1[])))</f>
        <v>USFWS</v>
      </c>
      <c r="O12" cm="1">
        <f t="array" ref="O12">IF(ROW()&lt;=ROWS(Table1[]), INDEX(Table1[Notes], ROW()), INDEX(Table2[Comments], ROW()-ROWS(Table1[])))</f>
        <v>0</v>
      </c>
    </row>
    <row r="13" spans="1:16" x14ac:dyDescent="0.25">
      <c r="A13" cm="1">
        <f t="array" ref="A13">IF(ROW()&lt;=ROWS(Table1[]), INDEX(Table1[SurveyNo], ROW()), INDEX(Table2[SurveyNo], ROW()-ROWS(Table1[])))</f>
        <v>0</v>
      </c>
      <c r="B13" s="23" cm="1">
        <f t="array" ref="B13">IF(ROW()&lt;=ROWS(Table1[]), INDEX(Table1[Date], ROW()), INDEX(Table2[Date], ROW()-ROWS(Table1[])))</f>
        <v>45511</v>
      </c>
      <c r="C13" cm="1">
        <f t="array" ref="C13">IF(ROW()&lt;=ROWS(Table1[]), INDEX(Table1[SampleID], ROW()), INDEX(Table2[SampleID], ROW()-ROWS(Table1[])))</f>
        <v>717733</v>
      </c>
      <c r="D13" t="str" cm="1">
        <f t="array" ref="D13">IF(ROW()&lt;=ROWS(Table1[]), INDEX(Table1[Survey], ROW()), INDEX(Table2[Survey], ROW()-ROWS(Table1[])))</f>
        <v>EDSM</v>
      </c>
      <c r="E13" t="str" cm="1">
        <f t="array" ref="E13">IF(ROW()&lt;=ROWS(Table1[]), INDEX(Table1[Station Code], ROW()), INDEX(Table2[Station], ROW()-ROWS(Table1[])))</f>
        <v>25-02-SB04</v>
      </c>
      <c r="F13" t="str" cm="1">
        <f t="array" ref="F13">IF(ROW()&lt;=ROWS(Table1[]), INDEX(Table1[Region], ROW()), INDEX(Table2[Region], ROW()-ROWS(Table1[])))</f>
        <v>Far West</v>
      </c>
      <c r="G13" t="str" cm="1">
        <f t="array" ref="G13">IF(ROW()&lt;=ROWS(Table1[]), INDEX(Table1[Subregion], ROW()), INDEX(Table2[Subregion], ROW()-ROWS(Table1[])))</f>
        <v>West Suisun Bay</v>
      </c>
      <c r="H13" t="str" cm="1">
        <f t="array" ref="H13">IF(ROW()&lt;=ROWS(Table1[]), INDEX(Table1[Stratum], ROW()), INDEX(Table2[Stratum], ROW()-ROWS(Table1[])))</f>
        <v>Suisun Bay</v>
      </c>
      <c r="I13" cm="1">
        <f t="array" ref="I13">IF(ROW()&lt;=ROWS(Table1[]), INDEX(Table1[Fork Length], ROW()), INDEX(Table2[Length], ROW()-ROWS(Table1[])))</f>
        <v>57</v>
      </c>
      <c r="J13" cm="1">
        <f t="array" ref="J13">IF(ROW()&lt;=ROWS(Table1[]), INDEX(Table1[Catch], ROW()), INDEX(Table2[Frequency], ROW()-ROWS(Table1[])))</f>
        <v>1</v>
      </c>
      <c r="K13" t="str" cm="1">
        <f t="array" ref="K13">IF(ROW()&lt;=ROWS(Table1[]), INDEX(Table1[Life Stage], ROW()), INDEX(Table2[Life Stage], ROW()-ROWS(Table1[])))</f>
        <v>Juvenile</v>
      </c>
      <c r="L13" s="50" cm="1">
        <f t="array" ref="L13">IF(ROW()&lt;=ROWS(Table1[]), INDEX(Table1[SalvageSum], ROW()), INDEX(Table2[SalvageSum], ROW()-ROWS(Table1[])))</f>
        <v>0</v>
      </c>
      <c r="M13" s="50" cm="1">
        <f t="array" ref="M13">IF(ROW()&lt;=ROWS(Table1[]), INDEX(Table1[ExpSalv], ROW()), INDEX(Table2[ExpSalv], ROW()-ROWS(Table1[])))</f>
        <v>0</v>
      </c>
      <c r="N13" t="str" cm="1">
        <f t="array" ref="N13">IF(ROW()&lt;=ROWS(Table1[]), INDEX(Table1[Agency], ROW()), INDEX(Table2[Agency], ROW()-ROWS(Table1[])))</f>
        <v>USFWS</v>
      </c>
      <c r="O13" cm="1">
        <f t="array" ref="O13">IF(ROW()&lt;=ROWS(Table1[]), INDEX(Table1[Notes], ROW()), INDEX(Table2[Comments], ROW()-ROWS(Table1[])))</f>
        <v>0</v>
      </c>
    </row>
    <row r="14" spans="1:16" x14ac:dyDescent="0.25">
      <c r="A14" cm="1">
        <f t="array" ref="A14">IF(ROW()&lt;=ROWS(Table1[]), INDEX(Table1[SurveyNo], ROW()), INDEX(Table2[SurveyNo], ROW()-ROWS(Table1[])))</f>
        <v>0</v>
      </c>
      <c r="B14" s="23" cm="1">
        <f t="array" ref="B14">IF(ROW()&lt;=ROWS(Table1[]), INDEX(Table1[Date], ROW()), INDEX(Table2[Date], ROW()-ROWS(Table1[])))</f>
        <v>45511</v>
      </c>
      <c r="C14" cm="1">
        <f t="array" ref="C14">IF(ROW()&lt;=ROWS(Table1[]), INDEX(Table1[SampleID], ROW()), INDEX(Table2[SampleID], ROW()-ROWS(Table1[])))</f>
        <v>717733</v>
      </c>
      <c r="D14" t="str" cm="1">
        <f t="array" ref="D14">IF(ROW()&lt;=ROWS(Table1[]), INDEX(Table1[Survey], ROW()), INDEX(Table2[Survey], ROW()-ROWS(Table1[])))</f>
        <v>EDSM</v>
      </c>
      <c r="E14" t="str" cm="1">
        <f t="array" ref="E14">IF(ROW()&lt;=ROWS(Table1[]), INDEX(Table1[Station Code], ROW()), INDEX(Table2[Station], ROW()-ROWS(Table1[])))</f>
        <v>25-02-SB04</v>
      </c>
      <c r="F14" t="str" cm="1">
        <f t="array" ref="F14">IF(ROW()&lt;=ROWS(Table1[]), INDEX(Table1[Region], ROW()), INDEX(Table2[Region], ROW()-ROWS(Table1[])))</f>
        <v>Far West</v>
      </c>
      <c r="G14" t="str" cm="1">
        <f t="array" ref="G14">IF(ROW()&lt;=ROWS(Table1[]), INDEX(Table1[Subregion], ROW()), INDEX(Table2[Subregion], ROW()-ROWS(Table1[])))</f>
        <v>West Suisun Bay</v>
      </c>
      <c r="H14" t="str" cm="1">
        <f t="array" ref="H14">IF(ROW()&lt;=ROWS(Table1[]), INDEX(Table1[Stratum], ROW()), INDEX(Table2[Stratum], ROW()-ROWS(Table1[])))</f>
        <v>Suisun Bay</v>
      </c>
      <c r="I14" cm="1">
        <f t="array" ref="I14">IF(ROW()&lt;=ROWS(Table1[]), INDEX(Table1[Fork Length], ROW()), INDEX(Table2[Length], ROW()-ROWS(Table1[])))</f>
        <v>49</v>
      </c>
      <c r="J14" cm="1">
        <f t="array" ref="J14">IF(ROW()&lt;=ROWS(Table1[]), INDEX(Table1[Catch], ROW()), INDEX(Table2[Frequency], ROW()-ROWS(Table1[])))</f>
        <v>1</v>
      </c>
      <c r="K14" t="str" cm="1">
        <f t="array" ref="K14">IF(ROW()&lt;=ROWS(Table1[]), INDEX(Table1[Life Stage], ROW()), INDEX(Table2[Life Stage], ROW()-ROWS(Table1[])))</f>
        <v>Juvenile</v>
      </c>
      <c r="L14" s="50" cm="1">
        <f t="array" ref="L14">IF(ROW()&lt;=ROWS(Table1[]), INDEX(Table1[SalvageSum], ROW()), INDEX(Table2[SalvageSum], ROW()-ROWS(Table1[])))</f>
        <v>0</v>
      </c>
      <c r="M14" s="50" cm="1">
        <f t="array" ref="M14">IF(ROW()&lt;=ROWS(Table1[]), INDEX(Table1[ExpSalv], ROW()), INDEX(Table2[ExpSalv], ROW()-ROWS(Table1[])))</f>
        <v>0</v>
      </c>
      <c r="N14" t="str" cm="1">
        <f t="array" ref="N14">IF(ROW()&lt;=ROWS(Table1[]), INDEX(Table1[Agency], ROW()), INDEX(Table2[Agency], ROW()-ROWS(Table1[])))</f>
        <v>USFWS</v>
      </c>
      <c r="O14" cm="1">
        <f t="array" ref="O14">IF(ROW()&lt;=ROWS(Table1[]), INDEX(Table1[Notes], ROW()), INDEX(Table2[Comments], ROW()-ROWS(Table1[])))</f>
        <v>0</v>
      </c>
    </row>
    <row r="15" spans="1:16" x14ac:dyDescent="0.25">
      <c r="A15" cm="1">
        <f t="array" ref="A15">IF(ROW()&lt;=ROWS(Table1[]), INDEX(Table1[SurveyNo], ROW()), INDEX(Table2[SurveyNo], ROW()-ROWS(Table1[])))</f>
        <v>0</v>
      </c>
      <c r="B15" s="23" cm="1">
        <f t="array" ref="B15">IF(ROW()&lt;=ROWS(Table1[]), INDEX(Table1[Date], ROW()), INDEX(Table2[Date], ROW()-ROWS(Table1[])))</f>
        <v>45531</v>
      </c>
      <c r="C15" cm="1">
        <f t="array" ref="C15">IF(ROW()&lt;=ROWS(Table1[]), INDEX(Table1[SampleID], ROW()), INDEX(Table2[SampleID], ROW()-ROWS(Table1[])))</f>
        <v>718475</v>
      </c>
      <c r="D15" t="str" cm="1">
        <f t="array" ref="D15">IF(ROW()&lt;=ROWS(Table1[]), INDEX(Table1[Survey], ROW()), INDEX(Table2[Survey], ROW()-ROWS(Table1[])))</f>
        <v>EDSM</v>
      </c>
      <c r="E15" t="str" cm="1">
        <f t="array" ref="E15">IF(ROW()&lt;=ROWS(Table1[]), INDEX(Table1[Station Code], ROW()), INDEX(Table2[Station], ROW()-ROWS(Table1[])))</f>
        <v>25-05-SM07</v>
      </c>
      <c r="F15" t="str" cm="1">
        <f t="array" ref="F15">IF(ROW()&lt;=ROWS(Table1[]), INDEX(Table1[Region], ROW()), INDEX(Table2[Region], ROW()-ROWS(Table1[])))</f>
        <v>West</v>
      </c>
      <c r="G15" t="str" cm="1">
        <f t="array" ref="G15">IF(ROW()&lt;=ROWS(Table1[]), INDEX(Table1[Subregion], ROW()), INDEX(Table2[Subregion], ROW()-ROWS(Table1[])))</f>
        <v>Grizzly Bay</v>
      </c>
      <c r="H15" t="str" cm="1">
        <f t="array" ref="H15">IF(ROW()&lt;=ROWS(Table1[]), INDEX(Table1[Stratum], ROW()), INDEX(Table2[Stratum], ROW()-ROWS(Table1[])))</f>
        <v>Suisun Marsh</v>
      </c>
      <c r="I15" cm="1">
        <f t="array" ref="I15">IF(ROW()&lt;=ROWS(Table1[]), INDEX(Table1[Fork Length], ROW()), INDEX(Table2[Length], ROW()-ROWS(Table1[])))</f>
        <v>53</v>
      </c>
      <c r="J15" cm="1">
        <f t="array" ref="J15">IF(ROW()&lt;=ROWS(Table1[]), INDEX(Table1[Catch], ROW()), INDEX(Table2[Frequency], ROW()-ROWS(Table1[])))</f>
        <v>1</v>
      </c>
      <c r="K15" t="str" cm="1">
        <f t="array" ref="K15">IF(ROW()&lt;=ROWS(Table1[]), INDEX(Table1[Life Stage], ROW()), INDEX(Table2[Life Stage], ROW()-ROWS(Table1[])))</f>
        <v>Juvenile</v>
      </c>
      <c r="L15" s="50" cm="1">
        <f t="array" ref="L15">IF(ROW()&lt;=ROWS(Table1[]), INDEX(Table1[SalvageSum], ROW()), INDEX(Table2[SalvageSum], ROW()-ROWS(Table1[])))</f>
        <v>0</v>
      </c>
      <c r="M15" s="50" cm="1">
        <f t="array" ref="M15">IF(ROW()&lt;=ROWS(Table1[]), INDEX(Table1[ExpSalv], ROW()), INDEX(Table2[ExpSalv], ROW()-ROWS(Table1[])))</f>
        <v>0</v>
      </c>
      <c r="N15" t="str" cm="1">
        <f t="array" ref="N15">IF(ROW()&lt;=ROWS(Table1[]), INDEX(Table1[Agency], ROW()), INDEX(Table2[Agency], ROW()-ROWS(Table1[])))</f>
        <v>USFWS</v>
      </c>
      <c r="O15" cm="1">
        <f t="array" ref="O15">IF(ROW()&lt;=ROWS(Table1[]), INDEX(Table1[Notes], ROW()), INDEX(Table2[Comments], ROW()-ROWS(Table1[])))</f>
        <v>0</v>
      </c>
    </row>
    <row r="16" spans="1:16" x14ac:dyDescent="0.25">
      <c r="A16" cm="1">
        <f t="array" ref="A16">IF(ROW()&lt;=ROWS(Table1[]), INDEX(Table1[SurveyNo], ROW()), INDEX(Table2[SurveyNo], ROW()-ROWS(Table1[])))</f>
        <v>0</v>
      </c>
      <c r="B16" s="23" cm="1">
        <f t="array" ref="B16">IF(ROW()&lt;=ROWS(Table1[]), INDEX(Table1[Date], ROW()), INDEX(Table2[Date], ROW()-ROWS(Table1[])))</f>
        <v>45531</v>
      </c>
      <c r="C16" cm="1">
        <f t="array" ref="C16">IF(ROW()&lt;=ROWS(Table1[]), INDEX(Table1[SampleID], ROW()), INDEX(Table2[SampleID], ROW()-ROWS(Table1[])))</f>
        <v>718487</v>
      </c>
      <c r="D16" t="str" cm="1">
        <f t="array" ref="D16">IF(ROW()&lt;=ROWS(Table1[]), INDEX(Table1[Survey], ROW()), INDEX(Table2[Survey], ROW()-ROWS(Table1[])))</f>
        <v>EDSM</v>
      </c>
      <c r="E16" t="str" cm="1">
        <f t="array" ref="E16">IF(ROW()&lt;=ROWS(Table1[]), INDEX(Table1[Station Code], ROW()), INDEX(Table2[Station], ROW()-ROWS(Table1[])))</f>
        <v>25-05-SM03</v>
      </c>
      <c r="F16" t="str" cm="1">
        <f t="array" ref="F16">IF(ROW()&lt;=ROWS(Table1[]), INDEX(Table1[Region], ROW()), INDEX(Table2[Region], ROW()-ROWS(Table1[])))</f>
        <v>West</v>
      </c>
      <c r="G16" t="str" cm="1">
        <f t="array" ref="G16">IF(ROW()&lt;=ROWS(Table1[]), INDEX(Table1[Subregion], ROW()), INDEX(Table2[Subregion], ROW()-ROWS(Table1[])))</f>
        <v>Grizzly Bay</v>
      </c>
      <c r="H16" t="str" cm="1">
        <f t="array" ref="H16">IF(ROW()&lt;=ROWS(Table1[]), INDEX(Table1[Stratum], ROW()), INDEX(Table2[Stratum], ROW()-ROWS(Table1[])))</f>
        <v>Suisun Marsh</v>
      </c>
      <c r="I16" cm="1">
        <f t="array" ref="I16">IF(ROW()&lt;=ROWS(Table1[]), INDEX(Table1[Fork Length], ROW()), INDEX(Table2[Length], ROW()-ROWS(Table1[])))</f>
        <v>43</v>
      </c>
      <c r="J16" cm="1">
        <f t="array" ref="J16">IF(ROW()&lt;=ROWS(Table1[]), INDEX(Table1[Catch], ROW()), INDEX(Table2[Frequency], ROW()-ROWS(Table1[])))</f>
        <v>1</v>
      </c>
      <c r="K16" t="str" cm="1">
        <f t="array" ref="K16">IF(ROW()&lt;=ROWS(Table1[]), INDEX(Table1[Life Stage], ROW()), INDEX(Table2[Life Stage], ROW()-ROWS(Table1[])))</f>
        <v>Juvenile</v>
      </c>
      <c r="L16" s="50" cm="1">
        <f t="array" ref="L16">IF(ROW()&lt;=ROWS(Table1[]), INDEX(Table1[SalvageSum], ROW()), INDEX(Table2[SalvageSum], ROW()-ROWS(Table1[])))</f>
        <v>0</v>
      </c>
      <c r="M16" s="50" cm="1">
        <f t="array" ref="M16">IF(ROW()&lt;=ROWS(Table1[]), INDEX(Table1[ExpSalv], ROW()), INDEX(Table2[ExpSalv], ROW()-ROWS(Table1[])))</f>
        <v>0</v>
      </c>
      <c r="N16" t="str" cm="1">
        <f t="array" ref="N16">IF(ROW()&lt;=ROWS(Table1[]), INDEX(Table1[Agency], ROW()), INDEX(Table2[Agency], ROW()-ROWS(Table1[])))</f>
        <v>USFWS</v>
      </c>
      <c r="O16" cm="1">
        <f t="array" ref="O16">IF(ROW()&lt;=ROWS(Table1[]), INDEX(Table1[Notes], ROW()), INDEX(Table2[Comments], ROW()-ROWS(Table1[])))</f>
        <v>0</v>
      </c>
    </row>
    <row r="17" spans="1:15" x14ac:dyDescent="0.25">
      <c r="A17" cm="1">
        <f t="array" ref="A17">IF(ROW()&lt;=ROWS(Table1[]), INDEX(Table1[SurveyNo], ROW()), INDEX(Table2[SurveyNo], ROW()-ROWS(Table1[])))</f>
        <v>0</v>
      </c>
      <c r="B17" s="23" cm="1">
        <f t="array" ref="B17">IF(ROW()&lt;=ROWS(Table1[]), INDEX(Table1[Date], ROW()), INDEX(Table2[Date], ROW()-ROWS(Table1[])))</f>
        <v>45531</v>
      </c>
      <c r="C17" cm="1">
        <f t="array" ref="C17">IF(ROW()&lt;=ROWS(Table1[]), INDEX(Table1[SampleID], ROW()), INDEX(Table2[SampleID], ROW()-ROWS(Table1[])))</f>
        <v>718487</v>
      </c>
      <c r="D17" t="str" cm="1">
        <f t="array" ref="D17">IF(ROW()&lt;=ROWS(Table1[]), INDEX(Table1[Survey], ROW()), INDEX(Table2[Survey], ROW()-ROWS(Table1[])))</f>
        <v>EDSM</v>
      </c>
      <c r="E17" t="str" cm="1">
        <f t="array" ref="E17">IF(ROW()&lt;=ROWS(Table1[]), INDEX(Table1[Station Code], ROW()), INDEX(Table2[Station], ROW()-ROWS(Table1[])))</f>
        <v>25-05-SM03</v>
      </c>
      <c r="F17" t="str" cm="1">
        <f t="array" ref="F17">IF(ROW()&lt;=ROWS(Table1[]), INDEX(Table1[Region], ROW()), INDEX(Table2[Region], ROW()-ROWS(Table1[])))</f>
        <v>West</v>
      </c>
      <c r="G17" t="str" cm="1">
        <f t="array" ref="G17">IF(ROW()&lt;=ROWS(Table1[]), INDEX(Table1[Subregion], ROW()), INDEX(Table2[Subregion], ROW()-ROWS(Table1[])))</f>
        <v>Grizzly Bay</v>
      </c>
      <c r="H17" t="str" cm="1">
        <f t="array" ref="H17">IF(ROW()&lt;=ROWS(Table1[]), INDEX(Table1[Stratum], ROW()), INDEX(Table2[Stratum], ROW()-ROWS(Table1[])))</f>
        <v>Suisun Marsh</v>
      </c>
      <c r="I17" cm="1">
        <f t="array" ref="I17">IF(ROW()&lt;=ROWS(Table1[]), INDEX(Table1[Fork Length], ROW()), INDEX(Table2[Length], ROW()-ROWS(Table1[])))</f>
        <v>45</v>
      </c>
      <c r="J17" cm="1">
        <f t="array" ref="J17">IF(ROW()&lt;=ROWS(Table1[]), INDEX(Table1[Catch], ROW()), INDEX(Table2[Frequency], ROW()-ROWS(Table1[])))</f>
        <v>1</v>
      </c>
      <c r="K17" t="str" cm="1">
        <f t="array" ref="K17">IF(ROW()&lt;=ROWS(Table1[]), INDEX(Table1[Life Stage], ROW()), INDEX(Table2[Life Stage], ROW()-ROWS(Table1[])))</f>
        <v>Juvenile</v>
      </c>
      <c r="L17" s="50" cm="1">
        <f t="array" ref="L17">IF(ROW()&lt;=ROWS(Table1[]), INDEX(Table1[SalvageSum], ROW()), INDEX(Table2[SalvageSum], ROW()-ROWS(Table1[])))</f>
        <v>0</v>
      </c>
      <c r="M17" s="50" cm="1">
        <f t="array" ref="M17">IF(ROW()&lt;=ROWS(Table1[]), INDEX(Table1[ExpSalv], ROW()), INDEX(Table2[ExpSalv], ROW()-ROWS(Table1[])))</f>
        <v>0</v>
      </c>
      <c r="N17" t="str" cm="1">
        <f t="array" ref="N17">IF(ROW()&lt;=ROWS(Table1[]), INDEX(Table1[Agency], ROW()), INDEX(Table2[Agency], ROW()-ROWS(Table1[])))</f>
        <v>USFWS</v>
      </c>
      <c r="O17" cm="1">
        <f t="array" ref="O17">IF(ROW()&lt;=ROWS(Table1[]), INDEX(Table1[Notes], ROW()), INDEX(Table2[Comments], ROW()-ROWS(Table1[])))</f>
        <v>0</v>
      </c>
    </row>
    <row r="18" spans="1:15" x14ac:dyDescent="0.25">
      <c r="A18" cm="1">
        <f t="array" ref="A18">IF(ROW()&lt;=ROWS(Table1[]), INDEX(Table1[SurveyNo], ROW()), INDEX(Table2[SurveyNo], ROW()-ROWS(Table1[])))</f>
        <v>0</v>
      </c>
      <c r="B18" s="23" cm="1">
        <f t="array" ref="B18">IF(ROW()&lt;=ROWS(Table1[]), INDEX(Table1[Date], ROW()), INDEX(Table2[Date], ROW()-ROWS(Table1[])))</f>
        <v>45531</v>
      </c>
      <c r="C18" cm="1">
        <f t="array" ref="C18">IF(ROW()&lt;=ROWS(Table1[]), INDEX(Table1[SampleID], ROW()), INDEX(Table2[SampleID], ROW()-ROWS(Table1[])))</f>
        <v>718487</v>
      </c>
      <c r="D18" t="str" cm="1">
        <f t="array" ref="D18">IF(ROW()&lt;=ROWS(Table1[]), INDEX(Table1[Survey], ROW()), INDEX(Table2[Survey], ROW()-ROWS(Table1[])))</f>
        <v>EDSM</v>
      </c>
      <c r="E18" t="str" cm="1">
        <f t="array" ref="E18">IF(ROW()&lt;=ROWS(Table1[]), INDEX(Table1[Station Code], ROW()), INDEX(Table2[Station], ROW()-ROWS(Table1[])))</f>
        <v>25-05-SM03</v>
      </c>
      <c r="F18" t="str" cm="1">
        <f t="array" ref="F18">IF(ROW()&lt;=ROWS(Table1[]), INDEX(Table1[Region], ROW()), INDEX(Table2[Region], ROW()-ROWS(Table1[])))</f>
        <v>West</v>
      </c>
      <c r="G18" t="str" cm="1">
        <f t="array" ref="G18">IF(ROW()&lt;=ROWS(Table1[]), INDEX(Table1[Subregion], ROW()), INDEX(Table2[Subregion], ROW()-ROWS(Table1[])))</f>
        <v>Grizzly Bay</v>
      </c>
      <c r="H18" t="str" cm="1">
        <f t="array" ref="H18">IF(ROW()&lt;=ROWS(Table1[]), INDEX(Table1[Stratum], ROW()), INDEX(Table2[Stratum], ROW()-ROWS(Table1[])))</f>
        <v>Suisun Marsh</v>
      </c>
      <c r="I18" cm="1">
        <f t="array" ref="I18">IF(ROW()&lt;=ROWS(Table1[]), INDEX(Table1[Fork Length], ROW()), INDEX(Table2[Length], ROW()-ROWS(Table1[])))</f>
        <v>53</v>
      </c>
      <c r="J18" cm="1">
        <f t="array" ref="J18">IF(ROW()&lt;=ROWS(Table1[]), INDEX(Table1[Catch], ROW()), INDEX(Table2[Frequency], ROW()-ROWS(Table1[])))</f>
        <v>1</v>
      </c>
      <c r="K18" t="str" cm="1">
        <f t="array" ref="K18">IF(ROW()&lt;=ROWS(Table1[]), INDEX(Table1[Life Stage], ROW()), INDEX(Table2[Life Stage], ROW()-ROWS(Table1[])))</f>
        <v>Juvenile</v>
      </c>
      <c r="L18" s="50" cm="1">
        <f t="array" ref="L18">IF(ROW()&lt;=ROWS(Table1[]), INDEX(Table1[SalvageSum], ROW()), INDEX(Table2[SalvageSum], ROW()-ROWS(Table1[])))</f>
        <v>0</v>
      </c>
      <c r="M18" s="50" cm="1">
        <f t="array" ref="M18">IF(ROW()&lt;=ROWS(Table1[]), INDEX(Table1[ExpSalv], ROW()), INDEX(Table2[ExpSalv], ROW()-ROWS(Table1[])))</f>
        <v>0</v>
      </c>
      <c r="N18" t="str" cm="1">
        <f t="array" ref="N18">IF(ROW()&lt;=ROWS(Table1[]), INDEX(Table1[Agency], ROW()), INDEX(Table2[Agency], ROW()-ROWS(Table1[])))</f>
        <v>USFWS</v>
      </c>
      <c r="O18" cm="1">
        <f t="array" ref="O18">IF(ROW()&lt;=ROWS(Table1[]), INDEX(Table1[Notes], ROW()), INDEX(Table2[Comments], ROW()-ROWS(Table1[])))</f>
        <v>0</v>
      </c>
    </row>
    <row r="19" spans="1:15" x14ac:dyDescent="0.25">
      <c r="A19" cm="1">
        <f t="array" ref="A19">IF(ROW()&lt;=ROWS(Table1[]), INDEX(Table1[SurveyNo], ROW()), INDEX(Table2[SurveyNo], ROW()-ROWS(Table1[])))</f>
        <v>0</v>
      </c>
      <c r="B19" s="23" cm="1">
        <f t="array" ref="B19">IF(ROW()&lt;=ROWS(Table1[]), INDEX(Table1[Date], ROW()), INDEX(Table2[Date], ROW()-ROWS(Table1[])))</f>
        <v>45531</v>
      </c>
      <c r="C19" cm="1">
        <f t="array" ref="C19">IF(ROW()&lt;=ROWS(Table1[]), INDEX(Table1[SampleID], ROW()), INDEX(Table2[SampleID], ROW()-ROWS(Table1[])))</f>
        <v>718487</v>
      </c>
      <c r="D19" t="str" cm="1">
        <f t="array" ref="D19">IF(ROW()&lt;=ROWS(Table1[]), INDEX(Table1[Survey], ROW()), INDEX(Table2[Survey], ROW()-ROWS(Table1[])))</f>
        <v>EDSM</v>
      </c>
      <c r="E19" t="str" cm="1">
        <f t="array" ref="E19">IF(ROW()&lt;=ROWS(Table1[]), INDEX(Table1[Station Code], ROW()), INDEX(Table2[Station], ROW()-ROWS(Table1[])))</f>
        <v>25-05-SM03</v>
      </c>
      <c r="F19" t="str" cm="1">
        <f t="array" ref="F19">IF(ROW()&lt;=ROWS(Table1[]), INDEX(Table1[Region], ROW()), INDEX(Table2[Region], ROW()-ROWS(Table1[])))</f>
        <v>West</v>
      </c>
      <c r="G19" t="str" cm="1">
        <f t="array" ref="G19">IF(ROW()&lt;=ROWS(Table1[]), INDEX(Table1[Subregion], ROW()), INDEX(Table2[Subregion], ROW()-ROWS(Table1[])))</f>
        <v>Grizzly Bay</v>
      </c>
      <c r="H19" t="str" cm="1">
        <f t="array" ref="H19">IF(ROW()&lt;=ROWS(Table1[]), INDEX(Table1[Stratum], ROW()), INDEX(Table2[Stratum], ROW()-ROWS(Table1[])))</f>
        <v>Suisun Marsh</v>
      </c>
      <c r="I19" cm="1">
        <f t="array" ref="I19">IF(ROW()&lt;=ROWS(Table1[]), INDEX(Table1[Fork Length], ROW()), INDEX(Table2[Length], ROW()-ROWS(Table1[])))</f>
        <v>55</v>
      </c>
      <c r="J19" cm="1">
        <f t="array" ref="J19">IF(ROW()&lt;=ROWS(Table1[]), INDEX(Table1[Catch], ROW()), INDEX(Table2[Frequency], ROW()-ROWS(Table1[])))</f>
        <v>1</v>
      </c>
      <c r="K19" t="str" cm="1">
        <f t="array" ref="K19">IF(ROW()&lt;=ROWS(Table1[]), INDEX(Table1[Life Stage], ROW()), INDEX(Table2[Life Stage], ROW()-ROWS(Table1[])))</f>
        <v>Juvenile</v>
      </c>
      <c r="L19" s="50" cm="1">
        <f t="array" ref="L19">IF(ROW()&lt;=ROWS(Table1[]), INDEX(Table1[SalvageSum], ROW()), INDEX(Table2[SalvageSum], ROW()-ROWS(Table1[])))</f>
        <v>0</v>
      </c>
      <c r="M19" s="50" cm="1">
        <f t="array" ref="M19">IF(ROW()&lt;=ROWS(Table1[]), INDEX(Table1[ExpSalv], ROW()), INDEX(Table2[ExpSalv], ROW()-ROWS(Table1[])))</f>
        <v>0</v>
      </c>
      <c r="N19" t="str" cm="1">
        <f t="array" ref="N19">IF(ROW()&lt;=ROWS(Table1[]), INDEX(Table1[Agency], ROW()), INDEX(Table2[Agency], ROW()-ROWS(Table1[])))</f>
        <v>USFWS</v>
      </c>
      <c r="O19" cm="1">
        <f t="array" ref="O19">IF(ROW()&lt;=ROWS(Table1[]), INDEX(Table1[Notes], ROW()), INDEX(Table2[Comments], ROW()-ROWS(Table1[])))</f>
        <v>0</v>
      </c>
    </row>
    <row r="20" spans="1:15" x14ac:dyDescent="0.25">
      <c r="A20" cm="1">
        <f t="array" ref="A20">IF(ROW()&lt;=ROWS(Table1[]), INDEX(Table1[SurveyNo], ROW()), INDEX(Table2[SurveyNo], ROW()-ROWS(Table1[])))</f>
        <v>0</v>
      </c>
      <c r="B20" s="23" cm="1">
        <f t="array" ref="B20">IF(ROW()&lt;=ROWS(Table1[]), INDEX(Table1[Date], ROW()), INDEX(Table2[Date], ROW()-ROWS(Table1[])))</f>
        <v>45551</v>
      </c>
      <c r="C20" cm="1">
        <f t="array" ref="C20">IF(ROW()&lt;=ROWS(Table1[]), INDEX(Table1[SampleID], ROW()), INDEX(Table2[SampleID], ROW()-ROWS(Table1[])))</f>
        <v>719278</v>
      </c>
      <c r="D20" t="str" cm="1">
        <f t="array" ref="D20">IF(ROW()&lt;=ROWS(Table1[]), INDEX(Table1[Survey], ROW()), INDEX(Table2[Survey], ROW()-ROWS(Table1[])))</f>
        <v>EDSM</v>
      </c>
      <c r="E20" t="str" cm="1">
        <f t="array" ref="E20">IF(ROW()&lt;=ROWS(Table1[]), INDEX(Table1[Station Code], ROW()), INDEX(Table2[Station], ROW()-ROWS(Table1[])))</f>
        <v>25-08-SB04</v>
      </c>
      <c r="F20" t="str" cm="1">
        <f t="array" ref="F20">IF(ROW()&lt;=ROWS(Table1[]), INDEX(Table1[Region], ROW()), INDEX(Table2[Region], ROW()-ROWS(Table1[])))</f>
        <v>Far West</v>
      </c>
      <c r="G20" t="str" cm="1">
        <f t="array" ref="G20">IF(ROW()&lt;=ROWS(Table1[]), INDEX(Table1[Subregion], ROW()), INDEX(Table2[Subregion], ROW()-ROWS(Table1[])))</f>
        <v>West Suisun Bay</v>
      </c>
      <c r="H20" t="str" cm="1">
        <f t="array" ref="H20">IF(ROW()&lt;=ROWS(Table1[]), INDEX(Table1[Stratum], ROW()), INDEX(Table2[Stratum], ROW()-ROWS(Table1[])))</f>
        <v>Suisun Bay</v>
      </c>
      <c r="I20" cm="1">
        <f t="array" ref="I20">IF(ROW()&lt;=ROWS(Table1[]), INDEX(Table1[Fork Length], ROW()), INDEX(Table2[Length], ROW()-ROWS(Table1[])))</f>
        <v>58</v>
      </c>
      <c r="J20" cm="1">
        <f t="array" ref="J20">IF(ROW()&lt;=ROWS(Table1[]), INDEX(Table1[Catch], ROW()), INDEX(Table2[Frequency], ROW()-ROWS(Table1[])))</f>
        <v>1</v>
      </c>
      <c r="K20" t="str" cm="1">
        <f t="array" ref="K20">IF(ROW()&lt;=ROWS(Table1[]), INDEX(Table1[Life Stage], ROW()), INDEX(Table2[Life Stage], ROW()-ROWS(Table1[])))</f>
        <v>Juvenile</v>
      </c>
      <c r="L20" s="50" cm="1">
        <f t="array" ref="L20">IF(ROW()&lt;=ROWS(Table1[]), INDEX(Table1[SalvageSum], ROW()), INDEX(Table2[SalvageSum], ROW()-ROWS(Table1[])))</f>
        <v>0</v>
      </c>
      <c r="M20" s="50" cm="1">
        <f t="array" ref="M20">IF(ROW()&lt;=ROWS(Table1[]), INDEX(Table1[ExpSalv], ROW()), INDEX(Table2[ExpSalv], ROW()-ROWS(Table1[])))</f>
        <v>0</v>
      </c>
      <c r="N20" t="str" cm="1">
        <f t="array" ref="N20">IF(ROW()&lt;=ROWS(Table1[]), INDEX(Table1[Agency], ROW()), INDEX(Table2[Agency], ROW()-ROWS(Table1[])))</f>
        <v>USFWS</v>
      </c>
      <c r="O20" cm="1">
        <f t="array" ref="O20">IF(ROW()&lt;=ROWS(Table1[]), INDEX(Table1[Notes], ROW()), INDEX(Table2[Comments], ROW()-ROWS(Table1[])))</f>
        <v>0</v>
      </c>
    </row>
    <row r="21" spans="1:15" x14ac:dyDescent="0.25">
      <c r="A21" cm="1">
        <f t="array" ref="A21">IF(ROW()&lt;=ROWS(Table1[]), INDEX(Table1[SurveyNo], ROW()), INDEX(Table2[SurveyNo], ROW()-ROWS(Table1[])))</f>
        <v>0</v>
      </c>
      <c r="B21" s="23" cm="1">
        <f t="array" ref="B21">IF(ROW()&lt;=ROWS(Table1[]), INDEX(Table1[Date], ROW()), INDEX(Table2[Date], ROW()-ROWS(Table1[])))</f>
        <v>45551</v>
      </c>
      <c r="C21" cm="1">
        <f t="array" ref="C21">IF(ROW()&lt;=ROWS(Table1[]), INDEX(Table1[SampleID], ROW()), INDEX(Table2[SampleID], ROW()-ROWS(Table1[])))</f>
        <v>719281</v>
      </c>
      <c r="D21" t="str" cm="1">
        <f t="array" ref="D21">IF(ROW()&lt;=ROWS(Table1[]), INDEX(Table1[Survey], ROW()), INDEX(Table2[Survey], ROW()-ROWS(Table1[])))</f>
        <v>EDSM</v>
      </c>
      <c r="E21" t="str" cm="1">
        <f t="array" ref="E21">IF(ROW()&lt;=ROWS(Table1[]), INDEX(Table1[Station Code], ROW()), INDEX(Table2[Station], ROW()-ROWS(Table1[])))</f>
        <v>25-08-SB04</v>
      </c>
      <c r="F21" t="str" cm="1">
        <f t="array" ref="F21">IF(ROW()&lt;=ROWS(Table1[]), INDEX(Table1[Region], ROW()), INDEX(Table2[Region], ROW()-ROWS(Table1[])))</f>
        <v>Far West</v>
      </c>
      <c r="G21" t="str" cm="1">
        <f t="array" ref="G21">IF(ROW()&lt;=ROWS(Table1[]), INDEX(Table1[Subregion], ROW()), INDEX(Table2[Subregion], ROW()-ROWS(Table1[])))</f>
        <v>West Suisun Bay</v>
      </c>
      <c r="H21" t="str" cm="1">
        <f t="array" ref="H21">IF(ROW()&lt;=ROWS(Table1[]), INDEX(Table1[Stratum], ROW()), INDEX(Table2[Stratum], ROW()-ROWS(Table1[])))</f>
        <v>Suisun Bay</v>
      </c>
      <c r="I21" cm="1">
        <f t="array" ref="I21">IF(ROW()&lt;=ROWS(Table1[]), INDEX(Table1[Fork Length], ROW()), INDEX(Table2[Length], ROW()-ROWS(Table1[])))</f>
        <v>53</v>
      </c>
      <c r="J21" cm="1">
        <f t="array" ref="J21">IF(ROW()&lt;=ROWS(Table1[]), INDEX(Table1[Catch], ROW()), INDEX(Table2[Frequency], ROW()-ROWS(Table1[])))</f>
        <v>1</v>
      </c>
      <c r="K21" t="str" cm="1">
        <f t="array" ref="K21">IF(ROW()&lt;=ROWS(Table1[]), INDEX(Table1[Life Stage], ROW()), INDEX(Table2[Life Stage], ROW()-ROWS(Table1[])))</f>
        <v>Juvenile</v>
      </c>
      <c r="L21" s="50" cm="1">
        <f t="array" ref="L21">IF(ROW()&lt;=ROWS(Table1[]), INDEX(Table1[SalvageSum], ROW()), INDEX(Table2[SalvageSum], ROW()-ROWS(Table1[])))</f>
        <v>0</v>
      </c>
      <c r="M21" s="50" cm="1">
        <f t="array" ref="M21">IF(ROW()&lt;=ROWS(Table1[]), INDEX(Table1[ExpSalv], ROW()), INDEX(Table2[ExpSalv], ROW()-ROWS(Table1[])))</f>
        <v>0</v>
      </c>
      <c r="N21" t="str" cm="1">
        <f t="array" ref="N21">IF(ROW()&lt;=ROWS(Table1[]), INDEX(Table1[Agency], ROW()), INDEX(Table2[Agency], ROW()-ROWS(Table1[])))</f>
        <v>USFWS</v>
      </c>
      <c r="O21" cm="1">
        <f t="array" ref="O21">IF(ROW()&lt;=ROWS(Table1[]), INDEX(Table1[Notes], ROW()), INDEX(Table2[Comments], ROW()-ROWS(Table1[])))</f>
        <v>0</v>
      </c>
    </row>
    <row r="22" spans="1:15" x14ac:dyDescent="0.25">
      <c r="A22" cm="1">
        <f t="array" ref="A22">IF(ROW()&lt;=ROWS(Table1[]), INDEX(Table1[SurveyNo], ROW()), INDEX(Table2[SurveyNo], ROW()-ROWS(Table1[])))</f>
        <v>0</v>
      </c>
      <c r="B22" s="23" cm="1">
        <f t="array" ref="B22">IF(ROW()&lt;=ROWS(Table1[]), INDEX(Table1[Date], ROW()), INDEX(Table2[Date], ROW()-ROWS(Table1[])))</f>
        <v>45553</v>
      </c>
      <c r="C22" cm="1">
        <f t="array" ref="C22">IF(ROW()&lt;=ROWS(Table1[]), INDEX(Table1[SampleID], ROW()), INDEX(Table2[SampleID], ROW()-ROWS(Table1[])))</f>
        <v>719413</v>
      </c>
      <c r="D22" t="str" cm="1">
        <f t="array" ref="D22">IF(ROW()&lt;=ROWS(Table1[]), INDEX(Table1[Survey], ROW()), INDEX(Table2[Survey], ROW()-ROWS(Table1[])))</f>
        <v>EDSM</v>
      </c>
      <c r="E22" t="str" cm="1">
        <f t="array" ref="E22">IF(ROW()&lt;=ROWS(Table1[]), INDEX(Table1[Station Code], ROW()), INDEX(Table2[Station], ROW()-ROWS(Table1[])))</f>
        <v>25-08-SM06</v>
      </c>
      <c r="F22" t="str" cm="1">
        <f t="array" ref="F22">IF(ROW()&lt;=ROWS(Table1[]), INDEX(Table1[Region], ROW()), INDEX(Table2[Region], ROW()-ROWS(Table1[])))</f>
        <v>West</v>
      </c>
      <c r="G22" t="str" cm="1">
        <f t="array" ref="G22">IF(ROW()&lt;=ROWS(Table1[]), INDEX(Table1[Subregion], ROW()), INDEX(Table2[Subregion], ROW()-ROWS(Table1[])))</f>
        <v>Grizzly Bay</v>
      </c>
      <c r="H22" t="str" cm="1">
        <f t="array" ref="H22">IF(ROW()&lt;=ROWS(Table1[]), INDEX(Table1[Stratum], ROW()), INDEX(Table2[Stratum], ROW()-ROWS(Table1[])))</f>
        <v>Suisun Marsh</v>
      </c>
      <c r="I22" cm="1">
        <f t="array" ref="I22">IF(ROW()&lt;=ROWS(Table1[]), INDEX(Table1[Fork Length], ROW()), INDEX(Table2[Length], ROW()-ROWS(Table1[])))</f>
        <v>56</v>
      </c>
      <c r="J22" cm="1">
        <f t="array" ref="J22">IF(ROW()&lt;=ROWS(Table1[]), INDEX(Table1[Catch], ROW()), INDEX(Table2[Frequency], ROW()-ROWS(Table1[])))</f>
        <v>1</v>
      </c>
      <c r="K22" t="str" cm="1">
        <f t="array" ref="K22">IF(ROW()&lt;=ROWS(Table1[]), INDEX(Table1[Life Stage], ROW()), INDEX(Table2[Life Stage], ROW()-ROWS(Table1[])))</f>
        <v>Juvenile</v>
      </c>
      <c r="L22" s="50" cm="1">
        <f t="array" ref="L22">IF(ROW()&lt;=ROWS(Table1[]), INDEX(Table1[SalvageSum], ROW()), INDEX(Table2[SalvageSum], ROW()-ROWS(Table1[])))</f>
        <v>0</v>
      </c>
      <c r="M22" s="50" cm="1">
        <f t="array" ref="M22">IF(ROW()&lt;=ROWS(Table1[]), INDEX(Table1[ExpSalv], ROW()), INDEX(Table2[ExpSalv], ROW()-ROWS(Table1[])))</f>
        <v>0</v>
      </c>
      <c r="N22" t="str" cm="1">
        <f t="array" ref="N22">IF(ROW()&lt;=ROWS(Table1[]), INDEX(Table1[Agency], ROW()), INDEX(Table2[Agency], ROW()-ROWS(Table1[])))</f>
        <v>USFWS</v>
      </c>
      <c r="O22" cm="1">
        <f t="array" ref="O22">IF(ROW()&lt;=ROWS(Table1[]), INDEX(Table1[Notes], ROW()), INDEX(Table2[Comments], ROW()-ROWS(Table1[])))</f>
        <v>0</v>
      </c>
    </row>
    <row r="23" spans="1:15" x14ac:dyDescent="0.25">
      <c r="A23" cm="1">
        <f t="array" ref="A23">IF(ROW()&lt;=ROWS(Table1[]), INDEX(Table1[SurveyNo], ROW()), INDEX(Table2[SurveyNo], ROW()-ROWS(Table1[])))</f>
        <v>0</v>
      </c>
      <c r="B23" s="23" cm="1">
        <f t="array" ref="B23">IF(ROW()&lt;=ROWS(Table1[]), INDEX(Table1[Date], ROW()), INDEX(Table2[Date], ROW()-ROWS(Table1[])))</f>
        <v>45553</v>
      </c>
      <c r="C23" cm="1">
        <f t="array" ref="C23">IF(ROW()&lt;=ROWS(Table1[]), INDEX(Table1[SampleID], ROW()), INDEX(Table2[SampleID], ROW()-ROWS(Table1[])))</f>
        <v>719487</v>
      </c>
      <c r="D23" t="str" cm="1">
        <f t="array" ref="D23">IF(ROW()&lt;=ROWS(Table1[]), INDEX(Table1[Survey], ROW()), INDEX(Table2[Survey], ROW()-ROWS(Table1[])))</f>
        <v>EDSM</v>
      </c>
      <c r="E23" t="str" cm="1">
        <f t="array" ref="E23">IF(ROW()&lt;=ROWS(Table1[]), INDEX(Table1[Station Code], ROW()), INDEX(Table2[Station], ROW()-ROWS(Table1[])))</f>
        <v>25-08-SM07</v>
      </c>
      <c r="F23" t="str" cm="1">
        <f t="array" ref="F23">IF(ROW()&lt;=ROWS(Table1[]), INDEX(Table1[Region], ROW()), INDEX(Table2[Region], ROW()-ROWS(Table1[])))</f>
        <v>West</v>
      </c>
      <c r="G23" t="str" cm="1">
        <f t="array" ref="G23">IF(ROW()&lt;=ROWS(Table1[]), INDEX(Table1[Subregion], ROW()), INDEX(Table2[Subregion], ROW()-ROWS(Table1[])))</f>
        <v>Grizzly Bay</v>
      </c>
      <c r="H23" t="str" cm="1">
        <f t="array" ref="H23">IF(ROW()&lt;=ROWS(Table1[]), INDEX(Table1[Stratum], ROW()), INDEX(Table2[Stratum], ROW()-ROWS(Table1[])))</f>
        <v>Suisun Marsh</v>
      </c>
      <c r="I23" cm="1">
        <f t="array" ref="I23">IF(ROW()&lt;=ROWS(Table1[]), INDEX(Table1[Fork Length], ROW()), INDEX(Table2[Length], ROW()-ROWS(Table1[])))</f>
        <v>58</v>
      </c>
      <c r="J23" cm="1">
        <f t="array" ref="J23">IF(ROW()&lt;=ROWS(Table1[]), INDEX(Table1[Catch], ROW()), INDEX(Table2[Frequency], ROW()-ROWS(Table1[])))</f>
        <v>1</v>
      </c>
      <c r="K23" t="str" cm="1">
        <f t="array" ref="K23">IF(ROW()&lt;=ROWS(Table1[]), INDEX(Table1[Life Stage], ROW()), INDEX(Table2[Life Stage], ROW()-ROWS(Table1[])))</f>
        <v>Juvenile</v>
      </c>
      <c r="L23" s="50" cm="1">
        <f t="array" ref="L23">IF(ROW()&lt;=ROWS(Table1[]), INDEX(Table1[SalvageSum], ROW()), INDEX(Table2[SalvageSum], ROW()-ROWS(Table1[])))</f>
        <v>0</v>
      </c>
      <c r="M23" s="50" cm="1">
        <f t="array" ref="M23">IF(ROW()&lt;=ROWS(Table1[]), INDEX(Table1[ExpSalv], ROW()), INDEX(Table2[ExpSalv], ROW()-ROWS(Table1[])))</f>
        <v>0</v>
      </c>
      <c r="N23" t="str" cm="1">
        <f t="array" ref="N23">IF(ROW()&lt;=ROWS(Table1[]), INDEX(Table1[Agency], ROW()), INDEX(Table2[Agency], ROW()-ROWS(Table1[])))</f>
        <v>USFWS</v>
      </c>
      <c r="O23" cm="1">
        <f t="array" ref="O23">IF(ROW()&lt;=ROWS(Table1[]), INDEX(Table1[Notes], ROW()), INDEX(Table2[Comments], ROW()-ROWS(Table1[])))</f>
        <v>0</v>
      </c>
    </row>
    <row r="24" spans="1:15" x14ac:dyDescent="0.25">
      <c r="A24" cm="1">
        <f t="array" ref="A24">IF(ROW()&lt;=ROWS(Table1[]), INDEX(Table1[SurveyNo], ROW()), INDEX(Table2[SurveyNo], ROW()-ROWS(Table1[])))</f>
        <v>0</v>
      </c>
      <c r="B24" s="23" cm="1">
        <f t="array" ref="B24">IF(ROW()&lt;=ROWS(Table1[]), INDEX(Table1[Date], ROW()), INDEX(Table2[Date], ROW()-ROWS(Table1[])))</f>
        <v>45553</v>
      </c>
      <c r="C24" cm="1">
        <f t="array" ref="C24">IF(ROW()&lt;=ROWS(Table1[]), INDEX(Table1[SampleID], ROW()), INDEX(Table2[SampleID], ROW()-ROWS(Table1[])))</f>
        <v>719488</v>
      </c>
      <c r="D24" t="str" cm="1">
        <f t="array" ref="D24">IF(ROW()&lt;=ROWS(Table1[]), INDEX(Table1[Survey], ROW()), INDEX(Table2[Survey], ROW()-ROWS(Table1[])))</f>
        <v>EDSM</v>
      </c>
      <c r="E24" t="str" cm="1">
        <f t="array" ref="E24">IF(ROW()&lt;=ROWS(Table1[]), INDEX(Table1[Station Code], ROW()), INDEX(Table2[Station], ROW()-ROWS(Table1[])))</f>
        <v>25-08-SM07</v>
      </c>
      <c r="F24" t="str" cm="1">
        <f t="array" ref="F24">IF(ROW()&lt;=ROWS(Table1[]), INDEX(Table1[Region], ROW()), INDEX(Table2[Region], ROW()-ROWS(Table1[])))</f>
        <v>West</v>
      </c>
      <c r="G24" t="str" cm="1">
        <f t="array" ref="G24">IF(ROW()&lt;=ROWS(Table1[]), INDEX(Table1[Subregion], ROW()), INDEX(Table2[Subregion], ROW()-ROWS(Table1[])))</f>
        <v>Grizzly Bay</v>
      </c>
      <c r="H24" t="str" cm="1">
        <f t="array" ref="H24">IF(ROW()&lt;=ROWS(Table1[]), INDEX(Table1[Stratum], ROW()), INDEX(Table2[Stratum], ROW()-ROWS(Table1[])))</f>
        <v>Suisun Marsh</v>
      </c>
      <c r="I24" cm="1">
        <f t="array" ref="I24">IF(ROW()&lt;=ROWS(Table1[]), INDEX(Table1[Fork Length], ROW()), INDEX(Table2[Length], ROW()-ROWS(Table1[])))</f>
        <v>49</v>
      </c>
      <c r="J24" cm="1">
        <f t="array" ref="J24">IF(ROW()&lt;=ROWS(Table1[]), INDEX(Table1[Catch], ROW()), INDEX(Table2[Frequency], ROW()-ROWS(Table1[])))</f>
        <v>1</v>
      </c>
      <c r="K24" t="str" cm="1">
        <f t="array" ref="K24">IF(ROW()&lt;=ROWS(Table1[]), INDEX(Table1[Life Stage], ROW()), INDEX(Table2[Life Stage], ROW()-ROWS(Table1[])))</f>
        <v>Juvenile</v>
      </c>
      <c r="L24" s="50" cm="1">
        <f t="array" ref="L24">IF(ROW()&lt;=ROWS(Table1[]), INDEX(Table1[SalvageSum], ROW()), INDEX(Table2[SalvageSum], ROW()-ROWS(Table1[])))</f>
        <v>0</v>
      </c>
      <c r="M24" s="50" cm="1">
        <f t="array" ref="M24">IF(ROW()&lt;=ROWS(Table1[]), INDEX(Table1[ExpSalv], ROW()), INDEX(Table2[ExpSalv], ROW()-ROWS(Table1[])))</f>
        <v>0</v>
      </c>
      <c r="N24" t="str" cm="1">
        <f t="array" ref="N24">IF(ROW()&lt;=ROWS(Table1[]), INDEX(Table1[Agency], ROW()), INDEX(Table2[Agency], ROW()-ROWS(Table1[])))</f>
        <v>USFWS</v>
      </c>
      <c r="O24" cm="1">
        <f t="array" ref="O24">IF(ROW()&lt;=ROWS(Table1[]), INDEX(Table1[Notes], ROW()), INDEX(Table2[Comments], ROW()-ROWS(Table1[])))</f>
        <v>0</v>
      </c>
    </row>
    <row r="25" spans="1:15" x14ac:dyDescent="0.25">
      <c r="A25" cm="1">
        <f t="array" ref="A25">IF(ROW()&lt;=ROWS(Table1[]), INDEX(Table1[SurveyNo], ROW()), INDEX(Table2[SurveyNo], ROW()-ROWS(Table1[])))</f>
        <v>0</v>
      </c>
      <c r="B25" s="23" cm="1">
        <f t="array" ref="B25">IF(ROW()&lt;=ROWS(Table1[]), INDEX(Table1[Date], ROW()), INDEX(Table2[Date], ROW()-ROWS(Table1[])))</f>
        <v>45553</v>
      </c>
      <c r="C25" cm="1">
        <f t="array" ref="C25">IF(ROW()&lt;=ROWS(Table1[]), INDEX(Table1[SampleID], ROW()), INDEX(Table2[SampleID], ROW()-ROWS(Table1[])))</f>
        <v>719488</v>
      </c>
      <c r="D25" t="str" cm="1">
        <f t="array" ref="D25">IF(ROW()&lt;=ROWS(Table1[]), INDEX(Table1[Survey], ROW()), INDEX(Table2[Survey], ROW()-ROWS(Table1[])))</f>
        <v>EDSM</v>
      </c>
      <c r="E25" t="str" cm="1">
        <f t="array" ref="E25">IF(ROW()&lt;=ROWS(Table1[]), INDEX(Table1[Station Code], ROW()), INDEX(Table2[Station], ROW()-ROWS(Table1[])))</f>
        <v>25-08-SM07</v>
      </c>
      <c r="F25" t="str" cm="1">
        <f t="array" ref="F25">IF(ROW()&lt;=ROWS(Table1[]), INDEX(Table1[Region], ROW()), INDEX(Table2[Region], ROW()-ROWS(Table1[])))</f>
        <v>West</v>
      </c>
      <c r="G25" t="str" cm="1">
        <f t="array" ref="G25">IF(ROW()&lt;=ROWS(Table1[]), INDEX(Table1[Subregion], ROW()), INDEX(Table2[Subregion], ROW()-ROWS(Table1[])))</f>
        <v>Grizzly Bay</v>
      </c>
      <c r="H25" t="str" cm="1">
        <f t="array" ref="H25">IF(ROW()&lt;=ROWS(Table1[]), INDEX(Table1[Stratum], ROW()), INDEX(Table2[Stratum], ROW()-ROWS(Table1[])))</f>
        <v>Suisun Marsh</v>
      </c>
      <c r="I25" cm="1">
        <f t="array" ref="I25">IF(ROW()&lt;=ROWS(Table1[]), INDEX(Table1[Fork Length], ROW()), INDEX(Table2[Length], ROW()-ROWS(Table1[])))</f>
        <v>52</v>
      </c>
      <c r="J25" cm="1">
        <f t="array" ref="J25">IF(ROW()&lt;=ROWS(Table1[]), INDEX(Table1[Catch], ROW()), INDEX(Table2[Frequency], ROW()-ROWS(Table1[])))</f>
        <v>1</v>
      </c>
      <c r="K25" t="str" cm="1">
        <f t="array" ref="K25">IF(ROW()&lt;=ROWS(Table1[]), INDEX(Table1[Life Stage], ROW()), INDEX(Table2[Life Stage], ROW()-ROWS(Table1[])))</f>
        <v>Juvenile</v>
      </c>
      <c r="L25" s="50" cm="1">
        <f t="array" ref="L25">IF(ROW()&lt;=ROWS(Table1[]), INDEX(Table1[SalvageSum], ROW()), INDEX(Table2[SalvageSum], ROW()-ROWS(Table1[])))</f>
        <v>0</v>
      </c>
      <c r="M25" s="50" cm="1">
        <f t="array" ref="M25">IF(ROW()&lt;=ROWS(Table1[]), INDEX(Table1[ExpSalv], ROW()), INDEX(Table2[ExpSalv], ROW()-ROWS(Table1[])))</f>
        <v>0</v>
      </c>
      <c r="N25" t="str" cm="1">
        <f t="array" ref="N25">IF(ROW()&lt;=ROWS(Table1[]), INDEX(Table1[Agency], ROW()), INDEX(Table2[Agency], ROW()-ROWS(Table1[])))</f>
        <v>USFWS</v>
      </c>
      <c r="O25" cm="1">
        <f t="array" ref="O25">IF(ROW()&lt;=ROWS(Table1[]), INDEX(Table1[Notes], ROW()), INDEX(Table2[Comments], ROW()-ROWS(Table1[])))</f>
        <v>0</v>
      </c>
    </row>
    <row r="26" spans="1:15" x14ac:dyDescent="0.25">
      <c r="A26" cm="1">
        <f t="array" ref="A26">IF(ROW()&lt;=ROWS(Table1[]), INDEX(Table1[SurveyNo], ROW()), INDEX(Table2[SurveyNo], ROW()-ROWS(Table1[])))</f>
        <v>0</v>
      </c>
      <c r="B26" s="23" cm="1">
        <f t="array" ref="B26">IF(ROW()&lt;=ROWS(Table1[]), INDEX(Table1[Date], ROW()), INDEX(Table2[Date], ROW()-ROWS(Table1[])))</f>
        <v>45553</v>
      </c>
      <c r="C26" cm="1">
        <f t="array" ref="C26">IF(ROW()&lt;=ROWS(Table1[]), INDEX(Table1[SampleID], ROW()), INDEX(Table2[SampleID], ROW()-ROWS(Table1[])))</f>
        <v>719488</v>
      </c>
      <c r="D26" t="str" cm="1">
        <f t="array" ref="D26">IF(ROW()&lt;=ROWS(Table1[]), INDEX(Table1[Survey], ROW()), INDEX(Table2[Survey], ROW()-ROWS(Table1[])))</f>
        <v>EDSM</v>
      </c>
      <c r="E26" t="str" cm="1">
        <f t="array" ref="E26">IF(ROW()&lt;=ROWS(Table1[]), INDEX(Table1[Station Code], ROW()), INDEX(Table2[Station], ROW()-ROWS(Table1[])))</f>
        <v>25-08-SM07</v>
      </c>
      <c r="F26" t="str" cm="1">
        <f t="array" ref="F26">IF(ROW()&lt;=ROWS(Table1[]), INDEX(Table1[Region], ROW()), INDEX(Table2[Region], ROW()-ROWS(Table1[])))</f>
        <v>West</v>
      </c>
      <c r="G26" t="str" cm="1">
        <f t="array" ref="G26">IF(ROW()&lt;=ROWS(Table1[]), INDEX(Table1[Subregion], ROW()), INDEX(Table2[Subregion], ROW()-ROWS(Table1[])))</f>
        <v>Grizzly Bay</v>
      </c>
      <c r="H26" t="str" cm="1">
        <f t="array" ref="H26">IF(ROW()&lt;=ROWS(Table1[]), INDEX(Table1[Stratum], ROW()), INDEX(Table2[Stratum], ROW()-ROWS(Table1[])))</f>
        <v>Suisun Marsh</v>
      </c>
      <c r="I26" cm="1">
        <f t="array" ref="I26">IF(ROW()&lt;=ROWS(Table1[]), INDEX(Table1[Fork Length], ROW()), INDEX(Table2[Length], ROW()-ROWS(Table1[])))</f>
        <v>76</v>
      </c>
      <c r="J26" cm="1">
        <f t="array" ref="J26">IF(ROW()&lt;=ROWS(Table1[]), INDEX(Table1[Catch], ROW()), INDEX(Table2[Frequency], ROW()-ROWS(Table1[])))</f>
        <v>1</v>
      </c>
      <c r="K26" t="str" cm="1">
        <f t="array" ref="K26">IF(ROW()&lt;=ROWS(Table1[]), INDEX(Table1[Life Stage], ROW()), INDEX(Table2[Life Stage], ROW()-ROWS(Table1[])))</f>
        <v>Juvenile</v>
      </c>
      <c r="L26" s="50" cm="1">
        <f t="array" ref="L26">IF(ROW()&lt;=ROWS(Table1[]), INDEX(Table1[SalvageSum], ROW()), INDEX(Table2[SalvageSum], ROW()-ROWS(Table1[])))</f>
        <v>0</v>
      </c>
      <c r="M26" s="50" cm="1">
        <f t="array" ref="M26">IF(ROW()&lt;=ROWS(Table1[]), INDEX(Table1[ExpSalv], ROW()), INDEX(Table2[ExpSalv], ROW()-ROWS(Table1[])))</f>
        <v>0</v>
      </c>
      <c r="N26" t="str" cm="1">
        <f t="array" ref="N26">IF(ROW()&lt;=ROWS(Table1[]), INDEX(Table1[Agency], ROW()), INDEX(Table2[Agency], ROW()-ROWS(Table1[])))</f>
        <v>USFWS</v>
      </c>
      <c r="O26" cm="1">
        <f t="array" ref="O26">IF(ROW()&lt;=ROWS(Table1[]), INDEX(Table1[Notes], ROW()), INDEX(Table2[Comments], ROW()-ROWS(Table1[])))</f>
        <v>0</v>
      </c>
    </row>
    <row r="27" spans="1:15" x14ac:dyDescent="0.25">
      <c r="A27" cm="1">
        <f t="array" ref="A27">IF(ROW()&lt;=ROWS(Table1[]), INDEX(Table1[SurveyNo], ROW()), INDEX(Table2[SurveyNo], ROW()-ROWS(Table1[])))</f>
        <v>0</v>
      </c>
      <c r="B27" s="23" cm="1">
        <f t="array" ref="B27">IF(ROW()&lt;=ROWS(Table1[]), INDEX(Table1[Date], ROW()), INDEX(Table2[Date], ROW()-ROWS(Table1[])))</f>
        <v>45553</v>
      </c>
      <c r="C27" cm="1">
        <f t="array" ref="C27">IF(ROW()&lt;=ROWS(Table1[]), INDEX(Table1[SampleID], ROW()), INDEX(Table2[SampleID], ROW()-ROWS(Table1[])))</f>
        <v>719488</v>
      </c>
      <c r="D27" t="str" cm="1">
        <f t="array" ref="D27">IF(ROW()&lt;=ROWS(Table1[]), INDEX(Table1[Survey], ROW()), INDEX(Table2[Survey], ROW()-ROWS(Table1[])))</f>
        <v>EDSM</v>
      </c>
      <c r="E27" t="str" cm="1">
        <f t="array" ref="E27">IF(ROW()&lt;=ROWS(Table1[]), INDEX(Table1[Station Code], ROW()), INDEX(Table2[Station], ROW()-ROWS(Table1[])))</f>
        <v>25-08-SM07</v>
      </c>
      <c r="F27" t="str" cm="1">
        <f t="array" ref="F27">IF(ROW()&lt;=ROWS(Table1[]), INDEX(Table1[Region], ROW()), INDEX(Table2[Region], ROW()-ROWS(Table1[])))</f>
        <v>West</v>
      </c>
      <c r="G27" t="str" cm="1">
        <f t="array" ref="G27">IF(ROW()&lt;=ROWS(Table1[]), INDEX(Table1[Subregion], ROW()), INDEX(Table2[Subregion], ROW()-ROWS(Table1[])))</f>
        <v>Grizzly Bay</v>
      </c>
      <c r="H27" t="str" cm="1">
        <f t="array" ref="H27">IF(ROW()&lt;=ROWS(Table1[]), INDEX(Table1[Stratum], ROW()), INDEX(Table2[Stratum], ROW()-ROWS(Table1[])))</f>
        <v>Suisun Marsh</v>
      </c>
      <c r="I27" cm="1">
        <f t="array" ref="I27">IF(ROW()&lt;=ROWS(Table1[]), INDEX(Table1[Fork Length], ROW()), INDEX(Table2[Length], ROW()-ROWS(Table1[])))</f>
        <v>55</v>
      </c>
      <c r="J27" cm="1">
        <f t="array" ref="J27">IF(ROW()&lt;=ROWS(Table1[]), INDEX(Table1[Catch], ROW()), INDEX(Table2[Frequency], ROW()-ROWS(Table1[])))</f>
        <v>1</v>
      </c>
      <c r="K27" t="str" cm="1">
        <f t="array" ref="K27">IF(ROW()&lt;=ROWS(Table1[]), INDEX(Table1[Life Stage], ROW()), INDEX(Table2[Life Stage], ROW()-ROWS(Table1[])))</f>
        <v>Juvenile</v>
      </c>
      <c r="L27" s="50" cm="1">
        <f t="array" ref="L27">IF(ROW()&lt;=ROWS(Table1[]), INDEX(Table1[SalvageSum], ROW()), INDEX(Table2[SalvageSum], ROW()-ROWS(Table1[])))</f>
        <v>0</v>
      </c>
      <c r="M27" s="50" cm="1">
        <f t="array" ref="M27">IF(ROW()&lt;=ROWS(Table1[]), INDEX(Table1[ExpSalv], ROW()), INDEX(Table2[ExpSalv], ROW()-ROWS(Table1[])))</f>
        <v>0</v>
      </c>
      <c r="N27" t="str" cm="1">
        <f t="array" ref="N27">IF(ROW()&lt;=ROWS(Table1[]), INDEX(Table1[Agency], ROW()), INDEX(Table2[Agency], ROW()-ROWS(Table1[])))</f>
        <v>USFWS</v>
      </c>
      <c r="O27" cm="1">
        <f t="array" ref="O27">IF(ROW()&lt;=ROWS(Table1[]), INDEX(Table1[Notes], ROW()), INDEX(Table2[Comments], ROW()-ROWS(Table1[])))</f>
        <v>0</v>
      </c>
    </row>
    <row r="28" spans="1:15" x14ac:dyDescent="0.25">
      <c r="A28" cm="1">
        <f t="array" ref="A28">IF(ROW()&lt;=ROWS(Table1[]), INDEX(Table1[SurveyNo], ROW()), INDEX(Table2[SurveyNo], ROW()-ROWS(Table1[])))</f>
        <v>0</v>
      </c>
      <c r="B28" s="23" cm="1">
        <f t="array" ref="B28">IF(ROW()&lt;=ROWS(Table1[]), INDEX(Table1[Date], ROW()), INDEX(Table2[Date], ROW()-ROWS(Table1[])))</f>
        <v>45553</v>
      </c>
      <c r="C28" cm="1">
        <f t="array" ref="C28">IF(ROW()&lt;=ROWS(Table1[]), INDEX(Table1[SampleID], ROW()), INDEX(Table2[SampleID], ROW()-ROWS(Table1[])))</f>
        <v>719488</v>
      </c>
      <c r="D28" t="str" cm="1">
        <f t="array" ref="D28">IF(ROW()&lt;=ROWS(Table1[]), INDEX(Table1[Survey], ROW()), INDEX(Table2[Survey], ROW()-ROWS(Table1[])))</f>
        <v>EDSM</v>
      </c>
      <c r="E28" t="str" cm="1">
        <f t="array" ref="E28">IF(ROW()&lt;=ROWS(Table1[]), INDEX(Table1[Station Code], ROW()), INDEX(Table2[Station], ROW()-ROWS(Table1[])))</f>
        <v>25-08-SM07</v>
      </c>
      <c r="F28" t="str" cm="1">
        <f t="array" ref="F28">IF(ROW()&lt;=ROWS(Table1[]), INDEX(Table1[Region], ROW()), INDEX(Table2[Region], ROW()-ROWS(Table1[])))</f>
        <v>West</v>
      </c>
      <c r="G28" t="str" cm="1">
        <f t="array" ref="G28">IF(ROW()&lt;=ROWS(Table1[]), INDEX(Table1[Subregion], ROW()), INDEX(Table2[Subregion], ROW()-ROWS(Table1[])))</f>
        <v>Grizzly Bay</v>
      </c>
      <c r="H28" t="str" cm="1">
        <f t="array" ref="H28">IF(ROW()&lt;=ROWS(Table1[]), INDEX(Table1[Stratum], ROW()), INDEX(Table2[Stratum], ROW()-ROWS(Table1[])))</f>
        <v>Suisun Marsh</v>
      </c>
      <c r="I28" cm="1">
        <f t="array" ref="I28">IF(ROW()&lt;=ROWS(Table1[]), INDEX(Table1[Fork Length], ROW()), INDEX(Table2[Length], ROW()-ROWS(Table1[])))</f>
        <v>62</v>
      </c>
      <c r="J28" cm="1">
        <f t="array" ref="J28">IF(ROW()&lt;=ROWS(Table1[]), INDEX(Table1[Catch], ROW()), INDEX(Table2[Frequency], ROW()-ROWS(Table1[])))</f>
        <v>1</v>
      </c>
      <c r="K28" t="str" cm="1">
        <f t="array" ref="K28">IF(ROW()&lt;=ROWS(Table1[]), INDEX(Table1[Life Stage], ROW()), INDEX(Table2[Life Stage], ROW()-ROWS(Table1[])))</f>
        <v>Juvenile</v>
      </c>
      <c r="L28" s="50" cm="1">
        <f t="array" ref="L28">IF(ROW()&lt;=ROWS(Table1[]), INDEX(Table1[SalvageSum], ROW()), INDEX(Table2[SalvageSum], ROW()-ROWS(Table1[])))</f>
        <v>0</v>
      </c>
      <c r="M28" s="50" cm="1">
        <f t="array" ref="M28">IF(ROW()&lt;=ROWS(Table1[]), INDEX(Table1[ExpSalv], ROW()), INDEX(Table2[ExpSalv], ROW()-ROWS(Table1[])))</f>
        <v>0</v>
      </c>
      <c r="N28" t="str" cm="1">
        <f t="array" ref="N28">IF(ROW()&lt;=ROWS(Table1[]), INDEX(Table1[Agency], ROW()), INDEX(Table2[Agency], ROW()-ROWS(Table1[])))</f>
        <v>USFWS</v>
      </c>
      <c r="O28" cm="1">
        <f t="array" ref="O28">IF(ROW()&lt;=ROWS(Table1[]), INDEX(Table1[Notes], ROW()), INDEX(Table2[Comments], ROW()-ROWS(Table1[])))</f>
        <v>0</v>
      </c>
    </row>
    <row r="29" spans="1:15" x14ac:dyDescent="0.25">
      <c r="A29" cm="1">
        <f t="array" ref="A29">IF(ROW()&lt;=ROWS(Table1[]), INDEX(Table1[SurveyNo], ROW()), INDEX(Table2[SurveyNo], ROW()-ROWS(Table1[])))</f>
        <v>0</v>
      </c>
      <c r="B29" s="23" cm="1">
        <f t="array" ref="B29">IF(ROW()&lt;=ROWS(Table1[]), INDEX(Table1[Date], ROW()), INDEX(Table2[Date], ROW()-ROWS(Table1[])))</f>
        <v>45553</v>
      </c>
      <c r="C29" cm="1">
        <f t="array" ref="C29">IF(ROW()&lt;=ROWS(Table1[]), INDEX(Table1[SampleID], ROW()), INDEX(Table2[SampleID], ROW()-ROWS(Table1[])))</f>
        <v>719488</v>
      </c>
      <c r="D29" t="str" cm="1">
        <f t="array" ref="D29">IF(ROW()&lt;=ROWS(Table1[]), INDEX(Table1[Survey], ROW()), INDEX(Table2[Survey], ROW()-ROWS(Table1[])))</f>
        <v>EDSM</v>
      </c>
      <c r="E29" t="str" cm="1">
        <f t="array" ref="E29">IF(ROW()&lt;=ROWS(Table1[]), INDEX(Table1[Station Code], ROW()), INDEX(Table2[Station], ROW()-ROWS(Table1[])))</f>
        <v>25-08-SM07</v>
      </c>
      <c r="F29" t="str" cm="1">
        <f t="array" ref="F29">IF(ROW()&lt;=ROWS(Table1[]), INDEX(Table1[Region], ROW()), INDEX(Table2[Region], ROW()-ROWS(Table1[])))</f>
        <v>West</v>
      </c>
      <c r="G29" t="str" cm="1">
        <f t="array" ref="G29">IF(ROW()&lt;=ROWS(Table1[]), INDEX(Table1[Subregion], ROW()), INDEX(Table2[Subregion], ROW()-ROWS(Table1[])))</f>
        <v>Grizzly Bay</v>
      </c>
      <c r="H29" t="str" cm="1">
        <f t="array" ref="H29">IF(ROW()&lt;=ROWS(Table1[]), INDEX(Table1[Stratum], ROW()), INDEX(Table2[Stratum], ROW()-ROWS(Table1[])))</f>
        <v>Suisun Marsh</v>
      </c>
      <c r="I29" cm="1">
        <f t="array" ref="I29">IF(ROW()&lt;=ROWS(Table1[]), INDEX(Table1[Fork Length], ROW()), INDEX(Table2[Length], ROW()-ROWS(Table1[])))</f>
        <v>44</v>
      </c>
      <c r="J29" cm="1">
        <f t="array" ref="J29">IF(ROW()&lt;=ROWS(Table1[]), INDEX(Table1[Catch], ROW()), INDEX(Table2[Frequency], ROW()-ROWS(Table1[])))</f>
        <v>1</v>
      </c>
      <c r="K29" t="str" cm="1">
        <f t="array" ref="K29">IF(ROW()&lt;=ROWS(Table1[]), INDEX(Table1[Life Stage], ROW()), INDEX(Table2[Life Stage], ROW()-ROWS(Table1[])))</f>
        <v>Juvenile</v>
      </c>
      <c r="L29" s="50" cm="1">
        <f t="array" ref="L29">IF(ROW()&lt;=ROWS(Table1[]), INDEX(Table1[SalvageSum], ROW()), INDEX(Table2[SalvageSum], ROW()-ROWS(Table1[])))</f>
        <v>0</v>
      </c>
      <c r="M29" s="50" cm="1">
        <f t="array" ref="M29">IF(ROW()&lt;=ROWS(Table1[]), INDEX(Table1[ExpSalv], ROW()), INDEX(Table2[ExpSalv], ROW()-ROWS(Table1[])))</f>
        <v>0</v>
      </c>
      <c r="N29" t="str" cm="1">
        <f t="array" ref="N29">IF(ROW()&lt;=ROWS(Table1[]), INDEX(Table1[Agency], ROW()), INDEX(Table2[Agency], ROW()-ROWS(Table1[])))</f>
        <v>USFWS</v>
      </c>
      <c r="O29" cm="1">
        <f t="array" ref="O29">IF(ROW()&lt;=ROWS(Table1[]), INDEX(Table1[Notes], ROW()), INDEX(Table2[Comments], ROW()-ROWS(Table1[])))</f>
        <v>0</v>
      </c>
    </row>
    <row r="30" spans="1:15" x14ac:dyDescent="0.25">
      <c r="A30" cm="1">
        <f t="array" ref="A30">IF(ROW()&lt;=ROWS(Table1[]), INDEX(Table1[SurveyNo], ROW()), INDEX(Table2[SurveyNo], ROW()-ROWS(Table1[])))</f>
        <v>0</v>
      </c>
      <c r="B30" s="23" cm="1">
        <f t="array" ref="B30">IF(ROW()&lt;=ROWS(Table1[]), INDEX(Table1[Date], ROW()), INDEX(Table2[Date], ROW()-ROWS(Table1[])))</f>
        <v>45553</v>
      </c>
      <c r="C30" cm="1">
        <f t="array" ref="C30">IF(ROW()&lt;=ROWS(Table1[]), INDEX(Table1[SampleID], ROW()), INDEX(Table2[SampleID], ROW()-ROWS(Table1[])))</f>
        <v>719488</v>
      </c>
      <c r="D30" t="str" cm="1">
        <f t="array" ref="D30">IF(ROW()&lt;=ROWS(Table1[]), INDEX(Table1[Survey], ROW()), INDEX(Table2[Survey], ROW()-ROWS(Table1[])))</f>
        <v>EDSM</v>
      </c>
      <c r="E30" t="str" cm="1">
        <f t="array" ref="E30">IF(ROW()&lt;=ROWS(Table1[]), INDEX(Table1[Station Code], ROW()), INDEX(Table2[Station], ROW()-ROWS(Table1[])))</f>
        <v>25-08-SM07</v>
      </c>
      <c r="F30" t="str" cm="1">
        <f t="array" ref="F30">IF(ROW()&lt;=ROWS(Table1[]), INDEX(Table1[Region], ROW()), INDEX(Table2[Region], ROW()-ROWS(Table1[])))</f>
        <v>West</v>
      </c>
      <c r="G30" t="str" cm="1">
        <f t="array" ref="G30">IF(ROW()&lt;=ROWS(Table1[]), INDEX(Table1[Subregion], ROW()), INDEX(Table2[Subregion], ROW()-ROWS(Table1[])))</f>
        <v>Grizzly Bay</v>
      </c>
      <c r="H30" t="str" cm="1">
        <f t="array" ref="H30">IF(ROW()&lt;=ROWS(Table1[]), INDEX(Table1[Stratum], ROW()), INDEX(Table2[Stratum], ROW()-ROWS(Table1[])))</f>
        <v>Suisun Marsh</v>
      </c>
      <c r="I30" cm="1">
        <f t="array" ref="I30">IF(ROW()&lt;=ROWS(Table1[]), INDEX(Table1[Fork Length], ROW()), INDEX(Table2[Length], ROW()-ROWS(Table1[])))</f>
        <v>50</v>
      </c>
      <c r="J30" cm="1">
        <f t="array" ref="J30">IF(ROW()&lt;=ROWS(Table1[]), INDEX(Table1[Catch], ROW()), INDEX(Table2[Frequency], ROW()-ROWS(Table1[])))</f>
        <v>1</v>
      </c>
      <c r="K30" t="str" cm="1">
        <f t="array" ref="K30">IF(ROW()&lt;=ROWS(Table1[]), INDEX(Table1[Life Stage], ROW()), INDEX(Table2[Life Stage], ROW()-ROWS(Table1[])))</f>
        <v>Juvenile</v>
      </c>
      <c r="L30" s="50" cm="1">
        <f t="array" ref="L30">IF(ROW()&lt;=ROWS(Table1[]), INDEX(Table1[SalvageSum], ROW()), INDEX(Table2[SalvageSum], ROW()-ROWS(Table1[])))</f>
        <v>0</v>
      </c>
      <c r="M30" s="50" cm="1">
        <f t="array" ref="M30">IF(ROW()&lt;=ROWS(Table1[]), INDEX(Table1[ExpSalv], ROW()), INDEX(Table2[ExpSalv], ROW()-ROWS(Table1[])))</f>
        <v>0</v>
      </c>
      <c r="N30" t="str" cm="1">
        <f t="array" ref="N30">IF(ROW()&lt;=ROWS(Table1[]), INDEX(Table1[Agency], ROW()), INDEX(Table2[Agency], ROW()-ROWS(Table1[])))</f>
        <v>USFWS</v>
      </c>
      <c r="O30" cm="1">
        <f t="array" ref="O30">IF(ROW()&lt;=ROWS(Table1[]), INDEX(Table1[Notes], ROW()), INDEX(Table2[Comments], ROW()-ROWS(Table1[])))</f>
        <v>0</v>
      </c>
    </row>
    <row r="31" spans="1:15" x14ac:dyDescent="0.25">
      <c r="A31" cm="1">
        <f t="array" ref="A31">IF(ROW()&lt;=ROWS(Table1[]), INDEX(Table1[SurveyNo], ROW()), INDEX(Table2[SurveyNo], ROW()-ROWS(Table1[])))</f>
        <v>0</v>
      </c>
      <c r="B31" s="23" cm="1">
        <f t="array" ref="B31">IF(ROW()&lt;=ROWS(Table1[]), INDEX(Table1[Date], ROW()), INDEX(Table2[Date], ROW()-ROWS(Table1[])))</f>
        <v>45553</v>
      </c>
      <c r="C31" cm="1">
        <f t="array" ref="C31">IF(ROW()&lt;=ROWS(Table1[]), INDEX(Table1[SampleID], ROW()), INDEX(Table2[SampleID], ROW()-ROWS(Table1[])))</f>
        <v>719489</v>
      </c>
      <c r="D31" t="str" cm="1">
        <f t="array" ref="D31">IF(ROW()&lt;=ROWS(Table1[]), INDEX(Table1[Survey], ROW()), INDEX(Table2[Survey], ROW()-ROWS(Table1[])))</f>
        <v>EDSM</v>
      </c>
      <c r="E31" t="str" cm="1">
        <f t="array" ref="E31">IF(ROW()&lt;=ROWS(Table1[]), INDEX(Table1[Station Code], ROW()), INDEX(Table2[Station], ROW()-ROWS(Table1[])))</f>
        <v>25-08-SM07</v>
      </c>
      <c r="F31" t="str" cm="1">
        <f t="array" ref="F31">IF(ROW()&lt;=ROWS(Table1[]), INDEX(Table1[Region], ROW()), INDEX(Table2[Region], ROW()-ROWS(Table1[])))</f>
        <v>West</v>
      </c>
      <c r="G31" t="str" cm="1">
        <f t="array" ref="G31">IF(ROW()&lt;=ROWS(Table1[]), INDEX(Table1[Subregion], ROW()), INDEX(Table2[Subregion], ROW()-ROWS(Table1[])))</f>
        <v>Grizzly Bay</v>
      </c>
      <c r="H31" t="str" cm="1">
        <f t="array" ref="H31">IF(ROW()&lt;=ROWS(Table1[]), INDEX(Table1[Stratum], ROW()), INDEX(Table2[Stratum], ROW()-ROWS(Table1[])))</f>
        <v>Suisun Marsh</v>
      </c>
      <c r="I31" cm="1">
        <f t="array" ref="I31">IF(ROW()&lt;=ROWS(Table1[]), INDEX(Table1[Fork Length], ROW()), INDEX(Table2[Length], ROW()-ROWS(Table1[])))</f>
        <v>59</v>
      </c>
      <c r="J31" cm="1">
        <f t="array" ref="J31">IF(ROW()&lt;=ROWS(Table1[]), INDEX(Table1[Catch], ROW()), INDEX(Table2[Frequency], ROW()-ROWS(Table1[])))</f>
        <v>1</v>
      </c>
      <c r="K31" t="str" cm="1">
        <f t="array" ref="K31">IF(ROW()&lt;=ROWS(Table1[]), INDEX(Table1[Life Stage], ROW()), INDEX(Table2[Life Stage], ROW()-ROWS(Table1[])))</f>
        <v>Juvenile</v>
      </c>
      <c r="L31" s="50" cm="1">
        <f t="array" ref="L31">IF(ROW()&lt;=ROWS(Table1[]), INDEX(Table1[SalvageSum], ROW()), INDEX(Table2[SalvageSum], ROW()-ROWS(Table1[])))</f>
        <v>0</v>
      </c>
      <c r="M31" s="50" cm="1">
        <f t="array" ref="M31">IF(ROW()&lt;=ROWS(Table1[]), INDEX(Table1[ExpSalv], ROW()), INDEX(Table2[ExpSalv], ROW()-ROWS(Table1[])))</f>
        <v>0</v>
      </c>
      <c r="N31" t="str" cm="1">
        <f t="array" ref="N31">IF(ROW()&lt;=ROWS(Table1[]), INDEX(Table1[Agency], ROW()), INDEX(Table2[Agency], ROW()-ROWS(Table1[])))</f>
        <v>USFWS</v>
      </c>
      <c r="O31" cm="1">
        <f t="array" ref="O31">IF(ROW()&lt;=ROWS(Table1[]), INDEX(Table1[Notes], ROW()), INDEX(Table2[Comments], ROW()-ROWS(Table1[])))</f>
        <v>0</v>
      </c>
    </row>
    <row r="32" spans="1:15" x14ac:dyDescent="0.25">
      <c r="A32" cm="1">
        <f t="array" ref="A32">IF(ROW()&lt;=ROWS(Table1[]), INDEX(Table1[SurveyNo], ROW()), INDEX(Table2[SurveyNo], ROW()-ROWS(Table1[])))</f>
        <v>0</v>
      </c>
      <c r="B32" s="23" cm="1">
        <f t="array" ref="B32">IF(ROW()&lt;=ROWS(Table1[]), INDEX(Table1[Date], ROW()), INDEX(Table2[Date], ROW()-ROWS(Table1[])))</f>
        <v>45566</v>
      </c>
      <c r="C32" cm="1">
        <f t="array" ref="C32">IF(ROW()&lt;=ROWS(Table1[]), INDEX(Table1[SampleID], ROW()), INDEX(Table2[SampleID], ROW()-ROWS(Table1[])))</f>
        <v>719950</v>
      </c>
      <c r="D32" t="str" cm="1">
        <f t="array" ref="D32">IF(ROW()&lt;=ROWS(Table1[]), INDEX(Table1[Survey], ROW()), INDEX(Table2[Survey], ROW()-ROWS(Table1[])))</f>
        <v>EDSM</v>
      </c>
      <c r="E32" t="str" cm="1">
        <f t="array" ref="E32">IF(ROW()&lt;=ROWS(Table1[]), INDEX(Table1[Station Code], ROW()), INDEX(Table2[Station], ROW()-ROWS(Table1[])))</f>
        <v>25-10-SM01</v>
      </c>
      <c r="F32" t="str" cm="1">
        <f t="array" ref="F32">IF(ROW()&lt;=ROWS(Table1[]), INDEX(Table1[Region], ROW()), INDEX(Table2[Region], ROW()-ROWS(Table1[])))</f>
        <v>West</v>
      </c>
      <c r="G32" t="str" cm="1">
        <f t="array" ref="G32">IF(ROW()&lt;=ROWS(Table1[]), INDEX(Table1[Subregion], ROW()), INDEX(Table2[Subregion], ROW()-ROWS(Table1[])))</f>
        <v>Suisun Marsh</v>
      </c>
      <c r="H32" t="str" cm="1">
        <f t="array" ref="H32">IF(ROW()&lt;=ROWS(Table1[]), INDEX(Table1[Stratum], ROW()), INDEX(Table2[Stratum], ROW()-ROWS(Table1[])))</f>
        <v>Suisun Marsh</v>
      </c>
      <c r="I32" cm="1">
        <f t="array" ref="I32">IF(ROW()&lt;=ROWS(Table1[]), INDEX(Table1[Fork Length], ROW()), INDEX(Table2[Length], ROW()-ROWS(Table1[])))</f>
        <v>59</v>
      </c>
      <c r="J32" cm="1">
        <f t="array" ref="J32">IF(ROW()&lt;=ROWS(Table1[]), INDEX(Table1[Catch], ROW()), INDEX(Table2[Frequency], ROW()-ROWS(Table1[])))</f>
        <v>1</v>
      </c>
      <c r="K32" t="str" cm="1">
        <f t="array" ref="K32">IF(ROW()&lt;=ROWS(Table1[]), INDEX(Table1[Life Stage], ROW()), INDEX(Table2[Life Stage], ROW()-ROWS(Table1[])))</f>
        <v>Juvenile</v>
      </c>
      <c r="L32" s="50" cm="1">
        <f t="array" ref="L32">IF(ROW()&lt;=ROWS(Table1[]), INDEX(Table1[SalvageSum], ROW()), INDEX(Table2[SalvageSum], ROW()-ROWS(Table1[])))</f>
        <v>0</v>
      </c>
      <c r="M32" s="50" cm="1">
        <f t="array" ref="M32">IF(ROW()&lt;=ROWS(Table1[]), INDEX(Table1[ExpSalv], ROW()), INDEX(Table2[ExpSalv], ROW()-ROWS(Table1[])))</f>
        <v>0</v>
      </c>
      <c r="N32" t="str" cm="1">
        <f t="array" ref="N32">IF(ROW()&lt;=ROWS(Table1[]), INDEX(Table1[Agency], ROW()), INDEX(Table2[Agency], ROW()-ROWS(Table1[])))</f>
        <v>USFWS</v>
      </c>
      <c r="O32" cm="1">
        <f t="array" ref="O32">IF(ROW()&lt;=ROWS(Table1[]), INDEX(Table1[Notes], ROW()), INDEX(Table2[Comments], ROW()-ROWS(Table1[])))</f>
        <v>0</v>
      </c>
    </row>
    <row r="33" spans="1:15" x14ac:dyDescent="0.25">
      <c r="A33" cm="1">
        <f t="array" ref="A33">IF(ROW()&lt;=ROWS(Table1[]), INDEX(Table1[SurveyNo], ROW()), INDEX(Table2[SurveyNo], ROW()-ROWS(Table1[])))</f>
        <v>0</v>
      </c>
      <c r="B33" s="23" cm="1">
        <f t="array" ref="B33">IF(ROW()&lt;=ROWS(Table1[]), INDEX(Table1[Date], ROW()), INDEX(Table2[Date], ROW()-ROWS(Table1[])))</f>
        <v>45567</v>
      </c>
      <c r="C33" cm="1">
        <f t="array" ref="C33">IF(ROW()&lt;=ROWS(Table1[]), INDEX(Table1[SampleID], ROW()), INDEX(Table2[SampleID], ROW()-ROWS(Table1[])))</f>
        <v>720019</v>
      </c>
      <c r="D33" t="str" cm="1">
        <f t="array" ref="D33">IF(ROW()&lt;=ROWS(Table1[]), INDEX(Table1[Survey], ROW()), INDEX(Table2[Survey], ROW()-ROWS(Table1[])))</f>
        <v>EDSM</v>
      </c>
      <c r="E33" t="str" cm="1">
        <f t="array" ref="E33">IF(ROW()&lt;=ROWS(Table1[]), INDEX(Table1[Station Code], ROW()), INDEX(Table2[Station], ROW()-ROWS(Table1[])))</f>
        <v>25-10-SM03</v>
      </c>
      <c r="F33" t="str" cm="1">
        <f t="array" ref="F33">IF(ROW()&lt;=ROWS(Table1[]), INDEX(Table1[Region], ROW()), INDEX(Table2[Region], ROW()-ROWS(Table1[])))</f>
        <v>West</v>
      </c>
      <c r="G33" t="str" cm="1">
        <f t="array" ref="G33">IF(ROW()&lt;=ROWS(Table1[]), INDEX(Table1[Subregion], ROW()), INDEX(Table2[Subregion], ROW()-ROWS(Table1[])))</f>
        <v>Grizzly Bay</v>
      </c>
      <c r="H33" t="str" cm="1">
        <f t="array" ref="H33">IF(ROW()&lt;=ROWS(Table1[]), INDEX(Table1[Stratum], ROW()), INDEX(Table2[Stratum], ROW()-ROWS(Table1[])))</f>
        <v>Suisun Marsh</v>
      </c>
      <c r="I33" cm="1">
        <f t="array" ref="I33">IF(ROW()&lt;=ROWS(Table1[]), INDEX(Table1[Fork Length], ROW()), INDEX(Table2[Length], ROW()-ROWS(Table1[])))</f>
        <v>49</v>
      </c>
      <c r="J33" cm="1">
        <f t="array" ref="J33">IF(ROW()&lt;=ROWS(Table1[]), INDEX(Table1[Catch], ROW()), INDEX(Table2[Frequency], ROW()-ROWS(Table1[])))</f>
        <v>1</v>
      </c>
      <c r="K33" t="str" cm="1">
        <f t="array" ref="K33">IF(ROW()&lt;=ROWS(Table1[]), INDEX(Table1[Life Stage], ROW()), INDEX(Table2[Life Stage], ROW()-ROWS(Table1[])))</f>
        <v>Juvenile</v>
      </c>
      <c r="L33" s="50" cm="1">
        <f t="array" ref="L33">IF(ROW()&lt;=ROWS(Table1[]), INDEX(Table1[SalvageSum], ROW()), INDEX(Table2[SalvageSum], ROW()-ROWS(Table1[])))</f>
        <v>0</v>
      </c>
      <c r="M33" s="50" cm="1">
        <f t="array" ref="M33">IF(ROW()&lt;=ROWS(Table1[]), INDEX(Table1[ExpSalv], ROW()), INDEX(Table2[ExpSalv], ROW()-ROWS(Table1[])))</f>
        <v>0</v>
      </c>
      <c r="N33" t="str" cm="1">
        <f t="array" ref="N33">IF(ROW()&lt;=ROWS(Table1[]), INDEX(Table1[Agency], ROW()), INDEX(Table2[Agency], ROW()-ROWS(Table1[])))</f>
        <v>USFWS</v>
      </c>
      <c r="O33" cm="1">
        <f t="array" ref="O33">IF(ROW()&lt;=ROWS(Table1[]), INDEX(Table1[Notes], ROW()), INDEX(Table2[Comments], ROW()-ROWS(Table1[])))</f>
        <v>0</v>
      </c>
    </row>
    <row r="34" spans="1:15" x14ac:dyDescent="0.25">
      <c r="A34" cm="1">
        <f t="array" ref="A34">IF(ROW()&lt;=ROWS(Table1[]), INDEX(Table1[SurveyNo], ROW()), INDEX(Table2[SurveyNo], ROW()-ROWS(Table1[])))</f>
        <v>0</v>
      </c>
      <c r="B34" s="23" cm="1">
        <f t="array" ref="B34">IF(ROW()&lt;=ROWS(Table1[]), INDEX(Table1[Date], ROW()), INDEX(Table2[Date], ROW()-ROWS(Table1[])))</f>
        <v>45567</v>
      </c>
      <c r="C34" cm="1">
        <f t="array" ref="C34">IF(ROW()&lt;=ROWS(Table1[]), INDEX(Table1[SampleID], ROW()), INDEX(Table2[SampleID], ROW()-ROWS(Table1[])))</f>
        <v>720085</v>
      </c>
      <c r="D34" t="str" cm="1">
        <f t="array" ref="D34">IF(ROW()&lt;=ROWS(Table1[]), INDEX(Table1[Survey], ROW()), INDEX(Table2[Survey], ROW()-ROWS(Table1[])))</f>
        <v>EDSM</v>
      </c>
      <c r="E34" t="str" cm="1">
        <f t="array" ref="E34">IF(ROW()&lt;=ROWS(Table1[]), INDEX(Table1[Station Code], ROW()), INDEX(Table2[Station], ROW()-ROWS(Table1[])))</f>
        <v>25-10-SM03</v>
      </c>
      <c r="F34" t="str" cm="1">
        <f t="array" ref="F34">IF(ROW()&lt;=ROWS(Table1[]), INDEX(Table1[Region], ROW()), INDEX(Table2[Region], ROW()-ROWS(Table1[])))</f>
        <v>West</v>
      </c>
      <c r="G34" t="str" cm="1">
        <f t="array" ref="G34">IF(ROW()&lt;=ROWS(Table1[]), INDEX(Table1[Subregion], ROW()), INDEX(Table2[Subregion], ROW()-ROWS(Table1[])))</f>
        <v>Grizzly Bay</v>
      </c>
      <c r="H34" t="str" cm="1">
        <f t="array" ref="H34">IF(ROW()&lt;=ROWS(Table1[]), INDEX(Table1[Stratum], ROW()), INDEX(Table2[Stratum], ROW()-ROWS(Table1[])))</f>
        <v>Suisun Marsh</v>
      </c>
      <c r="I34" cm="1">
        <f t="array" ref="I34">IF(ROW()&lt;=ROWS(Table1[]), INDEX(Table1[Fork Length], ROW()), INDEX(Table2[Length], ROW()-ROWS(Table1[])))</f>
        <v>60</v>
      </c>
      <c r="J34" cm="1">
        <f t="array" ref="J34">IF(ROW()&lt;=ROWS(Table1[]), INDEX(Table1[Catch], ROW()), INDEX(Table2[Frequency], ROW()-ROWS(Table1[])))</f>
        <v>1</v>
      </c>
      <c r="K34" t="str" cm="1">
        <f t="array" ref="K34">IF(ROW()&lt;=ROWS(Table1[]), INDEX(Table1[Life Stage], ROW()), INDEX(Table2[Life Stage], ROW()-ROWS(Table1[])))</f>
        <v>Juvenile</v>
      </c>
      <c r="L34" s="50" cm="1">
        <f t="array" ref="L34">IF(ROW()&lt;=ROWS(Table1[]), INDEX(Table1[SalvageSum], ROW()), INDEX(Table2[SalvageSum], ROW()-ROWS(Table1[])))</f>
        <v>0</v>
      </c>
      <c r="M34" s="50" cm="1">
        <f t="array" ref="M34">IF(ROW()&lt;=ROWS(Table1[]), INDEX(Table1[ExpSalv], ROW()), INDEX(Table2[ExpSalv], ROW()-ROWS(Table1[])))</f>
        <v>0</v>
      </c>
      <c r="N34" t="str" cm="1">
        <f t="array" ref="N34">IF(ROW()&lt;=ROWS(Table1[]), INDEX(Table1[Agency], ROW()), INDEX(Table2[Agency], ROW()-ROWS(Table1[])))</f>
        <v>USFWS</v>
      </c>
      <c r="O34" cm="1">
        <f t="array" ref="O34">IF(ROW()&lt;=ROWS(Table1[]), INDEX(Table1[Notes], ROW()), INDEX(Table2[Comments], ROW()-ROWS(Table1[])))</f>
        <v>0</v>
      </c>
    </row>
    <row r="35" spans="1:15" x14ac:dyDescent="0.25">
      <c r="A35" cm="1">
        <f t="array" ref="A35">IF(ROW()&lt;=ROWS(Table1[]), INDEX(Table1[SurveyNo], ROW()), INDEX(Table2[SurveyNo], ROW()-ROWS(Table1[])))</f>
        <v>0</v>
      </c>
      <c r="B35" s="23" cm="1">
        <f t="array" ref="B35">IF(ROW()&lt;=ROWS(Table1[]), INDEX(Table1[Date], ROW()), INDEX(Table2[Date], ROW()-ROWS(Table1[])))</f>
        <v>45573</v>
      </c>
      <c r="C35" cm="1">
        <f t="array" ref="C35">IF(ROW()&lt;=ROWS(Table1[]), INDEX(Table1[SampleID], ROW()), INDEX(Table2[SampleID], ROW()-ROWS(Table1[])))</f>
        <v>720282</v>
      </c>
      <c r="D35" t="str" cm="1">
        <f t="array" ref="D35">IF(ROW()&lt;=ROWS(Table1[]), INDEX(Table1[Survey], ROW()), INDEX(Table2[Survey], ROW()-ROWS(Table1[])))</f>
        <v>EDSM</v>
      </c>
      <c r="E35" t="str" cm="1">
        <f t="array" ref="E35">IF(ROW()&lt;=ROWS(Table1[]), INDEX(Table1[Station Code], ROW()), INDEX(Table2[Station], ROW()-ROWS(Table1[])))</f>
        <v>25-11-SM03</v>
      </c>
      <c r="F35" t="str" cm="1">
        <f t="array" ref="F35">IF(ROW()&lt;=ROWS(Table1[]), INDEX(Table1[Region], ROW()), INDEX(Table2[Region], ROW()-ROWS(Table1[])))</f>
        <v>West</v>
      </c>
      <c r="G35" t="str" cm="1">
        <f t="array" ref="G35">IF(ROW()&lt;=ROWS(Table1[]), INDEX(Table1[Subregion], ROW()), INDEX(Table2[Subregion], ROW()-ROWS(Table1[])))</f>
        <v>Suisun Marsh</v>
      </c>
      <c r="H35" t="str" cm="1">
        <f t="array" ref="H35">IF(ROW()&lt;=ROWS(Table1[]), INDEX(Table1[Stratum], ROW()), INDEX(Table2[Stratum], ROW()-ROWS(Table1[])))</f>
        <v>Suisun Marsh</v>
      </c>
      <c r="I35" cm="1">
        <f t="array" ref="I35">IF(ROW()&lt;=ROWS(Table1[]), INDEX(Table1[Fork Length], ROW()), INDEX(Table2[Length], ROW()-ROWS(Table1[])))</f>
        <v>96</v>
      </c>
      <c r="J35" cm="1">
        <f t="array" ref="J35">IF(ROW()&lt;=ROWS(Table1[]), INDEX(Table1[Catch], ROW()), INDEX(Table2[Frequency], ROW()-ROWS(Table1[])))</f>
        <v>1</v>
      </c>
      <c r="K35" t="str" cm="1">
        <f t="array" ref="K35">IF(ROW()&lt;=ROWS(Table1[]), INDEX(Table1[Life Stage], ROW()), INDEX(Table2[Life Stage], ROW()-ROWS(Table1[])))</f>
        <v>Adult</v>
      </c>
      <c r="L35" s="50" cm="1">
        <f t="array" ref="L35">IF(ROW()&lt;=ROWS(Table1[]), INDEX(Table1[SalvageSum], ROW()), INDEX(Table2[SalvageSum], ROW()-ROWS(Table1[])))</f>
        <v>0</v>
      </c>
      <c r="M35" s="50" cm="1">
        <f t="array" ref="M35">IF(ROW()&lt;=ROWS(Table1[]), INDEX(Table1[ExpSalv], ROW()), INDEX(Table2[ExpSalv], ROW()-ROWS(Table1[])))</f>
        <v>0</v>
      </c>
      <c r="N35" t="str" cm="1">
        <f t="array" ref="N35">IF(ROW()&lt;=ROWS(Table1[]), INDEX(Table1[Agency], ROW()), INDEX(Table2[Agency], ROW()-ROWS(Table1[])))</f>
        <v>USFWS</v>
      </c>
      <c r="O35" cm="1">
        <f t="array" ref="O35">IF(ROW()&lt;=ROWS(Table1[]), INDEX(Table1[Notes], ROW()), INDEX(Table2[Comments], ROW()-ROWS(Table1[])))</f>
        <v>0</v>
      </c>
    </row>
    <row r="36" spans="1:15" x14ac:dyDescent="0.25">
      <c r="A36" cm="1">
        <f t="array" ref="A36">IF(ROW()&lt;=ROWS(Table1[]), INDEX(Table1[SurveyNo], ROW()), INDEX(Table2[SurveyNo], ROW()-ROWS(Table1[])))</f>
        <v>0</v>
      </c>
      <c r="B36" s="23" cm="1">
        <f t="array" ref="B36">IF(ROW()&lt;=ROWS(Table1[]), INDEX(Table1[Date], ROW()), INDEX(Table2[Date], ROW()-ROWS(Table1[])))</f>
        <v>45581</v>
      </c>
      <c r="C36" cm="1">
        <f t="array" ref="C36">IF(ROW()&lt;=ROWS(Table1[]), INDEX(Table1[SampleID], ROW()), INDEX(Table2[SampleID], ROW()-ROWS(Table1[])))</f>
        <v>720668</v>
      </c>
      <c r="D36" t="str" cm="1">
        <f t="array" ref="D36">IF(ROW()&lt;=ROWS(Table1[]), INDEX(Table1[Survey], ROW()), INDEX(Table2[Survey], ROW()-ROWS(Table1[])))</f>
        <v>EDSM</v>
      </c>
      <c r="E36" t="str" cm="1">
        <f t="array" ref="E36">IF(ROW()&lt;=ROWS(Table1[]), INDEX(Table1[Station Code], ROW()), INDEX(Table2[Station], ROW()-ROWS(Table1[])))</f>
        <v>25-12-SM02</v>
      </c>
      <c r="F36" t="str" cm="1">
        <f t="array" ref="F36">IF(ROW()&lt;=ROWS(Table1[]), INDEX(Table1[Region], ROW()), INDEX(Table2[Region], ROW()-ROWS(Table1[])))</f>
        <v>West</v>
      </c>
      <c r="G36" t="str" cm="1">
        <f t="array" ref="G36">IF(ROW()&lt;=ROWS(Table1[]), INDEX(Table1[Subregion], ROW()), INDEX(Table2[Subregion], ROW()-ROWS(Table1[])))</f>
        <v>Grizzly Bay</v>
      </c>
      <c r="H36" t="str" cm="1">
        <f t="array" ref="H36">IF(ROW()&lt;=ROWS(Table1[]), INDEX(Table1[Stratum], ROW()), INDEX(Table2[Stratum], ROW()-ROWS(Table1[])))</f>
        <v>Suisun Marsh</v>
      </c>
      <c r="I36" cm="1">
        <f t="array" ref="I36">IF(ROW()&lt;=ROWS(Table1[]), INDEX(Table1[Fork Length], ROW()), INDEX(Table2[Length], ROW()-ROWS(Table1[])))</f>
        <v>100</v>
      </c>
      <c r="J36" cm="1">
        <f t="array" ref="J36">IF(ROW()&lt;=ROWS(Table1[]), INDEX(Table1[Catch], ROW()), INDEX(Table2[Frequency], ROW()-ROWS(Table1[])))</f>
        <v>1</v>
      </c>
      <c r="K36" t="str" cm="1">
        <f t="array" ref="K36">IF(ROW()&lt;=ROWS(Table1[]), INDEX(Table1[Life Stage], ROW()), INDEX(Table2[Life Stage], ROW()-ROWS(Table1[])))</f>
        <v>Adult</v>
      </c>
      <c r="L36" s="50" cm="1">
        <f t="array" ref="L36">IF(ROW()&lt;=ROWS(Table1[]), INDEX(Table1[SalvageSum], ROW()), INDEX(Table2[SalvageSum], ROW()-ROWS(Table1[])))</f>
        <v>0</v>
      </c>
      <c r="M36" s="50" cm="1">
        <f t="array" ref="M36">IF(ROW()&lt;=ROWS(Table1[]), INDEX(Table1[ExpSalv], ROW()), INDEX(Table2[ExpSalv], ROW()-ROWS(Table1[])))</f>
        <v>0</v>
      </c>
      <c r="N36" t="str" cm="1">
        <f t="array" ref="N36">IF(ROW()&lt;=ROWS(Table1[]), INDEX(Table1[Agency], ROW()), INDEX(Table2[Agency], ROW()-ROWS(Table1[])))</f>
        <v>USFWS</v>
      </c>
      <c r="O36" cm="1">
        <f t="array" ref="O36">IF(ROW()&lt;=ROWS(Table1[]), INDEX(Table1[Notes], ROW()), INDEX(Table2[Comments], ROW()-ROWS(Table1[])))</f>
        <v>0</v>
      </c>
    </row>
    <row r="37" spans="1:15" x14ac:dyDescent="0.25">
      <c r="A37" cm="1">
        <f t="array" ref="A37">IF(ROW()&lt;=ROWS(Table1[]), INDEX(Table1[SurveyNo], ROW()), INDEX(Table2[SurveyNo], ROW()-ROWS(Table1[])))</f>
        <v>0</v>
      </c>
      <c r="B37" s="23" cm="1">
        <f t="array" ref="B37">IF(ROW()&lt;=ROWS(Table1[]), INDEX(Table1[Date], ROW()), INDEX(Table2[Date], ROW()-ROWS(Table1[])))</f>
        <v>45583</v>
      </c>
      <c r="C37" cm="1">
        <f t="array" ref="C37">IF(ROW()&lt;=ROWS(Table1[]), INDEX(Table1[SampleID], ROW()), INDEX(Table2[SampleID], ROW()-ROWS(Table1[])))</f>
        <v>720787</v>
      </c>
      <c r="D37" t="str" cm="1">
        <f t="array" ref="D37">IF(ROW()&lt;=ROWS(Table1[]), INDEX(Table1[Survey], ROW()), INDEX(Table2[Survey], ROW()-ROWS(Table1[])))</f>
        <v>EDSM</v>
      </c>
      <c r="E37" t="str" cm="1">
        <f t="array" ref="E37">IF(ROW()&lt;=ROWS(Table1[]), INDEX(Table1[Station Code], ROW()), INDEX(Table2[Station], ROW()-ROWS(Table1[])))</f>
        <v>25-12-SM06</v>
      </c>
      <c r="F37" t="str" cm="1">
        <f t="array" ref="F37">IF(ROW()&lt;=ROWS(Table1[]), INDEX(Table1[Region], ROW()), INDEX(Table2[Region], ROW()-ROWS(Table1[])))</f>
        <v>West</v>
      </c>
      <c r="G37" t="str" cm="1">
        <f t="array" ref="G37">IF(ROW()&lt;=ROWS(Table1[]), INDEX(Table1[Subregion], ROW()), INDEX(Table2[Subregion], ROW()-ROWS(Table1[])))</f>
        <v>Grizzly Bay</v>
      </c>
      <c r="H37" t="str" cm="1">
        <f t="array" ref="H37">IF(ROW()&lt;=ROWS(Table1[]), INDEX(Table1[Stratum], ROW()), INDEX(Table2[Stratum], ROW()-ROWS(Table1[])))</f>
        <v>Suisun Marsh</v>
      </c>
      <c r="I37" cm="1">
        <f t="array" ref="I37">IF(ROW()&lt;=ROWS(Table1[]), INDEX(Table1[Fork Length], ROW()), INDEX(Table2[Length], ROW()-ROWS(Table1[])))</f>
        <v>55</v>
      </c>
      <c r="J37" cm="1">
        <f t="array" ref="J37">IF(ROW()&lt;=ROWS(Table1[]), INDEX(Table1[Catch], ROW()), INDEX(Table2[Frequency], ROW()-ROWS(Table1[])))</f>
        <v>1</v>
      </c>
      <c r="K37" t="str" cm="1">
        <f t="array" ref="K37">IF(ROW()&lt;=ROWS(Table1[]), INDEX(Table1[Life Stage], ROW()), INDEX(Table2[Life Stage], ROW()-ROWS(Table1[])))</f>
        <v>Juvenile</v>
      </c>
      <c r="L37" s="50" cm="1">
        <f t="array" ref="L37">IF(ROW()&lt;=ROWS(Table1[]), INDEX(Table1[SalvageSum], ROW()), INDEX(Table2[SalvageSum], ROW()-ROWS(Table1[])))</f>
        <v>0</v>
      </c>
      <c r="M37" s="50" cm="1">
        <f t="array" ref="M37">IF(ROW()&lt;=ROWS(Table1[]), INDEX(Table1[ExpSalv], ROW()), INDEX(Table2[ExpSalv], ROW()-ROWS(Table1[])))</f>
        <v>0</v>
      </c>
      <c r="N37" t="str" cm="1">
        <f t="array" ref="N37">IF(ROW()&lt;=ROWS(Table1[]), INDEX(Table1[Agency], ROW()), INDEX(Table2[Agency], ROW()-ROWS(Table1[])))</f>
        <v>USFWS</v>
      </c>
      <c r="O37" cm="1">
        <f t="array" ref="O37">IF(ROW()&lt;=ROWS(Table1[]), INDEX(Table1[Notes], ROW()), INDEX(Table2[Comments], ROW()-ROWS(Table1[])))</f>
        <v>0</v>
      </c>
    </row>
    <row r="38" spans="1:15" x14ac:dyDescent="0.25">
      <c r="A38" cm="1">
        <f t="array" ref="A38">IF(ROW()&lt;=ROWS(Table1[]), INDEX(Table1[SurveyNo], ROW()), INDEX(Table2[SurveyNo], ROW()-ROWS(Table1[])))</f>
        <v>0</v>
      </c>
      <c r="B38" s="23" cm="1">
        <f t="array" ref="B38">IF(ROW()&lt;=ROWS(Table1[]), INDEX(Table1[Date], ROW()), INDEX(Table2[Date], ROW()-ROWS(Table1[])))</f>
        <v>45583</v>
      </c>
      <c r="C38" cm="1">
        <f t="array" ref="C38">IF(ROW()&lt;=ROWS(Table1[]), INDEX(Table1[SampleID], ROW()), INDEX(Table2[SampleID], ROW()-ROWS(Table1[])))</f>
        <v>720794</v>
      </c>
      <c r="D38" t="str" cm="1">
        <f t="array" ref="D38">IF(ROW()&lt;=ROWS(Table1[]), INDEX(Table1[Survey], ROW()), INDEX(Table2[Survey], ROW()-ROWS(Table1[])))</f>
        <v>EDSM</v>
      </c>
      <c r="E38" t="str" cm="1">
        <f t="array" ref="E38">IF(ROW()&lt;=ROWS(Table1[]), INDEX(Table1[Station Code], ROW()), INDEX(Table2[Station], ROW()-ROWS(Table1[])))</f>
        <v>25-12-SM06</v>
      </c>
      <c r="F38" t="str" cm="1">
        <f t="array" ref="F38">IF(ROW()&lt;=ROWS(Table1[]), INDEX(Table1[Region], ROW()), INDEX(Table2[Region], ROW()-ROWS(Table1[])))</f>
        <v>West</v>
      </c>
      <c r="G38" t="str" cm="1">
        <f t="array" ref="G38">IF(ROW()&lt;=ROWS(Table1[]), INDEX(Table1[Subregion], ROW()), INDEX(Table2[Subregion], ROW()-ROWS(Table1[])))</f>
        <v>Grizzly Bay</v>
      </c>
      <c r="H38" t="str" cm="1">
        <f t="array" ref="H38">IF(ROW()&lt;=ROWS(Table1[]), INDEX(Table1[Stratum], ROW()), INDEX(Table2[Stratum], ROW()-ROWS(Table1[])))</f>
        <v>Suisun Marsh</v>
      </c>
      <c r="I38" cm="1">
        <f t="array" ref="I38">IF(ROW()&lt;=ROWS(Table1[]), INDEX(Table1[Fork Length], ROW()), INDEX(Table2[Length], ROW()-ROWS(Table1[])))</f>
        <v>47</v>
      </c>
      <c r="J38" cm="1">
        <f t="array" ref="J38">IF(ROW()&lt;=ROWS(Table1[]), INDEX(Table1[Catch], ROW()), INDEX(Table2[Frequency], ROW()-ROWS(Table1[])))</f>
        <v>1</v>
      </c>
      <c r="K38" t="str" cm="1">
        <f t="array" ref="K38">IF(ROW()&lt;=ROWS(Table1[]), INDEX(Table1[Life Stage], ROW()), INDEX(Table2[Life Stage], ROW()-ROWS(Table1[])))</f>
        <v>Juvenile</v>
      </c>
      <c r="L38" s="50" cm="1">
        <f t="array" ref="L38">IF(ROW()&lt;=ROWS(Table1[]), INDEX(Table1[SalvageSum], ROW()), INDEX(Table2[SalvageSum], ROW()-ROWS(Table1[])))</f>
        <v>0</v>
      </c>
      <c r="M38" s="50" cm="1">
        <f t="array" ref="M38">IF(ROW()&lt;=ROWS(Table1[]), INDEX(Table1[ExpSalv], ROW()), INDEX(Table2[ExpSalv], ROW()-ROWS(Table1[])))</f>
        <v>0</v>
      </c>
      <c r="N38" t="str" cm="1">
        <f t="array" ref="N38">IF(ROW()&lt;=ROWS(Table1[]), INDEX(Table1[Agency], ROW()), INDEX(Table2[Agency], ROW()-ROWS(Table1[])))</f>
        <v>USFWS</v>
      </c>
      <c r="O38" cm="1">
        <f t="array" ref="O38">IF(ROW()&lt;=ROWS(Table1[]), INDEX(Table1[Notes], ROW()), INDEX(Table2[Comments], ROW()-ROWS(Table1[])))</f>
        <v>0</v>
      </c>
    </row>
    <row r="39" spans="1:15" x14ac:dyDescent="0.25">
      <c r="A39" cm="1">
        <f t="array" ref="A39">IF(ROW()&lt;=ROWS(Table1[]), INDEX(Table1[SurveyNo], ROW()), INDEX(Table2[SurveyNo], ROW()-ROWS(Table1[])))</f>
        <v>0</v>
      </c>
      <c r="B39" s="23" cm="1">
        <f t="array" ref="B39">IF(ROW()&lt;=ROWS(Table1[]), INDEX(Table1[Date], ROW()), INDEX(Table2[Date], ROW()-ROWS(Table1[])))</f>
        <v>45587</v>
      </c>
      <c r="C39" cm="1">
        <f t="array" ref="C39">IF(ROW()&lt;=ROWS(Table1[]), INDEX(Table1[SampleID], ROW()), INDEX(Table2[SampleID], ROW()-ROWS(Table1[])))</f>
        <v>720959</v>
      </c>
      <c r="D39" t="str" cm="1">
        <f t="array" ref="D39">IF(ROW()&lt;=ROWS(Table1[]), INDEX(Table1[Survey], ROW()), INDEX(Table2[Survey], ROW()-ROWS(Table1[])))</f>
        <v>EDSM</v>
      </c>
      <c r="E39" t="str" cm="1">
        <f t="array" ref="E39">IF(ROW()&lt;=ROWS(Table1[]), INDEX(Table1[Station Code], ROW()), INDEX(Table2[Station], ROW()-ROWS(Table1[])))</f>
        <v>25-13-SM03</v>
      </c>
      <c r="F39" t="str" cm="1">
        <f t="array" ref="F39">IF(ROW()&lt;=ROWS(Table1[]), INDEX(Table1[Region], ROW()), INDEX(Table2[Region], ROW()-ROWS(Table1[])))</f>
        <v>West</v>
      </c>
      <c r="G39" t="str" cm="1">
        <f t="array" ref="G39">IF(ROW()&lt;=ROWS(Table1[]), INDEX(Table1[Subregion], ROW()), INDEX(Table2[Subregion], ROW()-ROWS(Table1[])))</f>
        <v>Grizzly Bay</v>
      </c>
      <c r="H39" t="str" cm="1">
        <f t="array" ref="H39">IF(ROW()&lt;=ROWS(Table1[]), INDEX(Table1[Stratum], ROW()), INDEX(Table2[Stratum], ROW()-ROWS(Table1[])))</f>
        <v>Suisun Marsh</v>
      </c>
      <c r="I39" cm="1">
        <f t="array" ref="I39">IF(ROW()&lt;=ROWS(Table1[]), INDEX(Table1[Fork Length], ROW()), INDEX(Table2[Length], ROW()-ROWS(Table1[])))</f>
        <v>98</v>
      </c>
      <c r="J39" cm="1">
        <f t="array" ref="J39">IF(ROW()&lt;=ROWS(Table1[]), INDEX(Table1[Catch], ROW()), INDEX(Table2[Frequency], ROW()-ROWS(Table1[])))</f>
        <v>1</v>
      </c>
      <c r="K39" t="str" cm="1">
        <f t="array" ref="K39">IF(ROW()&lt;=ROWS(Table1[]), INDEX(Table1[Life Stage], ROW()), INDEX(Table2[Life Stage], ROW()-ROWS(Table1[])))</f>
        <v>Adult</v>
      </c>
      <c r="L39" s="50" cm="1">
        <f t="array" ref="L39">IF(ROW()&lt;=ROWS(Table1[]), INDEX(Table1[SalvageSum], ROW()), INDEX(Table2[SalvageSum], ROW()-ROWS(Table1[])))</f>
        <v>0</v>
      </c>
      <c r="M39" s="50" cm="1">
        <f t="array" ref="M39">IF(ROW()&lt;=ROWS(Table1[]), INDEX(Table1[ExpSalv], ROW()), INDEX(Table2[ExpSalv], ROW()-ROWS(Table1[])))</f>
        <v>0</v>
      </c>
      <c r="N39" t="str" cm="1">
        <f t="array" ref="N39">IF(ROW()&lt;=ROWS(Table1[]), INDEX(Table1[Agency], ROW()), INDEX(Table2[Agency], ROW()-ROWS(Table1[])))</f>
        <v>USFWS</v>
      </c>
      <c r="O39" cm="1">
        <f t="array" ref="O39">IF(ROW()&lt;=ROWS(Table1[]), INDEX(Table1[Notes], ROW()), INDEX(Table2[Comments], ROW()-ROWS(Table1[])))</f>
        <v>0</v>
      </c>
    </row>
    <row r="40" spans="1:15" x14ac:dyDescent="0.25">
      <c r="A40" cm="1">
        <f t="array" ref="A40">IF(ROW()&lt;=ROWS(Table1[]), INDEX(Table1[SurveyNo], ROW()), INDEX(Table2[SurveyNo], ROW()-ROWS(Table1[])))</f>
        <v>0</v>
      </c>
      <c r="B40" s="23" cm="1">
        <f t="array" ref="B40">IF(ROW()&lt;=ROWS(Table1[]), INDEX(Table1[Date], ROW()), INDEX(Table2[Date], ROW()-ROWS(Table1[])))</f>
        <v>45587</v>
      </c>
      <c r="C40" cm="1">
        <f t="array" ref="C40">IF(ROW()&lt;=ROWS(Table1[]), INDEX(Table1[SampleID], ROW()), INDEX(Table2[SampleID], ROW()-ROWS(Table1[])))</f>
        <v>720960</v>
      </c>
      <c r="D40" t="str" cm="1">
        <f t="array" ref="D40">IF(ROW()&lt;=ROWS(Table1[]), INDEX(Table1[Survey], ROW()), INDEX(Table2[Survey], ROW()-ROWS(Table1[])))</f>
        <v>EDSM</v>
      </c>
      <c r="E40" t="str" cm="1">
        <f t="array" ref="E40">IF(ROW()&lt;=ROWS(Table1[]), INDEX(Table1[Station Code], ROW()), INDEX(Table2[Station], ROW()-ROWS(Table1[])))</f>
        <v>25-13-SM03</v>
      </c>
      <c r="F40" t="str" cm="1">
        <f t="array" ref="F40">IF(ROW()&lt;=ROWS(Table1[]), INDEX(Table1[Region], ROW()), INDEX(Table2[Region], ROW()-ROWS(Table1[])))</f>
        <v>West</v>
      </c>
      <c r="G40" t="str" cm="1">
        <f t="array" ref="G40">IF(ROW()&lt;=ROWS(Table1[]), INDEX(Table1[Subregion], ROW()), INDEX(Table2[Subregion], ROW()-ROWS(Table1[])))</f>
        <v>Grizzly Bay</v>
      </c>
      <c r="H40" t="str" cm="1">
        <f t="array" ref="H40">IF(ROW()&lt;=ROWS(Table1[]), INDEX(Table1[Stratum], ROW()), INDEX(Table2[Stratum], ROW()-ROWS(Table1[])))</f>
        <v>Suisun Marsh</v>
      </c>
      <c r="I40" cm="1">
        <f t="array" ref="I40">IF(ROW()&lt;=ROWS(Table1[]), INDEX(Table1[Fork Length], ROW()), INDEX(Table2[Length], ROW()-ROWS(Table1[])))</f>
        <v>50</v>
      </c>
      <c r="J40" cm="1">
        <f t="array" ref="J40">IF(ROW()&lt;=ROWS(Table1[]), INDEX(Table1[Catch], ROW()), INDEX(Table2[Frequency], ROW()-ROWS(Table1[])))</f>
        <v>1</v>
      </c>
      <c r="K40" t="str" cm="1">
        <f t="array" ref="K40">IF(ROW()&lt;=ROWS(Table1[]), INDEX(Table1[Life Stage], ROW()), INDEX(Table2[Life Stage], ROW()-ROWS(Table1[])))</f>
        <v>Juvenile</v>
      </c>
      <c r="L40" s="50" cm="1">
        <f t="array" ref="L40">IF(ROW()&lt;=ROWS(Table1[]), INDEX(Table1[SalvageSum], ROW()), INDEX(Table2[SalvageSum], ROW()-ROWS(Table1[])))</f>
        <v>0</v>
      </c>
      <c r="M40" s="50" cm="1">
        <f t="array" ref="M40">IF(ROW()&lt;=ROWS(Table1[]), INDEX(Table1[ExpSalv], ROW()), INDEX(Table2[ExpSalv], ROW()-ROWS(Table1[])))</f>
        <v>0</v>
      </c>
      <c r="N40" t="str" cm="1">
        <f t="array" ref="N40">IF(ROW()&lt;=ROWS(Table1[]), INDEX(Table1[Agency], ROW()), INDEX(Table2[Agency], ROW()-ROWS(Table1[])))</f>
        <v>USFWS</v>
      </c>
      <c r="O40" cm="1">
        <f t="array" ref="O40">IF(ROW()&lt;=ROWS(Table1[]), INDEX(Table1[Notes], ROW()), INDEX(Table2[Comments], ROW()-ROWS(Table1[])))</f>
        <v>0</v>
      </c>
    </row>
    <row r="41" spans="1:15" x14ac:dyDescent="0.25">
      <c r="A41" cm="1">
        <f t="array" ref="A41">IF(ROW()&lt;=ROWS(Table1[]), INDEX(Table1[SurveyNo], ROW()), INDEX(Table2[SurveyNo], ROW()-ROWS(Table1[])))</f>
        <v>0</v>
      </c>
      <c r="B41" s="23" cm="1">
        <f t="array" ref="B41">IF(ROW()&lt;=ROWS(Table1[]), INDEX(Table1[Date], ROW()), INDEX(Table2[Date], ROW()-ROWS(Table1[])))</f>
        <v>45587</v>
      </c>
      <c r="C41" cm="1">
        <f t="array" ref="C41">IF(ROW()&lt;=ROWS(Table1[]), INDEX(Table1[SampleID], ROW()), INDEX(Table2[SampleID], ROW()-ROWS(Table1[])))</f>
        <v>720966</v>
      </c>
      <c r="D41" t="str" cm="1">
        <f t="array" ref="D41">IF(ROW()&lt;=ROWS(Table1[]), INDEX(Table1[Survey], ROW()), INDEX(Table2[Survey], ROW()-ROWS(Table1[])))</f>
        <v>EDSM</v>
      </c>
      <c r="E41" t="str" cm="1">
        <f t="array" ref="E41">IF(ROW()&lt;=ROWS(Table1[]), INDEX(Table1[Station Code], ROW()), INDEX(Table2[Station], ROW()-ROWS(Table1[])))</f>
        <v>25-13-SM04</v>
      </c>
      <c r="F41" t="str" cm="1">
        <f t="array" ref="F41">IF(ROW()&lt;=ROWS(Table1[]), INDEX(Table1[Region], ROW()), INDEX(Table2[Region], ROW()-ROWS(Table1[])))</f>
        <v>West</v>
      </c>
      <c r="G41" t="str" cm="1">
        <f t="array" ref="G41">IF(ROW()&lt;=ROWS(Table1[]), INDEX(Table1[Subregion], ROW()), INDEX(Table2[Subregion], ROW()-ROWS(Table1[])))</f>
        <v>Grizzly Bay</v>
      </c>
      <c r="H41" t="str" cm="1">
        <f t="array" ref="H41">IF(ROW()&lt;=ROWS(Table1[]), INDEX(Table1[Stratum], ROW()), INDEX(Table2[Stratum], ROW()-ROWS(Table1[])))</f>
        <v>Suisun Marsh</v>
      </c>
      <c r="I41" cm="1">
        <f t="array" ref="I41">IF(ROW()&lt;=ROWS(Table1[]), INDEX(Table1[Fork Length], ROW()), INDEX(Table2[Length], ROW()-ROWS(Table1[])))</f>
        <v>57</v>
      </c>
      <c r="J41" cm="1">
        <f t="array" ref="J41">IF(ROW()&lt;=ROWS(Table1[]), INDEX(Table1[Catch], ROW()), INDEX(Table2[Frequency], ROW()-ROWS(Table1[])))</f>
        <v>1</v>
      </c>
      <c r="K41" t="str" cm="1">
        <f t="array" ref="K41">IF(ROW()&lt;=ROWS(Table1[]), INDEX(Table1[Life Stage], ROW()), INDEX(Table2[Life Stage], ROW()-ROWS(Table1[])))</f>
        <v>Juvenile</v>
      </c>
      <c r="L41" s="50" cm="1">
        <f t="array" ref="L41">IF(ROW()&lt;=ROWS(Table1[]), INDEX(Table1[SalvageSum], ROW()), INDEX(Table2[SalvageSum], ROW()-ROWS(Table1[])))</f>
        <v>0</v>
      </c>
      <c r="M41" s="50" cm="1">
        <f t="array" ref="M41">IF(ROW()&lt;=ROWS(Table1[]), INDEX(Table1[ExpSalv], ROW()), INDEX(Table2[ExpSalv], ROW()-ROWS(Table1[])))</f>
        <v>0</v>
      </c>
      <c r="N41" t="str" cm="1">
        <f t="array" ref="N41">IF(ROW()&lt;=ROWS(Table1[]), INDEX(Table1[Agency], ROW()), INDEX(Table2[Agency], ROW()-ROWS(Table1[])))</f>
        <v>USFWS</v>
      </c>
      <c r="O41" cm="1">
        <f t="array" ref="O41">IF(ROW()&lt;=ROWS(Table1[]), INDEX(Table1[Notes], ROW()), INDEX(Table2[Comments], ROW()-ROWS(Table1[])))</f>
        <v>0</v>
      </c>
    </row>
    <row r="42" spans="1:15" x14ac:dyDescent="0.25">
      <c r="A42" cm="1">
        <f t="array" ref="A42">IF(ROW()&lt;=ROWS(Table1[]), INDEX(Table1[SurveyNo], ROW()), INDEX(Table2[SurveyNo], ROW()-ROWS(Table1[])))</f>
        <v>0</v>
      </c>
      <c r="B42" s="23" cm="1">
        <f t="array" ref="B42">IF(ROW()&lt;=ROWS(Table1[]), INDEX(Table1[Date], ROW()), INDEX(Table2[Date], ROW()-ROWS(Table1[])))</f>
        <v>45594</v>
      </c>
      <c r="C42" cm="1">
        <f t="array" ref="C42">IF(ROW()&lt;=ROWS(Table1[]), INDEX(Table1[SampleID], ROW()), INDEX(Table2[SampleID], ROW()-ROWS(Table1[])))</f>
        <v>721297</v>
      </c>
      <c r="D42" t="str" cm="1">
        <f t="array" ref="D42">IF(ROW()&lt;=ROWS(Table1[]), INDEX(Table1[Survey], ROW()), INDEX(Table2[Survey], ROW()-ROWS(Table1[])))</f>
        <v>EDSM</v>
      </c>
      <c r="E42" t="str" cm="1">
        <f t="array" ref="E42">IF(ROW()&lt;=ROWS(Table1[]), INDEX(Table1[Station Code], ROW()), INDEX(Table2[Station], ROW()-ROWS(Table1[])))</f>
        <v>25-14-SM07</v>
      </c>
      <c r="F42" t="str" cm="1">
        <f t="array" ref="F42">IF(ROW()&lt;=ROWS(Table1[]), INDEX(Table1[Region], ROW()), INDEX(Table2[Region], ROW()-ROWS(Table1[])))</f>
        <v>West</v>
      </c>
      <c r="G42" t="str" cm="1">
        <f t="array" ref="G42">IF(ROW()&lt;=ROWS(Table1[]), INDEX(Table1[Subregion], ROW()), INDEX(Table2[Subregion], ROW()-ROWS(Table1[])))</f>
        <v>Suisun Marsh</v>
      </c>
      <c r="H42" t="str" cm="1">
        <f t="array" ref="H42">IF(ROW()&lt;=ROWS(Table1[]), INDEX(Table1[Stratum], ROW()), INDEX(Table2[Stratum], ROW()-ROWS(Table1[])))</f>
        <v>Suisun Marsh</v>
      </c>
      <c r="I42" cm="1">
        <f t="array" ref="I42">IF(ROW()&lt;=ROWS(Table1[]), INDEX(Table1[Fork Length], ROW()), INDEX(Table2[Length], ROW()-ROWS(Table1[])))</f>
        <v>97</v>
      </c>
      <c r="J42" cm="1">
        <f t="array" ref="J42">IF(ROW()&lt;=ROWS(Table1[]), INDEX(Table1[Catch], ROW()), INDEX(Table2[Frequency], ROW()-ROWS(Table1[])))</f>
        <v>1</v>
      </c>
      <c r="K42" t="str" cm="1">
        <f t="array" ref="K42">IF(ROW()&lt;=ROWS(Table1[]), INDEX(Table1[Life Stage], ROW()), INDEX(Table2[Life Stage], ROW()-ROWS(Table1[])))</f>
        <v>Adult</v>
      </c>
      <c r="L42" s="50" cm="1">
        <f t="array" ref="L42">IF(ROW()&lt;=ROWS(Table1[]), INDEX(Table1[SalvageSum], ROW()), INDEX(Table2[SalvageSum], ROW()-ROWS(Table1[])))</f>
        <v>0</v>
      </c>
      <c r="M42" s="50" cm="1">
        <f t="array" ref="M42">IF(ROW()&lt;=ROWS(Table1[]), INDEX(Table1[ExpSalv], ROW()), INDEX(Table2[ExpSalv], ROW()-ROWS(Table1[])))</f>
        <v>0</v>
      </c>
      <c r="N42" t="str" cm="1">
        <f t="array" ref="N42">IF(ROW()&lt;=ROWS(Table1[]), INDEX(Table1[Agency], ROW()), INDEX(Table2[Agency], ROW()-ROWS(Table1[])))</f>
        <v>USFWS</v>
      </c>
      <c r="O42" cm="1">
        <f t="array" ref="O42">IF(ROW()&lt;=ROWS(Table1[]), INDEX(Table1[Notes], ROW()), INDEX(Table2[Comments], ROW()-ROWS(Table1[])))</f>
        <v>0</v>
      </c>
    </row>
    <row r="43" spans="1:15" x14ac:dyDescent="0.25">
      <c r="A43" cm="1">
        <f t="array" ref="A43">IF(ROW()&lt;=ROWS(Table1[]), INDEX(Table1[SurveyNo], ROW()), INDEX(Table2[SurveyNo], ROW()-ROWS(Table1[])))</f>
        <v>0</v>
      </c>
      <c r="B43" s="23" cm="1">
        <f t="array" ref="B43">IF(ROW()&lt;=ROWS(Table1[]), INDEX(Table1[Date], ROW()), INDEX(Table2[Date], ROW()-ROWS(Table1[])))</f>
        <v>45594</v>
      </c>
      <c r="C43" cm="1">
        <f t="array" ref="C43">IF(ROW()&lt;=ROWS(Table1[]), INDEX(Table1[SampleID], ROW()), INDEX(Table2[SampleID], ROW()-ROWS(Table1[])))</f>
        <v>721334</v>
      </c>
      <c r="D43" t="str" cm="1">
        <f t="array" ref="D43">IF(ROW()&lt;=ROWS(Table1[]), INDEX(Table1[Survey], ROW()), INDEX(Table2[Survey], ROW()-ROWS(Table1[])))</f>
        <v>EDSM</v>
      </c>
      <c r="E43" t="str" cm="1">
        <f t="array" ref="E43">IF(ROW()&lt;=ROWS(Table1[]), INDEX(Table1[Station Code], ROW()), INDEX(Table2[Station], ROW()-ROWS(Table1[])))</f>
        <v>25-14-SM07</v>
      </c>
      <c r="F43" t="str" cm="1">
        <f t="array" ref="F43">IF(ROW()&lt;=ROWS(Table1[]), INDEX(Table1[Region], ROW()), INDEX(Table2[Region], ROW()-ROWS(Table1[])))</f>
        <v>West</v>
      </c>
      <c r="G43" t="str" cm="1">
        <f t="array" ref="G43">IF(ROW()&lt;=ROWS(Table1[]), INDEX(Table1[Subregion], ROW()), INDEX(Table2[Subregion], ROW()-ROWS(Table1[])))</f>
        <v>Suisun Marsh</v>
      </c>
      <c r="H43" t="str" cm="1">
        <f t="array" ref="H43">IF(ROW()&lt;=ROWS(Table1[]), INDEX(Table1[Stratum], ROW()), INDEX(Table2[Stratum], ROW()-ROWS(Table1[])))</f>
        <v>Suisun Marsh</v>
      </c>
      <c r="I43" cm="1">
        <f t="array" ref="I43">IF(ROW()&lt;=ROWS(Table1[]), INDEX(Table1[Fork Length], ROW()), INDEX(Table2[Length], ROW()-ROWS(Table1[])))</f>
        <v>52</v>
      </c>
      <c r="J43" cm="1">
        <f t="array" ref="J43">IF(ROW()&lt;=ROWS(Table1[]), INDEX(Table1[Catch], ROW()), INDEX(Table2[Frequency], ROW()-ROWS(Table1[])))</f>
        <v>1</v>
      </c>
      <c r="K43" t="str" cm="1">
        <f t="array" ref="K43">IF(ROW()&lt;=ROWS(Table1[]), INDEX(Table1[Life Stage], ROW()), INDEX(Table2[Life Stage], ROW()-ROWS(Table1[])))</f>
        <v>Juvenile</v>
      </c>
      <c r="L43" s="50" cm="1">
        <f t="array" ref="L43">IF(ROW()&lt;=ROWS(Table1[]), INDEX(Table1[SalvageSum], ROW()), INDEX(Table2[SalvageSum], ROW()-ROWS(Table1[])))</f>
        <v>0</v>
      </c>
      <c r="M43" s="50" cm="1">
        <f t="array" ref="M43">IF(ROW()&lt;=ROWS(Table1[]), INDEX(Table1[ExpSalv], ROW()), INDEX(Table2[ExpSalv], ROW()-ROWS(Table1[])))</f>
        <v>0</v>
      </c>
      <c r="N43" t="str" cm="1">
        <f t="array" ref="N43">IF(ROW()&lt;=ROWS(Table1[]), INDEX(Table1[Agency], ROW()), INDEX(Table2[Agency], ROW()-ROWS(Table1[])))</f>
        <v>USFWS</v>
      </c>
      <c r="O43" cm="1">
        <f t="array" ref="O43">IF(ROW()&lt;=ROWS(Table1[]), INDEX(Table1[Notes], ROW()), INDEX(Table2[Comments], ROW()-ROWS(Table1[])))</f>
        <v>0</v>
      </c>
    </row>
    <row r="44" spans="1:15" x14ac:dyDescent="0.25">
      <c r="A44" cm="1">
        <f t="array" ref="A44">IF(ROW()&lt;=ROWS(Table1[]), INDEX(Table1[SurveyNo], ROW()), INDEX(Table2[SurveyNo], ROW()-ROWS(Table1[])))</f>
        <v>0</v>
      </c>
      <c r="B44" s="23" cm="1">
        <f t="array" ref="B44">IF(ROW()&lt;=ROWS(Table1[]), INDEX(Table1[Date], ROW()), INDEX(Table2[Date], ROW()-ROWS(Table1[])))</f>
        <v>45594</v>
      </c>
      <c r="C44" cm="1">
        <f t="array" ref="C44">IF(ROW()&lt;=ROWS(Table1[]), INDEX(Table1[SampleID], ROW()), INDEX(Table2[SampleID], ROW()-ROWS(Table1[])))</f>
        <v>721339</v>
      </c>
      <c r="D44" t="str" cm="1">
        <f t="array" ref="D44">IF(ROW()&lt;=ROWS(Table1[]), INDEX(Table1[Survey], ROW()), INDEX(Table2[Survey], ROW()-ROWS(Table1[])))</f>
        <v>EDSM</v>
      </c>
      <c r="E44" t="str" cm="1">
        <f t="array" ref="E44">IF(ROW()&lt;=ROWS(Table1[]), INDEX(Table1[Station Code], ROW()), INDEX(Table2[Station], ROW()-ROWS(Table1[])))</f>
        <v>25-14-SM07</v>
      </c>
      <c r="F44" t="str" cm="1">
        <f t="array" ref="F44">IF(ROW()&lt;=ROWS(Table1[]), INDEX(Table1[Region], ROW()), INDEX(Table2[Region], ROW()-ROWS(Table1[])))</f>
        <v>West</v>
      </c>
      <c r="G44" t="str" cm="1">
        <f t="array" ref="G44">IF(ROW()&lt;=ROWS(Table1[]), INDEX(Table1[Subregion], ROW()), INDEX(Table2[Subregion], ROW()-ROWS(Table1[])))</f>
        <v>Suisun Marsh</v>
      </c>
      <c r="H44" t="str" cm="1">
        <f t="array" ref="H44">IF(ROW()&lt;=ROWS(Table1[]), INDEX(Table1[Stratum], ROW()), INDEX(Table2[Stratum], ROW()-ROWS(Table1[])))</f>
        <v>Suisun Marsh</v>
      </c>
      <c r="I44" cm="1">
        <f t="array" ref="I44">IF(ROW()&lt;=ROWS(Table1[]), INDEX(Table1[Fork Length], ROW()), INDEX(Table2[Length], ROW()-ROWS(Table1[])))</f>
        <v>65</v>
      </c>
      <c r="J44" cm="1">
        <f t="array" ref="J44">IF(ROW()&lt;=ROWS(Table1[]), INDEX(Table1[Catch], ROW()), INDEX(Table2[Frequency], ROW()-ROWS(Table1[])))</f>
        <v>1</v>
      </c>
      <c r="K44" t="str" cm="1">
        <f t="array" ref="K44">IF(ROW()&lt;=ROWS(Table1[]), INDEX(Table1[Life Stage], ROW()), INDEX(Table2[Life Stage], ROW()-ROWS(Table1[])))</f>
        <v>Juvenile</v>
      </c>
      <c r="L44" s="50" cm="1">
        <f t="array" ref="L44">IF(ROW()&lt;=ROWS(Table1[]), INDEX(Table1[SalvageSum], ROW()), INDEX(Table2[SalvageSum], ROW()-ROWS(Table1[])))</f>
        <v>0</v>
      </c>
      <c r="M44" s="50" cm="1">
        <f t="array" ref="M44">IF(ROW()&lt;=ROWS(Table1[]), INDEX(Table1[ExpSalv], ROW()), INDEX(Table2[ExpSalv], ROW()-ROWS(Table1[])))</f>
        <v>0</v>
      </c>
      <c r="N44" t="str" cm="1">
        <f t="array" ref="N44">IF(ROW()&lt;=ROWS(Table1[]), INDEX(Table1[Agency], ROW()), INDEX(Table2[Agency], ROW()-ROWS(Table1[])))</f>
        <v>USFWS</v>
      </c>
      <c r="O44" cm="1">
        <f t="array" ref="O44">IF(ROW()&lt;=ROWS(Table1[]), INDEX(Table1[Notes], ROW()), INDEX(Table2[Comments], ROW()-ROWS(Table1[])))</f>
        <v>0</v>
      </c>
    </row>
    <row r="45" spans="1:15" x14ac:dyDescent="0.25">
      <c r="A45" cm="1">
        <f t="array" ref="A45">IF(ROW()&lt;=ROWS(Table1[]), INDEX(Table1[SurveyNo], ROW()), INDEX(Table2[SurveyNo], ROW()-ROWS(Table1[])))</f>
        <v>0</v>
      </c>
      <c r="B45" s="23" cm="1">
        <f t="array" ref="B45">IF(ROW()&lt;=ROWS(Table1[]), INDEX(Table1[Date], ROW()), INDEX(Table2[Date], ROW()-ROWS(Table1[])))</f>
        <v>45594</v>
      </c>
      <c r="C45" cm="1">
        <f t="array" ref="C45">IF(ROW()&lt;=ROWS(Table1[]), INDEX(Table1[SampleID], ROW()), INDEX(Table2[SampleID], ROW()-ROWS(Table1[])))</f>
        <v>721342</v>
      </c>
      <c r="D45" t="str" cm="1">
        <f t="array" ref="D45">IF(ROW()&lt;=ROWS(Table1[]), INDEX(Table1[Survey], ROW()), INDEX(Table2[Survey], ROW()-ROWS(Table1[])))</f>
        <v>EDSM</v>
      </c>
      <c r="E45" t="str" cm="1">
        <f t="array" ref="E45">IF(ROW()&lt;=ROWS(Table1[]), INDEX(Table1[Station Code], ROW()), INDEX(Table2[Station], ROW()-ROWS(Table1[])))</f>
        <v>25-14-SM02</v>
      </c>
      <c r="F45" t="str" cm="1">
        <f t="array" ref="F45">IF(ROW()&lt;=ROWS(Table1[]), INDEX(Table1[Region], ROW()), INDEX(Table2[Region], ROW()-ROWS(Table1[])))</f>
        <v>West</v>
      </c>
      <c r="G45" t="str" cm="1">
        <f t="array" ref="G45">IF(ROW()&lt;=ROWS(Table1[]), INDEX(Table1[Subregion], ROW()), INDEX(Table2[Subregion], ROW()-ROWS(Table1[])))</f>
        <v>Suisun Marsh</v>
      </c>
      <c r="H45" t="str" cm="1">
        <f t="array" ref="H45">IF(ROW()&lt;=ROWS(Table1[]), INDEX(Table1[Stratum], ROW()), INDEX(Table2[Stratum], ROW()-ROWS(Table1[])))</f>
        <v>Suisun Marsh</v>
      </c>
      <c r="I45" cm="1">
        <f t="array" ref="I45">IF(ROW()&lt;=ROWS(Table1[]), INDEX(Table1[Fork Length], ROW()), INDEX(Table2[Length], ROW()-ROWS(Table1[])))</f>
        <v>60</v>
      </c>
      <c r="J45" cm="1">
        <f t="array" ref="J45">IF(ROW()&lt;=ROWS(Table1[]), INDEX(Table1[Catch], ROW()), INDEX(Table2[Frequency], ROW()-ROWS(Table1[])))</f>
        <v>1</v>
      </c>
      <c r="K45" t="str" cm="1">
        <f t="array" ref="K45">IF(ROW()&lt;=ROWS(Table1[]), INDEX(Table1[Life Stage], ROW()), INDEX(Table2[Life Stage], ROW()-ROWS(Table1[])))</f>
        <v>Juvenile</v>
      </c>
      <c r="L45" s="50" cm="1">
        <f t="array" ref="L45">IF(ROW()&lt;=ROWS(Table1[]), INDEX(Table1[SalvageSum], ROW()), INDEX(Table2[SalvageSum], ROW()-ROWS(Table1[])))</f>
        <v>0</v>
      </c>
      <c r="M45" s="50" cm="1">
        <f t="array" ref="M45">IF(ROW()&lt;=ROWS(Table1[]), INDEX(Table1[ExpSalv], ROW()), INDEX(Table2[ExpSalv], ROW()-ROWS(Table1[])))</f>
        <v>0</v>
      </c>
      <c r="N45" t="str" cm="1">
        <f t="array" ref="N45">IF(ROW()&lt;=ROWS(Table1[]), INDEX(Table1[Agency], ROW()), INDEX(Table2[Agency], ROW()-ROWS(Table1[])))</f>
        <v>USFWS</v>
      </c>
      <c r="O45" cm="1">
        <f t="array" ref="O45">IF(ROW()&lt;=ROWS(Table1[]), INDEX(Table1[Notes], ROW()), INDEX(Table2[Comments], ROW()-ROWS(Table1[])))</f>
        <v>0</v>
      </c>
    </row>
    <row r="46" spans="1:15" x14ac:dyDescent="0.25">
      <c r="A46" cm="1">
        <f t="array" ref="A46">IF(ROW()&lt;=ROWS(Table1[]), INDEX(Table1[SurveyNo], ROW()), INDEX(Table2[SurveyNo], ROW()-ROWS(Table1[])))</f>
        <v>0</v>
      </c>
      <c r="B46" s="23" cm="1">
        <f t="array" ref="B46">IF(ROW()&lt;=ROWS(Table1[]), INDEX(Table1[Date], ROW()), INDEX(Table2[Date], ROW()-ROWS(Table1[])))</f>
        <v>45594</v>
      </c>
      <c r="C46" cm="1">
        <f t="array" ref="C46">IF(ROW()&lt;=ROWS(Table1[]), INDEX(Table1[SampleID], ROW()), INDEX(Table2[SampleID], ROW()-ROWS(Table1[])))</f>
        <v>721346</v>
      </c>
      <c r="D46" t="str" cm="1">
        <f t="array" ref="D46">IF(ROW()&lt;=ROWS(Table1[]), INDEX(Table1[Survey], ROW()), INDEX(Table2[Survey], ROW()-ROWS(Table1[])))</f>
        <v>EDSM</v>
      </c>
      <c r="E46" t="str" cm="1">
        <f t="array" ref="E46">IF(ROW()&lt;=ROWS(Table1[]), INDEX(Table1[Station Code], ROW()), INDEX(Table2[Station], ROW()-ROWS(Table1[])))</f>
        <v>25-14-SM02</v>
      </c>
      <c r="F46" t="str" cm="1">
        <f t="array" ref="F46">IF(ROW()&lt;=ROWS(Table1[]), INDEX(Table1[Region], ROW()), INDEX(Table2[Region], ROW()-ROWS(Table1[])))</f>
        <v>West</v>
      </c>
      <c r="G46" t="str" cm="1">
        <f t="array" ref="G46">IF(ROW()&lt;=ROWS(Table1[]), INDEX(Table1[Subregion], ROW()), INDEX(Table2[Subregion], ROW()-ROWS(Table1[])))</f>
        <v>Suisun Marsh</v>
      </c>
      <c r="H46" t="str" cm="1">
        <f t="array" ref="H46">IF(ROW()&lt;=ROWS(Table1[]), INDEX(Table1[Stratum], ROW()), INDEX(Table2[Stratum], ROW()-ROWS(Table1[])))</f>
        <v>Suisun Marsh</v>
      </c>
      <c r="I46" cm="1">
        <f t="array" ref="I46">IF(ROW()&lt;=ROWS(Table1[]), INDEX(Table1[Fork Length], ROW()), INDEX(Table2[Length], ROW()-ROWS(Table1[])))</f>
        <v>94</v>
      </c>
      <c r="J46" cm="1">
        <f t="array" ref="J46">IF(ROW()&lt;=ROWS(Table1[]), INDEX(Table1[Catch], ROW()), INDEX(Table2[Frequency], ROW()-ROWS(Table1[])))</f>
        <v>1</v>
      </c>
      <c r="K46" t="str" cm="1">
        <f t="array" ref="K46">IF(ROW()&lt;=ROWS(Table1[]), INDEX(Table1[Life Stage], ROW()), INDEX(Table2[Life Stage], ROW()-ROWS(Table1[])))</f>
        <v>Adult</v>
      </c>
      <c r="L46" s="50" cm="1">
        <f t="array" ref="L46">IF(ROW()&lt;=ROWS(Table1[]), INDEX(Table1[SalvageSum], ROW()), INDEX(Table2[SalvageSum], ROW()-ROWS(Table1[])))</f>
        <v>0</v>
      </c>
      <c r="M46" s="50" cm="1">
        <f t="array" ref="M46">IF(ROW()&lt;=ROWS(Table1[]), INDEX(Table1[ExpSalv], ROW()), INDEX(Table2[ExpSalv], ROW()-ROWS(Table1[])))</f>
        <v>0</v>
      </c>
      <c r="N46" t="str" cm="1">
        <f t="array" ref="N46">IF(ROW()&lt;=ROWS(Table1[]), INDEX(Table1[Agency], ROW()), INDEX(Table2[Agency], ROW()-ROWS(Table1[])))</f>
        <v>USFWS</v>
      </c>
      <c r="O46" cm="1">
        <f t="array" ref="O46">IF(ROW()&lt;=ROWS(Table1[]), INDEX(Table1[Notes], ROW()), INDEX(Table2[Comments], ROW()-ROWS(Table1[])))</f>
        <v>0</v>
      </c>
    </row>
    <row r="47" spans="1:15" x14ac:dyDescent="0.25">
      <c r="A47" cm="1">
        <f t="array" ref="A47">IF(ROW()&lt;=ROWS(Table1[]), INDEX(Table1[SurveyNo], ROW()), INDEX(Table2[SurveyNo], ROW()-ROWS(Table1[])))</f>
        <v>0</v>
      </c>
      <c r="B47" s="23" cm="1">
        <f t="array" ref="B47">IF(ROW()&lt;=ROWS(Table1[]), INDEX(Table1[Date], ROW()), INDEX(Table2[Date], ROW()-ROWS(Table1[])))</f>
        <v>45596</v>
      </c>
      <c r="C47" cm="1">
        <f t="array" ref="C47">IF(ROW()&lt;=ROWS(Table1[]), INDEX(Table1[SampleID], ROW()), INDEX(Table2[SampleID], ROW()-ROWS(Table1[])))</f>
        <v>721494</v>
      </c>
      <c r="D47" t="str" cm="1">
        <f t="array" ref="D47">IF(ROW()&lt;=ROWS(Table1[]), INDEX(Table1[Survey], ROW()), INDEX(Table2[Survey], ROW()-ROWS(Table1[])))</f>
        <v>EDSM</v>
      </c>
      <c r="E47" t="str" cm="1">
        <f t="array" ref="E47">IF(ROW()&lt;=ROWS(Table1[]), INDEX(Table1[Station Code], ROW()), INDEX(Table2[Station], ROW()-ROWS(Table1[])))</f>
        <v>25-14-SM06</v>
      </c>
      <c r="F47" t="str" cm="1">
        <f t="array" ref="F47">IF(ROW()&lt;=ROWS(Table1[]), INDEX(Table1[Region], ROW()), INDEX(Table2[Region], ROW()-ROWS(Table1[])))</f>
        <v>West</v>
      </c>
      <c r="G47" t="str" cm="1">
        <f t="array" ref="G47">IF(ROW()&lt;=ROWS(Table1[]), INDEX(Table1[Subregion], ROW()), INDEX(Table2[Subregion], ROW()-ROWS(Table1[])))</f>
        <v>Grizzly Bay</v>
      </c>
      <c r="H47" t="str" cm="1">
        <f t="array" ref="H47">IF(ROW()&lt;=ROWS(Table1[]), INDEX(Table1[Stratum], ROW()), INDEX(Table2[Stratum], ROW()-ROWS(Table1[])))</f>
        <v>Suisun Marsh</v>
      </c>
      <c r="I47" cm="1">
        <f t="array" ref="I47">IF(ROW()&lt;=ROWS(Table1[]), INDEX(Table1[Fork Length], ROW()), INDEX(Table2[Length], ROW()-ROWS(Table1[])))</f>
        <v>57</v>
      </c>
      <c r="J47" cm="1">
        <f t="array" ref="J47">IF(ROW()&lt;=ROWS(Table1[]), INDEX(Table1[Catch], ROW()), INDEX(Table2[Frequency], ROW()-ROWS(Table1[])))</f>
        <v>1</v>
      </c>
      <c r="K47" t="str" cm="1">
        <f t="array" ref="K47">IF(ROW()&lt;=ROWS(Table1[]), INDEX(Table1[Life Stage], ROW()), INDEX(Table2[Life Stage], ROW()-ROWS(Table1[])))</f>
        <v>Juvenile</v>
      </c>
      <c r="L47" s="50" cm="1">
        <f t="array" ref="L47">IF(ROW()&lt;=ROWS(Table1[]), INDEX(Table1[SalvageSum], ROW()), INDEX(Table2[SalvageSum], ROW()-ROWS(Table1[])))</f>
        <v>0</v>
      </c>
      <c r="M47" s="50" cm="1">
        <f t="array" ref="M47">IF(ROW()&lt;=ROWS(Table1[]), INDEX(Table1[ExpSalv], ROW()), INDEX(Table2[ExpSalv], ROW()-ROWS(Table1[])))</f>
        <v>0</v>
      </c>
      <c r="N47" t="str" cm="1">
        <f t="array" ref="N47">IF(ROW()&lt;=ROWS(Table1[]), INDEX(Table1[Agency], ROW()), INDEX(Table2[Agency], ROW()-ROWS(Table1[])))</f>
        <v>USFWS</v>
      </c>
      <c r="O47" cm="1">
        <f t="array" ref="O47">IF(ROW()&lt;=ROWS(Table1[]), INDEX(Table1[Notes], ROW()), INDEX(Table2[Comments], ROW()-ROWS(Table1[])))</f>
        <v>0</v>
      </c>
    </row>
    <row r="48" spans="1:15" x14ac:dyDescent="0.25">
      <c r="A48" cm="1">
        <f t="array" ref="A48">IF(ROW()&lt;=ROWS(Table1[]), INDEX(Table1[SurveyNo], ROW()), INDEX(Table2[SurveyNo], ROW()-ROWS(Table1[])))</f>
        <v>0</v>
      </c>
      <c r="B48" s="23" cm="1">
        <f t="array" ref="B48">IF(ROW()&lt;=ROWS(Table1[]), INDEX(Table1[Date], ROW()), INDEX(Table2[Date], ROW()-ROWS(Table1[])))</f>
        <v>45601</v>
      </c>
      <c r="C48" cm="1">
        <f t="array" ref="C48">IF(ROW()&lt;=ROWS(Table1[]), INDEX(Table1[SampleID], ROW()), INDEX(Table2[SampleID], ROW()-ROWS(Table1[])))</f>
        <v>721592</v>
      </c>
      <c r="D48" t="str" cm="1">
        <f t="array" ref="D48">IF(ROW()&lt;=ROWS(Table1[]), INDEX(Table1[Survey], ROW()), INDEX(Table2[Survey], ROW()-ROWS(Table1[])))</f>
        <v>EDSM</v>
      </c>
      <c r="E48" t="str" cm="1">
        <f t="array" ref="E48">IF(ROW()&lt;=ROWS(Table1[]), INDEX(Table1[Station Code], ROW()), INDEX(Table2[Station], ROW()-ROWS(Table1[])))</f>
        <v>25-15-SM03</v>
      </c>
      <c r="F48" t="str" cm="1">
        <f t="array" ref="F48">IF(ROW()&lt;=ROWS(Table1[]), INDEX(Table1[Region], ROW()), INDEX(Table2[Region], ROW()-ROWS(Table1[])))</f>
        <v>West</v>
      </c>
      <c r="G48" t="str" cm="1">
        <f t="array" ref="G48">IF(ROW()&lt;=ROWS(Table1[]), INDEX(Table1[Subregion], ROW()), INDEX(Table2[Subregion], ROW()-ROWS(Table1[])))</f>
        <v>Grizzly Bay</v>
      </c>
      <c r="H48" t="str" cm="1">
        <f t="array" ref="H48">IF(ROW()&lt;=ROWS(Table1[]), INDEX(Table1[Stratum], ROW()), INDEX(Table2[Stratum], ROW()-ROWS(Table1[])))</f>
        <v>Suisun Marsh</v>
      </c>
      <c r="I48" cm="1">
        <f t="array" ref="I48">IF(ROW()&lt;=ROWS(Table1[]), INDEX(Table1[Fork Length], ROW()), INDEX(Table2[Length], ROW()-ROWS(Table1[])))</f>
        <v>55</v>
      </c>
      <c r="J48" cm="1">
        <f t="array" ref="J48">IF(ROW()&lt;=ROWS(Table1[]), INDEX(Table1[Catch], ROW()), INDEX(Table2[Frequency], ROW()-ROWS(Table1[])))</f>
        <v>1</v>
      </c>
      <c r="K48" t="str" cm="1">
        <f t="array" ref="K48">IF(ROW()&lt;=ROWS(Table1[]), INDEX(Table1[Life Stage], ROW()), INDEX(Table2[Life Stage], ROW()-ROWS(Table1[])))</f>
        <v>Juvenile</v>
      </c>
      <c r="L48" s="50" cm="1">
        <f t="array" ref="L48">IF(ROW()&lt;=ROWS(Table1[]), INDEX(Table1[SalvageSum], ROW()), INDEX(Table2[SalvageSum], ROW()-ROWS(Table1[])))</f>
        <v>0</v>
      </c>
      <c r="M48" s="50" cm="1">
        <f t="array" ref="M48">IF(ROW()&lt;=ROWS(Table1[]), INDEX(Table1[ExpSalv], ROW()), INDEX(Table2[ExpSalv], ROW()-ROWS(Table1[])))</f>
        <v>0</v>
      </c>
      <c r="N48" t="str" cm="1">
        <f t="array" ref="N48">IF(ROW()&lt;=ROWS(Table1[]), INDEX(Table1[Agency], ROW()), INDEX(Table2[Agency], ROW()-ROWS(Table1[])))</f>
        <v>USFWS</v>
      </c>
      <c r="O48" cm="1">
        <f t="array" ref="O48">IF(ROW()&lt;=ROWS(Table1[]), INDEX(Table1[Notes], ROW()), INDEX(Table2[Comments], ROW()-ROWS(Table1[])))</f>
        <v>0</v>
      </c>
    </row>
    <row r="49" spans="1:15" x14ac:dyDescent="0.25">
      <c r="A49" cm="1">
        <f t="array" ref="A49">IF(ROW()&lt;=ROWS(Table1[]), INDEX(Table1[SurveyNo], ROW()), INDEX(Table2[SurveyNo], ROW()-ROWS(Table1[])))</f>
        <v>0</v>
      </c>
      <c r="B49" s="23" cm="1">
        <f t="array" ref="B49">IF(ROW()&lt;=ROWS(Table1[]), INDEX(Table1[Date], ROW()), INDEX(Table2[Date], ROW()-ROWS(Table1[])))</f>
        <v>45601</v>
      </c>
      <c r="C49" cm="1">
        <f t="array" ref="C49">IF(ROW()&lt;=ROWS(Table1[]), INDEX(Table1[SampleID], ROW()), INDEX(Table2[SampleID], ROW()-ROWS(Table1[])))</f>
        <v>721592</v>
      </c>
      <c r="D49" t="str" cm="1">
        <f t="array" ref="D49">IF(ROW()&lt;=ROWS(Table1[]), INDEX(Table1[Survey], ROW()), INDEX(Table2[Survey], ROW()-ROWS(Table1[])))</f>
        <v>EDSM</v>
      </c>
      <c r="E49" t="str" cm="1">
        <f t="array" ref="E49">IF(ROW()&lt;=ROWS(Table1[]), INDEX(Table1[Station Code], ROW()), INDEX(Table2[Station], ROW()-ROWS(Table1[])))</f>
        <v>25-15-SM03</v>
      </c>
      <c r="F49" t="str" cm="1">
        <f t="array" ref="F49">IF(ROW()&lt;=ROWS(Table1[]), INDEX(Table1[Region], ROW()), INDEX(Table2[Region], ROW()-ROWS(Table1[])))</f>
        <v>West</v>
      </c>
      <c r="G49" t="str" cm="1">
        <f t="array" ref="G49">IF(ROW()&lt;=ROWS(Table1[]), INDEX(Table1[Subregion], ROW()), INDEX(Table2[Subregion], ROW()-ROWS(Table1[])))</f>
        <v>Grizzly Bay</v>
      </c>
      <c r="H49" t="str" cm="1">
        <f t="array" ref="H49">IF(ROW()&lt;=ROWS(Table1[]), INDEX(Table1[Stratum], ROW()), INDEX(Table2[Stratum], ROW()-ROWS(Table1[])))</f>
        <v>Suisun Marsh</v>
      </c>
      <c r="I49" cm="1">
        <f t="array" ref="I49">IF(ROW()&lt;=ROWS(Table1[]), INDEX(Table1[Fork Length], ROW()), INDEX(Table2[Length], ROW()-ROWS(Table1[])))</f>
        <v>55</v>
      </c>
      <c r="J49" cm="1">
        <f t="array" ref="J49">IF(ROW()&lt;=ROWS(Table1[]), INDEX(Table1[Catch], ROW()), INDEX(Table2[Frequency], ROW()-ROWS(Table1[])))</f>
        <v>1</v>
      </c>
      <c r="K49" t="str" cm="1">
        <f t="array" ref="K49">IF(ROW()&lt;=ROWS(Table1[]), INDEX(Table1[Life Stage], ROW()), INDEX(Table2[Life Stage], ROW()-ROWS(Table1[])))</f>
        <v>Juvenile</v>
      </c>
      <c r="L49" s="50" cm="1">
        <f t="array" ref="L49">IF(ROW()&lt;=ROWS(Table1[]), INDEX(Table1[SalvageSum], ROW()), INDEX(Table2[SalvageSum], ROW()-ROWS(Table1[])))</f>
        <v>0</v>
      </c>
      <c r="M49" s="50" cm="1">
        <f t="array" ref="M49">IF(ROW()&lt;=ROWS(Table1[]), INDEX(Table1[ExpSalv], ROW()), INDEX(Table2[ExpSalv], ROW()-ROWS(Table1[])))</f>
        <v>0</v>
      </c>
      <c r="N49" t="str" cm="1">
        <f t="array" ref="N49">IF(ROW()&lt;=ROWS(Table1[]), INDEX(Table1[Agency], ROW()), INDEX(Table2[Agency], ROW()-ROWS(Table1[])))</f>
        <v>USFWS</v>
      </c>
      <c r="O49" cm="1">
        <f t="array" ref="O49">IF(ROW()&lt;=ROWS(Table1[]), INDEX(Table1[Notes], ROW()), INDEX(Table2[Comments], ROW()-ROWS(Table1[])))</f>
        <v>0</v>
      </c>
    </row>
    <row r="50" spans="1:15" x14ac:dyDescent="0.25">
      <c r="A50" cm="1">
        <f t="array" ref="A50">IF(ROW()&lt;=ROWS(Table1[]), INDEX(Table1[SurveyNo], ROW()), INDEX(Table2[SurveyNo], ROW()-ROWS(Table1[])))</f>
        <v>0</v>
      </c>
      <c r="B50" s="23" cm="1">
        <f t="array" ref="B50">IF(ROW()&lt;=ROWS(Table1[]), INDEX(Table1[Date], ROW()), INDEX(Table2[Date], ROW()-ROWS(Table1[])))</f>
        <v>45601</v>
      </c>
      <c r="C50" cm="1">
        <f t="array" ref="C50">IF(ROW()&lt;=ROWS(Table1[]), INDEX(Table1[SampleID], ROW()), INDEX(Table2[SampleID], ROW()-ROWS(Table1[])))</f>
        <v>721592</v>
      </c>
      <c r="D50" t="str" cm="1">
        <f t="array" ref="D50">IF(ROW()&lt;=ROWS(Table1[]), INDEX(Table1[Survey], ROW()), INDEX(Table2[Survey], ROW()-ROWS(Table1[])))</f>
        <v>EDSM</v>
      </c>
      <c r="E50" t="str" cm="1">
        <f t="array" ref="E50">IF(ROW()&lt;=ROWS(Table1[]), INDEX(Table1[Station Code], ROW()), INDEX(Table2[Station], ROW()-ROWS(Table1[])))</f>
        <v>25-15-SM03</v>
      </c>
      <c r="F50" t="str" cm="1">
        <f t="array" ref="F50">IF(ROW()&lt;=ROWS(Table1[]), INDEX(Table1[Region], ROW()), INDEX(Table2[Region], ROW()-ROWS(Table1[])))</f>
        <v>West</v>
      </c>
      <c r="G50" t="str" cm="1">
        <f t="array" ref="G50">IF(ROW()&lt;=ROWS(Table1[]), INDEX(Table1[Subregion], ROW()), INDEX(Table2[Subregion], ROW()-ROWS(Table1[])))</f>
        <v>Grizzly Bay</v>
      </c>
      <c r="H50" t="str" cm="1">
        <f t="array" ref="H50">IF(ROW()&lt;=ROWS(Table1[]), INDEX(Table1[Stratum], ROW()), INDEX(Table2[Stratum], ROW()-ROWS(Table1[])))</f>
        <v>Suisun Marsh</v>
      </c>
      <c r="I50" cm="1">
        <f t="array" ref="I50">IF(ROW()&lt;=ROWS(Table1[]), INDEX(Table1[Fork Length], ROW()), INDEX(Table2[Length], ROW()-ROWS(Table1[])))</f>
        <v>64</v>
      </c>
      <c r="J50" cm="1">
        <f t="array" ref="J50">IF(ROW()&lt;=ROWS(Table1[]), INDEX(Table1[Catch], ROW()), INDEX(Table2[Frequency], ROW()-ROWS(Table1[])))</f>
        <v>1</v>
      </c>
      <c r="K50" t="str" cm="1">
        <f t="array" ref="K50">IF(ROW()&lt;=ROWS(Table1[]), INDEX(Table1[Life Stage], ROW()), INDEX(Table2[Life Stage], ROW()-ROWS(Table1[])))</f>
        <v>Juvenile</v>
      </c>
      <c r="L50" s="50" cm="1">
        <f t="array" ref="L50">IF(ROW()&lt;=ROWS(Table1[]), INDEX(Table1[SalvageSum], ROW()), INDEX(Table2[SalvageSum], ROW()-ROWS(Table1[])))</f>
        <v>0</v>
      </c>
      <c r="M50" s="50" cm="1">
        <f t="array" ref="M50">IF(ROW()&lt;=ROWS(Table1[]), INDEX(Table1[ExpSalv], ROW()), INDEX(Table2[ExpSalv], ROW()-ROWS(Table1[])))</f>
        <v>0</v>
      </c>
      <c r="N50" t="str" cm="1">
        <f t="array" ref="N50">IF(ROW()&lt;=ROWS(Table1[]), INDEX(Table1[Agency], ROW()), INDEX(Table2[Agency], ROW()-ROWS(Table1[])))</f>
        <v>USFWS</v>
      </c>
      <c r="O50" cm="1">
        <f t="array" ref="O50">IF(ROW()&lt;=ROWS(Table1[]), INDEX(Table1[Notes], ROW()), INDEX(Table2[Comments], ROW()-ROWS(Table1[])))</f>
        <v>0</v>
      </c>
    </row>
    <row r="51" spans="1:15" x14ac:dyDescent="0.25">
      <c r="A51" cm="1">
        <f t="array" ref="A51">IF(ROW()&lt;=ROWS(Table1[]), INDEX(Table1[SurveyNo], ROW()), INDEX(Table2[SurveyNo], ROW()-ROWS(Table1[])))</f>
        <v>0</v>
      </c>
      <c r="B51" s="23" cm="1">
        <f t="array" ref="B51">IF(ROW()&lt;=ROWS(Table1[]), INDEX(Table1[Date], ROW()), INDEX(Table2[Date], ROW()-ROWS(Table1[])))</f>
        <v>45601</v>
      </c>
      <c r="C51" cm="1">
        <f t="array" ref="C51">IF(ROW()&lt;=ROWS(Table1[]), INDEX(Table1[SampleID], ROW()), INDEX(Table2[SampleID], ROW()-ROWS(Table1[])))</f>
        <v>721592</v>
      </c>
      <c r="D51" t="str" cm="1">
        <f t="array" ref="D51">IF(ROW()&lt;=ROWS(Table1[]), INDEX(Table1[Survey], ROW()), INDEX(Table2[Survey], ROW()-ROWS(Table1[])))</f>
        <v>EDSM</v>
      </c>
      <c r="E51" t="str" cm="1">
        <f t="array" ref="E51">IF(ROW()&lt;=ROWS(Table1[]), INDEX(Table1[Station Code], ROW()), INDEX(Table2[Station], ROW()-ROWS(Table1[])))</f>
        <v>25-15-SM03</v>
      </c>
      <c r="F51" t="str" cm="1">
        <f t="array" ref="F51">IF(ROW()&lt;=ROWS(Table1[]), INDEX(Table1[Region], ROW()), INDEX(Table2[Region], ROW()-ROWS(Table1[])))</f>
        <v>West</v>
      </c>
      <c r="G51" t="str" cm="1">
        <f t="array" ref="G51">IF(ROW()&lt;=ROWS(Table1[]), INDEX(Table1[Subregion], ROW()), INDEX(Table2[Subregion], ROW()-ROWS(Table1[])))</f>
        <v>Grizzly Bay</v>
      </c>
      <c r="H51" t="str" cm="1">
        <f t="array" ref="H51">IF(ROW()&lt;=ROWS(Table1[]), INDEX(Table1[Stratum], ROW()), INDEX(Table2[Stratum], ROW()-ROWS(Table1[])))</f>
        <v>Suisun Marsh</v>
      </c>
      <c r="I51" cm="1">
        <f t="array" ref="I51">IF(ROW()&lt;=ROWS(Table1[]), INDEX(Table1[Fork Length], ROW()), INDEX(Table2[Length], ROW()-ROWS(Table1[])))</f>
        <v>62</v>
      </c>
      <c r="J51" cm="1">
        <f t="array" ref="J51">IF(ROW()&lt;=ROWS(Table1[]), INDEX(Table1[Catch], ROW()), INDEX(Table2[Frequency], ROW()-ROWS(Table1[])))</f>
        <v>1</v>
      </c>
      <c r="K51" t="str" cm="1">
        <f t="array" ref="K51">IF(ROW()&lt;=ROWS(Table1[]), INDEX(Table1[Life Stage], ROW()), INDEX(Table2[Life Stage], ROW()-ROWS(Table1[])))</f>
        <v>Juvenile</v>
      </c>
      <c r="L51" s="50" cm="1">
        <f t="array" ref="L51">IF(ROW()&lt;=ROWS(Table1[]), INDEX(Table1[SalvageSum], ROW()), INDEX(Table2[SalvageSum], ROW()-ROWS(Table1[])))</f>
        <v>0</v>
      </c>
      <c r="M51" s="50" cm="1">
        <f t="array" ref="M51">IF(ROW()&lt;=ROWS(Table1[]), INDEX(Table1[ExpSalv], ROW()), INDEX(Table2[ExpSalv], ROW()-ROWS(Table1[])))</f>
        <v>0</v>
      </c>
      <c r="N51" t="str" cm="1">
        <f t="array" ref="N51">IF(ROW()&lt;=ROWS(Table1[]), INDEX(Table1[Agency], ROW()), INDEX(Table2[Agency], ROW()-ROWS(Table1[])))</f>
        <v>USFWS</v>
      </c>
      <c r="O51" cm="1">
        <f t="array" ref="O51">IF(ROW()&lt;=ROWS(Table1[]), INDEX(Table1[Notes], ROW()), INDEX(Table2[Comments], ROW()-ROWS(Table1[])))</f>
        <v>0</v>
      </c>
    </row>
    <row r="52" spans="1:15" x14ac:dyDescent="0.25">
      <c r="A52" cm="1">
        <f t="array" ref="A52">IF(ROW()&lt;=ROWS(Table1[]), INDEX(Table1[SurveyNo], ROW()), INDEX(Table2[SurveyNo], ROW()-ROWS(Table1[])))</f>
        <v>0</v>
      </c>
      <c r="B52" s="23" cm="1">
        <f t="array" ref="B52">IF(ROW()&lt;=ROWS(Table1[]), INDEX(Table1[Date], ROW()), INDEX(Table2[Date], ROW()-ROWS(Table1[])))</f>
        <v>45601</v>
      </c>
      <c r="C52" cm="1">
        <f t="array" ref="C52">IF(ROW()&lt;=ROWS(Table1[]), INDEX(Table1[SampleID], ROW()), INDEX(Table2[SampleID], ROW()-ROWS(Table1[])))</f>
        <v>721594</v>
      </c>
      <c r="D52" t="str" cm="1">
        <f t="array" ref="D52">IF(ROW()&lt;=ROWS(Table1[]), INDEX(Table1[Survey], ROW()), INDEX(Table2[Survey], ROW()-ROWS(Table1[])))</f>
        <v>EDSM</v>
      </c>
      <c r="E52" t="str" cm="1">
        <f t="array" ref="E52">IF(ROW()&lt;=ROWS(Table1[]), INDEX(Table1[Station Code], ROW()), INDEX(Table2[Station], ROW()-ROWS(Table1[])))</f>
        <v>25-15-SM03</v>
      </c>
      <c r="F52" t="str" cm="1">
        <f t="array" ref="F52">IF(ROW()&lt;=ROWS(Table1[]), INDEX(Table1[Region], ROW()), INDEX(Table2[Region], ROW()-ROWS(Table1[])))</f>
        <v>West</v>
      </c>
      <c r="G52" t="str" cm="1">
        <f t="array" ref="G52">IF(ROW()&lt;=ROWS(Table1[]), INDEX(Table1[Subregion], ROW()), INDEX(Table2[Subregion], ROW()-ROWS(Table1[])))</f>
        <v>Grizzly Bay</v>
      </c>
      <c r="H52" t="str" cm="1">
        <f t="array" ref="H52">IF(ROW()&lt;=ROWS(Table1[]), INDEX(Table1[Stratum], ROW()), INDEX(Table2[Stratum], ROW()-ROWS(Table1[])))</f>
        <v>Suisun Marsh</v>
      </c>
      <c r="I52" cm="1">
        <f t="array" ref="I52">IF(ROW()&lt;=ROWS(Table1[]), INDEX(Table1[Fork Length], ROW()), INDEX(Table2[Length], ROW()-ROWS(Table1[])))</f>
        <v>57</v>
      </c>
      <c r="J52" cm="1">
        <f t="array" ref="J52">IF(ROW()&lt;=ROWS(Table1[]), INDEX(Table1[Catch], ROW()), INDEX(Table2[Frequency], ROW()-ROWS(Table1[])))</f>
        <v>1</v>
      </c>
      <c r="K52" t="str" cm="1">
        <f t="array" ref="K52">IF(ROW()&lt;=ROWS(Table1[]), INDEX(Table1[Life Stage], ROW()), INDEX(Table2[Life Stage], ROW()-ROWS(Table1[])))</f>
        <v>Juvenile</v>
      </c>
      <c r="L52" s="50" cm="1">
        <f t="array" ref="L52">IF(ROW()&lt;=ROWS(Table1[]), INDEX(Table1[SalvageSum], ROW()), INDEX(Table2[SalvageSum], ROW()-ROWS(Table1[])))</f>
        <v>0</v>
      </c>
      <c r="M52" s="50" cm="1">
        <f t="array" ref="M52">IF(ROW()&lt;=ROWS(Table1[]), INDEX(Table1[ExpSalv], ROW()), INDEX(Table2[ExpSalv], ROW()-ROWS(Table1[])))</f>
        <v>0</v>
      </c>
      <c r="N52" t="str" cm="1">
        <f t="array" ref="N52">IF(ROW()&lt;=ROWS(Table1[]), INDEX(Table1[Agency], ROW()), INDEX(Table2[Agency], ROW()-ROWS(Table1[])))</f>
        <v>USFWS</v>
      </c>
      <c r="O52" cm="1">
        <f t="array" ref="O52">IF(ROW()&lt;=ROWS(Table1[]), INDEX(Table1[Notes], ROW()), INDEX(Table2[Comments], ROW()-ROWS(Table1[])))</f>
        <v>0</v>
      </c>
    </row>
    <row r="53" spans="1:15" x14ac:dyDescent="0.25">
      <c r="A53" cm="1">
        <f t="array" ref="A53">IF(ROW()&lt;=ROWS(Table1[]), INDEX(Table1[SurveyNo], ROW()), INDEX(Table2[SurveyNo], ROW()-ROWS(Table1[])))</f>
        <v>0</v>
      </c>
      <c r="B53" s="23" cm="1">
        <f t="array" ref="B53">IF(ROW()&lt;=ROWS(Table1[]), INDEX(Table1[Date], ROW()), INDEX(Table2[Date], ROW()-ROWS(Table1[])))</f>
        <v>45601</v>
      </c>
      <c r="C53" cm="1">
        <f t="array" ref="C53">IF(ROW()&lt;=ROWS(Table1[]), INDEX(Table1[SampleID], ROW()), INDEX(Table2[SampleID], ROW()-ROWS(Table1[])))</f>
        <v>721594</v>
      </c>
      <c r="D53" t="str" cm="1">
        <f t="array" ref="D53">IF(ROW()&lt;=ROWS(Table1[]), INDEX(Table1[Survey], ROW()), INDEX(Table2[Survey], ROW()-ROWS(Table1[])))</f>
        <v>EDSM</v>
      </c>
      <c r="E53" t="str" cm="1">
        <f t="array" ref="E53">IF(ROW()&lt;=ROWS(Table1[]), INDEX(Table1[Station Code], ROW()), INDEX(Table2[Station], ROW()-ROWS(Table1[])))</f>
        <v>25-15-SM03</v>
      </c>
      <c r="F53" t="str" cm="1">
        <f t="array" ref="F53">IF(ROW()&lt;=ROWS(Table1[]), INDEX(Table1[Region], ROW()), INDEX(Table2[Region], ROW()-ROWS(Table1[])))</f>
        <v>West</v>
      </c>
      <c r="G53" t="str" cm="1">
        <f t="array" ref="G53">IF(ROW()&lt;=ROWS(Table1[]), INDEX(Table1[Subregion], ROW()), INDEX(Table2[Subregion], ROW()-ROWS(Table1[])))</f>
        <v>Grizzly Bay</v>
      </c>
      <c r="H53" t="str" cm="1">
        <f t="array" ref="H53">IF(ROW()&lt;=ROWS(Table1[]), INDEX(Table1[Stratum], ROW()), INDEX(Table2[Stratum], ROW()-ROWS(Table1[])))</f>
        <v>Suisun Marsh</v>
      </c>
      <c r="I53" cm="1">
        <f t="array" ref="I53">IF(ROW()&lt;=ROWS(Table1[]), INDEX(Table1[Fork Length], ROW()), INDEX(Table2[Length], ROW()-ROWS(Table1[])))</f>
        <v>58</v>
      </c>
      <c r="J53" cm="1">
        <f t="array" ref="J53">IF(ROW()&lt;=ROWS(Table1[]), INDEX(Table1[Catch], ROW()), INDEX(Table2[Frequency], ROW()-ROWS(Table1[])))</f>
        <v>1</v>
      </c>
      <c r="K53" t="str" cm="1">
        <f t="array" ref="K53">IF(ROW()&lt;=ROWS(Table1[]), INDEX(Table1[Life Stage], ROW()), INDEX(Table2[Life Stage], ROW()-ROWS(Table1[])))</f>
        <v>Juvenile</v>
      </c>
      <c r="L53" s="50" cm="1">
        <f t="array" ref="L53">IF(ROW()&lt;=ROWS(Table1[]), INDEX(Table1[SalvageSum], ROW()), INDEX(Table2[SalvageSum], ROW()-ROWS(Table1[])))</f>
        <v>0</v>
      </c>
      <c r="M53" s="50" cm="1">
        <f t="array" ref="M53">IF(ROW()&lt;=ROWS(Table1[]), INDEX(Table1[ExpSalv], ROW()), INDEX(Table2[ExpSalv], ROW()-ROWS(Table1[])))</f>
        <v>0</v>
      </c>
      <c r="N53" t="str" cm="1">
        <f t="array" ref="N53">IF(ROW()&lt;=ROWS(Table1[]), INDEX(Table1[Agency], ROW()), INDEX(Table2[Agency], ROW()-ROWS(Table1[])))</f>
        <v>USFWS</v>
      </c>
      <c r="O53" cm="1">
        <f t="array" ref="O53">IF(ROW()&lt;=ROWS(Table1[]), INDEX(Table1[Notes], ROW()), INDEX(Table2[Comments], ROW()-ROWS(Table1[])))</f>
        <v>0</v>
      </c>
    </row>
    <row r="54" spans="1:15" x14ac:dyDescent="0.25">
      <c r="A54" cm="1">
        <f t="array" ref="A54">IF(ROW()&lt;=ROWS(Table1[]), INDEX(Table1[SurveyNo], ROW()), INDEX(Table2[SurveyNo], ROW()-ROWS(Table1[])))</f>
        <v>0</v>
      </c>
      <c r="B54" s="23" cm="1">
        <f t="array" ref="B54">IF(ROW()&lt;=ROWS(Table1[]), INDEX(Table1[Date], ROW()), INDEX(Table2[Date], ROW()-ROWS(Table1[])))</f>
        <v>45601</v>
      </c>
      <c r="C54" cm="1">
        <f t="array" ref="C54">IF(ROW()&lt;=ROWS(Table1[]), INDEX(Table1[SampleID], ROW()), INDEX(Table2[SampleID], ROW()-ROWS(Table1[])))</f>
        <v>721594</v>
      </c>
      <c r="D54" t="str" cm="1">
        <f t="array" ref="D54">IF(ROW()&lt;=ROWS(Table1[]), INDEX(Table1[Survey], ROW()), INDEX(Table2[Survey], ROW()-ROWS(Table1[])))</f>
        <v>EDSM</v>
      </c>
      <c r="E54" t="str" cm="1">
        <f t="array" ref="E54">IF(ROW()&lt;=ROWS(Table1[]), INDEX(Table1[Station Code], ROW()), INDEX(Table2[Station], ROW()-ROWS(Table1[])))</f>
        <v>25-15-SM03</v>
      </c>
      <c r="F54" t="str" cm="1">
        <f t="array" ref="F54">IF(ROW()&lt;=ROWS(Table1[]), INDEX(Table1[Region], ROW()), INDEX(Table2[Region], ROW()-ROWS(Table1[])))</f>
        <v>West</v>
      </c>
      <c r="G54" t="str" cm="1">
        <f t="array" ref="G54">IF(ROW()&lt;=ROWS(Table1[]), INDEX(Table1[Subregion], ROW()), INDEX(Table2[Subregion], ROW()-ROWS(Table1[])))</f>
        <v>Grizzly Bay</v>
      </c>
      <c r="H54" t="str" cm="1">
        <f t="array" ref="H54">IF(ROW()&lt;=ROWS(Table1[]), INDEX(Table1[Stratum], ROW()), INDEX(Table2[Stratum], ROW()-ROWS(Table1[])))</f>
        <v>Suisun Marsh</v>
      </c>
      <c r="I54" cm="1">
        <f t="array" ref="I54">IF(ROW()&lt;=ROWS(Table1[]), INDEX(Table1[Fork Length], ROW()), INDEX(Table2[Length], ROW()-ROWS(Table1[])))</f>
        <v>64</v>
      </c>
      <c r="J54" cm="1">
        <f t="array" ref="J54">IF(ROW()&lt;=ROWS(Table1[]), INDEX(Table1[Catch], ROW()), INDEX(Table2[Frequency], ROW()-ROWS(Table1[])))</f>
        <v>1</v>
      </c>
      <c r="K54" t="str" cm="1">
        <f t="array" ref="K54">IF(ROW()&lt;=ROWS(Table1[]), INDEX(Table1[Life Stage], ROW()), INDEX(Table2[Life Stage], ROW()-ROWS(Table1[])))</f>
        <v>Juvenile</v>
      </c>
      <c r="L54" s="50" cm="1">
        <f t="array" ref="L54">IF(ROW()&lt;=ROWS(Table1[]), INDEX(Table1[SalvageSum], ROW()), INDEX(Table2[SalvageSum], ROW()-ROWS(Table1[])))</f>
        <v>0</v>
      </c>
      <c r="M54" s="50" cm="1">
        <f t="array" ref="M54">IF(ROW()&lt;=ROWS(Table1[]), INDEX(Table1[ExpSalv], ROW()), INDEX(Table2[ExpSalv], ROW()-ROWS(Table1[])))</f>
        <v>0</v>
      </c>
      <c r="N54" t="str" cm="1">
        <f t="array" ref="N54">IF(ROW()&lt;=ROWS(Table1[]), INDEX(Table1[Agency], ROW()), INDEX(Table2[Agency], ROW()-ROWS(Table1[])))</f>
        <v>USFWS</v>
      </c>
      <c r="O54" cm="1">
        <f t="array" ref="O54">IF(ROW()&lt;=ROWS(Table1[]), INDEX(Table1[Notes], ROW()), INDEX(Table2[Comments], ROW()-ROWS(Table1[])))</f>
        <v>0</v>
      </c>
    </row>
    <row r="55" spans="1:15" x14ac:dyDescent="0.25">
      <c r="A55" cm="1">
        <f t="array" ref="A55">IF(ROW()&lt;=ROWS(Table1[]), INDEX(Table1[SurveyNo], ROW()), INDEX(Table2[SurveyNo], ROW()-ROWS(Table1[])))</f>
        <v>0</v>
      </c>
      <c r="B55" s="23" cm="1">
        <f t="array" ref="B55">IF(ROW()&lt;=ROWS(Table1[]), INDEX(Table1[Date], ROW()), INDEX(Table2[Date], ROW()-ROWS(Table1[])))</f>
        <v>45601</v>
      </c>
      <c r="C55" cm="1">
        <f t="array" ref="C55">IF(ROW()&lt;=ROWS(Table1[]), INDEX(Table1[SampleID], ROW()), INDEX(Table2[SampleID], ROW()-ROWS(Table1[])))</f>
        <v>721596</v>
      </c>
      <c r="D55" t="str" cm="1">
        <f t="array" ref="D55">IF(ROW()&lt;=ROWS(Table1[]), INDEX(Table1[Survey], ROW()), INDEX(Table2[Survey], ROW()-ROWS(Table1[])))</f>
        <v>EDSM</v>
      </c>
      <c r="E55" t="str" cm="1">
        <f t="array" ref="E55">IF(ROW()&lt;=ROWS(Table1[]), INDEX(Table1[Station Code], ROW()), INDEX(Table2[Station], ROW()-ROWS(Table1[])))</f>
        <v>25-15-SM03</v>
      </c>
      <c r="F55" t="str" cm="1">
        <f t="array" ref="F55">IF(ROW()&lt;=ROWS(Table1[]), INDEX(Table1[Region], ROW()), INDEX(Table2[Region], ROW()-ROWS(Table1[])))</f>
        <v>West</v>
      </c>
      <c r="G55" t="str" cm="1">
        <f t="array" ref="G55">IF(ROW()&lt;=ROWS(Table1[]), INDEX(Table1[Subregion], ROW()), INDEX(Table2[Subregion], ROW()-ROWS(Table1[])))</f>
        <v>Grizzly Bay</v>
      </c>
      <c r="H55" t="str" cm="1">
        <f t="array" ref="H55">IF(ROW()&lt;=ROWS(Table1[]), INDEX(Table1[Stratum], ROW()), INDEX(Table2[Stratum], ROW()-ROWS(Table1[])))</f>
        <v>Suisun Marsh</v>
      </c>
      <c r="I55" cm="1">
        <f t="array" ref="I55">IF(ROW()&lt;=ROWS(Table1[]), INDEX(Table1[Fork Length], ROW()), INDEX(Table2[Length], ROW()-ROWS(Table1[])))</f>
        <v>100</v>
      </c>
      <c r="J55" cm="1">
        <f t="array" ref="J55">IF(ROW()&lt;=ROWS(Table1[]), INDEX(Table1[Catch], ROW()), INDEX(Table2[Frequency], ROW()-ROWS(Table1[])))</f>
        <v>1</v>
      </c>
      <c r="K55" t="str" cm="1">
        <f t="array" ref="K55">IF(ROW()&lt;=ROWS(Table1[]), INDEX(Table1[Life Stage], ROW()), INDEX(Table2[Life Stage], ROW()-ROWS(Table1[])))</f>
        <v>Adult</v>
      </c>
      <c r="L55" s="50" cm="1">
        <f t="array" ref="L55">IF(ROW()&lt;=ROWS(Table1[]), INDEX(Table1[SalvageSum], ROW()), INDEX(Table2[SalvageSum], ROW()-ROWS(Table1[])))</f>
        <v>0</v>
      </c>
      <c r="M55" s="50" cm="1">
        <f t="array" ref="M55">IF(ROW()&lt;=ROWS(Table1[]), INDEX(Table1[ExpSalv], ROW()), INDEX(Table2[ExpSalv], ROW()-ROWS(Table1[])))</f>
        <v>0</v>
      </c>
      <c r="N55" t="str" cm="1">
        <f t="array" ref="N55">IF(ROW()&lt;=ROWS(Table1[]), INDEX(Table1[Agency], ROW()), INDEX(Table2[Agency], ROW()-ROWS(Table1[])))</f>
        <v>USFWS</v>
      </c>
      <c r="O55" cm="1">
        <f t="array" ref="O55">IF(ROW()&lt;=ROWS(Table1[]), INDEX(Table1[Notes], ROW()), INDEX(Table2[Comments], ROW()-ROWS(Table1[])))</f>
        <v>0</v>
      </c>
    </row>
    <row r="56" spans="1:15" x14ac:dyDescent="0.25">
      <c r="A56" cm="1">
        <f t="array" ref="A56">IF(ROW()&lt;=ROWS(Table1[]), INDEX(Table1[SurveyNo], ROW()), INDEX(Table2[SurveyNo], ROW()-ROWS(Table1[])))</f>
        <v>0</v>
      </c>
      <c r="B56" s="23" cm="1">
        <f t="array" ref="B56">IF(ROW()&lt;=ROWS(Table1[]), INDEX(Table1[Date], ROW()), INDEX(Table2[Date], ROW()-ROWS(Table1[])))</f>
        <v>45601</v>
      </c>
      <c r="C56" cm="1">
        <f t="array" ref="C56">IF(ROW()&lt;=ROWS(Table1[]), INDEX(Table1[SampleID], ROW()), INDEX(Table2[SampleID], ROW()-ROWS(Table1[])))</f>
        <v>721596</v>
      </c>
      <c r="D56" t="str" cm="1">
        <f t="array" ref="D56">IF(ROW()&lt;=ROWS(Table1[]), INDEX(Table1[Survey], ROW()), INDEX(Table2[Survey], ROW()-ROWS(Table1[])))</f>
        <v>EDSM</v>
      </c>
      <c r="E56" t="str" cm="1">
        <f t="array" ref="E56">IF(ROW()&lt;=ROWS(Table1[]), INDEX(Table1[Station Code], ROW()), INDEX(Table2[Station], ROW()-ROWS(Table1[])))</f>
        <v>25-15-SM03</v>
      </c>
      <c r="F56" t="str" cm="1">
        <f t="array" ref="F56">IF(ROW()&lt;=ROWS(Table1[]), INDEX(Table1[Region], ROW()), INDEX(Table2[Region], ROW()-ROWS(Table1[])))</f>
        <v>West</v>
      </c>
      <c r="G56" t="str" cm="1">
        <f t="array" ref="G56">IF(ROW()&lt;=ROWS(Table1[]), INDEX(Table1[Subregion], ROW()), INDEX(Table2[Subregion], ROW()-ROWS(Table1[])))</f>
        <v>Grizzly Bay</v>
      </c>
      <c r="H56" t="str" cm="1">
        <f t="array" ref="H56">IF(ROW()&lt;=ROWS(Table1[]), INDEX(Table1[Stratum], ROW()), INDEX(Table2[Stratum], ROW()-ROWS(Table1[])))</f>
        <v>Suisun Marsh</v>
      </c>
      <c r="I56" cm="1">
        <f t="array" ref="I56">IF(ROW()&lt;=ROWS(Table1[]), INDEX(Table1[Fork Length], ROW()), INDEX(Table2[Length], ROW()-ROWS(Table1[])))</f>
        <v>54</v>
      </c>
      <c r="J56" cm="1">
        <f t="array" ref="J56">IF(ROW()&lt;=ROWS(Table1[]), INDEX(Table1[Catch], ROW()), INDEX(Table2[Frequency], ROW()-ROWS(Table1[])))</f>
        <v>1</v>
      </c>
      <c r="K56" t="str" cm="1">
        <f t="array" ref="K56">IF(ROW()&lt;=ROWS(Table1[]), INDEX(Table1[Life Stage], ROW()), INDEX(Table2[Life Stage], ROW()-ROWS(Table1[])))</f>
        <v>Juvenile</v>
      </c>
      <c r="L56" s="50" cm="1">
        <f t="array" ref="L56">IF(ROW()&lt;=ROWS(Table1[]), INDEX(Table1[SalvageSum], ROW()), INDEX(Table2[SalvageSum], ROW()-ROWS(Table1[])))</f>
        <v>0</v>
      </c>
      <c r="M56" s="50" cm="1">
        <f t="array" ref="M56">IF(ROW()&lt;=ROWS(Table1[]), INDEX(Table1[ExpSalv], ROW()), INDEX(Table2[ExpSalv], ROW()-ROWS(Table1[])))</f>
        <v>0</v>
      </c>
      <c r="N56" t="str" cm="1">
        <f t="array" ref="N56">IF(ROW()&lt;=ROWS(Table1[]), INDEX(Table1[Agency], ROW()), INDEX(Table2[Agency], ROW()-ROWS(Table1[])))</f>
        <v>USFWS</v>
      </c>
      <c r="O56" cm="1">
        <f t="array" ref="O56">IF(ROW()&lt;=ROWS(Table1[]), INDEX(Table1[Notes], ROW()), INDEX(Table2[Comments], ROW()-ROWS(Table1[])))</f>
        <v>0</v>
      </c>
    </row>
    <row r="57" spans="1:15" x14ac:dyDescent="0.25">
      <c r="A57" cm="1">
        <f t="array" ref="A57">IF(ROW()&lt;=ROWS(Table1[]), INDEX(Table1[SurveyNo], ROW()), INDEX(Table2[SurveyNo], ROW()-ROWS(Table1[])))</f>
        <v>0</v>
      </c>
      <c r="B57" s="23" cm="1">
        <f t="array" ref="B57">IF(ROW()&lt;=ROWS(Table1[]), INDEX(Table1[Date], ROW()), INDEX(Table2[Date], ROW()-ROWS(Table1[])))</f>
        <v>45608</v>
      </c>
      <c r="C57" cm="1">
        <f t="array" ref="C57">IF(ROW()&lt;=ROWS(Table1[]), INDEX(Table1[SampleID], ROW()), INDEX(Table2[SampleID], ROW()-ROWS(Table1[])))</f>
        <v>0</v>
      </c>
      <c r="D57" t="str" cm="1">
        <f t="array" ref="D57">IF(ROW()&lt;=ROWS(Table1[]), INDEX(Table1[Survey], ROW()), INDEX(Table2[Survey], ROW()-ROWS(Table1[])))</f>
        <v>Chipps</v>
      </c>
      <c r="E57" t="str" cm="1">
        <f t="array" ref="E57">IF(ROW()&lt;=ROWS(Table1[]), INDEX(Table1[Station Code], ROW()), INDEX(Table2[Station], ROW()-ROWS(Table1[])))</f>
        <v>SB018N</v>
      </c>
      <c r="F57" cm="1">
        <f t="array" ref="F57">IF(ROW()&lt;=ROWS(Table1[]), INDEX(Table1[Region], ROW()), INDEX(Table2[Region], ROW()-ROWS(Table1[])))</f>
        <v>0</v>
      </c>
      <c r="G57" cm="1">
        <f t="array" ref="G57">IF(ROW()&lt;=ROWS(Table1[]), INDEX(Table1[Subregion], ROW()), INDEX(Table2[Subregion], ROW()-ROWS(Table1[])))</f>
        <v>0</v>
      </c>
      <c r="H57" t="str" cm="1">
        <f t="array" ref="H57">IF(ROW()&lt;=ROWS(Table1[]), INDEX(Table1[Stratum], ROW()), INDEX(Table2[Stratum], ROW()-ROWS(Table1[])))</f>
        <v>Chipps Island</v>
      </c>
      <c r="I57" cm="1">
        <f t="array" ref="I57">IF(ROW()&lt;=ROWS(Table1[]), INDEX(Table1[Fork Length], ROW()), INDEX(Table2[Length], ROW()-ROWS(Table1[])))</f>
        <v>61</v>
      </c>
      <c r="J57" cm="1">
        <f t="array" ref="J57">IF(ROW()&lt;=ROWS(Table1[]), INDEX(Table1[Catch], ROW()), INDEX(Table2[Frequency], ROW()-ROWS(Table1[])))</f>
        <v>1</v>
      </c>
      <c r="K57" t="str" cm="1">
        <f t="array" ref="K57">IF(ROW()&lt;=ROWS(Table1[]), INDEX(Table1[Life Stage], ROW()), INDEX(Table2[Life Stage], ROW()-ROWS(Table1[])))</f>
        <v>Juvenile</v>
      </c>
      <c r="L57" s="50" cm="1">
        <f t="array" ref="L57">IF(ROW()&lt;=ROWS(Table1[]), INDEX(Table1[SalvageSum], ROW()), INDEX(Table2[SalvageSum], ROW()-ROWS(Table1[])))</f>
        <v>0</v>
      </c>
      <c r="M57" s="50" cm="1">
        <f t="array" ref="M57">IF(ROW()&lt;=ROWS(Table1[]), INDEX(Table1[ExpSalv], ROW()), INDEX(Table2[ExpSalv], ROW()-ROWS(Table1[])))</f>
        <v>0</v>
      </c>
      <c r="N57" t="str" cm="1">
        <f t="array" ref="N57">IF(ROW()&lt;=ROWS(Table1[]), INDEX(Table1[Agency], ROW()), INDEX(Table2[Agency], ROW()-ROWS(Table1[])))</f>
        <v>USFWS</v>
      </c>
      <c r="O57" cm="1">
        <f t="array" ref="O57">IF(ROW()&lt;=ROWS(Table1[]), INDEX(Table1[Notes], ROW()), INDEX(Table2[Comments], ROW()-ROWS(Table1[])))</f>
        <v>0</v>
      </c>
    </row>
    <row r="58" spans="1:15" x14ac:dyDescent="0.25">
      <c r="A58" cm="1">
        <f t="array" ref="A58">IF(ROW()&lt;=ROWS(Table1[]), INDEX(Table1[SurveyNo], ROW()), INDEX(Table2[SurveyNo], ROW()-ROWS(Table1[])))</f>
        <v>0</v>
      </c>
      <c r="B58" s="23" cm="1">
        <f t="array" ref="B58">IF(ROW()&lt;=ROWS(Table1[]), INDEX(Table1[Date], ROW()), INDEX(Table2[Date], ROW()-ROWS(Table1[])))</f>
        <v>45609</v>
      </c>
      <c r="C58" cm="1">
        <f t="array" ref="C58">IF(ROW()&lt;=ROWS(Table1[]), INDEX(Table1[SampleID], ROW()), INDEX(Table2[SampleID], ROW()-ROWS(Table1[])))</f>
        <v>721934</v>
      </c>
      <c r="D58" t="str" cm="1">
        <f t="array" ref="D58">IF(ROW()&lt;=ROWS(Table1[]), INDEX(Table1[Survey], ROW()), INDEX(Table2[Survey], ROW()-ROWS(Table1[])))</f>
        <v>EDSM</v>
      </c>
      <c r="E58" t="str" cm="1">
        <f t="array" ref="E58">IF(ROW()&lt;=ROWS(Table1[]), INDEX(Table1[Station Code], ROW()), INDEX(Table2[Station], ROW()-ROWS(Table1[])))</f>
        <v>25-16-SM01</v>
      </c>
      <c r="F58" t="str" cm="1">
        <f t="array" ref="F58">IF(ROW()&lt;=ROWS(Table1[]), INDEX(Table1[Region], ROW()), INDEX(Table2[Region], ROW()-ROWS(Table1[])))</f>
        <v>West</v>
      </c>
      <c r="G58" t="str" cm="1">
        <f t="array" ref="G58">IF(ROW()&lt;=ROWS(Table1[]), INDEX(Table1[Subregion], ROW()), INDEX(Table2[Subregion], ROW()-ROWS(Table1[])))</f>
        <v>Suisun Marsh</v>
      </c>
      <c r="H58" t="str" cm="1">
        <f t="array" ref="H58">IF(ROW()&lt;=ROWS(Table1[]), INDEX(Table1[Stratum], ROW()), INDEX(Table2[Stratum], ROW()-ROWS(Table1[])))</f>
        <v>Suisun Marsh</v>
      </c>
      <c r="I58" cm="1">
        <f t="array" ref="I58">IF(ROW()&lt;=ROWS(Table1[]), INDEX(Table1[Fork Length], ROW()), INDEX(Table2[Length], ROW()-ROWS(Table1[])))</f>
        <v>72</v>
      </c>
      <c r="J58" cm="1">
        <f t="array" ref="J58">IF(ROW()&lt;=ROWS(Table1[]), INDEX(Table1[Catch], ROW()), INDEX(Table2[Frequency], ROW()-ROWS(Table1[])))</f>
        <v>1</v>
      </c>
      <c r="K58" t="str" cm="1">
        <f t="array" ref="K58">IF(ROW()&lt;=ROWS(Table1[]), INDEX(Table1[Life Stage], ROW()), INDEX(Table2[Life Stage], ROW()-ROWS(Table1[])))</f>
        <v>Juvenile</v>
      </c>
      <c r="L58" s="50" cm="1">
        <f t="array" ref="L58">IF(ROW()&lt;=ROWS(Table1[]), INDEX(Table1[SalvageSum], ROW()), INDEX(Table2[SalvageSum], ROW()-ROWS(Table1[])))</f>
        <v>0</v>
      </c>
      <c r="M58" s="50" cm="1">
        <f t="array" ref="M58">IF(ROW()&lt;=ROWS(Table1[]), INDEX(Table1[ExpSalv], ROW()), INDEX(Table2[ExpSalv], ROW()-ROWS(Table1[])))</f>
        <v>0</v>
      </c>
      <c r="N58" t="str" cm="1">
        <f t="array" ref="N58">IF(ROW()&lt;=ROWS(Table1[]), INDEX(Table1[Agency], ROW()), INDEX(Table2[Agency], ROW()-ROWS(Table1[])))</f>
        <v>USFWS</v>
      </c>
      <c r="O58" cm="1">
        <f t="array" ref="O58">IF(ROW()&lt;=ROWS(Table1[]), INDEX(Table1[Notes], ROW()), INDEX(Table2[Comments], ROW()-ROWS(Table1[])))</f>
        <v>0</v>
      </c>
    </row>
    <row r="59" spans="1:15" x14ac:dyDescent="0.25">
      <c r="A59" cm="1">
        <f t="array" ref="A59">IF(ROW()&lt;=ROWS(Table1[]), INDEX(Table1[SurveyNo], ROW()), INDEX(Table2[SurveyNo], ROW()-ROWS(Table1[])))</f>
        <v>0</v>
      </c>
      <c r="B59" s="23" cm="1">
        <f t="array" ref="B59">IF(ROW()&lt;=ROWS(Table1[]), INDEX(Table1[Date], ROW()), INDEX(Table2[Date], ROW()-ROWS(Table1[])))</f>
        <v>45609</v>
      </c>
      <c r="C59" cm="1">
        <f t="array" ref="C59">IF(ROW()&lt;=ROWS(Table1[]), INDEX(Table1[SampleID], ROW()), INDEX(Table2[SampleID], ROW()-ROWS(Table1[])))</f>
        <v>721936</v>
      </c>
      <c r="D59" t="str" cm="1">
        <f t="array" ref="D59">IF(ROW()&lt;=ROWS(Table1[]), INDEX(Table1[Survey], ROW()), INDEX(Table2[Survey], ROW()-ROWS(Table1[])))</f>
        <v>EDSM</v>
      </c>
      <c r="E59" t="str" cm="1">
        <f t="array" ref="E59">IF(ROW()&lt;=ROWS(Table1[]), INDEX(Table1[Station Code], ROW()), INDEX(Table2[Station], ROW()-ROWS(Table1[])))</f>
        <v>25-16-SM01</v>
      </c>
      <c r="F59" t="str" cm="1">
        <f t="array" ref="F59">IF(ROW()&lt;=ROWS(Table1[]), INDEX(Table1[Region], ROW()), INDEX(Table2[Region], ROW()-ROWS(Table1[])))</f>
        <v>West</v>
      </c>
      <c r="G59" t="str" cm="1">
        <f t="array" ref="G59">IF(ROW()&lt;=ROWS(Table1[]), INDEX(Table1[Subregion], ROW()), INDEX(Table2[Subregion], ROW()-ROWS(Table1[])))</f>
        <v>Suisun Marsh</v>
      </c>
      <c r="H59" t="str" cm="1">
        <f t="array" ref="H59">IF(ROW()&lt;=ROWS(Table1[]), INDEX(Table1[Stratum], ROW()), INDEX(Table2[Stratum], ROW()-ROWS(Table1[])))</f>
        <v>Suisun Marsh</v>
      </c>
      <c r="I59" cm="1">
        <f t="array" ref="I59">IF(ROW()&lt;=ROWS(Table1[]), INDEX(Table1[Fork Length], ROW()), INDEX(Table2[Length], ROW()-ROWS(Table1[])))</f>
        <v>92</v>
      </c>
      <c r="J59" cm="1">
        <f t="array" ref="J59">IF(ROW()&lt;=ROWS(Table1[]), INDEX(Table1[Catch], ROW()), INDEX(Table2[Frequency], ROW()-ROWS(Table1[])))</f>
        <v>1</v>
      </c>
      <c r="K59" t="str" cm="1">
        <f t="array" ref="K59">IF(ROW()&lt;=ROWS(Table1[]), INDEX(Table1[Life Stage], ROW()), INDEX(Table2[Life Stage], ROW()-ROWS(Table1[])))</f>
        <v>Adult</v>
      </c>
      <c r="L59" s="50" cm="1">
        <f t="array" ref="L59">IF(ROW()&lt;=ROWS(Table1[]), INDEX(Table1[SalvageSum], ROW()), INDEX(Table2[SalvageSum], ROW()-ROWS(Table1[])))</f>
        <v>0</v>
      </c>
      <c r="M59" s="50" cm="1">
        <f t="array" ref="M59">IF(ROW()&lt;=ROWS(Table1[]), INDEX(Table1[ExpSalv], ROW()), INDEX(Table2[ExpSalv], ROW()-ROWS(Table1[])))</f>
        <v>0</v>
      </c>
      <c r="N59" t="str" cm="1">
        <f t="array" ref="N59">IF(ROW()&lt;=ROWS(Table1[]), INDEX(Table1[Agency], ROW()), INDEX(Table2[Agency], ROW()-ROWS(Table1[])))</f>
        <v>USFWS</v>
      </c>
      <c r="O59" cm="1">
        <f t="array" ref="O59">IF(ROW()&lt;=ROWS(Table1[]), INDEX(Table1[Notes], ROW()), INDEX(Table2[Comments], ROW()-ROWS(Table1[])))</f>
        <v>0</v>
      </c>
    </row>
    <row r="60" spans="1:15" x14ac:dyDescent="0.25">
      <c r="A60" cm="1">
        <f t="array" ref="A60">IF(ROW()&lt;=ROWS(Table1[]), INDEX(Table1[SurveyNo], ROW()), INDEX(Table2[SurveyNo], ROW()-ROWS(Table1[])))</f>
        <v>0</v>
      </c>
      <c r="B60" s="23" cm="1">
        <f t="array" ref="B60">IF(ROW()&lt;=ROWS(Table1[]), INDEX(Table1[Date], ROW()), INDEX(Table2[Date], ROW()-ROWS(Table1[])))</f>
        <v>45609</v>
      </c>
      <c r="C60" cm="1">
        <f t="array" ref="C60">IF(ROW()&lt;=ROWS(Table1[]), INDEX(Table1[SampleID], ROW()), INDEX(Table2[SampleID], ROW()-ROWS(Table1[])))</f>
        <v>721936</v>
      </c>
      <c r="D60" t="str" cm="1">
        <f t="array" ref="D60">IF(ROW()&lt;=ROWS(Table1[]), INDEX(Table1[Survey], ROW()), INDEX(Table2[Survey], ROW()-ROWS(Table1[])))</f>
        <v>EDSM</v>
      </c>
      <c r="E60" t="str" cm="1">
        <f t="array" ref="E60">IF(ROW()&lt;=ROWS(Table1[]), INDEX(Table1[Station Code], ROW()), INDEX(Table2[Station], ROW()-ROWS(Table1[])))</f>
        <v>25-16-SM01</v>
      </c>
      <c r="F60" t="str" cm="1">
        <f t="array" ref="F60">IF(ROW()&lt;=ROWS(Table1[]), INDEX(Table1[Region], ROW()), INDEX(Table2[Region], ROW()-ROWS(Table1[])))</f>
        <v>West</v>
      </c>
      <c r="G60" t="str" cm="1">
        <f t="array" ref="G60">IF(ROW()&lt;=ROWS(Table1[]), INDEX(Table1[Subregion], ROW()), INDEX(Table2[Subregion], ROW()-ROWS(Table1[])))</f>
        <v>Suisun Marsh</v>
      </c>
      <c r="H60" t="str" cm="1">
        <f t="array" ref="H60">IF(ROW()&lt;=ROWS(Table1[]), INDEX(Table1[Stratum], ROW()), INDEX(Table2[Stratum], ROW()-ROWS(Table1[])))</f>
        <v>Suisun Marsh</v>
      </c>
      <c r="I60" cm="1">
        <f t="array" ref="I60">IF(ROW()&lt;=ROWS(Table1[]), INDEX(Table1[Fork Length], ROW()), INDEX(Table2[Length], ROW()-ROWS(Table1[])))</f>
        <v>64</v>
      </c>
      <c r="J60" cm="1">
        <f t="array" ref="J60">IF(ROW()&lt;=ROWS(Table1[]), INDEX(Table1[Catch], ROW()), INDEX(Table2[Frequency], ROW()-ROWS(Table1[])))</f>
        <v>1</v>
      </c>
      <c r="K60" t="str" cm="1">
        <f t="array" ref="K60">IF(ROW()&lt;=ROWS(Table1[]), INDEX(Table1[Life Stage], ROW()), INDEX(Table2[Life Stage], ROW()-ROWS(Table1[])))</f>
        <v>Juvenile</v>
      </c>
      <c r="L60" s="50" cm="1">
        <f t="array" ref="L60">IF(ROW()&lt;=ROWS(Table1[]), INDEX(Table1[SalvageSum], ROW()), INDEX(Table2[SalvageSum], ROW()-ROWS(Table1[])))</f>
        <v>0</v>
      </c>
      <c r="M60" s="50" cm="1">
        <f t="array" ref="M60">IF(ROW()&lt;=ROWS(Table1[]), INDEX(Table1[ExpSalv], ROW()), INDEX(Table2[ExpSalv], ROW()-ROWS(Table1[])))</f>
        <v>0</v>
      </c>
      <c r="N60" t="str" cm="1">
        <f t="array" ref="N60">IF(ROW()&lt;=ROWS(Table1[]), INDEX(Table1[Agency], ROW()), INDEX(Table2[Agency], ROW()-ROWS(Table1[])))</f>
        <v>USFWS</v>
      </c>
      <c r="O60" cm="1">
        <f t="array" ref="O60">IF(ROW()&lt;=ROWS(Table1[]), INDEX(Table1[Notes], ROW()), INDEX(Table2[Comments], ROW()-ROWS(Table1[])))</f>
        <v>0</v>
      </c>
    </row>
    <row r="61" spans="1:15" x14ac:dyDescent="0.25">
      <c r="A61" cm="1">
        <f t="array" ref="A61">IF(ROW()&lt;=ROWS(Table1[]), INDEX(Table1[SurveyNo], ROW()), INDEX(Table2[SurveyNo], ROW()-ROWS(Table1[])))</f>
        <v>0</v>
      </c>
      <c r="B61" s="23" cm="1">
        <f t="array" ref="B61">IF(ROW()&lt;=ROWS(Table1[]), INDEX(Table1[Date], ROW()), INDEX(Table2[Date], ROW()-ROWS(Table1[])))</f>
        <v>45609</v>
      </c>
      <c r="C61" cm="1">
        <f t="array" ref="C61">IF(ROW()&lt;=ROWS(Table1[]), INDEX(Table1[SampleID], ROW()), INDEX(Table2[SampleID], ROW()-ROWS(Table1[])))</f>
        <v>721936</v>
      </c>
      <c r="D61" t="str" cm="1">
        <f t="array" ref="D61">IF(ROW()&lt;=ROWS(Table1[]), INDEX(Table1[Survey], ROW()), INDEX(Table2[Survey], ROW()-ROWS(Table1[])))</f>
        <v>EDSM</v>
      </c>
      <c r="E61" t="str" cm="1">
        <f t="array" ref="E61">IF(ROW()&lt;=ROWS(Table1[]), INDEX(Table1[Station Code], ROW()), INDEX(Table2[Station], ROW()-ROWS(Table1[])))</f>
        <v>25-16-SM01</v>
      </c>
      <c r="F61" t="str" cm="1">
        <f t="array" ref="F61">IF(ROW()&lt;=ROWS(Table1[]), INDEX(Table1[Region], ROW()), INDEX(Table2[Region], ROW()-ROWS(Table1[])))</f>
        <v>West</v>
      </c>
      <c r="G61" t="str" cm="1">
        <f t="array" ref="G61">IF(ROW()&lt;=ROWS(Table1[]), INDEX(Table1[Subregion], ROW()), INDEX(Table2[Subregion], ROW()-ROWS(Table1[])))</f>
        <v>Suisun Marsh</v>
      </c>
      <c r="H61" t="str" cm="1">
        <f t="array" ref="H61">IF(ROW()&lt;=ROWS(Table1[]), INDEX(Table1[Stratum], ROW()), INDEX(Table2[Stratum], ROW()-ROWS(Table1[])))</f>
        <v>Suisun Marsh</v>
      </c>
      <c r="I61" cm="1">
        <f t="array" ref="I61">IF(ROW()&lt;=ROWS(Table1[]), INDEX(Table1[Fork Length], ROW()), INDEX(Table2[Length], ROW()-ROWS(Table1[])))</f>
        <v>66</v>
      </c>
      <c r="J61" cm="1">
        <f t="array" ref="J61">IF(ROW()&lt;=ROWS(Table1[]), INDEX(Table1[Catch], ROW()), INDEX(Table2[Frequency], ROW()-ROWS(Table1[])))</f>
        <v>1</v>
      </c>
      <c r="K61" t="str" cm="1">
        <f t="array" ref="K61">IF(ROW()&lt;=ROWS(Table1[]), INDEX(Table1[Life Stage], ROW()), INDEX(Table2[Life Stage], ROW()-ROWS(Table1[])))</f>
        <v>Juvenile</v>
      </c>
      <c r="L61" s="50" cm="1">
        <f t="array" ref="L61">IF(ROW()&lt;=ROWS(Table1[]), INDEX(Table1[SalvageSum], ROW()), INDEX(Table2[SalvageSum], ROW()-ROWS(Table1[])))</f>
        <v>0</v>
      </c>
      <c r="M61" s="50" cm="1">
        <f t="array" ref="M61">IF(ROW()&lt;=ROWS(Table1[]), INDEX(Table1[ExpSalv], ROW()), INDEX(Table2[ExpSalv], ROW()-ROWS(Table1[])))</f>
        <v>0</v>
      </c>
      <c r="N61" t="str" cm="1">
        <f t="array" ref="N61">IF(ROW()&lt;=ROWS(Table1[]), INDEX(Table1[Agency], ROW()), INDEX(Table2[Agency], ROW()-ROWS(Table1[])))</f>
        <v>USFWS</v>
      </c>
      <c r="O61" cm="1">
        <f t="array" ref="O61">IF(ROW()&lt;=ROWS(Table1[]), INDEX(Table1[Notes], ROW()), INDEX(Table2[Comments], ROW()-ROWS(Table1[])))</f>
        <v>0</v>
      </c>
    </row>
    <row r="62" spans="1:15" x14ac:dyDescent="0.25">
      <c r="A62" cm="1">
        <f t="array" ref="A62">IF(ROW()&lt;=ROWS(Table1[]), INDEX(Table1[SurveyNo], ROW()), INDEX(Table2[SurveyNo], ROW()-ROWS(Table1[])))</f>
        <v>0</v>
      </c>
      <c r="B62" s="23" cm="1">
        <f t="array" ref="B62">IF(ROW()&lt;=ROWS(Table1[]), INDEX(Table1[Date], ROW()), INDEX(Table2[Date], ROW()-ROWS(Table1[])))</f>
        <v>45609</v>
      </c>
      <c r="C62" cm="1">
        <f t="array" ref="C62">IF(ROW()&lt;=ROWS(Table1[]), INDEX(Table1[SampleID], ROW()), INDEX(Table2[SampleID], ROW()-ROWS(Table1[])))</f>
        <v>721936</v>
      </c>
      <c r="D62" t="str" cm="1">
        <f t="array" ref="D62">IF(ROW()&lt;=ROWS(Table1[]), INDEX(Table1[Survey], ROW()), INDEX(Table2[Survey], ROW()-ROWS(Table1[])))</f>
        <v>EDSM</v>
      </c>
      <c r="E62" t="str" cm="1">
        <f t="array" ref="E62">IF(ROW()&lt;=ROWS(Table1[]), INDEX(Table1[Station Code], ROW()), INDEX(Table2[Station], ROW()-ROWS(Table1[])))</f>
        <v>25-16-SM01</v>
      </c>
      <c r="F62" t="str" cm="1">
        <f t="array" ref="F62">IF(ROW()&lt;=ROWS(Table1[]), INDEX(Table1[Region], ROW()), INDEX(Table2[Region], ROW()-ROWS(Table1[])))</f>
        <v>West</v>
      </c>
      <c r="G62" t="str" cm="1">
        <f t="array" ref="G62">IF(ROW()&lt;=ROWS(Table1[]), INDEX(Table1[Subregion], ROW()), INDEX(Table2[Subregion], ROW()-ROWS(Table1[])))</f>
        <v>Suisun Marsh</v>
      </c>
      <c r="H62" t="str" cm="1">
        <f t="array" ref="H62">IF(ROW()&lt;=ROWS(Table1[]), INDEX(Table1[Stratum], ROW()), INDEX(Table2[Stratum], ROW()-ROWS(Table1[])))</f>
        <v>Suisun Marsh</v>
      </c>
      <c r="I62" cm="1">
        <f t="array" ref="I62">IF(ROW()&lt;=ROWS(Table1[]), INDEX(Table1[Fork Length], ROW()), INDEX(Table2[Length], ROW()-ROWS(Table1[])))</f>
        <v>110</v>
      </c>
      <c r="J62" cm="1">
        <f t="array" ref="J62">IF(ROW()&lt;=ROWS(Table1[]), INDEX(Table1[Catch], ROW()), INDEX(Table2[Frequency], ROW()-ROWS(Table1[])))</f>
        <v>1</v>
      </c>
      <c r="K62" t="str" cm="1">
        <f t="array" ref="K62">IF(ROW()&lt;=ROWS(Table1[]), INDEX(Table1[Life Stage], ROW()), INDEX(Table2[Life Stage], ROW()-ROWS(Table1[])))</f>
        <v>Adult</v>
      </c>
      <c r="L62" s="50" cm="1">
        <f t="array" ref="L62">IF(ROW()&lt;=ROWS(Table1[]), INDEX(Table1[SalvageSum], ROW()), INDEX(Table2[SalvageSum], ROW()-ROWS(Table1[])))</f>
        <v>0</v>
      </c>
      <c r="M62" s="50" cm="1">
        <f t="array" ref="M62">IF(ROW()&lt;=ROWS(Table1[]), INDEX(Table1[ExpSalv], ROW()), INDEX(Table2[ExpSalv], ROW()-ROWS(Table1[])))</f>
        <v>0</v>
      </c>
      <c r="N62" t="str" cm="1">
        <f t="array" ref="N62">IF(ROW()&lt;=ROWS(Table1[]), INDEX(Table1[Agency], ROW()), INDEX(Table2[Agency], ROW()-ROWS(Table1[])))</f>
        <v>USFWS</v>
      </c>
      <c r="O62" cm="1">
        <f t="array" ref="O62">IF(ROW()&lt;=ROWS(Table1[]), INDEX(Table1[Notes], ROW()), INDEX(Table2[Comments], ROW()-ROWS(Table1[])))</f>
        <v>0</v>
      </c>
    </row>
    <row r="63" spans="1:15" x14ac:dyDescent="0.25">
      <c r="A63" cm="1">
        <f t="array" ref="A63">IF(ROW()&lt;=ROWS(Table1[]), INDEX(Table1[SurveyNo], ROW()), INDEX(Table2[SurveyNo], ROW()-ROWS(Table1[])))</f>
        <v>0</v>
      </c>
      <c r="B63" s="23" cm="1">
        <f t="array" ref="B63">IF(ROW()&lt;=ROWS(Table1[]), INDEX(Table1[Date], ROW()), INDEX(Table2[Date], ROW()-ROWS(Table1[])))</f>
        <v>45609</v>
      </c>
      <c r="C63" cm="1">
        <f t="array" ref="C63">IF(ROW()&lt;=ROWS(Table1[]), INDEX(Table1[SampleID], ROW()), INDEX(Table2[SampleID], ROW()-ROWS(Table1[])))</f>
        <v>721936</v>
      </c>
      <c r="D63" t="str" cm="1">
        <f t="array" ref="D63">IF(ROW()&lt;=ROWS(Table1[]), INDEX(Table1[Survey], ROW()), INDEX(Table2[Survey], ROW()-ROWS(Table1[])))</f>
        <v>EDSM</v>
      </c>
      <c r="E63" t="str" cm="1">
        <f t="array" ref="E63">IF(ROW()&lt;=ROWS(Table1[]), INDEX(Table1[Station Code], ROW()), INDEX(Table2[Station], ROW()-ROWS(Table1[])))</f>
        <v>25-16-SM01</v>
      </c>
      <c r="F63" t="str" cm="1">
        <f t="array" ref="F63">IF(ROW()&lt;=ROWS(Table1[]), INDEX(Table1[Region], ROW()), INDEX(Table2[Region], ROW()-ROWS(Table1[])))</f>
        <v>West</v>
      </c>
      <c r="G63" t="str" cm="1">
        <f t="array" ref="G63">IF(ROW()&lt;=ROWS(Table1[]), INDEX(Table1[Subregion], ROW()), INDEX(Table2[Subregion], ROW()-ROWS(Table1[])))</f>
        <v>Suisun Marsh</v>
      </c>
      <c r="H63" t="str" cm="1">
        <f t="array" ref="H63">IF(ROW()&lt;=ROWS(Table1[]), INDEX(Table1[Stratum], ROW()), INDEX(Table2[Stratum], ROW()-ROWS(Table1[])))</f>
        <v>Suisun Marsh</v>
      </c>
      <c r="I63" cm="1">
        <f t="array" ref="I63">IF(ROW()&lt;=ROWS(Table1[]), INDEX(Table1[Fork Length], ROW()), INDEX(Table2[Length], ROW()-ROWS(Table1[])))</f>
        <v>58</v>
      </c>
      <c r="J63" cm="1">
        <f t="array" ref="J63">IF(ROW()&lt;=ROWS(Table1[]), INDEX(Table1[Catch], ROW()), INDEX(Table2[Frequency], ROW()-ROWS(Table1[])))</f>
        <v>1</v>
      </c>
      <c r="K63" t="str" cm="1">
        <f t="array" ref="K63">IF(ROW()&lt;=ROWS(Table1[]), INDEX(Table1[Life Stage], ROW()), INDEX(Table2[Life Stage], ROW()-ROWS(Table1[])))</f>
        <v>Juvenile</v>
      </c>
      <c r="L63" s="50" cm="1">
        <f t="array" ref="L63">IF(ROW()&lt;=ROWS(Table1[]), INDEX(Table1[SalvageSum], ROW()), INDEX(Table2[SalvageSum], ROW()-ROWS(Table1[])))</f>
        <v>0</v>
      </c>
      <c r="M63" s="50" cm="1">
        <f t="array" ref="M63">IF(ROW()&lt;=ROWS(Table1[]), INDEX(Table1[ExpSalv], ROW()), INDEX(Table2[ExpSalv], ROW()-ROWS(Table1[])))</f>
        <v>0</v>
      </c>
      <c r="N63" t="str" cm="1">
        <f t="array" ref="N63">IF(ROW()&lt;=ROWS(Table1[]), INDEX(Table1[Agency], ROW()), INDEX(Table2[Agency], ROW()-ROWS(Table1[])))</f>
        <v>USFWS</v>
      </c>
      <c r="O63" cm="1">
        <f t="array" ref="O63">IF(ROW()&lt;=ROWS(Table1[]), INDEX(Table1[Notes], ROW()), INDEX(Table2[Comments], ROW()-ROWS(Table1[])))</f>
        <v>0</v>
      </c>
    </row>
    <row r="64" spans="1:15" x14ac:dyDescent="0.25">
      <c r="A64" cm="1">
        <f t="array" ref="A64">IF(ROW()&lt;=ROWS(Table1[]), INDEX(Table1[SurveyNo], ROW()), INDEX(Table2[SurveyNo], ROW()-ROWS(Table1[])))</f>
        <v>0</v>
      </c>
      <c r="B64" s="23" cm="1">
        <f t="array" ref="B64">IF(ROW()&lt;=ROWS(Table1[]), INDEX(Table1[Date], ROW()), INDEX(Table2[Date], ROW()-ROWS(Table1[])))</f>
        <v>45609</v>
      </c>
      <c r="C64" cm="1">
        <f t="array" ref="C64">IF(ROW()&lt;=ROWS(Table1[]), INDEX(Table1[SampleID], ROW()), INDEX(Table2[SampleID], ROW()-ROWS(Table1[])))</f>
        <v>721936</v>
      </c>
      <c r="D64" t="str" cm="1">
        <f t="array" ref="D64">IF(ROW()&lt;=ROWS(Table1[]), INDEX(Table1[Survey], ROW()), INDEX(Table2[Survey], ROW()-ROWS(Table1[])))</f>
        <v>EDSM</v>
      </c>
      <c r="E64" t="str" cm="1">
        <f t="array" ref="E64">IF(ROW()&lt;=ROWS(Table1[]), INDEX(Table1[Station Code], ROW()), INDEX(Table2[Station], ROW()-ROWS(Table1[])))</f>
        <v>25-16-SM01</v>
      </c>
      <c r="F64" t="str" cm="1">
        <f t="array" ref="F64">IF(ROW()&lt;=ROWS(Table1[]), INDEX(Table1[Region], ROW()), INDEX(Table2[Region], ROW()-ROWS(Table1[])))</f>
        <v>West</v>
      </c>
      <c r="G64" t="str" cm="1">
        <f t="array" ref="G64">IF(ROW()&lt;=ROWS(Table1[]), INDEX(Table1[Subregion], ROW()), INDEX(Table2[Subregion], ROW()-ROWS(Table1[])))</f>
        <v>Suisun Marsh</v>
      </c>
      <c r="H64" t="str" cm="1">
        <f t="array" ref="H64">IF(ROW()&lt;=ROWS(Table1[]), INDEX(Table1[Stratum], ROW()), INDEX(Table2[Stratum], ROW()-ROWS(Table1[])))</f>
        <v>Suisun Marsh</v>
      </c>
      <c r="I64" cm="1">
        <f t="array" ref="I64">IF(ROW()&lt;=ROWS(Table1[]), INDEX(Table1[Fork Length], ROW()), INDEX(Table2[Length], ROW()-ROWS(Table1[])))</f>
        <v>59</v>
      </c>
      <c r="J64" cm="1">
        <f t="array" ref="J64">IF(ROW()&lt;=ROWS(Table1[]), INDEX(Table1[Catch], ROW()), INDEX(Table2[Frequency], ROW()-ROWS(Table1[])))</f>
        <v>1</v>
      </c>
      <c r="K64" t="str" cm="1">
        <f t="array" ref="K64">IF(ROW()&lt;=ROWS(Table1[]), INDEX(Table1[Life Stage], ROW()), INDEX(Table2[Life Stage], ROW()-ROWS(Table1[])))</f>
        <v>Juvenile</v>
      </c>
      <c r="L64" s="50" cm="1">
        <f t="array" ref="L64">IF(ROW()&lt;=ROWS(Table1[]), INDEX(Table1[SalvageSum], ROW()), INDEX(Table2[SalvageSum], ROW()-ROWS(Table1[])))</f>
        <v>0</v>
      </c>
      <c r="M64" s="50" cm="1">
        <f t="array" ref="M64">IF(ROW()&lt;=ROWS(Table1[]), INDEX(Table1[ExpSalv], ROW()), INDEX(Table2[ExpSalv], ROW()-ROWS(Table1[])))</f>
        <v>0</v>
      </c>
      <c r="N64" t="str" cm="1">
        <f t="array" ref="N64">IF(ROW()&lt;=ROWS(Table1[]), INDEX(Table1[Agency], ROW()), INDEX(Table2[Agency], ROW()-ROWS(Table1[])))</f>
        <v>USFWS</v>
      </c>
      <c r="O64" cm="1">
        <f t="array" ref="O64">IF(ROW()&lt;=ROWS(Table1[]), INDEX(Table1[Notes], ROW()), INDEX(Table2[Comments], ROW()-ROWS(Table1[])))</f>
        <v>0</v>
      </c>
    </row>
    <row r="65" spans="1:15" x14ac:dyDescent="0.25">
      <c r="A65" cm="1">
        <f t="array" ref="A65">IF(ROW()&lt;=ROWS(Table1[]), INDEX(Table1[SurveyNo], ROW()), INDEX(Table2[SurveyNo], ROW()-ROWS(Table1[])))</f>
        <v>0</v>
      </c>
      <c r="B65" s="23" cm="1">
        <f t="array" ref="B65">IF(ROW()&lt;=ROWS(Table1[]), INDEX(Table1[Date], ROW()), INDEX(Table2[Date], ROW()-ROWS(Table1[])))</f>
        <v>45609</v>
      </c>
      <c r="C65" cm="1">
        <f t="array" ref="C65">IF(ROW()&lt;=ROWS(Table1[]), INDEX(Table1[SampleID], ROW()), INDEX(Table2[SampleID], ROW()-ROWS(Table1[])))</f>
        <v>721936</v>
      </c>
      <c r="D65" t="str" cm="1">
        <f t="array" ref="D65">IF(ROW()&lt;=ROWS(Table1[]), INDEX(Table1[Survey], ROW()), INDEX(Table2[Survey], ROW()-ROWS(Table1[])))</f>
        <v>EDSM</v>
      </c>
      <c r="E65" t="str" cm="1">
        <f t="array" ref="E65">IF(ROW()&lt;=ROWS(Table1[]), INDEX(Table1[Station Code], ROW()), INDEX(Table2[Station], ROW()-ROWS(Table1[])))</f>
        <v>25-16-SM01</v>
      </c>
      <c r="F65" t="str" cm="1">
        <f t="array" ref="F65">IF(ROW()&lt;=ROWS(Table1[]), INDEX(Table1[Region], ROW()), INDEX(Table2[Region], ROW()-ROWS(Table1[])))</f>
        <v>West</v>
      </c>
      <c r="G65" t="str" cm="1">
        <f t="array" ref="G65">IF(ROW()&lt;=ROWS(Table1[]), INDEX(Table1[Subregion], ROW()), INDEX(Table2[Subregion], ROW()-ROWS(Table1[])))</f>
        <v>Suisun Marsh</v>
      </c>
      <c r="H65" t="str" cm="1">
        <f t="array" ref="H65">IF(ROW()&lt;=ROWS(Table1[]), INDEX(Table1[Stratum], ROW()), INDEX(Table2[Stratum], ROW()-ROWS(Table1[])))</f>
        <v>Suisun Marsh</v>
      </c>
      <c r="I65" cm="1">
        <f t="array" ref="I65">IF(ROW()&lt;=ROWS(Table1[]), INDEX(Table1[Fork Length], ROW()), INDEX(Table2[Length], ROW()-ROWS(Table1[])))</f>
        <v>69</v>
      </c>
      <c r="J65" cm="1">
        <f t="array" ref="J65">IF(ROW()&lt;=ROWS(Table1[]), INDEX(Table1[Catch], ROW()), INDEX(Table2[Frequency], ROW()-ROWS(Table1[])))</f>
        <v>1</v>
      </c>
      <c r="K65" t="str" cm="1">
        <f t="array" ref="K65">IF(ROW()&lt;=ROWS(Table1[]), INDEX(Table1[Life Stage], ROW()), INDEX(Table2[Life Stage], ROW()-ROWS(Table1[])))</f>
        <v>Juvenile</v>
      </c>
      <c r="L65" s="50" cm="1">
        <f t="array" ref="L65">IF(ROW()&lt;=ROWS(Table1[]), INDEX(Table1[SalvageSum], ROW()), INDEX(Table2[SalvageSum], ROW()-ROWS(Table1[])))</f>
        <v>0</v>
      </c>
      <c r="M65" s="50" cm="1">
        <f t="array" ref="M65">IF(ROW()&lt;=ROWS(Table1[]), INDEX(Table1[ExpSalv], ROW()), INDEX(Table2[ExpSalv], ROW()-ROWS(Table1[])))</f>
        <v>0</v>
      </c>
      <c r="N65" t="str" cm="1">
        <f t="array" ref="N65">IF(ROW()&lt;=ROWS(Table1[]), INDEX(Table1[Agency], ROW()), INDEX(Table2[Agency], ROW()-ROWS(Table1[])))</f>
        <v>USFWS</v>
      </c>
      <c r="O65" cm="1">
        <f t="array" ref="O65">IF(ROW()&lt;=ROWS(Table1[]), INDEX(Table1[Notes], ROW()), INDEX(Table2[Comments], ROW()-ROWS(Table1[])))</f>
        <v>0</v>
      </c>
    </row>
    <row r="66" spans="1:15" x14ac:dyDescent="0.25">
      <c r="A66" cm="1">
        <f t="array" ref="A66">IF(ROW()&lt;=ROWS(Table1[]), INDEX(Table1[SurveyNo], ROW()), INDEX(Table2[SurveyNo], ROW()-ROWS(Table1[])))</f>
        <v>0</v>
      </c>
      <c r="B66" s="23" cm="1">
        <f t="array" ref="B66">IF(ROW()&lt;=ROWS(Table1[]), INDEX(Table1[Date], ROW()), INDEX(Table2[Date], ROW()-ROWS(Table1[])))</f>
        <v>45609</v>
      </c>
      <c r="C66" cm="1">
        <f t="array" ref="C66">IF(ROW()&lt;=ROWS(Table1[]), INDEX(Table1[SampleID], ROW()), INDEX(Table2[SampleID], ROW()-ROWS(Table1[])))</f>
        <v>721936</v>
      </c>
      <c r="D66" t="str" cm="1">
        <f t="array" ref="D66">IF(ROW()&lt;=ROWS(Table1[]), INDEX(Table1[Survey], ROW()), INDEX(Table2[Survey], ROW()-ROWS(Table1[])))</f>
        <v>EDSM</v>
      </c>
      <c r="E66" t="str" cm="1">
        <f t="array" ref="E66">IF(ROW()&lt;=ROWS(Table1[]), INDEX(Table1[Station Code], ROW()), INDEX(Table2[Station], ROW()-ROWS(Table1[])))</f>
        <v>25-16-SM01</v>
      </c>
      <c r="F66" t="str" cm="1">
        <f t="array" ref="F66">IF(ROW()&lt;=ROWS(Table1[]), INDEX(Table1[Region], ROW()), INDEX(Table2[Region], ROW()-ROWS(Table1[])))</f>
        <v>West</v>
      </c>
      <c r="G66" t="str" cm="1">
        <f t="array" ref="G66">IF(ROW()&lt;=ROWS(Table1[]), INDEX(Table1[Subregion], ROW()), INDEX(Table2[Subregion], ROW()-ROWS(Table1[])))</f>
        <v>Suisun Marsh</v>
      </c>
      <c r="H66" t="str" cm="1">
        <f t="array" ref="H66">IF(ROW()&lt;=ROWS(Table1[]), INDEX(Table1[Stratum], ROW()), INDEX(Table2[Stratum], ROW()-ROWS(Table1[])))</f>
        <v>Suisun Marsh</v>
      </c>
      <c r="I66" cm="1">
        <f t="array" ref="I66">IF(ROW()&lt;=ROWS(Table1[]), INDEX(Table1[Fork Length], ROW()), INDEX(Table2[Length], ROW()-ROWS(Table1[])))</f>
        <v>61</v>
      </c>
      <c r="J66" cm="1">
        <f t="array" ref="J66">IF(ROW()&lt;=ROWS(Table1[]), INDEX(Table1[Catch], ROW()), INDEX(Table2[Frequency], ROW()-ROWS(Table1[])))</f>
        <v>1</v>
      </c>
      <c r="K66" t="str" cm="1">
        <f t="array" ref="K66">IF(ROW()&lt;=ROWS(Table1[]), INDEX(Table1[Life Stage], ROW()), INDEX(Table2[Life Stage], ROW()-ROWS(Table1[])))</f>
        <v>Juvenile</v>
      </c>
      <c r="L66" s="50" cm="1">
        <f t="array" ref="L66">IF(ROW()&lt;=ROWS(Table1[]), INDEX(Table1[SalvageSum], ROW()), INDEX(Table2[SalvageSum], ROW()-ROWS(Table1[])))</f>
        <v>0</v>
      </c>
      <c r="M66" s="50" cm="1">
        <f t="array" ref="M66">IF(ROW()&lt;=ROWS(Table1[]), INDEX(Table1[ExpSalv], ROW()), INDEX(Table2[ExpSalv], ROW()-ROWS(Table1[])))</f>
        <v>0</v>
      </c>
      <c r="N66" t="str" cm="1">
        <f t="array" ref="N66">IF(ROW()&lt;=ROWS(Table1[]), INDEX(Table1[Agency], ROW()), INDEX(Table2[Agency], ROW()-ROWS(Table1[])))</f>
        <v>USFWS</v>
      </c>
      <c r="O66" cm="1">
        <f t="array" ref="O66">IF(ROW()&lt;=ROWS(Table1[]), INDEX(Table1[Notes], ROW()), INDEX(Table2[Comments], ROW()-ROWS(Table1[])))</f>
        <v>0</v>
      </c>
    </row>
    <row r="67" spans="1:15" x14ac:dyDescent="0.25">
      <c r="A67" cm="1">
        <f t="array" ref="A67">IF(ROW()&lt;=ROWS(Table1[]), INDEX(Table1[SurveyNo], ROW()), INDEX(Table2[SurveyNo], ROW()-ROWS(Table1[])))</f>
        <v>0</v>
      </c>
      <c r="B67" s="23" cm="1">
        <f t="array" ref="B67">IF(ROW()&lt;=ROWS(Table1[]), INDEX(Table1[Date], ROW()), INDEX(Table2[Date], ROW()-ROWS(Table1[])))</f>
        <v>45609</v>
      </c>
      <c r="C67" cm="1">
        <f t="array" ref="C67">IF(ROW()&lt;=ROWS(Table1[]), INDEX(Table1[SampleID], ROW()), INDEX(Table2[SampleID], ROW()-ROWS(Table1[])))</f>
        <v>721936</v>
      </c>
      <c r="D67" t="str" cm="1">
        <f t="array" ref="D67">IF(ROW()&lt;=ROWS(Table1[]), INDEX(Table1[Survey], ROW()), INDEX(Table2[Survey], ROW()-ROWS(Table1[])))</f>
        <v>EDSM</v>
      </c>
      <c r="E67" t="str" cm="1">
        <f t="array" ref="E67">IF(ROW()&lt;=ROWS(Table1[]), INDEX(Table1[Station Code], ROW()), INDEX(Table2[Station], ROW()-ROWS(Table1[])))</f>
        <v>25-16-SM01</v>
      </c>
      <c r="F67" t="str" cm="1">
        <f t="array" ref="F67">IF(ROW()&lt;=ROWS(Table1[]), INDEX(Table1[Region], ROW()), INDEX(Table2[Region], ROW()-ROWS(Table1[])))</f>
        <v>West</v>
      </c>
      <c r="G67" t="str" cm="1">
        <f t="array" ref="G67">IF(ROW()&lt;=ROWS(Table1[]), INDEX(Table1[Subregion], ROW()), INDEX(Table2[Subregion], ROW()-ROWS(Table1[])))</f>
        <v>Suisun Marsh</v>
      </c>
      <c r="H67" t="str" cm="1">
        <f t="array" ref="H67">IF(ROW()&lt;=ROWS(Table1[]), INDEX(Table1[Stratum], ROW()), INDEX(Table2[Stratum], ROW()-ROWS(Table1[])))</f>
        <v>Suisun Marsh</v>
      </c>
      <c r="I67" cm="1">
        <f t="array" ref="I67">IF(ROW()&lt;=ROWS(Table1[]), INDEX(Table1[Fork Length], ROW()), INDEX(Table2[Length], ROW()-ROWS(Table1[])))</f>
        <v>62</v>
      </c>
      <c r="J67" cm="1">
        <f t="array" ref="J67">IF(ROW()&lt;=ROWS(Table1[]), INDEX(Table1[Catch], ROW()), INDEX(Table2[Frequency], ROW()-ROWS(Table1[])))</f>
        <v>1</v>
      </c>
      <c r="K67" t="str" cm="1">
        <f t="array" ref="K67">IF(ROW()&lt;=ROWS(Table1[]), INDEX(Table1[Life Stage], ROW()), INDEX(Table2[Life Stage], ROW()-ROWS(Table1[])))</f>
        <v>Juvenile</v>
      </c>
      <c r="L67" s="50" cm="1">
        <f t="array" ref="L67">IF(ROW()&lt;=ROWS(Table1[]), INDEX(Table1[SalvageSum], ROW()), INDEX(Table2[SalvageSum], ROW()-ROWS(Table1[])))</f>
        <v>0</v>
      </c>
      <c r="M67" s="50" cm="1">
        <f t="array" ref="M67">IF(ROW()&lt;=ROWS(Table1[]), INDEX(Table1[ExpSalv], ROW()), INDEX(Table2[ExpSalv], ROW()-ROWS(Table1[])))</f>
        <v>0</v>
      </c>
      <c r="N67" t="str" cm="1">
        <f t="array" ref="N67">IF(ROW()&lt;=ROWS(Table1[]), INDEX(Table1[Agency], ROW()), INDEX(Table2[Agency], ROW()-ROWS(Table1[])))</f>
        <v>USFWS</v>
      </c>
      <c r="O67" t="str" cm="1">
        <f t="array" ref="O67">IF(ROW()&lt;=ROWS(Table1[]), INDEX(Table1[Notes], ROW()), INDEX(Table2[Comments], ROW()-ROWS(Table1[])))</f>
        <v>FCCL</v>
      </c>
    </row>
    <row r="68" spans="1:15" x14ac:dyDescent="0.25">
      <c r="A68" cm="1">
        <f t="array" ref="A68">IF(ROW()&lt;=ROWS(Table1[]), INDEX(Table1[SurveyNo], ROW()), INDEX(Table2[SurveyNo], ROW()-ROWS(Table1[])))</f>
        <v>0</v>
      </c>
      <c r="B68" s="23" cm="1">
        <f t="array" ref="B68">IF(ROW()&lt;=ROWS(Table1[]), INDEX(Table1[Date], ROW()), INDEX(Table2[Date], ROW()-ROWS(Table1[])))</f>
        <v>45609</v>
      </c>
      <c r="C68" cm="1">
        <f t="array" ref="C68">IF(ROW()&lt;=ROWS(Table1[]), INDEX(Table1[SampleID], ROW()), INDEX(Table2[SampleID], ROW()-ROWS(Table1[])))</f>
        <v>721936</v>
      </c>
      <c r="D68" t="str" cm="1">
        <f t="array" ref="D68">IF(ROW()&lt;=ROWS(Table1[]), INDEX(Table1[Survey], ROW()), INDEX(Table2[Survey], ROW()-ROWS(Table1[])))</f>
        <v>EDSM</v>
      </c>
      <c r="E68" t="str" cm="1">
        <f t="array" ref="E68">IF(ROW()&lt;=ROWS(Table1[]), INDEX(Table1[Station Code], ROW()), INDEX(Table2[Station], ROW()-ROWS(Table1[])))</f>
        <v>25-16-SM01</v>
      </c>
      <c r="F68" t="str" cm="1">
        <f t="array" ref="F68">IF(ROW()&lt;=ROWS(Table1[]), INDEX(Table1[Region], ROW()), INDEX(Table2[Region], ROW()-ROWS(Table1[])))</f>
        <v>West</v>
      </c>
      <c r="G68" t="str" cm="1">
        <f t="array" ref="G68">IF(ROW()&lt;=ROWS(Table1[]), INDEX(Table1[Subregion], ROW()), INDEX(Table2[Subregion], ROW()-ROWS(Table1[])))</f>
        <v>Suisun Marsh</v>
      </c>
      <c r="H68" t="str" cm="1">
        <f t="array" ref="H68">IF(ROW()&lt;=ROWS(Table1[]), INDEX(Table1[Stratum], ROW()), INDEX(Table2[Stratum], ROW()-ROWS(Table1[])))</f>
        <v>Suisun Marsh</v>
      </c>
      <c r="I68" cm="1">
        <f t="array" ref="I68">IF(ROW()&lt;=ROWS(Table1[]), INDEX(Table1[Fork Length], ROW()), INDEX(Table2[Length], ROW()-ROWS(Table1[])))</f>
        <v>73</v>
      </c>
      <c r="J68" cm="1">
        <f t="array" ref="J68">IF(ROW()&lt;=ROWS(Table1[]), INDEX(Table1[Catch], ROW()), INDEX(Table2[Frequency], ROW()-ROWS(Table1[])))</f>
        <v>1</v>
      </c>
      <c r="K68" t="str" cm="1">
        <f t="array" ref="K68">IF(ROW()&lt;=ROWS(Table1[]), INDEX(Table1[Life Stage], ROW()), INDEX(Table2[Life Stage], ROW()-ROWS(Table1[])))</f>
        <v>Juvenile</v>
      </c>
      <c r="L68" s="50" cm="1">
        <f t="array" ref="L68">IF(ROW()&lt;=ROWS(Table1[]), INDEX(Table1[SalvageSum], ROW()), INDEX(Table2[SalvageSum], ROW()-ROWS(Table1[])))</f>
        <v>0</v>
      </c>
      <c r="M68" s="50" cm="1">
        <f t="array" ref="M68">IF(ROW()&lt;=ROWS(Table1[]), INDEX(Table1[ExpSalv], ROW()), INDEX(Table2[ExpSalv], ROW()-ROWS(Table1[])))</f>
        <v>0</v>
      </c>
      <c r="N68" t="str" cm="1">
        <f t="array" ref="N68">IF(ROW()&lt;=ROWS(Table1[]), INDEX(Table1[Agency], ROW()), INDEX(Table2[Agency], ROW()-ROWS(Table1[])))</f>
        <v>USFWS</v>
      </c>
      <c r="O68" cm="1">
        <f t="array" ref="O68">IF(ROW()&lt;=ROWS(Table1[]), INDEX(Table1[Notes], ROW()), INDEX(Table2[Comments], ROW()-ROWS(Table1[])))</f>
        <v>0</v>
      </c>
    </row>
    <row r="69" spans="1:15" x14ac:dyDescent="0.25">
      <c r="A69" cm="1">
        <f t="array" ref="A69">IF(ROW()&lt;=ROWS(Table1[]), INDEX(Table1[SurveyNo], ROW()), INDEX(Table2[SurveyNo], ROW()-ROWS(Table1[])))</f>
        <v>0</v>
      </c>
      <c r="B69" s="23" cm="1">
        <f t="array" ref="B69">IF(ROW()&lt;=ROWS(Table1[]), INDEX(Table1[Date], ROW()), INDEX(Table2[Date], ROW()-ROWS(Table1[])))</f>
        <v>45609</v>
      </c>
      <c r="C69" cm="1">
        <f t="array" ref="C69">IF(ROW()&lt;=ROWS(Table1[]), INDEX(Table1[SampleID], ROW()), INDEX(Table2[SampleID], ROW()-ROWS(Table1[])))</f>
        <v>721936</v>
      </c>
      <c r="D69" t="str" cm="1">
        <f t="array" ref="D69">IF(ROW()&lt;=ROWS(Table1[]), INDEX(Table1[Survey], ROW()), INDEX(Table2[Survey], ROW()-ROWS(Table1[])))</f>
        <v>EDSM</v>
      </c>
      <c r="E69" t="str" cm="1">
        <f t="array" ref="E69">IF(ROW()&lt;=ROWS(Table1[]), INDEX(Table1[Station Code], ROW()), INDEX(Table2[Station], ROW()-ROWS(Table1[])))</f>
        <v>25-16-SM01</v>
      </c>
      <c r="F69" t="str" cm="1">
        <f t="array" ref="F69">IF(ROW()&lt;=ROWS(Table1[]), INDEX(Table1[Region], ROW()), INDEX(Table2[Region], ROW()-ROWS(Table1[])))</f>
        <v>West</v>
      </c>
      <c r="G69" t="str" cm="1">
        <f t="array" ref="G69">IF(ROW()&lt;=ROWS(Table1[]), INDEX(Table1[Subregion], ROW()), INDEX(Table2[Subregion], ROW()-ROWS(Table1[])))</f>
        <v>Suisun Marsh</v>
      </c>
      <c r="H69" t="str" cm="1">
        <f t="array" ref="H69">IF(ROW()&lt;=ROWS(Table1[]), INDEX(Table1[Stratum], ROW()), INDEX(Table2[Stratum], ROW()-ROWS(Table1[])))</f>
        <v>Suisun Marsh</v>
      </c>
      <c r="I69" cm="1">
        <f t="array" ref="I69">IF(ROW()&lt;=ROWS(Table1[]), INDEX(Table1[Fork Length], ROW()), INDEX(Table2[Length], ROW()-ROWS(Table1[])))</f>
        <v>64</v>
      </c>
      <c r="J69" cm="1">
        <f t="array" ref="J69">IF(ROW()&lt;=ROWS(Table1[]), INDEX(Table1[Catch], ROW()), INDEX(Table2[Frequency], ROW()-ROWS(Table1[])))</f>
        <v>1</v>
      </c>
      <c r="K69" t="str" cm="1">
        <f t="array" ref="K69">IF(ROW()&lt;=ROWS(Table1[]), INDEX(Table1[Life Stage], ROW()), INDEX(Table2[Life Stage], ROW()-ROWS(Table1[])))</f>
        <v>Juvenile</v>
      </c>
      <c r="L69" s="50" cm="1">
        <f t="array" ref="L69">IF(ROW()&lt;=ROWS(Table1[]), INDEX(Table1[SalvageSum], ROW()), INDEX(Table2[SalvageSum], ROW()-ROWS(Table1[])))</f>
        <v>0</v>
      </c>
      <c r="M69" s="50" cm="1">
        <f t="array" ref="M69">IF(ROW()&lt;=ROWS(Table1[]), INDEX(Table1[ExpSalv], ROW()), INDEX(Table2[ExpSalv], ROW()-ROWS(Table1[])))</f>
        <v>0</v>
      </c>
      <c r="N69" t="str" cm="1">
        <f t="array" ref="N69">IF(ROW()&lt;=ROWS(Table1[]), INDEX(Table1[Agency], ROW()), INDEX(Table2[Agency], ROW()-ROWS(Table1[])))</f>
        <v>USFWS</v>
      </c>
      <c r="O69" cm="1">
        <f t="array" ref="O69">IF(ROW()&lt;=ROWS(Table1[]), INDEX(Table1[Notes], ROW()), INDEX(Table2[Comments], ROW()-ROWS(Table1[])))</f>
        <v>0</v>
      </c>
    </row>
    <row r="70" spans="1:15" x14ac:dyDescent="0.25">
      <c r="A70" cm="1">
        <f t="array" ref="A70">IF(ROW()&lt;=ROWS(Table1[]), INDEX(Table1[SurveyNo], ROW()), INDEX(Table2[SurveyNo], ROW()-ROWS(Table1[])))</f>
        <v>0</v>
      </c>
      <c r="B70" s="23" cm="1">
        <f t="array" ref="B70">IF(ROW()&lt;=ROWS(Table1[]), INDEX(Table1[Date], ROW()), INDEX(Table2[Date], ROW()-ROWS(Table1[])))</f>
        <v>45609</v>
      </c>
      <c r="C70" cm="1">
        <f t="array" ref="C70">IF(ROW()&lt;=ROWS(Table1[]), INDEX(Table1[SampleID], ROW()), INDEX(Table2[SampleID], ROW()-ROWS(Table1[])))</f>
        <v>721942</v>
      </c>
      <c r="D70" t="str" cm="1">
        <f t="array" ref="D70">IF(ROW()&lt;=ROWS(Table1[]), INDEX(Table1[Survey], ROW()), INDEX(Table2[Survey], ROW()-ROWS(Table1[])))</f>
        <v>EDSM</v>
      </c>
      <c r="E70" t="str" cm="1">
        <f t="array" ref="E70">IF(ROW()&lt;=ROWS(Table1[]), INDEX(Table1[Station Code], ROW()), INDEX(Table2[Station], ROW()-ROWS(Table1[])))</f>
        <v>25-16-SM01</v>
      </c>
      <c r="F70" t="str" cm="1">
        <f t="array" ref="F70">IF(ROW()&lt;=ROWS(Table1[]), INDEX(Table1[Region], ROW()), INDEX(Table2[Region], ROW()-ROWS(Table1[])))</f>
        <v>West</v>
      </c>
      <c r="G70" t="str" cm="1">
        <f t="array" ref="G70">IF(ROW()&lt;=ROWS(Table1[]), INDEX(Table1[Subregion], ROW()), INDEX(Table2[Subregion], ROW()-ROWS(Table1[])))</f>
        <v>Suisun Marsh</v>
      </c>
      <c r="H70" t="str" cm="1">
        <f t="array" ref="H70">IF(ROW()&lt;=ROWS(Table1[]), INDEX(Table1[Stratum], ROW()), INDEX(Table2[Stratum], ROW()-ROWS(Table1[])))</f>
        <v>Suisun Marsh</v>
      </c>
      <c r="I70" cm="1">
        <f t="array" ref="I70">IF(ROW()&lt;=ROWS(Table1[]), INDEX(Table1[Fork Length], ROW()), INDEX(Table2[Length], ROW()-ROWS(Table1[])))</f>
        <v>65</v>
      </c>
      <c r="J70" cm="1">
        <f t="array" ref="J70">IF(ROW()&lt;=ROWS(Table1[]), INDEX(Table1[Catch], ROW()), INDEX(Table2[Frequency], ROW()-ROWS(Table1[])))</f>
        <v>1</v>
      </c>
      <c r="K70" t="str" cm="1">
        <f t="array" ref="K70">IF(ROW()&lt;=ROWS(Table1[]), INDEX(Table1[Life Stage], ROW()), INDEX(Table2[Life Stage], ROW()-ROWS(Table1[])))</f>
        <v>Juvenile</v>
      </c>
      <c r="L70" s="50" cm="1">
        <f t="array" ref="L70">IF(ROW()&lt;=ROWS(Table1[]), INDEX(Table1[SalvageSum], ROW()), INDEX(Table2[SalvageSum], ROW()-ROWS(Table1[])))</f>
        <v>0</v>
      </c>
      <c r="M70" s="50" cm="1">
        <f t="array" ref="M70">IF(ROW()&lt;=ROWS(Table1[]), INDEX(Table1[ExpSalv], ROW()), INDEX(Table2[ExpSalv], ROW()-ROWS(Table1[])))</f>
        <v>0</v>
      </c>
      <c r="N70" t="str" cm="1">
        <f t="array" ref="N70">IF(ROW()&lt;=ROWS(Table1[]), INDEX(Table1[Agency], ROW()), INDEX(Table2[Agency], ROW()-ROWS(Table1[])))</f>
        <v>USFWS</v>
      </c>
      <c r="O70" cm="1">
        <f t="array" ref="O70">IF(ROW()&lt;=ROWS(Table1[]), INDEX(Table1[Notes], ROW()), INDEX(Table2[Comments], ROW()-ROWS(Table1[])))</f>
        <v>0</v>
      </c>
    </row>
    <row r="71" spans="1:15" x14ac:dyDescent="0.25">
      <c r="A71" cm="1">
        <f t="array" ref="A71">IF(ROW()&lt;=ROWS(Table1[]), INDEX(Table1[SurveyNo], ROW()), INDEX(Table2[SurveyNo], ROW()-ROWS(Table1[])))</f>
        <v>0</v>
      </c>
      <c r="B71" s="23" cm="1">
        <f t="array" ref="B71">IF(ROW()&lt;=ROWS(Table1[]), INDEX(Table1[Date], ROW()), INDEX(Table2[Date], ROW()-ROWS(Table1[])))</f>
        <v>45609</v>
      </c>
      <c r="C71" cm="1">
        <f t="array" ref="C71">IF(ROW()&lt;=ROWS(Table1[]), INDEX(Table1[SampleID], ROW()), INDEX(Table2[SampleID], ROW()-ROWS(Table1[])))</f>
        <v>721942</v>
      </c>
      <c r="D71" t="str" cm="1">
        <f t="array" ref="D71">IF(ROW()&lt;=ROWS(Table1[]), INDEX(Table1[Survey], ROW()), INDEX(Table2[Survey], ROW()-ROWS(Table1[])))</f>
        <v>EDSM</v>
      </c>
      <c r="E71" t="str" cm="1">
        <f t="array" ref="E71">IF(ROW()&lt;=ROWS(Table1[]), INDEX(Table1[Station Code], ROW()), INDEX(Table2[Station], ROW()-ROWS(Table1[])))</f>
        <v>25-16-SM01</v>
      </c>
      <c r="F71" t="str" cm="1">
        <f t="array" ref="F71">IF(ROW()&lt;=ROWS(Table1[]), INDEX(Table1[Region], ROW()), INDEX(Table2[Region], ROW()-ROWS(Table1[])))</f>
        <v>West</v>
      </c>
      <c r="G71" t="str" cm="1">
        <f t="array" ref="G71">IF(ROW()&lt;=ROWS(Table1[]), INDEX(Table1[Subregion], ROW()), INDEX(Table2[Subregion], ROW()-ROWS(Table1[])))</f>
        <v>Suisun Marsh</v>
      </c>
      <c r="H71" t="str" cm="1">
        <f t="array" ref="H71">IF(ROW()&lt;=ROWS(Table1[]), INDEX(Table1[Stratum], ROW()), INDEX(Table2[Stratum], ROW()-ROWS(Table1[])))</f>
        <v>Suisun Marsh</v>
      </c>
      <c r="I71" cm="1">
        <f t="array" ref="I71">IF(ROW()&lt;=ROWS(Table1[]), INDEX(Table1[Fork Length], ROW()), INDEX(Table2[Length], ROW()-ROWS(Table1[])))</f>
        <v>62</v>
      </c>
      <c r="J71" cm="1">
        <f t="array" ref="J71">IF(ROW()&lt;=ROWS(Table1[]), INDEX(Table1[Catch], ROW()), INDEX(Table2[Frequency], ROW()-ROWS(Table1[])))</f>
        <v>2</v>
      </c>
      <c r="K71" t="str" cm="1">
        <f t="array" ref="K71">IF(ROW()&lt;=ROWS(Table1[]), INDEX(Table1[Life Stage], ROW()), INDEX(Table2[Life Stage], ROW()-ROWS(Table1[])))</f>
        <v>Juvenile</v>
      </c>
      <c r="L71" s="50" cm="1">
        <f t="array" ref="L71">IF(ROW()&lt;=ROWS(Table1[]), INDEX(Table1[SalvageSum], ROW()), INDEX(Table2[SalvageSum], ROW()-ROWS(Table1[])))</f>
        <v>0</v>
      </c>
      <c r="M71" s="50" cm="1">
        <f t="array" ref="M71">IF(ROW()&lt;=ROWS(Table1[]), INDEX(Table1[ExpSalv], ROW()), INDEX(Table2[ExpSalv], ROW()-ROWS(Table1[])))</f>
        <v>0</v>
      </c>
      <c r="N71" t="str" cm="1">
        <f t="array" ref="N71">IF(ROW()&lt;=ROWS(Table1[]), INDEX(Table1[Agency], ROW()), INDEX(Table2[Agency], ROW()-ROWS(Table1[])))</f>
        <v>USFWS</v>
      </c>
      <c r="O71" cm="1">
        <f t="array" ref="O71">IF(ROW()&lt;=ROWS(Table1[]), INDEX(Table1[Notes], ROW()), INDEX(Table2[Comments], ROW()-ROWS(Table1[])))</f>
        <v>0</v>
      </c>
    </row>
    <row r="72" spans="1:15" x14ac:dyDescent="0.25">
      <c r="A72" cm="1">
        <f t="array" ref="A72">IF(ROW()&lt;=ROWS(Table1[]), INDEX(Table1[SurveyNo], ROW()), INDEX(Table2[SurveyNo], ROW()-ROWS(Table1[])))</f>
        <v>0</v>
      </c>
      <c r="B72" s="23" cm="1">
        <f t="array" ref="B72">IF(ROW()&lt;=ROWS(Table1[]), INDEX(Table1[Date], ROW()), INDEX(Table2[Date], ROW()-ROWS(Table1[])))</f>
        <v>45609</v>
      </c>
      <c r="C72" cm="1">
        <f t="array" ref="C72">IF(ROW()&lt;=ROWS(Table1[]), INDEX(Table1[SampleID], ROW()), INDEX(Table2[SampleID], ROW()-ROWS(Table1[])))</f>
        <v>721942</v>
      </c>
      <c r="D72" t="str" cm="1">
        <f t="array" ref="D72">IF(ROW()&lt;=ROWS(Table1[]), INDEX(Table1[Survey], ROW()), INDEX(Table2[Survey], ROW()-ROWS(Table1[])))</f>
        <v>EDSM</v>
      </c>
      <c r="E72" t="str" cm="1">
        <f t="array" ref="E72">IF(ROW()&lt;=ROWS(Table1[]), INDEX(Table1[Station Code], ROW()), INDEX(Table2[Station], ROW()-ROWS(Table1[])))</f>
        <v>25-16-SM01</v>
      </c>
      <c r="F72" t="str" cm="1">
        <f t="array" ref="F72">IF(ROW()&lt;=ROWS(Table1[]), INDEX(Table1[Region], ROW()), INDEX(Table2[Region], ROW()-ROWS(Table1[])))</f>
        <v>West</v>
      </c>
      <c r="G72" t="str" cm="1">
        <f t="array" ref="G72">IF(ROW()&lt;=ROWS(Table1[]), INDEX(Table1[Subregion], ROW()), INDEX(Table2[Subregion], ROW()-ROWS(Table1[])))</f>
        <v>Suisun Marsh</v>
      </c>
      <c r="H72" t="str" cm="1">
        <f t="array" ref="H72">IF(ROW()&lt;=ROWS(Table1[]), INDEX(Table1[Stratum], ROW()), INDEX(Table2[Stratum], ROW()-ROWS(Table1[])))</f>
        <v>Suisun Marsh</v>
      </c>
      <c r="I72" cm="1">
        <f t="array" ref="I72">IF(ROW()&lt;=ROWS(Table1[]), INDEX(Table1[Fork Length], ROW()), INDEX(Table2[Length], ROW()-ROWS(Table1[])))</f>
        <v>58</v>
      </c>
      <c r="J72" cm="1">
        <f t="array" ref="J72">IF(ROW()&lt;=ROWS(Table1[]), INDEX(Table1[Catch], ROW()), INDEX(Table2[Frequency], ROW()-ROWS(Table1[])))</f>
        <v>1</v>
      </c>
      <c r="K72" t="str" cm="1">
        <f t="array" ref="K72">IF(ROW()&lt;=ROWS(Table1[]), INDEX(Table1[Life Stage], ROW()), INDEX(Table2[Life Stage], ROW()-ROWS(Table1[])))</f>
        <v>Juvenile</v>
      </c>
      <c r="L72" s="50" cm="1">
        <f t="array" ref="L72">IF(ROW()&lt;=ROWS(Table1[]), INDEX(Table1[SalvageSum], ROW()), INDEX(Table2[SalvageSum], ROW()-ROWS(Table1[])))</f>
        <v>0</v>
      </c>
      <c r="M72" s="50" cm="1">
        <f t="array" ref="M72">IF(ROW()&lt;=ROWS(Table1[]), INDEX(Table1[ExpSalv], ROW()), INDEX(Table2[ExpSalv], ROW()-ROWS(Table1[])))</f>
        <v>0</v>
      </c>
      <c r="N72" t="str" cm="1">
        <f t="array" ref="N72">IF(ROW()&lt;=ROWS(Table1[]), INDEX(Table1[Agency], ROW()), INDEX(Table2[Agency], ROW()-ROWS(Table1[])))</f>
        <v>USFWS</v>
      </c>
      <c r="O72" cm="1">
        <f t="array" ref="O72">IF(ROW()&lt;=ROWS(Table1[]), INDEX(Table1[Notes], ROW()), INDEX(Table2[Comments], ROW()-ROWS(Table1[])))</f>
        <v>0</v>
      </c>
    </row>
    <row r="73" spans="1:15" x14ac:dyDescent="0.25">
      <c r="A73" cm="1">
        <f t="array" ref="A73">IF(ROW()&lt;=ROWS(Table1[]), INDEX(Table1[SurveyNo], ROW()), INDEX(Table2[SurveyNo], ROW()-ROWS(Table1[])))</f>
        <v>0</v>
      </c>
      <c r="B73" s="23" cm="1">
        <f t="array" ref="B73">IF(ROW()&lt;=ROWS(Table1[]), INDEX(Table1[Date], ROW()), INDEX(Table2[Date], ROW()-ROWS(Table1[])))</f>
        <v>45609</v>
      </c>
      <c r="C73" cm="1">
        <f t="array" ref="C73">IF(ROW()&lt;=ROWS(Table1[]), INDEX(Table1[SampleID], ROW()), INDEX(Table2[SampleID], ROW()-ROWS(Table1[])))</f>
        <v>721942</v>
      </c>
      <c r="D73" t="str" cm="1">
        <f t="array" ref="D73">IF(ROW()&lt;=ROWS(Table1[]), INDEX(Table1[Survey], ROW()), INDEX(Table2[Survey], ROW()-ROWS(Table1[])))</f>
        <v>EDSM</v>
      </c>
      <c r="E73" t="str" cm="1">
        <f t="array" ref="E73">IF(ROW()&lt;=ROWS(Table1[]), INDEX(Table1[Station Code], ROW()), INDEX(Table2[Station], ROW()-ROWS(Table1[])))</f>
        <v>25-16-SM01</v>
      </c>
      <c r="F73" t="str" cm="1">
        <f t="array" ref="F73">IF(ROW()&lt;=ROWS(Table1[]), INDEX(Table1[Region], ROW()), INDEX(Table2[Region], ROW()-ROWS(Table1[])))</f>
        <v>West</v>
      </c>
      <c r="G73" t="str" cm="1">
        <f t="array" ref="G73">IF(ROW()&lt;=ROWS(Table1[]), INDEX(Table1[Subregion], ROW()), INDEX(Table2[Subregion], ROW()-ROWS(Table1[])))</f>
        <v>Suisun Marsh</v>
      </c>
      <c r="H73" t="str" cm="1">
        <f t="array" ref="H73">IF(ROW()&lt;=ROWS(Table1[]), INDEX(Table1[Stratum], ROW()), INDEX(Table2[Stratum], ROW()-ROWS(Table1[])))</f>
        <v>Suisun Marsh</v>
      </c>
      <c r="I73" cm="1">
        <f t="array" ref="I73">IF(ROW()&lt;=ROWS(Table1[]), INDEX(Table1[Fork Length], ROW()), INDEX(Table2[Length], ROW()-ROWS(Table1[])))</f>
        <v>59</v>
      </c>
      <c r="J73" cm="1">
        <f t="array" ref="J73">IF(ROW()&lt;=ROWS(Table1[]), INDEX(Table1[Catch], ROW()), INDEX(Table2[Frequency], ROW()-ROWS(Table1[])))</f>
        <v>1</v>
      </c>
      <c r="K73" t="str" cm="1">
        <f t="array" ref="K73">IF(ROW()&lt;=ROWS(Table1[]), INDEX(Table1[Life Stage], ROW()), INDEX(Table2[Life Stage], ROW()-ROWS(Table1[])))</f>
        <v>Juvenile</v>
      </c>
      <c r="L73" s="50" cm="1">
        <f t="array" ref="L73">IF(ROW()&lt;=ROWS(Table1[]), INDEX(Table1[SalvageSum], ROW()), INDEX(Table2[SalvageSum], ROW()-ROWS(Table1[])))</f>
        <v>0</v>
      </c>
      <c r="M73" s="50" cm="1">
        <f t="array" ref="M73">IF(ROW()&lt;=ROWS(Table1[]), INDEX(Table1[ExpSalv], ROW()), INDEX(Table2[ExpSalv], ROW()-ROWS(Table1[])))</f>
        <v>0</v>
      </c>
      <c r="N73" t="str" cm="1">
        <f t="array" ref="N73">IF(ROW()&lt;=ROWS(Table1[]), INDEX(Table1[Agency], ROW()), INDEX(Table2[Agency], ROW()-ROWS(Table1[])))</f>
        <v>USFWS</v>
      </c>
      <c r="O73" cm="1">
        <f t="array" ref="O73">IF(ROW()&lt;=ROWS(Table1[]), INDEX(Table1[Notes], ROW()), INDEX(Table2[Comments], ROW()-ROWS(Table1[])))</f>
        <v>0</v>
      </c>
    </row>
    <row r="74" spans="1:15" x14ac:dyDescent="0.25">
      <c r="A74" cm="1">
        <f t="array" ref="A74">IF(ROW()&lt;=ROWS(Table1[]), INDEX(Table1[SurveyNo], ROW()), INDEX(Table2[SurveyNo], ROW()-ROWS(Table1[])))</f>
        <v>0</v>
      </c>
      <c r="B74" s="23" cm="1">
        <f t="array" ref="B74">IF(ROW()&lt;=ROWS(Table1[]), INDEX(Table1[Date], ROW()), INDEX(Table2[Date], ROW()-ROWS(Table1[])))</f>
        <v>45609</v>
      </c>
      <c r="C74" cm="1">
        <f t="array" ref="C74">IF(ROW()&lt;=ROWS(Table1[]), INDEX(Table1[SampleID], ROW()), INDEX(Table2[SampleID], ROW()-ROWS(Table1[])))</f>
        <v>721942</v>
      </c>
      <c r="D74" t="str" cm="1">
        <f t="array" ref="D74">IF(ROW()&lt;=ROWS(Table1[]), INDEX(Table1[Survey], ROW()), INDEX(Table2[Survey], ROW()-ROWS(Table1[])))</f>
        <v>EDSM</v>
      </c>
      <c r="E74" t="str" cm="1">
        <f t="array" ref="E74">IF(ROW()&lt;=ROWS(Table1[]), INDEX(Table1[Station Code], ROW()), INDEX(Table2[Station], ROW()-ROWS(Table1[])))</f>
        <v>25-16-SM01</v>
      </c>
      <c r="F74" t="str" cm="1">
        <f t="array" ref="F74">IF(ROW()&lt;=ROWS(Table1[]), INDEX(Table1[Region], ROW()), INDEX(Table2[Region], ROW()-ROWS(Table1[])))</f>
        <v>West</v>
      </c>
      <c r="G74" t="str" cm="1">
        <f t="array" ref="G74">IF(ROW()&lt;=ROWS(Table1[]), INDEX(Table1[Subregion], ROW()), INDEX(Table2[Subregion], ROW()-ROWS(Table1[])))</f>
        <v>Suisun Marsh</v>
      </c>
      <c r="H74" t="str" cm="1">
        <f t="array" ref="H74">IF(ROW()&lt;=ROWS(Table1[]), INDEX(Table1[Stratum], ROW()), INDEX(Table2[Stratum], ROW()-ROWS(Table1[])))</f>
        <v>Suisun Marsh</v>
      </c>
      <c r="I74" cm="1">
        <f t="array" ref="I74">IF(ROW()&lt;=ROWS(Table1[]), INDEX(Table1[Fork Length], ROW()), INDEX(Table2[Length], ROW()-ROWS(Table1[])))</f>
        <v>106</v>
      </c>
      <c r="J74" cm="1">
        <f t="array" ref="J74">IF(ROW()&lt;=ROWS(Table1[]), INDEX(Table1[Catch], ROW()), INDEX(Table2[Frequency], ROW()-ROWS(Table1[])))</f>
        <v>1</v>
      </c>
      <c r="K74" t="str" cm="1">
        <f t="array" ref="K74">IF(ROW()&lt;=ROWS(Table1[]), INDEX(Table1[Life Stage], ROW()), INDEX(Table2[Life Stage], ROW()-ROWS(Table1[])))</f>
        <v>Adult</v>
      </c>
      <c r="L74" s="50" cm="1">
        <f t="array" ref="L74">IF(ROW()&lt;=ROWS(Table1[]), INDEX(Table1[SalvageSum], ROW()), INDEX(Table2[SalvageSum], ROW()-ROWS(Table1[])))</f>
        <v>0</v>
      </c>
      <c r="M74" s="50" cm="1">
        <f t="array" ref="M74">IF(ROW()&lt;=ROWS(Table1[]), INDEX(Table1[ExpSalv], ROW()), INDEX(Table2[ExpSalv], ROW()-ROWS(Table1[])))</f>
        <v>0</v>
      </c>
      <c r="N74" t="str" cm="1">
        <f t="array" ref="N74">IF(ROW()&lt;=ROWS(Table1[]), INDEX(Table1[Agency], ROW()), INDEX(Table2[Agency], ROW()-ROWS(Table1[])))</f>
        <v>USFWS</v>
      </c>
      <c r="O74" cm="1">
        <f t="array" ref="O74">IF(ROW()&lt;=ROWS(Table1[]), INDEX(Table1[Notes], ROW()), INDEX(Table2[Comments], ROW()-ROWS(Table1[])))</f>
        <v>0</v>
      </c>
    </row>
    <row r="75" spans="1:15" x14ac:dyDescent="0.25">
      <c r="A75" cm="1">
        <f t="array" ref="A75">IF(ROW()&lt;=ROWS(Table1[]), INDEX(Table1[SurveyNo], ROW()), INDEX(Table2[SurveyNo], ROW()-ROWS(Table1[])))</f>
        <v>0</v>
      </c>
      <c r="B75" s="23" cm="1">
        <f t="array" ref="B75">IF(ROW()&lt;=ROWS(Table1[]), INDEX(Table1[Date], ROW()), INDEX(Table2[Date], ROW()-ROWS(Table1[])))</f>
        <v>45609</v>
      </c>
      <c r="C75" cm="1">
        <f t="array" ref="C75">IF(ROW()&lt;=ROWS(Table1[]), INDEX(Table1[SampleID], ROW()), INDEX(Table2[SampleID], ROW()-ROWS(Table1[])))</f>
        <v>721942</v>
      </c>
      <c r="D75" t="str" cm="1">
        <f t="array" ref="D75">IF(ROW()&lt;=ROWS(Table1[]), INDEX(Table1[Survey], ROW()), INDEX(Table2[Survey], ROW()-ROWS(Table1[])))</f>
        <v>EDSM</v>
      </c>
      <c r="E75" t="str" cm="1">
        <f t="array" ref="E75">IF(ROW()&lt;=ROWS(Table1[]), INDEX(Table1[Station Code], ROW()), INDEX(Table2[Station], ROW()-ROWS(Table1[])))</f>
        <v>25-16-SM01</v>
      </c>
      <c r="F75" t="str" cm="1">
        <f t="array" ref="F75">IF(ROW()&lt;=ROWS(Table1[]), INDEX(Table1[Region], ROW()), INDEX(Table2[Region], ROW()-ROWS(Table1[])))</f>
        <v>West</v>
      </c>
      <c r="G75" t="str" cm="1">
        <f t="array" ref="G75">IF(ROW()&lt;=ROWS(Table1[]), INDEX(Table1[Subregion], ROW()), INDEX(Table2[Subregion], ROW()-ROWS(Table1[])))</f>
        <v>Suisun Marsh</v>
      </c>
      <c r="H75" t="str" cm="1">
        <f t="array" ref="H75">IF(ROW()&lt;=ROWS(Table1[]), INDEX(Table1[Stratum], ROW()), INDEX(Table2[Stratum], ROW()-ROWS(Table1[])))</f>
        <v>Suisun Marsh</v>
      </c>
      <c r="I75" cm="1">
        <f t="array" ref="I75">IF(ROW()&lt;=ROWS(Table1[]), INDEX(Table1[Fork Length], ROW()), INDEX(Table2[Length], ROW()-ROWS(Table1[])))</f>
        <v>57</v>
      </c>
      <c r="J75" cm="1">
        <f t="array" ref="J75">IF(ROW()&lt;=ROWS(Table1[]), INDEX(Table1[Catch], ROW()), INDEX(Table2[Frequency], ROW()-ROWS(Table1[])))</f>
        <v>1</v>
      </c>
      <c r="K75" t="str" cm="1">
        <f t="array" ref="K75">IF(ROW()&lt;=ROWS(Table1[]), INDEX(Table1[Life Stage], ROW()), INDEX(Table2[Life Stage], ROW()-ROWS(Table1[])))</f>
        <v>Juvenile</v>
      </c>
      <c r="L75" s="50" cm="1">
        <f t="array" ref="L75">IF(ROW()&lt;=ROWS(Table1[]), INDEX(Table1[SalvageSum], ROW()), INDEX(Table2[SalvageSum], ROW()-ROWS(Table1[])))</f>
        <v>0</v>
      </c>
      <c r="M75" s="50" cm="1">
        <f t="array" ref="M75">IF(ROW()&lt;=ROWS(Table1[]), INDEX(Table1[ExpSalv], ROW()), INDEX(Table2[ExpSalv], ROW()-ROWS(Table1[])))</f>
        <v>0</v>
      </c>
      <c r="N75" t="str" cm="1">
        <f t="array" ref="N75">IF(ROW()&lt;=ROWS(Table1[]), INDEX(Table1[Agency], ROW()), INDEX(Table2[Agency], ROW()-ROWS(Table1[])))</f>
        <v>USFWS</v>
      </c>
      <c r="O75" cm="1">
        <f t="array" ref="O75">IF(ROW()&lt;=ROWS(Table1[]), INDEX(Table1[Notes], ROW()), INDEX(Table2[Comments], ROW()-ROWS(Table1[])))</f>
        <v>0</v>
      </c>
    </row>
    <row r="76" spans="1:15" x14ac:dyDescent="0.25">
      <c r="A76" cm="1">
        <f t="array" ref="A76">IF(ROW()&lt;=ROWS(Table1[]), INDEX(Table1[SurveyNo], ROW()), INDEX(Table2[SurveyNo], ROW()-ROWS(Table1[])))</f>
        <v>0</v>
      </c>
      <c r="B76" s="23" cm="1">
        <f t="array" ref="B76">IF(ROW()&lt;=ROWS(Table1[]), INDEX(Table1[Date], ROW()), INDEX(Table2[Date], ROW()-ROWS(Table1[])))</f>
        <v>45609</v>
      </c>
      <c r="C76" cm="1">
        <f t="array" ref="C76">IF(ROW()&lt;=ROWS(Table1[]), INDEX(Table1[SampleID], ROW()), INDEX(Table2[SampleID], ROW()-ROWS(Table1[])))</f>
        <v>721942</v>
      </c>
      <c r="D76" t="str" cm="1">
        <f t="array" ref="D76">IF(ROW()&lt;=ROWS(Table1[]), INDEX(Table1[Survey], ROW()), INDEX(Table2[Survey], ROW()-ROWS(Table1[])))</f>
        <v>EDSM</v>
      </c>
      <c r="E76" t="str" cm="1">
        <f t="array" ref="E76">IF(ROW()&lt;=ROWS(Table1[]), INDEX(Table1[Station Code], ROW()), INDEX(Table2[Station], ROW()-ROWS(Table1[])))</f>
        <v>25-16-SM01</v>
      </c>
      <c r="F76" t="str" cm="1">
        <f t="array" ref="F76">IF(ROW()&lt;=ROWS(Table1[]), INDEX(Table1[Region], ROW()), INDEX(Table2[Region], ROW()-ROWS(Table1[])))</f>
        <v>West</v>
      </c>
      <c r="G76" t="str" cm="1">
        <f t="array" ref="G76">IF(ROW()&lt;=ROWS(Table1[]), INDEX(Table1[Subregion], ROW()), INDEX(Table2[Subregion], ROW()-ROWS(Table1[])))</f>
        <v>Suisun Marsh</v>
      </c>
      <c r="H76" t="str" cm="1">
        <f t="array" ref="H76">IF(ROW()&lt;=ROWS(Table1[]), INDEX(Table1[Stratum], ROW()), INDEX(Table2[Stratum], ROW()-ROWS(Table1[])))</f>
        <v>Suisun Marsh</v>
      </c>
      <c r="I76" cm="1">
        <f t="array" ref="I76">IF(ROW()&lt;=ROWS(Table1[]), INDEX(Table1[Fork Length], ROW()), INDEX(Table2[Length], ROW()-ROWS(Table1[])))</f>
        <v>64</v>
      </c>
      <c r="J76" cm="1">
        <f t="array" ref="J76">IF(ROW()&lt;=ROWS(Table1[]), INDEX(Table1[Catch], ROW()), INDEX(Table2[Frequency], ROW()-ROWS(Table1[])))</f>
        <v>2</v>
      </c>
      <c r="K76" t="str" cm="1">
        <f t="array" ref="K76">IF(ROW()&lt;=ROWS(Table1[]), INDEX(Table1[Life Stage], ROW()), INDEX(Table2[Life Stage], ROW()-ROWS(Table1[])))</f>
        <v>Juvenile</v>
      </c>
      <c r="L76" s="50" cm="1">
        <f t="array" ref="L76">IF(ROW()&lt;=ROWS(Table1[]), INDEX(Table1[SalvageSum], ROW()), INDEX(Table2[SalvageSum], ROW()-ROWS(Table1[])))</f>
        <v>0</v>
      </c>
      <c r="M76" s="50" cm="1">
        <f t="array" ref="M76">IF(ROW()&lt;=ROWS(Table1[]), INDEX(Table1[ExpSalv], ROW()), INDEX(Table2[ExpSalv], ROW()-ROWS(Table1[])))</f>
        <v>0</v>
      </c>
      <c r="N76" t="str" cm="1">
        <f t="array" ref="N76">IF(ROW()&lt;=ROWS(Table1[]), INDEX(Table1[Agency], ROW()), INDEX(Table2[Agency], ROW()-ROWS(Table1[])))</f>
        <v>USFWS</v>
      </c>
      <c r="O76" cm="1">
        <f t="array" ref="O76">IF(ROW()&lt;=ROWS(Table1[]), INDEX(Table1[Notes], ROW()), INDEX(Table2[Comments], ROW()-ROWS(Table1[])))</f>
        <v>0</v>
      </c>
    </row>
    <row r="77" spans="1:15" x14ac:dyDescent="0.25">
      <c r="A77" cm="1">
        <f t="array" ref="A77">IF(ROW()&lt;=ROWS(Table1[]), INDEX(Table1[SurveyNo], ROW()), INDEX(Table2[SurveyNo], ROW()-ROWS(Table1[])))</f>
        <v>0</v>
      </c>
      <c r="B77" s="23" cm="1">
        <f t="array" ref="B77">IF(ROW()&lt;=ROWS(Table1[]), INDEX(Table1[Date], ROW()), INDEX(Table2[Date], ROW()-ROWS(Table1[])))</f>
        <v>45609</v>
      </c>
      <c r="C77" cm="1">
        <f t="array" ref="C77">IF(ROW()&lt;=ROWS(Table1[]), INDEX(Table1[SampleID], ROW()), INDEX(Table2[SampleID], ROW()-ROWS(Table1[])))</f>
        <v>721942</v>
      </c>
      <c r="D77" t="str" cm="1">
        <f t="array" ref="D77">IF(ROW()&lt;=ROWS(Table1[]), INDEX(Table1[Survey], ROW()), INDEX(Table2[Survey], ROW()-ROWS(Table1[])))</f>
        <v>EDSM</v>
      </c>
      <c r="E77" t="str" cm="1">
        <f t="array" ref="E77">IF(ROW()&lt;=ROWS(Table1[]), INDEX(Table1[Station Code], ROW()), INDEX(Table2[Station], ROW()-ROWS(Table1[])))</f>
        <v>25-16-SM01</v>
      </c>
      <c r="F77" t="str" cm="1">
        <f t="array" ref="F77">IF(ROW()&lt;=ROWS(Table1[]), INDEX(Table1[Region], ROW()), INDEX(Table2[Region], ROW()-ROWS(Table1[])))</f>
        <v>West</v>
      </c>
      <c r="G77" t="str" cm="1">
        <f t="array" ref="G77">IF(ROW()&lt;=ROWS(Table1[]), INDEX(Table1[Subregion], ROW()), INDEX(Table2[Subregion], ROW()-ROWS(Table1[])))</f>
        <v>Suisun Marsh</v>
      </c>
      <c r="H77" t="str" cm="1">
        <f t="array" ref="H77">IF(ROW()&lt;=ROWS(Table1[]), INDEX(Table1[Stratum], ROW()), INDEX(Table2[Stratum], ROW()-ROWS(Table1[])))</f>
        <v>Suisun Marsh</v>
      </c>
      <c r="I77" cm="1">
        <f t="array" ref="I77">IF(ROW()&lt;=ROWS(Table1[]), INDEX(Table1[Fork Length], ROW()), INDEX(Table2[Length], ROW()-ROWS(Table1[])))</f>
        <v>66</v>
      </c>
      <c r="J77" cm="1">
        <f t="array" ref="J77">IF(ROW()&lt;=ROWS(Table1[]), INDEX(Table1[Catch], ROW()), INDEX(Table2[Frequency], ROW()-ROWS(Table1[])))</f>
        <v>2</v>
      </c>
      <c r="K77" t="str" cm="1">
        <f t="array" ref="K77">IF(ROW()&lt;=ROWS(Table1[]), INDEX(Table1[Life Stage], ROW()), INDEX(Table2[Life Stage], ROW()-ROWS(Table1[])))</f>
        <v>Juvenile</v>
      </c>
      <c r="L77" s="50" cm="1">
        <f t="array" ref="L77">IF(ROW()&lt;=ROWS(Table1[]), INDEX(Table1[SalvageSum], ROW()), INDEX(Table2[SalvageSum], ROW()-ROWS(Table1[])))</f>
        <v>0</v>
      </c>
      <c r="M77" s="50" cm="1">
        <f t="array" ref="M77">IF(ROW()&lt;=ROWS(Table1[]), INDEX(Table1[ExpSalv], ROW()), INDEX(Table2[ExpSalv], ROW()-ROWS(Table1[])))</f>
        <v>0</v>
      </c>
      <c r="N77" t="str" cm="1">
        <f t="array" ref="N77">IF(ROW()&lt;=ROWS(Table1[]), INDEX(Table1[Agency], ROW()), INDEX(Table2[Agency], ROW()-ROWS(Table1[])))</f>
        <v>USFWS</v>
      </c>
      <c r="O77" cm="1">
        <f t="array" ref="O77">IF(ROW()&lt;=ROWS(Table1[]), INDEX(Table1[Notes], ROW()), INDEX(Table2[Comments], ROW()-ROWS(Table1[])))</f>
        <v>0</v>
      </c>
    </row>
    <row r="78" spans="1:15" x14ac:dyDescent="0.25">
      <c r="A78" cm="1">
        <f t="array" ref="A78">IF(ROW()&lt;=ROWS(Table1[]), INDEX(Table1[SurveyNo], ROW()), INDEX(Table2[SurveyNo], ROW()-ROWS(Table1[])))</f>
        <v>0</v>
      </c>
      <c r="B78" s="23" cm="1">
        <f t="array" ref="B78">IF(ROW()&lt;=ROWS(Table1[]), INDEX(Table1[Date], ROW()), INDEX(Table2[Date], ROW()-ROWS(Table1[])))</f>
        <v>45609</v>
      </c>
      <c r="C78" cm="1">
        <f t="array" ref="C78">IF(ROW()&lt;=ROWS(Table1[]), INDEX(Table1[SampleID], ROW()), INDEX(Table2[SampleID], ROW()-ROWS(Table1[])))</f>
        <v>721942</v>
      </c>
      <c r="D78" t="str" cm="1">
        <f t="array" ref="D78">IF(ROW()&lt;=ROWS(Table1[]), INDEX(Table1[Survey], ROW()), INDEX(Table2[Survey], ROW()-ROWS(Table1[])))</f>
        <v>EDSM</v>
      </c>
      <c r="E78" t="str" cm="1">
        <f t="array" ref="E78">IF(ROW()&lt;=ROWS(Table1[]), INDEX(Table1[Station Code], ROW()), INDEX(Table2[Station], ROW()-ROWS(Table1[])))</f>
        <v>25-16-SM01</v>
      </c>
      <c r="F78" t="str" cm="1">
        <f t="array" ref="F78">IF(ROW()&lt;=ROWS(Table1[]), INDEX(Table1[Region], ROW()), INDEX(Table2[Region], ROW()-ROWS(Table1[])))</f>
        <v>West</v>
      </c>
      <c r="G78" t="str" cm="1">
        <f t="array" ref="G78">IF(ROW()&lt;=ROWS(Table1[]), INDEX(Table1[Subregion], ROW()), INDEX(Table2[Subregion], ROW()-ROWS(Table1[])))</f>
        <v>Suisun Marsh</v>
      </c>
      <c r="H78" t="str" cm="1">
        <f t="array" ref="H78">IF(ROW()&lt;=ROWS(Table1[]), INDEX(Table1[Stratum], ROW()), INDEX(Table2[Stratum], ROW()-ROWS(Table1[])))</f>
        <v>Suisun Marsh</v>
      </c>
      <c r="I78" cm="1">
        <f t="array" ref="I78">IF(ROW()&lt;=ROWS(Table1[]), INDEX(Table1[Fork Length], ROW()), INDEX(Table2[Length], ROW()-ROWS(Table1[])))</f>
        <v>70</v>
      </c>
      <c r="J78" cm="1">
        <f t="array" ref="J78">IF(ROW()&lt;=ROWS(Table1[]), INDEX(Table1[Catch], ROW()), INDEX(Table2[Frequency], ROW()-ROWS(Table1[])))</f>
        <v>1</v>
      </c>
      <c r="K78" t="str" cm="1">
        <f t="array" ref="K78">IF(ROW()&lt;=ROWS(Table1[]), INDEX(Table1[Life Stage], ROW()), INDEX(Table2[Life Stage], ROW()-ROWS(Table1[])))</f>
        <v>Juvenile</v>
      </c>
      <c r="L78" s="50" cm="1">
        <f t="array" ref="L78">IF(ROW()&lt;=ROWS(Table1[]), INDEX(Table1[SalvageSum], ROW()), INDEX(Table2[SalvageSum], ROW()-ROWS(Table1[])))</f>
        <v>0</v>
      </c>
      <c r="M78" s="50" cm="1">
        <f t="array" ref="M78">IF(ROW()&lt;=ROWS(Table1[]), INDEX(Table1[ExpSalv], ROW()), INDEX(Table2[ExpSalv], ROW()-ROWS(Table1[])))</f>
        <v>0</v>
      </c>
      <c r="N78" t="str" cm="1">
        <f t="array" ref="N78">IF(ROW()&lt;=ROWS(Table1[]), INDEX(Table1[Agency], ROW()), INDEX(Table2[Agency], ROW()-ROWS(Table1[])))</f>
        <v>USFWS</v>
      </c>
      <c r="O78" cm="1">
        <f t="array" ref="O78">IF(ROW()&lt;=ROWS(Table1[]), INDEX(Table1[Notes], ROW()), INDEX(Table2[Comments], ROW()-ROWS(Table1[])))</f>
        <v>0</v>
      </c>
    </row>
    <row r="79" spans="1:15" x14ac:dyDescent="0.25">
      <c r="A79" cm="1">
        <f t="array" ref="A79">IF(ROW()&lt;=ROWS(Table1[]), INDEX(Table1[SurveyNo], ROW()), INDEX(Table2[SurveyNo], ROW()-ROWS(Table1[])))</f>
        <v>0</v>
      </c>
      <c r="B79" s="23" cm="1">
        <f t="array" ref="B79">IF(ROW()&lt;=ROWS(Table1[]), INDEX(Table1[Date], ROW()), INDEX(Table2[Date], ROW()-ROWS(Table1[])))</f>
        <v>45609</v>
      </c>
      <c r="C79" cm="1">
        <f t="array" ref="C79">IF(ROW()&lt;=ROWS(Table1[]), INDEX(Table1[SampleID], ROW()), INDEX(Table2[SampleID], ROW()-ROWS(Table1[])))</f>
        <v>721943</v>
      </c>
      <c r="D79" t="str" cm="1">
        <f t="array" ref="D79">IF(ROW()&lt;=ROWS(Table1[]), INDEX(Table1[Survey], ROW()), INDEX(Table2[Survey], ROW()-ROWS(Table1[])))</f>
        <v>EDSM</v>
      </c>
      <c r="E79" t="str" cm="1">
        <f t="array" ref="E79">IF(ROW()&lt;=ROWS(Table1[]), INDEX(Table1[Station Code], ROW()), INDEX(Table2[Station], ROW()-ROWS(Table1[])))</f>
        <v>25-16-SM01</v>
      </c>
      <c r="F79" t="str" cm="1">
        <f t="array" ref="F79">IF(ROW()&lt;=ROWS(Table1[]), INDEX(Table1[Region], ROW()), INDEX(Table2[Region], ROW()-ROWS(Table1[])))</f>
        <v>West</v>
      </c>
      <c r="G79" t="str" cm="1">
        <f t="array" ref="G79">IF(ROW()&lt;=ROWS(Table1[]), INDEX(Table1[Subregion], ROW()), INDEX(Table2[Subregion], ROW()-ROWS(Table1[])))</f>
        <v>Suisun Marsh</v>
      </c>
      <c r="H79" t="str" cm="1">
        <f t="array" ref="H79">IF(ROW()&lt;=ROWS(Table1[]), INDEX(Table1[Stratum], ROW()), INDEX(Table2[Stratum], ROW()-ROWS(Table1[])))</f>
        <v>Suisun Marsh</v>
      </c>
      <c r="I79" cm="1">
        <f t="array" ref="I79">IF(ROW()&lt;=ROWS(Table1[]), INDEX(Table1[Fork Length], ROW()), INDEX(Table2[Length], ROW()-ROWS(Table1[])))</f>
        <v>65</v>
      </c>
      <c r="J79" cm="1">
        <f t="array" ref="J79">IF(ROW()&lt;=ROWS(Table1[]), INDEX(Table1[Catch], ROW()), INDEX(Table2[Frequency], ROW()-ROWS(Table1[])))</f>
        <v>1</v>
      </c>
      <c r="K79" t="str" cm="1">
        <f t="array" ref="K79">IF(ROW()&lt;=ROWS(Table1[]), INDEX(Table1[Life Stage], ROW()), INDEX(Table2[Life Stage], ROW()-ROWS(Table1[])))</f>
        <v>Juvenile</v>
      </c>
      <c r="L79" s="50" cm="1">
        <f t="array" ref="L79">IF(ROW()&lt;=ROWS(Table1[]), INDEX(Table1[SalvageSum], ROW()), INDEX(Table2[SalvageSum], ROW()-ROWS(Table1[])))</f>
        <v>0</v>
      </c>
      <c r="M79" s="50" cm="1">
        <f t="array" ref="M79">IF(ROW()&lt;=ROWS(Table1[]), INDEX(Table1[ExpSalv], ROW()), INDEX(Table2[ExpSalv], ROW()-ROWS(Table1[])))</f>
        <v>0</v>
      </c>
      <c r="N79" t="str" cm="1">
        <f t="array" ref="N79">IF(ROW()&lt;=ROWS(Table1[]), INDEX(Table1[Agency], ROW()), INDEX(Table2[Agency], ROW()-ROWS(Table1[])))</f>
        <v>USFWS</v>
      </c>
      <c r="O79" cm="1">
        <f t="array" ref="O79">IF(ROW()&lt;=ROWS(Table1[]), INDEX(Table1[Notes], ROW()), INDEX(Table2[Comments], ROW()-ROWS(Table1[])))</f>
        <v>0</v>
      </c>
    </row>
    <row r="80" spans="1:15" x14ac:dyDescent="0.25">
      <c r="A80" cm="1">
        <f t="array" ref="A80">IF(ROW()&lt;=ROWS(Table1[]), INDEX(Table1[SurveyNo], ROW()), INDEX(Table2[SurveyNo], ROW()-ROWS(Table1[])))</f>
        <v>0</v>
      </c>
      <c r="B80" s="23" cm="1">
        <f t="array" ref="B80">IF(ROW()&lt;=ROWS(Table1[]), INDEX(Table1[Date], ROW()), INDEX(Table2[Date], ROW()-ROWS(Table1[])))</f>
        <v>45609</v>
      </c>
      <c r="C80" cm="1">
        <f t="array" ref="C80">IF(ROW()&lt;=ROWS(Table1[]), INDEX(Table1[SampleID], ROW()), INDEX(Table2[SampleID], ROW()-ROWS(Table1[])))</f>
        <v>721943</v>
      </c>
      <c r="D80" t="str" cm="1">
        <f t="array" ref="D80">IF(ROW()&lt;=ROWS(Table1[]), INDEX(Table1[Survey], ROW()), INDEX(Table2[Survey], ROW()-ROWS(Table1[])))</f>
        <v>EDSM</v>
      </c>
      <c r="E80" t="str" cm="1">
        <f t="array" ref="E80">IF(ROW()&lt;=ROWS(Table1[]), INDEX(Table1[Station Code], ROW()), INDEX(Table2[Station], ROW()-ROWS(Table1[])))</f>
        <v>25-16-SM01</v>
      </c>
      <c r="F80" t="str" cm="1">
        <f t="array" ref="F80">IF(ROW()&lt;=ROWS(Table1[]), INDEX(Table1[Region], ROW()), INDEX(Table2[Region], ROW()-ROWS(Table1[])))</f>
        <v>West</v>
      </c>
      <c r="G80" t="str" cm="1">
        <f t="array" ref="G80">IF(ROW()&lt;=ROWS(Table1[]), INDEX(Table1[Subregion], ROW()), INDEX(Table2[Subregion], ROW()-ROWS(Table1[])))</f>
        <v>Suisun Marsh</v>
      </c>
      <c r="H80" t="str" cm="1">
        <f t="array" ref="H80">IF(ROW()&lt;=ROWS(Table1[]), INDEX(Table1[Stratum], ROW()), INDEX(Table2[Stratum], ROW()-ROWS(Table1[])))</f>
        <v>Suisun Marsh</v>
      </c>
      <c r="I80" cm="1">
        <f t="array" ref="I80">IF(ROW()&lt;=ROWS(Table1[]), INDEX(Table1[Fork Length], ROW()), INDEX(Table2[Length], ROW()-ROWS(Table1[])))</f>
        <v>76</v>
      </c>
      <c r="J80" cm="1">
        <f t="array" ref="J80">IF(ROW()&lt;=ROWS(Table1[]), INDEX(Table1[Catch], ROW()), INDEX(Table2[Frequency], ROW()-ROWS(Table1[])))</f>
        <v>1</v>
      </c>
      <c r="K80" t="str" cm="1">
        <f t="array" ref="K80">IF(ROW()&lt;=ROWS(Table1[]), INDEX(Table1[Life Stage], ROW()), INDEX(Table2[Life Stage], ROW()-ROWS(Table1[])))</f>
        <v>Juvenile</v>
      </c>
      <c r="L80" s="50" cm="1">
        <f t="array" ref="L80">IF(ROW()&lt;=ROWS(Table1[]), INDEX(Table1[SalvageSum], ROW()), INDEX(Table2[SalvageSum], ROW()-ROWS(Table1[])))</f>
        <v>0</v>
      </c>
      <c r="M80" s="50" cm="1">
        <f t="array" ref="M80">IF(ROW()&lt;=ROWS(Table1[]), INDEX(Table1[ExpSalv], ROW()), INDEX(Table2[ExpSalv], ROW()-ROWS(Table1[])))</f>
        <v>0</v>
      </c>
      <c r="N80" t="str" cm="1">
        <f t="array" ref="N80">IF(ROW()&lt;=ROWS(Table1[]), INDEX(Table1[Agency], ROW()), INDEX(Table2[Agency], ROW()-ROWS(Table1[])))</f>
        <v>USFWS</v>
      </c>
      <c r="O80" cm="1">
        <f t="array" ref="O80">IF(ROW()&lt;=ROWS(Table1[]), INDEX(Table1[Notes], ROW()), INDEX(Table2[Comments], ROW()-ROWS(Table1[])))</f>
        <v>0</v>
      </c>
    </row>
    <row r="81" spans="1:15" x14ac:dyDescent="0.25">
      <c r="A81" cm="1">
        <f t="array" ref="A81">IF(ROW()&lt;=ROWS(Table1[]), INDEX(Table1[SurveyNo], ROW()), INDEX(Table2[SurveyNo], ROW()-ROWS(Table1[])))</f>
        <v>0</v>
      </c>
      <c r="B81" s="23" cm="1">
        <f t="array" ref="B81">IF(ROW()&lt;=ROWS(Table1[]), INDEX(Table1[Date], ROW()), INDEX(Table2[Date], ROW()-ROWS(Table1[])))</f>
        <v>45609</v>
      </c>
      <c r="C81" cm="1">
        <f t="array" ref="C81">IF(ROW()&lt;=ROWS(Table1[]), INDEX(Table1[SampleID], ROW()), INDEX(Table2[SampleID], ROW()-ROWS(Table1[])))</f>
        <v>721943</v>
      </c>
      <c r="D81" t="str" cm="1">
        <f t="array" ref="D81">IF(ROW()&lt;=ROWS(Table1[]), INDEX(Table1[Survey], ROW()), INDEX(Table2[Survey], ROW()-ROWS(Table1[])))</f>
        <v>EDSM</v>
      </c>
      <c r="E81" t="str" cm="1">
        <f t="array" ref="E81">IF(ROW()&lt;=ROWS(Table1[]), INDEX(Table1[Station Code], ROW()), INDEX(Table2[Station], ROW()-ROWS(Table1[])))</f>
        <v>25-16-SM01</v>
      </c>
      <c r="F81" t="str" cm="1">
        <f t="array" ref="F81">IF(ROW()&lt;=ROWS(Table1[]), INDEX(Table1[Region], ROW()), INDEX(Table2[Region], ROW()-ROWS(Table1[])))</f>
        <v>West</v>
      </c>
      <c r="G81" t="str" cm="1">
        <f t="array" ref="G81">IF(ROW()&lt;=ROWS(Table1[]), INDEX(Table1[Subregion], ROW()), INDEX(Table2[Subregion], ROW()-ROWS(Table1[])))</f>
        <v>Suisun Marsh</v>
      </c>
      <c r="H81" t="str" cm="1">
        <f t="array" ref="H81">IF(ROW()&lt;=ROWS(Table1[]), INDEX(Table1[Stratum], ROW()), INDEX(Table2[Stratum], ROW()-ROWS(Table1[])))</f>
        <v>Suisun Marsh</v>
      </c>
      <c r="I81" cm="1">
        <f t="array" ref="I81">IF(ROW()&lt;=ROWS(Table1[]), INDEX(Table1[Fork Length], ROW()), INDEX(Table2[Length], ROW()-ROWS(Table1[])))</f>
        <v>59</v>
      </c>
      <c r="J81" cm="1">
        <f t="array" ref="J81">IF(ROW()&lt;=ROWS(Table1[]), INDEX(Table1[Catch], ROW()), INDEX(Table2[Frequency], ROW()-ROWS(Table1[])))</f>
        <v>1</v>
      </c>
      <c r="K81" t="str" cm="1">
        <f t="array" ref="K81">IF(ROW()&lt;=ROWS(Table1[]), INDEX(Table1[Life Stage], ROW()), INDEX(Table2[Life Stage], ROW()-ROWS(Table1[])))</f>
        <v>Juvenile</v>
      </c>
      <c r="L81" s="50" cm="1">
        <f t="array" ref="L81">IF(ROW()&lt;=ROWS(Table1[]), INDEX(Table1[SalvageSum], ROW()), INDEX(Table2[SalvageSum], ROW()-ROWS(Table1[])))</f>
        <v>0</v>
      </c>
      <c r="M81" s="50" cm="1">
        <f t="array" ref="M81">IF(ROW()&lt;=ROWS(Table1[]), INDEX(Table1[ExpSalv], ROW()), INDEX(Table2[ExpSalv], ROW()-ROWS(Table1[])))</f>
        <v>0</v>
      </c>
      <c r="N81" t="str" cm="1">
        <f t="array" ref="N81">IF(ROW()&lt;=ROWS(Table1[]), INDEX(Table1[Agency], ROW()), INDEX(Table2[Agency], ROW()-ROWS(Table1[])))</f>
        <v>USFWS</v>
      </c>
      <c r="O81" cm="1">
        <f t="array" ref="O81">IF(ROW()&lt;=ROWS(Table1[]), INDEX(Table1[Notes], ROW()), INDEX(Table2[Comments], ROW()-ROWS(Table1[])))</f>
        <v>0</v>
      </c>
    </row>
    <row r="82" spans="1:15" x14ac:dyDescent="0.25">
      <c r="A82" cm="1">
        <f t="array" ref="A82">IF(ROW()&lt;=ROWS(Table1[]), INDEX(Table1[SurveyNo], ROW()), INDEX(Table2[SurveyNo], ROW()-ROWS(Table1[])))</f>
        <v>0</v>
      </c>
      <c r="B82" s="23" cm="1">
        <f t="array" ref="B82">IF(ROW()&lt;=ROWS(Table1[]), INDEX(Table1[Date], ROW()), INDEX(Table2[Date], ROW()-ROWS(Table1[])))</f>
        <v>45609</v>
      </c>
      <c r="C82" cm="1">
        <f t="array" ref="C82">IF(ROW()&lt;=ROWS(Table1[]), INDEX(Table1[SampleID], ROW()), INDEX(Table2[SampleID], ROW()-ROWS(Table1[])))</f>
        <v>721943</v>
      </c>
      <c r="D82" t="str" cm="1">
        <f t="array" ref="D82">IF(ROW()&lt;=ROWS(Table1[]), INDEX(Table1[Survey], ROW()), INDEX(Table2[Survey], ROW()-ROWS(Table1[])))</f>
        <v>EDSM</v>
      </c>
      <c r="E82" t="str" cm="1">
        <f t="array" ref="E82">IF(ROW()&lt;=ROWS(Table1[]), INDEX(Table1[Station Code], ROW()), INDEX(Table2[Station], ROW()-ROWS(Table1[])))</f>
        <v>25-16-SM01</v>
      </c>
      <c r="F82" t="str" cm="1">
        <f t="array" ref="F82">IF(ROW()&lt;=ROWS(Table1[]), INDEX(Table1[Region], ROW()), INDEX(Table2[Region], ROW()-ROWS(Table1[])))</f>
        <v>West</v>
      </c>
      <c r="G82" t="str" cm="1">
        <f t="array" ref="G82">IF(ROW()&lt;=ROWS(Table1[]), INDEX(Table1[Subregion], ROW()), INDEX(Table2[Subregion], ROW()-ROWS(Table1[])))</f>
        <v>Suisun Marsh</v>
      </c>
      <c r="H82" t="str" cm="1">
        <f t="array" ref="H82">IF(ROW()&lt;=ROWS(Table1[]), INDEX(Table1[Stratum], ROW()), INDEX(Table2[Stratum], ROW()-ROWS(Table1[])))</f>
        <v>Suisun Marsh</v>
      </c>
      <c r="I82" cm="1">
        <f t="array" ref="I82">IF(ROW()&lt;=ROWS(Table1[]), INDEX(Table1[Fork Length], ROW()), INDEX(Table2[Length], ROW()-ROWS(Table1[])))</f>
        <v>55</v>
      </c>
      <c r="J82" cm="1">
        <f t="array" ref="J82">IF(ROW()&lt;=ROWS(Table1[]), INDEX(Table1[Catch], ROW()), INDEX(Table2[Frequency], ROW()-ROWS(Table1[])))</f>
        <v>1</v>
      </c>
      <c r="K82" t="str" cm="1">
        <f t="array" ref="K82">IF(ROW()&lt;=ROWS(Table1[]), INDEX(Table1[Life Stage], ROW()), INDEX(Table2[Life Stage], ROW()-ROWS(Table1[])))</f>
        <v>Juvenile</v>
      </c>
      <c r="L82" s="50" cm="1">
        <f t="array" ref="L82">IF(ROW()&lt;=ROWS(Table1[]), INDEX(Table1[SalvageSum], ROW()), INDEX(Table2[SalvageSum], ROW()-ROWS(Table1[])))</f>
        <v>0</v>
      </c>
      <c r="M82" s="50" cm="1">
        <f t="array" ref="M82">IF(ROW()&lt;=ROWS(Table1[]), INDEX(Table1[ExpSalv], ROW()), INDEX(Table2[ExpSalv], ROW()-ROWS(Table1[])))</f>
        <v>0</v>
      </c>
      <c r="N82" t="str" cm="1">
        <f t="array" ref="N82">IF(ROW()&lt;=ROWS(Table1[]), INDEX(Table1[Agency], ROW()), INDEX(Table2[Agency], ROW()-ROWS(Table1[])))</f>
        <v>USFWS</v>
      </c>
      <c r="O82" cm="1">
        <f t="array" ref="O82">IF(ROW()&lt;=ROWS(Table1[]), INDEX(Table1[Notes], ROW()), INDEX(Table2[Comments], ROW()-ROWS(Table1[])))</f>
        <v>0</v>
      </c>
    </row>
    <row r="83" spans="1:15" x14ac:dyDescent="0.25">
      <c r="A83" cm="1">
        <f t="array" ref="A83">IF(ROW()&lt;=ROWS(Table1[]), INDEX(Table1[SurveyNo], ROW()), INDEX(Table2[SurveyNo], ROW()-ROWS(Table1[])))</f>
        <v>0</v>
      </c>
      <c r="B83" s="23" cm="1">
        <f t="array" ref="B83">IF(ROW()&lt;=ROWS(Table1[]), INDEX(Table1[Date], ROW()), INDEX(Table2[Date], ROW()-ROWS(Table1[])))</f>
        <v>45609</v>
      </c>
      <c r="C83" cm="1">
        <f t="array" ref="C83">IF(ROW()&lt;=ROWS(Table1[]), INDEX(Table1[SampleID], ROW()), INDEX(Table2[SampleID], ROW()-ROWS(Table1[])))</f>
        <v>721943</v>
      </c>
      <c r="D83" t="str" cm="1">
        <f t="array" ref="D83">IF(ROW()&lt;=ROWS(Table1[]), INDEX(Table1[Survey], ROW()), INDEX(Table2[Survey], ROW()-ROWS(Table1[])))</f>
        <v>EDSM</v>
      </c>
      <c r="E83" t="str" cm="1">
        <f t="array" ref="E83">IF(ROW()&lt;=ROWS(Table1[]), INDEX(Table1[Station Code], ROW()), INDEX(Table2[Station], ROW()-ROWS(Table1[])))</f>
        <v>25-16-SM01</v>
      </c>
      <c r="F83" t="str" cm="1">
        <f t="array" ref="F83">IF(ROW()&lt;=ROWS(Table1[]), INDEX(Table1[Region], ROW()), INDEX(Table2[Region], ROW()-ROWS(Table1[])))</f>
        <v>West</v>
      </c>
      <c r="G83" t="str" cm="1">
        <f t="array" ref="G83">IF(ROW()&lt;=ROWS(Table1[]), INDEX(Table1[Subregion], ROW()), INDEX(Table2[Subregion], ROW()-ROWS(Table1[])))</f>
        <v>Suisun Marsh</v>
      </c>
      <c r="H83" t="str" cm="1">
        <f t="array" ref="H83">IF(ROW()&lt;=ROWS(Table1[]), INDEX(Table1[Stratum], ROW()), INDEX(Table2[Stratum], ROW()-ROWS(Table1[])))</f>
        <v>Suisun Marsh</v>
      </c>
      <c r="I83" cm="1">
        <f t="array" ref="I83">IF(ROW()&lt;=ROWS(Table1[]), INDEX(Table1[Fork Length], ROW()), INDEX(Table2[Length], ROW()-ROWS(Table1[])))</f>
        <v>64</v>
      </c>
      <c r="J83" cm="1">
        <f t="array" ref="J83">IF(ROW()&lt;=ROWS(Table1[]), INDEX(Table1[Catch], ROW()), INDEX(Table2[Frequency], ROW()-ROWS(Table1[])))</f>
        <v>1</v>
      </c>
      <c r="K83" t="str" cm="1">
        <f t="array" ref="K83">IF(ROW()&lt;=ROWS(Table1[]), INDEX(Table1[Life Stage], ROW()), INDEX(Table2[Life Stage], ROW()-ROWS(Table1[])))</f>
        <v>Juvenile</v>
      </c>
      <c r="L83" s="50" cm="1">
        <f t="array" ref="L83">IF(ROW()&lt;=ROWS(Table1[]), INDEX(Table1[SalvageSum], ROW()), INDEX(Table2[SalvageSum], ROW()-ROWS(Table1[])))</f>
        <v>0</v>
      </c>
      <c r="M83" s="50" cm="1">
        <f t="array" ref="M83">IF(ROW()&lt;=ROWS(Table1[]), INDEX(Table1[ExpSalv], ROW()), INDEX(Table2[ExpSalv], ROW()-ROWS(Table1[])))</f>
        <v>0</v>
      </c>
      <c r="N83" t="str" cm="1">
        <f t="array" ref="N83">IF(ROW()&lt;=ROWS(Table1[]), INDEX(Table1[Agency], ROW()), INDEX(Table2[Agency], ROW()-ROWS(Table1[])))</f>
        <v>USFWS</v>
      </c>
      <c r="O83" cm="1">
        <f t="array" ref="O83">IF(ROW()&lt;=ROWS(Table1[]), INDEX(Table1[Notes], ROW()), INDEX(Table2[Comments], ROW()-ROWS(Table1[])))</f>
        <v>0</v>
      </c>
    </row>
    <row r="84" spans="1:15" x14ac:dyDescent="0.25">
      <c r="A84" cm="1">
        <f t="array" ref="A84">IF(ROW()&lt;=ROWS(Table1[]), INDEX(Table1[SurveyNo], ROW()), INDEX(Table2[SurveyNo], ROW()-ROWS(Table1[])))</f>
        <v>0</v>
      </c>
      <c r="B84" s="23" cm="1">
        <f t="array" ref="B84">IF(ROW()&lt;=ROWS(Table1[]), INDEX(Table1[Date], ROW()), INDEX(Table2[Date], ROW()-ROWS(Table1[])))</f>
        <v>45610</v>
      </c>
      <c r="C84" cm="1">
        <f t="array" ref="C84">IF(ROW()&lt;=ROWS(Table1[]), INDEX(Table1[SampleID], ROW()), INDEX(Table2[SampleID], ROW()-ROWS(Table1[])))</f>
        <v>721957</v>
      </c>
      <c r="D84" t="str" cm="1">
        <f t="array" ref="D84">IF(ROW()&lt;=ROWS(Table1[]), INDEX(Table1[Survey], ROW()), INDEX(Table2[Survey], ROW()-ROWS(Table1[])))</f>
        <v>EDSM</v>
      </c>
      <c r="E84" t="str" cm="1">
        <f t="array" ref="E84">IF(ROW()&lt;=ROWS(Table1[]), INDEX(Table1[Station Code], ROW()), INDEX(Table2[Station], ROW()-ROWS(Table1[])))</f>
        <v>25-16-SM04</v>
      </c>
      <c r="F84" t="str" cm="1">
        <f t="array" ref="F84">IF(ROW()&lt;=ROWS(Table1[]), INDEX(Table1[Region], ROW()), INDEX(Table2[Region], ROW()-ROWS(Table1[])))</f>
        <v>West</v>
      </c>
      <c r="G84" t="str" cm="1">
        <f t="array" ref="G84">IF(ROW()&lt;=ROWS(Table1[]), INDEX(Table1[Subregion], ROW()), INDEX(Table2[Subregion], ROW()-ROWS(Table1[])))</f>
        <v>Suisun Marsh</v>
      </c>
      <c r="H84" t="str" cm="1">
        <f t="array" ref="H84">IF(ROW()&lt;=ROWS(Table1[]), INDEX(Table1[Stratum], ROW()), INDEX(Table2[Stratum], ROW()-ROWS(Table1[])))</f>
        <v>Suisun Marsh</v>
      </c>
      <c r="I84" cm="1">
        <f t="array" ref="I84">IF(ROW()&lt;=ROWS(Table1[]), INDEX(Table1[Fork Length], ROW()), INDEX(Table2[Length], ROW()-ROWS(Table1[])))</f>
        <v>57</v>
      </c>
      <c r="J84" cm="1">
        <f t="array" ref="J84">IF(ROW()&lt;=ROWS(Table1[]), INDEX(Table1[Catch], ROW()), INDEX(Table2[Frequency], ROW()-ROWS(Table1[])))</f>
        <v>1</v>
      </c>
      <c r="K84" t="str" cm="1">
        <f t="array" ref="K84">IF(ROW()&lt;=ROWS(Table1[]), INDEX(Table1[Life Stage], ROW()), INDEX(Table2[Life Stage], ROW()-ROWS(Table1[])))</f>
        <v>Juvenile</v>
      </c>
      <c r="L84" s="50" cm="1">
        <f t="array" ref="L84">IF(ROW()&lt;=ROWS(Table1[]), INDEX(Table1[SalvageSum], ROW()), INDEX(Table2[SalvageSum], ROW()-ROWS(Table1[])))</f>
        <v>0</v>
      </c>
      <c r="M84" s="50" cm="1">
        <f t="array" ref="M84">IF(ROW()&lt;=ROWS(Table1[]), INDEX(Table1[ExpSalv], ROW()), INDEX(Table2[ExpSalv], ROW()-ROWS(Table1[])))</f>
        <v>0</v>
      </c>
      <c r="N84" t="str" cm="1">
        <f t="array" ref="N84">IF(ROW()&lt;=ROWS(Table1[]), INDEX(Table1[Agency], ROW()), INDEX(Table2[Agency], ROW()-ROWS(Table1[])))</f>
        <v>USFWS</v>
      </c>
      <c r="O84" cm="1">
        <f t="array" ref="O84">IF(ROW()&lt;=ROWS(Table1[]), INDEX(Table1[Notes], ROW()), INDEX(Table2[Comments], ROW()-ROWS(Table1[])))</f>
        <v>0</v>
      </c>
    </row>
    <row r="85" spans="1:15" x14ac:dyDescent="0.25">
      <c r="A85" cm="1">
        <f t="array" ref="A85">IF(ROW()&lt;=ROWS(Table1[]), INDEX(Table1[SurveyNo], ROW()), INDEX(Table2[SurveyNo], ROW()-ROWS(Table1[])))</f>
        <v>0</v>
      </c>
      <c r="B85" s="23" cm="1">
        <f t="array" ref="B85">IF(ROW()&lt;=ROWS(Table1[]), INDEX(Table1[Date], ROW()), INDEX(Table2[Date], ROW()-ROWS(Table1[])))</f>
        <v>45610</v>
      </c>
      <c r="C85" cm="1">
        <f t="array" ref="C85">IF(ROW()&lt;=ROWS(Table1[]), INDEX(Table1[SampleID], ROW()), INDEX(Table2[SampleID], ROW()-ROWS(Table1[])))</f>
        <v>721957</v>
      </c>
      <c r="D85" t="str" cm="1">
        <f t="array" ref="D85">IF(ROW()&lt;=ROWS(Table1[]), INDEX(Table1[Survey], ROW()), INDEX(Table2[Survey], ROW()-ROWS(Table1[])))</f>
        <v>EDSM</v>
      </c>
      <c r="E85" t="str" cm="1">
        <f t="array" ref="E85">IF(ROW()&lt;=ROWS(Table1[]), INDEX(Table1[Station Code], ROW()), INDEX(Table2[Station], ROW()-ROWS(Table1[])))</f>
        <v>25-16-SM04</v>
      </c>
      <c r="F85" t="str" cm="1">
        <f t="array" ref="F85">IF(ROW()&lt;=ROWS(Table1[]), INDEX(Table1[Region], ROW()), INDEX(Table2[Region], ROW()-ROWS(Table1[])))</f>
        <v>West</v>
      </c>
      <c r="G85" t="str" cm="1">
        <f t="array" ref="G85">IF(ROW()&lt;=ROWS(Table1[]), INDEX(Table1[Subregion], ROW()), INDEX(Table2[Subregion], ROW()-ROWS(Table1[])))</f>
        <v>Suisun Marsh</v>
      </c>
      <c r="H85" t="str" cm="1">
        <f t="array" ref="H85">IF(ROW()&lt;=ROWS(Table1[]), INDEX(Table1[Stratum], ROW()), INDEX(Table2[Stratum], ROW()-ROWS(Table1[])))</f>
        <v>Suisun Marsh</v>
      </c>
      <c r="I85" cm="1">
        <f t="array" ref="I85">IF(ROW()&lt;=ROWS(Table1[]), INDEX(Table1[Fork Length], ROW()), INDEX(Table2[Length], ROW()-ROWS(Table1[])))</f>
        <v>68</v>
      </c>
      <c r="J85" cm="1">
        <f t="array" ref="J85">IF(ROW()&lt;=ROWS(Table1[]), INDEX(Table1[Catch], ROW()), INDEX(Table2[Frequency], ROW()-ROWS(Table1[])))</f>
        <v>1</v>
      </c>
      <c r="K85" t="str" cm="1">
        <f t="array" ref="K85">IF(ROW()&lt;=ROWS(Table1[]), INDEX(Table1[Life Stage], ROW()), INDEX(Table2[Life Stage], ROW()-ROWS(Table1[])))</f>
        <v>Juvenile</v>
      </c>
      <c r="L85" s="50" cm="1">
        <f t="array" ref="L85">IF(ROW()&lt;=ROWS(Table1[]), INDEX(Table1[SalvageSum], ROW()), INDEX(Table2[SalvageSum], ROW()-ROWS(Table1[])))</f>
        <v>0</v>
      </c>
      <c r="M85" s="50" cm="1">
        <f t="array" ref="M85">IF(ROW()&lt;=ROWS(Table1[]), INDEX(Table1[ExpSalv], ROW()), INDEX(Table2[ExpSalv], ROW()-ROWS(Table1[])))</f>
        <v>0</v>
      </c>
      <c r="N85" t="str" cm="1">
        <f t="array" ref="N85">IF(ROW()&lt;=ROWS(Table1[]), INDEX(Table1[Agency], ROW()), INDEX(Table2[Agency], ROW()-ROWS(Table1[])))</f>
        <v>USFWS</v>
      </c>
      <c r="O85" cm="1">
        <f t="array" ref="O85">IF(ROW()&lt;=ROWS(Table1[]), INDEX(Table1[Notes], ROW()), INDEX(Table2[Comments], ROW()-ROWS(Table1[])))</f>
        <v>0</v>
      </c>
    </row>
    <row r="86" spans="1:15" x14ac:dyDescent="0.25">
      <c r="A86" cm="1">
        <f t="array" ref="A86">IF(ROW()&lt;=ROWS(Table1[]), INDEX(Table1[SurveyNo], ROW()), INDEX(Table2[SurveyNo], ROW()-ROWS(Table1[])))</f>
        <v>0</v>
      </c>
      <c r="B86" s="23" cm="1">
        <f t="array" ref="B86">IF(ROW()&lt;=ROWS(Table1[]), INDEX(Table1[Date], ROW()), INDEX(Table2[Date], ROW()-ROWS(Table1[])))</f>
        <v>45610</v>
      </c>
      <c r="C86" cm="1">
        <f t="array" ref="C86">IF(ROW()&lt;=ROWS(Table1[]), INDEX(Table1[SampleID], ROW()), INDEX(Table2[SampleID], ROW()-ROWS(Table1[])))</f>
        <v>721958</v>
      </c>
      <c r="D86" t="str" cm="1">
        <f t="array" ref="D86">IF(ROW()&lt;=ROWS(Table1[]), INDEX(Table1[Survey], ROW()), INDEX(Table2[Survey], ROW()-ROWS(Table1[])))</f>
        <v>EDSM</v>
      </c>
      <c r="E86" t="str" cm="1">
        <f t="array" ref="E86">IF(ROW()&lt;=ROWS(Table1[]), INDEX(Table1[Station Code], ROW()), INDEX(Table2[Station], ROW()-ROWS(Table1[])))</f>
        <v>25-16-SM04</v>
      </c>
      <c r="F86" t="str" cm="1">
        <f t="array" ref="F86">IF(ROW()&lt;=ROWS(Table1[]), INDEX(Table1[Region], ROW()), INDEX(Table2[Region], ROW()-ROWS(Table1[])))</f>
        <v>West</v>
      </c>
      <c r="G86" t="str" cm="1">
        <f t="array" ref="G86">IF(ROW()&lt;=ROWS(Table1[]), INDEX(Table1[Subregion], ROW()), INDEX(Table2[Subregion], ROW()-ROWS(Table1[])))</f>
        <v>Suisun Marsh</v>
      </c>
      <c r="H86" t="str" cm="1">
        <f t="array" ref="H86">IF(ROW()&lt;=ROWS(Table1[]), INDEX(Table1[Stratum], ROW()), INDEX(Table2[Stratum], ROW()-ROWS(Table1[])))</f>
        <v>Suisun Marsh</v>
      </c>
      <c r="I86" cm="1">
        <f t="array" ref="I86">IF(ROW()&lt;=ROWS(Table1[]), INDEX(Table1[Fork Length], ROW()), INDEX(Table2[Length], ROW()-ROWS(Table1[])))</f>
        <v>92</v>
      </c>
      <c r="J86" cm="1">
        <f t="array" ref="J86">IF(ROW()&lt;=ROWS(Table1[]), INDEX(Table1[Catch], ROW()), INDEX(Table2[Frequency], ROW()-ROWS(Table1[])))</f>
        <v>1</v>
      </c>
      <c r="K86" t="str" cm="1">
        <f t="array" ref="K86">IF(ROW()&lt;=ROWS(Table1[]), INDEX(Table1[Life Stage], ROW()), INDEX(Table2[Life Stage], ROW()-ROWS(Table1[])))</f>
        <v>Adult</v>
      </c>
      <c r="L86" s="50" cm="1">
        <f t="array" ref="L86">IF(ROW()&lt;=ROWS(Table1[]), INDEX(Table1[SalvageSum], ROW()), INDEX(Table2[SalvageSum], ROW()-ROWS(Table1[])))</f>
        <v>0</v>
      </c>
      <c r="M86" s="50" cm="1">
        <f t="array" ref="M86">IF(ROW()&lt;=ROWS(Table1[]), INDEX(Table1[ExpSalv], ROW()), INDEX(Table2[ExpSalv], ROW()-ROWS(Table1[])))</f>
        <v>0</v>
      </c>
      <c r="N86" t="str" cm="1">
        <f t="array" ref="N86">IF(ROW()&lt;=ROWS(Table1[]), INDEX(Table1[Agency], ROW()), INDEX(Table2[Agency], ROW()-ROWS(Table1[])))</f>
        <v>USFWS</v>
      </c>
      <c r="O86" cm="1">
        <f t="array" ref="O86">IF(ROW()&lt;=ROWS(Table1[]), INDEX(Table1[Notes], ROW()), INDEX(Table2[Comments], ROW()-ROWS(Table1[])))</f>
        <v>0</v>
      </c>
    </row>
    <row r="87" spans="1:15" x14ac:dyDescent="0.25">
      <c r="A87" cm="1">
        <f t="array" ref="A87">IF(ROW()&lt;=ROWS(Table1[]), INDEX(Table1[SurveyNo], ROW()), INDEX(Table2[SurveyNo], ROW()-ROWS(Table1[])))</f>
        <v>0</v>
      </c>
      <c r="B87" s="23" cm="1">
        <f t="array" ref="B87">IF(ROW()&lt;=ROWS(Table1[]), INDEX(Table1[Date], ROW()), INDEX(Table2[Date], ROW()-ROWS(Table1[])))</f>
        <v>45610</v>
      </c>
      <c r="C87" cm="1">
        <f t="array" ref="C87">IF(ROW()&lt;=ROWS(Table1[]), INDEX(Table1[SampleID], ROW()), INDEX(Table2[SampleID], ROW()-ROWS(Table1[])))</f>
        <v>721958</v>
      </c>
      <c r="D87" t="str" cm="1">
        <f t="array" ref="D87">IF(ROW()&lt;=ROWS(Table1[]), INDEX(Table1[Survey], ROW()), INDEX(Table2[Survey], ROW()-ROWS(Table1[])))</f>
        <v>EDSM</v>
      </c>
      <c r="E87" t="str" cm="1">
        <f t="array" ref="E87">IF(ROW()&lt;=ROWS(Table1[]), INDEX(Table1[Station Code], ROW()), INDEX(Table2[Station], ROW()-ROWS(Table1[])))</f>
        <v>25-16-SM04</v>
      </c>
      <c r="F87" t="str" cm="1">
        <f t="array" ref="F87">IF(ROW()&lt;=ROWS(Table1[]), INDEX(Table1[Region], ROW()), INDEX(Table2[Region], ROW()-ROWS(Table1[])))</f>
        <v>West</v>
      </c>
      <c r="G87" t="str" cm="1">
        <f t="array" ref="G87">IF(ROW()&lt;=ROWS(Table1[]), INDEX(Table1[Subregion], ROW()), INDEX(Table2[Subregion], ROW()-ROWS(Table1[])))</f>
        <v>Suisun Marsh</v>
      </c>
      <c r="H87" t="str" cm="1">
        <f t="array" ref="H87">IF(ROW()&lt;=ROWS(Table1[]), INDEX(Table1[Stratum], ROW()), INDEX(Table2[Stratum], ROW()-ROWS(Table1[])))</f>
        <v>Suisun Marsh</v>
      </c>
      <c r="I87" cm="1">
        <f t="array" ref="I87">IF(ROW()&lt;=ROWS(Table1[]), INDEX(Table1[Fork Length], ROW()), INDEX(Table2[Length], ROW()-ROWS(Table1[])))</f>
        <v>63</v>
      </c>
      <c r="J87" cm="1">
        <f t="array" ref="J87">IF(ROW()&lt;=ROWS(Table1[]), INDEX(Table1[Catch], ROW()), INDEX(Table2[Frequency], ROW()-ROWS(Table1[])))</f>
        <v>1</v>
      </c>
      <c r="K87" t="str" cm="1">
        <f t="array" ref="K87">IF(ROW()&lt;=ROWS(Table1[]), INDEX(Table1[Life Stage], ROW()), INDEX(Table2[Life Stage], ROW()-ROWS(Table1[])))</f>
        <v>Juvenile</v>
      </c>
      <c r="L87" s="50" cm="1">
        <f t="array" ref="L87">IF(ROW()&lt;=ROWS(Table1[]), INDEX(Table1[SalvageSum], ROW()), INDEX(Table2[SalvageSum], ROW()-ROWS(Table1[])))</f>
        <v>0</v>
      </c>
      <c r="M87" s="50" cm="1">
        <f t="array" ref="M87">IF(ROW()&lt;=ROWS(Table1[]), INDEX(Table1[ExpSalv], ROW()), INDEX(Table2[ExpSalv], ROW()-ROWS(Table1[])))</f>
        <v>0</v>
      </c>
      <c r="N87" t="str" cm="1">
        <f t="array" ref="N87">IF(ROW()&lt;=ROWS(Table1[]), INDEX(Table1[Agency], ROW()), INDEX(Table2[Agency], ROW()-ROWS(Table1[])))</f>
        <v>USFWS</v>
      </c>
      <c r="O87" cm="1">
        <f t="array" ref="O87">IF(ROW()&lt;=ROWS(Table1[]), INDEX(Table1[Notes], ROW()), INDEX(Table2[Comments], ROW()-ROWS(Table1[])))</f>
        <v>0</v>
      </c>
    </row>
    <row r="88" spans="1:15" x14ac:dyDescent="0.25">
      <c r="A88" cm="1">
        <f t="array" ref="A88">IF(ROW()&lt;=ROWS(Table1[]), INDEX(Table1[SurveyNo], ROW()), INDEX(Table2[SurveyNo], ROW()-ROWS(Table1[])))</f>
        <v>0</v>
      </c>
      <c r="B88" s="23" cm="1">
        <f t="array" ref="B88">IF(ROW()&lt;=ROWS(Table1[]), INDEX(Table1[Date], ROW()), INDEX(Table2[Date], ROW()-ROWS(Table1[])))</f>
        <v>45610</v>
      </c>
      <c r="C88" cm="1">
        <f t="array" ref="C88">IF(ROW()&lt;=ROWS(Table1[]), INDEX(Table1[SampleID], ROW()), INDEX(Table2[SampleID], ROW()-ROWS(Table1[])))</f>
        <v>722003</v>
      </c>
      <c r="D88" t="str" cm="1">
        <f t="array" ref="D88">IF(ROW()&lt;=ROWS(Table1[]), INDEX(Table1[Survey], ROW()), INDEX(Table2[Survey], ROW()-ROWS(Table1[])))</f>
        <v>EDSM</v>
      </c>
      <c r="E88" t="str" cm="1">
        <f t="array" ref="E88">IF(ROW()&lt;=ROWS(Table1[]), INDEX(Table1[Station Code], ROW()), INDEX(Table2[Station], ROW()-ROWS(Table1[])))</f>
        <v>25-16-SM04</v>
      </c>
      <c r="F88" t="str" cm="1">
        <f t="array" ref="F88">IF(ROW()&lt;=ROWS(Table1[]), INDEX(Table1[Region], ROW()), INDEX(Table2[Region], ROW()-ROWS(Table1[])))</f>
        <v>West</v>
      </c>
      <c r="G88" t="str" cm="1">
        <f t="array" ref="G88">IF(ROW()&lt;=ROWS(Table1[]), INDEX(Table1[Subregion], ROW()), INDEX(Table2[Subregion], ROW()-ROWS(Table1[])))</f>
        <v>Suisun Marsh</v>
      </c>
      <c r="H88" t="str" cm="1">
        <f t="array" ref="H88">IF(ROW()&lt;=ROWS(Table1[]), INDEX(Table1[Stratum], ROW()), INDEX(Table2[Stratum], ROW()-ROWS(Table1[])))</f>
        <v>Suisun Marsh</v>
      </c>
      <c r="I88" cm="1">
        <f t="array" ref="I88">IF(ROW()&lt;=ROWS(Table1[]), INDEX(Table1[Fork Length], ROW()), INDEX(Table2[Length], ROW()-ROWS(Table1[])))</f>
        <v>68</v>
      </c>
      <c r="J88" cm="1">
        <f t="array" ref="J88">IF(ROW()&lt;=ROWS(Table1[]), INDEX(Table1[Catch], ROW()), INDEX(Table2[Frequency], ROW()-ROWS(Table1[])))</f>
        <v>1</v>
      </c>
      <c r="K88" t="str" cm="1">
        <f t="array" ref="K88">IF(ROW()&lt;=ROWS(Table1[]), INDEX(Table1[Life Stage], ROW()), INDEX(Table2[Life Stage], ROW()-ROWS(Table1[])))</f>
        <v>Juvenile</v>
      </c>
      <c r="L88" s="50" cm="1">
        <f t="array" ref="L88">IF(ROW()&lt;=ROWS(Table1[]), INDEX(Table1[SalvageSum], ROW()), INDEX(Table2[SalvageSum], ROW()-ROWS(Table1[])))</f>
        <v>0</v>
      </c>
      <c r="M88" s="50" cm="1">
        <f t="array" ref="M88">IF(ROW()&lt;=ROWS(Table1[]), INDEX(Table1[ExpSalv], ROW()), INDEX(Table2[ExpSalv], ROW()-ROWS(Table1[])))</f>
        <v>0</v>
      </c>
      <c r="N88" t="str" cm="1">
        <f t="array" ref="N88">IF(ROW()&lt;=ROWS(Table1[]), INDEX(Table1[Agency], ROW()), INDEX(Table2[Agency], ROW()-ROWS(Table1[])))</f>
        <v>USFWS</v>
      </c>
      <c r="O88" cm="1">
        <f t="array" ref="O88">IF(ROW()&lt;=ROWS(Table1[]), INDEX(Table1[Notes], ROW()), INDEX(Table2[Comments], ROW()-ROWS(Table1[])))</f>
        <v>0</v>
      </c>
    </row>
    <row r="89" spans="1:15" x14ac:dyDescent="0.25">
      <c r="A89" cm="1">
        <f t="array" ref="A89">IF(ROW()&lt;=ROWS(Table1[]), INDEX(Table1[SurveyNo], ROW()), INDEX(Table2[SurveyNo], ROW()-ROWS(Table1[])))</f>
        <v>0</v>
      </c>
      <c r="B89" s="23" cm="1">
        <f t="array" ref="B89">IF(ROW()&lt;=ROWS(Table1[]), INDEX(Table1[Date], ROW()), INDEX(Table2[Date], ROW()-ROWS(Table1[])))</f>
        <v>45610</v>
      </c>
      <c r="C89" cm="1">
        <f t="array" ref="C89">IF(ROW()&lt;=ROWS(Table1[]), INDEX(Table1[SampleID], ROW()), INDEX(Table2[SampleID], ROW()-ROWS(Table1[])))</f>
        <v>722003</v>
      </c>
      <c r="D89" t="str" cm="1">
        <f t="array" ref="D89">IF(ROW()&lt;=ROWS(Table1[]), INDEX(Table1[Survey], ROW()), INDEX(Table2[Survey], ROW()-ROWS(Table1[])))</f>
        <v>EDSM</v>
      </c>
      <c r="E89" t="str" cm="1">
        <f t="array" ref="E89">IF(ROW()&lt;=ROWS(Table1[]), INDEX(Table1[Station Code], ROW()), INDEX(Table2[Station], ROW()-ROWS(Table1[])))</f>
        <v>25-16-SM04</v>
      </c>
      <c r="F89" t="str" cm="1">
        <f t="array" ref="F89">IF(ROW()&lt;=ROWS(Table1[]), INDEX(Table1[Region], ROW()), INDEX(Table2[Region], ROW()-ROWS(Table1[])))</f>
        <v>West</v>
      </c>
      <c r="G89" t="str" cm="1">
        <f t="array" ref="G89">IF(ROW()&lt;=ROWS(Table1[]), INDEX(Table1[Subregion], ROW()), INDEX(Table2[Subregion], ROW()-ROWS(Table1[])))</f>
        <v>Suisun Marsh</v>
      </c>
      <c r="H89" t="str" cm="1">
        <f t="array" ref="H89">IF(ROW()&lt;=ROWS(Table1[]), INDEX(Table1[Stratum], ROW()), INDEX(Table2[Stratum], ROW()-ROWS(Table1[])))</f>
        <v>Suisun Marsh</v>
      </c>
      <c r="I89" cm="1">
        <f t="array" ref="I89">IF(ROW()&lt;=ROWS(Table1[]), INDEX(Table1[Fork Length], ROW()), INDEX(Table2[Length], ROW()-ROWS(Table1[])))</f>
        <v>62</v>
      </c>
      <c r="J89" cm="1">
        <f t="array" ref="J89">IF(ROW()&lt;=ROWS(Table1[]), INDEX(Table1[Catch], ROW()), INDEX(Table2[Frequency], ROW()-ROWS(Table1[])))</f>
        <v>1</v>
      </c>
      <c r="K89" t="str" cm="1">
        <f t="array" ref="K89">IF(ROW()&lt;=ROWS(Table1[]), INDEX(Table1[Life Stage], ROW()), INDEX(Table2[Life Stage], ROW()-ROWS(Table1[])))</f>
        <v>Juvenile</v>
      </c>
      <c r="L89" s="50" cm="1">
        <f t="array" ref="L89">IF(ROW()&lt;=ROWS(Table1[]), INDEX(Table1[SalvageSum], ROW()), INDEX(Table2[SalvageSum], ROW()-ROWS(Table1[])))</f>
        <v>0</v>
      </c>
      <c r="M89" s="50" cm="1">
        <f t="array" ref="M89">IF(ROW()&lt;=ROWS(Table1[]), INDEX(Table1[ExpSalv], ROW()), INDEX(Table2[ExpSalv], ROW()-ROWS(Table1[])))</f>
        <v>0</v>
      </c>
      <c r="N89" t="str" cm="1">
        <f t="array" ref="N89">IF(ROW()&lt;=ROWS(Table1[]), INDEX(Table1[Agency], ROW()), INDEX(Table2[Agency], ROW()-ROWS(Table1[])))</f>
        <v>USFWS</v>
      </c>
      <c r="O89" cm="1">
        <f t="array" ref="O89">IF(ROW()&lt;=ROWS(Table1[]), INDEX(Table1[Notes], ROW()), INDEX(Table2[Comments], ROW()-ROWS(Table1[])))</f>
        <v>0</v>
      </c>
    </row>
    <row r="90" spans="1:15" x14ac:dyDescent="0.25">
      <c r="A90" cm="1">
        <f t="array" ref="A90">IF(ROW()&lt;=ROWS(Table1[]), INDEX(Table1[SurveyNo], ROW()), INDEX(Table2[SurveyNo], ROW()-ROWS(Table1[])))</f>
        <v>0</v>
      </c>
      <c r="B90" s="23" cm="1">
        <f t="array" ref="B90">IF(ROW()&lt;=ROWS(Table1[]), INDEX(Table1[Date], ROW()), INDEX(Table2[Date], ROW()-ROWS(Table1[])))</f>
        <v>45610</v>
      </c>
      <c r="C90" cm="1">
        <f t="array" ref="C90">IF(ROW()&lt;=ROWS(Table1[]), INDEX(Table1[SampleID], ROW()), INDEX(Table2[SampleID], ROW()-ROWS(Table1[])))</f>
        <v>722003</v>
      </c>
      <c r="D90" t="str" cm="1">
        <f t="array" ref="D90">IF(ROW()&lt;=ROWS(Table1[]), INDEX(Table1[Survey], ROW()), INDEX(Table2[Survey], ROW()-ROWS(Table1[])))</f>
        <v>EDSM</v>
      </c>
      <c r="E90" t="str" cm="1">
        <f t="array" ref="E90">IF(ROW()&lt;=ROWS(Table1[]), INDEX(Table1[Station Code], ROW()), INDEX(Table2[Station], ROW()-ROWS(Table1[])))</f>
        <v>25-16-SM04</v>
      </c>
      <c r="F90" t="str" cm="1">
        <f t="array" ref="F90">IF(ROW()&lt;=ROWS(Table1[]), INDEX(Table1[Region], ROW()), INDEX(Table2[Region], ROW()-ROWS(Table1[])))</f>
        <v>West</v>
      </c>
      <c r="G90" t="str" cm="1">
        <f t="array" ref="G90">IF(ROW()&lt;=ROWS(Table1[]), INDEX(Table1[Subregion], ROW()), INDEX(Table2[Subregion], ROW()-ROWS(Table1[])))</f>
        <v>Suisun Marsh</v>
      </c>
      <c r="H90" t="str" cm="1">
        <f t="array" ref="H90">IF(ROW()&lt;=ROWS(Table1[]), INDEX(Table1[Stratum], ROW()), INDEX(Table2[Stratum], ROW()-ROWS(Table1[])))</f>
        <v>Suisun Marsh</v>
      </c>
      <c r="I90" cm="1">
        <f t="array" ref="I90">IF(ROW()&lt;=ROWS(Table1[]), INDEX(Table1[Fork Length], ROW()), INDEX(Table2[Length], ROW()-ROWS(Table1[])))</f>
        <v>64</v>
      </c>
      <c r="J90" cm="1">
        <f t="array" ref="J90">IF(ROW()&lt;=ROWS(Table1[]), INDEX(Table1[Catch], ROW()), INDEX(Table2[Frequency], ROW()-ROWS(Table1[])))</f>
        <v>1</v>
      </c>
      <c r="K90" t="str" cm="1">
        <f t="array" ref="K90">IF(ROW()&lt;=ROWS(Table1[]), INDEX(Table1[Life Stage], ROW()), INDEX(Table2[Life Stage], ROW()-ROWS(Table1[])))</f>
        <v>Juvenile</v>
      </c>
      <c r="L90" s="50" cm="1">
        <f t="array" ref="L90">IF(ROW()&lt;=ROWS(Table1[]), INDEX(Table1[SalvageSum], ROW()), INDEX(Table2[SalvageSum], ROW()-ROWS(Table1[])))</f>
        <v>0</v>
      </c>
      <c r="M90" s="50" cm="1">
        <f t="array" ref="M90">IF(ROW()&lt;=ROWS(Table1[]), INDEX(Table1[ExpSalv], ROW()), INDEX(Table2[ExpSalv], ROW()-ROWS(Table1[])))</f>
        <v>0</v>
      </c>
      <c r="N90" t="str" cm="1">
        <f t="array" ref="N90">IF(ROW()&lt;=ROWS(Table1[]), INDEX(Table1[Agency], ROW()), INDEX(Table2[Agency], ROW()-ROWS(Table1[])))</f>
        <v>USFWS</v>
      </c>
      <c r="O90" cm="1">
        <f t="array" ref="O90">IF(ROW()&lt;=ROWS(Table1[]), INDEX(Table1[Notes], ROW()), INDEX(Table2[Comments], ROW()-ROWS(Table1[])))</f>
        <v>0</v>
      </c>
    </row>
    <row r="91" spans="1:15" x14ac:dyDescent="0.25">
      <c r="A91" cm="1">
        <f t="array" ref="A91">IF(ROW()&lt;=ROWS(Table1[]), INDEX(Table1[SurveyNo], ROW()), INDEX(Table2[SurveyNo], ROW()-ROWS(Table1[])))</f>
        <v>0</v>
      </c>
      <c r="B91" s="23" cm="1">
        <f t="array" ref="B91">IF(ROW()&lt;=ROWS(Table1[]), INDEX(Table1[Date], ROW()), INDEX(Table2[Date], ROW()-ROWS(Table1[])))</f>
        <v>45611</v>
      </c>
      <c r="C91" cm="1">
        <f t="array" ref="C91">IF(ROW()&lt;=ROWS(Table1[]), INDEX(Table1[SampleID], ROW()), INDEX(Table2[SampleID], ROW()-ROWS(Table1[])))</f>
        <v>722070</v>
      </c>
      <c r="D91" t="str" cm="1">
        <f t="array" ref="D91">IF(ROW()&lt;=ROWS(Table1[]), INDEX(Table1[Survey], ROW()), INDEX(Table2[Survey], ROW()-ROWS(Table1[])))</f>
        <v>EDSM</v>
      </c>
      <c r="E91" t="str" cm="1">
        <f t="array" ref="E91">IF(ROW()&lt;=ROWS(Table1[]), INDEX(Table1[Station Code], ROW()), INDEX(Table2[Station], ROW()-ROWS(Table1[])))</f>
        <v>25-16-SM05</v>
      </c>
      <c r="F91" t="str" cm="1">
        <f t="array" ref="F91">IF(ROW()&lt;=ROWS(Table1[]), INDEX(Table1[Region], ROW()), INDEX(Table2[Region], ROW()-ROWS(Table1[])))</f>
        <v>West</v>
      </c>
      <c r="G91" t="str" cm="1">
        <f t="array" ref="G91">IF(ROW()&lt;=ROWS(Table1[]), INDEX(Table1[Subregion], ROW()), INDEX(Table2[Subregion], ROW()-ROWS(Table1[])))</f>
        <v>Grizzly Bay</v>
      </c>
      <c r="H91" t="str" cm="1">
        <f t="array" ref="H91">IF(ROW()&lt;=ROWS(Table1[]), INDEX(Table1[Stratum], ROW()), INDEX(Table2[Stratum], ROW()-ROWS(Table1[])))</f>
        <v>Suisun Marsh</v>
      </c>
      <c r="I91" cm="1">
        <f t="array" ref="I91">IF(ROW()&lt;=ROWS(Table1[]), INDEX(Table1[Fork Length], ROW()), INDEX(Table2[Length], ROW()-ROWS(Table1[])))</f>
        <v>56</v>
      </c>
      <c r="J91" cm="1">
        <f t="array" ref="J91">IF(ROW()&lt;=ROWS(Table1[]), INDEX(Table1[Catch], ROW()), INDEX(Table2[Frequency], ROW()-ROWS(Table1[])))</f>
        <v>1</v>
      </c>
      <c r="K91" t="str" cm="1">
        <f t="array" ref="K91">IF(ROW()&lt;=ROWS(Table1[]), INDEX(Table1[Life Stage], ROW()), INDEX(Table2[Life Stage], ROW()-ROWS(Table1[])))</f>
        <v>Juvenile</v>
      </c>
      <c r="L91" s="50" cm="1">
        <f t="array" ref="L91">IF(ROW()&lt;=ROWS(Table1[]), INDEX(Table1[SalvageSum], ROW()), INDEX(Table2[SalvageSum], ROW()-ROWS(Table1[])))</f>
        <v>0</v>
      </c>
      <c r="M91" s="50" cm="1">
        <f t="array" ref="M91">IF(ROW()&lt;=ROWS(Table1[]), INDEX(Table1[ExpSalv], ROW()), INDEX(Table2[ExpSalv], ROW()-ROWS(Table1[])))</f>
        <v>0</v>
      </c>
      <c r="N91" t="str" cm="1">
        <f t="array" ref="N91">IF(ROW()&lt;=ROWS(Table1[]), INDEX(Table1[Agency], ROW()), INDEX(Table2[Agency], ROW()-ROWS(Table1[])))</f>
        <v>USFWS</v>
      </c>
      <c r="O91" cm="1">
        <f t="array" ref="O91">IF(ROW()&lt;=ROWS(Table1[]), INDEX(Table1[Notes], ROW()), INDEX(Table2[Comments], ROW()-ROWS(Table1[])))</f>
        <v>0</v>
      </c>
    </row>
    <row r="92" spans="1:15" x14ac:dyDescent="0.25">
      <c r="A92" cm="1">
        <f t="array" ref="A92">IF(ROW()&lt;=ROWS(Table1[]), INDEX(Table1[SurveyNo], ROW()), INDEX(Table2[SurveyNo], ROW()-ROWS(Table1[])))</f>
        <v>0</v>
      </c>
      <c r="B92" s="23" cm="1">
        <f t="array" ref="B92">IF(ROW()&lt;=ROWS(Table1[]), INDEX(Table1[Date], ROW()), INDEX(Table2[Date], ROW()-ROWS(Table1[])))</f>
        <v>45611</v>
      </c>
      <c r="C92" cm="1">
        <f t="array" ref="C92">IF(ROW()&lt;=ROWS(Table1[]), INDEX(Table1[SampleID], ROW()), INDEX(Table2[SampleID], ROW()-ROWS(Table1[])))</f>
        <v>722073</v>
      </c>
      <c r="D92" t="str" cm="1">
        <f t="array" ref="D92">IF(ROW()&lt;=ROWS(Table1[]), INDEX(Table1[Survey], ROW()), INDEX(Table2[Survey], ROW()-ROWS(Table1[])))</f>
        <v>EDSM</v>
      </c>
      <c r="E92" t="str" cm="1">
        <f t="array" ref="E92">IF(ROW()&lt;=ROWS(Table1[]), INDEX(Table1[Station Code], ROW()), INDEX(Table2[Station], ROW()-ROWS(Table1[])))</f>
        <v>25-16-SM05</v>
      </c>
      <c r="F92" t="str" cm="1">
        <f t="array" ref="F92">IF(ROW()&lt;=ROWS(Table1[]), INDEX(Table1[Region], ROW()), INDEX(Table2[Region], ROW()-ROWS(Table1[])))</f>
        <v>West</v>
      </c>
      <c r="G92" t="str" cm="1">
        <f t="array" ref="G92">IF(ROW()&lt;=ROWS(Table1[]), INDEX(Table1[Subregion], ROW()), INDEX(Table2[Subregion], ROW()-ROWS(Table1[])))</f>
        <v>Grizzly Bay</v>
      </c>
      <c r="H92" t="str" cm="1">
        <f t="array" ref="H92">IF(ROW()&lt;=ROWS(Table1[]), INDEX(Table1[Stratum], ROW()), INDEX(Table2[Stratum], ROW()-ROWS(Table1[])))</f>
        <v>Suisun Marsh</v>
      </c>
      <c r="I92" cm="1">
        <f t="array" ref="I92">IF(ROW()&lt;=ROWS(Table1[]), INDEX(Table1[Fork Length], ROW()), INDEX(Table2[Length], ROW()-ROWS(Table1[])))</f>
        <v>64</v>
      </c>
      <c r="J92" cm="1">
        <f t="array" ref="J92">IF(ROW()&lt;=ROWS(Table1[]), INDEX(Table1[Catch], ROW()), INDEX(Table2[Frequency], ROW()-ROWS(Table1[])))</f>
        <v>1</v>
      </c>
      <c r="K92" t="str" cm="1">
        <f t="array" ref="K92">IF(ROW()&lt;=ROWS(Table1[]), INDEX(Table1[Life Stage], ROW()), INDEX(Table2[Life Stage], ROW()-ROWS(Table1[])))</f>
        <v>Juvenile</v>
      </c>
      <c r="L92" s="50" cm="1">
        <f t="array" ref="L92">IF(ROW()&lt;=ROWS(Table1[]), INDEX(Table1[SalvageSum], ROW()), INDEX(Table2[SalvageSum], ROW()-ROWS(Table1[])))</f>
        <v>0</v>
      </c>
      <c r="M92" s="50" cm="1">
        <f t="array" ref="M92">IF(ROW()&lt;=ROWS(Table1[]), INDEX(Table1[ExpSalv], ROW()), INDEX(Table2[ExpSalv], ROW()-ROWS(Table1[])))</f>
        <v>0</v>
      </c>
      <c r="N92" t="str" cm="1">
        <f t="array" ref="N92">IF(ROW()&lt;=ROWS(Table1[]), INDEX(Table1[Agency], ROW()), INDEX(Table2[Agency], ROW()-ROWS(Table1[])))</f>
        <v>USFWS</v>
      </c>
      <c r="O92" cm="1">
        <f t="array" ref="O92">IF(ROW()&lt;=ROWS(Table1[]), INDEX(Table1[Notes], ROW()), INDEX(Table2[Comments], ROW()-ROWS(Table1[])))</f>
        <v>0</v>
      </c>
    </row>
    <row r="93" spans="1:15" x14ac:dyDescent="0.25">
      <c r="A93" cm="1">
        <f t="array" ref="A93">IF(ROW()&lt;=ROWS(Table1[]), INDEX(Table1[SurveyNo], ROW()), INDEX(Table2[SurveyNo], ROW()-ROWS(Table1[])))</f>
        <v>0</v>
      </c>
      <c r="B93" s="23" cm="1">
        <f t="array" ref="B93">IF(ROW()&lt;=ROWS(Table1[]), INDEX(Table1[Date], ROW()), INDEX(Table2[Date], ROW()-ROWS(Table1[])))</f>
        <v>45611</v>
      </c>
      <c r="C93" cm="1">
        <f t="array" ref="C93">IF(ROW()&lt;=ROWS(Table1[]), INDEX(Table1[SampleID], ROW()), INDEX(Table2[SampleID], ROW()-ROWS(Table1[])))</f>
        <v>722079</v>
      </c>
      <c r="D93" t="str" cm="1">
        <f t="array" ref="D93">IF(ROW()&lt;=ROWS(Table1[]), INDEX(Table1[Survey], ROW()), INDEX(Table2[Survey], ROW()-ROWS(Table1[])))</f>
        <v>EDSM</v>
      </c>
      <c r="E93" t="str" cm="1">
        <f t="array" ref="E93">IF(ROW()&lt;=ROWS(Table1[]), INDEX(Table1[Station Code], ROW()), INDEX(Table2[Station], ROW()-ROWS(Table1[])))</f>
        <v>25-16-SM05</v>
      </c>
      <c r="F93" t="str" cm="1">
        <f t="array" ref="F93">IF(ROW()&lt;=ROWS(Table1[]), INDEX(Table1[Region], ROW()), INDEX(Table2[Region], ROW()-ROWS(Table1[])))</f>
        <v>West</v>
      </c>
      <c r="G93" t="str" cm="1">
        <f t="array" ref="G93">IF(ROW()&lt;=ROWS(Table1[]), INDEX(Table1[Subregion], ROW()), INDEX(Table2[Subregion], ROW()-ROWS(Table1[])))</f>
        <v>Grizzly Bay</v>
      </c>
      <c r="H93" t="str" cm="1">
        <f t="array" ref="H93">IF(ROW()&lt;=ROWS(Table1[]), INDEX(Table1[Stratum], ROW()), INDEX(Table2[Stratum], ROW()-ROWS(Table1[])))</f>
        <v>Suisun Marsh</v>
      </c>
      <c r="I93" cm="1">
        <f t="array" ref="I93">IF(ROW()&lt;=ROWS(Table1[]), INDEX(Table1[Fork Length], ROW()), INDEX(Table2[Length], ROW()-ROWS(Table1[])))</f>
        <v>58</v>
      </c>
      <c r="J93" cm="1">
        <f t="array" ref="J93">IF(ROW()&lt;=ROWS(Table1[]), INDEX(Table1[Catch], ROW()), INDEX(Table2[Frequency], ROW()-ROWS(Table1[])))</f>
        <v>1</v>
      </c>
      <c r="K93" t="str" cm="1">
        <f t="array" ref="K93">IF(ROW()&lt;=ROWS(Table1[]), INDEX(Table1[Life Stage], ROW()), INDEX(Table2[Life Stage], ROW()-ROWS(Table1[])))</f>
        <v>Juvenile</v>
      </c>
      <c r="L93" s="50" cm="1">
        <f t="array" ref="L93">IF(ROW()&lt;=ROWS(Table1[]), INDEX(Table1[SalvageSum], ROW()), INDEX(Table2[SalvageSum], ROW()-ROWS(Table1[])))</f>
        <v>0</v>
      </c>
      <c r="M93" s="50" cm="1">
        <f t="array" ref="M93">IF(ROW()&lt;=ROWS(Table1[]), INDEX(Table1[ExpSalv], ROW()), INDEX(Table2[ExpSalv], ROW()-ROWS(Table1[])))</f>
        <v>0</v>
      </c>
      <c r="N93" t="str" cm="1">
        <f t="array" ref="N93">IF(ROW()&lt;=ROWS(Table1[]), INDEX(Table1[Agency], ROW()), INDEX(Table2[Agency], ROW()-ROWS(Table1[])))</f>
        <v>USFWS</v>
      </c>
      <c r="O93" cm="1">
        <f t="array" ref="O93">IF(ROW()&lt;=ROWS(Table1[]), INDEX(Table1[Notes], ROW()), INDEX(Table2[Comments], ROW()-ROWS(Table1[])))</f>
        <v>0</v>
      </c>
    </row>
    <row r="94" spans="1:15" x14ac:dyDescent="0.25">
      <c r="A94" cm="1">
        <f t="array" ref="A94">IF(ROW()&lt;=ROWS(Table1[]), INDEX(Table1[SurveyNo], ROW()), INDEX(Table2[SurveyNo], ROW()-ROWS(Table1[])))</f>
        <v>0</v>
      </c>
      <c r="B94" s="23" cm="1">
        <f t="array" ref="B94">IF(ROW()&lt;=ROWS(Table1[]), INDEX(Table1[Date], ROW()), INDEX(Table2[Date], ROW()-ROWS(Table1[])))</f>
        <v>45611</v>
      </c>
      <c r="C94" cm="1">
        <f t="array" ref="C94">IF(ROW()&lt;=ROWS(Table1[]), INDEX(Table1[SampleID], ROW()), INDEX(Table2[SampleID], ROW()-ROWS(Table1[])))</f>
        <v>722095</v>
      </c>
      <c r="D94" t="str" cm="1">
        <f t="array" ref="D94">IF(ROW()&lt;=ROWS(Table1[]), INDEX(Table1[Survey], ROW()), INDEX(Table2[Survey], ROW()-ROWS(Table1[])))</f>
        <v>EDSM</v>
      </c>
      <c r="E94" t="str" cm="1">
        <f t="array" ref="E94">IF(ROW()&lt;=ROWS(Table1[]), INDEX(Table1[Station Code], ROW()), INDEX(Table2[Station], ROW()-ROWS(Table1[])))</f>
        <v>25-16-SM02</v>
      </c>
      <c r="F94" t="str" cm="1">
        <f t="array" ref="F94">IF(ROW()&lt;=ROWS(Table1[]), INDEX(Table1[Region], ROW()), INDEX(Table2[Region], ROW()-ROWS(Table1[])))</f>
        <v>West</v>
      </c>
      <c r="G94" t="str" cm="1">
        <f t="array" ref="G94">IF(ROW()&lt;=ROWS(Table1[]), INDEX(Table1[Subregion], ROW()), INDEX(Table2[Subregion], ROW()-ROWS(Table1[])))</f>
        <v>Suisun Marsh</v>
      </c>
      <c r="H94" t="str" cm="1">
        <f t="array" ref="H94">IF(ROW()&lt;=ROWS(Table1[]), INDEX(Table1[Stratum], ROW()), INDEX(Table2[Stratum], ROW()-ROWS(Table1[])))</f>
        <v>Suisun Marsh</v>
      </c>
      <c r="I94" cm="1">
        <f t="array" ref="I94">IF(ROW()&lt;=ROWS(Table1[]), INDEX(Table1[Fork Length], ROW()), INDEX(Table2[Length], ROW()-ROWS(Table1[])))</f>
        <v>63</v>
      </c>
      <c r="J94" cm="1">
        <f t="array" ref="J94">IF(ROW()&lt;=ROWS(Table1[]), INDEX(Table1[Catch], ROW()), INDEX(Table2[Frequency], ROW()-ROWS(Table1[])))</f>
        <v>1</v>
      </c>
      <c r="K94" t="str" cm="1">
        <f t="array" ref="K94">IF(ROW()&lt;=ROWS(Table1[]), INDEX(Table1[Life Stage], ROW()), INDEX(Table2[Life Stage], ROW()-ROWS(Table1[])))</f>
        <v>Juvenile</v>
      </c>
      <c r="L94" s="50" cm="1">
        <f t="array" ref="L94">IF(ROW()&lt;=ROWS(Table1[]), INDEX(Table1[SalvageSum], ROW()), INDEX(Table2[SalvageSum], ROW()-ROWS(Table1[])))</f>
        <v>0</v>
      </c>
      <c r="M94" s="50" cm="1">
        <f t="array" ref="M94">IF(ROW()&lt;=ROWS(Table1[]), INDEX(Table1[ExpSalv], ROW()), INDEX(Table2[ExpSalv], ROW()-ROWS(Table1[])))</f>
        <v>0</v>
      </c>
      <c r="N94" t="str" cm="1">
        <f t="array" ref="N94">IF(ROW()&lt;=ROWS(Table1[]), INDEX(Table1[Agency], ROW()), INDEX(Table2[Agency], ROW()-ROWS(Table1[])))</f>
        <v>USFWS</v>
      </c>
      <c r="O94" cm="1">
        <f t="array" ref="O94">IF(ROW()&lt;=ROWS(Table1[]), INDEX(Table1[Notes], ROW()), INDEX(Table2[Comments], ROW()-ROWS(Table1[])))</f>
        <v>0</v>
      </c>
    </row>
    <row r="95" spans="1:15" x14ac:dyDescent="0.25">
      <c r="A95" cm="1">
        <f t="array" ref="A95">IF(ROW()&lt;=ROWS(Table1[]), INDEX(Table1[SurveyNo], ROW()), INDEX(Table2[SurveyNo], ROW()-ROWS(Table1[])))</f>
        <v>0</v>
      </c>
      <c r="B95" s="23" cm="1">
        <f t="array" ref="B95">IF(ROW()&lt;=ROWS(Table1[]), INDEX(Table1[Date], ROW()), INDEX(Table2[Date], ROW()-ROWS(Table1[])))</f>
        <v>45614</v>
      </c>
      <c r="C95" cm="1">
        <f t="array" ref="C95">IF(ROW()&lt;=ROWS(Table1[]), INDEX(Table1[SampleID], ROW()), INDEX(Table2[SampleID], ROW()-ROWS(Table1[])))</f>
        <v>722125</v>
      </c>
      <c r="D95" t="str" cm="1">
        <f t="array" ref="D95">IF(ROW()&lt;=ROWS(Table1[]), INDEX(Table1[Survey], ROW()), INDEX(Table2[Survey], ROW()-ROWS(Table1[])))</f>
        <v>EDSM</v>
      </c>
      <c r="E95" t="str" cm="1">
        <f t="array" ref="E95">IF(ROW()&lt;=ROWS(Table1[]), INDEX(Table1[Station Code], ROW()), INDEX(Table2[Station], ROW()-ROWS(Table1[])))</f>
        <v>25-17-SM06</v>
      </c>
      <c r="F95" t="str" cm="1">
        <f t="array" ref="F95">IF(ROW()&lt;=ROWS(Table1[]), INDEX(Table1[Region], ROW()), INDEX(Table2[Region], ROW()-ROWS(Table1[])))</f>
        <v>West</v>
      </c>
      <c r="G95" t="str" cm="1">
        <f t="array" ref="G95">IF(ROW()&lt;=ROWS(Table1[]), INDEX(Table1[Subregion], ROW()), INDEX(Table2[Subregion], ROW()-ROWS(Table1[])))</f>
        <v>Grizzly Bay</v>
      </c>
      <c r="H95" t="str" cm="1">
        <f t="array" ref="H95">IF(ROW()&lt;=ROWS(Table1[]), INDEX(Table1[Stratum], ROW()), INDEX(Table2[Stratum], ROW()-ROWS(Table1[])))</f>
        <v>Suisun Marsh</v>
      </c>
      <c r="I95" cm="1">
        <f t="array" ref="I95">IF(ROW()&lt;=ROWS(Table1[]), INDEX(Table1[Fork Length], ROW()), INDEX(Table2[Length], ROW()-ROWS(Table1[])))</f>
        <v>59</v>
      </c>
      <c r="J95" cm="1">
        <f t="array" ref="J95">IF(ROW()&lt;=ROWS(Table1[]), INDEX(Table1[Catch], ROW()), INDEX(Table2[Frequency], ROW()-ROWS(Table1[])))</f>
        <v>1</v>
      </c>
      <c r="K95" t="str" cm="1">
        <f t="array" ref="K95">IF(ROW()&lt;=ROWS(Table1[]), INDEX(Table1[Life Stage], ROW()), INDEX(Table2[Life Stage], ROW()-ROWS(Table1[])))</f>
        <v>Juvenile</v>
      </c>
      <c r="L95" s="50" cm="1">
        <f t="array" ref="L95">IF(ROW()&lt;=ROWS(Table1[]), INDEX(Table1[SalvageSum], ROW()), INDEX(Table2[SalvageSum], ROW()-ROWS(Table1[])))</f>
        <v>0</v>
      </c>
      <c r="M95" s="50" cm="1">
        <f t="array" ref="M95">IF(ROW()&lt;=ROWS(Table1[]), INDEX(Table1[ExpSalv], ROW()), INDEX(Table2[ExpSalv], ROW()-ROWS(Table1[])))</f>
        <v>0</v>
      </c>
      <c r="N95" t="str" cm="1">
        <f t="array" ref="N95">IF(ROW()&lt;=ROWS(Table1[]), INDEX(Table1[Agency], ROW()), INDEX(Table2[Agency], ROW()-ROWS(Table1[])))</f>
        <v>USFWS</v>
      </c>
      <c r="O95" cm="1">
        <f t="array" ref="O95">IF(ROW()&lt;=ROWS(Table1[]), INDEX(Table1[Notes], ROW()), INDEX(Table2[Comments], ROW()-ROWS(Table1[])))</f>
        <v>0</v>
      </c>
    </row>
    <row r="96" spans="1:15" x14ac:dyDescent="0.25">
      <c r="A96" cm="1">
        <f t="array" ref="A96">IF(ROW()&lt;=ROWS(Table1[]), INDEX(Table1[SurveyNo], ROW()), INDEX(Table2[SurveyNo], ROW()-ROWS(Table1[])))</f>
        <v>0</v>
      </c>
      <c r="B96" s="23" cm="1">
        <f t="array" ref="B96">IF(ROW()&lt;=ROWS(Table1[]), INDEX(Table1[Date], ROW()), INDEX(Table2[Date], ROW()-ROWS(Table1[])))</f>
        <v>45614</v>
      </c>
      <c r="C96" cm="1">
        <f t="array" ref="C96">IF(ROW()&lt;=ROWS(Table1[]), INDEX(Table1[SampleID], ROW()), INDEX(Table2[SampleID], ROW()-ROWS(Table1[])))</f>
        <v>722125</v>
      </c>
      <c r="D96" t="str" cm="1">
        <f t="array" ref="D96">IF(ROW()&lt;=ROWS(Table1[]), INDEX(Table1[Survey], ROW()), INDEX(Table2[Survey], ROW()-ROWS(Table1[])))</f>
        <v>EDSM</v>
      </c>
      <c r="E96" t="str" cm="1">
        <f t="array" ref="E96">IF(ROW()&lt;=ROWS(Table1[]), INDEX(Table1[Station Code], ROW()), INDEX(Table2[Station], ROW()-ROWS(Table1[])))</f>
        <v>25-17-SM06</v>
      </c>
      <c r="F96" t="str" cm="1">
        <f t="array" ref="F96">IF(ROW()&lt;=ROWS(Table1[]), INDEX(Table1[Region], ROW()), INDEX(Table2[Region], ROW()-ROWS(Table1[])))</f>
        <v>West</v>
      </c>
      <c r="G96" t="str" cm="1">
        <f t="array" ref="G96">IF(ROW()&lt;=ROWS(Table1[]), INDEX(Table1[Subregion], ROW()), INDEX(Table2[Subregion], ROW()-ROWS(Table1[])))</f>
        <v>Grizzly Bay</v>
      </c>
      <c r="H96" t="str" cm="1">
        <f t="array" ref="H96">IF(ROW()&lt;=ROWS(Table1[]), INDEX(Table1[Stratum], ROW()), INDEX(Table2[Stratum], ROW()-ROWS(Table1[])))</f>
        <v>Suisun Marsh</v>
      </c>
      <c r="I96" cm="1">
        <f t="array" ref="I96">IF(ROW()&lt;=ROWS(Table1[]), INDEX(Table1[Fork Length], ROW()), INDEX(Table2[Length], ROW()-ROWS(Table1[])))</f>
        <v>61</v>
      </c>
      <c r="J96" cm="1">
        <f t="array" ref="J96">IF(ROW()&lt;=ROWS(Table1[]), INDEX(Table1[Catch], ROW()), INDEX(Table2[Frequency], ROW()-ROWS(Table1[])))</f>
        <v>1</v>
      </c>
      <c r="K96" t="str" cm="1">
        <f t="array" ref="K96">IF(ROW()&lt;=ROWS(Table1[]), INDEX(Table1[Life Stage], ROW()), INDEX(Table2[Life Stage], ROW()-ROWS(Table1[])))</f>
        <v>Juvenile</v>
      </c>
      <c r="L96" s="50" cm="1">
        <f t="array" ref="L96">IF(ROW()&lt;=ROWS(Table1[]), INDEX(Table1[SalvageSum], ROW()), INDEX(Table2[SalvageSum], ROW()-ROWS(Table1[])))</f>
        <v>0</v>
      </c>
      <c r="M96" s="50" cm="1">
        <f t="array" ref="M96">IF(ROW()&lt;=ROWS(Table1[]), INDEX(Table1[ExpSalv], ROW()), INDEX(Table2[ExpSalv], ROW()-ROWS(Table1[])))</f>
        <v>0</v>
      </c>
      <c r="N96" t="str" cm="1">
        <f t="array" ref="N96">IF(ROW()&lt;=ROWS(Table1[]), INDEX(Table1[Agency], ROW()), INDEX(Table2[Agency], ROW()-ROWS(Table1[])))</f>
        <v>USFWS</v>
      </c>
      <c r="O96" cm="1">
        <f t="array" ref="O96">IF(ROW()&lt;=ROWS(Table1[]), INDEX(Table1[Notes], ROW()), INDEX(Table2[Comments], ROW()-ROWS(Table1[])))</f>
        <v>0</v>
      </c>
    </row>
    <row r="97" spans="1:15" x14ac:dyDescent="0.25">
      <c r="A97" cm="1">
        <f t="array" ref="A97">IF(ROW()&lt;=ROWS(Table1[]), INDEX(Table1[SurveyNo], ROW()), INDEX(Table2[SurveyNo], ROW()-ROWS(Table1[])))</f>
        <v>0</v>
      </c>
      <c r="B97" s="23" cm="1">
        <f t="array" ref="B97">IF(ROW()&lt;=ROWS(Table1[]), INDEX(Table1[Date], ROW()), INDEX(Table2[Date], ROW()-ROWS(Table1[])))</f>
        <v>45614</v>
      </c>
      <c r="C97" cm="1">
        <f t="array" ref="C97">IF(ROW()&lt;=ROWS(Table1[]), INDEX(Table1[SampleID], ROW()), INDEX(Table2[SampleID], ROW()-ROWS(Table1[])))</f>
        <v>722144</v>
      </c>
      <c r="D97" t="str" cm="1">
        <f t="array" ref="D97">IF(ROW()&lt;=ROWS(Table1[]), INDEX(Table1[Survey], ROW()), INDEX(Table2[Survey], ROW()-ROWS(Table1[])))</f>
        <v>EDSM</v>
      </c>
      <c r="E97" t="str" cm="1">
        <f t="array" ref="E97">IF(ROW()&lt;=ROWS(Table1[]), INDEX(Table1[Station Code], ROW()), INDEX(Table2[Station], ROW()-ROWS(Table1[])))</f>
        <v>25-17-SM02</v>
      </c>
      <c r="F97" t="str" cm="1">
        <f t="array" ref="F97">IF(ROW()&lt;=ROWS(Table1[]), INDEX(Table1[Region], ROW()), INDEX(Table2[Region], ROW()-ROWS(Table1[])))</f>
        <v>West</v>
      </c>
      <c r="G97" t="str" cm="1">
        <f t="array" ref="G97">IF(ROW()&lt;=ROWS(Table1[]), INDEX(Table1[Subregion], ROW()), INDEX(Table2[Subregion], ROW()-ROWS(Table1[])))</f>
        <v>Grizzly Bay</v>
      </c>
      <c r="H97" t="str" cm="1">
        <f t="array" ref="H97">IF(ROW()&lt;=ROWS(Table1[]), INDEX(Table1[Stratum], ROW()), INDEX(Table2[Stratum], ROW()-ROWS(Table1[])))</f>
        <v>Suisun Marsh</v>
      </c>
      <c r="I97" cm="1">
        <f t="array" ref="I97">IF(ROW()&lt;=ROWS(Table1[]), INDEX(Table1[Fork Length], ROW()), INDEX(Table2[Length], ROW()-ROWS(Table1[])))</f>
        <v>57</v>
      </c>
      <c r="J97" cm="1">
        <f t="array" ref="J97">IF(ROW()&lt;=ROWS(Table1[]), INDEX(Table1[Catch], ROW()), INDEX(Table2[Frequency], ROW()-ROWS(Table1[])))</f>
        <v>1</v>
      </c>
      <c r="K97" t="str" cm="1">
        <f t="array" ref="K97">IF(ROW()&lt;=ROWS(Table1[]), INDEX(Table1[Life Stage], ROW()), INDEX(Table2[Life Stage], ROW()-ROWS(Table1[])))</f>
        <v>Juvenile</v>
      </c>
      <c r="L97" s="50" cm="1">
        <f t="array" ref="L97">IF(ROW()&lt;=ROWS(Table1[]), INDEX(Table1[SalvageSum], ROW()), INDEX(Table2[SalvageSum], ROW()-ROWS(Table1[])))</f>
        <v>0</v>
      </c>
      <c r="M97" s="50" cm="1">
        <f t="array" ref="M97">IF(ROW()&lt;=ROWS(Table1[]), INDEX(Table1[ExpSalv], ROW()), INDEX(Table2[ExpSalv], ROW()-ROWS(Table1[])))</f>
        <v>0</v>
      </c>
      <c r="N97" t="str" cm="1">
        <f t="array" ref="N97">IF(ROW()&lt;=ROWS(Table1[]), INDEX(Table1[Agency], ROW()), INDEX(Table2[Agency], ROW()-ROWS(Table1[])))</f>
        <v>USFWS</v>
      </c>
      <c r="O97" cm="1">
        <f t="array" ref="O97">IF(ROW()&lt;=ROWS(Table1[]), INDEX(Table1[Notes], ROW()), INDEX(Table2[Comments], ROW()-ROWS(Table1[])))</f>
        <v>0</v>
      </c>
    </row>
    <row r="98" spans="1:15" x14ac:dyDescent="0.25">
      <c r="A98" cm="1">
        <f t="array" ref="A98">IF(ROW()&lt;=ROWS(Table1[]), INDEX(Table1[SurveyNo], ROW()), INDEX(Table2[SurveyNo], ROW()-ROWS(Table1[])))</f>
        <v>0</v>
      </c>
      <c r="B98" s="23" cm="1">
        <f t="array" ref="B98">IF(ROW()&lt;=ROWS(Table1[]), INDEX(Table1[Date], ROW()), INDEX(Table2[Date], ROW()-ROWS(Table1[])))</f>
        <v>45614</v>
      </c>
      <c r="C98" cm="1">
        <f t="array" ref="C98">IF(ROW()&lt;=ROWS(Table1[]), INDEX(Table1[SampleID], ROW()), INDEX(Table2[SampleID], ROW()-ROWS(Table1[])))</f>
        <v>722144</v>
      </c>
      <c r="D98" t="str" cm="1">
        <f t="array" ref="D98">IF(ROW()&lt;=ROWS(Table1[]), INDEX(Table1[Survey], ROW()), INDEX(Table2[Survey], ROW()-ROWS(Table1[])))</f>
        <v>EDSM</v>
      </c>
      <c r="E98" t="str" cm="1">
        <f t="array" ref="E98">IF(ROW()&lt;=ROWS(Table1[]), INDEX(Table1[Station Code], ROW()), INDEX(Table2[Station], ROW()-ROWS(Table1[])))</f>
        <v>25-17-SM02</v>
      </c>
      <c r="F98" t="str" cm="1">
        <f t="array" ref="F98">IF(ROW()&lt;=ROWS(Table1[]), INDEX(Table1[Region], ROW()), INDEX(Table2[Region], ROW()-ROWS(Table1[])))</f>
        <v>West</v>
      </c>
      <c r="G98" t="str" cm="1">
        <f t="array" ref="G98">IF(ROW()&lt;=ROWS(Table1[]), INDEX(Table1[Subregion], ROW()), INDEX(Table2[Subregion], ROW()-ROWS(Table1[])))</f>
        <v>Grizzly Bay</v>
      </c>
      <c r="H98" t="str" cm="1">
        <f t="array" ref="H98">IF(ROW()&lt;=ROWS(Table1[]), INDEX(Table1[Stratum], ROW()), INDEX(Table2[Stratum], ROW()-ROWS(Table1[])))</f>
        <v>Suisun Marsh</v>
      </c>
      <c r="I98" cm="1">
        <f t="array" ref="I98">IF(ROW()&lt;=ROWS(Table1[]), INDEX(Table1[Fork Length], ROW()), INDEX(Table2[Length], ROW()-ROWS(Table1[])))</f>
        <v>70</v>
      </c>
      <c r="J98" cm="1">
        <f t="array" ref="J98">IF(ROW()&lt;=ROWS(Table1[]), INDEX(Table1[Catch], ROW()), INDEX(Table2[Frequency], ROW()-ROWS(Table1[])))</f>
        <v>1</v>
      </c>
      <c r="K98" t="str" cm="1">
        <f t="array" ref="K98">IF(ROW()&lt;=ROWS(Table1[]), INDEX(Table1[Life Stage], ROW()), INDEX(Table2[Life Stage], ROW()-ROWS(Table1[])))</f>
        <v>Juvenile</v>
      </c>
      <c r="L98" s="50" cm="1">
        <f t="array" ref="L98">IF(ROW()&lt;=ROWS(Table1[]), INDEX(Table1[SalvageSum], ROW()), INDEX(Table2[SalvageSum], ROW()-ROWS(Table1[])))</f>
        <v>0</v>
      </c>
      <c r="M98" s="50" cm="1">
        <f t="array" ref="M98">IF(ROW()&lt;=ROWS(Table1[]), INDEX(Table1[ExpSalv], ROW()), INDEX(Table2[ExpSalv], ROW()-ROWS(Table1[])))</f>
        <v>0</v>
      </c>
      <c r="N98" t="str" cm="1">
        <f t="array" ref="N98">IF(ROW()&lt;=ROWS(Table1[]), INDEX(Table1[Agency], ROW()), INDEX(Table2[Agency], ROW()-ROWS(Table1[])))</f>
        <v>USFWS</v>
      </c>
      <c r="O98" cm="1">
        <f t="array" ref="O98">IF(ROW()&lt;=ROWS(Table1[]), INDEX(Table1[Notes], ROW()), INDEX(Table2[Comments], ROW()-ROWS(Table1[])))</f>
        <v>0</v>
      </c>
    </row>
    <row r="99" spans="1:15" x14ac:dyDescent="0.25">
      <c r="A99" cm="1">
        <f t="array" ref="A99">IF(ROW()&lt;=ROWS(Table1[]), INDEX(Table1[SurveyNo], ROW()), INDEX(Table2[SurveyNo], ROW()-ROWS(Table1[])))</f>
        <v>0</v>
      </c>
      <c r="B99" s="23" cm="1">
        <f t="array" ref="B99">IF(ROW()&lt;=ROWS(Table1[]), INDEX(Table1[Date], ROW()), INDEX(Table2[Date], ROW()-ROWS(Table1[])))</f>
        <v>45614</v>
      </c>
      <c r="C99" cm="1">
        <f t="array" ref="C99">IF(ROW()&lt;=ROWS(Table1[]), INDEX(Table1[SampleID], ROW()), INDEX(Table2[SampleID], ROW()-ROWS(Table1[])))</f>
        <v>722144</v>
      </c>
      <c r="D99" t="str" cm="1">
        <f t="array" ref="D99">IF(ROW()&lt;=ROWS(Table1[]), INDEX(Table1[Survey], ROW()), INDEX(Table2[Survey], ROW()-ROWS(Table1[])))</f>
        <v>EDSM</v>
      </c>
      <c r="E99" t="str" cm="1">
        <f t="array" ref="E99">IF(ROW()&lt;=ROWS(Table1[]), INDEX(Table1[Station Code], ROW()), INDEX(Table2[Station], ROW()-ROWS(Table1[])))</f>
        <v>25-17-SM02</v>
      </c>
      <c r="F99" t="str" cm="1">
        <f t="array" ref="F99">IF(ROW()&lt;=ROWS(Table1[]), INDEX(Table1[Region], ROW()), INDEX(Table2[Region], ROW()-ROWS(Table1[])))</f>
        <v>West</v>
      </c>
      <c r="G99" t="str" cm="1">
        <f t="array" ref="G99">IF(ROW()&lt;=ROWS(Table1[]), INDEX(Table1[Subregion], ROW()), INDEX(Table2[Subregion], ROW()-ROWS(Table1[])))</f>
        <v>Grizzly Bay</v>
      </c>
      <c r="H99" t="str" cm="1">
        <f t="array" ref="H99">IF(ROW()&lt;=ROWS(Table1[]), INDEX(Table1[Stratum], ROW()), INDEX(Table2[Stratum], ROW()-ROWS(Table1[])))</f>
        <v>Suisun Marsh</v>
      </c>
      <c r="I99" cm="1">
        <f t="array" ref="I99">IF(ROW()&lt;=ROWS(Table1[]), INDEX(Table1[Fork Length], ROW()), INDEX(Table2[Length], ROW()-ROWS(Table1[])))</f>
        <v>58</v>
      </c>
      <c r="J99" cm="1">
        <f t="array" ref="J99">IF(ROW()&lt;=ROWS(Table1[]), INDEX(Table1[Catch], ROW()), INDEX(Table2[Frequency], ROW()-ROWS(Table1[])))</f>
        <v>1</v>
      </c>
      <c r="K99" t="str" cm="1">
        <f t="array" ref="K99">IF(ROW()&lt;=ROWS(Table1[]), INDEX(Table1[Life Stage], ROW()), INDEX(Table2[Life Stage], ROW()-ROWS(Table1[])))</f>
        <v>Juvenile</v>
      </c>
      <c r="L99" s="50" cm="1">
        <f t="array" ref="L99">IF(ROW()&lt;=ROWS(Table1[]), INDEX(Table1[SalvageSum], ROW()), INDEX(Table2[SalvageSum], ROW()-ROWS(Table1[])))</f>
        <v>0</v>
      </c>
      <c r="M99" s="50" cm="1">
        <f t="array" ref="M99">IF(ROW()&lt;=ROWS(Table1[]), INDEX(Table1[ExpSalv], ROW()), INDEX(Table2[ExpSalv], ROW()-ROWS(Table1[])))</f>
        <v>0</v>
      </c>
      <c r="N99" t="str" cm="1">
        <f t="array" ref="N99">IF(ROW()&lt;=ROWS(Table1[]), INDEX(Table1[Agency], ROW()), INDEX(Table2[Agency], ROW()-ROWS(Table1[])))</f>
        <v>USFWS</v>
      </c>
      <c r="O99" cm="1">
        <f t="array" ref="O99">IF(ROW()&lt;=ROWS(Table1[]), INDEX(Table1[Notes], ROW()), INDEX(Table2[Comments], ROW()-ROWS(Table1[])))</f>
        <v>0</v>
      </c>
    </row>
    <row r="100" spans="1:15" x14ac:dyDescent="0.25">
      <c r="A100" cm="1">
        <f t="array" ref="A100">IF(ROW()&lt;=ROWS(Table1[]), INDEX(Table1[SurveyNo], ROW()), INDEX(Table2[SurveyNo], ROW()-ROWS(Table1[])))</f>
        <v>0</v>
      </c>
      <c r="B100" s="23" cm="1">
        <f t="array" ref="B100">IF(ROW()&lt;=ROWS(Table1[]), INDEX(Table1[Date], ROW()), INDEX(Table2[Date], ROW()-ROWS(Table1[])))</f>
        <v>45614</v>
      </c>
      <c r="C100" cm="1">
        <f t="array" ref="C100">IF(ROW()&lt;=ROWS(Table1[]), INDEX(Table1[SampleID], ROW()), INDEX(Table2[SampleID], ROW()-ROWS(Table1[])))</f>
        <v>722144</v>
      </c>
      <c r="D100" t="str" cm="1">
        <f t="array" ref="D100">IF(ROW()&lt;=ROWS(Table1[]), INDEX(Table1[Survey], ROW()), INDEX(Table2[Survey], ROW()-ROWS(Table1[])))</f>
        <v>EDSM</v>
      </c>
      <c r="E100" t="str" cm="1">
        <f t="array" ref="E100">IF(ROW()&lt;=ROWS(Table1[]), INDEX(Table1[Station Code], ROW()), INDEX(Table2[Station], ROW()-ROWS(Table1[])))</f>
        <v>25-17-SM02</v>
      </c>
      <c r="F100" t="str" cm="1">
        <f t="array" ref="F100">IF(ROW()&lt;=ROWS(Table1[]), INDEX(Table1[Region], ROW()), INDEX(Table2[Region], ROW()-ROWS(Table1[])))</f>
        <v>West</v>
      </c>
      <c r="G100" t="str" cm="1">
        <f t="array" ref="G100">IF(ROW()&lt;=ROWS(Table1[]), INDEX(Table1[Subregion], ROW()), INDEX(Table2[Subregion], ROW()-ROWS(Table1[])))</f>
        <v>Grizzly Bay</v>
      </c>
      <c r="H100" t="str" cm="1">
        <f t="array" ref="H100">IF(ROW()&lt;=ROWS(Table1[]), INDEX(Table1[Stratum], ROW()), INDEX(Table2[Stratum], ROW()-ROWS(Table1[])))</f>
        <v>Suisun Marsh</v>
      </c>
      <c r="I100" cm="1">
        <f t="array" ref="I100">IF(ROW()&lt;=ROWS(Table1[]), INDEX(Table1[Fork Length], ROW()), INDEX(Table2[Length], ROW()-ROWS(Table1[])))</f>
        <v>66</v>
      </c>
      <c r="J100" cm="1">
        <f t="array" ref="J100">IF(ROW()&lt;=ROWS(Table1[]), INDEX(Table1[Catch], ROW()), INDEX(Table2[Frequency], ROW()-ROWS(Table1[])))</f>
        <v>1</v>
      </c>
      <c r="K100" t="str" cm="1">
        <f t="array" ref="K100">IF(ROW()&lt;=ROWS(Table1[]), INDEX(Table1[Life Stage], ROW()), INDEX(Table2[Life Stage], ROW()-ROWS(Table1[])))</f>
        <v>Juvenile</v>
      </c>
      <c r="L100" s="50" cm="1">
        <f t="array" ref="L100">IF(ROW()&lt;=ROWS(Table1[]), INDEX(Table1[SalvageSum], ROW()), INDEX(Table2[SalvageSum], ROW()-ROWS(Table1[])))</f>
        <v>0</v>
      </c>
      <c r="M100" s="50" cm="1">
        <f t="array" ref="M100">IF(ROW()&lt;=ROWS(Table1[]), INDEX(Table1[ExpSalv], ROW()), INDEX(Table2[ExpSalv], ROW()-ROWS(Table1[])))</f>
        <v>0</v>
      </c>
      <c r="N100" t="str" cm="1">
        <f t="array" ref="N100">IF(ROW()&lt;=ROWS(Table1[]), INDEX(Table1[Agency], ROW()), INDEX(Table2[Agency], ROW()-ROWS(Table1[])))</f>
        <v>USFWS</v>
      </c>
      <c r="O100" cm="1">
        <f t="array" ref="O100">IF(ROW()&lt;=ROWS(Table1[]), INDEX(Table1[Notes], ROW()), INDEX(Table2[Comments], ROW()-ROWS(Table1[])))</f>
        <v>0</v>
      </c>
    </row>
    <row r="101" spans="1:15" x14ac:dyDescent="0.25">
      <c r="A101" cm="1">
        <f t="array" ref="A101">IF(ROW()&lt;=ROWS(Table1[]), INDEX(Table1[SurveyNo], ROW()), INDEX(Table2[SurveyNo], ROW()-ROWS(Table1[])))</f>
        <v>0</v>
      </c>
      <c r="B101" s="23" cm="1">
        <f t="array" ref="B101">IF(ROW()&lt;=ROWS(Table1[]), INDEX(Table1[Date], ROW()), INDEX(Table2[Date], ROW()-ROWS(Table1[])))</f>
        <v>45614</v>
      </c>
      <c r="C101" cm="1">
        <f t="array" ref="C101">IF(ROW()&lt;=ROWS(Table1[]), INDEX(Table1[SampleID], ROW()), INDEX(Table2[SampleID], ROW()-ROWS(Table1[])))</f>
        <v>722144</v>
      </c>
      <c r="D101" t="str" cm="1">
        <f t="array" ref="D101">IF(ROW()&lt;=ROWS(Table1[]), INDEX(Table1[Survey], ROW()), INDEX(Table2[Survey], ROW()-ROWS(Table1[])))</f>
        <v>EDSM</v>
      </c>
      <c r="E101" t="str" cm="1">
        <f t="array" ref="E101">IF(ROW()&lt;=ROWS(Table1[]), INDEX(Table1[Station Code], ROW()), INDEX(Table2[Station], ROW()-ROWS(Table1[])))</f>
        <v>25-17-SM02</v>
      </c>
      <c r="F101" t="str" cm="1">
        <f t="array" ref="F101">IF(ROW()&lt;=ROWS(Table1[]), INDEX(Table1[Region], ROW()), INDEX(Table2[Region], ROW()-ROWS(Table1[])))</f>
        <v>West</v>
      </c>
      <c r="G101" t="str" cm="1">
        <f t="array" ref="G101">IF(ROW()&lt;=ROWS(Table1[]), INDEX(Table1[Subregion], ROW()), INDEX(Table2[Subregion], ROW()-ROWS(Table1[])))</f>
        <v>Grizzly Bay</v>
      </c>
      <c r="H101" t="str" cm="1">
        <f t="array" ref="H101">IF(ROW()&lt;=ROWS(Table1[]), INDEX(Table1[Stratum], ROW()), INDEX(Table2[Stratum], ROW()-ROWS(Table1[])))</f>
        <v>Suisun Marsh</v>
      </c>
      <c r="I101" cm="1">
        <f t="array" ref="I101">IF(ROW()&lt;=ROWS(Table1[]), INDEX(Table1[Fork Length], ROW()), INDEX(Table2[Length], ROW()-ROWS(Table1[])))</f>
        <v>56</v>
      </c>
      <c r="J101" cm="1">
        <f t="array" ref="J101">IF(ROW()&lt;=ROWS(Table1[]), INDEX(Table1[Catch], ROW()), INDEX(Table2[Frequency], ROW()-ROWS(Table1[])))</f>
        <v>1</v>
      </c>
      <c r="K101" t="str" cm="1">
        <f t="array" ref="K101">IF(ROW()&lt;=ROWS(Table1[]), INDEX(Table1[Life Stage], ROW()), INDEX(Table2[Life Stage], ROW()-ROWS(Table1[])))</f>
        <v>Juvenile</v>
      </c>
      <c r="L101" s="50" cm="1">
        <f t="array" ref="L101">IF(ROW()&lt;=ROWS(Table1[]), INDEX(Table1[SalvageSum], ROW()), INDEX(Table2[SalvageSum], ROW()-ROWS(Table1[])))</f>
        <v>0</v>
      </c>
      <c r="M101" s="50" cm="1">
        <f t="array" ref="M101">IF(ROW()&lt;=ROWS(Table1[]), INDEX(Table1[ExpSalv], ROW()), INDEX(Table2[ExpSalv], ROW()-ROWS(Table1[])))</f>
        <v>0</v>
      </c>
      <c r="N101" t="str" cm="1">
        <f t="array" ref="N101">IF(ROW()&lt;=ROWS(Table1[]), INDEX(Table1[Agency], ROW()), INDEX(Table2[Agency], ROW()-ROWS(Table1[])))</f>
        <v>USFWS</v>
      </c>
      <c r="O101" cm="1">
        <f t="array" ref="O101">IF(ROW()&lt;=ROWS(Table1[]), INDEX(Table1[Notes], ROW()), INDEX(Table2[Comments], ROW()-ROWS(Table1[])))</f>
        <v>0</v>
      </c>
    </row>
    <row r="102" spans="1:15" x14ac:dyDescent="0.25">
      <c r="A102" cm="1">
        <f t="array" ref="A102">IF(ROW()&lt;=ROWS(Table1[]), INDEX(Table1[SurveyNo], ROW()), INDEX(Table2[SurveyNo], ROW()-ROWS(Table1[])))</f>
        <v>0</v>
      </c>
      <c r="B102" s="23" cm="1">
        <f t="array" ref="B102">IF(ROW()&lt;=ROWS(Table1[]), INDEX(Table1[Date], ROW()), INDEX(Table2[Date], ROW()-ROWS(Table1[])))</f>
        <v>45614</v>
      </c>
      <c r="C102" cm="1">
        <f t="array" ref="C102">IF(ROW()&lt;=ROWS(Table1[]), INDEX(Table1[SampleID], ROW()), INDEX(Table2[SampleID], ROW()-ROWS(Table1[])))</f>
        <v>722144</v>
      </c>
      <c r="D102" t="str" cm="1">
        <f t="array" ref="D102">IF(ROW()&lt;=ROWS(Table1[]), INDEX(Table1[Survey], ROW()), INDEX(Table2[Survey], ROW()-ROWS(Table1[])))</f>
        <v>EDSM</v>
      </c>
      <c r="E102" t="str" cm="1">
        <f t="array" ref="E102">IF(ROW()&lt;=ROWS(Table1[]), INDEX(Table1[Station Code], ROW()), INDEX(Table2[Station], ROW()-ROWS(Table1[])))</f>
        <v>25-17-SM02</v>
      </c>
      <c r="F102" t="str" cm="1">
        <f t="array" ref="F102">IF(ROW()&lt;=ROWS(Table1[]), INDEX(Table1[Region], ROW()), INDEX(Table2[Region], ROW()-ROWS(Table1[])))</f>
        <v>West</v>
      </c>
      <c r="G102" t="str" cm="1">
        <f t="array" ref="G102">IF(ROW()&lt;=ROWS(Table1[]), INDEX(Table1[Subregion], ROW()), INDEX(Table2[Subregion], ROW()-ROWS(Table1[])))</f>
        <v>Grizzly Bay</v>
      </c>
      <c r="H102" t="str" cm="1">
        <f t="array" ref="H102">IF(ROW()&lt;=ROWS(Table1[]), INDEX(Table1[Stratum], ROW()), INDEX(Table2[Stratum], ROW()-ROWS(Table1[])))</f>
        <v>Suisun Marsh</v>
      </c>
      <c r="I102" cm="1">
        <f t="array" ref="I102">IF(ROW()&lt;=ROWS(Table1[]), INDEX(Table1[Fork Length], ROW()), INDEX(Table2[Length], ROW()-ROWS(Table1[])))</f>
        <v>66</v>
      </c>
      <c r="J102" cm="1">
        <f t="array" ref="J102">IF(ROW()&lt;=ROWS(Table1[]), INDEX(Table1[Catch], ROW()), INDEX(Table2[Frequency], ROW()-ROWS(Table1[])))</f>
        <v>1</v>
      </c>
      <c r="K102" t="str" cm="1">
        <f t="array" ref="K102">IF(ROW()&lt;=ROWS(Table1[]), INDEX(Table1[Life Stage], ROW()), INDEX(Table2[Life Stage], ROW()-ROWS(Table1[])))</f>
        <v>Juvenile</v>
      </c>
      <c r="L102" s="50" cm="1">
        <f t="array" ref="L102">IF(ROW()&lt;=ROWS(Table1[]), INDEX(Table1[SalvageSum], ROW()), INDEX(Table2[SalvageSum], ROW()-ROWS(Table1[])))</f>
        <v>0</v>
      </c>
      <c r="M102" s="50" cm="1">
        <f t="array" ref="M102">IF(ROW()&lt;=ROWS(Table1[]), INDEX(Table1[ExpSalv], ROW()), INDEX(Table2[ExpSalv], ROW()-ROWS(Table1[])))</f>
        <v>0</v>
      </c>
      <c r="N102" t="str" cm="1">
        <f t="array" ref="N102">IF(ROW()&lt;=ROWS(Table1[]), INDEX(Table1[Agency], ROW()), INDEX(Table2[Agency], ROW()-ROWS(Table1[])))</f>
        <v>USFWS</v>
      </c>
      <c r="O102" cm="1">
        <f t="array" ref="O102">IF(ROW()&lt;=ROWS(Table1[]), INDEX(Table1[Notes], ROW()), INDEX(Table2[Comments], ROW()-ROWS(Table1[])))</f>
        <v>0</v>
      </c>
    </row>
    <row r="103" spans="1:15" x14ac:dyDescent="0.25">
      <c r="A103" cm="1">
        <f t="array" ref="A103">IF(ROW()&lt;=ROWS(Table1[]), INDEX(Table1[SurveyNo], ROW()), INDEX(Table2[SurveyNo], ROW()-ROWS(Table1[])))</f>
        <v>0</v>
      </c>
      <c r="B103" s="23" cm="1">
        <f t="array" ref="B103">IF(ROW()&lt;=ROWS(Table1[]), INDEX(Table1[Date], ROW()), INDEX(Table2[Date], ROW()-ROWS(Table1[])))</f>
        <v>45614</v>
      </c>
      <c r="C103" cm="1">
        <f t="array" ref="C103">IF(ROW()&lt;=ROWS(Table1[]), INDEX(Table1[SampleID], ROW()), INDEX(Table2[SampleID], ROW()-ROWS(Table1[])))</f>
        <v>722144</v>
      </c>
      <c r="D103" t="str" cm="1">
        <f t="array" ref="D103">IF(ROW()&lt;=ROWS(Table1[]), INDEX(Table1[Survey], ROW()), INDEX(Table2[Survey], ROW()-ROWS(Table1[])))</f>
        <v>EDSM</v>
      </c>
      <c r="E103" t="str" cm="1">
        <f t="array" ref="E103">IF(ROW()&lt;=ROWS(Table1[]), INDEX(Table1[Station Code], ROW()), INDEX(Table2[Station], ROW()-ROWS(Table1[])))</f>
        <v>25-17-SM02</v>
      </c>
      <c r="F103" t="str" cm="1">
        <f t="array" ref="F103">IF(ROW()&lt;=ROWS(Table1[]), INDEX(Table1[Region], ROW()), INDEX(Table2[Region], ROW()-ROWS(Table1[])))</f>
        <v>West</v>
      </c>
      <c r="G103" t="str" cm="1">
        <f t="array" ref="G103">IF(ROW()&lt;=ROWS(Table1[]), INDEX(Table1[Subregion], ROW()), INDEX(Table2[Subregion], ROW()-ROWS(Table1[])))</f>
        <v>Grizzly Bay</v>
      </c>
      <c r="H103" t="str" cm="1">
        <f t="array" ref="H103">IF(ROW()&lt;=ROWS(Table1[]), INDEX(Table1[Stratum], ROW()), INDEX(Table2[Stratum], ROW()-ROWS(Table1[])))</f>
        <v>Suisun Marsh</v>
      </c>
      <c r="I103" cm="1">
        <f t="array" ref="I103">IF(ROW()&lt;=ROWS(Table1[]), INDEX(Table1[Fork Length], ROW()), INDEX(Table2[Length], ROW()-ROWS(Table1[])))</f>
        <v>55</v>
      </c>
      <c r="J103" cm="1">
        <f t="array" ref="J103">IF(ROW()&lt;=ROWS(Table1[]), INDEX(Table1[Catch], ROW()), INDEX(Table2[Frequency], ROW()-ROWS(Table1[])))</f>
        <v>1</v>
      </c>
      <c r="K103" t="str" cm="1">
        <f t="array" ref="K103">IF(ROW()&lt;=ROWS(Table1[]), INDEX(Table1[Life Stage], ROW()), INDEX(Table2[Life Stage], ROW()-ROWS(Table1[])))</f>
        <v>Juvenile</v>
      </c>
      <c r="L103" s="50" cm="1">
        <f t="array" ref="L103">IF(ROW()&lt;=ROWS(Table1[]), INDEX(Table1[SalvageSum], ROW()), INDEX(Table2[SalvageSum], ROW()-ROWS(Table1[])))</f>
        <v>0</v>
      </c>
      <c r="M103" s="50" cm="1">
        <f t="array" ref="M103">IF(ROW()&lt;=ROWS(Table1[]), INDEX(Table1[ExpSalv], ROW()), INDEX(Table2[ExpSalv], ROW()-ROWS(Table1[])))</f>
        <v>0</v>
      </c>
      <c r="N103" t="str" cm="1">
        <f t="array" ref="N103">IF(ROW()&lt;=ROWS(Table1[]), INDEX(Table1[Agency], ROW()), INDEX(Table2[Agency], ROW()-ROWS(Table1[])))</f>
        <v>USFWS</v>
      </c>
      <c r="O103" cm="1">
        <f t="array" ref="O103">IF(ROW()&lt;=ROWS(Table1[]), INDEX(Table1[Notes], ROW()), INDEX(Table2[Comments], ROW()-ROWS(Table1[])))</f>
        <v>0</v>
      </c>
    </row>
    <row r="104" spans="1:15" x14ac:dyDescent="0.25">
      <c r="A104" cm="1">
        <f t="array" ref="A104">IF(ROW()&lt;=ROWS(Table1[]), INDEX(Table1[SurveyNo], ROW()), INDEX(Table2[SurveyNo], ROW()-ROWS(Table1[])))</f>
        <v>0</v>
      </c>
      <c r="B104" s="23" cm="1">
        <f t="array" ref="B104">IF(ROW()&lt;=ROWS(Table1[]), INDEX(Table1[Date], ROW()), INDEX(Table2[Date], ROW()-ROWS(Table1[])))</f>
        <v>45614</v>
      </c>
      <c r="C104" cm="1">
        <f t="array" ref="C104">IF(ROW()&lt;=ROWS(Table1[]), INDEX(Table1[SampleID], ROW()), INDEX(Table2[SampleID], ROW()-ROWS(Table1[])))</f>
        <v>722145</v>
      </c>
      <c r="D104" t="str" cm="1">
        <f t="array" ref="D104">IF(ROW()&lt;=ROWS(Table1[]), INDEX(Table1[Survey], ROW()), INDEX(Table2[Survey], ROW()-ROWS(Table1[])))</f>
        <v>EDSM</v>
      </c>
      <c r="E104" t="str" cm="1">
        <f t="array" ref="E104">IF(ROW()&lt;=ROWS(Table1[]), INDEX(Table1[Station Code], ROW()), INDEX(Table2[Station], ROW()-ROWS(Table1[])))</f>
        <v>25-17-SM02</v>
      </c>
      <c r="F104" t="str" cm="1">
        <f t="array" ref="F104">IF(ROW()&lt;=ROWS(Table1[]), INDEX(Table1[Region], ROW()), INDEX(Table2[Region], ROW()-ROWS(Table1[])))</f>
        <v>West</v>
      </c>
      <c r="G104" t="str" cm="1">
        <f t="array" ref="G104">IF(ROW()&lt;=ROWS(Table1[]), INDEX(Table1[Subregion], ROW()), INDEX(Table2[Subregion], ROW()-ROWS(Table1[])))</f>
        <v>Grizzly Bay</v>
      </c>
      <c r="H104" t="str" cm="1">
        <f t="array" ref="H104">IF(ROW()&lt;=ROWS(Table1[]), INDEX(Table1[Stratum], ROW()), INDEX(Table2[Stratum], ROW()-ROWS(Table1[])))</f>
        <v>Suisun Marsh</v>
      </c>
      <c r="I104" cm="1">
        <f t="array" ref="I104">IF(ROW()&lt;=ROWS(Table1[]), INDEX(Table1[Fork Length], ROW()), INDEX(Table2[Length], ROW()-ROWS(Table1[])))</f>
        <v>56</v>
      </c>
      <c r="J104" cm="1">
        <f t="array" ref="J104">IF(ROW()&lt;=ROWS(Table1[]), INDEX(Table1[Catch], ROW()), INDEX(Table2[Frequency], ROW()-ROWS(Table1[])))</f>
        <v>1</v>
      </c>
      <c r="K104" t="str" cm="1">
        <f t="array" ref="K104">IF(ROW()&lt;=ROWS(Table1[]), INDEX(Table1[Life Stage], ROW()), INDEX(Table2[Life Stage], ROW()-ROWS(Table1[])))</f>
        <v>Juvenile</v>
      </c>
      <c r="L104" s="50" cm="1">
        <f t="array" ref="L104">IF(ROW()&lt;=ROWS(Table1[]), INDEX(Table1[SalvageSum], ROW()), INDEX(Table2[SalvageSum], ROW()-ROWS(Table1[])))</f>
        <v>0</v>
      </c>
      <c r="M104" s="50" cm="1">
        <f t="array" ref="M104">IF(ROW()&lt;=ROWS(Table1[]), INDEX(Table1[ExpSalv], ROW()), INDEX(Table2[ExpSalv], ROW()-ROWS(Table1[])))</f>
        <v>0</v>
      </c>
      <c r="N104" t="str" cm="1">
        <f t="array" ref="N104">IF(ROW()&lt;=ROWS(Table1[]), INDEX(Table1[Agency], ROW()), INDEX(Table2[Agency], ROW()-ROWS(Table1[])))</f>
        <v>USFWS</v>
      </c>
      <c r="O104" cm="1">
        <f t="array" ref="O104">IF(ROW()&lt;=ROWS(Table1[]), INDEX(Table1[Notes], ROW()), INDEX(Table2[Comments], ROW()-ROWS(Table1[])))</f>
        <v>0</v>
      </c>
    </row>
    <row r="105" spans="1:15" x14ac:dyDescent="0.25">
      <c r="A105" cm="1">
        <f t="array" ref="A105">IF(ROW()&lt;=ROWS(Table1[]), INDEX(Table1[SurveyNo], ROW()), INDEX(Table2[SurveyNo], ROW()-ROWS(Table1[])))</f>
        <v>0</v>
      </c>
      <c r="B105" s="23" cm="1">
        <f t="array" ref="B105">IF(ROW()&lt;=ROWS(Table1[]), INDEX(Table1[Date], ROW()), INDEX(Table2[Date], ROW()-ROWS(Table1[])))</f>
        <v>45614</v>
      </c>
      <c r="C105" cm="1">
        <f t="array" ref="C105">IF(ROW()&lt;=ROWS(Table1[]), INDEX(Table1[SampleID], ROW()), INDEX(Table2[SampleID], ROW()-ROWS(Table1[])))</f>
        <v>722145</v>
      </c>
      <c r="D105" t="str" cm="1">
        <f t="array" ref="D105">IF(ROW()&lt;=ROWS(Table1[]), INDEX(Table1[Survey], ROW()), INDEX(Table2[Survey], ROW()-ROWS(Table1[])))</f>
        <v>EDSM</v>
      </c>
      <c r="E105" t="str" cm="1">
        <f t="array" ref="E105">IF(ROW()&lt;=ROWS(Table1[]), INDEX(Table1[Station Code], ROW()), INDEX(Table2[Station], ROW()-ROWS(Table1[])))</f>
        <v>25-17-SM02</v>
      </c>
      <c r="F105" t="str" cm="1">
        <f t="array" ref="F105">IF(ROW()&lt;=ROWS(Table1[]), INDEX(Table1[Region], ROW()), INDEX(Table2[Region], ROW()-ROWS(Table1[])))</f>
        <v>West</v>
      </c>
      <c r="G105" t="str" cm="1">
        <f t="array" ref="G105">IF(ROW()&lt;=ROWS(Table1[]), INDEX(Table1[Subregion], ROW()), INDEX(Table2[Subregion], ROW()-ROWS(Table1[])))</f>
        <v>Grizzly Bay</v>
      </c>
      <c r="H105" t="str" cm="1">
        <f t="array" ref="H105">IF(ROW()&lt;=ROWS(Table1[]), INDEX(Table1[Stratum], ROW()), INDEX(Table2[Stratum], ROW()-ROWS(Table1[])))</f>
        <v>Suisun Marsh</v>
      </c>
      <c r="I105" cm="1">
        <f t="array" ref="I105">IF(ROW()&lt;=ROWS(Table1[]), INDEX(Table1[Fork Length], ROW()), INDEX(Table2[Length], ROW()-ROWS(Table1[])))</f>
        <v>54</v>
      </c>
      <c r="J105" cm="1">
        <f t="array" ref="J105">IF(ROW()&lt;=ROWS(Table1[]), INDEX(Table1[Catch], ROW()), INDEX(Table2[Frequency], ROW()-ROWS(Table1[])))</f>
        <v>1</v>
      </c>
      <c r="K105" t="str" cm="1">
        <f t="array" ref="K105">IF(ROW()&lt;=ROWS(Table1[]), INDEX(Table1[Life Stage], ROW()), INDEX(Table2[Life Stage], ROW()-ROWS(Table1[])))</f>
        <v>Juvenile</v>
      </c>
      <c r="L105" s="50" cm="1">
        <f t="array" ref="L105">IF(ROW()&lt;=ROWS(Table1[]), INDEX(Table1[SalvageSum], ROW()), INDEX(Table2[SalvageSum], ROW()-ROWS(Table1[])))</f>
        <v>0</v>
      </c>
      <c r="M105" s="50" cm="1">
        <f t="array" ref="M105">IF(ROW()&lt;=ROWS(Table1[]), INDEX(Table1[ExpSalv], ROW()), INDEX(Table2[ExpSalv], ROW()-ROWS(Table1[])))</f>
        <v>0</v>
      </c>
      <c r="N105" t="str" cm="1">
        <f t="array" ref="N105">IF(ROW()&lt;=ROWS(Table1[]), INDEX(Table1[Agency], ROW()), INDEX(Table2[Agency], ROW()-ROWS(Table1[])))</f>
        <v>USFWS</v>
      </c>
      <c r="O105" cm="1">
        <f t="array" ref="O105">IF(ROW()&lt;=ROWS(Table1[]), INDEX(Table1[Notes], ROW()), INDEX(Table2[Comments], ROW()-ROWS(Table1[])))</f>
        <v>0</v>
      </c>
    </row>
    <row r="106" spans="1:15" x14ac:dyDescent="0.25">
      <c r="A106" cm="1">
        <f t="array" ref="A106">IF(ROW()&lt;=ROWS(Table1[]), INDEX(Table1[SurveyNo], ROW()), INDEX(Table2[SurveyNo], ROW()-ROWS(Table1[])))</f>
        <v>0</v>
      </c>
      <c r="B106" s="23" cm="1">
        <f t="array" ref="B106">IF(ROW()&lt;=ROWS(Table1[]), INDEX(Table1[Date], ROW()), INDEX(Table2[Date], ROW()-ROWS(Table1[])))</f>
        <v>45614</v>
      </c>
      <c r="C106" cm="1">
        <f t="array" ref="C106">IF(ROW()&lt;=ROWS(Table1[]), INDEX(Table1[SampleID], ROW()), INDEX(Table2[SampleID], ROW()-ROWS(Table1[])))</f>
        <v>722146</v>
      </c>
      <c r="D106" t="str" cm="1">
        <f t="array" ref="D106">IF(ROW()&lt;=ROWS(Table1[]), INDEX(Table1[Survey], ROW()), INDEX(Table2[Survey], ROW()-ROWS(Table1[])))</f>
        <v>EDSM</v>
      </c>
      <c r="E106" t="str" cm="1">
        <f t="array" ref="E106">IF(ROW()&lt;=ROWS(Table1[]), INDEX(Table1[Station Code], ROW()), INDEX(Table2[Station], ROW()-ROWS(Table1[])))</f>
        <v>25-17-SM02</v>
      </c>
      <c r="F106" t="str" cm="1">
        <f t="array" ref="F106">IF(ROW()&lt;=ROWS(Table1[]), INDEX(Table1[Region], ROW()), INDEX(Table2[Region], ROW()-ROWS(Table1[])))</f>
        <v>West</v>
      </c>
      <c r="G106" t="str" cm="1">
        <f t="array" ref="G106">IF(ROW()&lt;=ROWS(Table1[]), INDEX(Table1[Subregion], ROW()), INDEX(Table2[Subregion], ROW()-ROWS(Table1[])))</f>
        <v>Grizzly Bay</v>
      </c>
      <c r="H106" t="str" cm="1">
        <f t="array" ref="H106">IF(ROW()&lt;=ROWS(Table1[]), INDEX(Table1[Stratum], ROW()), INDEX(Table2[Stratum], ROW()-ROWS(Table1[])))</f>
        <v>Suisun Marsh</v>
      </c>
      <c r="I106" cm="1">
        <f t="array" ref="I106">IF(ROW()&lt;=ROWS(Table1[]), INDEX(Table1[Fork Length], ROW()), INDEX(Table2[Length], ROW()-ROWS(Table1[])))</f>
        <v>65</v>
      </c>
      <c r="J106" cm="1">
        <f t="array" ref="J106">IF(ROW()&lt;=ROWS(Table1[]), INDEX(Table1[Catch], ROW()), INDEX(Table2[Frequency], ROW()-ROWS(Table1[])))</f>
        <v>1</v>
      </c>
      <c r="K106" t="str" cm="1">
        <f t="array" ref="K106">IF(ROW()&lt;=ROWS(Table1[]), INDEX(Table1[Life Stage], ROW()), INDEX(Table2[Life Stage], ROW()-ROWS(Table1[])))</f>
        <v>Juvenile</v>
      </c>
      <c r="L106" s="50" cm="1">
        <f t="array" ref="L106">IF(ROW()&lt;=ROWS(Table1[]), INDEX(Table1[SalvageSum], ROW()), INDEX(Table2[SalvageSum], ROW()-ROWS(Table1[])))</f>
        <v>0</v>
      </c>
      <c r="M106" s="50" cm="1">
        <f t="array" ref="M106">IF(ROW()&lt;=ROWS(Table1[]), INDEX(Table1[ExpSalv], ROW()), INDEX(Table2[ExpSalv], ROW()-ROWS(Table1[])))</f>
        <v>0</v>
      </c>
      <c r="N106" t="str" cm="1">
        <f t="array" ref="N106">IF(ROW()&lt;=ROWS(Table1[]), INDEX(Table1[Agency], ROW()), INDEX(Table2[Agency], ROW()-ROWS(Table1[])))</f>
        <v>USFWS</v>
      </c>
      <c r="O106" cm="1">
        <f t="array" ref="O106">IF(ROW()&lt;=ROWS(Table1[]), INDEX(Table1[Notes], ROW()), INDEX(Table2[Comments], ROW()-ROWS(Table1[])))</f>
        <v>0</v>
      </c>
    </row>
    <row r="107" spans="1:15" x14ac:dyDescent="0.25">
      <c r="A107" cm="1">
        <f t="array" ref="A107">IF(ROW()&lt;=ROWS(Table1[]), INDEX(Table1[SurveyNo], ROW()), INDEX(Table2[SurveyNo], ROW()-ROWS(Table1[])))</f>
        <v>0</v>
      </c>
      <c r="B107" s="23" cm="1">
        <f t="array" ref="B107">IF(ROW()&lt;=ROWS(Table1[]), INDEX(Table1[Date], ROW()), INDEX(Table2[Date], ROW()-ROWS(Table1[])))</f>
        <v>45614</v>
      </c>
      <c r="C107" cm="1">
        <f t="array" ref="C107">IF(ROW()&lt;=ROWS(Table1[]), INDEX(Table1[SampleID], ROW()), INDEX(Table2[SampleID], ROW()-ROWS(Table1[])))</f>
        <v>722146</v>
      </c>
      <c r="D107" t="str" cm="1">
        <f t="array" ref="D107">IF(ROW()&lt;=ROWS(Table1[]), INDEX(Table1[Survey], ROW()), INDEX(Table2[Survey], ROW()-ROWS(Table1[])))</f>
        <v>EDSM</v>
      </c>
      <c r="E107" t="str" cm="1">
        <f t="array" ref="E107">IF(ROW()&lt;=ROWS(Table1[]), INDEX(Table1[Station Code], ROW()), INDEX(Table2[Station], ROW()-ROWS(Table1[])))</f>
        <v>25-17-SM02</v>
      </c>
      <c r="F107" t="str" cm="1">
        <f t="array" ref="F107">IF(ROW()&lt;=ROWS(Table1[]), INDEX(Table1[Region], ROW()), INDEX(Table2[Region], ROW()-ROWS(Table1[])))</f>
        <v>West</v>
      </c>
      <c r="G107" t="str" cm="1">
        <f t="array" ref="G107">IF(ROW()&lt;=ROWS(Table1[]), INDEX(Table1[Subregion], ROW()), INDEX(Table2[Subregion], ROW()-ROWS(Table1[])))</f>
        <v>Grizzly Bay</v>
      </c>
      <c r="H107" t="str" cm="1">
        <f t="array" ref="H107">IF(ROW()&lt;=ROWS(Table1[]), INDEX(Table1[Stratum], ROW()), INDEX(Table2[Stratum], ROW()-ROWS(Table1[])))</f>
        <v>Suisun Marsh</v>
      </c>
      <c r="I107" cm="1">
        <f t="array" ref="I107">IF(ROW()&lt;=ROWS(Table1[]), INDEX(Table1[Fork Length], ROW()), INDEX(Table2[Length], ROW()-ROWS(Table1[])))</f>
        <v>0</v>
      </c>
      <c r="J107" cm="1">
        <f t="array" ref="J107">IF(ROW()&lt;=ROWS(Table1[]), INDEX(Table1[Catch], ROW()), INDEX(Table2[Frequency], ROW()-ROWS(Table1[])))</f>
        <v>1</v>
      </c>
      <c r="K107" t="str" cm="1">
        <f t="array" ref="K107">IF(ROW()&lt;=ROWS(Table1[]), INDEX(Table1[Life Stage], ROW()), INDEX(Table2[Life Stage], ROW()-ROWS(Table1[])))</f>
        <v>Adult</v>
      </c>
      <c r="L107" s="50" cm="1">
        <f t="array" ref="L107">IF(ROW()&lt;=ROWS(Table1[]), INDEX(Table1[SalvageSum], ROW()), INDEX(Table2[SalvageSum], ROW()-ROWS(Table1[])))</f>
        <v>0</v>
      </c>
      <c r="M107" s="50" cm="1">
        <f t="array" ref="M107">IF(ROW()&lt;=ROWS(Table1[]), INDEX(Table1[ExpSalv], ROW()), INDEX(Table2[ExpSalv], ROW()-ROWS(Table1[])))</f>
        <v>0</v>
      </c>
      <c r="N107" t="str" cm="1">
        <f t="array" ref="N107">IF(ROW()&lt;=ROWS(Table1[]), INDEX(Table1[Agency], ROW()), INDEX(Table2[Agency], ROW()-ROWS(Table1[])))</f>
        <v>USFWS</v>
      </c>
      <c r="O107" cm="1">
        <f t="array" ref="O107">IF(ROW()&lt;=ROWS(Table1[]), INDEX(Table1[Notes], ROW()), INDEX(Table2[Comments], ROW()-ROWS(Table1[])))</f>
        <v>0</v>
      </c>
    </row>
    <row r="108" spans="1:15" x14ac:dyDescent="0.25">
      <c r="A108" cm="1">
        <f t="array" ref="A108">IF(ROW()&lt;=ROWS(Table1[]), INDEX(Table1[SurveyNo], ROW()), INDEX(Table2[SurveyNo], ROW()-ROWS(Table1[])))</f>
        <v>0</v>
      </c>
      <c r="B108" s="23" cm="1">
        <f t="array" ref="B108">IF(ROW()&lt;=ROWS(Table1[]), INDEX(Table1[Date], ROW()), INDEX(Table2[Date], ROW()-ROWS(Table1[])))</f>
        <v>45614</v>
      </c>
      <c r="C108" cm="1">
        <f t="array" ref="C108">IF(ROW()&lt;=ROWS(Table1[]), INDEX(Table1[SampleID], ROW()), INDEX(Table2[SampleID], ROW()-ROWS(Table1[])))</f>
        <v>722146</v>
      </c>
      <c r="D108" t="str" cm="1">
        <f t="array" ref="D108">IF(ROW()&lt;=ROWS(Table1[]), INDEX(Table1[Survey], ROW()), INDEX(Table2[Survey], ROW()-ROWS(Table1[])))</f>
        <v>EDSM</v>
      </c>
      <c r="E108" t="str" cm="1">
        <f t="array" ref="E108">IF(ROW()&lt;=ROWS(Table1[]), INDEX(Table1[Station Code], ROW()), INDEX(Table2[Station], ROW()-ROWS(Table1[])))</f>
        <v>25-17-SM02</v>
      </c>
      <c r="F108" t="str" cm="1">
        <f t="array" ref="F108">IF(ROW()&lt;=ROWS(Table1[]), INDEX(Table1[Region], ROW()), INDEX(Table2[Region], ROW()-ROWS(Table1[])))</f>
        <v>West</v>
      </c>
      <c r="G108" t="str" cm="1">
        <f t="array" ref="G108">IF(ROW()&lt;=ROWS(Table1[]), INDEX(Table1[Subregion], ROW()), INDEX(Table2[Subregion], ROW()-ROWS(Table1[])))</f>
        <v>Grizzly Bay</v>
      </c>
      <c r="H108" t="str" cm="1">
        <f t="array" ref="H108">IF(ROW()&lt;=ROWS(Table1[]), INDEX(Table1[Stratum], ROW()), INDEX(Table2[Stratum], ROW()-ROWS(Table1[])))</f>
        <v>Suisun Marsh</v>
      </c>
      <c r="I108" cm="1">
        <f t="array" ref="I108">IF(ROW()&lt;=ROWS(Table1[]), INDEX(Table1[Fork Length], ROW()), INDEX(Table2[Length], ROW()-ROWS(Table1[])))</f>
        <v>54</v>
      </c>
      <c r="J108" cm="1">
        <f t="array" ref="J108">IF(ROW()&lt;=ROWS(Table1[]), INDEX(Table1[Catch], ROW()), INDEX(Table2[Frequency], ROW()-ROWS(Table1[])))</f>
        <v>1</v>
      </c>
      <c r="K108" t="str" cm="1">
        <f t="array" ref="K108">IF(ROW()&lt;=ROWS(Table1[]), INDEX(Table1[Life Stage], ROW()), INDEX(Table2[Life Stage], ROW()-ROWS(Table1[])))</f>
        <v>Juvenile</v>
      </c>
      <c r="L108" s="50" cm="1">
        <f t="array" ref="L108">IF(ROW()&lt;=ROWS(Table1[]), INDEX(Table1[SalvageSum], ROW()), INDEX(Table2[SalvageSum], ROW()-ROWS(Table1[])))</f>
        <v>0</v>
      </c>
      <c r="M108" s="50" cm="1">
        <f t="array" ref="M108">IF(ROW()&lt;=ROWS(Table1[]), INDEX(Table1[ExpSalv], ROW()), INDEX(Table2[ExpSalv], ROW()-ROWS(Table1[])))</f>
        <v>0</v>
      </c>
      <c r="N108" t="str" cm="1">
        <f t="array" ref="N108">IF(ROW()&lt;=ROWS(Table1[]), INDEX(Table1[Agency], ROW()), INDEX(Table2[Agency], ROW()-ROWS(Table1[])))</f>
        <v>USFWS</v>
      </c>
      <c r="O108" cm="1">
        <f t="array" ref="O108">IF(ROW()&lt;=ROWS(Table1[]), INDEX(Table1[Notes], ROW()), INDEX(Table2[Comments], ROW()-ROWS(Table1[])))</f>
        <v>0</v>
      </c>
    </row>
    <row r="109" spans="1:15" x14ac:dyDescent="0.25">
      <c r="A109" cm="1">
        <f t="array" ref="A109">IF(ROW()&lt;=ROWS(Table1[]), INDEX(Table1[SurveyNo], ROW()), INDEX(Table2[SurveyNo], ROW()-ROWS(Table1[])))</f>
        <v>0</v>
      </c>
      <c r="B109" s="23" cm="1">
        <f t="array" ref="B109">IF(ROW()&lt;=ROWS(Table1[]), INDEX(Table1[Date], ROW()), INDEX(Table2[Date], ROW()-ROWS(Table1[])))</f>
        <v>45614</v>
      </c>
      <c r="C109" cm="1">
        <f t="array" ref="C109">IF(ROW()&lt;=ROWS(Table1[]), INDEX(Table1[SampleID], ROW()), INDEX(Table2[SampleID], ROW()-ROWS(Table1[])))</f>
        <v>722146</v>
      </c>
      <c r="D109" t="str" cm="1">
        <f t="array" ref="D109">IF(ROW()&lt;=ROWS(Table1[]), INDEX(Table1[Survey], ROW()), INDEX(Table2[Survey], ROW()-ROWS(Table1[])))</f>
        <v>EDSM</v>
      </c>
      <c r="E109" t="str" cm="1">
        <f t="array" ref="E109">IF(ROW()&lt;=ROWS(Table1[]), INDEX(Table1[Station Code], ROW()), INDEX(Table2[Station], ROW()-ROWS(Table1[])))</f>
        <v>25-17-SM02</v>
      </c>
      <c r="F109" t="str" cm="1">
        <f t="array" ref="F109">IF(ROW()&lt;=ROWS(Table1[]), INDEX(Table1[Region], ROW()), INDEX(Table2[Region], ROW()-ROWS(Table1[])))</f>
        <v>West</v>
      </c>
      <c r="G109" t="str" cm="1">
        <f t="array" ref="G109">IF(ROW()&lt;=ROWS(Table1[]), INDEX(Table1[Subregion], ROW()), INDEX(Table2[Subregion], ROW()-ROWS(Table1[])))</f>
        <v>Grizzly Bay</v>
      </c>
      <c r="H109" t="str" cm="1">
        <f t="array" ref="H109">IF(ROW()&lt;=ROWS(Table1[]), INDEX(Table1[Stratum], ROW()), INDEX(Table2[Stratum], ROW()-ROWS(Table1[])))</f>
        <v>Suisun Marsh</v>
      </c>
      <c r="I109" cm="1">
        <f t="array" ref="I109">IF(ROW()&lt;=ROWS(Table1[]), INDEX(Table1[Fork Length], ROW()), INDEX(Table2[Length], ROW()-ROWS(Table1[])))</f>
        <v>55</v>
      </c>
      <c r="J109" cm="1">
        <f t="array" ref="J109">IF(ROW()&lt;=ROWS(Table1[]), INDEX(Table1[Catch], ROW()), INDEX(Table2[Frequency], ROW()-ROWS(Table1[])))</f>
        <v>2</v>
      </c>
      <c r="K109" t="str" cm="1">
        <f t="array" ref="K109">IF(ROW()&lt;=ROWS(Table1[]), INDEX(Table1[Life Stage], ROW()), INDEX(Table2[Life Stage], ROW()-ROWS(Table1[])))</f>
        <v>Juvenile</v>
      </c>
      <c r="L109" s="50" cm="1">
        <f t="array" ref="L109">IF(ROW()&lt;=ROWS(Table1[]), INDEX(Table1[SalvageSum], ROW()), INDEX(Table2[SalvageSum], ROW()-ROWS(Table1[])))</f>
        <v>0</v>
      </c>
      <c r="M109" s="50" cm="1">
        <f t="array" ref="M109">IF(ROW()&lt;=ROWS(Table1[]), INDEX(Table1[ExpSalv], ROW()), INDEX(Table2[ExpSalv], ROW()-ROWS(Table1[])))</f>
        <v>0</v>
      </c>
      <c r="N109" t="str" cm="1">
        <f t="array" ref="N109">IF(ROW()&lt;=ROWS(Table1[]), INDEX(Table1[Agency], ROW()), INDEX(Table2[Agency], ROW()-ROWS(Table1[])))</f>
        <v>USFWS</v>
      </c>
      <c r="O109" cm="1">
        <f t="array" ref="O109">IF(ROW()&lt;=ROWS(Table1[]), INDEX(Table1[Notes], ROW()), INDEX(Table2[Comments], ROW()-ROWS(Table1[])))</f>
        <v>0</v>
      </c>
    </row>
    <row r="110" spans="1:15" x14ac:dyDescent="0.25">
      <c r="A110" cm="1">
        <f t="array" ref="A110">IF(ROW()&lt;=ROWS(Table1[]), INDEX(Table1[SurveyNo], ROW()), INDEX(Table2[SurveyNo], ROW()-ROWS(Table1[])))</f>
        <v>0</v>
      </c>
      <c r="B110" s="23" cm="1">
        <f t="array" ref="B110">IF(ROW()&lt;=ROWS(Table1[]), INDEX(Table1[Date], ROW()), INDEX(Table2[Date], ROW()-ROWS(Table1[])))</f>
        <v>45614</v>
      </c>
      <c r="C110" cm="1">
        <f t="array" ref="C110">IF(ROW()&lt;=ROWS(Table1[]), INDEX(Table1[SampleID], ROW()), INDEX(Table2[SampleID], ROW()-ROWS(Table1[])))</f>
        <v>722146</v>
      </c>
      <c r="D110" t="str" cm="1">
        <f t="array" ref="D110">IF(ROW()&lt;=ROWS(Table1[]), INDEX(Table1[Survey], ROW()), INDEX(Table2[Survey], ROW()-ROWS(Table1[])))</f>
        <v>EDSM</v>
      </c>
      <c r="E110" t="str" cm="1">
        <f t="array" ref="E110">IF(ROW()&lt;=ROWS(Table1[]), INDEX(Table1[Station Code], ROW()), INDEX(Table2[Station], ROW()-ROWS(Table1[])))</f>
        <v>25-17-SM02</v>
      </c>
      <c r="F110" t="str" cm="1">
        <f t="array" ref="F110">IF(ROW()&lt;=ROWS(Table1[]), INDEX(Table1[Region], ROW()), INDEX(Table2[Region], ROW()-ROWS(Table1[])))</f>
        <v>West</v>
      </c>
      <c r="G110" t="str" cm="1">
        <f t="array" ref="G110">IF(ROW()&lt;=ROWS(Table1[]), INDEX(Table1[Subregion], ROW()), INDEX(Table2[Subregion], ROW()-ROWS(Table1[])))</f>
        <v>Grizzly Bay</v>
      </c>
      <c r="H110" t="str" cm="1">
        <f t="array" ref="H110">IF(ROW()&lt;=ROWS(Table1[]), INDEX(Table1[Stratum], ROW()), INDEX(Table2[Stratum], ROW()-ROWS(Table1[])))</f>
        <v>Suisun Marsh</v>
      </c>
      <c r="I110" cm="1">
        <f t="array" ref="I110">IF(ROW()&lt;=ROWS(Table1[]), INDEX(Table1[Fork Length], ROW()), INDEX(Table2[Length], ROW()-ROWS(Table1[])))</f>
        <v>60</v>
      </c>
      <c r="J110" cm="1">
        <f t="array" ref="J110">IF(ROW()&lt;=ROWS(Table1[]), INDEX(Table1[Catch], ROW()), INDEX(Table2[Frequency], ROW()-ROWS(Table1[])))</f>
        <v>2</v>
      </c>
      <c r="K110" t="str" cm="1">
        <f t="array" ref="K110">IF(ROW()&lt;=ROWS(Table1[]), INDEX(Table1[Life Stage], ROW()), INDEX(Table2[Life Stage], ROW()-ROWS(Table1[])))</f>
        <v>Juvenile</v>
      </c>
      <c r="L110" s="50" cm="1">
        <f t="array" ref="L110">IF(ROW()&lt;=ROWS(Table1[]), INDEX(Table1[SalvageSum], ROW()), INDEX(Table2[SalvageSum], ROW()-ROWS(Table1[])))</f>
        <v>0</v>
      </c>
      <c r="M110" s="50" cm="1">
        <f t="array" ref="M110">IF(ROW()&lt;=ROWS(Table1[]), INDEX(Table1[ExpSalv], ROW()), INDEX(Table2[ExpSalv], ROW()-ROWS(Table1[])))</f>
        <v>0</v>
      </c>
      <c r="N110" t="str" cm="1">
        <f t="array" ref="N110">IF(ROW()&lt;=ROWS(Table1[]), INDEX(Table1[Agency], ROW()), INDEX(Table2[Agency], ROW()-ROWS(Table1[])))</f>
        <v>USFWS</v>
      </c>
      <c r="O110" cm="1">
        <f t="array" ref="O110">IF(ROW()&lt;=ROWS(Table1[]), INDEX(Table1[Notes], ROW()), INDEX(Table2[Comments], ROW()-ROWS(Table1[])))</f>
        <v>0</v>
      </c>
    </row>
    <row r="111" spans="1:15" x14ac:dyDescent="0.25">
      <c r="A111" cm="1">
        <f t="array" ref="A111">IF(ROW()&lt;=ROWS(Table1[]), INDEX(Table1[SurveyNo], ROW()), INDEX(Table2[SurveyNo], ROW()-ROWS(Table1[])))</f>
        <v>0</v>
      </c>
      <c r="B111" s="23" cm="1">
        <f t="array" ref="B111">IF(ROW()&lt;=ROWS(Table1[]), INDEX(Table1[Date], ROW()), INDEX(Table2[Date], ROW()-ROWS(Table1[])))</f>
        <v>45614</v>
      </c>
      <c r="C111" cm="1">
        <f t="array" ref="C111">IF(ROW()&lt;=ROWS(Table1[]), INDEX(Table1[SampleID], ROW()), INDEX(Table2[SampleID], ROW()-ROWS(Table1[])))</f>
        <v>722146</v>
      </c>
      <c r="D111" t="str" cm="1">
        <f t="array" ref="D111">IF(ROW()&lt;=ROWS(Table1[]), INDEX(Table1[Survey], ROW()), INDEX(Table2[Survey], ROW()-ROWS(Table1[])))</f>
        <v>EDSM</v>
      </c>
      <c r="E111" t="str" cm="1">
        <f t="array" ref="E111">IF(ROW()&lt;=ROWS(Table1[]), INDEX(Table1[Station Code], ROW()), INDEX(Table2[Station], ROW()-ROWS(Table1[])))</f>
        <v>25-17-SM02</v>
      </c>
      <c r="F111" t="str" cm="1">
        <f t="array" ref="F111">IF(ROW()&lt;=ROWS(Table1[]), INDEX(Table1[Region], ROW()), INDEX(Table2[Region], ROW()-ROWS(Table1[])))</f>
        <v>West</v>
      </c>
      <c r="G111" t="str" cm="1">
        <f t="array" ref="G111">IF(ROW()&lt;=ROWS(Table1[]), INDEX(Table1[Subregion], ROW()), INDEX(Table2[Subregion], ROW()-ROWS(Table1[])))</f>
        <v>Grizzly Bay</v>
      </c>
      <c r="H111" t="str" cm="1">
        <f t="array" ref="H111">IF(ROW()&lt;=ROWS(Table1[]), INDEX(Table1[Stratum], ROW()), INDEX(Table2[Stratum], ROW()-ROWS(Table1[])))</f>
        <v>Suisun Marsh</v>
      </c>
      <c r="I111" cm="1">
        <f t="array" ref="I111">IF(ROW()&lt;=ROWS(Table1[]), INDEX(Table1[Fork Length], ROW()), INDEX(Table2[Length], ROW()-ROWS(Table1[])))</f>
        <v>58</v>
      </c>
      <c r="J111" cm="1">
        <f t="array" ref="J111">IF(ROW()&lt;=ROWS(Table1[]), INDEX(Table1[Catch], ROW()), INDEX(Table2[Frequency], ROW()-ROWS(Table1[])))</f>
        <v>1</v>
      </c>
      <c r="K111" t="str" cm="1">
        <f t="array" ref="K111">IF(ROW()&lt;=ROWS(Table1[]), INDEX(Table1[Life Stage], ROW()), INDEX(Table2[Life Stage], ROW()-ROWS(Table1[])))</f>
        <v>Juvenile</v>
      </c>
      <c r="L111" s="50" cm="1">
        <f t="array" ref="L111">IF(ROW()&lt;=ROWS(Table1[]), INDEX(Table1[SalvageSum], ROW()), INDEX(Table2[SalvageSum], ROW()-ROWS(Table1[])))</f>
        <v>0</v>
      </c>
      <c r="M111" s="50" cm="1">
        <f t="array" ref="M111">IF(ROW()&lt;=ROWS(Table1[]), INDEX(Table1[ExpSalv], ROW()), INDEX(Table2[ExpSalv], ROW()-ROWS(Table1[])))</f>
        <v>0</v>
      </c>
      <c r="N111" t="str" cm="1">
        <f t="array" ref="N111">IF(ROW()&lt;=ROWS(Table1[]), INDEX(Table1[Agency], ROW()), INDEX(Table2[Agency], ROW()-ROWS(Table1[])))</f>
        <v>USFWS</v>
      </c>
      <c r="O111" cm="1">
        <f t="array" ref="O111">IF(ROW()&lt;=ROWS(Table1[]), INDEX(Table1[Notes], ROW()), INDEX(Table2[Comments], ROW()-ROWS(Table1[])))</f>
        <v>0</v>
      </c>
    </row>
    <row r="112" spans="1:15" x14ac:dyDescent="0.25">
      <c r="A112" cm="1">
        <f t="array" ref="A112">IF(ROW()&lt;=ROWS(Table1[]), INDEX(Table1[SurveyNo], ROW()), INDEX(Table2[SurveyNo], ROW()-ROWS(Table1[])))</f>
        <v>0</v>
      </c>
      <c r="B112" s="23" cm="1">
        <f t="array" ref="B112">IF(ROW()&lt;=ROWS(Table1[]), INDEX(Table1[Date], ROW()), INDEX(Table2[Date], ROW()-ROWS(Table1[])))</f>
        <v>45614</v>
      </c>
      <c r="C112" cm="1">
        <f t="array" ref="C112">IF(ROW()&lt;=ROWS(Table1[]), INDEX(Table1[SampleID], ROW()), INDEX(Table2[SampleID], ROW()-ROWS(Table1[])))</f>
        <v>722146</v>
      </c>
      <c r="D112" t="str" cm="1">
        <f t="array" ref="D112">IF(ROW()&lt;=ROWS(Table1[]), INDEX(Table1[Survey], ROW()), INDEX(Table2[Survey], ROW()-ROWS(Table1[])))</f>
        <v>EDSM</v>
      </c>
      <c r="E112" t="str" cm="1">
        <f t="array" ref="E112">IF(ROW()&lt;=ROWS(Table1[]), INDEX(Table1[Station Code], ROW()), INDEX(Table2[Station], ROW()-ROWS(Table1[])))</f>
        <v>25-17-SM02</v>
      </c>
      <c r="F112" t="str" cm="1">
        <f t="array" ref="F112">IF(ROW()&lt;=ROWS(Table1[]), INDEX(Table1[Region], ROW()), INDEX(Table2[Region], ROW()-ROWS(Table1[])))</f>
        <v>West</v>
      </c>
      <c r="G112" t="str" cm="1">
        <f t="array" ref="G112">IF(ROW()&lt;=ROWS(Table1[]), INDEX(Table1[Subregion], ROW()), INDEX(Table2[Subregion], ROW()-ROWS(Table1[])))</f>
        <v>Grizzly Bay</v>
      </c>
      <c r="H112" t="str" cm="1">
        <f t="array" ref="H112">IF(ROW()&lt;=ROWS(Table1[]), INDEX(Table1[Stratum], ROW()), INDEX(Table2[Stratum], ROW()-ROWS(Table1[])))</f>
        <v>Suisun Marsh</v>
      </c>
      <c r="I112" cm="1">
        <f t="array" ref="I112">IF(ROW()&lt;=ROWS(Table1[]), INDEX(Table1[Fork Length], ROW()), INDEX(Table2[Length], ROW()-ROWS(Table1[])))</f>
        <v>66</v>
      </c>
      <c r="J112" cm="1">
        <f t="array" ref="J112">IF(ROW()&lt;=ROWS(Table1[]), INDEX(Table1[Catch], ROW()), INDEX(Table2[Frequency], ROW()-ROWS(Table1[])))</f>
        <v>1</v>
      </c>
      <c r="K112" t="str" cm="1">
        <f t="array" ref="K112">IF(ROW()&lt;=ROWS(Table1[]), INDEX(Table1[Life Stage], ROW()), INDEX(Table2[Life Stage], ROW()-ROWS(Table1[])))</f>
        <v>Juvenile</v>
      </c>
      <c r="L112" s="50" cm="1">
        <f t="array" ref="L112">IF(ROW()&lt;=ROWS(Table1[]), INDEX(Table1[SalvageSum], ROW()), INDEX(Table2[SalvageSum], ROW()-ROWS(Table1[])))</f>
        <v>0</v>
      </c>
      <c r="M112" s="50" cm="1">
        <f t="array" ref="M112">IF(ROW()&lt;=ROWS(Table1[]), INDEX(Table1[ExpSalv], ROW()), INDEX(Table2[ExpSalv], ROW()-ROWS(Table1[])))</f>
        <v>0</v>
      </c>
      <c r="N112" t="str" cm="1">
        <f t="array" ref="N112">IF(ROW()&lt;=ROWS(Table1[]), INDEX(Table1[Agency], ROW()), INDEX(Table2[Agency], ROW()-ROWS(Table1[])))</f>
        <v>USFWS</v>
      </c>
      <c r="O112" cm="1">
        <f t="array" ref="O112">IF(ROW()&lt;=ROWS(Table1[]), INDEX(Table1[Notes], ROW()), INDEX(Table2[Comments], ROW()-ROWS(Table1[])))</f>
        <v>0</v>
      </c>
    </row>
    <row r="113" spans="1:15" x14ac:dyDescent="0.25">
      <c r="A113" cm="1">
        <f t="array" ref="A113">IF(ROW()&lt;=ROWS(Table1[]), INDEX(Table1[SurveyNo], ROW()), INDEX(Table2[SurveyNo], ROW()-ROWS(Table1[])))</f>
        <v>0</v>
      </c>
      <c r="B113" s="23" cm="1">
        <f t="array" ref="B113">IF(ROW()&lt;=ROWS(Table1[]), INDEX(Table1[Date], ROW()), INDEX(Table2[Date], ROW()-ROWS(Table1[])))</f>
        <v>45614</v>
      </c>
      <c r="C113" cm="1">
        <f t="array" ref="C113">IF(ROW()&lt;=ROWS(Table1[]), INDEX(Table1[SampleID], ROW()), INDEX(Table2[SampleID], ROW()-ROWS(Table1[])))</f>
        <v>722146</v>
      </c>
      <c r="D113" t="str" cm="1">
        <f t="array" ref="D113">IF(ROW()&lt;=ROWS(Table1[]), INDEX(Table1[Survey], ROW()), INDEX(Table2[Survey], ROW()-ROWS(Table1[])))</f>
        <v>EDSM</v>
      </c>
      <c r="E113" t="str" cm="1">
        <f t="array" ref="E113">IF(ROW()&lt;=ROWS(Table1[]), INDEX(Table1[Station Code], ROW()), INDEX(Table2[Station], ROW()-ROWS(Table1[])))</f>
        <v>25-17-SM02</v>
      </c>
      <c r="F113" t="str" cm="1">
        <f t="array" ref="F113">IF(ROW()&lt;=ROWS(Table1[]), INDEX(Table1[Region], ROW()), INDEX(Table2[Region], ROW()-ROWS(Table1[])))</f>
        <v>West</v>
      </c>
      <c r="G113" t="str" cm="1">
        <f t="array" ref="G113">IF(ROW()&lt;=ROWS(Table1[]), INDEX(Table1[Subregion], ROW()), INDEX(Table2[Subregion], ROW()-ROWS(Table1[])))</f>
        <v>Grizzly Bay</v>
      </c>
      <c r="H113" t="str" cm="1">
        <f t="array" ref="H113">IF(ROW()&lt;=ROWS(Table1[]), INDEX(Table1[Stratum], ROW()), INDEX(Table2[Stratum], ROW()-ROWS(Table1[])))</f>
        <v>Suisun Marsh</v>
      </c>
      <c r="I113" cm="1">
        <f t="array" ref="I113">IF(ROW()&lt;=ROWS(Table1[]), INDEX(Table1[Fork Length], ROW()), INDEX(Table2[Length], ROW()-ROWS(Table1[])))</f>
        <v>62</v>
      </c>
      <c r="J113" cm="1">
        <f t="array" ref="J113">IF(ROW()&lt;=ROWS(Table1[]), INDEX(Table1[Catch], ROW()), INDEX(Table2[Frequency], ROW()-ROWS(Table1[])))</f>
        <v>1</v>
      </c>
      <c r="K113" t="str" cm="1">
        <f t="array" ref="K113">IF(ROW()&lt;=ROWS(Table1[]), INDEX(Table1[Life Stage], ROW()), INDEX(Table2[Life Stage], ROW()-ROWS(Table1[])))</f>
        <v>Juvenile</v>
      </c>
      <c r="L113" s="50" cm="1">
        <f t="array" ref="L113">IF(ROW()&lt;=ROWS(Table1[]), INDEX(Table1[SalvageSum], ROW()), INDEX(Table2[SalvageSum], ROW()-ROWS(Table1[])))</f>
        <v>0</v>
      </c>
      <c r="M113" s="50" cm="1">
        <f t="array" ref="M113">IF(ROW()&lt;=ROWS(Table1[]), INDEX(Table1[ExpSalv], ROW()), INDEX(Table2[ExpSalv], ROW()-ROWS(Table1[])))</f>
        <v>0</v>
      </c>
      <c r="N113" t="str" cm="1">
        <f t="array" ref="N113">IF(ROW()&lt;=ROWS(Table1[]), INDEX(Table1[Agency], ROW()), INDEX(Table2[Agency], ROW()-ROWS(Table1[])))</f>
        <v>USFWS</v>
      </c>
      <c r="O113" cm="1">
        <f t="array" ref="O113">IF(ROW()&lt;=ROWS(Table1[]), INDEX(Table1[Notes], ROW()), INDEX(Table2[Comments], ROW()-ROWS(Table1[])))</f>
        <v>0</v>
      </c>
    </row>
    <row r="114" spans="1:15" x14ac:dyDescent="0.25">
      <c r="A114" cm="1">
        <f t="array" ref="A114">IF(ROW()&lt;=ROWS(Table1[]), INDEX(Table1[SurveyNo], ROW()), INDEX(Table2[SurveyNo], ROW()-ROWS(Table1[])))</f>
        <v>0</v>
      </c>
      <c r="B114" s="23" cm="1">
        <f t="array" ref="B114">IF(ROW()&lt;=ROWS(Table1[]), INDEX(Table1[Date], ROW()), INDEX(Table2[Date], ROW()-ROWS(Table1[])))</f>
        <v>45614</v>
      </c>
      <c r="C114" cm="1">
        <f t="array" ref="C114">IF(ROW()&lt;=ROWS(Table1[]), INDEX(Table1[SampleID], ROW()), INDEX(Table2[SampleID], ROW()-ROWS(Table1[])))</f>
        <v>722146</v>
      </c>
      <c r="D114" t="str" cm="1">
        <f t="array" ref="D114">IF(ROW()&lt;=ROWS(Table1[]), INDEX(Table1[Survey], ROW()), INDEX(Table2[Survey], ROW()-ROWS(Table1[])))</f>
        <v>EDSM</v>
      </c>
      <c r="E114" t="str" cm="1">
        <f t="array" ref="E114">IF(ROW()&lt;=ROWS(Table1[]), INDEX(Table1[Station Code], ROW()), INDEX(Table2[Station], ROW()-ROWS(Table1[])))</f>
        <v>25-17-SM02</v>
      </c>
      <c r="F114" t="str" cm="1">
        <f t="array" ref="F114">IF(ROW()&lt;=ROWS(Table1[]), INDEX(Table1[Region], ROW()), INDEX(Table2[Region], ROW()-ROWS(Table1[])))</f>
        <v>West</v>
      </c>
      <c r="G114" t="str" cm="1">
        <f t="array" ref="G114">IF(ROW()&lt;=ROWS(Table1[]), INDEX(Table1[Subregion], ROW()), INDEX(Table2[Subregion], ROW()-ROWS(Table1[])))</f>
        <v>Grizzly Bay</v>
      </c>
      <c r="H114" t="str" cm="1">
        <f t="array" ref="H114">IF(ROW()&lt;=ROWS(Table1[]), INDEX(Table1[Stratum], ROW()), INDEX(Table2[Stratum], ROW()-ROWS(Table1[])))</f>
        <v>Suisun Marsh</v>
      </c>
      <c r="I114" cm="1">
        <f t="array" ref="I114">IF(ROW()&lt;=ROWS(Table1[]), INDEX(Table1[Fork Length], ROW()), INDEX(Table2[Length], ROW()-ROWS(Table1[])))</f>
        <v>64</v>
      </c>
      <c r="J114" cm="1">
        <f t="array" ref="J114">IF(ROW()&lt;=ROWS(Table1[]), INDEX(Table1[Catch], ROW()), INDEX(Table2[Frequency], ROW()-ROWS(Table1[])))</f>
        <v>1</v>
      </c>
      <c r="K114" t="str" cm="1">
        <f t="array" ref="K114">IF(ROW()&lt;=ROWS(Table1[]), INDEX(Table1[Life Stage], ROW()), INDEX(Table2[Life Stage], ROW()-ROWS(Table1[])))</f>
        <v>Juvenile</v>
      </c>
      <c r="L114" s="50" cm="1">
        <f t="array" ref="L114">IF(ROW()&lt;=ROWS(Table1[]), INDEX(Table1[SalvageSum], ROW()), INDEX(Table2[SalvageSum], ROW()-ROWS(Table1[])))</f>
        <v>0</v>
      </c>
      <c r="M114" s="50" cm="1">
        <f t="array" ref="M114">IF(ROW()&lt;=ROWS(Table1[]), INDEX(Table1[ExpSalv], ROW()), INDEX(Table2[ExpSalv], ROW()-ROWS(Table1[])))</f>
        <v>0</v>
      </c>
      <c r="N114" t="str" cm="1">
        <f t="array" ref="N114">IF(ROW()&lt;=ROWS(Table1[]), INDEX(Table1[Agency], ROW()), INDEX(Table2[Agency], ROW()-ROWS(Table1[])))</f>
        <v>USFWS</v>
      </c>
      <c r="O114" cm="1">
        <f t="array" ref="O114">IF(ROW()&lt;=ROWS(Table1[]), INDEX(Table1[Notes], ROW()), INDEX(Table2[Comments], ROW()-ROWS(Table1[])))</f>
        <v>0</v>
      </c>
    </row>
    <row r="115" spans="1:15" x14ac:dyDescent="0.25">
      <c r="A115" cm="1">
        <f t="array" ref="A115">IF(ROW()&lt;=ROWS(Table1[]), INDEX(Table1[SurveyNo], ROW()), INDEX(Table2[SurveyNo], ROW()-ROWS(Table1[])))</f>
        <v>0</v>
      </c>
      <c r="B115" s="23" cm="1">
        <f t="array" ref="B115">IF(ROW()&lt;=ROWS(Table1[]), INDEX(Table1[Date], ROW()), INDEX(Table2[Date], ROW()-ROWS(Table1[])))</f>
        <v>45614</v>
      </c>
      <c r="C115" cm="1">
        <f t="array" ref="C115">IF(ROW()&lt;=ROWS(Table1[]), INDEX(Table1[SampleID], ROW()), INDEX(Table2[SampleID], ROW()-ROWS(Table1[])))</f>
        <v>722148</v>
      </c>
      <c r="D115" t="str" cm="1">
        <f t="array" ref="D115">IF(ROW()&lt;=ROWS(Table1[]), INDEX(Table1[Survey], ROW()), INDEX(Table2[Survey], ROW()-ROWS(Table1[])))</f>
        <v>EDSM</v>
      </c>
      <c r="E115" t="str" cm="1">
        <f t="array" ref="E115">IF(ROW()&lt;=ROWS(Table1[]), INDEX(Table1[Station Code], ROW()), INDEX(Table2[Station], ROW()-ROWS(Table1[])))</f>
        <v>25-17-SM02</v>
      </c>
      <c r="F115" t="str" cm="1">
        <f t="array" ref="F115">IF(ROW()&lt;=ROWS(Table1[]), INDEX(Table1[Region], ROW()), INDEX(Table2[Region], ROW()-ROWS(Table1[])))</f>
        <v>West</v>
      </c>
      <c r="G115" t="str" cm="1">
        <f t="array" ref="G115">IF(ROW()&lt;=ROWS(Table1[]), INDEX(Table1[Subregion], ROW()), INDEX(Table2[Subregion], ROW()-ROWS(Table1[])))</f>
        <v>Grizzly Bay</v>
      </c>
      <c r="H115" t="str" cm="1">
        <f t="array" ref="H115">IF(ROW()&lt;=ROWS(Table1[]), INDEX(Table1[Stratum], ROW()), INDEX(Table2[Stratum], ROW()-ROWS(Table1[])))</f>
        <v>Suisun Marsh</v>
      </c>
      <c r="I115" cm="1">
        <f t="array" ref="I115">IF(ROW()&lt;=ROWS(Table1[]), INDEX(Table1[Fork Length], ROW()), INDEX(Table2[Length], ROW()-ROWS(Table1[])))</f>
        <v>61</v>
      </c>
      <c r="J115" cm="1">
        <f t="array" ref="J115">IF(ROW()&lt;=ROWS(Table1[]), INDEX(Table1[Catch], ROW()), INDEX(Table2[Frequency], ROW()-ROWS(Table1[])))</f>
        <v>1</v>
      </c>
      <c r="K115" t="str" cm="1">
        <f t="array" ref="K115">IF(ROW()&lt;=ROWS(Table1[]), INDEX(Table1[Life Stage], ROW()), INDEX(Table2[Life Stage], ROW()-ROWS(Table1[])))</f>
        <v>Juvenile</v>
      </c>
      <c r="L115" s="50" cm="1">
        <f t="array" ref="L115">IF(ROW()&lt;=ROWS(Table1[]), INDEX(Table1[SalvageSum], ROW()), INDEX(Table2[SalvageSum], ROW()-ROWS(Table1[])))</f>
        <v>0</v>
      </c>
      <c r="M115" s="50" cm="1">
        <f t="array" ref="M115">IF(ROW()&lt;=ROWS(Table1[]), INDEX(Table1[ExpSalv], ROW()), INDEX(Table2[ExpSalv], ROW()-ROWS(Table1[])))</f>
        <v>0</v>
      </c>
      <c r="N115" t="str" cm="1">
        <f t="array" ref="N115">IF(ROW()&lt;=ROWS(Table1[]), INDEX(Table1[Agency], ROW()), INDEX(Table2[Agency], ROW()-ROWS(Table1[])))</f>
        <v>USFWS</v>
      </c>
      <c r="O115" cm="1">
        <f t="array" ref="O115">IF(ROW()&lt;=ROWS(Table1[]), INDEX(Table1[Notes], ROW()), INDEX(Table2[Comments], ROW()-ROWS(Table1[])))</f>
        <v>0</v>
      </c>
    </row>
    <row r="116" spans="1:15" x14ac:dyDescent="0.25">
      <c r="A116" cm="1">
        <f t="array" ref="A116">IF(ROW()&lt;=ROWS(Table1[]), INDEX(Table1[SurveyNo], ROW()), INDEX(Table2[SurveyNo], ROW()-ROWS(Table1[])))</f>
        <v>0</v>
      </c>
      <c r="B116" s="23" cm="1">
        <f t="array" ref="B116">IF(ROW()&lt;=ROWS(Table1[]), INDEX(Table1[Date], ROW()), INDEX(Table2[Date], ROW()-ROWS(Table1[])))</f>
        <v>45614</v>
      </c>
      <c r="C116" cm="1">
        <f t="array" ref="C116">IF(ROW()&lt;=ROWS(Table1[]), INDEX(Table1[SampleID], ROW()), INDEX(Table2[SampleID], ROW()-ROWS(Table1[])))</f>
        <v>722166</v>
      </c>
      <c r="D116" t="str" cm="1">
        <f t="array" ref="D116">IF(ROW()&lt;=ROWS(Table1[]), INDEX(Table1[Survey], ROW()), INDEX(Table2[Survey], ROW()-ROWS(Table1[])))</f>
        <v>EDSM</v>
      </c>
      <c r="E116" t="str" cm="1">
        <f t="array" ref="E116">IF(ROW()&lt;=ROWS(Table1[]), INDEX(Table1[Station Code], ROW()), INDEX(Table2[Station], ROW()-ROWS(Table1[])))</f>
        <v>25-17-SM03</v>
      </c>
      <c r="F116" t="str" cm="1">
        <f t="array" ref="F116">IF(ROW()&lt;=ROWS(Table1[]), INDEX(Table1[Region], ROW()), INDEX(Table2[Region], ROW()-ROWS(Table1[])))</f>
        <v>West</v>
      </c>
      <c r="G116" t="str" cm="1">
        <f t="array" ref="G116">IF(ROW()&lt;=ROWS(Table1[]), INDEX(Table1[Subregion], ROW()), INDEX(Table2[Subregion], ROW()-ROWS(Table1[])))</f>
        <v>Grizzly Bay</v>
      </c>
      <c r="H116" t="str" cm="1">
        <f t="array" ref="H116">IF(ROW()&lt;=ROWS(Table1[]), INDEX(Table1[Stratum], ROW()), INDEX(Table2[Stratum], ROW()-ROWS(Table1[])))</f>
        <v>Suisun Marsh</v>
      </c>
      <c r="I116" cm="1">
        <f t="array" ref="I116">IF(ROW()&lt;=ROWS(Table1[]), INDEX(Table1[Fork Length], ROW()), INDEX(Table2[Length], ROW()-ROWS(Table1[])))</f>
        <v>65</v>
      </c>
      <c r="J116" cm="1">
        <f t="array" ref="J116">IF(ROW()&lt;=ROWS(Table1[]), INDEX(Table1[Catch], ROW()), INDEX(Table2[Frequency], ROW()-ROWS(Table1[])))</f>
        <v>1</v>
      </c>
      <c r="K116" t="str" cm="1">
        <f t="array" ref="K116">IF(ROW()&lt;=ROWS(Table1[]), INDEX(Table1[Life Stage], ROW()), INDEX(Table2[Life Stage], ROW()-ROWS(Table1[])))</f>
        <v>Juvenile</v>
      </c>
      <c r="L116" s="50" cm="1">
        <f t="array" ref="L116">IF(ROW()&lt;=ROWS(Table1[]), INDEX(Table1[SalvageSum], ROW()), INDEX(Table2[SalvageSum], ROW()-ROWS(Table1[])))</f>
        <v>0</v>
      </c>
      <c r="M116" s="50" cm="1">
        <f t="array" ref="M116">IF(ROW()&lt;=ROWS(Table1[]), INDEX(Table1[ExpSalv], ROW()), INDEX(Table2[ExpSalv], ROW()-ROWS(Table1[])))</f>
        <v>0</v>
      </c>
      <c r="N116" t="str" cm="1">
        <f t="array" ref="N116">IF(ROW()&lt;=ROWS(Table1[]), INDEX(Table1[Agency], ROW()), INDEX(Table2[Agency], ROW()-ROWS(Table1[])))</f>
        <v>USFWS</v>
      </c>
      <c r="O116" cm="1">
        <f t="array" ref="O116">IF(ROW()&lt;=ROWS(Table1[]), INDEX(Table1[Notes], ROW()), INDEX(Table2[Comments], ROW()-ROWS(Table1[])))</f>
        <v>0</v>
      </c>
    </row>
    <row r="117" spans="1:15" x14ac:dyDescent="0.25">
      <c r="A117" cm="1">
        <f t="array" ref="A117">IF(ROW()&lt;=ROWS(Table1[]), INDEX(Table1[SurveyNo], ROW()), INDEX(Table2[SurveyNo], ROW()-ROWS(Table1[])))</f>
        <v>0</v>
      </c>
      <c r="B117" s="23" cm="1">
        <f t="array" ref="B117">IF(ROW()&lt;=ROWS(Table1[]), INDEX(Table1[Date], ROW()), INDEX(Table2[Date], ROW()-ROWS(Table1[])))</f>
        <v>45616</v>
      </c>
      <c r="C117" cm="1">
        <f t="array" ref="C117">IF(ROW()&lt;=ROWS(Table1[]), INDEX(Table1[SampleID], ROW()), INDEX(Table2[SampleID], ROW()-ROWS(Table1[])))</f>
        <v>722337</v>
      </c>
      <c r="D117" t="str" cm="1">
        <f t="array" ref="D117">IF(ROW()&lt;=ROWS(Table1[]), INDEX(Table1[Survey], ROW()), INDEX(Table2[Survey], ROW()-ROWS(Table1[])))</f>
        <v>EDSM</v>
      </c>
      <c r="E117" t="str" cm="1">
        <f t="array" ref="E117">IF(ROW()&lt;=ROWS(Table1[]), INDEX(Table1[Station Code], ROW()), INDEX(Table2[Station], ROW()-ROWS(Table1[])))</f>
        <v>25-17-SM07</v>
      </c>
      <c r="F117" t="str" cm="1">
        <f t="array" ref="F117">IF(ROW()&lt;=ROWS(Table1[]), INDEX(Table1[Region], ROW()), INDEX(Table2[Region], ROW()-ROWS(Table1[])))</f>
        <v>West</v>
      </c>
      <c r="G117" t="str" cm="1">
        <f t="array" ref="G117">IF(ROW()&lt;=ROWS(Table1[]), INDEX(Table1[Subregion], ROW()), INDEX(Table2[Subregion], ROW()-ROWS(Table1[])))</f>
        <v>Suisun Marsh</v>
      </c>
      <c r="H117" t="str" cm="1">
        <f t="array" ref="H117">IF(ROW()&lt;=ROWS(Table1[]), INDEX(Table1[Stratum], ROW()), INDEX(Table2[Stratum], ROW()-ROWS(Table1[])))</f>
        <v>Suisun Marsh</v>
      </c>
      <c r="I117" cm="1">
        <f t="array" ref="I117">IF(ROW()&lt;=ROWS(Table1[]), INDEX(Table1[Fork Length], ROW()), INDEX(Table2[Length], ROW()-ROWS(Table1[])))</f>
        <v>57</v>
      </c>
      <c r="J117" cm="1">
        <f t="array" ref="J117">IF(ROW()&lt;=ROWS(Table1[]), INDEX(Table1[Catch], ROW()), INDEX(Table2[Frequency], ROW()-ROWS(Table1[])))</f>
        <v>1</v>
      </c>
      <c r="K117" t="str" cm="1">
        <f t="array" ref="K117">IF(ROW()&lt;=ROWS(Table1[]), INDEX(Table1[Life Stage], ROW()), INDEX(Table2[Life Stage], ROW()-ROWS(Table1[])))</f>
        <v>Juvenile</v>
      </c>
      <c r="L117" s="50" cm="1">
        <f t="array" ref="L117">IF(ROW()&lt;=ROWS(Table1[]), INDEX(Table1[SalvageSum], ROW()), INDEX(Table2[SalvageSum], ROW()-ROWS(Table1[])))</f>
        <v>0</v>
      </c>
      <c r="M117" s="50" cm="1">
        <f t="array" ref="M117">IF(ROW()&lt;=ROWS(Table1[]), INDEX(Table1[ExpSalv], ROW()), INDEX(Table2[ExpSalv], ROW()-ROWS(Table1[])))</f>
        <v>0</v>
      </c>
      <c r="N117" t="str" cm="1">
        <f t="array" ref="N117">IF(ROW()&lt;=ROWS(Table1[]), INDEX(Table1[Agency], ROW()), INDEX(Table2[Agency], ROW()-ROWS(Table1[])))</f>
        <v>USFWS</v>
      </c>
      <c r="O117" cm="1">
        <f t="array" ref="O117">IF(ROW()&lt;=ROWS(Table1[]), INDEX(Table1[Notes], ROW()), INDEX(Table2[Comments], ROW()-ROWS(Table1[])))</f>
        <v>0</v>
      </c>
    </row>
    <row r="118" spans="1:15" x14ac:dyDescent="0.25">
      <c r="A118" cm="1">
        <f t="array" ref="A118">IF(ROW()&lt;=ROWS(Table1[]), INDEX(Table1[SurveyNo], ROW()), INDEX(Table2[SurveyNo], ROW()-ROWS(Table1[])))</f>
        <v>0</v>
      </c>
      <c r="B118" s="23" cm="1">
        <f t="array" ref="B118">IF(ROW()&lt;=ROWS(Table1[]), INDEX(Table1[Date], ROW()), INDEX(Table2[Date], ROW()-ROWS(Table1[])))</f>
        <v>45616</v>
      </c>
      <c r="C118" cm="1">
        <f t="array" ref="C118">IF(ROW()&lt;=ROWS(Table1[]), INDEX(Table1[SampleID], ROW()), INDEX(Table2[SampleID], ROW()-ROWS(Table1[])))</f>
        <v>722337</v>
      </c>
      <c r="D118" t="str" cm="1">
        <f t="array" ref="D118">IF(ROW()&lt;=ROWS(Table1[]), INDEX(Table1[Survey], ROW()), INDEX(Table2[Survey], ROW()-ROWS(Table1[])))</f>
        <v>EDSM</v>
      </c>
      <c r="E118" t="str" cm="1">
        <f t="array" ref="E118">IF(ROW()&lt;=ROWS(Table1[]), INDEX(Table1[Station Code], ROW()), INDEX(Table2[Station], ROW()-ROWS(Table1[])))</f>
        <v>25-17-SM07</v>
      </c>
      <c r="F118" t="str" cm="1">
        <f t="array" ref="F118">IF(ROW()&lt;=ROWS(Table1[]), INDEX(Table1[Region], ROW()), INDEX(Table2[Region], ROW()-ROWS(Table1[])))</f>
        <v>West</v>
      </c>
      <c r="G118" t="str" cm="1">
        <f t="array" ref="G118">IF(ROW()&lt;=ROWS(Table1[]), INDEX(Table1[Subregion], ROW()), INDEX(Table2[Subregion], ROW()-ROWS(Table1[])))</f>
        <v>Suisun Marsh</v>
      </c>
      <c r="H118" t="str" cm="1">
        <f t="array" ref="H118">IF(ROW()&lt;=ROWS(Table1[]), INDEX(Table1[Stratum], ROW()), INDEX(Table2[Stratum], ROW()-ROWS(Table1[])))</f>
        <v>Suisun Marsh</v>
      </c>
      <c r="I118" cm="1">
        <f t="array" ref="I118">IF(ROW()&lt;=ROWS(Table1[]), INDEX(Table1[Fork Length], ROW()), INDEX(Table2[Length], ROW()-ROWS(Table1[])))</f>
        <v>54</v>
      </c>
      <c r="J118" cm="1">
        <f t="array" ref="J118">IF(ROW()&lt;=ROWS(Table1[]), INDEX(Table1[Catch], ROW()), INDEX(Table2[Frequency], ROW()-ROWS(Table1[])))</f>
        <v>1</v>
      </c>
      <c r="K118" t="str" cm="1">
        <f t="array" ref="K118">IF(ROW()&lt;=ROWS(Table1[]), INDEX(Table1[Life Stage], ROW()), INDEX(Table2[Life Stage], ROW()-ROWS(Table1[])))</f>
        <v>Juvenile</v>
      </c>
      <c r="L118" s="50" cm="1">
        <f t="array" ref="L118">IF(ROW()&lt;=ROWS(Table1[]), INDEX(Table1[SalvageSum], ROW()), INDEX(Table2[SalvageSum], ROW()-ROWS(Table1[])))</f>
        <v>0</v>
      </c>
      <c r="M118" s="50" cm="1">
        <f t="array" ref="M118">IF(ROW()&lt;=ROWS(Table1[]), INDEX(Table1[ExpSalv], ROW()), INDEX(Table2[ExpSalv], ROW()-ROWS(Table1[])))</f>
        <v>0</v>
      </c>
      <c r="N118" t="str" cm="1">
        <f t="array" ref="N118">IF(ROW()&lt;=ROWS(Table1[]), INDEX(Table1[Agency], ROW()), INDEX(Table2[Agency], ROW()-ROWS(Table1[])))</f>
        <v>USFWS</v>
      </c>
      <c r="O118" cm="1">
        <f t="array" ref="O118">IF(ROW()&lt;=ROWS(Table1[]), INDEX(Table1[Notes], ROW()), INDEX(Table2[Comments], ROW()-ROWS(Table1[])))</f>
        <v>0</v>
      </c>
    </row>
    <row r="119" spans="1:15" x14ac:dyDescent="0.25">
      <c r="A119" cm="1">
        <f t="array" ref="A119">IF(ROW()&lt;=ROWS(Table1[]), INDEX(Table1[SurveyNo], ROW()), INDEX(Table2[SurveyNo], ROW()-ROWS(Table1[])))</f>
        <v>0</v>
      </c>
      <c r="B119" s="23" cm="1">
        <f t="array" ref="B119">IF(ROW()&lt;=ROWS(Table1[]), INDEX(Table1[Date], ROW()), INDEX(Table2[Date], ROW()-ROWS(Table1[])))</f>
        <v>45616</v>
      </c>
      <c r="C119" cm="1">
        <f t="array" ref="C119">IF(ROW()&lt;=ROWS(Table1[]), INDEX(Table1[SampleID], ROW()), INDEX(Table2[SampleID], ROW()-ROWS(Table1[])))</f>
        <v>722324</v>
      </c>
      <c r="D119" t="str" cm="1">
        <f t="array" ref="D119">IF(ROW()&lt;=ROWS(Table1[]), INDEX(Table1[Survey], ROW()), INDEX(Table2[Survey], ROW()-ROWS(Table1[])))</f>
        <v>EDSM</v>
      </c>
      <c r="E119" t="str" cm="1">
        <f t="array" ref="E119">IF(ROW()&lt;=ROWS(Table1[]), INDEX(Table1[Station Code], ROW()), INDEX(Table2[Station], ROW()-ROWS(Table1[])))</f>
        <v>25-17-SM01</v>
      </c>
      <c r="F119" t="str" cm="1">
        <f t="array" ref="F119">IF(ROW()&lt;=ROWS(Table1[]), INDEX(Table1[Region], ROW()), INDEX(Table2[Region], ROW()-ROWS(Table1[])))</f>
        <v>West</v>
      </c>
      <c r="G119" t="str" cm="1">
        <f t="array" ref="G119">IF(ROW()&lt;=ROWS(Table1[]), INDEX(Table1[Subregion], ROW()), INDEX(Table2[Subregion], ROW()-ROWS(Table1[])))</f>
        <v>Suisun Marsh</v>
      </c>
      <c r="H119" t="str" cm="1">
        <f t="array" ref="H119">IF(ROW()&lt;=ROWS(Table1[]), INDEX(Table1[Stratum], ROW()), INDEX(Table2[Stratum], ROW()-ROWS(Table1[])))</f>
        <v>Suisun Marsh</v>
      </c>
      <c r="I119" cm="1">
        <f t="array" ref="I119">IF(ROW()&lt;=ROWS(Table1[]), INDEX(Table1[Fork Length], ROW()), INDEX(Table2[Length], ROW()-ROWS(Table1[])))</f>
        <v>0</v>
      </c>
      <c r="J119" cm="1">
        <f t="array" ref="J119">IF(ROW()&lt;=ROWS(Table1[]), INDEX(Table1[Catch], ROW()), INDEX(Table2[Frequency], ROW()-ROWS(Table1[])))</f>
        <v>1</v>
      </c>
      <c r="K119" t="str" cm="1">
        <f t="array" ref="K119">IF(ROW()&lt;=ROWS(Table1[]), INDEX(Table1[Life Stage], ROW()), INDEX(Table2[Life Stage], ROW()-ROWS(Table1[])))</f>
        <v>Adult</v>
      </c>
      <c r="L119" s="50" cm="1">
        <f t="array" ref="L119">IF(ROW()&lt;=ROWS(Table1[]), INDEX(Table1[SalvageSum], ROW()), INDEX(Table2[SalvageSum], ROW()-ROWS(Table1[])))</f>
        <v>0</v>
      </c>
      <c r="M119" s="50" cm="1">
        <f t="array" ref="M119">IF(ROW()&lt;=ROWS(Table1[]), INDEX(Table1[ExpSalv], ROW()), INDEX(Table2[ExpSalv], ROW()-ROWS(Table1[])))</f>
        <v>0</v>
      </c>
      <c r="N119" t="str" cm="1">
        <f t="array" ref="N119">IF(ROW()&lt;=ROWS(Table1[]), INDEX(Table1[Agency], ROW()), INDEX(Table2[Agency], ROW()-ROWS(Table1[])))</f>
        <v>USFWS</v>
      </c>
      <c r="O119" cm="1">
        <f t="array" ref="O119">IF(ROW()&lt;=ROWS(Table1[]), INDEX(Table1[Notes], ROW()), INDEX(Table2[Comments], ROW()-ROWS(Table1[])))</f>
        <v>0</v>
      </c>
    </row>
    <row r="120" spans="1:15" x14ac:dyDescent="0.25">
      <c r="A120" cm="1">
        <f t="array" ref="A120">IF(ROW()&lt;=ROWS(Table1[]), INDEX(Table1[SurveyNo], ROW()), INDEX(Table2[SurveyNo], ROW()-ROWS(Table1[])))</f>
        <v>0</v>
      </c>
      <c r="B120" s="23" cm="1">
        <f t="array" ref="B120">IF(ROW()&lt;=ROWS(Table1[]), INDEX(Table1[Date], ROW()), INDEX(Table2[Date], ROW()-ROWS(Table1[])))</f>
        <v>45616</v>
      </c>
      <c r="C120" cm="1">
        <f t="array" ref="C120">IF(ROW()&lt;=ROWS(Table1[]), INDEX(Table1[SampleID], ROW()), INDEX(Table2[SampleID], ROW()-ROWS(Table1[])))</f>
        <v>722324</v>
      </c>
      <c r="D120" t="str" cm="1">
        <f t="array" ref="D120">IF(ROW()&lt;=ROWS(Table1[]), INDEX(Table1[Survey], ROW()), INDEX(Table2[Survey], ROW()-ROWS(Table1[])))</f>
        <v>EDSM</v>
      </c>
      <c r="E120" t="str" cm="1">
        <f t="array" ref="E120">IF(ROW()&lt;=ROWS(Table1[]), INDEX(Table1[Station Code], ROW()), INDEX(Table2[Station], ROW()-ROWS(Table1[])))</f>
        <v>25-17-SM01</v>
      </c>
      <c r="F120" t="str" cm="1">
        <f t="array" ref="F120">IF(ROW()&lt;=ROWS(Table1[]), INDEX(Table1[Region], ROW()), INDEX(Table2[Region], ROW()-ROWS(Table1[])))</f>
        <v>West</v>
      </c>
      <c r="G120" t="str" cm="1">
        <f t="array" ref="G120">IF(ROW()&lt;=ROWS(Table1[]), INDEX(Table1[Subregion], ROW()), INDEX(Table2[Subregion], ROW()-ROWS(Table1[])))</f>
        <v>Suisun Marsh</v>
      </c>
      <c r="H120" t="str" cm="1">
        <f t="array" ref="H120">IF(ROW()&lt;=ROWS(Table1[]), INDEX(Table1[Stratum], ROW()), INDEX(Table2[Stratum], ROW()-ROWS(Table1[])))</f>
        <v>Suisun Marsh</v>
      </c>
      <c r="I120" cm="1">
        <f t="array" ref="I120">IF(ROW()&lt;=ROWS(Table1[]), INDEX(Table1[Fork Length], ROW()), INDEX(Table2[Length], ROW()-ROWS(Table1[])))</f>
        <v>70</v>
      </c>
      <c r="J120" cm="1">
        <f t="array" ref="J120">IF(ROW()&lt;=ROWS(Table1[]), INDEX(Table1[Catch], ROW()), INDEX(Table2[Frequency], ROW()-ROWS(Table1[])))</f>
        <v>1</v>
      </c>
      <c r="K120" t="str" cm="1">
        <f t="array" ref="K120">IF(ROW()&lt;=ROWS(Table1[]), INDEX(Table1[Life Stage], ROW()), INDEX(Table2[Life Stage], ROW()-ROWS(Table1[])))</f>
        <v>Juvenile</v>
      </c>
      <c r="L120" s="50" cm="1">
        <f t="array" ref="L120">IF(ROW()&lt;=ROWS(Table1[]), INDEX(Table1[SalvageSum], ROW()), INDEX(Table2[SalvageSum], ROW()-ROWS(Table1[])))</f>
        <v>0</v>
      </c>
      <c r="M120" s="50" cm="1">
        <f t="array" ref="M120">IF(ROW()&lt;=ROWS(Table1[]), INDEX(Table1[ExpSalv], ROW()), INDEX(Table2[ExpSalv], ROW()-ROWS(Table1[])))</f>
        <v>0</v>
      </c>
      <c r="N120" t="str" cm="1">
        <f t="array" ref="N120">IF(ROW()&lt;=ROWS(Table1[]), INDEX(Table1[Agency], ROW()), INDEX(Table2[Agency], ROW()-ROWS(Table1[])))</f>
        <v>USFWS</v>
      </c>
      <c r="O120" cm="1">
        <f t="array" ref="O120">IF(ROW()&lt;=ROWS(Table1[]), INDEX(Table1[Notes], ROW()), INDEX(Table2[Comments], ROW()-ROWS(Table1[])))</f>
        <v>0</v>
      </c>
    </row>
    <row r="121" spans="1:15" x14ac:dyDescent="0.25">
      <c r="A121" cm="1">
        <f t="array" ref="A121">IF(ROW()&lt;=ROWS(Table1[]), INDEX(Table1[SurveyNo], ROW()), INDEX(Table2[SurveyNo], ROW()-ROWS(Table1[])))</f>
        <v>0</v>
      </c>
      <c r="B121" s="23" cm="1">
        <f t="array" ref="B121">IF(ROW()&lt;=ROWS(Table1[]), INDEX(Table1[Date], ROW()), INDEX(Table2[Date], ROW()-ROWS(Table1[])))</f>
        <v>45616</v>
      </c>
      <c r="C121" cm="1">
        <f t="array" ref="C121">IF(ROW()&lt;=ROWS(Table1[]), INDEX(Table1[SampleID], ROW()), INDEX(Table2[SampleID], ROW()-ROWS(Table1[])))</f>
        <v>722325</v>
      </c>
      <c r="D121" t="str" cm="1">
        <f t="array" ref="D121">IF(ROW()&lt;=ROWS(Table1[]), INDEX(Table1[Survey], ROW()), INDEX(Table2[Survey], ROW()-ROWS(Table1[])))</f>
        <v>EDSM</v>
      </c>
      <c r="E121" t="str" cm="1">
        <f t="array" ref="E121">IF(ROW()&lt;=ROWS(Table1[]), INDEX(Table1[Station Code], ROW()), INDEX(Table2[Station], ROW()-ROWS(Table1[])))</f>
        <v>25-17-SM01</v>
      </c>
      <c r="F121" t="str" cm="1">
        <f t="array" ref="F121">IF(ROW()&lt;=ROWS(Table1[]), INDEX(Table1[Region], ROW()), INDEX(Table2[Region], ROW()-ROWS(Table1[])))</f>
        <v>West</v>
      </c>
      <c r="G121" t="str" cm="1">
        <f t="array" ref="G121">IF(ROW()&lt;=ROWS(Table1[]), INDEX(Table1[Subregion], ROW()), INDEX(Table2[Subregion], ROW()-ROWS(Table1[])))</f>
        <v>Suisun Marsh</v>
      </c>
      <c r="H121" t="str" cm="1">
        <f t="array" ref="H121">IF(ROW()&lt;=ROWS(Table1[]), INDEX(Table1[Stratum], ROW()), INDEX(Table2[Stratum], ROW()-ROWS(Table1[])))</f>
        <v>Suisun Marsh</v>
      </c>
      <c r="I121" cm="1">
        <f t="array" ref="I121">IF(ROW()&lt;=ROWS(Table1[]), INDEX(Table1[Fork Length], ROW()), INDEX(Table2[Length], ROW()-ROWS(Table1[])))</f>
        <v>0</v>
      </c>
      <c r="J121" cm="1">
        <f t="array" ref="J121">IF(ROW()&lt;=ROWS(Table1[]), INDEX(Table1[Catch], ROW()), INDEX(Table2[Frequency], ROW()-ROWS(Table1[])))</f>
        <v>1</v>
      </c>
      <c r="K121" t="str" cm="1">
        <f t="array" ref="K121">IF(ROW()&lt;=ROWS(Table1[]), INDEX(Table1[Life Stage], ROW()), INDEX(Table2[Life Stage], ROW()-ROWS(Table1[])))</f>
        <v>Adult</v>
      </c>
      <c r="L121" s="50" cm="1">
        <f t="array" ref="L121">IF(ROW()&lt;=ROWS(Table1[]), INDEX(Table1[SalvageSum], ROW()), INDEX(Table2[SalvageSum], ROW()-ROWS(Table1[])))</f>
        <v>0</v>
      </c>
      <c r="M121" s="50" cm="1">
        <f t="array" ref="M121">IF(ROW()&lt;=ROWS(Table1[]), INDEX(Table1[ExpSalv], ROW()), INDEX(Table2[ExpSalv], ROW()-ROWS(Table1[])))</f>
        <v>0</v>
      </c>
      <c r="N121" t="str" cm="1">
        <f t="array" ref="N121">IF(ROW()&lt;=ROWS(Table1[]), INDEX(Table1[Agency], ROW()), INDEX(Table2[Agency], ROW()-ROWS(Table1[])))</f>
        <v>USFWS</v>
      </c>
      <c r="O121" cm="1">
        <f t="array" ref="O121">IF(ROW()&lt;=ROWS(Table1[]), INDEX(Table1[Notes], ROW()), INDEX(Table2[Comments], ROW()-ROWS(Table1[])))</f>
        <v>0</v>
      </c>
    </row>
    <row r="122" spans="1:15" x14ac:dyDescent="0.25">
      <c r="A122" cm="1">
        <f t="array" ref="A122">IF(ROW()&lt;=ROWS(Table1[]), INDEX(Table1[SurveyNo], ROW()), INDEX(Table2[SurveyNo], ROW()-ROWS(Table1[])))</f>
        <v>0</v>
      </c>
      <c r="B122" s="23" cm="1">
        <f t="array" ref="B122">IF(ROW()&lt;=ROWS(Table1[]), INDEX(Table1[Date], ROW()), INDEX(Table2[Date], ROW()-ROWS(Table1[])))</f>
        <v>45616</v>
      </c>
      <c r="C122" cm="1">
        <f t="array" ref="C122">IF(ROW()&lt;=ROWS(Table1[]), INDEX(Table1[SampleID], ROW()), INDEX(Table2[SampleID], ROW()-ROWS(Table1[])))</f>
        <v>722325</v>
      </c>
      <c r="D122" t="str" cm="1">
        <f t="array" ref="D122">IF(ROW()&lt;=ROWS(Table1[]), INDEX(Table1[Survey], ROW()), INDEX(Table2[Survey], ROW()-ROWS(Table1[])))</f>
        <v>EDSM</v>
      </c>
      <c r="E122" t="str" cm="1">
        <f t="array" ref="E122">IF(ROW()&lt;=ROWS(Table1[]), INDEX(Table1[Station Code], ROW()), INDEX(Table2[Station], ROW()-ROWS(Table1[])))</f>
        <v>25-17-SM01</v>
      </c>
      <c r="F122" t="str" cm="1">
        <f t="array" ref="F122">IF(ROW()&lt;=ROWS(Table1[]), INDEX(Table1[Region], ROW()), INDEX(Table2[Region], ROW()-ROWS(Table1[])))</f>
        <v>West</v>
      </c>
      <c r="G122" t="str" cm="1">
        <f t="array" ref="G122">IF(ROW()&lt;=ROWS(Table1[]), INDEX(Table1[Subregion], ROW()), INDEX(Table2[Subregion], ROW()-ROWS(Table1[])))</f>
        <v>Suisun Marsh</v>
      </c>
      <c r="H122" t="str" cm="1">
        <f t="array" ref="H122">IF(ROW()&lt;=ROWS(Table1[]), INDEX(Table1[Stratum], ROW()), INDEX(Table2[Stratum], ROW()-ROWS(Table1[])))</f>
        <v>Suisun Marsh</v>
      </c>
      <c r="I122" cm="1">
        <f t="array" ref="I122">IF(ROW()&lt;=ROWS(Table1[]), INDEX(Table1[Fork Length], ROW()), INDEX(Table2[Length], ROW()-ROWS(Table1[])))</f>
        <v>70</v>
      </c>
      <c r="J122" cm="1">
        <f t="array" ref="J122">IF(ROW()&lt;=ROWS(Table1[]), INDEX(Table1[Catch], ROW()), INDEX(Table2[Frequency], ROW()-ROWS(Table1[])))</f>
        <v>1</v>
      </c>
      <c r="K122" t="str" cm="1">
        <f t="array" ref="K122">IF(ROW()&lt;=ROWS(Table1[]), INDEX(Table1[Life Stage], ROW()), INDEX(Table2[Life Stage], ROW()-ROWS(Table1[])))</f>
        <v>Juvenile</v>
      </c>
      <c r="L122" s="50" cm="1">
        <f t="array" ref="L122">IF(ROW()&lt;=ROWS(Table1[]), INDEX(Table1[SalvageSum], ROW()), INDEX(Table2[SalvageSum], ROW()-ROWS(Table1[])))</f>
        <v>0</v>
      </c>
      <c r="M122" s="50" cm="1">
        <f t="array" ref="M122">IF(ROW()&lt;=ROWS(Table1[]), INDEX(Table1[ExpSalv], ROW()), INDEX(Table2[ExpSalv], ROW()-ROWS(Table1[])))</f>
        <v>0</v>
      </c>
      <c r="N122" t="str" cm="1">
        <f t="array" ref="N122">IF(ROW()&lt;=ROWS(Table1[]), INDEX(Table1[Agency], ROW()), INDEX(Table2[Agency], ROW()-ROWS(Table1[])))</f>
        <v>USFWS</v>
      </c>
      <c r="O122" cm="1">
        <f t="array" ref="O122">IF(ROW()&lt;=ROWS(Table1[]), INDEX(Table1[Notes], ROW()), INDEX(Table2[Comments], ROW()-ROWS(Table1[])))</f>
        <v>0</v>
      </c>
    </row>
    <row r="123" spans="1:15" x14ac:dyDescent="0.25">
      <c r="A123" cm="1">
        <f t="array" ref="A123">IF(ROW()&lt;=ROWS(Table1[]), INDEX(Table1[SurveyNo], ROW()), INDEX(Table2[SurveyNo], ROW()-ROWS(Table1[])))</f>
        <v>0</v>
      </c>
      <c r="B123" s="23" cm="1">
        <f t="array" ref="B123">IF(ROW()&lt;=ROWS(Table1[]), INDEX(Table1[Date], ROW()), INDEX(Table2[Date], ROW()-ROWS(Table1[])))</f>
        <v>45616</v>
      </c>
      <c r="C123" cm="1">
        <f t="array" ref="C123">IF(ROW()&lt;=ROWS(Table1[]), INDEX(Table1[SampleID], ROW()), INDEX(Table2[SampleID], ROW()-ROWS(Table1[])))</f>
        <v>722325</v>
      </c>
      <c r="D123" t="str" cm="1">
        <f t="array" ref="D123">IF(ROW()&lt;=ROWS(Table1[]), INDEX(Table1[Survey], ROW()), INDEX(Table2[Survey], ROW()-ROWS(Table1[])))</f>
        <v>EDSM</v>
      </c>
      <c r="E123" t="str" cm="1">
        <f t="array" ref="E123">IF(ROW()&lt;=ROWS(Table1[]), INDEX(Table1[Station Code], ROW()), INDEX(Table2[Station], ROW()-ROWS(Table1[])))</f>
        <v>25-17-SM01</v>
      </c>
      <c r="F123" t="str" cm="1">
        <f t="array" ref="F123">IF(ROW()&lt;=ROWS(Table1[]), INDEX(Table1[Region], ROW()), INDEX(Table2[Region], ROW()-ROWS(Table1[])))</f>
        <v>West</v>
      </c>
      <c r="G123" t="str" cm="1">
        <f t="array" ref="G123">IF(ROW()&lt;=ROWS(Table1[]), INDEX(Table1[Subregion], ROW()), INDEX(Table2[Subregion], ROW()-ROWS(Table1[])))</f>
        <v>Suisun Marsh</v>
      </c>
      <c r="H123" t="str" cm="1">
        <f t="array" ref="H123">IF(ROW()&lt;=ROWS(Table1[]), INDEX(Table1[Stratum], ROW()), INDEX(Table2[Stratum], ROW()-ROWS(Table1[])))</f>
        <v>Suisun Marsh</v>
      </c>
      <c r="I123" cm="1">
        <f t="array" ref="I123">IF(ROW()&lt;=ROWS(Table1[]), INDEX(Table1[Fork Length], ROW()), INDEX(Table2[Length], ROW()-ROWS(Table1[])))</f>
        <v>58</v>
      </c>
      <c r="J123" cm="1">
        <f t="array" ref="J123">IF(ROW()&lt;=ROWS(Table1[]), INDEX(Table1[Catch], ROW()), INDEX(Table2[Frequency], ROW()-ROWS(Table1[])))</f>
        <v>1</v>
      </c>
      <c r="K123" t="str" cm="1">
        <f t="array" ref="K123">IF(ROW()&lt;=ROWS(Table1[]), INDEX(Table1[Life Stage], ROW()), INDEX(Table2[Life Stage], ROW()-ROWS(Table1[])))</f>
        <v>Juvenile</v>
      </c>
      <c r="L123" s="50" cm="1">
        <f t="array" ref="L123">IF(ROW()&lt;=ROWS(Table1[]), INDEX(Table1[SalvageSum], ROW()), INDEX(Table2[SalvageSum], ROW()-ROWS(Table1[])))</f>
        <v>0</v>
      </c>
      <c r="M123" s="50" cm="1">
        <f t="array" ref="M123">IF(ROW()&lt;=ROWS(Table1[]), INDEX(Table1[ExpSalv], ROW()), INDEX(Table2[ExpSalv], ROW()-ROWS(Table1[])))</f>
        <v>0</v>
      </c>
      <c r="N123" t="str" cm="1">
        <f t="array" ref="N123">IF(ROW()&lt;=ROWS(Table1[]), INDEX(Table1[Agency], ROW()), INDEX(Table2[Agency], ROW()-ROWS(Table1[])))</f>
        <v>USFWS</v>
      </c>
      <c r="O123" cm="1">
        <f t="array" ref="O123">IF(ROW()&lt;=ROWS(Table1[]), INDEX(Table1[Notes], ROW()), INDEX(Table2[Comments], ROW()-ROWS(Table1[])))</f>
        <v>0</v>
      </c>
    </row>
    <row r="124" spans="1:15" x14ac:dyDescent="0.25">
      <c r="A124" cm="1">
        <f t="array" ref="A124">IF(ROW()&lt;=ROWS(Table1[]), INDEX(Table1[SurveyNo], ROW()), INDEX(Table2[SurveyNo], ROW()-ROWS(Table1[])))</f>
        <v>0</v>
      </c>
      <c r="B124" s="23" cm="1">
        <f t="array" ref="B124">IF(ROW()&lt;=ROWS(Table1[]), INDEX(Table1[Date], ROW()), INDEX(Table2[Date], ROW()-ROWS(Table1[])))</f>
        <v>45616</v>
      </c>
      <c r="C124" cm="1">
        <f t="array" ref="C124">IF(ROW()&lt;=ROWS(Table1[]), INDEX(Table1[SampleID], ROW()), INDEX(Table2[SampleID], ROW()-ROWS(Table1[])))</f>
        <v>722327</v>
      </c>
      <c r="D124" t="str" cm="1">
        <f t="array" ref="D124">IF(ROW()&lt;=ROWS(Table1[]), INDEX(Table1[Survey], ROW()), INDEX(Table2[Survey], ROW()-ROWS(Table1[])))</f>
        <v>EDSM</v>
      </c>
      <c r="E124" t="str" cm="1">
        <f t="array" ref="E124">IF(ROW()&lt;=ROWS(Table1[]), INDEX(Table1[Station Code], ROW()), INDEX(Table2[Station], ROW()-ROWS(Table1[])))</f>
        <v>25-17-SM01</v>
      </c>
      <c r="F124" t="str" cm="1">
        <f t="array" ref="F124">IF(ROW()&lt;=ROWS(Table1[]), INDEX(Table1[Region], ROW()), INDEX(Table2[Region], ROW()-ROWS(Table1[])))</f>
        <v>West</v>
      </c>
      <c r="G124" t="str" cm="1">
        <f t="array" ref="G124">IF(ROW()&lt;=ROWS(Table1[]), INDEX(Table1[Subregion], ROW()), INDEX(Table2[Subregion], ROW()-ROWS(Table1[])))</f>
        <v>Suisun Marsh</v>
      </c>
      <c r="H124" t="str" cm="1">
        <f t="array" ref="H124">IF(ROW()&lt;=ROWS(Table1[]), INDEX(Table1[Stratum], ROW()), INDEX(Table2[Stratum], ROW()-ROWS(Table1[])))</f>
        <v>Suisun Marsh</v>
      </c>
      <c r="I124" cm="1">
        <f t="array" ref="I124">IF(ROW()&lt;=ROWS(Table1[]), INDEX(Table1[Fork Length], ROW()), INDEX(Table2[Length], ROW()-ROWS(Table1[])))</f>
        <v>57</v>
      </c>
      <c r="J124" cm="1">
        <f t="array" ref="J124">IF(ROW()&lt;=ROWS(Table1[]), INDEX(Table1[Catch], ROW()), INDEX(Table2[Frequency], ROW()-ROWS(Table1[])))</f>
        <v>1</v>
      </c>
      <c r="K124" t="str" cm="1">
        <f t="array" ref="K124">IF(ROW()&lt;=ROWS(Table1[]), INDEX(Table1[Life Stage], ROW()), INDEX(Table2[Life Stage], ROW()-ROWS(Table1[])))</f>
        <v>Juvenile</v>
      </c>
      <c r="L124" s="50" cm="1">
        <f t="array" ref="L124">IF(ROW()&lt;=ROWS(Table1[]), INDEX(Table1[SalvageSum], ROW()), INDEX(Table2[SalvageSum], ROW()-ROWS(Table1[])))</f>
        <v>0</v>
      </c>
      <c r="M124" s="50" cm="1">
        <f t="array" ref="M124">IF(ROW()&lt;=ROWS(Table1[]), INDEX(Table1[ExpSalv], ROW()), INDEX(Table2[ExpSalv], ROW()-ROWS(Table1[])))</f>
        <v>0</v>
      </c>
      <c r="N124" t="str" cm="1">
        <f t="array" ref="N124">IF(ROW()&lt;=ROWS(Table1[]), INDEX(Table1[Agency], ROW()), INDEX(Table2[Agency], ROW()-ROWS(Table1[])))</f>
        <v>USFWS</v>
      </c>
      <c r="O124" cm="1">
        <f t="array" ref="O124">IF(ROW()&lt;=ROWS(Table1[]), INDEX(Table1[Notes], ROW()), INDEX(Table2[Comments], ROW()-ROWS(Table1[])))</f>
        <v>0</v>
      </c>
    </row>
    <row r="125" spans="1:15" x14ac:dyDescent="0.25">
      <c r="A125" cm="1">
        <f t="array" ref="A125">IF(ROW()&lt;=ROWS(Table1[]), INDEX(Table1[SurveyNo], ROW()), INDEX(Table2[SurveyNo], ROW()-ROWS(Table1[])))</f>
        <v>0</v>
      </c>
      <c r="B125" s="23" cm="1">
        <f t="array" ref="B125">IF(ROW()&lt;=ROWS(Table1[]), INDEX(Table1[Date], ROW()), INDEX(Table2[Date], ROW()-ROWS(Table1[])))</f>
        <v>45616</v>
      </c>
      <c r="C125" cm="1">
        <f t="array" ref="C125">IF(ROW()&lt;=ROWS(Table1[]), INDEX(Table1[SampleID], ROW()), INDEX(Table2[SampleID], ROW()-ROWS(Table1[])))</f>
        <v>722327</v>
      </c>
      <c r="D125" t="str" cm="1">
        <f t="array" ref="D125">IF(ROW()&lt;=ROWS(Table1[]), INDEX(Table1[Survey], ROW()), INDEX(Table2[Survey], ROW()-ROWS(Table1[])))</f>
        <v>EDSM</v>
      </c>
      <c r="E125" t="str" cm="1">
        <f t="array" ref="E125">IF(ROW()&lt;=ROWS(Table1[]), INDEX(Table1[Station Code], ROW()), INDEX(Table2[Station], ROW()-ROWS(Table1[])))</f>
        <v>25-17-SM01</v>
      </c>
      <c r="F125" t="str" cm="1">
        <f t="array" ref="F125">IF(ROW()&lt;=ROWS(Table1[]), INDEX(Table1[Region], ROW()), INDEX(Table2[Region], ROW()-ROWS(Table1[])))</f>
        <v>West</v>
      </c>
      <c r="G125" t="str" cm="1">
        <f t="array" ref="G125">IF(ROW()&lt;=ROWS(Table1[]), INDEX(Table1[Subregion], ROW()), INDEX(Table2[Subregion], ROW()-ROWS(Table1[])))</f>
        <v>Suisun Marsh</v>
      </c>
      <c r="H125" t="str" cm="1">
        <f t="array" ref="H125">IF(ROW()&lt;=ROWS(Table1[]), INDEX(Table1[Stratum], ROW()), INDEX(Table2[Stratum], ROW()-ROWS(Table1[])))</f>
        <v>Suisun Marsh</v>
      </c>
      <c r="I125" cm="1">
        <f t="array" ref="I125">IF(ROW()&lt;=ROWS(Table1[]), INDEX(Table1[Fork Length], ROW()), INDEX(Table2[Length], ROW()-ROWS(Table1[])))</f>
        <v>64</v>
      </c>
      <c r="J125" cm="1">
        <f t="array" ref="J125">IF(ROW()&lt;=ROWS(Table1[]), INDEX(Table1[Catch], ROW()), INDEX(Table2[Frequency], ROW()-ROWS(Table1[])))</f>
        <v>1</v>
      </c>
      <c r="K125" t="str" cm="1">
        <f t="array" ref="K125">IF(ROW()&lt;=ROWS(Table1[]), INDEX(Table1[Life Stage], ROW()), INDEX(Table2[Life Stage], ROW()-ROWS(Table1[])))</f>
        <v>Juvenile</v>
      </c>
      <c r="L125" s="50" cm="1">
        <f t="array" ref="L125">IF(ROW()&lt;=ROWS(Table1[]), INDEX(Table1[SalvageSum], ROW()), INDEX(Table2[SalvageSum], ROW()-ROWS(Table1[])))</f>
        <v>0</v>
      </c>
      <c r="M125" s="50" cm="1">
        <f t="array" ref="M125">IF(ROW()&lt;=ROWS(Table1[]), INDEX(Table1[ExpSalv], ROW()), INDEX(Table2[ExpSalv], ROW()-ROWS(Table1[])))</f>
        <v>0</v>
      </c>
      <c r="N125" t="str" cm="1">
        <f t="array" ref="N125">IF(ROW()&lt;=ROWS(Table1[]), INDEX(Table1[Agency], ROW()), INDEX(Table2[Agency], ROW()-ROWS(Table1[])))</f>
        <v>USFWS</v>
      </c>
      <c r="O125" cm="1">
        <f t="array" ref="O125">IF(ROW()&lt;=ROWS(Table1[]), INDEX(Table1[Notes], ROW()), INDEX(Table2[Comments], ROW()-ROWS(Table1[])))</f>
        <v>0</v>
      </c>
    </row>
    <row r="126" spans="1:15" x14ac:dyDescent="0.25">
      <c r="A126" cm="1">
        <f t="array" ref="A126">IF(ROW()&lt;=ROWS(Table1[]), INDEX(Table1[SurveyNo], ROW()), INDEX(Table2[SurveyNo], ROW()-ROWS(Table1[])))</f>
        <v>0</v>
      </c>
      <c r="B126" s="23" cm="1">
        <f t="array" ref="B126">IF(ROW()&lt;=ROWS(Table1[]), INDEX(Table1[Date], ROW()), INDEX(Table2[Date], ROW()-ROWS(Table1[])))</f>
        <v>45616</v>
      </c>
      <c r="C126" cm="1">
        <f t="array" ref="C126">IF(ROW()&lt;=ROWS(Table1[]), INDEX(Table1[SampleID], ROW()), INDEX(Table2[SampleID], ROW()-ROWS(Table1[])))</f>
        <v>722327</v>
      </c>
      <c r="D126" t="str" cm="1">
        <f t="array" ref="D126">IF(ROW()&lt;=ROWS(Table1[]), INDEX(Table1[Survey], ROW()), INDEX(Table2[Survey], ROW()-ROWS(Table1[])))</f>
        <v>EDSM</v>
      </c>
      <c r="E126" t="str" cm="1">
        <f t="array" ref="E126">IF(ROW()&lt;=ROWS(Table1[]), INDEX(Table1[Station Code], ROW()), INDEX(Table2[Station], ROW()-ROWS(Table1[])))</f>
        <v>25-17-SM01</v>
      </c>
      <c r="F126" t="str" cm="1">
        <f t="array" ref="F126">IF(ROW()&lt;=ROWS(Table1[]), INDEX(Table1[Region], ROW()), INDEX(Table2[Region], ROW()-ROWS(Table1[])))</f>
        <v>West</v>
      </c>
      <c r="G126" t="str" cm="1">
        <f t="array" ref="G126">IF(ROW()&lt;=ROWS(Table1[]), INDEX(Table1[Subregion], ROW()), INDEX(Table2[Subregion], ROW()-ROWS(Table1[])))</f>
        <v>Suisun Marsh</v>
      </c>
      <c r="H126" t="str" cm="1">
        <f t="array" ref="H126">IF(ROW()&lt;=ROWS(Table1[]), INDEX(Table1[Stratum], ROW()), INDEX(Table2[Stratum], ROW()-ROWS(Table1[])))</f>
        <v>Suisun Marsh</v>
      </c>
      <c r="I126" cm="1">
        <f t="array" ref="I126">IF(ROW()&lt;=ROWS(Table1[]), INDEX(Table1[Fork Length], ROW()), INDEX(Table2[Length], ROW()-ROWS(Table1[])))</f>
        <v>61</v>
      </c>
      <c r="J126" cm="1">
        <f t="array" ref="J126">IF(ROW()&lt;=ROWS(Table1[]), INDEX(Table1[Catch], ROW()), INDEX(Table2[Frequency], ROW()-ROWS(Table1[])))</f>
        <v>1</v>
      </c>
      <c r="K126" t="str" cm="1">
        <f t="array" ref="K126">IF(ROW()&lt;=ROWS(Table1[]), INDEX(Table1[Life Stage], ROW()), INDEX(Table2[Life Stage], ROW()-ROWS(Table1[])))</f>
        <v>Juvenile</v>
      </c>
      <c r="L126" s="50" cm="1">
        <f t="array" ref="L126">IF(ROW()&lt;=ROWS(Table1[]), INDEX(Table1[SalvageSum], ROW()), INDEX(Table2[SalvageSum], ROW()-ROWS(Table1[])))</f>
        <v>0</v>
      </c>
      <c r="M126" s="50" cm="1">
        <f t="array" ref="M126">IF(ROW()&lt;=ROWS(Table1[]), INDEX(Table1[ExpSalv], ROW()), INDEX(Table2[ExpSalv], ROW()-ROWS(Table1[])))</f>
        <v>0</v>
      </c>
      <c r="N126" t="str" cm="1">
        <f t="array" ref="N126">IF(ROW()&lt;=ROWS(Table1[]), INDEX(Table1[Agency], ROW()), INDEX(Table2[Agency], ROW()-ROWS(Table1[])))</f>
        <v>USFWS</v>
      </c>
      <c r="O126" cm="1">
        <f t="array" ref="O126">IF(ROW()&lt;=ROWS(Table1[]), INDEX(Table1[Notes], ROW()), INDEX(Table2[Comments], ROW()-ROWS(Table1[])))</f>
        <v>0</v>
      </c>
    </row>
    <row r="127" spans="1:15" x14ac:dyDescent="0.25">
      <c r="A127" cm="1">
        <f t="array" ref="A127">IF(ROW()&lt;=ROWS(Table1[]), INDEX(Table1[SurveyNo], ROW()), INDEX(Table2[SurveyNo], ROW()-ROWS(Table1[])))</f>
        <v>0</v>
      </c>
      <c r="B127" s="23" cm="1">
        <f t="array" ref="B127">IF(ROW()&lt;=ROWS(Table1[]), INDEX(Table1[Date], ROW()), INDEX(Table2[Date], ROW()-ROWS(Table1[])))</f>
        <v>45616</v>
      </c>
      <c r="C127" cm="1">
        <f t="array" ref="C127">IF(ROW()&lt;=ROWS(Table1[]), INDEX(Table1[SampleID], ROW()), INDEX(Table2[SampleID], ROW()-ROWS(Table1[])))</f>
        <v>722327</v>
      </c>
      <c r="D127" t="str" cm="1">
        <f t="array" ref="D127">IF(ROW()&lt;=ROWS(Table1[]), INDEX(Table1[Survey], ROW()), INDEX(Table2[Survey], ROW()-ROWS(Table1[])))</f>
        <v>EDSM</v>
      </c>
      <c r="E127" t="str" cm="1">
        <f t="array" ref="E127">IF(ROW()&lt;=ROWS(Table1[]), INDEX(Table1[Station Code], ROW()), INDEX(Table2[Station], ROW()-ROWS(Table1[])))</f>
        <v>25-17-SM01</v>
      </c>
      <c r="F127" t="str" cm="1">
        <f t="array" ref="F127">IF(ROW()&lt;=ROWS(Table1[]), INDEX(Table1[Region], ROW()), INDEX(Table2[Region], ROW()-ROWS(Table1[])))</f>
        <v>West</v>
      </c>
      <c r="G127" t="str" cm="1">
        <f t="array" ref="G127">IF(ROW()&lt;=ROWS(Table1[]), INDEX(Table1[Subregion], ROW()), INDEX(Table2[Subregion], ROW()-ROWS(Table1[])))</f>
        <v>Suisun Marsh</v>
      </c>
      <c r="H127" t="str" cm="1">
        <f t="array" ref="H127">IF(ROW()&lt;=ROWS(Table1[]), INDEX(Table1[Stratum], ROW()), INDEX(Table2[Stratum], ROW()-ROWS(Table1[])))</f>
        <v>Suisun Marsh</v>
      </c>
      <c r="I127" cm="1">
        <f t="array" ref="I127">IF(ROW()&lt;=ROWS(Table1[]), INDEX(Table1[Fork Length], ROW()), INDEX(Table2[Length], ROW()-ROWS(Table1[])))</f>
        <v>0</v>
      </c>
      <c r="J127" cm="1">
        <f t="array" ref="J127">IF(ROW()&lt;=ROWS(Table1[]), INDEX(Table1[Catch], ROW()), INDEX(Table2[Frequency], ROW()-ROWS(Table1[])))</f>
        <v>1</v>
      </c>
      <c r="K127" t="str" cm="1">
        <f t="array" ref="K127">IF(ROW()&lt;=ROWS(Table1[]), INDEX(Table1[Life Stage], ROW()), INDEX(Table2[Life Stage], ROW()-ROWS(Table1[])))</f>
        <v>Adult</v>
      </c>
      <c r="L127" s="50" cm="1">
        <f t="array" ref="L127">IF(ROW()&lt;=ROWS(Table1[]), INDEX(Table1[SalvageSum], ROW()), INDEX(Table2[SalvageSum], ROW()-ROWS(Table1[])))</f>
        <v>0</v>
      </c>
      <c r="M127" s="50" cm="1">
        <f t="array" ref="M127">IF(ROW()&lt;=ROWS(Table1[]), INDEX(Table1[ExpSalv], ROW()), INDEX(Table2[ExpSalv], ROW()-ROWS(Table1[])))</f>
        <v>0</v>
      </c>
      <c r="N127" t="str" cm="1">
        <f t="array" ref="N127">IF(ROW()&lt;=ROWS(Table1[]), INDEX(Table1[Agency], ROW()), INDEX(Table2[Agency], ROW()-ROWS(Table1[])))</f>
        <v>USFWS</v>
      </c>
      <c r="O127" cm="1">
        <f t="array" ref="O127">IF(ROW()&lt;=ROWS(Table1[]), INDEX(Table1[Notes], ROW()), INDEX(Table2[Comments], ROW()-ROWS(Table1[])))</f>
        <v>0</v>
      </c>
    </row>
    <row r="128" spans="1:15" x14ac:dyDescent="0.25">
      <c r="A128" cm="1">
        <f t="array" ref="A128">IF(ROW()&lt;=ROWS(Table1[]), INDEX(Table1[SurveyNo], ROW()), INDEX(Table2[SurveyNo], ROW()-ROWS(Table1[])))</f>
        <v>0</v>
      </c>
      <c r="B128" s="23" cm="1">
        <f t="array" ref="B128">IF(ROW()&lt;=ROWS(Table1[]), INDEX(Table1[Date], ROW()), INDEX(Table2[Date], ROW()-ROWS(Table1[])))</f>
        <v>45616</v>
      </c>
      <c r="C128" cm="1">
        <f t="array" ref="C128">IF(ROW()&lt;=ROWS(Table1[]), INDEX(Table1[SampleID], ROW()), INDEX(Table2[SampleID], ROW()-ROWS(Table1[])))</f>
        <v>722328</v>
      </c>
      <c r="D128" t="str" cm="1">
        <f t="array" ref="D128">IF(ROW()&lt;=ROWS(Table1[]), INDEX(Table1[Survey], ROW()), INDEX(Table2[Survey], ROW()-ROWS(Table1[])))</f>
        <v>EDSM</v>
      </c>
      <c r="E128" t="str" cm="1">
        <f t="array" ref="E128">IF(ROW()&lt;=ROWS(Table1[]), INDEX(Table1[Station Code], ROW()), INDEX(Table2[Station], ROW()-ROWS(Table1[])))</f>
        <v>25-17-SM01</v>
      </c>
      <c r="F128" t="str" cm="1">
        <f t="array" ref="F128">IF(ROW()&lt;=ROWS(Table1[]), INDEX(Table1[Region], ROW()), INDEX(Table2[Region], ROW()-ROWS(Table1[])))</f>
        <v>West</v>
      </c>
      <c r="G128" t="str" cm="1">
        <f t="array" ref="G128">IF(ROW()&lt;=ROWS(Table1[]), INDEX(Table1[Subregion], ROW()), INDEX(Table2[Subregion], ROW()-ROWS(Table1[])))</f>
        <v>Suisun Marsh</v>
      </c>
      <c r="H128" t="str" cm="1">
        <f t="array" ref="H128">IF(ROW()&lt;=ROWS(Table1[]), INDEX(Table1[Stratum], ROW()), INDEX(Table2[Stratum], ROW()-ROWS(Table1[])))</f>
        <v>Suisun Marsh</v>
      </c>
      <c r="I128" cm="1">
        <f t="array" ref="I128">IF(ROW()&lt;=ROWS(Table1[]), INDEX(Table1[Fork Length], ROW()), INDEX(Table2[Length], ROW()-ROWS(Table1[])))</f>
        <v>69</v>
      </c>
      <c r="J128" cm="1">
        <f t="array" ref="J128">IF(ROW()&lt;=ROWS(Table1[]), INDEX(Table1[Catch], ROW()), INDEX(Table2[Frequency], ROW()-ROWS(Table1[])))</f>
        <v>1</v>
      </c>
      <c r="K128" t="str" cm="1">
        <f t="array" ref="K128">IF(ROW()&lt;=ROWS(Table1[]), INDEX(Table1[Life Stage], ROW()), INDEX(Table2[Life Stage], ROW()-ROWS(Table1[])))</f>
        <v>Juvenile</v>
      </c>
      <c r="L128" s="50" cm="1">
        <f t="array" ref="L128">IF(ROW()&lt;=ROWS(Table1[]), INDEX(Table1[SalvageSum], ROW()), INDEX(Table2[SalvageSum], ROW()-ROWS(Table1[])))</f>
        <v>0</v>
      </c>
      <c r="M128" s="50" cm="1">
        <f t="array" ref="M128">IF(ROW()&lt;=ROWS(Table1[]), INDEX(Table1[ExpSalv], ROW()), INDEX(Table2[ExpSalv], ROW()-ROWS(Table1[])))</f>
        <v>0</v>
      </c>
      <c r="N128" t="str" cm="1">
        <f t="array" ref="N128">IF(ROW()&lt;=ROWS(Table1[]), INDEX(Table1[Agency], ROW()), INDEX(Table2[Agency], ROW()-ROWS(Table1[])))</f>
        <v>USFWS</v>
      </c>
      <c r="O128" cm="1">
        <f t="array" ref="O128">IF(ROW()&lt;=ROWS(Table1[]), INDEX(Table1[Notes], ROW()), INDEX(Table2[Comments], ROW()-ROWS(Table1[])))</f>
        <v>0</v>
      </c>
    </row>
    <row r="129" spans="1:15" x14ac:dyDescent="0.25">
      <c r="A129" cm="1">
        <f t="array" ref="A129">IF(ROW()&lt;=ROWS(Table1[]), INDEX(Table1[SurveyNo], ROW()), INDEX(Table2[SurveyNo], ROW()-ROWS(Table1[])))</f>
        <v>0</v>
      </c>
      <c r="B129" s="23" cm="1">
        <f t="array" ref="B129">IF(ROW()&lt;=ROWS(Table1[]), INDEX(Table1[Date], ROW()), INDEX(Table2[Date], ROW()-ROWS(Table1[])))</f>
        <v>45616</v>
      </c>
      <c r="C129" cm="1">
        <f t="array" ref="C129">IF(ROW()&lt;=ROWS(Table1[]), INDEX(Table1[SampleID], ROW()), INDEX(Table2[SampleID], ROW()-ROWS(Table1[])))</f>
        <v>722328</v>
      </c>
      <c r="D129" t="str" cm="1">
        <f t="array" ref="D129">IF(ROW()&lt;=ROWS(Table1[]), INDEX(Table1[Survey], ROW()), INDEX(Table2[Survey], ROW()-ROWS(Table1[])))</f>
        <v>EDSM</v>
      </c>
      <c r="E129" t="str" cm="1">
        <f t="array" ref="E129">IF(ROW()&lt;=ROWS(Table1[]), INDEX(Table1[Station Code], ROW()), INDEX(Table2[Station], ROW()-ROWS(Table1[])))</f>
        <v>25-17-SM01</v>
      </c>
      <c r="F129" t="str" cm="1">
        <f t="array" ref="F129">IF(ROW()&lt;=ROWS(Table1[]), INDEX(Table1[Region], ROW()), INDEX(Table2[Region], ROW()-ROWS(Table1[])))</f>
        <v>West</v>
      </c>
      <c r="G129" t="str" cm="1">
        <f t="array" ref="G129">IF(ROW()&lt;=ROWS(Table1[]), INDEX(Table1[Subregion], ROW()), INDEX(Table2[Subregion], ROW()-ROWS(Table1[])))</f>
        <v>Suisun Marsh</v>
      </c>
      <c r="H129" t="str" cm="1">
        <f t="array" ref="H129">IF(ROW()&lt;=ROWS(Table1[]), INDEX(Table1[Stratum], ROW()), INDEX(Table2[Stratum], ROW()-ROWS(Table1[])))</f>
        <v>Suisun Marsh</v>
      </c>
      <c r="I129" cm="1">
        <f t="array" ref="I129">IF(ROW()&lt;=ROWS(Table1[]), INDEX(Table1[Fork Length], ROW()), INDEX(Table2[Length], ROW()-ROWS(Table1[])))</f>
        <v>0</v>
      </c>
      <c r="J129" cm="1">
        <f t="array" ref="J129">IF(ROW()&lt;=ROWS(Table1[]), INDEX(Table1[Catch], ROW()), INDEX(Table2[Frequency], ROW()-ROWS(Table1[])))</f>
        <v>1</v>
      </c>
      <c r="K129" t="str" cm="1">
        <f t="array" ref="K129">IF(ROW()&lt;=ROWS(Table1[]), INDEX(Table1[Life Stage], ROW()), INDEX(Table2[Life Stage], ROW()-ROWS(Table1[])))</f>
        <v>Adult</v>
      </c>
      <c r="L129" s="50" cm="1">
        <f t="array" ref="L129">IF(ROW()&lt;=ROWS(Table1[]), INDEX(Table1[SalvageSum], ROW()), INDEX(Table2[SalvageSum], ROW()-ROWS(Table1[])))</f>
        <v>0</v>
      </c>
      <c r="M129" s="50" cm="1">
        <f t="array" ref="M129">IF(ROW()&lt;=ROWS(Table1[]), INDEX(Table1[ExpSalv], ROW()), INDEX(Table2[ExpSalv], ROW()-ROWS(Table1[])))</f>
        <v>0</v>
      </c>
      <c r="N129" t="str" cm="1">
        <f t="array" ref="N129">IF(ROW()&lt;=ROWS(Table1[]), INDEX(Table1[Agency], ROW()), INDEX(Table2[Agency], ROW()-ROWS(Table1[])))</f>
        <v>USFWS</v>
      </c>
      <c r="O129" cm="1">
        <f t="array" ref="O129">IF(ROW()&lt;=ROWS(Table1[]), INDEX(Table1[Notes], ROW()), INDEX(Table2[Comments], ROW()-ROWS(Table1[])))</f>
        <v>0</v>
      </c>
    </row>
    <row r="130" spans="1:15" x14ac:dyDescent="0.25">
      <c r="A130" cm="1">
        <f t="array" ref="A130">IF(ROW()&lt;=ROWS(Table1[]), INDEX(Table1[SurveyNo], ROW()), INDEX(Table2[SurveyNo], ROW()-ROWS(Table1[])))</f>
        <v>0</v>
      </c>
      <c r="B130" s="23" cm="1">
        <f t="array" ref="B130">IF(ROW()&lt;=ROWS(Table1[]), INDEX(Table1[Date], ROW()), INDEX(Table2[Date], ROW()-ROWS(Table1[])))</f>
        <v>45616</v>
      </c>
      <c r="C130" cm="1">
        <f t="array" ref="C130">IF(ROW()&lt;=ROWS(Table1[]), INDEX(Table1[SampleID], ROW()), INDEX(Table2[SampleID], ROW()-ROWS(Table1[])))</f>
        <v>722328</v>
      </c>
      <c r="D130" t="str" cm="1">
        <f t="array" ref="D130">IF(ROW()&lt;=ROWS(Table1[]), INDEX(Table1[Survey], ROW()), INDEX(Table2[Survey], ROW()-ROWS(Table1[])))</f>
        <v>EDSM</v>
      </c>
      <c r="E130" t="str" cm="1">
        <f t="array" ref="E130">IF(ROW()&lt;=ROWS(Table1[]), INDEX(Table1[Station Code], ROW()), INDEX(Table2[Station], ROW()-ROWS(Table1[])))</f>
        <v>25-17-SM01</v>
      </c>
      <c r="F130" t="str" cm="1">
        <f t="array" ref="F130">IF(ROW()&lt;=ROWS(Table1[]), INDEX(Table1[Region], ROW()), INDEX(Table2[Region], ROW()-ROWS(Table1[])))</f>
        <v>West</v>
      </c>
      <c r="G130" t="str" cm="1">
        <f t="array" ref="G130">IF(ROW()&lt;=ROWS(Table1[]), INDEX(Table1[Subregion], ROW()), INDEX(Table2[Subregion], ROW()-ROWS(Table1[])))</f>
        <v>Suisun Marsh</v>
      </c>
      <c r="H130" t="str" cm="1">
        <f t="array" ref="H130">IF(ROW()&lt;=ROWS(Table1[]), INDEX(Table1[Stratum], ROW()), INDEX(Table2[Stratum], ROW()-ROWS(Table1[])))</f>
        <v>Suisun Marsh</v>
      </c>
      <c r="I130" cm="1">
        <f t="array" ref="I130">IF(ROW()&lt;=ROWS(Table1[]), INDEX(Table1[Fork Length], ROW()), INDEX(Table2[Length], ROW()-ROWS(Table1[])))</f>
        <v>65</v>
      </c>
      <c r="J130" cm="1">
        <f t="array" ref="J130">IF(ROW()&lt;=ROWS(Table1[]), INDEX(Table1[Catch], ROW()), INDEX(Table2[Frequency], ROW()-ROWS(Table1[])))</f>
        <v>1</v>
      </c>
      <c r="K130" t="str" cm="1">
        <f t="array" ref="K130">IF(ROW()&lt;=ROWS(Table1[]), INDEX(Table1[Life Stage], ROW()), INDEX(Table2[Life Stage], ROW()-ROWS(Table1[])))</f>
        <v>Juvenile</v>
      </c>
      <c r="L130" s="50" cm="1">
        <f t="array" ref="L130">IF(ROW()&lt;=ROWS(Table1[]), INDEX(Table1[SalvageSum], ROW()), INDEX(Table2[SalvageSum], ROW()-ROWS(Table1[])))</f>
        <v>0</v>
      </c>
      <c r="M130" s="50" cm="1">
        <f t="array" ref="M130">IF(ROW()&lt;=ROWS(Table1[]), INDEX(Table1[ExpSalv], ROW()), INDEX(Table2[ExpSalv], ROW()-ROWS(Table1[])))</f>
        <v>0</v>
      </c>
      <c r="N130" t="str" cm="1">
        <f t="array" ref="N130">IF(ROW()&lt;=ROWS(Table1[]), INDEX(Table1[Agency], ROW()), INDEX(Table2[Agency], ROW()-ROWS(Table1[])))</f>
        <v>USFWS</v>
      </c>
      <c r="O130" cm="1">
        <f t="array" ref="O130">IF(ROW()&lt;=ROWS(Table1[]), INDEX(Table1[Notes], ROW()), INDEX(Table2[Comments], ROW()-ROWS(Table1[])))</f>
        <v>0</v>
      </c>
    </row>
    <row r="131" spans="1:15" x14ac:dyDescent="0.25">
      <c r="A131" cm="1">
        <f t="array" ref="A131">IF(ROW()&lt;=ROWS(Table1[]), INDEX(Table1[SurveyNo], ROW()), INDEX(Table2[SurveyNo], ROW()-ROWS(Table1[])))</f>
        <v>0</v>
      </c>
      <c r="B131" s="23" cm="1">
        <f t="array" ref="B131">IF(ROW()&lt;=ROWS(Table1[]), INDEX(Table1[Date], ROW()), INDEX(Table2[Date], ROW()-ROWS(Table1[])))</f>
        <v>45616</v>
      </c>
      <c r="C131" cm="1">
        <f t="array" ref="C131">IF(ROW()&lt;=ROWS(Table1[]), INDEX(Table1[SampleID], ROW()), INDEX(Table2[SampleID], ROW()-ROWS(Table1[])))</f>
        <v>722328</v>
      </c>
      <c r="D131" t="str" cm="1">
        <f t="array" ref="D131">IF(ROW()&lt;=ROWS(Table1[]), INDEX(Table1[Survey], ROW()), INDEX(Table2[Survey], ROW()-ROWS(Table1[])))</f>
        <v>EDSM</v>
      </c>
      <c r="E131" t="str" cm="1">
        <f t="array" ref="E131">IF(ROW()&lt;=ROWS(Table1[]), INDEX(Table1[Station Code], ROW()), INDEX(Table2[Station], ROW()-ROWS(Table1[])))</f>
        <v>25-17-SM01</v>
      </c>
      <c r="F131" t="str" cm="1">
        <f t="array" ref="F131">IF(ROW()&lt;=ROWS(Table1[]), INDEX(Table1[Region], ROW()), INDEX(Table2[Region], ROW()-ROWS(Table1[])))</f>
        <v>West</v>
      </c>
      <c r="G131" t="str" cm="1">
        <f t="array" ref="G131">IF(ROW()&lt;=ROWS(Table1[]), INDEX(Table1[Subregion], ROW()), INDEX(Table2[Subregion], ROW()-ROWS(Table1[])))</f>
        <v>Suisun Marsh</v>
      </c>
      <c r="H131" t="str" cm="1">
        <f t="array" ref="H131">IF(ROW()&lt;=ROWS(Table1[]), INDEX(Table1[Stratum], ROW()), INDEX(Table2[Stratum], ROW()-ROWS(Table1[])))</f>
        <v>Suisun Marsh</v>
      </c>
      <c r="I131" cm="1">
        <f t="array" ref="I131">IF(ROW()&lt;=ROWS(Table1[]), INDEX(Table1[Fork Length], ROW()), INDEX(Table2[Length], ROW()-ROWS(Table1[])))</f>
        <v>62</v>
      </c>
      <c r="J131" cm="1">
        <f t="array" ref="J131">IF(ROW()&lt;=ROWS(Table1[]), INDEX(Table1[Catch], ROW()), INDEX(Table2[Frequency], ROW()-ROWS(Table1[])))</f>
        <v>1</v>
      </c>
      <c r="K131" t="str" cm="1">
        <f t="array" ref="K131">IF(ROW()&lt;=ROWS(Table1[]), INDEX(Table1[Life Stage], ROW()), INDEX(Table2[Life Stage], ROW()-ROWS(Table1[])))</f>
        <v>Juvenile</v>
      </c>
      <c r="L131" s="50" cm="1">
        <f t="array" ref="L131">IF(ROW()&lt;=ROWS(Table1[]), INDEX(Table1[SalvageSum], ROW()), INDEX(Table2[SalvageSum], ROW()-ROWS(Table1[])))</f>
        <v>0</v>
      </c>
      <c r="M131" s="50" cm="1">
        <f t="array" ref="M131">IF(ROW()&lt;=ROWS(Table1[]), INDEX(Table1[ExpSalv], ROW()), INDEX(Table2[ExpSalv], ROW()-ROWS(Table1[])))</f>
        <v>0</v>
      </c>
      <c r="N131" t="str" cm="1">
        <f t="array" ref="N131">IF(ROW()&lt;=ROWS(Table1[]), INDEX(Table1[Agency], ROW()), INDEX(Table2[Agency], ROW()-ROWS(Table1[])))</f>
        <v>USFWS</v>
      </c>
      <c r="O131" cm="1">
        <f t="array" ref="O131">IF(ROW()&lt;=ROWS(Table1[]), INDEX(Table1[Notes], ROW()), INDEX(Table2[Comments], ROW()-ROWS(Table1[])))</f>
        <v>0</v>
      </c>
    </row>
    <row r="132" spans="1:15" x14ac:dyDescent="0.25">
      <c r="A132" cm="1">
        <f t="array" ref="A132">IF(ROW()&lt;=ROWS(Table1[]), INDEX(Table1[SurveyNo], ROW()), INDEX(Table2[SurveyNo], ROW()-ROWS(Table1[])))</f>
        <v>0</v>
      </c>
      <c r="B132" s="23" cm="1">
        <f t="array" ref="B132">IF(ROW()&lt;=ROWS(Table1[]), INDEX(Table1[Date], ROW()), INDEX(Table2[Date], ROW()-ROWS(Table1[])))</f>
        <v>45616</v>
      </c>
      <c r="C132" cm="1">
        <f t="array" ref="C132">IF(ROW()&lt;=ROWS(Table1[]), INDEX(Table1[SampleID], ROW()), INDEX(Table2[SampleID], ROW()-ROWS(Table1[])))</f>
        <v>722328</v>
      </c>
      <c r="D132" t="str" cm="1">
        <f t="array" ref="D132">IF(ROW()&lt;=ROWS(Table1[]), INDEX(Table1[Survey], ROW()), INDEX(Table2[Survey], ROW()-ROWS(Table1[])))</f>
        <v>EDSM</v>
      </c>
      <c r="E132" t="str" cm="1">
        <f t="array" ref="E132">IF(ROW()&lt;=ROWS(Table1[]), INDEX(Table1[Station Code], ROW()), INDEX(Table2[Station], ROW()-ROWS(Table1[])))</f>
        <v>25-17-SM01</v>
      </c>
      <c r="F132" t="str" cm="1">
        <f t="array" ref="F132">IF(ROW()&lt;=ROWS(Table1[]), INDEX(Table1[Region], ROW()), INDEX(Table2[Region], ROW()-ROWS(Table1[])))</f>
        <v>West</v>
      </c>
      <c r="G132" t="str" cm="1">
        <f t="array" ref="G132">IF(ROW()&lt;=ROWS(Table1[]), INDEX(Table1[Subregion], ROW()), INDEX(Table2[Subregion], ROW()-ROWS(Table1[])))</f>
        <v>Suisun Marsh</v>
      </c>
      <c r="H132" t="str" cm="1">
        <f t="array" ref="H132">IF(ROW()&lt;=ROWS(Table1[]), INDEX(Table1[Stratum], ROW()), INDEX(Table2[Stratum], ROW()-ROWS(Table1[])))</f>
        <v>Suisun Marsh</v>
      </c>
      <c r="I132" cm="1">
        <f t="array" ref="I132">IF(ROW()&lt;=ROWS(Table1[]), INDEX(Table1[Fork Length], ROW()), INDEX(Table2[Length], ROW()-ROWS(Table1[])))</f>
        <v>63</v>
      </c>
      <c r="J132" cm="1">
        <f t="array" ref="J132">IF(ROW()&lt;=ROWS(Table1[]), INDEX(Table1[Catch], ROW()), INDEX(Table2[Frequency], ROW()-ROWS(Table1[])))</f>
        <v>2</v>
      </c>
      <c r="K132" t="str" cm="1">
        <f t="array" ref="K132">IF(ROW()&lt;=ROWS(Table1[]), INDEX(Table1[Life Stage], ROW()), INDEX(Table2[Life Stage], ROW()-ROWS(Table1[])))</f>
        <v>Juvenile</v>
      </c>
      <c r="L132" s="50" cm="1">
        <f t="array" ref="L132">IF(ROW()&lt;=ROWS(Table1[]), INDEX(Table1[SalvageSum], ROW()), INDEX(Table2[SalvageSum], ROW()-ROWS(Table1[])))</f>
        <v>0</v>
      </c>
      <c r="M132" s="50" cm="1">
        <f t="array" ref="M132">IF(ROW()&lt;=ROWS(Table1[]), INDEX(Table1[ExpSalv], ROW()), INDEX(Table2[ExpSalv], ROW()-ROWS(Table1[])))</f>
        <v>0</v>
      </c>
      <c r="N132" t="str" cm="1">
        <f t="array" ref="N132">IF(ROW()&lt;=ROWS(Table1[]), INDEX(Table1[Agency], ROW()), INDEX(Table2[Agency], ROW()-ROWS(Table1[])))</f>
        <v>USFWS</v>
      </c>
      <c r="O132" cm="1">
        <f t="array" ref="O132">IF(ROW()&lt;=ROWS(Table1[]), INDEX(Table1[Notes], ROW()), INDEX(Table2[Comments], ROW()-ROWS(Table1[])))</f>
        <v>0</v>
      </c>
    </row>
    <row r="133" spans="1:15" x14ac:dyDescent="0.25">
      <c r="A133" cm="1">
        <f t="array" ref="A133">IF(ROW()&lt;=ROWS(Table1[]), INDEX(Table1[SurveyNo], ROW()), INDEX(Table2[SurveyNo], ROW()-ROWS(Table1[])))</f>
        <v>0</v>
      </c>
      <c r="B133" s="23" cm="1">
        <f t="array" ref="B133">IF(ROW()&lt;=ROWS(Table1[]), INDEX(Table1[Date], ROW()), INDEX(Table2[Date], ROW()-ROWS(Table1[])))</f>
        <v>45616</v>
      </c>
      <c r="C133" cm="1">
        <f t="array" ref="C133">IF(ROW()&lt;=ROWS(Table1[]), INDEX(Table1[SampleID], ROW()), INDEX(Table2[SampleID], ROW()-ROWS(Table1[])))</f>
        <v>722328</v>
      </c>
      <c r="D133" t="str" cm="1">
        <f t="array" ref="D133">IF(ROW()&lt;=ROWS(Table1[]), INDEX(Table1[Survey], ROW()), INDEX(Table2[Survey], ROW()-ROWS(Table1[])))</f>
        <v>EDSM</v>
      </c>
      <c r="E133" t="str" cm="1">
        <f t="array" ref="E133">IF(ROW()&lt;=ROWS(Table1[]), INDEX(Table1[Station Code], ROW()), INDEX(Table2[Station], ROW()-ROWS(Table1[])))</f>
        <v>25-17-SM01</v>
      </c>
      <c r="F133" t="str" cm="1">
        <f t="array" ref="F133">IF(ROW()&lt;=ROWS(Table1[]), INDEX(Table1[Region], ROW()), INDEX(Table2[Region], ROW()-ROWS(Table1[])))</f>
        <v>West</v>
      </c>
      <c r="G133" t="str" cm="1">
        <f t="array" ref="G133">IF(ROW()&lt;=ROWS(Table1[]), INDEX(Table1[Subregion], ROW()), INDEX(Table2[Subregion], ROW()-ROWS(Table1[])))</f>
        <v>Suisun Marsh</v>
      </c>
      <c r="H133" t="str" cm="1">
        <f t="array" ref="H133">IF(ROW()&lt;=ROWS(Table1[]), INDEX(Table1[Stratum], ROW()), INDEX(Table2[Stratum], ROW()-ROWS(Table1[])))</f>
        <v>Suisun Marsh</v>
      </c>
      <c r="I133" cm="1">
        <f t="array" ref="I133">IF(ROW()&lt;=ROWS(Table1[]), INDEX(Table1[Fork Length], ROW()), INDEX(Table2[Length], ROW()-ROWS(Table1[])))</f>
        <v>74</v>
      </c>
      <c r="J133" cm="1">
        <f t="array" ref="J133">IF(ROW()&lt;=ROWS(Table1[]), INDEX(Table1[Catch], ROW()), INDEX(Table2[Frequency], ROW()-ROWS(Table1[])))</f>
        <v>1</v>
      </c>
      <c r="K133" t="str" cm="1">
        <f t="array" ref="K133">IF(ROW()&lt;=ROWS(Table1[]), INDEX(Table1[Life Stage], ROW()), INDEX(Table2[Life Stage], ROW()-ROWS(Table1[])))</f>
        <v>Juvenile</v>
      </c>
      <c r="L133" s="50" cm="1">
        <f t="array" ref="L133">IF(ROW()&lt;=ROWS(Table1[]), INDEX(Table1[SalvageSum], ROW()), INDEX(Table2[SalvageSum], ROW()-ROWS(Table1[])))</f>
        <v>0</v>
      </c>
      <c r="M133" s="50" cm="1">
        <f t="array" ref="M133">IF(ROW()&lt;=ROWS(Table1[]), INDEX(Table1[ExpSalv], ROW()), INDEX(Table2[ExpSalv], ROW()-ROWS(Table1[])))</f>
        <v>0</v>
      </c>
      <c r="N133" t="str" cm="1">
        <f t="array" ref="N133">IF(ROW()&lt;=ROWS(Table1[]), INDEX(Table1[Agency], ROW()), INDEX(Table2[Agency], ROW()-ROWS(Table1[])))</f>
        <v>USFWS</v>
      </c>
      <c r="O133" cm="1">
        <f t="array" ref="O133">IF(ROW()&lt;=ROWS(Table1[]), INDEX(Table1[Notes], ROW()), INDEX(Table2[Comments], ROW()-ROWS(Table1[])))</f>
        <v>0</v>
      </c>
    </row>
    <row r="134" spans="1:15" x14ac:dyDescent="0.25">
      <c r="A134" cm="1">
        <f t="array" ref="A134">IF(ROW()&lt;=ROWS(Table1[]), INDEX(Table1[SurveyNo], ROW()), INDEX(Table2[SurveyNo], ROW()-ROWS(Table1[])))</f>
        <v>0</v>
      </c>
      <c r="B134" s="23" cm="1">
        <f t="array" ref="B134">IF(ROW()&lt;=ROWS(Table1[]), INDEX(Table1[Date], ROW()), INDEX(Table2[Date], ROW()-ROWS(Table1[])))</f>
        <v>45616</v>
      </c>
      <c r="C134" cm="1">
        <f t="array" ref="C134">IF(ROW()&lt;=ROWS(Table1[]), INDEX(Table1[SampleID], ROW()), INDEX(Table2[SampleID], ROW()-ROWS(Table1[])))</f>
        <v>722328</v>
      </c>
      <c r="D134" t="str" cm="1">
        <f t="array" ref="D134">IF(ROW()&lt;=ROWS(Table1[]), INDEX(Table1[Survey], ROW()), INDEX(Table2[Survey], ROW()-ROWS(Table1[])))</f>
        <v>EDSM</v>
      </c>
      <c r="E134" t="str" cm="1">
        <f t="array" ref="E134">IF(ROW()&lt;=ROWS(Table1[]), INDEX(Table1[Station Code], ROW()), INDEX(Table2[Station], ROW()-ROWS(Table1[])))</f>
        <v>25-17-SM01</v>
      </c>
      <c r="F134" t="str" cm="1">
        <f t="array" ref="F134">IF(ROW()&lt;=ROWS(Table1[]), INDEX(Table1[Region], ROW()), INDEX(Table2[Region], ROW()-ROWS(Table1[])))</f>
        <v>West</v>
      </c>
      <c r="G134" t="str" cm="1">
        <f t="array" ref="G134">IF(ROW()&lt;=ROWS(Table1[]), INDEX(Table1[Subregion], ROW()), INDEX(Table2[Subregion], ROW()-ROWS(Table1[])))</f>
        <v>Suisun Marsh</v>
      </c>
      <c r="H134" t="str" cm="1">
        <f t="array" ref="H134">IF(ROW()&lt;=ROWS(Table1[]), INDEX(Table1[Stratum], ROW()), INDEX(Table2[Stratum], ROW()-ROWS(Table1[])))</f>
        <v>Suisun Marsh</v>
      </c>
      <c r="I134" cm="1">
        <f t="array" ref="I134">IF(ROW()&lt;=ROWS(Table1[]), INDEX(Table1[Fork Length], ROW()), INDEX(Table2[Length], ROW()-ROWS(Table1[])))</f>
        <v>58</v>
      </c>
      <c r="J134" cm="1">
        <f t="array" ref="J134">IF(ROW()&lt;=ROWS(Table1[]), INDEX(Table1[Catch], ROW()), INDEX(Table2[Frequency], ROW()-ROWS(Table1[])))</f>
        <v>3</v>
      </c>
      <c r="K134" t="str" cm="1">
        <f t="array" ref="K134">IF(ROW()&lt;=ROWS(Table1[]), INDEX(Table1[Life Stage], ROW()), INDEX(Table2[Life Stage], ROW()-ROWS(Table1[])))</f>
        <v>Juvenile</v>
      </c>
      <c r="L134" s="50" cm="1">
        <f t="array" ref="L134">IF(ROW()&lt;=ROWS(Table1[]), INDEX(Table1[SalvageSum], ROW()), INDEX(Table2[SalvageSum], ROW()-ROWS(Table1[])))</f>
        <v>0</v>
      </c>
      <c r="M134" s="50" cm="1">
        <f t="array" ref="M134">IF(ROW()&lt;=ROWS(Table1[]), INDEX(Table1[ExpSalv], ROW()), INDEX(Table2[ExpSalv], ROW()-ROWS(Table1[])))</f>
        <v>0</v>
      </c>
      <c r="N134" t="str" cm="1">
        <f t="array" ref="N134">IF(ROW()&lt;=ROWS(Table1[]), INDEX(Table1[Agency], ROW()), INDEX(Table2[Agency], ROW()-ROWS(Table1[])))</f>
        <v>USFWS</v>
      </c>
      <c r="O134" cm="1">
        <f t="array" ref="O134">IF(ROW()&lt;=ROWS(Table1[]), INDEX(Table1[Notes], ROW()), INDEX(Table2[Comments], ROW()-ROWS(Table1[])))</f>
        <v>0</v>
      </c>
    </row>
    <row r="135" spans="1:15" x14ac:dyDescent="0.25">
      <c r="A135" cm="1">
        <f t="array" ref="A135">IF(ROW()&lt;=ROWS(Table1[]), INDEX(Table1[SurveyNo], ROW()), INDEX(Table2[SurveyNo], ROW()-ROWS(Table1[])))</f>
        <v>0</v>
      </c>
      <c r="B135" s="23" cm="1">
        <f t="array" ref="B135">IF(ROW()&lt;=ROWS(Table1[]), INDEX(Table1[Date], ROW()), INDEX(Table2[Date], ROW()-ROWS(Table1[])))</f>
        <v>45616</v>
      </c>
      <c r="C135" cm="1">
        <f t="array" ref="C135">IF(ROW()&lt;=ROWS(Table1[]), INDEX(Table1[SampleID], ROW()), INDEX(Table2[SampleID], ROW()-ROWS(Table1[])))</f>
        <v>722328</v>
      </c>
      <c r="D135" t="str" cm="1">
        <f t="array" ref="D135">IF(ROW()&lt;=ROWS(Table1[]), INDEX(Table1[Survey], ROW()), INDEX(Table2[Survey], ROW()-ROWS(Table1[])))</f>
        <v>EDSM</v>
      </c>
      <c r="E135" t="str" cm="1">
        <f t="array" ref="E135">IF(ROW()&lt;=ROWS(Table1[]), INDEX(Table1[Station Code], ROW()), INDEX(Table2[Station], ROW()-ROWS(Table1[])))</f>
        <v>25-17-SM01</v>
      </c>
      <c r="F135" t="str" cm="1">
        <f t="array" ref="F135">IF(ROW()&lt;=ROWS(Table1[]), INDEX(Table1[Region], ROW()), INDEX(Table2[Region], ROW()-ROWS(Table1[])))</f>
        <v>West</v>
      </c>
      <c r="G135" t="str" cm="1">
        <f t="array" ref="G135">IF(ROW()&lt;=ROWS(Table1[]), INDEX(Table1[Subregion], ROW()), INDEX(Table2[Subregion], ROW()-ROWS(Table1[])))</f>
        <v>Suisun Marsh</v>
      </c>
      <c r="H135" t="str" cm="1">
        <f t="array" ref="H135">IF(ROW()&lt;=ROWS(Table1[]), INDEX(Table1[Stratum], ROW()), INDEX(Table2[Stratum], ROW()-ROWS(Table1[])))</f>
        <v>Suisun Marsh</v>
      </c>
      <c r="I135" cm="1">
        <f t="array" ref="I135">IF(ROW()&lt;=ROWS(Table1[]), INDEX(Table1[Fork Length], ROW()), INDEX(Table2[Length], ROW()-ROWS(Table1[])))</f>
        <v>70</v>
      </c>
      <c r="J135" cm="1">
        <f t="array" ref="J135">IF(ROW()&lt;=ROWS(Table1[]), INDEX(Table1[Catch], ROW()), INDEX(Table2[Frequency], ROW()-ROWS(Table1[])))</f>
        <v>1</v>
      </c>
      <c r="K135" t="str" cm="1">
        <f t="array" ref="K135">IF(ROW()&lt;=ROWS(Table1[]), INDEX(Table1[Life Stage], ROW()), INDEX(Table2[Life Stage], ROW()-ROWS(Table1[])))</f>
        <v>Juvenile</v>
      </c>
      <c r="L135" s="50" cm="1">
        <f t="array" ref="L135">IF(ROW()&lt;=ROWS(Table1[]), INDEX(Table1[SalvageSum], ROW()), INDEX(Table2[SalvageSum], ROW()-ROWS(Table1[])))</f>
        <v>0</v>
      </c>
      <c r="M135" s="50" cm="1">
        <f t="array" ref="M135">IF(ROW()&lt;=ROWS(Table1[]), INDEX(Table1[ExpSalv], ROW()), INDEX(Table2[ExpSalv], ROW()-ROWS(Table1[])))</f>
        <v>0</v>
      </c>
      <c r="N135" t="str" cm="1">
        <f t="array" ref="N135">IF(ROW()&lt;=ROWS(Table1[]), INDEX(Table1[Agency], ROW()), INDEX(Table2[Agency], ROW()-ROWS(Table1[])))</f>
        <v>USFWS</v>
      </c>
      <c r="O135" cm="1">
        <f t="array" ref="O135">IF(ROW()&lt;=ROWS(Table1[]), INDEX(Table1[Notes], ROW()), INDEX(Table2[Comments], ROW()-ROWS(Table1[])))</f>
        <v>0</v>
      </c>
    </row>
    <row r="136" spans="1:15" x14ac:dyDescent="0.25">
      <c r="A136" cm="1">
        <f t="array" ref="A136">IF(ROW()&lt;=ROWS(Table1[]), INDEX(Table1[SurveyNo], ROW()), INDEX(Table2[SurveyNo], ROW()-ROWS(Table1[])))</f>
        <v>0</v>
      </c>
      <c r="B136" s="23" cm="1">
        <f t="array" ref="B136">IF(ROW()&lt;=ROWS(Table1[]), INDEX(Table1[Date], ROW()), INDEX(Table2[Date], ROW()-ROWS(Table1[])))</f>
        <v>45616</v>
      </c>
      <c r="C136" cm="1">
        <f t="array" ref="C136">IF(ROW()&lt;=ROWS(Table1[]), INDEX(Table1[SampleID], ROW()), INDEX(Table2[SampleID], ROW()-ROWS(Table1[])))</f>
        <v>722328</v>
      </c>
      <c r="D136" t="str" cm="1">
        <f t="array" ref="D136">IF(ROW()&lt;=ROWS(Table1[]), INDEX(Table1[Survey], ROW()), INDEX(Table2[Survey], ROW()-ROWS(Table1[])))</f>
        <v>EDSM</v>
      </c>
      <c r="E136" t="str" cm="1">
        <f t="array" ref="E136">IF(ROW()&lt;=ROWS(Table1[]), INDEX(Table1[Station Code], ROW()), INDEX(Table2[Station], ROW()-ROWS(Table1[])))</f>
        <v>25-17-SM01</v>
      </c>
      <c r="F136" t="str" cm="1">
        <f t="array" ref="F136">IF(ROW()&lt;=ROWS(Table1[]), INDEX(Table1[Region], ROW()), INDEX(Table2[Region], ROW()-ROWS(Table1[])))</f>
        <v>West</v>
      </c>
      <c r="G136" t="str" cm="1">
        <f t="array" ref="G136">IF(ROW()&lt;=ROWS(Table1[]), INDEX(Table1[Subregion], ROW()), INDEX(Table2[Subregion], ROW()-ROWS(Table1[])))</f>
        <v>Suisun Marsh</v>
      </c>
      <c r="H136" t="str" cm="1">
        <f t="array" ref="H136">IF(ROW()&lt;=ROWS(Table1[]), INDEX(Table1[Stratum], ROW()), INDEX(Table2[Stratum], ROW()-ROWS(Table1[])))</f>
        <v>Suisun Marsh</v>
      </c>
      <c r="I136" cm="1">
        <f t="array" ref="I136">IF(ROW()&lt;=ROWS(Table1[]), INDEX(Table1[Fork Length], ROW()), INDEX(Table2[Length], ROW()-ROWS(Table1[])))</f>
        <v>64</v>
      </c>
      <c r="J136" cm="1">
        <f t="array" ref="J136">IF(ROW()&lt;=ROWS(Table1[]), INDEX(Table1[Catch], ROW()), INDEX(Table2[Frequency], ROW()-ROWS(Table1[])))</f>
        <v>1</v>
      </c>
      <c r="K136" t="str" cm="1">
        <f t="array" ref="K136">IF(ROW()&lt;=ROWS(Table1[]), INDEX(Table1[Life Stage], ROW()), INDEX(Table2[Life Stage], ROW()-ROWS(Table1[])))</f>
        <v>Juvenile</v>
      </c>
      <c r="L136" s="50" cm="1">
        <f t="array" ref="L136">IF(ROW()&lt;=ROWS(Table1[]), INDEX(Table1[SalvageSum], ROW()), INDEX(Table2[SalvageSum], ROW()-ROWS(Table1[])))</f>
        <v>0</v>
      </c>
      <c r="M136" s="50" cm="1">
        <f t="array" ref="M136">IF(ROW()&lt;=ROWS(Table1[]), INDEX(Table1[ExpSalv], ROW()), INDEX(Table2[ExpSalv], ROW()-ROWS(Table1[])))</f>
        <v>0</v>
      </c>
      <c r="N136" t="str" cm="1">
        <f t="array" ref="N136">IF(ROW()&lt;=ROWS(Table1[]), INDEX(Table1[Agency], ROW()), INDEX(Table2[Agency], ROW()-ROWS(Table1[])))</f>
        <v>USFWS</v>
      </c>
      <c r="O136" cm="1">
        <f t="array" ref="O136">IF(ROW()&lt;=ROWS(Table1[]), INDEX(Table1[Notes], ROW()), INDEX(Table2[Comments], ROW()-ROWS(Table1[])))</f>
        <v>0</v>
      </c>
    </row>
    <row r="137" spans="1:15" x14ac:dyDescent="0.25">
      <c r="A137" cm="1">
        <f t="array" ref="A137">IF(ROW()&lt;=ROWS(Table1[]), INDEX(Table1[SurveyNo], ROW()), INDEX(Table2[SurveyNo], ROW()-ROWS(Table1[])))</f>
        <v>0</v>
      </c>
      <c r="B137" s="23" cm="1">
        <f t="array" ref="B137">IF(ROW()&lt;=ROWS(Table1[]), INDEX(Table1[Date], ROW()), INDEX(Table2[Date], ROW()-ROWS(Table1[])))</f>
        <v>45616</v>
      </c>
      <c r="C137" cm="1">
        <f t="array" ref="C137">IF(ROW()&lt;=ROWS(Table1[]), INDEX(Table1[SampleID], ROW()), INDEX(Table2[SampleID], ROW()-ROWS(Table1[])))</f>
        <v>722328</v>
      </c>
      <c r="D137" t="str" cm="1">
        <f t="array" ref="D137">IF(ROW()&lt;=ROWS(Table1[]), INDEX(Table1[Survey], ROW()), INDEX(Table2[Survey], ROW()-ROWS(Table1[])))</f>
        <v>EDSM</v>
      </c>
      <c r="E137" t="str" cm="1">
        <f t="array" ref="E137">IF(ROW()&lt;=ROWS(Table1[]), INDEX(Table1[Station Code], ROW()), INDEX(Table2[Station], ROW()-ROWS(Table1[])))</f>
        <v>25-17-SM01</v>
      </c>
      <c r="F137" t="str" cm="1">
        <f t="array" ref="F137">IF(ROW()&lt;=ROWS(Table1[]), INDEX(Table1[Region], ROW()), INDEX(Table2[Region], ROW()-ROWS(Table1[])))</f>
        <v>West</v>
      </c>
      <c r="G137" t="str" cm="1">
        <f t="array" ref="G137">IF(ROW()&lt;=ROWS(Table1[]), INDEX(Table1[Subregion], ROW()), INDEX(Table2[Subregion], ROW()-ROWS(Table1[])))</f>
        <v>Suisun Marsh</v>
      </c>
      <c r="H137" t="str" cm="1">
        <f t="array" ref="H137">IF(ROW()&lt;=ROWS(Table1[]), INDEX(Table1[Stratum], ROW()), INDEX(Table2[Stratum], ROW()-ROWS(Table1[])))</f>
        <v>Suisun Marsh</v>
      </c>
      <c r="I137" cm="1">
        <f t="array" ref="I137">IF(ROW()&lt;=ROWS(Table1[]), INDEX(Table1[Fork Length], ROW()), INDEX(Table2[Length], ROW()-ROWS(Table1[])))</f>
        <v>66</v>
      </c>
      <c r="J137" cm="1">
        <f t="array" ref="J137">IF(ROW()&lt;=ROWS(Table1[]), INDEX(Table1[Catch], ROW()), INDEX(Table2[Frequency], ROW()-ROWS(Table1[])))</f>
        <v>3</v>
      </c>
      <c r="K137" t="str" cm="1">
        <f t="array" ref="K137">IF(ROW()&lt;=ROWS(Table1[]), INDEX(Table1[Life Stage], ROW()), INDEX(Table2[Life Stage], ROW()-ROWS(Table1[])))</f>
        <v>Juvenile</v>
      </c>
      <c r="L137" s="50" cm="1">
        <f t="array" ref="L137">IF(ROW()&lt;=ROWS(Table1[]), INDEX(Table1[SalvageSum], ROW()), INDEX(Table2[SalvageSum], ROW()-ROWS(Table1[])))</f>
        <v>0</v>
      </c>
      <c r="M137" s="50" cm="1">
        <f t="array" ref="M137">IF(ROW()&lt;=ROWS(Table1[]), INDEX(Table1[ExpSalv], ROW()), INDEX(Table2[ExpSalv], ROW()-ROWS(Table1[])))</f>
        <v>0</v>
      </c>
      <c r="N137" t="str" cm="1">
        <f t="array" ref="N137">IF(ROW()&lt;=ROWS(Table1[]), INDEX(Table1[Agency], ROW()), INDEX(Table2[Agency], ROW()-ROWS(Table1[])))</f>
        <v>USFWS</v>
      </c>
      <c r="O137" cm="1">
        <f t="array" ref="O137">IF(ROW()&lt;=ROWS(Table1[]), INDEX(Table1[Notes], ROW()), INDEX(Table2[Comments], ROW()-ROWS(Table1[])))</f>
        <v>0</v>
      </c>
    </row>
    <row r="138" spans="1:15" x14ac:dyDescent="0.25">
      <c r="A138" cm="1">
        <f t="array" ref="A138">IF(ROW()&lt;=ROWS(Table1[]), INDEX(Table1[SurveyNo], ROW()), INDEX(Table2[SurveyNo], ROW()-ROWS(Table1[])))</f>
        <v>0</v>
      </c>
      <c r="B138" s="23" cm="1">
        <f t="array" ref="B138">IF(ROW()&lt;=ROWS(Table1[]), INDEX(Table1[Date], ROW()), INDEX(Table2[Date], ROW()-ROWS(Table1[])))</f>
        <v>45617</v>
      </c>
      <c r="C138" cm="1">
        <f t="array" ref="C138">IF(ROW()&lt;=ROWS(Table1[]), INDEX(Table1[SampleID], ROW()), INDEX(Table2[SampleID], ROW()-ROWS(Table1[])))</f>
        <v>0</v>
      </c>
      <c r="D138" t="str" cm="1">
        <f t="array" ref="D138">IF(ROW()&lt;=ROWS(Table1[]), INDEX(Table1[Survey], ROW()), INDEX(Table2[Survey], ROW()-ROWS(Table1[])))</f>
        <v>Chipps</v>
      </c>
      <c r="E138" t="str" cm="1">
        <f t="array" ref="E138">IF(ROW()&lt;=ROWS(Table1[]), INDEX(Table1[Station Code], ROW()), INDEX(Table2[Station], ROW()-ROWS(Table1[])))</f>
        <v>SB018M</v>
      </c>
      <c r="F138" cm="1">
        <f t="array" ref="F138">IF(ROW()&lt;=ROWS(Table1[]), INDEX(Table1[Region], ROW()), INDEX(Table2[Region], ROW()-ROWS(Table1[])))</f>
        <v>0</v>
      </c>
      <c r="G138" cm="1">
        <f t="array" ref="G138">IF(ROW()&lt;=ROWS(Table1[]), INDEX(Table1[Subregion], ROW()), INDEX(Table2[Subregion], ROW()-ROWS(Table1[])))</f>
        <v>0</v>
      </c>
      <c r="H138" t="str" cm="1">
        <f t="array" ref="H138">IF(ROW()&lt;=ROWS(Table1[]), INDEX(Table1[Stratum], ROW()), INDEX(Table2[Stratum], ROW()-ROWS(Table1[])))</f>
        <v>Chipps Island</v>
      </c>
      <c r="I138" cm="1">
        <f t="array" ref="I138">IF(ROW()&lt;=ROWS(Table1[]), INDEX(Table1[Fork Length], ROW()), INDEX(Table2[Length], ROW()-ROWS(Table1[])))</f>
        <v>0</v>
      </c>
      <c r="J138" cm="1">
        <f t="array" ref="J138">IF(ROW()&lt;=ROWS(Table1[]), INDEX(Table1[Catch], ROW()), INDEX(Table2[Frequency], ROW()-ROWS(Table1[])))</f>
        <v>1</v>
      </c>
      <c r="K138" t="str" cm="1">
        <f t="array" ref="K138">IF(ROW()&lt;=ROWS(Table1[]), INDEX(Table1[Life Stage], ROW()), INDEX(Table2[Life Stage], ROW()-ROWS(Table1[])))</f>
        <v>Adult</v>
      </c>
      <c r="L138" s="50" cm="1">
        <f t="array" ref="L138">IF(ROW()&lt;=ROWS(Table1[]), INDEX(Table1[SalvageSum], ROW()), INDEX(Table2[SalvageSum], ROW()-ROWS(Table1[])))</f>
        <v>0</v>
      </c>
      <c r="M138" s="50" cm="1">
        <f t="array" ref="M138">IF(ROW()&lt;=ROWS(Table1[]), INDEX(Table1[ExpSalv], ROW()), INDEX(Table2[ExpSalv], ROW()-ROWS(Table1[])))</f>
        <v>0</v>
      </c>
      <c r="N138" t="str" cm="1">
        <f t="array" ref="N138">IF(ROW()&lt;=ROWS(Table1[]), INDEX(Table1[Agency], ROW()), INDEX(Table2[Agency], ROW()-ROWS(Table1[])))</f>
        <v>USFWS</v>
      </c>
      <c r="O138" cm="1">
        <f t="array" ref="O138">IF(ROW()&lt;=ROWS(Table1[]), INDEX(Table1[Notes], ROW()), INDEX(Table2[Comments], ROW()-ROWS(Table1[])))</f>
        <v>0</v>
      </c>
    </row>
    <row r="139" spans="1:15" x14ac:dyDescent="0.25">
      <c r="A139" cm="1">
        <f t="array" ref="A139">IF(ROW()&lt;=ROWS(Table1[]), INDEX(Table1[SurveyNo], ROW()), INDEX(Table2[SurveyNo], ROW()-ROWS(Table1[])))</f>
        <v>0</v>
      </c>
      <c r="B139" s="23" cm="1">
        <f t="array" ref="B139">IF(ROW()&lt;=ROWS(Table1[]), INDEX(Table1[Date], ROW()), INDEX(Table2[Date], ROW()-ROWS(Table1[])))</f>
        <v>45617</v>
      </c>
      <c r="C139" cm="1">
        <f t="array" ref="C139">IF(ROW()&lt;=ROWS(Table1[]), INDEX(Table1[SampleID], ROW()), INDEX(Table2[SampleID], ROW()-ROWS(Table1[])))</f>
        <v>0</v>
      </c>
      <c r="D139" t="str" cm="1">
        <f t="array" ref="D139">IF(ROW()&lt;=ROWS(Table1[]), INDEX(Table1[Survey], ROW()), INDEX(Table2[Survey], ROW()-ROWS(Table1[])))</f>
        <v>Chipps</v>
      </c>
      <c r="E139" t="str" cm="1">
        <f t="array" ref="E139">IF(ROW()&lt;=ROWS(Table1[]), INDEX(Table1[Station Code], ROW()), INDEX(Table2[Station], ROW()-ROWS(Table1[])))</f>
        <v>SB018N</v>
      </c>
      <c r="F139" cm="1">
        <f t="array" ref="F139">IF(ROW()&lt;=ROWS(Table1[]), INDEX(Table1[Region], ROW()), INDEX(Table2[Region], ROW()-ROWS(Table1[])))</f>
        <v>0</v>
      </c>
      <c r="G139" cm="1">
        <f t="array" ref="G139">IF(ROW()&lt;=ROWS(Table1[]), INDEX(Table1[Subregion], ROW()), INDEX(Table2[Subregion], ROW()-ROWS(Table1[])))</f>
        <v>0</v>
      </c>
      <c r="H139" t="str" cm="1">
        <f t="array" ref="H139">IF(ROW()&lt;=ROWS(Table1[]), INDEX(Table1[Stratum], ROW()), INDEX(Table2[Stratum], ROW()-ROWS(Table1[])))</f>
        <v>Chipps Island</v>
      </c>
      <c r="I139" cm="1">
        <f t="array" ref="I139">IF(ROW()&lt;=ROWS(Table1[]), INDEX(Table1[Fork Length], ROW()), INDEX(Table2[Length], ROW()-ROWS(Table1[])))</f>
        <v>0</v>
      </c>
      <c r="J139" cm="1">
        <f t="array" ref="J139">IF(ROW()&lt;=ROWS(Table1[]), INDEX(Table1[Catch], ROW()), INDEX(Table2[Frequency], ROW()-ROWS(Table1[])))</f>
        <v>3</v>
      </c>
      <c r="K139" t="str" cm="1">
        <f t="array" ref="K139">IF(ROW()&lt;=ROWS(Table1[]), INDEX(Table1[Life Stage], ROW()), INDEX(Table2[Life Stage], ROW()-ROWS(Table1[])))</f>
        <v>Adult</v>
      </c>
      <c r="L139" s="50" cm="1">
        <f t="array" ref="L139">IF(ROW()&lt;=ROWS(Table1[]), INDEX(Table1[SalvageSum], ROW()), INDEX(Table2[SalvageSum], ROW()-ROWS(Table1[])))</f>
        <v>0</v>
      </c>
      <c r="M139" s="50" cm="1">
        <f t="array" ref="M139">IF(ROW()&lt;=ROWS(Table1[]), INDEX(Table1[ExpSalv], ROW()), INDEX(Table2[ExpSalv], ROW()-ROWS(Table1[])))</f>
        <v>0</v>
      </c>
      <c r="N139" t="str" cm="1">
        <f t="array" ref="N139">IF(ROW()&lt;=ROWS(Table1[]), INDEX(Table1[Agency], ROW()), INDEX(Table2[Agency], ROW()-ROWS(Table1[])))</f>
        <v>USFWS</v>
      </c>
      <c r="O139" cm="1">
        <f t="array" ref="O139">IF(ROW()&lt;=ROWS(Table1[]), INDEX(Table1[Notes], ROW()), INDEX(Table2[Comments], ROW()-ROWS(Table1[])))</f>
        <v>0</v>
      </c>
    </row>
    <row r="140" spans="1:15" x14ac:dyDescent="0.25">
      <c r="A140" cm="1">
        <f t="array" ref="A140">IF(ROW()&lt;=ROWS(Table1[]), INDEX(Table1[SurveyNo], ROW()), INDEX(Table2[SurveyNo], ROW()-ROWS(Table1[])))</f>
        <v>0</v>
      </c>
      <c r="B140" s="23" cm="1">
        <f t="array" ref="B140">IF(ROW()&lt;=ROWS(Table1[]), INDEX(Table1[Date], ROW()), INDEX(Table2[Date], ROW()-ROWS(Table1[])))</f>
        <v>45617</v>
      </c>
      <c r="C140" cm="1">
        <f t="array" ref="C140">IF(ROW()&lt;=ROWS(Table1[]), INDEX(Table1[SampleID], ROW()), INDEX(Table2[SampleID], ROW()-ROWS(Table1[])))</f>
        <v>0</v>
      </c>
      <c r="D140" t="str" cm="1">
        <f t="array" ref="D140">IF(ROW()&lt;=ROWS(Table1[]), INDEX(Table1[Survey], ROW()), INDEX(Table2[Survey], ROW()-ROWS(Table1[])))</f>
        <v>Chipps</v>
      </c>
      <c r="E140" t="str" cm="1">
        <f t="array" ref="E140">IF(ROW()&lt;=ROWS(Table1[]), INDEX(Table1[Station Code], ROW()), INDEX(Table2[Station], ROW()-ROWS(Table1[])))</f>
        <v>SB018N</v>
      </c>
      <c r="F140" cm="1">
        <f t="array" ref="F140">IF(ROW()&lt;=ROWS(Table1[]), INDEX(Table1[Region], ROW()), INDEX(Table2[Region], ROW()-ROWS(Table1[])))</f>
        <v>0</v>
      </c>
      <c r="G140" cm="1">
        <f t="array" ref="G140">IF(ROW()&lt;=ROWS(Table1[]), INDEX(Table1[Subregion], ROW()), INDEX(Table2[Subregion], ROW()-ROWS(Table1[])))</f>
        <v>0</v>
      </c>
      <c r="H140" t="str" cm="1">
        <f t="array" ref="H140">IF(ROW()&lt;=ROWS(Table1[]), INDEX(Table1[Stratum], ROW()), INDEX(Table2[Stratum], ROW()-ROWS(Table1[])))</f>
        <v>Chipps Island</v>
      </c>
      <c r="I140" cm="1">
        <f t="array" ref="I140">IF(ROW()&lt;=ROWS(Table1[]), INDEX(Table1[Fork Length], ROW()), INDEX(Table2[Length], ROW()-ROWS(Table1[])))</f>
        <v>58</v>
      </c>
      <c r="J140" cm="1">
        <f t="array" ref="J140">IF(ROW()&lt;=ROWS(Table1[]), INDEX(Table1[Catch], ROW()), INDEX(Table2[Frequency], ROW()-ROWS(Table1[])))</f>
        <v>1</v>
      </c>
      <c r="K140" t="str" cm="1">
        <f t="array" ref="K140">IF(ROW()&lt;=ROWS(Table1[]), INDEX(Table1[Life Stage], ROW()), INDEX(Table2[Life Stage], ROW()-ROWS(Table1[])))</f>
        <v>Juvenile</v>
      </c>
      <c r="L140" s="50" cm="1">
        <f t="array" ref="L140">IF(ROW()&lt;=ROWS(Table1[]), INDEX(Table1[SalvageSum], ROW()), INDEX(Table2[SalvageSum], ROW()-ROWS(Table1[])))</f>
        <v>0</v>
      </c>
      <c r="M140" s="50" cm="1">
        <f t="array" ref="M140">IF(ROW()&lt;=ROWS(Table1[]), INDEX(Table1[ExpSalv], ROW()), INDEX(Table2[ExpSalv], ROW()-ROWS(Table1[])))</f>
        <v>0</v>
      </c>
      <c r="N140" t="str" cm="1">
        <f t="array" ref="N140">IF(ROW()&lt;=ROWS(Table1[]), INDEX(Table1[Agency], ROW()), INDEX(Table2[Agency], ROW()-ROWS(Table1[])))</f>
        <v>USFWS</v>
      </c>
      <c r="O140" cm="1">
        <f t="array" ref="O140">IF(ROW()&lt;=ROWS(Table1[]), INDEX(Table1[Notes], ROW()), INDEX(Table2[Comments], ROW()-ROWS(Table1[])))</f>
        <v>0</v>
      </c>
    </row>
    <row r="141" spans="1:15" x14ac:dyDescent="0.25">
      <c r="A141" cm="1">
        <f t="array" ref="A141">IF(ROW()&lt;=ROWS(Table1[]), INDEX(Table1[SurveyNo], ROW()), INDEX(Table2[SurveyNo], ROW()-ROWS(Table1[])))</f>
        <v>0</v>
      </c>
      <c r="B141" s="23" cm="1">
        <f t="array" ref="B141">IF(ROW()&lt;=ROWS(Table1[]), INDEX(Table1[Date], ROW()), INDEX(Table2[Date], ROW()-ROWS(Table1[])))</f>
        <v>45617</v>
      </c>
      <c r="C141" cm="1">
        <f t="array" ref="C141">IF(ROW()&lt;=ROWS(Table1[]), INDEX(Table1[SampleID], ROW()), INDEX(Table2[SampleID], ROW()-ROWS(Table1[])))</f>
        <v>0</v>
      </c>
      <c r="D141" t="str" cm="1">
        <f t="array" ref="D141">IF(ROW()&lt;=ROWS(Table1[]), INDEX(Table1[Survey], ROW()), INDEX(Table2[Survey], ROW()-ROWS(Table1[])))</f>
        <v>Chipps</v>
      </c>
      <c r="E141" t="str" cm="1">
        <f t="array" ref="E141">IF(ROW()&lt;=ROWS(Table1[]), INDEX(Table1[Station Code], ROW()), INDEX(Table2[Station], ROW()-ROWS(Table1[])))</f>
        <v>SB018N</v>
      </c>
      <c r="F141" cm="1">
        <f t="array" ref="F141">IF(ROW()&lt;=ROWS(Table1[]), INDEX(Table1[Region], ROW()), INDEX(Table2[Region], ROW()-ROWS(Table1[])))</f>
        <v>0</v>
      </c>
      <c r="G141" cm="1">
        <f t="array" ref="G141">IF(ROW()&lt;=ROWS(Table1[]), INDEX(Table1[Subregion], ROW()), INDEX(Table2[Subregion], ROW()-ROWS(Table1[])))</f>
        <v>0</v>
      </c>
      <c r="H141" t="str" cm="1">
        <f t="array" ref="H141">IF(ROW()&lt;=ROWS(Table1[]), INDEX(Table1[Stratum], ROW()), INDEX(Table2[Stratum], ROW()-ROWS(Table1[])))</f>
        <v>Chipps Island</v>
      </c>
      <c r="I141" cm="1">
        <f t="array" ref="I141">IF(ROW()&lt;=ROWS(Table1[]), INDEX(Table1[Fork Length], ROW()), INDEX(Table2[Length], ROW()-ROWS(Table1[])))</f>
        <v>58</v>
      </c>
      <c r="J141" cm="1">
        <f t="array" ref="J141">IF(ROW()&lt;=ROWS(Table1[]), INDEX(Table1[Catch], ROW()), INDEX(Table2[Frequency], ROW()-ROWS(Table1[])))</f>
        <v>1</v>
      </c>
      <c r="K141" t="str" cm="1">
        <f t="array" ref="K141">IF(ROW()&lt;=ROWS(Table1[]), INDEX(Table1[Life Stage], ROW()), INDEX(Table2[Life Stage], ROW()-ROWS(Table1[])))</f>
        <v>Juvenile</v>
      </c>
      <c r="L141" s="50" cm="1">
        <f t="array" ref="L141">IF(ROW()&lt;=ROWS(Table1[]), INDEX(Table1[SalvageSum], ROW()), INDEX(Table2[SalvageSum], ROW()-ROWS(Table1[])))</f>
        <v>0</v>
      </c>
      <c r="M141" s="50" cm="1">
        <f t="array" ref="M141">IF(ROW()&lt;=ROWS(Table1[]), INDEX(Table1[ExpSalv], ROW()), INDEX(Table2[ExpSalv], ROW()-ROWS(Table1[])))</f>
        <v>0</v>
      </c>
      <c r="N141" t="str" cm="1">
        <f t="array" ref="N141">IF(ROW()&lt;=ROWS(Table1[]), INDEX(Table1[Agency], ROW()), INDEX(Table2[Agency], ROW()-ROWS(Table1[])))</f>
        <v>USFWS</v>
      </c>
      <c r="O141" cm="1">
        <f t="array" ref="O141">IF(ROW()&lt;=ROWS(Table1[]), INDEX(Table1[Notes], ROW()), INDEX(Table2[Comments], ROW()-ROWS(Table1[])))</f>
        <v>0</v>
      </c>
    </row>
    <row r="142" spans="1:15" x14ac:dyDescent="0.25">
      <c r="A142" cm="1">
        <f t="array" ref="A142">IF(ROW()&lt;=ROWS(Table1[]), INDEX(Table1[SurveyNo], ROW()), INDEX(Table2[SurveyNo], ROW()-ROWS(Table1[])))</f>
        <v>0</v>
      </c>
      <c r="B142" s="23" cm="1">
        <f t="array" ref="B142">IF(ROW()&lt;=ROWS(Table1[]), INDEX(Table1[Date], ROW()), INDEX(Table2[Date], ROW()-ROWS(Table1[])))</f>
        <v>45617</v>
      </c>
      <c r="C142" cm="1">
        <f t="array" ref="C142">IF(ROW()&lt;=ROWS(Table1[]), INDEX(Table1[SampleID], ROW()), INDEX(Table2[SampleID], ROW()-ROWS(Table1[])))</f>
        <v>0</v>
      </c>
      <c r="D142" t="str" cm="1">
        <f t="array" ref="D142">IF(ROW()&lt;=ROWS(Table1[]), INDEX(Table1[Survey], ROW()), INDEX(Table2[Survey], ROW()-ROWS(Table1[])))</f>
        <v>Chipps</v>
      </c>
      <c r="E142" t="str" cm="1">
        <f t="array" ref="E142">IF(ROW()&lt;=ROWS(Table1[]), INDEX(Table1[Station Code], ROW()), INDEX(Table2[Station], ROW()-ROWS(Table1[])))</f>
        <v>SB018N</v>
      </c>
      <c r="F142" cm="1">
        <f t="array" ref="F142">IF(ROW()&lt;=ROWS(Table1[]), INDEX(Table1[Region], ROW()), INDEX(Table2[Region], ROW()-ROWS(Table1[])))</f>
        <v>0</v>
      </c>
      <c r="G142" cm="1">
        <f t="array" ref="G142">IF(ROW()&lt;=ROWS(Table1[]), INDEX(Table1[Subregion], ROW()), INDEX(Table2[Subregion], ROW()-ROWS(Table1[])))</f>
        <v>0</v>
      </c>
      <c r="H142" t="str" cm="1">
        <f t="array" ref="H142">IF(ROW()&lt;=ROWS(Table1[]), INDEX(Table1[Stratum], ROW()), INDEX(Table2[Stratum], ROW()-ROWS(Table1[])))</f>
        <v>Chipps Island</v>
      </c>
      <c r="I142" cm="1">
        <f t="array" ref="I142">IF(ROW()&lt;=ROWS(Table1[]), INDEX(Table1[Fork Length], ROW()), INDEX(Table2[Length], ROW()-ROWS(Table1[])))</f>
        <v>59</v>
      </c>
      <c r="J142" cm="1">
        <f t="array" ref="J142">IF(ROW()&lt;=ROWS(Table1[]), INDEX(Table1[Catch], ROW()), INDEX(Table2[Frequency], ROW()-ROWS(Table1[])))</f>
        <v>1</v>
      </c>
      <c r="K142" t="str" cm="1">
        <f t="array" ref="K142">IF(ROW()&lt;=ROWS(Table1[]), INDEX(Table1[Life Stage], ROW()), INDEX(Table2[Life Stage], ROW()-ROWS(Table1[])))</f>
        <v>Juvenile</v>
      </c>
      <c r="L142" s="50" cm="1">
        <f t="array" ref="L142">IF(ROW()&lt;=ROWS(Table1[]), INDEX(Table1[SalvageSum], ROW()), INDEX(Table2[SalvageSum], ROW()-ROWS(Table1[])))</f>
        <v>0</v>
      </c>
      <c r="M142" s="50" cm="1">
        <f t="array" ref="M142">IF(ROW()&lt;=ROWS(Table1[]), INDEX(Table1[ExpSalv], ROW()), INDEX(Table2[ExpSalv], ROW()-ROWS(Table1[])))</f>
        <v>0</v>
      </c>
      <c r="N142" t="str" cm="1">
        <f t="array" ref="N142">IF(ROW()&lt;=ROWS(Table1[]), INDEX(Table1[Agency], ROW()), INDEX(Table2[Agency], ROW()-ROWS(Table1[])))</f>
        <v>USFWS</v>
      </c>
      <c r="O142" cm="1">
        <f t="array" ref="O142">IF(ROW()&lt;=ROWS(Table1[]), INDEX(Table1[Notes], ROW()), INDEX(Table2[Comments], ROW()-ROWS(Table1[])))</f>
        <v>0</v>
      </c>
    </row>
    <row r="143" spans="1:15" x14ac:dyDescent="0.25">
      <c r="A143" cm="1">
        <f t="array" ref="A143">IF(ROW()&lt;=ROWS(Table1[]), INDEX(Table1[SurveyNo], ROW()), INDEX(Table2[SurveyNo], ROW()-ROWS(Table1[])))</f>
        <v>0</v>
      </c>
      <c r="B143" s="23" cm="1">
        <f t="array" ref="B143">IF(ROW()&lt;=ROWS(Table1[]), INDEX(Table1[Date], ROW()), INDEX(Table2[Date], ROW()-ROWS(Table1[])))</f>
        <v>45617</v>
      </c>
      <c r="C143" cm="1">
        <f t="array" ref="C143">IF(ROW()&lt;=ROWS(Table1[]), INDEX(Table1[SampleID], ROW()), INDEX(Table2[SampleID], ROW()-ROWS(Table1[])))</f>
        <v>0</v>
      </c>
      <c r="D143" t="str" cm="1">
        <f t="array" ref="D143">IF(ROW()&lt;=ROWS(Table1[]), INDEX(Table1[Survey], ROW()), INDEX(Table2[Survey], ROW()-ROWS(Table1[])))</f>
        <v>Chipps</v>
      </c>
      <c r="E143" t="str" cm="1">
        <f t="array" ref="E143">IF(ROW()&lt;=ROWS(Table1[]), INDEX(Table1[Station Code], ROW()), INDEX(Table2[Station], ROW()-ROWS(Table1[])))</f>
        <v>SB018N</v>
      </c>
      <c r="F143" cm="1">
        <f t="array" ref="F143">IF(ROW()&lt;=ROWS(Table1[]), INDEX(Table1[Region], ROW()), INDEX(Table2[Region], ROW()-ROWS(Table1[])))</f>
        <v>0</v>
      </c>
      <c r="G143" cm="1">
        <f t="array" ref="G143">IF(ROW()&lt;=ROWS(Table1[]), INDEX(Table1[Subregion], ROW()), INDEX(Table2[Subregion], ROW()-ROWS(Table1[])))</f>
        <v>0</v>
      </c>
      <c r="H143" t="str" cm="1">
        <f t="array" ref="H143">IF(ROW()&lt;=ROWS(Table1[]), INDEX(Table1[Stratum], ROW()), INDEX(Table2[Stratum], ROW()-ROWS(Table1[])))</f>
        <v>Chipps Island</v>
      </c>
      <c r="I143" cm="1">
        <f t="array" ref="I143">IF(ROW()&lt;=ROWS(Table1[]), INDEX(Table1[Fork Length], ROW()), INDEX(Table2[Length], ROW()-ROWS(Table1[])))</f>
        <v>60</v>
      </c>
      <c r="J143" cm="1">
        <f t="array" ref="J143">IF(ROW()&lt;=ROWS(Table1[]), INDEX(Table1[Catch], ROW()), INDEX(Table2[Frequency], ROW()-ROWS(Table1[])))</f>
        <v>1</v>
      </c>
      <c r="K143" t="str" cm="1">
        <f t="array" ref="K143">IF(ROW()&lt;=ROWS(Table1[]), INDEX(Table1[Life Stage], ROW()), INDEX(Table2[Life Stage], ROW()-ROWS(Table1[])))</f>
        <v>Juvenile</v>
      </c>
      <c r="L143" s="50" cm="1">
        <f t="array" ref="L143">IF(ROW()&lt;=ROWS(Table1[]), INDEX(Table1[SalvageSum], ROW()), INDEX(Table2[SalvageSum], ROW()-ROWS(Table1[])))</f>
        <v>0</v>
      </c>
      <c r="M143" s="50" cm="1">
        <f t="array" ref="M143">IF(ROW()&lt;=ROWS(Table1[]), INDEX(Table1[ExpSalv], ROW()), INDEX(Table2[ExpSalv], ROW()-ROWS(Table1[])))</f>
        <v>0</v>
      </c>
      <c r="N143" t="str" cm="1">
        <f t="array" ref="N143">IF(ROW()&lt;=ROWS(Table1[]), INDEX(Table1[Agency], ROW()), INDEX(Table2[Agency], ROW()-ROWS(Table1[])))</f>
        <v>USFWS</v>
      </c>
      <c r="O143" cm="1">
        <f t="array" ref="O143">IF(ROW()&lt;=ROWS(Table1[]), INDEX(Table1[Notes], ROW()), INDEX(Table2[Comments], ROW()-ROWS(Table1[])))</f>
        <v>0</v>
      </c>
    </row>
    <row r="144" spans="1:15" x14ac:dyDescent="0.25">
      <c r="A144" cm="1">
        <f t="array" ref="A144">IF(ROW()&lt;=ROWS(Table1[]), INDEX(Table1[SurveyNo], ROW()), INDEX(Table2[SurveyNo], ROW()-ROWS(Table1[])))</f>
        <v>0</v>
      </c>
      <c r="B144" s="23" cm="1">
        <f t="array" ref="B144">IF(ROW()&lt;=ROWS(Table1[]), INDEX(Table1[Date], ROW()), INDEX(Table2[Date], ROW()-ROWS(Table1[])))</f>
        <v>45617</v>
      </c>
      <c r="C144" cm="1">
        <f t="array" ref="C144">IF(ROW()&lt;=ROWS(Table1[]), INDEX(Table1[SampleID], ROW()), INDEX(Table2[SampleID], ROW()-ROWS(Table1[])))</f>
        <v>0</v>
      </c>
      <c r="D144" t="str" cm="1">
        <f t="array" ref="D144">IF(ROW()&lt;=ROWS(Table1[]), INDEX(Table1[Survey], ROW()), INDEX(Table2[Survey], ROW()-ROWS(Table1[])))</f>
        <v>Chipps</v>
      </c>
      <c r="E144" t="str" cm="1">
        <f t="array" ref="E144">IF(ROW()&lt;=ROWS(Table1[]), INDEX(Table1[Station Code], ROW()), INDEX(Table2[Station], ROW()-ROWS(Table1[])))</f>
        <v>SB018N</v>
      </c>
      <c r="F144" cm="1">
        <f t="array" ref="F144">IF(ROW()&lt;=ROWS(Table1[]), INDEX(Table1[Region], ROW()), INDEX(Table2[Region], ROW()-ROWS(Table1[])))</f>
        <v>0</v>
      </c>
      <c r="G144" cm="1">
        <f t="array" ref="G144">IF(ROW()&lt;=ROWS(Table1[]), INDEX(Table1[Subregion], ROW()), INDEX(Table2[Subregion], ROW()-ROWS(Table1[])))</f>
        <v>0</v>
      </c>
      <c r="H144" t="str" cm="1">
        <f t="array" ref="H144">IF(ROW()&lt;=ROWS(Table1[]), INDEX(Table1[Stratum], ROW()), INDEX(Table2[Stratum], ROW()-ROWS(Table1[])))</f>
        <v>Chipps Island</v>
      </c>
      <c r="I144" cm="1">
        <f t="array" ref="I144">IF(ROW()&lt;=ROWS(Table1[]), INDEX(Table1[Fork Length], ROW()), INDEX(Table2[Length], ROW()-ROWS(Table1[])))</f>
        <v>61</v>
      </c>
      <c r="J144" cm="1">
        <f t="array" ref="J144">IF(ROW()&lt;=ROWS(Table1[]), INDEX(Table1[Catch], ROW()), INDEX(Table2[Frequency], ROW()-ROWS(Table1[])))</f>
        <v>1</v>
      </c>
      <c r="K144" t="str" cm="1">
        <f t="array" ref="K144">IF(ROW()&lt;=ROWS(Table1[]), INDEX(Table1[Life Stage], ROW()), INDEX(Table2[Life Stage], ROW()-ROWS(Table1[])))</f>
        <v>Juvenile</v>
      </c>
      <c r="L144" s="50" cm="1">
        <f t="array" ref="L144">IF(ROW()&lt;=ROWS(Table1[]), INDEX(Table1[SalvageSum], ROW()), INDEX(Table2[SalvageSum], ROW()-ROWS(Table1[])))</f>
        <v>0</v>
      </c>
      <c r="M144" s="50" cm="1">
        <f t="array" ref="M144">IF(ROW()&lt;=ROWS(Table1[]), INDEX(Table1[ExpSalv], ROW()), INDEX(Table2[ExpSalv], ROW()-ROWS(Table1[])))</f>
        <v>0</v>
      </c>
      <c r="N144" t="str" cm="1">
        <f t="array" ref="N144">IF(ROW()&lt;=ROWS(Table1[]), INDEX(Table1[Agency], ROW()), INDEX(Table2[Agency], ROW()-ROWS(Table1[])))</f>
        <v>USFWS</v>
      </c>
      <c r="O144" cm="1">
        <f t="array" ref="O144">IF(ROW()&lt;=ROWS(Table1[]), INDEX(Table1[Notes], ROW()), INDEX(Table2[Comments], ROW()-ROWS(Table1[])))</f>
        <v>0</v>
      </c>
    </row>
    <row r="145" spans="1:15" x14ac:dyDescent="0.25">
      <c r="A145" cm="1">
        <f t="array" ref="A145">IF(ROW()&lt;=ROWS(Table1[]), INDEX(Table1[SurveyNo], ROW()), INDEX(Table2[SurveyNo], ROW()-ROWS(Table1[])))</f>
        <v>0</v>
      </c>
      <c r="B145" s="23" cm="1">
        <f t="array" ref="B145">IF(ROW()&lt;=ROWS(Table1[]), INDEX(Table1[Date], ROW()), INDEX(Table2[Date], ROW()-ROWS(Table1[])))</f>
        <v>45617</v>
      </c>
      <c r="C145" cm="1">
        <f t="array" ref="C145">IF(ROW()&lt;=ROWS(Table1[]), INDEX(Table1[SampleID], ROW()), INDEX(Table2[SampleID], ROW()-ROWS(Table1[])))</f>
        <v>0</v>
      </c>
      <c r="D145" t="str" cm="1">
        <f t="array" ref="D145">IF(ROW()&lt;=ROWS(Table1[]), INDEX(Table1[Survey], ROW()), INDEX(Table2[Survey], ROW()-ROWS(Table1[])))</f>
        <v>Chipps</v>
      </c>
      <c r="E145" t="str" cm="1">
        <f t="array" ref="E145">IF(ROW()&lt;=ROWS(Table1[]), INDEX(Table1[Station Code], ROW()), INDEX(Table2[Station], ROW()-ROWS(Table1[])))</f>
        <v>SB018N</v>
      </c>
      <c r="F145" cm="1">
        <f t="array" ref="F145">IF(ROW()&lt;=ROWS(Table1[]), INDEX(Table1[Region], ROW()), INDEX(Table2[Region], ROW()-ROWS(Table1[])))</f>
        <v>0</v>
      </c>
      <c r="G145" cm="1">
        <f t="array" ref="G145">IF(ROW()&lt;=ROWS(Table1[]), INDEX(Table1[Subregion], ROW()), INDEX(Table2[Subregion], ROW()-ROWS(Table1[])))</f>
        <v>0</v>
      </c>
      <c r="H145" t="str" cm="1">
        <f t="array" ref="H145">IF(ROW()&lt;=ROWS(Table1[]), INDEX(Table1[Stratum], ROW()), INDEX(Table2[Stratum], ROW()-ROWS(Table1[])))</f>
        <v>Chipps Island</v>
      </c>
      <c r="I145" cm="1">
        <f t="array" ref="I145">IF(ROW()&lt;=ROWS(Table1[]), INDEX(Table1[Fork Length], ROW()), INDEX(Table2[Length], ROW()-ROWS(Table1[])))</f>
        <v>62</v>
      </c>
      <c r="J145" cm="1">
        <f t="array" ref="J145">IF(ROW()&lt;=ROWS(Table1[]), INDEX(Table1[Catch], ROW()), INDEX(Table2[Frequency], ROW()-ROWS(Table1[])))</f>
        <v>1</v>
      </c>
      <c r="K145" t="str" cm="1">
        <f t="array" ref="K145">IF(ROW()&lt;=ROWS(Table1[]), INDEX(Table1[Life Stage], ROW()), INDEX(Table2[Life Stage], ROW()-ROWS(Table1[])))</f>
        <v>Juvenile</v>
      </c>
      <c r="L145" s="50" cm="1">
        <f t="array" ref="L145">IF(ROW()&lt;=ROWS(Table1[]), INDEX(Table1[SalvageSum], ROW()), INDEX(Table2[SalvageSum], ROW()-ROWS(Table1[])))</f>
        <v>0</v>
      </c>
      <c r="M145" s="50" cm="1">
        <f t="array" ref="M145">IF(ROW()&lt;=ROWS(Table1[]), INDEX(Table1[ExpSalv], ROW()), INDEX(Table2[ExpSalv], ROW()-ROWS(Table1[])))</f>
        <v>0</v>
      </c>
      <c r="N145" t="str" cm="1">
        <f t="array" ref="N145">IF(ROW()&lt;=ROWS(Table1[]), INDEX(Table1[Agency], ROW()), INDEX(Table2[Agency], ROW()-ROWS(Table1[])))</f>
        <v>USFWS</v>
      </c>
      <c r="O145" cm="1">
        <f t="array" ref="O145">IF(ROW()&lt;=ROWS(Table1[]), INDEX(Table1[Notes], ROW()), INDEX(Table2[Comments], ROW()-ROWS(Table1[])))</f>
        <v>0</v>
      </c>
    </row>
    <row r="146" spans="1:15" x14ac:dyDescent="0.25">
      <c r="A146" cm="1">
        <f t="array" ref="A146">IF(ROW()&lt;=ROWS(Table1[]), INDEX(Table1[SurveyNo], ROW()), INDEX(Table2[SurveyNo], ROW()-ROWS(Table1[])))</f>
        <v>0</v>
      </c>
      <c r="B146" s="23" cm="1">
        <f t="array" ref="B146">IF(ROW()&lt;=ROWS(Table1[]), INDEX(Table1[Date], ROW()), INDEX(Table2[Date], ROW()-ROWS(Table1[])))</f>
        <v>45617</v>
      </c>
      <c r="C146" cm="1">
        <f t="array" ref="C146">IF(ROW()&lt;=ROWS(Table1[]), INDEX(Table1[SampleID], ROW()), INDEX(Table2[SampleID], ROW()-ROWS(Table1[])))</f>
        <v>0</v>
      </c>
      <c r="D146" t="str" cm="1">
        <f t="array" ref="D146">IF(ROW()&lt;=ROWS(Table1[]), INDEX(Table1[Survey], ROW()), INDEX(Table2[Survey], ROW()-ROWS(Table1[])))</f>
        <v>Chipps</v>
      </c>
      <c r="E146" t="str" cm="1">
        <f t="array" ref="E146">IF(ROW()&lt;=ROWS(Table1[]), INDEX(Table1[Station Code], ROW()), INDEX(Table2[Station], ROW()-ROWS(Table1[])))</f>
        <v>SB018N</v>
      </c>
      <c r="F146" cm="1">
        <f t="array" ref="F146">IF(ROW()&lt;=ROWS(Table1[]), INDEX(Table1[Region], ROW()), INDEX(Table2[Region], ROW()-ROWS(Table1[])))</f>
        <v>0</v>
      </c>
      <c r="G146" cm="1">
        <f t="array" ref="G146">IF(ROW()&lt;=ROWS(Table1[]), INDEX(Table1[Subregion], ROW()), INDEX(Table2[Subregion], ROW()-ROWS(Table1[])))</f>
        <v>0</v>
      </c>
      <c r="H146" t="str" cm="1">
        <f t="array" ref="H146">IF(ROW()&lt;=ROWS(Table1[]), INDEX(Table1[Stratum], ROW()), INDEX(Table2[Stratum], ROW()-ROWS(Table1[])))</f>
        <v>Chipps Island</v>
      </c>
      <c r="I146" cm="1">
        <f t="array" ref="I146">IF(ROW()&lt;=ROWS(Table1[]), INDEX(Table1[Fork Length], ROW()), INDEX(Table2[Length], ROW()-ROWS(Table1[])))</f>
        <v>65</v>
      </c>
      <c r="J146" cm="1">
        <f t="array" ref="J146">IF(ROW()&lt;=ROWS(Table1[]), INDEX(Table1[Catch], ROW()), INDEX(Table2[Frequency], ROW()-ROWS(Table1[])))</f>
        <v>1</v>
      </c>
      <c r="K146" t="str" cm="1">
        <f t="array" ref="K146">IF(ROW()&lt;=ROWS(Table1[]), INDEX(Table1[Life Stage], ROW()), INDEX(Table2[Life Stage], ROW()-ROWS(Table1[])))</f>
        <v>Juvenile</v>
      </c>
      <c r="L146" s="50" cm="1">
        <f t="array" ref="L146">IF(ROW()&lt;=ROWS(Table1[]), INDEX(Table1[SalvageSum], ROW()), INDEX(Table2[SalvageSum], ROW()-ROWS(Table1[])))</f>
        <v>0</v>
      </c>
      <c r="M146" s="50" cm="1">
        <f t="array" ref="M146">IF(ROW()&lt;=ROWS(Table1[]), INDEX(Table1[ExpSalv], ROW()), INDEX(Table2[ExpSalv], ROW()-ROWS(Table1[])))</f>
        <v>0</v>
      </c>
      <c r="N146" t="str" cm="1">
        <f t="array" ref="N146">IF(ROW()&lt;=ROWS(Table1[]), INDEX(Table1[Agency], ROW()), INDEX(Table2[Agency], ROW()-ROWS(Table1[])))</f>
        <v>USFWS</v>
      </c>
      <c r="O146" cm="1">
        <f t="array" ref="O146">IF(ROW()&lt;=ROWS(Table1[]), INDEX(Table1[Notes], ROW()), INDEX(Table2[Comments], ROW()-ROWS(Table1[])))</f>
        <v>0</v>
      </c>
    </row>
    <row r="147" spans="1:15" x14ac:dyDescent="0.25">
      <c r="A147" cm="1">
        <f t="array" ref="A147">IF(ROW()&lt;=ROWS(Table1[]), INDEX(Table1[SurveyNo], ROW()), INDEX(Table2[SurveyNo], ROW()-ROWS(Table1[])))</f>
        <v>0</v>
      </c>
      <c r="B147" s="23" cm="1">
        <f t="array" ref="B147">IF(ROW()&lt;=ROWS(Table1[]), INDEX(Table1[Date], ROW()), INDEX(Table2[Date], ROW()-ROWS(Table1[])))</f>
        <v>45617</v>
      </c>
      <c r="C147" cm="1">
        <f t="array" ref="C147">IF(ROW()&lt;=ROWS(Table1[]), INDEX(Table1[SampleID], ROW()), INDEX(Table2[SampleID], ROW()-ROWS(Table1[])))</f>
        <v>0</v>
      </c>
      <c r="D147" t="str" cm="1">
        <f t="array" ref="D147">IF(ROW()&lt;=ROWS(Table1[]), INDEX(Table1[Survey], ROW()), INDEX(Table2[Survey], ROW()-ROWS(Table1[])))</f>
        <v>Chipps</v>
      </c>
      <c r="E147" t="str" cm="1">
        <f t="array" ref="E147">IF(ROW()&lt;=ROWS(Table1[]), INDEX(Table1[Station Code], ROW()), INDEX(Table2[Station], ROW()-ROWS(Table1[])))</f>
        <v>SB018N</v>
      </c>
      <c r="F147" cm="1">
        <f t="array" ref="F147">IF(ROW()&lt;=ROWS(Table1[]), INDEX(Table1[Region], ROW()), INDEX(Table2[Region], ROW()-ROWS(Table1[])))</f>
        <v>0</v>
      </c>
      <c r="G147" cm="1">
        <f t="array" ref="G147">IF(ROW()&lt;=ROWS(Table1[]), INDEX(Table1[Subregion], ROW()), INDEX(Table2[Subregion], ROW()-ROWS(Table1[])))</f>
        <v>0</v>
      </c>
      <c r="H147" t="str" cm="1">
        <f t="array" ref="H147">IF(ROW()&lt;=ROWS(Table1[]), INDEX(Table1[Stratum], ROW()), INDEX(Table2[Stratum], ROW()-ROWS(Table1[])))</f>
        <v>Chipps Island</v>
      </c>
      <c r="I147" cm="1">
        <f t="array" ref="I147">IF(ROW()&lt;=ROWS(Table1[]), INDEX(Table1[Fork Length], ROW()), INDEX(Table2[Length], ROW()-ROWS(Table1[])))</f>
        <v>66</v>
      </c>
      <c r="J147" cm="1">
        <f t="array" ref="J147">IF(ROW()&lt;=ROWS(Table1[]), INDEX(Table1[Catch], ROW()), INDEX(Table2[Frequency], ROW()-ROWS(Table1[])))</f>
        <v>1</v>
      </c>
      <c r="K147" t="str" cm="1">
        <f t="array" ref="K147">IF(ROW()&lt;=ROWS(Table1[]), INDEX(Table1[Life Stage], ROW()), INDEX(Table2[Life Stage], ROW()-ROWS(Table1[])))</f>
        <v>Juvenile</v>
      </c>
      <c r="L147" s="50" cm="1">
        <f t="array" ref="L147">IF(ROW()&lt;=ROWS(Table1[]), INDEX(Table1[SalvageSum], ROW()), INDEX(Table2[SalvageSum], ROW()-ROWS(Table1[])))</f>
        <v>0</v>
      </c>
      <c r="M147" s="50" cm="1">
        <f t="array" ref="M147">IF(ROW()&lt;=ROWS(Table1[]), INDEX(Table1[ExpSalv], ROW()), INDEX(Table2[ExpSalv], ROW()-ROWS(Table1[])))</f>
        <v>0</v>
      </c>
      <c r="N147" t="str" cm="1">
        <f t="array" ref="N147">IF(ROW()&lt;=ROWS(Table1[]), INDEX(Table1[Agency], ROW()), INDEX(Table2[Agency], ROW()-ROWS(Table1[])))</f>
        <v>USFWS</v>
      </c>
      <c r="O147" cm="1">
        <f t="array" ref="O147">IF(ROW()&lt;=ROWS(Table1[]), INDEX(Table1[Notes], ROW()), INDEX(Table2[Comments], ROW()-ROWS(Table1[])))</f>
        <v>0</v>
      </c>
    </row>
    <row r="148" spans="1:15" x14ac:dyDescent="0.25">
      <c r="A148" cm="1">
        <f t="array" ref="A148">IF(ROW()&lt;=ROWS(Table1[]), INDEX(Table1[SurveyNo], ROW()), INDEX(Table2[SurveyNo], ROW()-ROWS(Table1[])))</f>
        <v>0</v>
      </c>
      <c r="B148" s="23" cm="1">
        <f t="array" ref="B148">IF(ROW()&lt;=ROWS(Table1[]), INDEX(Table1[Date], ROW()), INDEX(Table2[Date], ROW()-ROWS(Table1[])))</f>
        <v>45617</v>
      </c>
      <c r="C148" cm="1">
        <f t="array" ref="C148">IF(ROW()&lt;=ROWS(Table1[]), INDEX(Table1[SampleID], ROW()), INDEX(Table2[SampleID], ROW()-ROWS(Table1[])))</f>
        <v>0</v>
      </c>
      <c r="D148" t="str" cm="1">
        <f t="array" ref="D148">IF(ROW()&lt;=ROWS(Table1[]), INDEX(Table1[Survey], ROW()), INDEX(Table2[Survey], ROW()-ROWS(Table1[])))</f>
        <v>Chipps</v>
      </c>
      <c r="E148" t="str" cm="1">
        <f t="array" ref="E148">IF(ROW()&lt;=ROWS(Table1[]), INDEX(Table1[Station Code], ROW()), INDEX(Table2[Station], ROW()-ROWS(Table1[])))</f>
        <v>SB018N</v>
      </c>
      <c r="F148" cm="1">
        <f t="array" ref="F148">IF(ROW()&lt;=ROWS(Table1[]), INDEX(Table1[Region], ROW()), INDEX(Table2[Region], ROW()-ROWS(Table1[])))</f>
        <v>0</v>
      </c>
      <c r="G148" cm="1">
        <f t="array" ref="G148">IF(ROW()&lt;=ROWS(Table1[]), INDEX(Table1[Subregion], ROW()), INDEX(Table2[Subregion], ROW()-ROWS(Table1[])))</f>
        <v>0</v>
      </c>
      <c r="H148" t="str" cm="1">
        <f t="array" ref="H148">IF(ROW()&lt;=ROWS(Table1[]), INDEX(Table1[Stratum], ROW()), INDEX(Table2[Stratum], ROW()-ROWS(Table1[])))</f>
        <v>Chipps Island</v>
      </c>
      <c r="I148" cm="1">
        <f t="array" ref="I148">IF(ROW()&lt;=ROWS(Table1[]), INDEX(Table1[Fork Length], ROW()), INDEX(Table2[Length], ROW()-ROWS(Table1[])))</f>
        <v>70</v>
      </c>
      <c r="J148" cm="1">
        <f t="array" ref="J148">IF(ROW()&lt;=ROWS(Table1[]), INDEX(Table1[Catch], ROW()), INDEX(Table2[Frequency], ROW()-ROWS(Table1[])))</f>
        <v>1</v>
      </c>
      <c r="K148" t="str" cm="1">
        <f t="array" ref="K148">IF(ROW()&lt;=ROWS(Table1[]), INDEX(Table1[Life Stage], ROW()), INDEX(Table2[Life Stage], ROW()-ROWS(Table1[])))</f>
        <v>Juvenile</v>
      </c>
      <c r="L148" s="50" cm="1">
        <f t="array" ref="L148">IF(ROW()&lt;=ROWS(Table1[]), INDEX(Table1[SalvageSum], ROW()), INDEX(Table2[SalvageSum], ROW()-ROWS(Table1[])))</f>
        <v>0</v>
      </c>
      <c r="M148" s="50" cm="1">
        <f t="array" ref="M148">IF(ROW()&lt;=ROWS(Table1[]), INDEX(Table1[ExpSalv], ROW()), INDEX(Table2[ExpSalv], ROW()-ROWS(Table1[])))</f>
        <v>0</v>
      </c>
      <c r="N148" t="str" cm="1">
        <f t="array" ref="N148">IF(ROW()&lt;=ROWS(Table1[]), INDEX(Table1[Agency], ROW()), INDEX(Table2[Agency], ROW()-ROWS(Table1[])))</f>
        <v>USFWS</v>
      </c>
      <c r="O148" cm="1">
        <f t="array" ref="O148">IF(ROW()&lt;=ROWS(Table1[]), INDEX(Table1[Notes], ROW()), INDEX(Table2[Comments], ROW()-ROWS(Table1[])))</f>
        <v>0</v>
      </c>
    </row>
    <row r="149" spans="1:15" x14ac:dyDescent="0.25">
      <c r="A149" cm="1">
        <f t="array" ref="A149">IF(ROW()&lt;=ROWS(Table1[]), INDEX(Table1[SurveyNo], ROW()), INDEX(Table2[SurveyNo], ROW()-ROWS(Table1[])))</f>
        <v>0</v>
      </c>
      <c r="B149" s="23" cm="1">
        <f t="array" ref="B149">IF(ROW()&lt;=ROWS(Table1[]), INDEX(Table1[Date], ROW()), INDEX(Table2[Date], ROW()-ROWS(Table1[])))</f>
        <v>45617</v>
      </c>
      <c r="C149" cm="1">
        <f t="array" ref="C149">IF(ROW()&lt;=ROWS(Table1[]), INDEX(Table1[SampleID], ROW()), INDEX(Table2[SampleID], ROW()-ROWS(Table1[])))</f>
        <v>0</v>
      </c>
      <c r="D149" t="str" cm="1">
        <f t="array" ref="D149">IF(ROW()&lt;=ROWS(Table1[]), INDEX(Table1[Survey], ROW()), INDEX(Table2[Survey], ROW()-ROWS(Table1[])))</f>
        <v>Chipps</v>
      </c>
      <c r="E149" t="str" cm="1">
        <f t="array" ref="E149">IF(ROW()&lt;=ROWS(Table1[]), INDEX(Table1[Station Code], ROW()), INDEX(Table2[Station], ROW()-ROWS(Table1[])))</f>
        <v>SB018N</v>
      </c>
      <c r="F149" cm="1">
        <f t="array" ref="F149">IF(ROW()&lt;=ROWS(Table1[]), INDEX(Table1[Region], ROW()), INDEX(Table2[Region], ROW()-ROWS(Table1[])))</f>
        <v>0</v>
      </c>
      <c r="G149" cm="1">
        <f t="array" ref="G149">IF(ROW()&lt;=ROWS(Table1[]), INDEX(Table1[Subregion], ROW()), INDEX(Table2[Subregion], ROW()-ROWS(Table1[])))</f>
        <v>0</v>
      </c>
      <c r="H149" t="str" cm="1">
        <f t="array" ref="H149">IF(ROW()&lt;=ROWS(Table1[]), INDEX(Table1[Stratum], ROW()), INDEX(Table2[Stratum], ROW()-ROWS(Table1[])))</f>
        <v>Chipps Island</v>
      </c>
      <c r="I149" cm="1">
        <f t="array" ref="I149">IF(ROW()&lt;=ROWS(Table1[]), INDEX(Table1[Fork Length], ROW()), INDEX(Table2[Length], ROW()-ROWS(Table1[])))</f>
        <v>71</v>
      </c>
      <c r="J149" cm="1">
        <f t="array" ref="J149">IF(ROW()&lt;=ROWS(Table1[]), INDEX(Table1[Catch], ROW()), INDEX(Table2[Frequency], ROW()-ROWS(Table1[])))</f>
        <v>1</v>
      </c>
      <c r="K149" t="str" cm="1">
        <f t="array" ref="K149">IF(ROW()&lt;=ROWS(Table1[]), INDEX(Table1[Life Stage], ROW()), INDEX(Table2[Life Stage], ROW()-ROWS(Table1[])))</f>
        <v>Juvenile</v>
      </c>
      <c r="L149" s="50" cm="1">
        <f t="array" ref="L149">IF(ROW()&lt;=ROWS(Table1[]), INDEX(Table1[SalvageSum], ROW()), INDEX(Table2[SalvageSum], ROW()-ROWS(Table1[])))</f>
        <v>0</v>
      </c>
      <c r="M149" s="50" cm="1">
        <f t="array" ref="M149">IF(ROW()&lt;=ROWS(Table1[]), INDEX(Table1[ExpSalv], ROW()), INDEX(Table2[ExpSalv], ROW()-ROWS(Table1[])))</f>
        <v>0</v>
      </c>
      <c r="N149" t="str" cm="1">
        <f t="array" ref="N149">IF(ROW()&lt;=ROWS(Table1[]), INDEX(Table1[Agency], ROW()), INDEX(Table2[Agency], ROW()-ROWS(Table1[])))</f>
        <v>USFWS</v>
      </c>
      <c r="O149" cm="1">
        <f t="array" ref="O149">IF(ROW()&lt;=ROWS(Table1[]), INDEX(Table1[Notes], ROW()), INDEX(Table2[Comments], ROW()-ROWS(Table1[])))</f>
        <v>0</v>
      </c>
    </row>
    <row r="150" spans="1:15" x14ac:dyDescent="0.25">
      <c r="A150" cm="1">
        <f t="array" ref="A150">IF(ROW()&lt;=ROWS(Table1[]), INDEX(Table1[SurveyNo], ROW()), INDEX(Table2[SurveyNo], ROW()-ROWS(Table1[])))</f>
        <v>0</v>
      </c>
      <c r="B150" s="23" cm="1">
        <f t="array" ref="B150">IF(ROW()&lt;=ROWS(Table1[]), INDEX(Table1[Date], ROW()), INDEX(Table2[Date], ROW()-ROWS(Table1[])))</f>
        <v>45617</v>
      </c>
      <c r="C150" cm="1">
        <f t="array" ref="C150">IF(ROW()&lt;=ROWS(Table1[]), INDEX(Table1[SampleID], ROW()), INDEX(Table2[SampleID], ROW()-ROWS(Table1[])))</f>
        <v>0</v>
      </c>
      <c r="D150" t="str" cm="1">
        <f t="array" ref="D150">IF(ROW()&lt;=ROWS(Table1[]), INDEX(Table1[Survey], ROW()), INDEX(Table2[Survey], ROW()-ROWS(Table1[])))</f>
        <v>Chipps</v>
      </c>
      <c r="E150" t="str" cm="1">
        <f t="array" ref="E150">IF(ROW()&lt;=ROWS(Table1[]), INDEX(Table1[Station Code], ROW()), INDEX(Table2[Station], ROW()-ROWS(Table1[])))</f>
        <v>SB018N</v>
      </c>
      <c r="F150" cm="1">
        <f t="array" ref="F150">IF(ROW()&lt;=ROWS(Table1[]), INDEX(Table1[Region], ROW()), INDEX(Table2[Region], ROW()-ROWS(Table1[])))</f>
        <v>0</v>
      </c>
      <c r="G150" cm="1">
        <f t="array" ref="G150">IF(ROW()&lt;=ROWS(Table1[]), INDEX(Table1[Subregion], ROW()), INDEX(Table2[Subregion], ROW()-ROWS(Table1[])))</f>
        <v>0</v>
      </c>
      <c r="H150" t="str" cm="1">
        <f t="array" ref="H150">IF(ROW()&lt;=ROWS(Table1[]), INDEX(Table1[Stratum], ROW()), INDEX(Table2[Stratum], ROW()-ROWS(Table1[])))</f>
        <v>Chipps Island</v>
      </c>
      <c r="I150" cm="1">
        <f t="array" ref="I150">IF(ROW()&lt;=ROWS(Table1[]), INDEX(Table1[Fork Length], ROW()), INDEX(Table2[Length], ROW()-ROWS(Table1[])))</f>
        <v>72</v>
      </c>
      <c r="J150" cm="1">
        <f t="array" ref="J150">IF(ROW()&lt;=ROWS(Table1[]), INDEX(Table1[Catch], ROW()), INDEX(Table2[Frequency], ROW()-ROWS(Table1[])))</f>
        <v>1</v>
      </c>
      <c r="K150" t="str" cm="1">
        <f t="array" ref="K150">IF(ROW()&lt;=ROWS(Table1[]), INDEX(Table1[Life Stage], ROW()), INDEX(Table2[Life Stage], ROW()-ROWS(Table1[])))</f>
        <v>Juvenile</v>
      </c>
      <c r="L150" s="50" cm="1">
        <f t="array" ref="L150">IF(ROW()&lt;=ROWS(Table1[]), INDEX(Table1[SalvageSum], ROW()), INDEX(Table2[SalvageSum], ROW()-ROWS(Table1[])))</f>
        <v>0</v>
      </c>
      <c r="M150" s="50" cm="1">
        <f t="array" ref="M150">IF(ROW()&lt;=ROWS(Table1[]), INDEX(Table1[ExpSalv], ROW()), INDEX(Table2[ExpSalv], ROW()-ROWS(Table1[])))</f>
        <v>0</v>
      </c>
      <c r="N150" t="str" cm="1">
        <f t="array" ref="N150">IF(ROW()&lt;=ROWS(Table1[]), INDEX(Table1[Agency], ROW()), INDEX(Table2[Agency], ROW()-ROWS(Table1[])))</f>
        <v>USFWS</v>
      </c>
      <c r="O150" cm="1">
        <f t="array" ref="O150">IF(ROW()&lt;=ROWS(Table1[]), INDEX(Table1[Notes], ROW()), INDEX(Table2[Comments], ROW()-ROWS(Table1[])))</f>
        <v>0</v>
      </c>
    </row>
    <row r="151" spans="1:15" x14ac:dyDescent="0.25">
      <c r="A151" cm="1">
        <f t="array" ref="A151">IF(ROW()&lt;=ROWS(Table1[]), INDEX(Table1[SurveyNo], ROW()), INDEX(Table2[SurveyNo], ROW()-ROWS(Table1[])))</f>
        <v>0</v>
      </c>
      <c r="B151" s="23" cm="1">
        <f t="array" ref="B151">IF(ROW()&lt;=ROWS(Table1[]), INDEX(Table1[Date], ROW()), INDEX(Table2[Date], ROW()-ROWS(Table1[])))</f>
        <v>45617</v>
      </c>
      <c r="C151" cm="1">
        <f t="array" ref="C151">IF(ROW()&lt;=ROWS(Table1[]), INDEX(Table1[SampleID], ROW()), INDEX(Table2[SampleID], ROW()-ROWS(Table1[])))</f>
        <v>0</v>
      </c>
      <c r="D151" t="str" cm="1">
        <f t="array" ref="D151">IF(ROW()&lt;=ROWS(Table1[]), INDEX(Table1[Survey], ROW()), INDEX(Table2[Survey], ROW()-ROWS(Table1[])))</f>
        <v>Chipps</v>
      </c>
      <c r="E151" t="str" cm="1">
        <f t="array" ref="E151">IF(ROW()&lt;=ROWS(Table1[]), INDEX(Table1[Station Code], ROW()), INDEX(Table2[Station], ROW()-ROWS(Table1[])))</f>
        <v>SB018N</v>
      </c>
      <c r="F151" cm="1">
        <f t="array" ref="F151">IF(ROW()&lt;=ROWS(Table1[]), INDEX(Table1[Region], ROW()), INDEX(Table2[Region], ROW()-ROWS(Table1[])))</f>
        <v>0</v>
      </c>
      <c r="G151" cm="1">
        <f t="array" ref="G151">IF(ROW()&lt;=ROWS(Table1[]), INDEX(Table1[Subregion], ROW()), INDEX(Table2[Subregion], ROW()-ROWS(Table1[])))</f>
        <v>0</v>
      </c>
      <c r="H151" t="str" cm="1">
        <f t="array" ref="H151">IF(ROW()&lt;=ROWS(Table1[]), INDEX(Table1[Stratum], ROW()), INDEX(Table2[Stratum], ROW()-ROWS(Table1[])))</f>
        <v>Chipps Island</v>
      </c>
      <c r="I151" cm="1">
        <f t="array" ref="I151">IF(ROW()&lt;=ROWS(Table1[]), INDEX(Table1[Fork Length], ROW()), INDEX(Table2[Length], ROW()-ROWS(Table1[])))</f>
        <v>73</v>
      </c>
      <c r="J151" cm="1">
        <f t="array" ref="J151">IF(ROW()&lt;=ROWS(Table1[]), INDEX(Table1[Catch], ROW()), INDEX(Table2[Frequency], ROW()-ROWS(Table1[])))</f>
        <v>1</v>
      </c>
      <c r="K151" t="str" cm="1">
        <f t="array" ref="K151">IF(ROW()&lt;=ROWS(Table1[]), INDEX(Table1[Life Stage], ROW()), INDEX(Table2[Life Stage], ROW()-ROWS(Table1[])))</f>
        <v>Juvenile</v>
      </c>
      <c r="L151" s="50" cm="1">
        <f t="array" ref="L151">IF(ROW()&lt;=ROWS(Table1[]), INDEX(Table1[SalvageSum], ROW()), INDEX(Table2[SalvageSum], ROW()-ROWS(Table1[])))</f>
        <v>0</v>
      </c>
      <c r="M151" s="50" cm="1">
        <f t="array" ref="M151">IF(ROW()&lt;=ROWS(Table1[]), INDEX(Table1[ExpSalv], ROW()), INDEX(Table2[ExpSalv], ROW()-ROWS(Table1[])))</f>
        <v>0</v>
      </c>
      <c r="N151" t="str" cm="1">
        <f t="array" ref="N151">IF(ROW()&lt;=ROWS(Table1[]), INDEX(Table1[Agency], ROW()), INDEX(Table2[Agency], ROW()-ROWS(Table1[])))</f>
        <v>USFWS</v>
      </c>
      <c r="O151" cm="1">
        <f t="array" ref="O151">IF(ROW()&lt;=ROWS(Table1[]), INDEX(Table1[Notes], ROW()), INDEX(Table2[Comments], ROW()-ROWS(Table1[])))</f>
        <v>0</v>
      </c>
    </row>
    <row r="152" spans="1:15" x14ac:dyDescent="0.25">
      <c r="A152" cm="1">
        <f t="array" ref="A152">IF(ROW()&lt;=ROWS(Table1[]), INDEX(Table1[SurveyNo], ROW()), INDEX(Table2[SurveyNo], ROW()-ROWS(Table1[])))</f>
        <v>0</v>
      </c>
      <c r="B152" s="23" cm="1">
        <f t="array" ref="B152">IF(ROW()&lt;=ROWS(Table1[]), INDEX(Table1[Date], ROW()), INDEX(Table2[Date], ROW()-ROWS(Table1[])))</f>
        <v>45621</v>
      </c>
      <c r="C152" cm="1">
        <f t="array" ref="C152">IF(ROW()&lt;=ROWS(Table1[]), INDEX(Table1[SampleID], ROW()), INDEX(Table2[SampleID], ROW()-ROWS(Table1[])))</f>
        <v>722466</v>
      </c>
      <c r="D152" t="str" cm="1">
        <f t="array" ref="D152">IF(ROW()&lt;=ROWS(Table1[]), INDEX(Table1[Survey], ROW()), INDEX(Table2[Survey], ROW()-ROWS(Table1[])))</f>
        <v>EDSM</v>
      </c>
      <c r="E152" t="str" cm="1">
        <f t="array" ref="E152">IF(ROW()&lt;=ROWS(Table1[]), INDEX(Table1[Station Code], ROW()), INDEX(Table2[Station], ROW()-ROWS(Table1[])))</f>
        <v>25-18-SB05</v>
      </c>
      <c r="F152" t="str" cm="1">
        <f t="array" ref="F152">IF(ROW()&lt;=ROWS(Table1[]), INDEX(Table1[Region], ROW()), INDEX(Table2[Region], ROW()-ROWS(Table1[])))</f>
        <v>Far West</v>
      </c>
      <c r="G152" t="str" cm="1">
        <f t="array" ref="G152">IF(ROW()&lt;=ROWS(Table1[]), INDEX(Table1[Subregion], ROW()), INDEX(Table2[Subregion], ROW()-ROWS(Table1[])))</f>
        <v>West Suisun Bay</v>
      </c>
      <c r="H152" t="str" cm="1">
        <f t="array" ref="H152">IF(ROW()&lt;=ROWS(Table1[]), INDEX(Table1[Stratum], ROW()), INDEX(Table2[Stratum], ROW()-ROWS(Table1[])))</f>
        <v>Suisun Bay</v>
      </c>
      <c r="I152" cm="1">
        <f t="array" ref="I152">IF(ROW()&lt;=ROWS(Table1[]), INDEX(Table1[Fork Length], ROW()), INDEX(Table2[Length], ROW()-ROWS(Table1[])))</f>
        <v>63</v>
      </c>
      <c r="J152" cm="1">
        <f t="array" ref="J152">IF(ROW()&lt;=ROWS(Table1[]), INDEX(Table1[Catch], ROW()), INDEX(Table2[Frequency], ROW()-ROWS(Table1[])))</f>
        <v>1</v>
      </c>
      <c r="K152" t="str" cm="1">
        <f t="array" ref="K152">IF(ROW()&lt;=ROWS(Table1[]), INDEX(Table1[Life Stage], ROW()), INDEX(Table2[Life Stage], ROW()-ROWS(Table1[])))</f>
        <v>Juvenile</v>
      </c>
      <c r="L152" s="50" cm="1">
        <f t="array" ref="L152">IF(ROW()&lt;=ROWS(Table1[]), INDEX(Table1[SalvageSum], ROW()), INDEX(Table2[SalvageSum], ROW()-ROWS(Table1[])))</f>
        <v>0</v>
      </c>
      <c r="M152" s="50" cm="1">
        <f t="array" ref="M152">IF(ROW()&lt;=ROWS(Table1[]), INDEX(Table1[ExpSalv], ROW()), INDEX(Table2[ExpSalv], ROW()-ROWS(Table1[])))</f>
        <v>0</v>
      </c>
      <c r="N152" t="str" cm="1">
        <f t="array" ref="N152">IF(ROW()&lt;=ROWS(Table1[]), INDEX(Table1[Agency], ROW()), INDEX(Table2[Agency], ROW()-ROWS(Table1[])))</f>
        <v>USFWS</v>
      </c>
      <c r="O152" cm="1">
        <f t="array" ref="O152">IF(ROW()&lt;=ROWS(Table1[]), INDEX(Table1[Notes], ROW()), INDEX(Table2[Comments], ROW()-ROWS(Table1[])))</f>
        <v>0</v>
      </c>
    </row>
    <row r="153" spans="1:15" x14ac:dyDescent="0.25">
      <c r="A153" cm="1">
        <f t="array" ref="A153">IF(ROW()&lt;=ROWS(Table1[]), INDEX(Table1[SurveyNo], ROW()), INDEX(Table2[SurveyNo], ROW()-ROWS(Table1[])))</f>
        <v>0</v>
      </c>
      <c r="B153" s="23" cm="1">
        <f t="array" ref="B153">IF(ROW()&lt;=ROWS(Table1[]), INDEX(Table1[Date], ROW()), INDEX(Table2[Date], ROW()-ROWS(Table1[])))</f>
        <v>45621</v>
      </c>
      <c r="C153" cm="1">
        <f t="array" ref="C153">IF(ROW()&lt;=ROWS(Table1[]), INDEX(Table1[SampleID], ROW()), INDEX(Table2[SampleID], ROW()-ROWS(Table1[])))</f>
        <v>722466</v>
      </c>
      <c r="D153" t="str" cm="1">
        <f t="array" ref="D153">IF(ROW()&lt;=ROWS(Table1[]), INDEX(Table1[Survey], ROW()), INDEX(Table2[Survey], ROW()-ROWS(Table1[])))</f>
        <v>EDSM</v>
      </c>
      <c r="E153" t="str" cm="1">
        <f t="array" ref="E153">IF(ROW()&lt;=ROWS(Table1[]), INDEX(Table1[Station Code], ROW()), INDEX(Table2[Station], ROW()-ROWS(Table1[])))</f>
        <v>25-18-SB05</v>
      </c>
      <c r="F153" t="str" cm="1">
        <f t="array" ref="F153">IF(ROW()&lt;=ROWS(Table1[]), INDEX(Table1[Region], ROW()), INDEX(Table2[Region], ROW()-ROWS(Table1[])))</f>
        <v>Far West</v>
      </c>
      <c r="G153" t="str" cm="1">
        <f t="array" ref="G153">IF(ROW()&lt;=ROWS(Table1[]), INDEX(Table1[Subregion], ROW()), INDEX(Table2[Subregion], ROW()-ROWS(Table1[])))</f>
        <v>West Suisun Bay</v>
      </c>
      <c r="H153" t="str" cm="1">
        <f t="array" ref="H153">IF(ROW()&lt;=ROWS(Table1[]), INDEX(Table1[Stratum], ROW()), INDEX(Table2[Stratum], ROW()-ROWS(Table1[])))</f>
        <v>Suisun Bay</v>
      </c>
      <c r="I153" cm="1">
        <f t="array" ref="I153">IF(ROW()&lt;=ROWS(Table1[]), INDEX(Table1[Fork Length], ROW()), INDEX(Table2[Length], ROW()-ROWS(Table1[])))</f>
        <v>68</v>
      </c>
      <c r="J153" cm="1">
        <f t="array" ref="J153">IF(ROW()&lt;=ROWS(Table1[]), INDEX(Table1[Catch], ROW()), INDEX(Table2[Frequency], ROW()-ROWS(Table1[])))</f>
        <v>1</v>
      </c>
      <c r="K153" t="str" cm="1">
        <f t="array" ref="K153">IF(ROW()&lt;=ROWS(Table1[]), INDEX(Table1[Life Stage], ROW()), INDEX(Table2[Life Stage], ROW()-ROWS(Table1[])))</f>
        <v>Juvenile</v>
      </c>
      <c r="L153" s="50" cm="1">
        <f t="array" ref="L153">IF(ROW()&lt;=ROWS(Table1[]), INDEX(Table1[SalvageSum], ROW()), INDEX(Table2[SalvageSum], ROW()-ROWS(Table1[])))</f>
        <v>0</v>
      </c>
      <c r="M153" s="50" cm="1">
        <f t="array" ref="M153">IF(ROW()&lt;=ROWS(Table1[]), INDEX(Table1[ExpSalv], ROW()), INDEX(Table2[ExpSalv], ROW()-ROWS(Table1[])))</f>
        <v>0</v>
      </c>
      <c r="N153" t="str" cm="1">
        <f t="array" ref="N153">IF(ROW()&lt;=ROWS(Table1[]), INDEX(Table1[Agency], ROW()), INDEX(Table2[Agency], ROW()-ROWS(Table1[])))</f>
        <v>USFWS</v>
      </c>
      <c r="O153" cm="1">
        <f t="array" ref="O153">IF(ROW()&lt;=ROWS(Table1[]), INDEX(Table1[Notes], ROW()), INDEX(Table2[Comments], ROW()-ROWS(Table1[])))</f>
        <v>0</v>
      </c>
    </row>
    <row r="154" spans="1:15" x14ac:dyDescent="0.25">
      <c r="A154" cm="1">
        <f t="array" ref="A154">IF(ROW()&lt;=ROWS(Table1[]), INDEX(Table1[SurveyNo], ROW()), INDEX(Table2[SurveyNo], ROW()-ROWS(Table1[])))</f>
        <v>0</v>
      </c>
      <c r="B154" s="23" cm="1">
        <f t="array" ref="B154">IF(ROW()&lt;=ROWS(Table1[]), INDEX(Table1[Date], ROW()), INDEX(Table2[Date], ROW()-ROWS(Table1[])))</f>
        <v>45621</v>
      </c>
      <c r="C154" cm="1">
        <f t="array" ref="C154">IF(ROW()&lt;=ROWS(Table1[]), INDEX(Table1[SampleID], ROW()), INDEX(Table2[SampleID], ROW()-ROWS(Table1[])))</f>
        <v>722466</v>
      </c>
      <c r="D154" t="str" cm="1">
        <f t="array" ref="D154">IF(ROW()&lt;=ROWS(Table1[]), INDEX(Table1[Survey], ROW()), INDEX(Table2[Survey], ROW()-ROWS(Table1[])))</f>
        <v>EDSM</v>
      </c>
      <c r="E154" t="str" cm="1">
        <f t="array" ref="E154">IF(ROW()&lt;=ROWS(Table1[]), INDEX(Table1[Station Code], ROW()), INDEX(Table2[Station], ROW()-ROWS(Table1[])))</f>
        <v>25-18-SB05</v>
      </c>
      <c r="F154" t="str" cm="1">
        <f t="array" ref="F154">IF(ROW()&lt;=ROWS(Table1[]), INDEX(Table1[Region], ROW()), INDEX(Table2[Region], ROW()-ROWS(Table1[])))</f>
        <v>Far West</v>
      </c>
      <c r="G154" t="str" cm="1">
        <f t="array" ref="G154">IF(ROW()&lt;=ROWS(Table1[]), INDEX(Table1[Subregion], ROW()), INDEX(Table2[Subregion], ROW()-ROWS(Table1[])))</f>
        <v>West Suisun Bay</v>
      </c>
      <c r="H154" t="str" cm="1">
        <f t="array" ref="H154">IF(ROW()&lt;=ROWS(Table1[]), INDEX(Table1[Stratum], ROW()), INDEX(Table2[Stratum], ROW()-ROWS(Table1[])))</f>
        <v>Suisun Bay</v>
      </c>
      <c r="I154" cm="1">
        <f t="array" ref="I154">IF(ROW()&lt;=ROWS(Table1[]), INDEX(Table1[Fork Length], ROW()), INDEX(Table2[Length], ROW()-ROWS(Table1[])))</f>
        <v>65</v>
      </c>
      <c r="J154" cm="1">
        <f t="array" ref="J154">IF(ROW()&lt;=ROWS(Table1[]), INDEX(Table1[Catch], ROW()), INDEX(Table2[Frequency], ROW()-ROWS(Table1[])))</f>
        <v>1</v>
      </c>
      <c r="K154" t="str" cm="1">
        <f t="array" ref="K154">IF(ROW()&lt;=ROWS(Table1[]), INDEX(Table1[Life Stage], ROW()), INDEX(Table2[Life Stage], ROW()-ROWS(Table1[])))</f>
        <v>Juvenile</v>
      </c>
      <c r="L154" s="50" cm="1">
        <f t="array" ref="L154">IF(ROW()&lt;=ROWS(Table1[]), INDEX(Table1[SalvageSum], ROW()), INDEX(Table2[SalvageSum], ROW()-ROWS(Table1[])))</f>
        <v>0</v>
      </c>
      <c r="M154" s="50" cm="1">
        <f t="array" ref="M154">IF(ROW()&lt;=ROWS(Table1[]), INDEX(Table1[ExpSalv], ROW()), INDEX(Table2[ExpSalv], ROW()-ROWS(Table1[])))</f>
        <v>0</v>
      </c>
      <c r="N154" t="str" cm="1">
        <f t="array" ref="N154">IF(ROW()&lt;=ROWS(Table1[]), INDEX(Table1[Agency], ROW()), INDEX(Table2[Agency], ROW()-ROWS(Table1[])))</f>
        <v>USFWS</v>
      </c>
      <c r="O154" cm="1">
        <f t="array" ref="O154">IF(ROW()&lt;=ROWS(Table1[]), INDEX(Table1[Notes], ROW()), INDEX(Table2[Comments], ROW()-ROWS(Table1[])))</f>
        <v>0</v>
      </c>
    </row>
    <row r="155" spans="1:15" x14ac:dyDescent="0.25">
      <c r="A155" cm="1">
        <f t="array" ref="A155">IF(ROW()&lt;=ROWS(Table1[]), INDEX(Table1[SurveyNo], ROW()), INDEX(Table2[SurveyNo], ROW()-ROWS(Table1[])))</f>
        <v>0</v>
      </c>
      <c r="B155" s="23" cm="1">
        <f t="array" ref="B155">IF(ROW()&lt;=ROWS(Table1[]), INDEX(Table1[Date], ROW()), INDEX(Table2[Date], ROW()-ROWS(Table1[])))</f>
        <v>45621</v>
      </c>
      <c r="C155" cm="1">
        <f t="array" ref="C155">IF(ROW()&lt;=ROWS(Table1[]), INDEX(Table1[SampleID], ROW()), INDEX(Table2[SampleID], ROW()-ROWS(Table1[])))</f>
        <v>722473</v>
      </c>
      <c r="D155" t="str" cm="1">
        <f t="array" ref="D155">IF(ROW()&lt;=ROWS(Table1[]), INDEX(Table1[Survey], ROW()), INDEX(Table2[Survey], ROW()-ROWS(Table1[])))</f>
        <v>EDSM</v>
      </c>
      <c r="E155" t="str" cm="1">
        <f t="array" ref="E155">IF(ROW()&lt;=ROWS(Table1[]), INDEX(Table1[Station Code], ROW()), INDEX(Table2[Station], ROW()-ROWS(Table1[])))</f>
        <v>25-18-SB05</v>
      </c>
      <c r="F155" t="str" cm="1">
        <f t="array" ref="F155">IF(ROW()&lt;=ROWS(Table1[]), INDEX(Table1[Region], ROW()), INDEX(Table2[Region], ROW()-ROWS(Table1[])))</f>
        <v>Far West</v>
      </c>
      <c r="G155" t="str" cm="1">
        <f t="array" ref="G155">IF(ROW()&lt;=ROWS(Table1[]), INDEX(Table1[Subregion], ROW()), INDEX(Table2[Subregion], ROW()-ROWS(Table1[])))</f>
        <v>West Suisun Bay</v>
      </c>
      <c r="H155" t="str" cm="1">
        <f t="array" ref="H155">IF(ROW()&lt;=ROWS(Table1[]), INDEX(Table1[Stratum], ROW()), INDEX(Table2[Stratum], ROW()-ROWS(Table1[])))</f>
        <v>Suisun Bay</v>
      </c>
      <c r="I155" cm="1">
        <f t="array" ref="I155">IF(ROW()&lt;=ROWS(Table1[]), INDEX(Table1[Fork Length], ROW()), INDEX(Table2[Length], ROW()-ROWS(Table1[])))</f>
        <v>57</v>
      </c>
      <c r="J155" cm="1">
        <f t="array" ref="J155">IF(ROW()&lt;=ROWS(Table1[]), INDEX(Table1[Catch], ROW()), INDEX(Table2[Frequency], ROW()-ROWS(Table1[])))</f>
        <v>1</v>
      </c>
      <c r="K155" t="str" cm="1">
        <f t="array" ref="K155">IF(ROW()&lt;=ROWS(Table1[]), INDEX(Table1[Life Stage], ROW()), INDEX(Table2[Life Stage], ROW()-ROWS(Table1[])))</f>
        <v>Juvenile</v>
      </c>
      <c r="L155" s="50" cm="1">
        <f t="array" ref="L155">IF(ROW()&lt;=ROWS(Table1[]), INDEX(Table1[SalvageSum], ROW()), INDEX(Table2[SalvageSum], ROW()-ROWS(Table1[])))</f>
        <v>0</v>
      </c>
      <c r="M155" s="50" cm="1">
        <f t="array" ref="M155">IF(ROW()&lt;=ROWS(Table1[]), INDEX(Table1[ExpSalv], ROW()), INDEX(Table2[ExpSalv], ROW()-ROWS(Table1[])))</f>
        <v>0</v>
      </c>
      <c r="N155" t="str" cm="1">
        <f t="array" ref="N155">IF(ROW()&lt;=ROWS(Table1[]), INDEX(Table1[Agency], ROW()), INDEX(Table2[Agency], ROW()-ROWS(Table1[])))</f>
        <v>USFWS</v>
      </c>
      <c r="O155" cm="1">
        <f t="array" ref="O155">IF(ROW()&lt;=ROWS(Table1[]), INDEX(Table1[Notes], ROW()), INDEX(Table2[Comments], ROW()-ROWS(Table1[])))</f>
        <v>0</v>
      </c>
    </row>
    <row r="156" spans="1:15" x14ac:dyDescent="0.25">
      <c r="A156" cm="1">
        <f t="array" ref="A156">IF(ROW()&lt;=ROWS(Table1[]), INDEX(Table1[SurveyNo], ROW()), INDEX(Table2[SurveyNo], ROW()-ROWS(Table1[])))</f>
        <v>0</v>
      </c>
      <c r="B156" s="23" cm="1">
        <f t="array" ref="B156">IF(ROW()&lt;=ROWS(Table1[]), INDEX(Table1[Date], ROW()), INDEX(Table2[Date], ROW()-ROWS(Table1[])))</f>
        <v>45621</v>
      </c>
      <c r="C156" cm="1">
        <f t="array" ref="C156">IF(ROW()&lt;=ROWS(Table1[]), INDEX(Table1[SampleID], ROW()), INDEX(Table2[SampleID], ROW()-ROWS(Table1[])))</f>
        <v>722473</v>
      </c>
      <c r="D156" t="str" cm="1">
        <f t="array" ref="D156">IF(ROW()&lt;=ROWS(Table1[]), INDEX(Table1[Survey], ROW()), INDEX(Table2[Survey], ROW()-ROWS(Table1[])))</f>
        <v>EDSM</v>
      </c>
      <c r="E156" t="str" cm="1">
        <f t="array" ref="E156">IF(ROW()&lt;=ROWS(Table1[]), INDEX(Table1[Station Code], ROW()), INDEX(Table2[Station], ROW()-ROWS(Table1[])))</f>
        <v>25-18-SB05</v>
      </c>
      <c r="F156" t="str" cm="1">
        <f t="array" ref="F156">IF(ROW()&lt;=ROWS(Table1[]), INDEX(Table1[Region], ROW()), INDEX(Table2[Region], ROW()-ROWS(Table1[])))</f>
        <v>Far West</v>
      </c>
      <c r="G156" t="str" cm="1">
        <f t="array" ref="G156">IF(ROW()&lt;=ROWS(Table1[]), INDEX(Table1[Subregion], ROW()), INDEX(Table2[Subregion], ROW()-ROWS(Table1[])))</f>
        <v>West Suisun Bay</v>
      </c>
      <c r="H156" t="str" cm="1">
        <f t="array" ref="H156">IF(ROW()&lt;=ROWS(Table1[]), INDEX(Table1[Stratum], ROW()), INDEX(Table2[Stratum], ROW()-ROWS(Table1[])))</f>
        <v>Suisun Bay</v>
      </c>
      <c r="I156" cm="1">
        <f t="array" ref="I156">IF(ROW()&lt;=ROWS(Table1[]), INDEX(Table1[Fork Length], ROW()), INDEX(Table2[Length], ROW()-ROWS(Table1[])))</f>
        <v>0</v>
      </c>
      <c r="J156" cm="1">
        <f t="array" ref="J156">IF(ROW()&lt;=ROWS(Table1[]), INDEX(Table1[Catch], ROW()), INDEX(Table2[Frequency], ROW()-ROWS(Table1[])))</f>
        <v>1</v>
      </c>
      <c r="K156" t="str" cm="1">
        <f t="array" ref="K156">IF(ROW()&lt;=ROWS(Table1[]), INDEX(Table1[Life Stage], ROW()), INDEX(Table2[Life Stage], ROW()-ROWS(Table1[])))</f>
        <v>Adult</v>
      </c>
      <c r="L156" s="50" cm="1">
        <f t="array" ref="L156">IF(ROW()&lt;=ROWS(Table1[]), INDEX(Table1[SalvageSum], ROW()), INDEX(Table2[SalvageSum], ROW()-ROWS(Table1[])))</f>
        <v>0</v>
      </c>
      <c r="M156" s="50" cm="1">
        <f t="array" ref="M156">IF(ROW()&lt;=ROWS(Table1[]), INDEX(Table1[ExpSalv], ROW()), INDEX(Table2[ExpSalv], ROW()-ROWS(Table1[])))</f>
        <v>0</v>
      </c>
      <c r="N156" t="str" cm="1">
        <f t="array" ref="N156">IF(ROW()&lt;=ROWS(Table1[]), INDEX(Table1[Agency], ROW()), INDEX(Table2[Agency], ROW()-ROWS(Table1[])))</f>
        <v>USFWS</v>
      </c>
      <c r="O156" cm="1">
        <f t="array" ref="O156">IF(ROW()&lt;=ROWS(Table1[]), INDEX(Table1[Notes], ROW()), INDEX(Table2[Comments], ROW()-ROWS(Table1[])))</f>
        <v>0</v>
      </c>
    </row>
    <row r="157" spans="1:15" x14ac:dyDescent="0.25">
      <c r="A157" cm="1">
        <f t="array" ref="A157">IF(ROW()&lt;=ROWS(Table1[]), INDEX(Table1[SurveyNo], ROW()), INDEX(Table2[SurveyNo], ROW()-ROWS(Table1[])))</f>
        <v>0</v>
      </c>
      <c r="B157" s="23" cm="1">
        <f t="array" ref="B157">IF(ROW()&lt;=ROWS(Table1[]), INDEX(Table1[Date], ROW()), INDEX(Table2[Date], ROW()-ROWS(Table1[])))</f>
        <v>45622</v>
      </c>
      <c r="C157" cm="1">
        <f t="array" ref="C157">IF(ROW()&lt;=ROWS(Table1[]), INDEX(Table1[SampleID], ROW()), INDEX(Table2[SampleID], ROW()-ROWS(Table1[])))</f>
        <v>722622</v>
      </c>
      <c r="D157" t="str" cm="1">
        <f t="array" ref="D157">IF(ROW()&lt;=ROWS(Table1[]), INDEX(Table1[Survey], ROW()), INDEX(Table2[Survey], ROW()-ROWS(Table1[])))</f>
        <v>EDSM</v>
      </c>
      <c r="E157" t="str" cm="1">
        <f t="array" ref="E157">IF(ROW()&lt;=ROWS(Table1[]), INDEX(Table1[Station Code], ROW()), INDEX(Table2[Station], ROW()-ROWS(Table1[])))</f>
        <v>25-18-SM03</v>
      </c>
      <c r="F157" t="str" cm="1">
        <f t="array" ref="F157">IF(ROW()&lt;=ROWS(Table1[]), INDEX(Table1[Region], ROW()), INDEX(Table2[Region], ROW()-ROWS(Table1[])))</f>
        <v>West</v>
      </c>
      <c r="G157" t="str" cm="1">
        <f t="array" ref="G157">IF(ROW()&lt;=ROWS(Table1[]), INDEX(Table1[Subregion], ROW()), INDEX(Table2[Subregion], ROW()-ROWS(Table1[])))</f>
        <v>Suisun Marsh</v>
      </c>
      <c r="H157" t="str" cm="1">
        <f t="array" ref="H157">IF(ROW()&lt;=ROWS(Table1[]), INDEX(Table1[Stratum], ROW()), INDEX(Table2[Stratum], ROW()-ROWS(Table1[])))</f>
        <v>Suisun Marsh</v>
      </c>
      <c r="I157" cm="1">
        <f t="array" ref="I157">IF(ROW()&lt;=ROWS(Table1[]), INDEX(Table1[Fork Length], ROW()), INDEX(Table2[Length], ROW()-ROWS(Table1[])))</f>
        <v>64</v>
      </c>
      <c r="J157" cm="1">
        <f t="array" ref="J157">IF(ROW()&lt;=ROWS(Table1[]), INDEX(Table1[Catch], ROW()), INDEX(Table2[Frequency], ROW()-ROWS(Table1[])))</f>
        <v>1</v>
      </c>
      <c r="K157" t="str" cm="1">
        <f t="array" ref="K157">IF(ROW()&lt;=ROWS(Table1[]), INDEX(Table1[Life Stage], ROW()), INDEX(Table2[Life Stage], ROW()-ROWS(Table1[])))</f>
        <v>Juvenile</v>
      </c>
      <c r="L157" s="50" cm="1">
        <f t="array" ref="L157">IF(ROW()&lt;=ROWS(Table1[]), INDEX(Table1[SalvageSum], ROW()), INDEX(Table2[SalvageSum], ROW()-ROWS(Table1[])))</f>
        <v>0</v>
      </c>
      <c r="M157" s="50" cm="1">
        <f t="array" ref="M157">IF(ROW()&lt;=ROWS(Table1[]), INDEX(Table1[ExpSalv], ROW()), INDEX(Table2[ExpSalv], ROW()-ROWS(Table1[])))</f>
        <v>0</v>
      </c>
      <c r="N157" t="str" cm="1">
        <f t="array" ref="N157">IF(ROW()&lt;=ROWS(Table1[]), INDEX(Table1[Agency], ROW()), INDEX(Table2[Agency], ROW()-ROWS(Table1[])))</f>
        <v>USFWS</v>
      </c>
      <c r="O157" cm="1">
        <f t="array" ref="O157">IF(ROW()&lt;=ROWS(Table1[]), INDEX(Table1[Notes], ROW()), INDEX(Table2[Comments], ROW()-ROWS(Table1[])))</f>
        <v>0</v>
      </c>
    </row>
    <row r="158" spans="1:15" x14ac:dyDescent="0.25">
      <c r="A158" cm="1">
        <f t="array" ref="A158">IF(ROW()&lt;=ROWS(Table1[]), INDEX(Table1[SurveyNo], ROW()), INDEX(Table2[SurveyNo], ROW()-ROWS(Table1[])))</f>
        <v>0</v>
      </c>
      <c r="B158" s="23" cm="1">
        <f t="array" ref="B158">IF(ROW()&lt;=ROWS(Table1[]), INDEX(Table1[Date], ROW()), INDEX(Table2[Date], ROW()-ROWS(Table1[])))</f>
        <v>45622</v>
      </c>
      <c r="C158" cm="1">
        <f t="array" ref="C158">IF(ROW()&lt;=ROWS(Table1[]), INDEX(Table1[SampleID], ROW()), INDEX(Table2[SampleID], ROW()-ROWS(Table1[])))</f>
        <v>722622</v>
      </c>
      <c r="D158" t="str" cm="1">
        <f t="array" ref="D158">IF(ROW()&lt;=ROWS(Table1[]), INDEX(Table1[Survey], ROW()), INDEX(Table2[Survey], ROW()-ROWS(Table1[])))</f>
        <v>EDSM</v>
      </c>
      <c r="E158" t="str" cm="1">
        <f t="array" ref="E158">IF(ROW()&lt;=ROWS(Table1[]), INDEX(Table1[Station Code], ROW()), INDEX(Table2[Station], ROW()-ROWS(Table1[])))</f>
        <v>25-18-SM03</v>
      </c>
      <c r="F158" t="str" cm="1">
        <f t="array" ref="F158">IF(ROW()&lt;=ROWS(Table1[]), INDEX(Table1[Region], ROW()), INDEX(Table2[Region], ROW()-ROWS(Table1[])))</f>
        <v>West</v>
      </c>
      <c r="G158" t="str" cm="1">
        <f t="array" ref="G158">IF(ROW()&lt;=ROWS(Table1[]), INDEX(Table1[Subregion], ROW()), INDEX(Table2[Subregion], ROW()-ROWS(Table1[])))</f>
        <v>Suisun Marsh</v>
      </c>
      <c r="H158" t="str" cm="1">
        <f t="array" ref="H158">IF(ROW()&lt;=ROWS(Table1[]), INDEX(Table1[Stratum], ROW()), INDEX(Table2[Stratum], ROW()-ROWS(Table1[])))</f>
        <v>Suisun Marsh</v>
      </c>
      <c r="I158" cm="1">
        <f t="array" ref="I158">IF(ROW()&lt;=ROWS(Table1[]), INDEX(Table1[Fork Length], ROW()), INDEX(Table2[Length], ROW()-ROWS(Table1[])))</f>
        <v>65</v>
      </c>
      <c r="J158" cm="1">
        <f t="array" ref="J158">IF(ROW()&lt;=ROWS(Table1[]), INDEX(Table1[Catch], ROW()), INDEX(Table2[Frequency], ROW()-ROWS(Table1[])))</f>
        <v>1</v>
      </c>
      <c r="K158" t="str" cm="1">
        <f t="array" ref="K158">IF(ROW()&lt;=ROWS(Table1[]), INDEX(Table1[Life Stage], ROW()), INDEX(Table2[Life Stage], ROW()-ROWS(Table1[])))</f>
        <v>Juvenile</v>
      </c>
      <c r="L158" s="50" cm="1">
        <f t="array" ref="L158">IF(ROW()&lt;=ROWS(Table1[]), INDEX(Table1[SalvageSum], ROW()), INDEX(Table2[SalvageSum], ROW()-ROWS(Table1[])))</f>
        <v>0</v>
      </c>
      <c r="M158" s="50" cm="1">
        <f t="array" ref="M158">IF(ROW()&lt;=ROWS(Table1[]), INDEX(Table1[ExpSalv], ROW()), INDEX(Table2[ExpSalv], ROW()-ROWS(Table1[])))</f>
        <v>0</v>
      </c>
      <c r="N158" t="str" cm="1">
        <f t="array" ref="N158">IF(ROW()&lt;=ROWS(Table1[]), INDEX(Table1[Agency], ROW()), INDEX(Table2[Agency], ROW()-ROWS(Table1[])))</f>
        <v>USFWS</v>
      </c>
      <c r="O158" cm="1">
        <f t="array" ref="O158">IF(ROW()&lt;=ROWS(Table1[]), INDEX(Table1[Notes], ROW()), INDEX(Table2[Comments], ROW()-ROWS(Table1[])))</f>
        <v>0</v>
      </c>
    </row>
    <row r="159" spans="1:15" x14ac:dyDescent="0.25">
      <c r="A159" cm="1">
        <f t="array" ref="A159">IF(ROW()&lt;=ROWS(Table1[]), INDEX(Table1[SurveyNo], ROW()), INDEX(Table2[SurveyNo], ROW()-ROWS(Table1[])))</f>
        <v>0</v>
      </c>
      <c r="B159" s="23" cm="1">
        <f t="array" ref="B159">IF(ROW()&lt;=ROWS(Table1[]), INDEX(Table1[Date], ROW()), INDEX(Table2[Date], ROW()-ROWS(Table1[])))</f>
        <v>45622</v>
      </c>
      <c r="C159" cm="1">
        <f t="array" ref="C159">IF(ROW()&lt;=ROWS(Table1[]), INDEX(Table1[SampleID], ROW()), INDEX(Table2[SampleID], ROW()-ROWS(Table1[])))</f>
        <v>722622</v>
      </c>
      <c r="D159" t="str" cm="1">
        <f t="array" ref="D159">IF(ROW()&lt;=ROWS(Table1[]), INDEX(Table1[Survey], ROW()), INDEX(Table2[Survey], ROW()-ROWS(Table1[])))</f>
        <v>EDSM</v>
      </c>
      <c r="E159" t="str" cm="1">
        <f t="array" ref="E159">IF(ROW()&lt;=ROWS(Table1[]), INDEX(Table1[Station Code], ROW()), INDEX(Table2[Station], ROW()-ROWS(Table1[])))</f>
        <v>25-18-SM03</v>
      </c>
      <c r="F159" t="str" cm="1">
        <f t="array" ref="F159">IF(ROW()&lt;=ROWS(Table1[]), INDEX(Table1[Region], ROW()), INDEX(Table2[Region], ROW()-ROWS(Table1[])))</f>
        <v>West</v>
      </c>
      <c r="G159" t="str" cm="1">
        <f t="array" ref="G159">IF(ROW()&lt;=ROWS(Table1[]), INDEX(Table1[Subregion], ROW()), INDEX(Table2[Subregion], ROW()-ROWS(Table1[])))</f>
        <v>Suisun Marsh</v>
      </c>
      <c r="H159" t="str" cm="1">
        <f t="array" ref="H159">IF(ROW()&lt;=ROWS(Table1[]), INDEX(Table1[Stratum], ROW()), INDEX(Table2[Stratum], ROW()-ROWS(Table1[])))</f>
        <v>Suisun Marsh</v>
      </c>
      <c r="I159" cm="1">
        <f t="array" ref="I159">IF(ROW()&lt;=ROWS(Table1[]), INDEX(Table1[Fork Length], ROW()), INDEX(Table2[Length], ROW()-ROWS(Table1[])))</f>
        <v>69</v>
      </c>
      <c r="J159" cm="1">
        <f t="array" ref="J159">IF(ROW()&lt;=ROWS(Table1[]), INDEX(Table1[Catch], ROW()), INDEX(Table2[Frequency], ROW()-ROWS(Table1[])))</f>
        <v>1</v>
      </c>
      <c r="K159" t="str" cm="1">
        <f t="array" ref="K159">IF(ROW()&lt;=ROWS(Table1[]), INDEX(Table1[Life Stage], ROW()), INDEX(Table2[Life Stage], ROW()-ROWS(Table1[])))</f>
        <v>Juvenile</v>
      </c>
      <c r="L159" s="50" cm="1">
        <f t="array" ref="L159">IF(ROW()&lt;=ROWS(Table1[]), INDEX(Table1[SalvageSum], ROW()), INDEX(Table2[SalvageSum], ROW()-ROWS(Table1[])))</f>
        <v>0</v>
      </c>
      <c r="M159" s="50" cm="1">
        <f t="array" ref="M159">IF(ROW()&lt;=ROWS(Table1[]), INDEX(Table1[ExpSalv], ROW()), INDEX(Table2[ExpSalv], ROW()-ROWS(Table1[])))</f>
        <v>0</v>
      </c>
      <c r="N159" t="str" cm="1">
        <f t="array" ref="N159">IF(ROW()&lt;=ROWS(Table1[]), INDEX(Table1[Agency], ROW()), INDEX(Table2[Agency], ROW()-ROWS(Table1[])))</f>
        <v>USFWS</v>
      </c>
      <c r="O159" cm="1">
        <f t="array" ref="O159">IF(ROW()&lt;=ROWS(Table1[]), INDEX(Table1[Notes], ROW()), INDEX(Table2[Comments], ROW()-ROWS(Table1[])))</f>
        <v>0</v>
      </c>
    </row>
    <row r="160" spans="1:15" x14ac:dyDescent="0.25">
      <c r="A160" cm="1">
        <f t="array" ref="A160">IF(ROW()&lt;=ROWS(Table1[]), INDEX(Table1[SurveyNo], ROW()), INDEX(Table2[SurveyNo], ROW()-ROWS(Table1[])))</f>
        <v>0</v>
      </c>
      <c r="B160" s="23" cm="1">
        <f t="array" ref="B160">IF(ROW()&lt;=ROWS(Table1[]), INDEX(Table1[Date], ROW()), INDEX(Table2[Date], ROW()-ROWS(Table1[])))</f>
        <v>45622</v>
      </c>
      <c r="C160" cm="1">
        <f t="array" ref="C160">IF(ROW()&lt;=ROWS(Table1[]), INDEX(Table1[SampleID], ROW()), INDEX(Table2[SampleID], ROW()-ROWS(Table1[])))</f>
        <v>722622</v>
      </c>
      <c r="D160" t="str" cm="1">
        <f t="array" ref="D160">IF(ROW()&lt;=ROWS(Table1[]), INDEX(Table1[Survey], ROW()), INDEX(Table2[Survey], ROW()-ROWS(Table1[])))</f>
        <v>EDSM</v>
      </c>
      <c r="E160" t="str" cm="1">
        <f t="array" ref="E160">IF(ROW()&lt;=ROWS(Table1[]), INDEX(Table1[Station Code], ROW()), INDEX(Table2[Station], ROW()-ROWS(Table1[])))</f>
        <v>25-18-SM03</v>
      </c>
      <c r="F160" t="str" cm="1">
        <f t="array" ref="F160">IF(ROW()&lt;=ROWS(Table1[]), INDEX(Table1[Region], ROW()), INDEX(Table2[Region], ROW()-ROWS(Table1[])))</f>
        <v>West</v>
      </c>
      <c r="G160" t="str" cm="1">
        <f t="array" ref="G160">IF(ROW()&lt;=ROWS(Table1[]), INDEX(Table1[Subregion], ROW()), INDEX(Table2[Subregion], ROW()-ROWS(Table1[])))</f>
        <v>Suisun Marsh</v>
      </c>
      <c r="H160" t="str" cm="1">
        <f t="array" ref="H160">IF(ROW()&lt;=ROWS(Table1[]), INDEX(Table1[Stratum], ROW()), INDEX(Table2[Stratum], ROW()-ROWS(Table1[])))</f>
        <v>Suisun Marsh</v>
      </c>
      <c r="I160" cm="1">
        <f t="array" ref="I160">IF(ROW()&lt;=ROWS(Table1[]), INDEX(Table1[Fork Length], ROW()), INDEX(Table2[Length], ROW()-ROWS(Table1[])))</f>
        <v>66</v>
      </c>
      <c r="J160" cm="1">
        <f t="array" ref="J160">IF(ROW()&lt;=ROWS(Table1[]), INDEX(Table1[Catch], ROW()), INDEX(Table2[Frequency], ROW()-ROWS(Table1[])))</f>
        <v>1</v>
      </c>
      <c r="K160" t="str" cm="1">
        <f t="array" ref="K160">IF(ROW()&lt;=ROWS(Table1[]), INDEX(Table1[Life Stage], ROW()), INDEX(Table2[Life Stage], ROW()-ROWS(Table1[])))</f>
        <v>Juvenile</v>
      </c>
      <c r="L160" s="50" cm="1">
        <f t="array" ref="L160">IF(ROW()&lt;=ROWS(Table1[]), INDEX(Table1[SalvageSum], ROW()), INDEX(Table2[SalvageSum], ROW()-ROWS(Table1[])))</f>
        <v>0</v>
      </c>
      <c r="M160" s="50" cm="1">
        <f t="array" ref="M160">IF(ROW()&lt;=ROWS(Table1[]), INDEX(Table1[ExpSalv], ROW()), INDEX(Table2[ExpSalv], ROW()-ROWS(Table1[])))</f>
        <v>0</v>
      </c>
      <c r="N160" t="str" cm="1">
        <f t="array" ref="N160">IF(ROW()&lt;=ROWS(Table1[]), INDEX(Table1[Agency], ROW()), INDEX(Table2[Agency], ROW()-ROWS(Table1[])))</f>
        <v>USFWS</v>
      </c>
      <c r="O160" cm="1">
        <f t="array" ref="O160">IF(ROW()&lt;=ROWS(Table1[]), INDEX(Table1[Notes], ROW()), INDEX(Table2[Comments], ROW()-ROWS(Table1[])))</f>
        <v>0</v>
      </c>
    </row>
    <row r="161" spans="1:15" x14ac:dyDescent="0.25">
      <c r="A161" cm="1">
        <f t="array" ref="A161">IF(ROW()&lt;=ROWS(Table1[]), INDEX(Table1[SurveyNo], ROW()), INDEX(Table2[SurveyNo], ROW()-ROWS(Table1[])))</f>
        <v>0</v>
      </c>
      <c r="B161" s="23" cm="1">
        <f t="array" ref="B161">IF(ROW()&lt;=ROWS(Table1[]), INDEX(Table1[Date], ROW()), INDEX(Table2[Date], ROW()-ROWS(Table1[])))</f>
        <v>45622</v>
      </c>
      <c r="C161" cm="1">
        <f t="array" ref="C161">IF(ROW()&lt;=ROWS(Table1[]), INDEX(Table1[SampleID], ROW()), INDEX(Table2[SampleID], ROW()-ROWS(Table1[])))</f>
        <v>722622</v>
      </c>
      <c r="D161" t="str" cm="1">
        <f t="array" ref="D161">IF(ROW()&lt;=ROWS(Table1[]), INDEX(Table1[Survey], ROW()), INDEX(Table2[Survey], ROW()-ROWS(Table1[])))</f>
        <v>EDSM</v>
      </c>
      <c r="E161" t="str" cm="1">
        <f t="array" ref="E161">IF(ROW()&lt;=ROWS(Table1[]), INDEX(Table1[Station Code], ROW()), INDEX(Table2[Station], ROW()-ROWS(Table1[])))</f>
        <v>25-18-SM03</v>
      </c>
      <c r="F161" t="str" cm="1">
        <f t="array" ref="F161">IF(ROW()&lt;=ROWS(Table1[]), INDEX(Table1[Region], ROW()), INDEX(Table2[Region], ROW()-ROWS(Table1[])))</f>
        <v>West</v>
      </c>
      <c r="G161" t="str" cm="1">
        <f t="array" ref="G161">IF(ROW()&lt;=ROWS(Table1[]), INDEX(Table1[Subregion], ROW()), INDEX(Table2[Subregion], ROW()-ROWS(Table1[])))</f>
        <v>Suisun Marsh</v>
      </c>
      <c r="H161" t="str" cm="1">
        <f t="array" ref="H161">IF(ROW()&lt;=ROWS(Table1[]), INDEX(Table1[Stratum], ROW()), INDEX(Table2[Stratum], ROW()-ROWS(Table1[])))</f>
        <v>Suisun Marsh</v>
      </c>
      <c r="I161" cm="1">
        <f t="array" ref="I161">IF(ROW()&lt;=ROWS(Table1[]), INDEX(Table1[Fork Length], ROW()), INDEX(Table2[Length], ROW()-ROWS(Table1[])))</f>
        <v>64</v>
      </c>
      <c r="J161" cm="1">
        <f t="array" ref="J161">IF(ROW()&lt;=ROWS(Table1[]), INDEX(Table1[Catch], ROW()), INDEX(Table2[Frequency], ROW()-ROWS(Table1[])))</f>
        <v>1</v>
      </c>
      <c r="K161" t="str" cm="1">
        <f t="array" ref="K161">IF(ROW()&lt;=ROWS(Table1[]), INDEX(Table1[Life Stage], ROW()), INDEX(Table2[Life Stage], ROW()-ROWS(Table1[])))</f>
        <v>Juvenile</v>
      </c>
      <c r="L161" s="50" cm="1">
        <f t="array" ref="L161">IF(ROW()&lt;=ROWS(Table1[]), INDEX(Table1[SalvageSum], ROW()), INDEX(Table2[SalvageSum], ROW()-ROWS(Table1[])))</f>
        <v>0</v>
      </c>
      <c r="M161" s="50" cm="1">
        <f t="array" ref="M161">IF(ROW()&lt;=ROWS(Table1[]), INDEX(Table1[ExpSalv], ROW()), INDEX(Table2[ExpSalv], ROW()-ROWS(Table1[])))</f>
        <v>0</v>
      </c>
      <c r="N161" t="str" cm="1">
        <f t="array" ref="N161">IF(ROW()&lt;=ROWS(Table1[]), INDEX(Table1[Agency], ROW()), INDEX(Table2[Agency], ROW()-ROWS(Table1[])))</f>
        <v>USFWS</v>
      </c>
      <c r="O161" cm="1">
        <f t="array" ref="O161">IF(ROW()&lt;=ROWS(Table1[]), INDEX(Table1[Notes], ROW()), INDEX(Table2[Comments], ROW()-ROWS(Table1[])))</f>
        <v>0</v>
      </c>
    </row>
    <row r="162" spans="1:15" x14ac:dyDescent="0.25">
      <c r="A162" cm="1">
        <f t="array" ref="A162">IF(ROW()&lt;=ROWS(Table1[]), INDEX(Table1[SurveyNo], ROW()), INDEX(Table2[SurveyNo], ROW()-ROWS(Table1[])))</f>
        <v>0</v>
      </c>
      <c r="B162" s="23" cm="1">
        <f t="array" ref="B162">IF(ROW()&lt;=ROWS(Table1[]), INDEX(Table1[Date], ROW()), INDEX(Table2[Date], ROW()-ROWS(Table1[])))</f>
        <v>45622</v>
      </c>
      <c r="C162" cm="1">
        <f t="array" ref="C162">IF(ROW()&lt;=ROWS(Table1[]), INDEX(Table1[SampleID], ROW()), INDEX(Table2[SampleID], ROW()-ROWS(Table1[])))</f>
        <v>722622</v>
      </c>
      <c r="D162" t="str" cm="1">
        <f t="array" ref="D162">IF(ROW()&lt;=ROWS(Table1[]), INDEX(Table1[Survey], ROW()), INDEX(Table2[Survey], ROW()-ROWS(Table1[])))</f>
        <v>EDSM</v>
      </c>
      <c r="E162" t="str" cm="1">
        <f t="array" ref="E162">IF(ROW()&lt;=ROWS(Table1[]), INDEX(Table1[Station Code], ROW()), INDEX(Table2[Station], ROW()-ROWS(Table1[])))</f>
        <v>25-18-SM03</v>
      </c>
      <c r="F162" t="str" cm="1">
        <f t="array" ref="F162">IF(ROW()&lt;=ROWS(Table1[]), INDEX(Table1[Region], ROW()), INDEX(Table2[Region], ROW()-ROWS(Table1[])))</f>
        <v>West</v>
      </c>
      <c r="G162" t="str" cm="1">
        <f t="array" ref="G162">IF(ROW()&lt;=ROWS(Table1[]), INDEX(Table1[Subregion], ROW()), INDEX(Table2[Subregion], ROW()-ROWS(Table1[])))</f>
        <v>Suisun Marsh</v>
      </c>
      <c r="H162" t="str" cm="1">
        <f t="array" ref="H162">IF(ROW()&lt;=ROWS(Table1[]), INDEX(Table1[Stratum], ROW()), INDEX(Table2[Stratum], ROW()-ROWS(Table1[])))</f>
        <v>Suisun Marsh</v>
      </c>
      <c r="I162" cm="1">
        <f t="array" ref="I162">IF(ROW()&lt;=ROWS(Table1[]), INDEX(Table1[Fork Length], ROW()), INDEX(Table2[Length], ROW()-ROWS(Table1[])))</f>
        <v>63</v>
      </c>
      <c r="J162" cm="1">
        <f t="array" ref="J162">IF(ROW()&lt;=ROWS(Table1[]), INDEX(Table1[Catch], ROW()), INDEX(Table2[Frequency], ROW()-ROWS(Table1[])))</f>
        <v>1</v>
      </c>
      <c r="K162" t="str" cm="1">
        <f t="array" ref="K162">IF(ROW()&lt;=ROWS(Table1[]), INDEX(Table1[Life Stage], ROW()), INDEX(Table2[Life Stage], ROW()-ROWS(Table1[])))</f>
        <v>Juvenile</v>
      </c>
      <c r="L162" s="50" cm="1">
        <f t="array" ref="L162">IF(ROW()&lt;=ROWS(Table1[]), INDEX(Table1[SalvageSum], ROW()), INDEX(Table2[SalvageSum], ROW()-ROWS(Table1[])))</f>
        <v>0</v>
      </c>
      <c r="M162" s="50" cm="1">
        <f t="array" ref="M162">IF(ROW()&lt;=ROWS(Table1[]), INDEX(Table1[ExpSalv], ROW()), INDEX(Table2[ExpSalv], ROW()-ROWS(Table1[])))</f>
        <v>0</v>
      </c>
      <c r="N162" t="str" cm="1">
        <f t="array" ref="N162">IF(ROW()&lt;=ROWS(Table1[]), INDEX(Table1[Agency], ROW()), INDEX(Table2[Agency], ROW()-ROWS(Table1[])))</f>
        <v>USFWS</v>
      </c>
      <c r="O162" cm="1">
        <f t="array" ref="O162">IF(ROW()&lt;=ROWS(Table1[]), INDEX(Table1[Notes], ROW()), INDEX(Table2[Comments], ROW()-ROWS(Table1[])))</f>
        <v>0</v>
      </c>
    </row>
    <row r="163" spans="1:15" x14ac:dyDescent="0.25">
      <c r="A163" cm="1">
        <f t="array" ref="A163">IF(ROW()&lt;=ROWS(Table1[]), INDEX(Table1[SurveyNo], ROW()), INDEX(Table2[SurveyNo], ROW()-ROWS(Table1[])))</f>
        <v>0</v>
      </c>
      <c r="B163" s="23" cm="1">
        <f t="array" ref="B163">IF(ROW()&lt;=ROWS(Table1[]), INDEX(Table1[Date], ROW()), INDEX(Table2[Date], ROW()-ROWS(Table1[])))</f>
        <v>45622</v>
      </c>
      <c r="C163" cm="1">
        <f t="array" ref="C163">IF(ROW()&lt;=ROWS(Table1[]), INDEX(Table1[SampleID], ROW()), INDEX(Table2[SampleID], ROW()-ROWS(Table1[])))</f>
        <v>722624</v>
      </c>
      <c r="D163" t="str" cm="1">
        <f t="array" ref="D163">IF(ROW()&lt;=ROWS(Table1[]), INDEX(Table1[Survey], ROW()), INDEX(Table2[Survey], ROW()-ROWS(Table1[])))</f>
        <v>EDSM</v>
      </c>
      <c r="E163" t="str" cm="1">
        <f t="array" ref="E163">IF(ROW()&lt;=ROWS(Table1[]), INDEX(Table1[Station Code], ROW()), INDEX(Table2[Station], ROW()-ROWS(Table1[])))</f>
        <v>25-18-SM03</v>
      </c>
      <c r="F163" t="str" cm="1">
        <f t="array" ref="F163">IF(ROW()&lt;=ROWS(Table1[]), INDEX(Table1[Region], ROW()), INDEX(Table2[Region], ROW()-ROWS(Table1[])))</f>
        <v>West</v>
      </c>
      <c r="G163" t="str" cm="1">
        <f t="array" ref="G163">IF(ROW()&lt;=ROWS(Table1[]), INDEX(Table1[Subregion], ROW()), INDEX(Table2[Subregion], ROW()-ROWS(Table1[])))</f>
        <v>Suisun Marsh</v>
      </c>
      <c r="H163" t="str" cm="1">
        <f t="array" ref="H163">IF(ROW()&lt;=ROWS(Table1[]), INDEX(Table1[Stratum], ROW()), INDEX(Table2[Stratum], ROW()-ROWS(Table1[])))</f>
        <v>Suisun Marsh</v>
      </c>
      <c r="I163" cm="1">
        <f t="array" ref="I163">IF(ROW()&lt;=ROWS(Table1[]), INDEX(Table1[Fork Length], ROW()), INDEX(Table2[Length], ROW()-ROWS(Table1[])))</f>
        <v>0</v>
      </c>
      <c r="J163" cm="1">
        <f t="array" ref="J163">IF(ROW()&lt;=ROWS(Table1[]), INDEX(Table1[Catch], ROW()), INDEX(Table2[Frequency], ROW()-ROWS(Table1[])))</f>
        <v>2</v>
      </c>
      <c r="K163" t="str" cm="1">
        <f t="array" ref="K163">IF(ROW()&lt;=ROWS(Table1[]), INDEX(Table1[Life Stage], ROW()), INDEX(Table2[Life Stage], ROW()-ROWS(Table1[])))</f>
        <v>Adult</v>
      </c>
      <c r="L163" s="50" cm="1">
        <f t="array" ref="L163">IF(ROW()&lt;=ROWS(Table1[]), INDEX(Table1[SalvageSum], ROW()), INDEX(Table2[SalvageSum], ROW()-ROWS(Table1[])))</f>
        <v>0</v>
      </c>
      <c r="M163" s="50" cm="1">
        <f t="array" ref="M163">IF(ROW()&lt;=ROWS(Table1[]), INDEX(Table1[ExpSalv], ROW()), INDEX(Table2[ExpSalv], ROW()-ROWS(Table1[])))</f>
        <v>0</v>
      </c>
      <c r="N163" t="str" cm="1">
        <f t="array" ref="N163">IF(ROW()&lt;=ROWS(Table1[]), INDEX(Table1[Agency], ROW()), INDEX(Table2[Agency], ROW()-ROWS(Table1[])))</f>
        <v>USFWS</v>
      </c>
      <c r="O163" cm="1">
        <f t="array" ref="O163">IF(ROW()&lt;=ROWS(Table1[]), INDEX(Table1[Notes], ROW()), INDEX(Table2[Comments], ROW()-ROWS(Table1[])))</f>
        <v>0</v>
      </c>
    </row>
    <row r="164" spans="1:15" x14ac:dyDescent="0.25">
      <c r="A164" cm="1">
        <f t="array" ref="A164">IF(ROW()&lt;=ROWS(Table1[]), INDEX(Table1[SurveyNo], ROW()), INDEX(Table2[SurveyNo], ROW()-ROWS(Table1[])))</f>
        <v>0</v>
      </c>
      <c r="B164" s="23" cm="1">
        <f t="array" ref="B164">IF(ROW()&lt;=ROWS(Table1[]), INDEX(Table1[Date], ROW()), INDEX(Table2[Date], ROW()-ROWS(Table1[])))</f>
        <v>45622</v>
      </c>
      <c r="C164" cm="1">
        <f t="array" ref="C164">IF(ROW()&lt;=ROWS(Table1[]), INDEX(Table1[SampleID], ROW()), INDEX(Table2[SampleID], ROW()-ROWS(Table1[])))</f>
        <v>722624</v>
      </c>
      <c r="D164" t="str" cm="1">
        <f t="array" ref="D164">IF(ROW()&lt;=ROWS(Table1[]), INDEX(Table1[Survey], ROW()), INDEX(Table2[Survey], ROW()-ROWS(Table1[])))</f>
        <v>EDSM</v>
      </c>
      <c r="E164" t="str" cm="1">
        <f t="array" ref="E164">IF(ROW()&lt;=ROWS(Table1[]), INDEX(Table1[Station Code], ROW()), INDEX(Table2[Station], ROW()-ROWS(Table1[])))</f>
        <v>25-18-SM03</v>
      </c>
      <c r="F164" t="str" cm="1">
        <f t="array" ref="F164">IF(ROW()&lt;=ROWS(Table1[]), INDEX(Table1[Region], ROW()), INDEX(Table2[Region], ROW()-ROWS(Table1[])))</f>
        <v>West</v>
      </c>
      <c r="G164" t="str" cm="1">
        <f t="array" ref="G164">IF(ROW()&lt;=ROWS(Table1[]), INDEX(Table1[Subregion], ROW()), INDEX(Table2[Subregion], ROW()-ROWS(Table1[])))</f>
        <v>Suisun Marsh</v>
      </c>
      <c r="H164" t="str" cm="1">
        <f t="array" ref="H164">IF(ROW()&lt;=ROWS(Table1[]), INDEX(Table1[Stratum], ROW()), INDEX(Table2[Stratum], ROW()-ROWS(Table1[])))</f>
        <v>Suisun Marsh</v>
      </c>
      <c r="I164" cm="1">
        <f t="array" ref="I164">IF(ROW()&lt;=ROWS(Table1[]), INDEX(Table1[Fork Length], ROW()), INDEX(Table2[Length], ROW()-ROWS(Table1[])))</f>
        <v>64</v>
      </c>
      <c r="J164" cm="1">
        <f t="array" ref="J164">IF(ROW()&lt;=ROWS(Table1[]), INDEX(Table1[Catch], ROW()), INDEX(Table2[Frequency], ROW()-ROWS(Table1[])))</f>
        <v>1</v>
      </c>
      <c r="K164" t="str" cm="1">
        <f t="array" ref="K164">IF(ROW()&lt;=ROWS(Table1[]), INDEX(Table1[Life Stage], ROW()), INDEX(Table2[Life Stage], ROW()-ROWS(Table1[])))</f>
        <v>Juvenile</v>
      </c>
      <c r="L164" s="50" cm="1">
        <f t="array" ref="L164">IF(ROW()&lt;=ROWS(Table1[]), INDEX(Table1[SalvageSum], ROW()), INDEX(Table2[SalvageSum], ROW()-ROWS(Table1[])))</f>
        <v>0</v>
      </c>
      <c r="M164" s="50" cm="1">
        <f t="array" ref="M164">IF(ROW()&lt;=ROWS(Table1[]), INDEX(Table1[ExpSalv], ROW()), INDEX(Table2[ExpSalv], ROW()-ROWS(Table1[])))</f>
        <v>0</v>
      </c>
      <c r="N164" t="str" cm="1">
        <f t="array" ref="N164">IF(ROW()&lt;=ROWS(Table1[]), INDEX(Table1[Agency], ROW()), INDEX(Table2[Agency], ROW()-ROWS(Table1[])))</f>
        <v>USFWS</v>
      </c>
      <c r="O164" cm="1">
        <f t="array" ref="O164">IF(ROW()&lt;=ROWS(Table1[]), INDEX(Table1[Notes], ROW()), INDEX(Table2[Comments], ROW()-ROWS(Table1[])))</f>
        <v>0</v>
      </c>
    </row>
    <row r="165" spans="1:15" x14ac:dyDescent="0.25">
      <c r="A165" cm="1">
        <f t="array" ref="A165">IF(ROW()&lt;=ROWS(Table1[]), INDEX(Table1[SurveyNo], ROW()), INDEX(Table2[SurveyNo], ROW()-ROWS(Table1[])))</f>
        <v>0</v>
      </c>
      <c r="B165" s="23" cm="1">
        <f t="array" ref="B165">IF(ROW()&lt;=ROWS(Table1[]), INDEX(Table1[Date], ROW()), INDEX(Table2[Date], ROW()-ROWS(Table1[])))</f>
        <v>45622</v>
      </c>
      <c r="C165" cm="1">
        <f t="array" ref="C165">IF(ROW()&lt;=ROWS(Table1[]), INDEX(Table1[SampleID], ROW()), INDEX(Table2[SampleID], ROW()-ROWS(Table1[])))</f>
        <v>722624</v>
      </c>
      <c r="D165" t="str" cm="1">
        <f t="array" ref="D165">IF(ROW()&lt;=ROWS(Table1[]), INDEX(Table1[Survey], ROW()), INDEX(Table2[Survey], ROW()-ROWS(Table1[])))</f>
        <v>EDSM</v>
      </c>
      <c r="E165" t="str" cm="1">
        <f t="array" ref="E165">IF(ROW()&lt;=ROWS(Table1[]), INDEX(Table1[Station Code], ROW()), INDEX(Table2[Station], ROW()-ROWS(Table1[])))</f>
        <v>25-18-SM03</v>
      </c>
      <c r="F165" t="str" cm="1">
        <f t="array" ref="F165">IF(ROW()&lt;=ROWS(Table1[]), INDEX(Table1[Region], ROW()), INDEX(Table2[Region], ROW()-ROWS(Table1[])))</f>
        <v>West</v>
      </c>
      <c r="G165" t="str" cm="1">
        <f t="array" ref="G165">IF(ROW()&lt;=ROWS(Table1[]), INDEX(Table1[Subregion], ROW()), INDEX(Table2[Subregion], ROW()-ROWS(Table1[])))</f>
        <v>Suisun Marsh</v>
      </c>
      <c r="H165" t="str" cm="1">
        <f t="array" ref="H165">IF(ROW()&lt;=ROWS(Table1[]), INDEX(Table1[Stratum], ROW()), INDEX(Table2[Stratum], ROW()-ROWS(Table1[])))</f>
        <v>Suisun Marsh</v>
      </c>
      <c r="I165" cm="1">
        <f t="array" ref="I165">IF(ROW()&lt;=ROWS(Table1[]), INDEX(Table1[Fork Length], ROW()), INDEX(Table2[Length], ROW()-ROWS(Table1[])))</f>
        <v>66</v>
      </c>
      <c r="J165" cm="1">
        <f t="array" ref="J165">IF(ROW()&lt;=ROWS(Table1[]), INDEX(Table1[Catch], ROW()), INDEX(Table2[Frequency], ROW()-ROWS(Table1[])))</f>
        <v>1</v>
      </c>
      <c r="K165" t="str" cm="1">
        <f t="array" ref="K165">IF(ROW()&lt;=ROWS(Table1[]), INDEX(Table1[Life Stage], ROW()), INDEX(Table2[Life Stage], ROW()-ROWS(Table1[])))</f>
        <v>Juvenile</v>
      </c>
      <c r="L165" s="50" cm="1">
        <f t="array" ref="L165">IF(ROW()&lt;=ROWS(Table1[]), INDEX(Table1[SalvageSum], ROW()), INDEX(Table2[SalvageSum], ROW()-ROWS(Table1[])))</f>
        <v>0</v>
      </c>
      <c r="M165" s="50" cm="1">
        <f t="array" ref="M165">IF(ROW()&lt;=ROWS(Table1[]), INDEX(Table1[ExpSalv], ROW()), INDEX(Table2[ExpSalv], ROW()-ROWS(Table1[])))</f>
        <v>0</v>
      </c>
      <c r="N165" t="str" cm="1">
        <f t="array" ref="N165">IF(ROW()&lt;=ROWS(Table1[]), INDEX(Table1[Agency], ROW()), INDEX(Table2[Agency], ROW()-ROWS(Table1[])))</f>
        <v>USFWS</v>
      </c>
      <c r="O165" cm="1">
        <f t="array" ref="O165">IF(ROW()&lt;=ROWS(Table1[]), INDEX(Table1[Notes], ROW()), INDEX(Table2[Comments], ROW()-ROWS(Table1[])))</f>
        <v>0</v>
      </c>
    </row>
    <row r="166" spans="1:15" x14ac:dyDescent="0.25">
      <c r="A166" cm="1">
        <f t="array" ref="A166">IF(ROW()&lt;=ROWS(Table1[]), INDEX(Table1[SurveyNo], ROW()), INDEX(Table2[SurveyNo], ROW()-ROWS(Table1[])))</f>
        <v>0</v>
      </c>
      <c r="B166" s="23" cm="1">
        <f t="array" ref="B166">IF(ROW()&lt;=ROWS(Table1[]), INDEX(Table1[Date], ROW()), INDEX(Table2[Date], ROW()-ROWS(Table1[])))</f>
        <v>45622</v>
      </c>
      <c r="C166" cm="1">
        <f t="array" ref="C166">IF(ROW()&lt;=ROWS(Table1[]), INDEX(Table1[SampleID], ROW()), INDEX(Table2[SampleID], ROW()-ROWS(Table1[])))</f>
        <v>722624</v>
      </c>
      <c r="D166" t="str" cm="1">
        <f t="array" ref="D166">IF(ROW()&lt;=ROWS(Table1[]), INDEX(Table1[Survey], ROW()), INDEX(Table2[Survey], ROW()-ROWS(Table1[])))</f>
        <v>EDSM</v>
      </c>
      <c r="E166" t="str" cm="1">
        <f t="array" ref="E166">IF(ROW()&lt;=ROWS(Table1[]), INDEX(Table1[Station Code], ROW()), INDEX(Table2[Station], ROW()-ROWS(Table1[])))</f>
        <v>25-18-SM03</v>
      </c>
      <c r="F166" t="str" cm="1">
        <f t="array" ref="F166">IF(ROW()&lt;=ROWS(Table1[]), INDEX(Table1[Region], ROW()), INDEX(Table2[Region], ROW()-ROWS(Table1[])))</f>
        <v>West</v>
      </c>
      <c r="G166" t="str" cm="1">
        <f t="array" ref="G166">IF(ROW()&lt;=ROWS(Table1[]), INDEX(Table1[Subregion], ROW()), INDEX(Table2[Subregion], ROW()-ROWS(Table1[])))</f>
        <v>Suisun Marsh</v>
      </c>
      <c r="H166" t="str" cm="1">
        <f t="array" ref="H166">IF(ROW()&lt;=ROWS(Table1[]), INDEX(Table1[Stratum], ROW()), INDEX(Table2[Stratum], ROW()-ROWS(Table1[])))</f>
        <v>Suisun Marsh</v>
      </c>
      <c r="I166" cm="1">
        <f t="array" ref="I166">IF(ROW()&lt;=ROWS(Table1[]), INDEX(Table1[Fork Length], ROW()), INDEX(Table2[Length], ROW()-ROWS(Table1[])))</f>
        <v>60</v>
      </c>
      <c r="J166" cm="1">
        <f t="array" ref="J166">IF(ROW()&lt;=ROWS(Table1[]), INDEX(Table1[Catch], ROW()), INDEX(Table2[Frequency], ROW()-ROWS(Table1[])))</f>
        <v>1</v>
      </c>
      <c r="K166" t="str" cm="1">
        <f t="array" ref="K166">IF(ROW()&lt;=ROWS(Table1[]), INDEX(Table1[Life Stage], ROW()), INDEX(Table2[Life Stage], ROW()-ROWS(Table1[])))</f>
        <v>Juvenile</v>
      </c>
      <c r="L166" s="50" cm="1">
        <f t="array" ref="L166">IF(ROW()&lt;=ROWS(Table1[]), INDEX(Table1[SalvageSum], ROW()), INDEX(Table2[SalvageSum], ROW()-ROWS(Table1[])))</f>
        <v>0</v>
      </c>
      <c r="M166" s="50" cm="1">
        <f t="array" ref="M166">IF(ROW()&lt;=ROWS(Table1[]), INDEX(Table1[ExpSalv], ROW()), INDEX(Table2[ExpSalv], ROW()-ROWS(Table1[])))</f>
        <v>0</v>
      </c>
      <c r="N166" t="str" cm="1">
        <f t="array" ref="N166">IF(ROW()&lt;=ROWS(Table1[]), INDEX(Table1[Agency], ROW()), INDEX(Table2[Agency], ROW()-ROWS(Table1[])))</f>
        <v>USFWS</v>
      </c>
      <c r="O166" cm="1">
        <f t="array" ref="O166">IF(ROW()&lt;=ROWS(Table1[]), INDEX(Table1[Notes], ROW()), INDEX(Table2[Comments], ROW()-ROWS(Table1[])))</f>
        <v>0</v>
      </c>
    </row>
    <row r="167" spans="1:15" x14ac:dyDescent="0.25">
      <c r="A167" cm="1">
        <f t="array" ref="A167">IF(ROW()&lt;=ROWS(Table1[]), INDEX(Table1[SurveyNo], ROW()), INDEX(Table2[SurveyNo], ROW()-ROWS(Table1[])))</f>
        <v>0</v>
      </c>
      <c r="B167" s="23" cm="1">
        <f t="array" ref="B167">IF(ROW()&lt;=ROWS(Table1[]), INDEX(Table1[Date], ROW()), INDEX(Table2[Date], ROW()-ROWS(Table1[])))</f>
        <v>45622</v>
      </c>
      <c r="C167" cm="1">
        <f t="array" ref="C167">IF(ROW()&lt;=ROWS(Table1[]), INDEX(Table1[SampleID], ROW()), INDEX(Table2[SampleID], ROW()-ROWS(Table1[])))</f>
        <v>722624</v>
      </c>
      <c r="D167" t="str" cm="1">
        <f t="array" ref="D167">IF(ROW()&lt;=ROWS(Table1[]), INDEX(Table1[Survey], ROW()), INDEX(Table2[Survey], ROW()-ROWS(Table1[])))</f>
        <v>EDSM</v>
      </c>
      <c r="E167" t="str" cm="1">
        <f t="array" ref="E167">IF(ROW()&lt;=ROWS(Table1[]), INDEX(Table1[Station Code], ROW()), INDEX(Table2[Station], ROW()-ROWS(Table1[])))</f>
        <v>25-18-SM03</v>
      </c>
      <c r="F167" t="str" cm="1">
        <f t="array" ref="F167">IF(ROW()&lt;=ROWS(Table1[]), INDEX(Table1[Region], ROW()), INDEX(Table2[Region], ROW()-ROWS(Table1[])))</f>
        <v>West</v>
      </c>
      <c r="G167" t="str" cm="1">
        <f t="array" ref="G167">IF(ROW()&lt;=ROWS(Table1[]), INDEX(Table1[Subregion], ROW()), INDEX(Table2[Subregion], ROW()-ROWS(Table1[])))</f>
        <v>Suisun Marsh</v>
      </c>
      <c r="H167" t="str" cm="1">
        <f t="array" ref="H167">IF(ROW()&lt;=ROWS(Table1[]), INDEX(Table1[Stratum], ROW()), INDEX(Table2[Stratum], ROW()-ROWS(Table1[])))</f>
        <v>Suisun Marsh</v>
      </c>
      <c r="I167" cm="1">
        <f t="array" ref="I167">IF(ROW()&lt;=ROWS(Table1[]), INDEX(Table1[Fork Length], ROW()), INDEX(Table2[Length], ROW()-ROWS(Table1[])))</f>
        <v>75</v>
      </c>
      <c r="J167" cm="1">
        <f t="array" ref="J167">IF(ROW()&lt;=ROWS(Table1[]), INDEX(Table1[Catch], ROW()), INDEX(Table2[Frequency], ROW()-ROWS(Table1[])))</f>
        <v>1</v>
      </c>
      <c r="K167" t="str" cm="1">
        <f t="array" ref="K167">IF(ROW()&lt;=ROWS(Table1[]), INDEX(Table1[Life Stage], ROW()), INDEX(Table2[Life Stage], ROW()-ROWS(Table1[])))</f>
        <v>Juvenile</v>
      </c>
      <c r="L167" s="50" cm="1">
        <f t="array" ref="L167">IF(ROW()&lt;=ROWS(Table1[]), INDEX(Table1[SalvageSum], ROW()), INDEX(Table2[SalvageSum], ROW()-ROWS(Table1[])))</f>
        <v>0</v>
      </c>
      <c r="M167" s="50" cm="1">
        <f t="array" ref="M167">IF(ROW()&lt;=ROWS(Table1[]), INDEX(Table1[ExpSalv], ROW()), INDEX(Table2[ExpSalv], ROW()-ROWS(Table1[])))</f>
        <v>0</v>
      </c>
      <c r="N167" t="str" cm="1">
        <f t="array" ref="N167">IF(ROW()&lt;=ROWS(Table1[]), INDEX(Table1[Agency], ROW()), INDEX(Table2[Agency], ROW()-ROWS(Table1[])))</f>
        <v>USFWS</v>
      </c>
      <c r="O167" cm="1">
        <f t="array" ref="O167">IF(ROW()&lt;=ROWS(Table1[]), INDEX(Table1[Notes], ROW()), INDEX(Table2[Comments], ROW()-ROWS(Table1[])))</f>
        <v>0</v>
      </c>
    </row>
    <row r="168" spans="1:15" x14ac:dyDescent="0.25">
      <c r="A168" cm="1">
        <f t="array" ref="A168">IF(ROW()&lt;=ROWS(Table1[]), INDEX(Table1[SurveyNo], ROW()), INDEX(Table2[SurveyNo], ROW()-ROWS(Table1[])))</f>
        <v>0</v>
      </c>
      <c r="B168" s="23" cm="1">
        <f t="array" ref="B168">IF(ROW()&lt;=ROWS(Table1[]), INDEX(Table1[Date], ROW()), INDEX(Table2[Date], ROW()-ROWS(Table1[])))</f>
        <v>45622</v>
      </c>
      <c r="C168" cm="1">
        <f t="array" ref="C168">IF(ROW()&lt;=ROWS(Table1[]), INDEX(Table1[SampleID], ROW()), INDEX(Table2[SampleID], ROW()-ROWS(Table1[])))</f>
        <v>722624</v>
      </c>
      <c r="D168" t="str" cm="1">
        <f t="array" ref="D168">IF(ROW()&lt;=ROWS(Table1[]), INDEX(Table1[Survey], ROW()), INDEX(Table2[Survey], ROW()-ROWS(Table1[])))</f>
        <v>EDSM</v>
      </c>
      <c r="E168" t="str" cm="1">
        <f t="array" ref="E168">IF(ROW()&lt;=ROWS(Table1[]), INDEX(Table1[Station Code], ROW()), INDEX(Table2[Station], ROW()-ROWS(Table1[])))</f>
        <v>25-18-SM03</v>
      </c>
      <c r="F168" t="str" cm="1">
        <f t="array" ref="F168">IF(ROW()&lt;=ROWS(Table1[]), INDEX(Table1[Region], ROW()), INDEX(Table2[Region], ROW()-ROWS(Table1[])))</f>
        <v>West</v>
      </c>
      <c r="G168" t="str" cm="1">
        <f t="array" ref="G168">IF(ROW()&lt;=ROWS(Table1[]), INDEX(Table1[Subregion], ROW()), INDEX(Table2[Subregion], ROW()-ROWS(Table1[])))</f>
        <v>Suisun Marsh</v>
      </c>
      <c r="H168" t="str" cm="1">
        <f t="array" ref="H168">IF(ROW()&lt;=ROWS(Table1[]), INDEX(Table1[Stratum], ROW()), INDEX(Table2[Stratum], ROW()-ROWS(Table1[])))</f>
        <v>Suisun Marsh</v>
      </c>
      <c r="I168" cm="1">
        <f t="array" ref="I168">IF(ROW()&lt;=ROWS(Table1[]), INDEX(Table1[Fork Length], ROW()), INDEX(Table2[Length], ROW()-ROWS(Table1[])))</f>
        <v>76</v>
      </c>
      <c r="J168" cm="1">
        <f t="array" ref="J168">IF(ROW()&lt;=ROWS(Table1[]), INDEX(Table1[Catch], ROW()), INDEX(Table2[Frequency], ROW()-ROWS(Table1[])))</f>
        <v>1</v>
      </c>
      <c r="K168" t="str" cm="1">
        <f t="array" ref="K168">IF(ROW()&lt;=ROWS(Table1[]), INDEX(Table1[Life Stage], ROW()), INDEX(Table2[Life Stage], ROW()-ROWS(Table1[])))</f>
        <v>Juvenile</v>
      </c>
      <c r="L168" s="50" cm="1">
        <f t="array" ref="L168">IF(ROW()&lt;=ROWS(Table1[]), INDEX(Table1[SalvageSum], ROW()), INDEX(Table2[SalvageSum], ROW()-ROWS(Table1[])))</f>
        <v>0</v>
      </c>
      <c r="M168" s="50" cm="1">
        <f t="array" ref="M168">IF(ROW()&lt;=ROWS(Table1[]), INDEX(Table1[ExpSalv], ROW()), INDEX(Table2[ExpSalv], ROW()-ROWS(Table1[])))</f>
        <v>0</v>
      </c>
      <c r="N168" t="str" cm="1">
        <f t="array" ref="N168">IF(ROW()&lt;=ROWS(Table1[]), INDEX(Table1[Agency], ROW()), INDEX(Table2[Agency], ROW()-ROWS(Table1[])))</f>
        <v>USFWS</v>
      </c>
      <c r="O168" cm="1">
        <f t="array" ref="O168">IF(ROW()&lt;=ROWS(Table1[]), INDEX(Table1[Notes], ROW()), INDEX(Table2[Comments], ROW()-ROWS(Table1[])))</f>
        <v>0</v>
      </c>
    </row>
    <row r="169" spans="1:15" x14ac:dyDescent="0.25">
      <c r="A169" cm="1">
        <f t="array" ref="A169">IF(ROW()&lt;=ROWS(Table1[]), INDEX(Table1[SurveyNo], ROW()), INDEX(Table2[SurveyNo], ROW()-ROWS(Table1[])))</f>
        <v>0</v>
      </c>
      <c r="B169" s="23" cm="1">
        <f t="array" ref="B169">IF(ROW()&lt;=ROWS(Table1[]), INDEX(Table1[Date], ROW()), INDEX(Table2[Date], ROW()-ROWS(Table1[])))</f>
        <v>45622</v>
      </c>
      <c r="C169" cm="1">
        <f t="array" ref="C169">IF(ROW()&lt;=ROWS(Table1[]), INDEX(Table1[SampleID], ROW()), INDEX(Table2[SampleID], ROW()-ROWS(Table1[])))</f>
        <v>722624</v>
      </c>
      <c r="D169" t="str" cm="1">
        <f t="array" ref="D169">IF(ROW()&lt;=ROWS(Table1[]), INDEX(Table1[Survey], ROW()), INDEX(Table2[Survey], ROW()-ROWS(Table1[])))</f>
        <v>EDSM</v>
      </c>
      <c r="E169" t="str" cm="1">
        <f t="array" ref="E169">IF(ROW()&lt;=ROWS(Table1[]), INDEX(Table1[Station Code], ROW()), INDEX(Table2[Station], ROW()-ROWS(Table1[])))</f>
        <v>25-18-SM03</v>
      </c>
      <c r="F169" t="str" cm="1">
        <f t="array" ref="F169">IF(ROW()&lt;=ROWS(Table1[]), INDEX(Table1[Region], ROW()), INDEX(Table2[Region], ROW()-ROWS(Table1[])))</f>
        <v>West</v>
      </c>
      <c r="G169" t="str" cm="1">
        <f t="array" ref="G169">IF(ROW()&lt;=ROWS(Table1[]), INDEX(Table1[Subregion], ROW()), INDEX(Table2[Subregion], ROW()-ROWS(Table1[])))</f>
        <v>Suisun Marsh</v>
      </c>
      <c r="H169" t="str" cm="1">
        <f t="array" ref="H169">IF(ROW()&lt;=ROWS(Table1[]), INDEX(Table1[Stratum], ROW()), INDEX(Table2[Stratum], ROW()-ROWS(Table1[])))</f>
        <v>Suisun Marsh</v>
      </c>
      <c r="I169" cm="1">
        <f t="array" ref="I169">IF(ROW()&lt;=ROWS(Table1[]), INDEX(Table1[Fork Length], ROW()), INDEX(Table2[Length], ROW()-ROWS(Table1[])))</f>
        <v>80</v>
      </c>
      <c r="J169" cm="1">
        <f t="array" ref="J169">IF(ROW()&lt;=ROWS(Table1[]), INDEX(Table1[Catch], ROW()), INDEX(Table2[Frequency], ROW()-ROWS(Table1[])))</f>
        <v>1</v>
      </c>
      <c r="K169" t="str" cm="1">
        <f t="array" ref="K169">IF(ROW()&lt;=ROWS(Table1[]), INDEX(Table1[Life Stage], ROW()), INDEX(Table2[Life Stage], ROW()-ROWS(Table1[])))</f>
        <v>Juvenile</v>
      </c>
      <c r="L169" s="50" cm="1">
        <f t="array" ref="L169">IF(ROW()&lt;=ROWS(Table1[]), INDEX(Table1[SalvageSum], ROW()), INDEX(Table2[SalvageSum], ROW()-ROWS(Table1[])))</f>
        <v>0</v>
      </c>
      <c r="M169" s="50" cm="1">
        <f t="array" ref="M169">IF(ROW()&lt;=ROWS(Table1[]), INDEX(Table1[ExpSalv], ROW()), INDEX(Table2[ExpSalv], ROW()-ROWS(Table1[])))</f>
        <v>0</v>
      </c>
      <c r="N169" t="str" cm="1">
        <f t="array" ref="N169">IF(ROW()&lt;=ROWS(Table1[]), INDEX(Table1[Agency], ROW()), INDEX(Table2[Agency], ROW()-ROWS(Table1[])))</f>
        <v>USFWS</v>
      </c>
      <c r="O169" cm="1">
        <f t="array" ref="O169">IF(ROW()&lt;=ROWS(Table1[]), INDEX(Table1[Notes], ROW()), INDEX(Table2[Comments], ROW()-ROWS(Table1[])))</f>
        <v>0</v>
      </c>
    </row>
    <row r="170" spans="1:15" x14ac:dyDescent="0.25">
      <c r="A170" cm="1">
        <f t="array" ref="A170">IF(ROW()&lt;=ROWS(Table1[]), INDEX(Table1[SurveyNo], ROW()), INDEX(Table2[SurveyNo], ROW()-ROWS(Table1[])))</f>
        <v>0</v>
      </c>
      <c r="B170" s="23" cm="1">
        <f t="array" ref="B170">IF(ROW()&lt;=ROWS(Table1[]), INDEX(Table1[Date], ROW()), INDEX(Table2[Date], ROW()-ROWS(Table1[])))</f>
        <v>45622</v>
      </c>
      <c r="C170" cm="1">
        <f t="array" ref="C170">IF(ROW()&lt;=ROWS(Table1[]), INDEX(Table1[SampleID], ROW()), INDEX(Table2[SampleID], ROW()-ROWS(Table1[])))</f>
        <v>722625</v>
      </c>
      <c r="D170" t="str" cm="1">
        <f t="array" ref="D170">IF(ROW()&lt;=ROWS(Table1[]), INDEX(Table1[Survey], ROW()), INDEX(Table2[Survey], ROW()-ROWS(Table1[])))</f>
        <v>EDSM</v>
      </c>
      <c r="E170" t="str" cm="1">
        <f t="array" ref="E170">IF(ROW()&lt;=ROWS(Table1[]), INDEX(Table1[Station Code], ROW()), INDEX(Table2[Station], ROW()-ROWS(Table1[])))</f>
        <v>25-18-SM03</v>
      </c>
      <c r="F170" t="str" cm="1">
        <f t="array" ref="F170">IF(ROW()&lt;=ROWS(Table1[]), INDEX(Table1[Region], ROW()), INDEX(Table2[Region], ROW()-ROWS(Table1[])))</f>
        <v>West</v>
      </c>
      <c r="G170" t="str" cm="1">
        <f t="array" ref="G170">IF(ROW()&lt;=ROWS(Table1[]), INDEX(Table1[Subregion], ROW()), INDEX(Table2[Subregion], ROW()-ROWS(Table1[])))</f>
        <v>Suisun Marsh</v>
      </c>
      <c r="H170" t="str" cm="1">
        <f t="array" ref="H170">IF(ROW()&lt;=ROWS(Table1[]), INDEX(Table1[Stratum], ROW()), INDEX(Table2[Stratum], ROW()-ROWS(Table1[])))</f>
        <v>Suisun Marsh</v>
      </c>
      <c r="I170" cm="1">
        <f t="array" ref="I170">IF(ROW()&lt;=ROWS(Table1[]), INDEX(Table1[Fork Length], ROW()), INDEX(Table2[Length], ROW()-ROWS(Table1[])))</f>
        <v>68</v>
      </c>
      <c r="J170" cm="1">
        <f t="array" ref="J170">IF(ROW()&lt;=ROWS(Table1[]), INDEX(Table1[Catch], ROW()), INDEX(Table2[Frequency], ROW()-ROWS(Table1[])))</f>
        <v>4</v>
      </c>
      <c r="K170" t="str" cm="1">
        <f t="array" ref="K170">IF(ROW()&lt;=ROWS(Table1[]), INDEX(Table1[Life Stage], ROW()), INDEX(Table2[Life Stage], ROW()-ROWS(Table1[])))</f>
        <v>Juvenile</v>
      </c>
      <c r="L170" s="50" cm="1">
        <f t="array" ref="L170">IF(ROW()&lt;=ROWS(Table1[]), INDEX(Table1[SalvageSum], ROW()), INDEX(Table2[SalvageSum], ROW()-ROWS(Table1[])))</f>
        <v>0</v>
      </c>
      <c r="M170" s="50" cm="1">
        <f t="array" ref="M170">IF(ROW()&lt;=ROWS(Table1[]), INDEX(Table1[ExpSalv], ROW()), INDEX(Table2[ExpSalv], ROW()-ROWS(Table1[])))</f>
        <v>0</v>
      </c>
      <c r="N170" t="str" cm="1">
        <f t="array" ref="N170">IF(ROW()&lt;=ROWS(Table1[]), INDEX(Table1[Agency], ROW()), INDEX(Table2[Agency], ROW()-ROWS(Table1[])))</f>
        <v>USFWS</v>
      </c>
      <c r="O170" cm="1">
        <f t="array" ref="O170">IF(ROW()&lt;=ROWS(Table1[]), INDEX(Table1[Notes], ROW()), INDEX(Table2[Comments], ROW()-ROWS(Table1[])))</f>
        <v>0</v>
      </c>
    </row>
    <row r="171" spans="1:15" x14ac:dyDescent="0.25">
      <c r="A171" cm="1">
        <f t="array" ref="A171">IF(ROW()&lt;=ROWS(Table1[]), INDEX(Table1[SurveyNo], ROW()), INDEX(Table2[SurveyNo], ROW()-ROWS(Table1[])))</f>
        <v>0</v>
      </c>
      <c r="B171" s="23" cm="1">
        <f t="array" ref="B171">IF(ROW()&lt;=ROWS(Table1[]), INDEX(Table1[Date], ROW()), INDEX(Table2[Date], ROW()-ROWS(Table1[])))</f>
        <v>45622</v>
      </c>
      <c r="C171" cm="1">
        <f t="array" ref="C171">IF(ROW()&lt;=ROWS(Table1[]), INDEX(Table1[SampleID], ROW()), INDEX(Table2[SampleID], ROW()-ROWS(Table1[])))</f>
        <v>722625</v>
      </c>
      <c r="D171" t="str" cm="1">
        <f t="array" ref="D171">IF(ROW()&lt;=ROWS(Table1[]), INDEX(Table1[Survey], ROW()), INDEX(Table2[Survey], ROW()-ROWS(Table1[])))</f>
        <v>EDSM</v>
      </c>
      <c r="E171" t="str" cm="1">
        <f t="array" ref="E171">IF(ROW()&lt;=ROWS(Table1[]), INDEX(Table1[Station Code], ROW()), INDEX(Table2[Station], ROW()-ROWS(Table1[])))</f>
        <v>25-18-SM03</v>
      </c>
      <c r="F171" t="str" cm="1">
        <f t="array" ref="F171">IF(ROW()&lt;=ROWS(Table1[]), INDEX(Table1[Region], ROW()), INDEX(Table2[Region], ROW()-ROWS(Table1[])))</f>
        <v>West</v>
      </c>
      <c r="G171" t="str" cm="1">
        <f t="array" ref="G171">IF(ROW()&lt;=ROWS(Table1[]), INDEX(Table1[Subregion], ROW()), INDEX(Table2[Subregion], ROW()-ROWS(Table1[])))</f>
        <v>Suisun Marsh</v>
      </c>
      <c r="H171" t="str" cm="1">
        <f t="array" ref="H171">IF(ROW()&lt;=ROWS(Table1[]), INDEX(Table1[Stratum], ROW()), INDEX(Table2[Stratum], ROW()-ROWS(Table1[])))</f>
        <v>Suisun Marsh</v>
      </c>
      <c r="I171" cm="1">
        <f t="array" ref="I171">IF(ROW()&lt;=ROWS(Table1[]), INDEX(Table1[Fork Length], ROW()), INDEX(Table2[Length], ROW()-ROWS(Table1[])))</f>
        <v>70</v>
      </c>
      <c r="J171" cm="1">
        <f t="array" ref="J171">IF(ROW()&lt;=ROWS(Table1[]), INDEX(Table1[Catch], ROW()), INDEX(Table2[Frequency], ROW()-ROWS(Table1[])))</f>
        <v>1</v>
      </c>
      <c r="K171" t="str" cm="1">
        <f t="array" ref="K171">IF(ROW()&lt;=ROWS(Table1[]), INDEX(Table1[Life Stage], ROW()), INDEX(Table2[Life Stage], ROW()-ROWS(Table1[])))</f>
        <v>Juvenile</v>
      </c>
      <c r="L171" s="50" cm="1">
        <f t="array" ref="L171">IF(ROW()&lt;=ROWS(Table1[]), INDEX(Table1[SalvageSum], ROW()), INDEX(Table2[SalvageSum], ROW()-ROWS(Table1[])))</f>
        <v>0</v>
      </c>
      <c r="M171" s="50" cm="1">
        <f t="array" ref="M171">IF(ROW()&lt;=ROWS(Table1[]), INDEX(Table1[ExpSalv], ROW()), INDEX(Table2[ExpSalv], ROW()-ROWS(Table1[])))</f>
        <v>0</v>
      </c>
      <c r="N171" t="str" cm="1">
        <f t="array" ref="N171">IF(ROW()&lt;=ROWS(Table1[]), INDEX(Table1[Agency], ROW()), INDEX(Table2[Agency], ROW()-ROWS(Table1[])))</f>
        <v>USFWS</v>
      </c>
      <c r="O171" cm="1">
        <f t="array" ref="O171">IF(ROW()&lt;=ROWS(Table1[]), INDEX(Table1[Notes], ROW()), INDEX(Table2[Comments], ROW()-ROWS(Table1[])))</f>
        <v>0</v>
      </c>
    </row>
    <row r="172" spans="1:15" x14ac:dyDescent="0.25">
      <c r="A172" cm="1">
        <f t="array" ref="A172">IF(ROW()&lt;=ROWS(Table1[]), INDEX(Table1[SurveyNo], ROW()), INDEX(Table2[SurveyNo], ROW()-ROWS(Table1[])))</f>
        <v>0</v>
      </c>
      <c r="B172" s="23" cm="1">
        <f t="array" ref="B172">IF(ROW()&lt;=ROWS(Table1[]), INDEX(Table1[Date], ROW()), INDEX(Table2[Date], ROW()-ROWS(Table1[])))</f>
        <v>45622</v>
      </c>
      <c r="C172" cm="1">
        <f t="array" ref="C172">IF(ROW()&lt;=ROWS(Table1[]), INDEX(Table1[SampleID], ROW()), INDEX(Table2[SampleID], ROW()-ROWS(Table1[])))</f>
        <v>722625</v>
      </c>
      <c r="D172" t="str" cm="1">
        <f t="array" ref="D172">IF(ROW()&lt;=ROWS(Table1[]), INDEX(Table1[Survey], ROW()), INDEX(Table2[Survey], ROW()-ROWS(Table1[])))</f>
        <v>EDSM</v>
      </c>
      <c r="E172" t="str" cm="1">
        <f t="array" ref="E172">IF(ROW()&lt;=ROWS(Table1[]), INDEX(Table1[Station Code], ROW()), INDEX(Table2[Station], ROW()-ROWS(Table1[])))</f>
        <v>25-18-SM03</v>
      </c>
      <c r="F172" t="str" cm="1">
        <f t="array" ref="F172">IF(ROW()&lt;=ROWS(Table1[]), INDEX(Table1[Region], ROW()), INDEX(Table2[Region], ROW()-ROWS(Table1[])))</f>
        <v>West</v>
      </c>
      <c r="G172" t="str" cm="1">
        <f t="array" ref="G172">IF(ROW()&lt;=ROWS(Table1[]), INDEX(Table1[Subregion], ROW()), INDEX(Table2[Subregion], ROW()-ROWS(Table1[])))</f>
        <v>Suisun Marsh</v>
      </c>
      <c r="H172" t="str" cm="1">
        <f t="array" ref="H172">IF(ROW()&lt;=ROWS(Table1[]), INDEX(Table1[Stratum], ROW()), INDEX(Table2[Stratum], ROW()-ROWS(Table1[])))</f>
        <v>Suisun Marsh</v>
      </c>
      <c r="I172" cm="1">
        <f t="array" ref="I172">IF(ROW()&lt;=ROWS(Table1[]), INDEX(Table1[Fork Length], ROW()), INDEX(Table2[Length], ROW()-ROWS(Table1[])))</f>
        <v>66</v>
      </c>
      <c r="J172" cm="1">
        <f t="array" ref="J172">IF(ROW()&lt;=ROWS(Table1[]), INDEX(Table1[Catch], ROW()), INDEX(Table2[Frequency], ROW()-ROWS(Table1[])))</f>
        <v>1</v>
      </c>
      <c r="K172" t="str" cm="1">
        <f t="array" ref="K172">IF(ROW()&lt;=ROWS(Table1[]), INDEX(Table1[Life Stage], ROW()), INDEX(Table2[Life Stage], ROW()-ROWS(Table1[])))</f>
        <v>Juvenile</v>
      </c>
      <c r="L172" s="50" cm="1">
        <f t="array" ref="L172">IF(ROW()&lt;=ROWS(Table1[]), INDEX(Table1[SalvageSum], ROW()), INDEX(Table2[SalvageSum], ROW()-ROWS(Table1[])))</f>
        <v>0</v>
      </c>
      <c r="M172" s="50" cm="1">
        <f t="array" ref="M172">IF(ROW()&lt;=ROWS(Table1[]), INDEX(Table1[ExpSalv], ROW()), INDEX(Table2[ExpSalv], ROW()-ROWS(Table1[])))</f>
        <v>0</v>
      </c>
      <c r="N172" t="str" cm="1">
        <f t="array" ref="N172">IF(ROW()&lt;=ROWS(Table1[]), INDEX(Table1[Agency], ROW()), INDEX(Table2[Agency], ROW()-ROWS(Table1[])))</f>
        <v>USFWS</v>
      </c>
      <c r="O172" cm="1">
        <f t="array" ref="O172">IF(ROW()&lt;=ROWS(Table1[]), INDEX(Table1[Notes], ROW()), INDEX(Table2[Comments], ROW()-ROWS(Table1[])))</f>
        <v>0</v>
      </c>
    </row>
    <row r="173" spans="1:15" x14ac:dyDescent="0.25">
      <c r="A173" cm="1">
        <f t="array" ref="A173">IF(ROW()&lt;=ROWS(Table1[]), INDEX(Table1[SurveyNo], ROW()), INDEX(Table2[SurveyNo], ROW()-ROWS(Table1[])))</f>
        <v>0</v>
      </c>
      <c r="B173" s="23" cm="1">
        <f t="array" ref="B173">IF(ROW()&lt;=ROWS(Table1[]), INDEX(Table1[Date], ROW()), INDEX(Table2[Date], ROW()-ROWS(Table1[])))</f>
        <v>45622</v>
      </c>
      <c r="C173" cm="1">
        <f t="array" ref="C173">IF(ROW()&lt;=ROWS(Table1[]), INDEX(Table1[SampleID], ROW()), INDEX(Table2[SampleID], ROW()-ROWS(Table1[])))</f>
        <v>722625</v>
      </c>
      <c r="D173" t="str" cm="1">
        <f t="array" ref="D173">IF(ROW()&lt;=ROWS(Table1[]), INDEX(Table1[Survey], ROW()), INDEX(Table2[Survey], ROW()-ROWS(Table1[])))</f>
        <v>EDSM</v>
      </c>
      <c r="E173" t="str" cm="1">
        <f t="array" ref="E173">IF(ROW()&lt;=ROWS(Table1[]), INDEX(Table1[Station Code], ROW()), INDEX(Table2[Station], ROW()-ROWS(Table1[])))</f>
        <v>25-18-SM03</v>
      </c>
      <c r="F173" t="str" cm="1">
        <f t="array" ref="F173">IF(ROW()&lt;=ROWS(Table1[]), INDEX(Table1[Region], ROW()), INDEX(Table2[Region], ROW()-ROWS(Table1[])))</f>
        <v>West</v>
      </c>
      <c r="G173" t="str" cm="1">
        <f t="array" ref="G173">IF(ROW()&lt;=ROWS(Table1[]), INDEX(Table1[Subregion], ROW()), INDEX(Table2[Subregion], ROW()-ROWS(Table1[])))</f>
        <v>Suisun Marsh</v>
      </c>
      <c r="H173" t="str" cm="1">
        <f t="array" ref="H173">IF(ROW()&lt;=ROWS(Table1[]), INDEX(Table1[Stratum], ROW()), INDEX(Table2[Stratum], ROW()-ROWS(Table1[])))</f>
        <v>Suisun Marsh</v>
      </c>
      <c r="I173" cm="1">
        <f t="array" ref="I173">IF(ROW()&lt;=ROWS(Table1[]), INDEX(Table1[Fork Length], ROW()), INDEX(Table2[Length], ROW()-ROWS(Table1[])))</f>
        <v>63</v>
      </c>
      <c r="J173" cm="1">
        <f t="array" ref="J173">IF(ROW()&lt;=ROWS(Table1[]), INDEX(Table1[Catch], ROW()), INDEX(Table2[Frequency], ROW()-ROWS(Table1[])))</f>
        <v>3</v>
      </c>
      <c r="K173" t="str" cm="1">
        <f t="array" ref="K173">IF(ROW()&lt;=ROWS(Table1[]), INDEX(Table1[Life Stage], ROW()), INDEX(Table2[Life Stage], ROW()-ROWS(Table1[])))</f>
        <v>Juvenile</v>
      </c>
      <c r="L173" s="50" cm="1">
        <f t="array" ref="L173">IF(ROW()&lt;=ROWS(Table1[]), INDEX(Table1[SalvageSum], ROW()), INDEX(Table2[SalvageSum], ROW()-ROWS(Table1[])))</f>
        <v>0</v>
      </c>
      <c r="M173" s="50" cm="1">
        <f t="array" ref="M173">IF(ROW()&lt;=ROWS(Table1[]), INDEX(Table1[ExpSalv], ROW()), INDEX(Table2[ExpSalv], ROW()-ROWS(Table1[])))</f>
        <v>0</v>
      </c>
      <c r="N173" t="str" cm="1">
        <f t="array" ref="N173">IF(ROW()&lt;=ROWS(Table1[]), INDEX(Table1[Agency], ROW()), INDEX(Table2[Agency], ROW()-ROWS(Table1[])))</f>
        <v>USFWS</v>
      </c>
      <c r="O173" cm="1">
        <f t="array" ref="O173">IF(ROW()&lt;=ROWS(Table1[]), INDEX(Table1[Notes], ROW()), INDEX(Table2[Comments], ROW()-ROWS(Table1[])))</f>
        <v>0</v>
      </c>
    </row>
    <row r="174" spans="1:15" x14ac:dyDescent="0.25">
      <c r="A174" cm="1">
        <f t="array" ref="A174">IF(ROW()&lt;=ROWS(Table1[]), INDEX(Table1[SurveyNo], ROW()), INDEX(Table2[SurveyNo], ROW()-ROWS(Table1[])))</f>
        <v>0</v>
      </c>
      <c r="B174" s="23" cm="1">
        <f t="array" ref="B174">IF(ROW()&lt;=ROWS(Table1[]), INDEX(Table1[Date], ROW()), INDEX(Table2[Date], ROW()-ROWS(Table1[])))</f>
        <v>45622</v>
      </c>
      <c r="C174" cm="1">
        <f t="array" ref="C174">IF(ROW()&lt;=ROWS(Table1[]), INDEX(Table1[SampleID], ROW()), INDEX(Table2[SampleID], ROW()-ROWS(Table1[])))</f>
        <v>722625</v>
      </c>
      <c r="D174" t="str" cm="1">
        <f t="array" ref="D174">IF(ROW()&lt;=ROWS(Table1[]), INDEX(Table1[Survey], ROW()), INDEX(Table2[Survey], ROW()-ROWS(Table1[])))</f>
        <v>EDSM</v>
      </c>
      <c r="E174" t="str" cm="1">
        <f t="array" ref="E174">IF(ROW()&lt;=ROWS(Table1[]), INDEX(Table1[Station Code], ROW()), INDEX(Table2[Station], ROW()-ROWS(Table1[])))</f>
        <v>25-18-SM03</v>
      </c>
      <c r="F174" t="str" cm="1">
        <f t="array" ref="F174">IF(ROW()&lt;=ROWS(Table1[]), INDEX(Table1[Region], ROW()), INDEX(Table2[Region], ROW()-ROWS(Table1[])))</f>
        <v>West</v>
      </c>
      <c r="G174" t="str" cm="1">
        <f t="array" ref="G174">IF(ROW()&lt;=ROWS(Table1[]), INDEX(Table1[Subregion], ROW()), INDEX(Table2[Subregion], ROW()-ROWS(Table1[])))</f>
        <v>Suisun Marsh</v>
      </c>
      <c r="H174" t="str" cm="1">
        <f t="array" ref="H174">IF(ROW()&lt;=ROWS(Table1[]), INDEX(Table1[Stratum], ROW()), INDEX(Table2[Stratum], ROW()-ROWS(Table1[])))</f>
        <v>Suisun Marsh</v>
      </c>
      <c r="I174" cm="1">
        <f t="array" ref="I174">IF(ROW()&lt;=ROWS(Table1[]), INDEX(Table1[Fork Length], ROW()), INDEX(Table2[Length], ROW()-ROWS(Table1[])))</f>
        <v>65</v>
      </c>
      <c r="J174" cm="1">
        <f t="array" ref="J174">IF(ROW()&lt;=ROWS(Table1[]), INDEX(Table1[Catch], ROW()), INDEX(Table2[Frequency], ROW()-ROWS(Table1[])))</f>
        <v>1</v>
      </c>
      <c r="K174" t="str" cm="1">
        <f t="array" ref="K174">IF(ROW()&lt;=ROWS(Table1[]), INDEX(Table1[Life Stage], ROW()), INDEX(Table2[Life Stage], ROW()-ROWS(Table1[])))</f>
        <v>Juvenile</v>
      </c>
      <c r="L174" s="50" cm="1">
        <f t="array" ref="L174">IF(ROW()&lt;=ROWS(Table1[]), INDEX(Table1[SalvageSum], ROW()), INDEX(Table2[SalvageSum], ROW()-ROWS(Table1[])))</f>
        <v>0</v>
      </c>
      <c r="M174" s="50" cm="1">
        <f t="array" ref="M174">IF(ROW()&lt;=ROWS(Table1[]), INDEX(Table1[ExpSalv], ROW()), INDEX(Table2[ExpSalv], ROW()-ROWS(Table1[])))</f>
        <v>0</v>
      </c>
      <c r="N174" t="str" cm="1">
        <f t="array" ref="N174">IF(ROW()&lt;=ROWS(Table1[]), INDEX(Table1[Agency], ROW()), INDEX(Table2[Agency], ROW()-ROWS(Table1[])))</f>
        <v>USFWS</v>
      </c>
      <c r="O174" cm="1">
        <f t="array" ref="O174">IF(ROW()&lt;=ROWS(Table1[]), INDEX(Table1[Notes], ROW()), INDEX(Table2[Comments], ROW()-ROWS(Table1[])))</f>
        <v>0</v>
      </c>
    </row>
    <row r="175" spans="1:15" x14ac:dyDescent="0.25">
      <c r="A175" cm="1">
        <f t="array" ref="A175">IF(ROW()&lt;=ROWS(Table1[]), INDEX(Table1[SurveyNo], ROW()), INDEX(Table2[SurveyNo], ROW()-ROWS(Table1[])))</f>
        <v>0</v>
      </c>
      <c r="B175" s="23" cm="1">
        <f t="array" ref="B175">IF(ROW()&lt;=ROWS(Table1[]), INDEX(Table1[Date], ROW()), INDEX(Table2[Date], ROW()-ROWS(Table1[])))</f>
        <v>45622</v>
      </c>
      <c r="C175" cm="1">
        <f t="array" ref="C175">IF(ROW()&lt;=ROWS(Table1[]), INDEX(Table1[SampleID], ROW()), INDEX(Table2[SampleID], ROW()-ROWS(Table1[])))</f>
        <v>722625</v>
      </c>
      <c r="D175" t="str" cm="1">
        <f t="array" ref="D175">IF(ROW()&lt;=ROWS(Table1[]), INDEX(Table1[Survey], ROW()), INDEX(Table2[Survey], ROW()-ROWS(Table1[])))</f>
        <v>EDSM</v>
      </c>
      <c r="E175" t="str" cm="1">
        <f t="array" ref="E175">IF(ROW()&lt;=ROWS(Table1[]), INDEX(Table1[Station Code], ROW()), INDEX(Table2[Station], ROW()-ROWS(Table1[])))</f>
        <v>25-18-SM03</v>
      </c>
      <c r="F175" t="str" cm="1">
        <f t="array" ref="F175">IF(ROW()&lt;=ROWS(Table1[]), INDEX(Table1[Region], ROW()), INDEX(Table2[Region], ROW()-ROWS(Table1[])))</f>
        <v>West</v>
      </c>
      <c r="G175" t="str" cm="1">
        <f t="array" ref="G175">IF(ROW()&lt;=ROWS(Table1[]), INDEX(Table1[Subregion], ROW()), INDEX(Table2[Subregion], ROW()-ROWS(Table1[])))</f>
        <v>Suisun Marsh</v>
      </c>
      <c r="H175" t="str" cm="1">
        <f t="array" ref="H175">IF(ROW()&lt;=ROWS(Table1[]), INDEX(Table1[Stratum], ROW()), INDEX(Table2[Stratum], ROW()-ROWS(Table1[])))</f>
        <v>Suisun Marsh</v>
      </c>
      <c r="I175" cm="1">
        <f t="array" ref="I175">IF(ROW()&lt;=ROWS(Table1[]), INDEX(Table1[Fork Length], ROW()), INDEX(Table2[Length], ROW()-ROWS(Table1[])))</f>
        <v>72</v>
      </c>
      <c r="J175" cm="1">
        <f t="array" ref="J175">IF(ROW()&lt;=ROWS(Table1[]), INDEX(Table1[Catch], ROW()), INDEX(Table2[Frequency], ROW()-ROWS(Table1[])))</f>
        <v>1</v>
      </c>
      <c r="K175" t="str" cm="1">
        <f t="array" ref="K175">IF(ROW()&lt;=ROWS(Table1[]), INDEX(Table1[Life Stage], ROW()), INDEX(Table2[Life Stage], ROW()-ROWS(Table1[])))</f>
        <v>Juvenile</v>
      </c>
      <c r="L175" s="50" cm="1">
        <f t="array" ref="L175">IF(ROW()&lt;=ROWS(Table1[]), INDEX(Table1[SalvageSum], ROW()), INDEX(Table2[SalvageSum], ROW()-ROWS(Table1[])))</f>
        <v>0</v>
      </c>
      <c r="M175" s="50" cm="1">
        <f t="array" ref="M175">IF(ROW()&lt;=ROWS(Table1[]), INDEX(Table1[ExpSalv], ROW()), INDEX(Table2[ExpSalv], ROW()-ROWS(Table1[])))</f>
        <v>0</v>
      </c>
      <c r="N175" t="str" cm="1">
        <f t="array" ref="N175">IF(ROW()&lt;=ROWS(Table1[]), INDEX(Table1[Agency], ROW()), INDEX(Table2[Agency], ROW()-ROWS(Table1[])))</f>
        <v>USFWS</v>
      </c>
      <c r="O175" cm="1">
        <f t="array" ref="O175">IF(ROW()&lt;=ROWS(Table1[]), INDEX(Table1[Notes], ROW()), INDEX(Table2[Comments], ROW()-ROWS(Table1[])))</f>
        <v>0</v>
      </c>
    </row>
    <row r="176" spans="1:15" x14ac:dyDescent="0.25">
      <c r="A176" cm="1">
        <f t="array" ref="A176">IF(ROW()&lt;=ROWS(Table1[]), INDEX(Table1[SurveyNo], ROW()), INDEX(Table2[SurveyNo], ROW()-ROWS(Table1[])))</f>
        <v>0</v>
      </c>
      <c r="B176" s="23" cm="1">
        <f t="array" ref="B176">IF(ROW()&lt;=ROWS(Table1[]), INDEX(Table1[Date], ROW()), INDEX(Table2[Date], ROW()-ROWS(Table1[])))</f>
        <v>45622</v>
      </c>
      <c r="C176" cm="1">
        <f t="array" ref="C176">IF(ROW()&lt;=ROWS(Table1[]), INDEX(Table1[SampleID], ROW()), INDEX(Table2[SampleID], ROW()-ROWS(Table1[])))</f>
        <v>722625</v>
      </c>
      <c r="D176" t="str" cm="1">
        <f t="array" ref="D176">IF(ROW()&lt;=ROWS(Table1[]), INDEX(Table1[Survey], ROW()), INDEX(Table2[Survey], ROW()-ROWS(Table1[])))</f>
        <v>EDSM</v>
      </c>
      <c r="E176" t="str" cm="1">
        <f t="array" ref="E176">IF(ROW()&lt;=ROWS(Table1[]), INDEX(Table1[Station Code], ROW()), INDEX(Table2[Station], ROW()-ROWS(Table1[])))</f>
        <v>25-18-SM03</v>
      </c>
      <c r="F176" t="str" cm="1">
        <f t="array" ref="F176">IF(ROW()&lt;=ROWS(Table1[]), INDEX(Table1[Region], ROW()), INDEX(Table2[Region], ROW()-ROWS(Table1[])))</f>
        <v>West</v>
      </c>
      <c r="G176" t="str" cm="1">
        <f t="array" ref="G176">IF(ROW()&lt;=ROWS(Table1[]), INDEX(Table1[Subregion], ROW()), INDEX(Table2[Subregion], ROW()-ROWS(Table1[])))</f>
        <v>Suisun Marsh</v>
      </c>
      <c r="H176" t="str" cm="1">
        <f t="array" ref="H176">IF(ROW()&lt;=ROWS(Table1[]), INDEX(Table1[Stratum], ROW()), INDEX(Table2[Stratum], ROW()-ROWS(Table1[])))</f>
        <v>Suisun Marsh</v>
      </c>
      <c r="I176" cm="1">
        <f t="array" ref="I176">IF(ROW()&lt;=ROWS(Table1[]), INDEX(Table1[Fork Length], ROW()), INDEX(Table2[Length], ROW()-ROWS(Table1[])))</f>
        <v>71</v>
      </c>
      <c r="J176" cm="1">
        <f t="array" ref="J176">IF(ROW()&lt;=ROWS(Table1[]), INDEX(Table1[Catch], ROW()), INDEX(Table2[Frequency], ROW()-ROWS(Table1[])))</f>
        <v>1</v>
      </c>
      <c r="K176" t="str" cm="1">
        <f t="array" ref="K176">IF(ROW()&lt;=ROWS(Table1[]), INDEX(Table1[Life Stage], ROW()), INDEX(Table2[Life Stage], ROW()-ROWS(Table1[])))</f>
        <v>Juvenile</v>
      </c>
      <c r="L176" s="50" cm="1">
        <f t="array" ref="L176">IF(ROW()&lt;=ROWS(Table1[]), INDEX(Table1[SalvageSum], ROW()), INDEX(Table2[SalvageSum], ROW()-ROWS(Table1[])))</f>
        <v>0</v>
      </c>
      <c r="M176" s="50" cm="1">
        <f t="array" ref="M176">IF(ROW()&lt;=ROWS(Table1[]), INDEX(Table1[ExpSalv], ROW()), INDEX(Table2[ExpSalv], ROW()-ROWS(Table1[])))</f>
        <v>0</v>
      </c>
      <c r="N176" t="str" cm="1">
        <f t="array" ref="N176">IF(ROW()&lt;=ROWS(Table1[]), INDEX(Table1[Agency], ROW()), INDEX(Table2[Agency], ROW()-ROWS(Table1[])))</f>
        <v>USFWS</v>
      </c>
      <c r="O176" cm="1">
        <f t="array" ref="O176">IF(ROW()&lt;=ROWS(Table1[]), INDEX(Table1[Notes], ROW()), INDEX(Table2[Comments], ROW()-ROWS(Table1[])))</f>
        <v>0</v>
      </c>
    </row>
    <row r="177" spans="1:15" x14ac:dyDescent="0.25">
      <c r="A177" cm="1">
        <f t="array" ref="A177">IF(ROW()&lt;=ROWS(Table1[]), INDEX(Table1[SurveyNo], ROW()), INDEX(Table2[SurveyNo], ROW()-ROWS(Table1[])))</f>
        <v>0</v>
      </c>
      <c r="B177" s="23" cm="1">
        <f t="array" ref="B177">IF(ROW()&lt;=ROWS(Table1[]), INDEX(Table1[Date], ROW()), INDEX(Table2[Date], ROW()-ROWS(Table1[])))</f>
        <v>45622</v>
      </c>
      <c r="C177" cm="1">
        <f t="array" ref="C177">IF(ROW()&lt;=ROWS(Table1[]), INDEX(Table1[SampleID], ROW()), INDEX(Table2[SampleID], ROW()-ROWS(Table1[])))</f>
        <v>722626</v>
      </c>
      <c r="D177" t="str" cm="1">
        <f t="array" ref="D177">IF(ROW()&lt;=ROWS(Table1[]), INDEX(Table1[Survey], ROW()), INDEX(Table2[Survey], ROW()-ROWS(Table1[])))</f>
        <v>EDSM</v>
      </c>
      <c r="E177" t="str" cm="1">
        <f t="array" ref="E177">IF(ROW()&lt;=ROWS(Table1[]), INDEX(Table1[Station Code], ROW()), INDEX(Table2[Station], ROW()-ROWS(Table1[])))</f>
        <v>25-18-SM03</v>
      </c>
      <c r="F177" t="str" cm="1">
        <f t="array" ref="F177">IF(ROW()&lt;=ROWS(Table1[]), INDEX(Table1[Region], ROW()), INDEX(Table2[Region], ROW()-ROWS(Table1[])))</f>
        <v>West</v>
      </c>
      <c r="G177" t="str" cm="1">
        <f t="array" ref="G177">IF(ROW()&lt;=ROWS(Table1[]), INDEX(Table1[Subregion], ROW()), INDEX(Table2[Subregion], ROW()-ROWS(Table1[])))</f>
        <v>Suisun Marsh</v>
      </c>
      <c r="H177" t="str" cm="1">
        <f t="array" ref="H177">IF(ROW()&lt;=ROWS(Table1[]), INDEX(Table1[Stratum], ROW()), INDEX(Table2[Stratum], ROW()-ROWS(Table1[])))</f>
        <v>Suisun Marsh</v>
      </c>
      <c r="I177" cm="1">
        <f t="array" ref="I177">IF(ROW()&lt;=ROWS(Table1[]), INDEX(Table1[Fork Length], ROW()), INDEX(Table2[Length], ROW()-ROWS(Table1[])))</f>
        <v>66</v>
      </c>
      <c r="J177" cm="1">
        <f t="array" ref="J177">IF(ROW()&lt;=ROWS(Table1[]), INDEX(Table1[Catch], ROW()), INDEX(Table2[Frequency], ROW()-ROWS(Table1[])))</f>
        <v>1</v>
      </c>
      <c r="K177" t="str" cm="1">
        <f t="array" ref="K177">IF(ROW()&lt;=ROWS(Table1[]), INDEX(Table1[Life Stage], ROW()), INDEX(Table2[Life Stage], ROW()-ROWS(Table1[])))</f>
        <v>Juvenile</v>
      </c>
      <c r="L177" s="50" cm="1">
        <f t="array" ref="L177">IF(ROW()&lt;=ROWS(Table1[]), INDEX(Table1[SalvageSum], ROW()), INDEX(Table2[SalvageSum], ROW()-ROWS(Table1[])))</f>
        <v>0</v>
      </c>
      <c r="M177" s="50" cm="1">
        <f t="array" ref="M177">IF(ROW()&lt;=ROWS(Table1[]), INDEX(Table1[ExpSalv], ROW()), INDEX(Table2[ExpSalv], ROW()-ROWS(Table1[])))</f>
        <v>0</v>
      </c>
      <c r="N177" t="str" cm="1">
        <f t="array" ref="N177">IF(ROW()&lt;=ROWS(Table1[]), INDEX(Table1[Agency], ROW()), INDEX(Table2[Agency], ROW()-ROWS(Table1[])))</f>
        <v>USFWS</v>
      </c>
      <c r="O177" cm="1">
        <f t="array" ref="O177">IF(ROW()&lt;=ROWS(Table1[]), INDEX(Table1[Notes], ROW()), INDEX(Table2[Comments], ROW()-ROWS(Table1[])))</f>
        <v>0</v>
      </c>
    </row>
    <row r="178" spans="1:15" x14ac:dyDescent="0.25">
      <c r="A178" cm="1">
        <f t="array" ref="A178">IF(ROW()&lt;=ROWS(Table1[]), INDEX(Table1[SurveyNo], ROW()), INDEX(Table2[SurveyNo], ROW()-ROWS(Table1[])))</f>
        <v>0</v>
      </c>
      <c r="B178" s="23" cm="1">
        <f t="array" ref="B178">IF(ROW()&lt;=ROWS(Table1[]), INDEX(Table1[Date], ROW()), INDEX(Table2[Date], ROW()-ROWS(Table1[])))</f>
        <v>45622</v>
      </c>
      <c r="C178" cm="1">
        <f t="array" ref="C178">IF(ROW()&lt;=ROWS(Table1[]), INDEX(Table1[SampleID], ROW()), INDEX(Table2[SampleID], ROW()-ROWS(Table1[])))</f>
        <v>722626</v>
      </c>
      <c r="D178" t="str" cm="1">
        <f t="array" ref="D178">IF(ROW()&lt;=ROWS(Table1[]), INDEX(Table1[Survey], ROW()), INDEX(Table2[Survey], ROW()-ROWS(Table1[])))</f>
        <v>EDSM</v>
      </c>
      <c r="E178" t="str" cm="1">
        <f t="array" ref="E178">IF(ROW()&lt;=ROWS(Table1[]), INDEX(Table1[Station Code], ROW()), INDEX(Table2[Station], ROW()-ROWS(Table1[])))</f>
        <v>25-18-SM03</v>
      </c>
      <c r="F178" t="str" cm="1">
        <f t="array" ref="F178">IF(ROW()&lt;=ROWS(Table1[]), INDEX(Table1[Region], ROW()), INDEX(Table2[Region], ROW()-ROWS(Table1[])))</f>
        <v>West</v>
      </c>
      <c r="G178" t="str" cm="1">
        <f t="array" ref="G178">IF(ROW()&lt;=ROWS(Table1[]), INDEX(Table1[Subregion], ROW()), INDEX(Table2[Subregion], ROW()-ROWS(Table1[])))</f>
        <v>Suisun Marsh</v>
      </c>
      <c r="H178" t="str" cm="1">
        <f t="array" ref="H178">IF(ROW()&lt;=ROWS(Table1[]), INDEX(Table1[Stratum], ROW()), INDEX(Table2[Stratum], ROW()-ROWS(Table1[])))</f>
        <v>Suisun Marsh</v>
      </c>
      <c r="I178" cm="1">
        <f t="array" ref="I178">IF(ROW()&lt;=ROWS(Table1[]), INDEX(Table1[Fork Length], ROW()), INDEX(Table2[Length], ROW()-ROWS(Table1[])))</f>
        <v>68</v>
      </c>
      <c r="J178" cm="1">
        <f t="array" ref="J178">IF(ROW()&lt;=ROWS(Table1[]), INDEX(Table1[Catch], ROW()), INDEX(Table2[Frequency], ROW()-ROWS(Table1[])))</f>
        <v>2</v>
      </c>
      <c r="K178" t="str" cm="1">
        <f t="array" ref="K178">IF(ROW()&lt;=ROWS(Table1[]), INDEX(Table1[Life Stage], ROW()), INDEX(Table2[Life Stage], ROW()-ROWS(Table1[])))</f>
        <v>Juvenile</v>
      </c>
      <c r="L178" s="50" cm="1">
        <f t="array" ref="L178">IF(ROW()&lt;=ROWS(Table1[]), INDEX(Table1[SalvageSum], ROW()), INDEX(Table2[SalvageSum], ROW()-ROWS(Table1[])))</f>
        <v>0</v>
      </c>
      <c r="M178" s="50" cm="1">
        <f t="array" ref="M178">IF(ROW()&lt;=ROWS(Table1[]), INDEX(Table1[ExpSalv], ROW()), INDEX(Table2[ExpSalv], ROW()-ROWS(Table1[])))</f>
        <v>0</v>
      </c>
      <c r="N178" t="str" cm="1">
        <f t="array" ref="N178">IF(ROW()&lt;=ROWS(Table1[]), INDEX(Table1[Agency], ROW()), INDEX(Table2[Agency], ROW()-ROWS(Table1[])))</f>
        <v>USFWS</v>
      </c>
      <c r="O178" cm="1">
        <f t="array" ref="O178">IF(ROW()&lt;=ROWS(Table1[]), INDEX(Table1[Notes], ROW()), INDEX(Table2[Comments], ROW()-ROWS(Table1[])))</f>
        <v>0</v>
      </c>
    </row>
    <row r="179" spans="1:15" x14ac:dyDescent="0.25">
      <c r="A179" cm="1">
        <f t="array" ref="A179">IF(ROW()&lt;=ROWS(Table1[]), INDEX(Table1[SurveyNo], ROW()), INDEX(Table2[SurveyNo], ROW()-ROWS(Table1[])))</f>
        <v>0</v>
      </c>
      <c r="B179" s="23" cm="1">
        <f t="array" ref="B179">IF(ROW()&lt;=ROWS(Table1[]), INDEX(Table1[Date], ROW()), INDEX(Table2[Date], ROW()-ROWS(Table1[])))</f>
        <v>45622</v>
      </c>
      <c r="C179" cm="1">
        <f t="array" ref="C179">IF(ROW()&lt;=ROWS(Table1[]), INDEX(Table1[SampleID], ROW()), INDEX(Table2[SampleID], ROW()-ROWS(Table1[])))</f>
        <v>722626</v>
      </c>
      <c r="D179" t="str" cm="1">
        <f t="array" ref="D179">IF(ROW()&lt;=ROWS(Table1[]), INDEX(Table1[Survey], ROW()), INDEX(Table2[Survey], ROW()-ROWS(Table1[])))</f>
        <v>EDSM</v>
      </c>
      <c r="E179" t="str" cm="1">
        <f t="array" ref="E179">IF(ROW()&lt;=ROWS(Table1[]), INDEX(Table1[Station Code], ROW()), INDEX(Table2[Station], ROW()-ROWS(Table1[])))</f>
        <v>25-18-SM03</v>
      </c>
      <c r="F179" t="str" cm="1">
        <f t="array" ref="F179">IF(ROW()&lt;=ROWS(Table1[]), INDEX(Table1[Region], ROW()), INDEX(Table2[Region], ROW()-ROWS(Table1[])))</f>
        <v>West</v>
      </c>
      <c r="G179" t="str" cm="1">
        <f t="array" ref="G179">IF(ROW()&lt;=ROWS(Table1[]), INDEX(Table1[Subregion], ROW()), INDEX(Table2[Subregion], ROW()-ROWS(Table1[])))</f>
        <v>Suisun Marsh</v>
      </c>
      <c r="H179" t="str" cm="1">
        <f t="array" ref="H179">IF(ROW()&lt;=ROWS(Table1[]), INDEX(Table1[Stratum], ROW()), INDEX(Table2[Stratum], ROW()-ROWS(Table1[])))</f>
        <v>Suisun Marsh</v>
      </c>
      <c r="I179" cm="1">
        <f t="array" ref="I179">IF(ROW()&lt;=ROWS(Table1[]), INDEX(Table1[Fork Length], ROW()), INDEX(Table2[Length], ROW()-ROWS(Table1[])))</f>
        <v>63</v>
      </c>
      <c r="J179" cm="1">
        <f t="array" ref="J179">IF(ROW()&lt;=ROWS(Table1[]), INDEX(Table1[Catch], ROW()), INDEX(Table2[Frequency], ROW()-ROWS(Table1[])))</f>
        <v>1</v>
      </c>
      <c r="K179" t="str" cm="1">
        <f t="array" ref="K179">IF(ROW()&lt;=ROWS(Table1[]), INDEX(Table1[Life Stage], ROW()), INDEX(Table2[Life Stage], ROW()-ROWS(Table1[])))</f>
        <v>Juvenile</v>
      </c>
      <c r="L179" s="50" cm="1">
        <f t="array" ref="L179">IF(ROW()&lt;=ROWS(Table1[]), INDEX(Table1[SalvageSum], ROW()), INDEX(Table2[SalvageSum], ROW()-ROWS(Table1[])))</f>
        <v>0</v>
      </c>
      <c r="M179" s="50" cm="1">
        <f t="array" ref="M179">IF(ROW()&lt;=ROWS(Table1[]), INDEX(Table1[ExpSalv], ROW()), INDEX(Table2[ExpSalv], ROW()-ROWS(Table1[])))</f>
        <v>0</v>
      </c>
      <c r="N179" t="str" cm="1">
        <f t="array" ref="N179">IF(ROW()&lt;=ROWS(Table1[]), INDEX(Table1[Agency], ROW()), INDEX(Table2[Agency], ROW()-ROWS(Table1[])))</f>
        <v>USFWS</v>
      </c>
      <c r="O179" cm="1">
        <f t="array" ref="O179">IF(ROW()&lt;=ROWS(Table1[]), INDEX(Table1[Notes], ROW()), INDEX(Table2[Comments], ROW()-ROWS(Table1[])))</f>
        <v>0</v>
      </c>
    </row>
    <row r="180" spans="1:15" x14ac:dyDescent="0.25">
      <c r="A180" cm="1">
        <f t="array" ref="A180">IF(ROW()&lt;=ROWS(Table1[]), INDEX(Table1[SurveyNo], ROW()), INDEX(Table2[SurveyNo], ROW()-ROWS(Table1[])))</f>
        <v>0</v>
      </c>
      <c r="B180" s="23" cm="1">
        <f t="array" ref="B180">IF(ROW()&lt;=ROWS(Table1[]), INDEX(Table1[Date], ROW()), INDEX(Table2[Date], ROW()-ROWS(Table1[])))</f>
        <v>45622</v>
      </c>
      <c r="C180" cm="1">
        <f t="array" ref="C180">IF(ROW()&lt;=ROWS(Table1[]), INDEX(Table1[SampleID], ROW()), INDEX(Table2[SampleID], ROW()-ROWS(Table1[])))</f>
        <v>722626</v>
      </c>
      <c r="D180" t="str" cm="1">
        <f t="array" ref="D180">IF(ROW()&lt;=ROWS(Table1[]), INDEX(Table1[Survey], ROW()), INDEX(Table2[Survey], ROW()-ROWS(Table1[])))</f>
        <v>EDSM</v>
      </c>
      <c r="E180" t="str" cm="1">
        <f t="array" ref="E180">IF(ROW()&lt;=ROWS(Table1[]), INDEX(Table1[Station Code], ROW()), INDEX(Table2[Station], ROW()-ROWS(Table1[])))</f>
        <v>25-18-SM03</v>
      </c>
      <c r="F180" t="str" cm="1">
        <f t="array" ref="F180">IF(ROW()&lt;=ROWS(Table1[]), INDEX(Table1[Region], ROW()), INDEX(Table2[Region], ROW()-ROWS(Table1[])))</f>
        <v>West</v>
      </c>
      <c r="G180" t="str" cm="1">
        <f t="array" ref="G180">IF(ROW()&lt;=ROWS(Table1[]), INDEX(Table1[Subregion], ROW()), INDEX(Table2[Subregion], ROW()-ROWS(Table1[])))</f>
        <v>Suisun Marsh</v>
      </c>
      <c r="H180" t="str" cm="1">
        <f t="array" ref="H180">IF(ROW()&lt;=ROWS(Table1[]), INDEX(Table1[Stratum], ROW()), INDEX(Table2[Stratum], ROW()-ROWS(Table1[])))</f>
        <v>Suisun Marsh</v>
      </c>
      <c r="I180" cm="1">
        <f t="array" ref="I180">IF(ROW()&lt;=ROWS(Table1[]), INDEX(Table1[Fork Length], ROW()), INDEX(Table2[Length], ROW()-ROWS(Table1[])))</f>
        <v>59</v>
      </c>
      <c r="J180" cm="1">
        <f t="array" ref="J180">IF(ROW()&lt;=ROWS(Table1[]), INDEX(Table1[Catch], ROW()), INDEX(Table2[Frequency], ROW()-ROWS(Table1[])))</f>
        <v>1</v>
      </c>
      <c r="K180" t="str" cm="1">
        <f t="array" ref="K180">IF(ROW()&lt;=ROWS(Table1[]), INDEX(Table1[Life Stage], ROW()), INDEX(Table2[Life Stage], ROW()-ROWS(Table1[])))</f>
        <v>Juvenile</v>
      </c>
      <c r="L180" s="50" cm="1">
        <f t="array" ref="L180">IF(ROW()&lt;=ROWS(Table1[]), INDEX(Table1[SalvageSum], ROW()), INDEX(Table2[SalvageSum], ROW()-ROWS(Table1[])))</f>
        <v>0</v>
      </c>
      <c r="M180" s="50" cm="1">
        <f t="array" ref="M180">IF(ROW()&lt;=ROWS(Table1[]), INDEX(Table1[ExpSalv], ROW()), INDEX(Table2[ExpSalv], ROW()-ROWS(Table1[])))</f>
        <v>0</v>
      </c>
      <c r="N180" t="str" cm="1">
        <f t="array" ref="N180">IF(ROW()&lt;=ROWS(Table1[]), INDEX(Table1[Agency], ROW()), INDEX(Table2[Agency], ROW()-ROWS(Table1[])))</f>
        <v>USFWS</v>
      </c>
      <c r="O180" cm="1">
        <f t="array" ref="O180">IF(ROW()&lt;=ROWS(Table1[]), INDEX(Table1[Notes], ROW()), INDEX(Table2[Comments], ROW()-ROWS(Table1[])))</f>
        <v>0</v>
      </c>
    </row>
    <row r="181" spans="1:15" x14ac:dyDescent="0.25">
      <c r="A181" cm="1">
        <f t="array" ref="A181">IF(ROW()&lt;=ROWS(Table1[]), INDEX(Table1[SurveyNo], ROW()), INDEX(Table2[SurveyNo], ROW()-ROWS(Table1[])))</f>
        <v>0</v>
      </c>
      <c r="B181" s="23" cm="1">
        <f t="array" ref="B181">IF(ROW()&lt;=ROWS(Table1[]), INDEX(Table1[Date], ROW()), INDEX(Table2[Date], ROW()-ROWS(Table1[])))</f>
        <v>45622</v>
      </c>
      <c r="C181" cm="1">
        <f t="array" ref="C181">IF(ROW()&lt;=ROWS(Table1[]), INDEX(Table1[SampleID], ROW()), INDEX(Table2[SampleID], ROW()-ROWS(Table1[])))</f>
        <v>722626</v>
      </c>
      <c r="D181" t="str" cm="1">
        <f t="array" ref="D181">IF(ROW()&lt;=ROWS(Table1[]), INDEX(Table1[Survey], ROW()), INDEX(Table2[Survey], ROW()-ROWS(Table1[])))</f>
        <v>EDSM</v>
      </c>
      <c r="E181" t="str" cm="1">
        <f t="array" ref="E181">IF(ROW()&lt;=ROWS(Table1[]), INDEX(Table1[Station Code], ROW()), INDEX(Table2[Station], ROW()-ROWS(Table1[])))</f>
        <v>25-18-SM03</v>
      </c>
      <c r="F181" t="str" cm="1">
        <f t="array" ref="F181">IF(ROW()&lt;=ROWS(Table1[]), INDEX(Table1[Region], ROW()), INDEX(Table2[Region], ROW()-ROWS(Table1[])))</f>
        <v>West</v>
      </c>
      <c r="G181" t="str" cm="1">
        <f t="array" ref="G181">IF(ROW()&lt;=ROWS(Table1[]), INDEX(Table1[Subregion], ROW()), INDEX(Table2[Subregion], ROW()-ROWS(Table1[])))</f>
        <v>Suisun Marsh</v>
      </c>
      <c r="H181" t="str" cm="1">
        <f t="array" ref="H181">IF(ROW()&lt;=ROWS(Table1[]), INDEX(Table1[Stratum], ROW()), INDEX(Table2[Stratum], ROW()-ROWS(Table1[])))</f>
        <v>Suisun Marsh</v>
      </c>
      <c r="I181" cm="1">
        <f t="array" ref="I181">IF(ROW()&lt;=ROWS(Table1[]), INDEX(Table1[Fork Length], ROW()), INDEX(Table2[Length], ROW()-ROWS(Table1[])))</f>
        <v>74</v>
      </c>
      <c r="J181" cm="1">
        <f t="array" ref="J181">IF(ROW()&lt;=ROWS(Table1[]), INDEX(Table1[Catch], ROW()), INDEX(Table2[Frequency], ROW()-ROWS(Table1[])))</f>
        <v>1</v>
      </c>
      <c r="K181" t="str" cm="1">
        <f t="array" ref="K181">IF(ROW()&lt;=ROWS(Table1[]), INDEX(Table1[Life Stage], ROW()), INDEX(Table2[Life Stage], ROW()-ROWS(Table1[])))</f>
        <v>Juvenile</v>
      </c>
      <c r="L181" s="50" cm="1">
        <f t="array" ref="L181">IF(ROW()&lt;=ROWS(Table1[]), INDEX(Table1[SalvageSum], ROW()), INDEX(Table2[SalvageSum], ROW()-ROWS(Table1[])))</f>
        <v>0</v>
      </c>
      <c r="M181" s="50" cm="1">
        <f t="array" ref="M181">IF(ROW()&lt;=ROWS(Table1[]), INDEX(Table1[ExpSalv], ROW()), INDEX(Table2[ExpSalv], ROW()-ROWS(Table1[])))</f>
        <v>0</v>
      </c>
      <c r="N181" t="str" cm="1">
        <f t="array" ref="N181">IF(ROW()&lt;=ROWS(Table1[]), INDEX(Table1[Agency], ROW()), INDEX(Table2[Agency], ROW()-ROWS(Table1[])))</f>
        <v>USFWS</v>
      </c>
      <c r="O181" cm="1">
        <f t="array" ref="O181">IF(ROW()&lt;=ROWS(Table1[]), INDEX(Table1[Notes], ROW()), INDEX(Table2[Comments], ROW()-ROWS(Table1[])))</f>
        <v>0</v>
      </c>
    </row>
    <row r="182" spans="1:15" x14ac:dyDescent="0.25">
      <c r="A182" cm="1">
        <f t="array" ref="A182">IF(ROW()&lt;=ROWS(Table1[]), INDEX(Table1[SurveyNo], ROW()), INDEX(Table2[SurveyNo], ROW()-ROWS(Table1[])))</f>
        <v>0</v>
      </c>
      <c r="B182" s="23" cm="1">
        <f t="array" ref="B182">IF(ROW()&lt;=ROWS(Table1[]), INDEX(Table1[Date], ROW()), INDEX(Table2[Date], ROW()-ROWS(Table1[])))</f>
        <v>45622</v>
      </c>
      <c r="C182" cm="1">
        <f t="array" ref="C182">IF(ROW()&lt;=ROWS(Table1[]), INDEX(Table1[SampleID], ROW()), INDEX(Table2[SampleID], ROW()-ROWS(Table1[])))</f>
        <v>722627</v>
      </c>
      <c r="D182" t="str" cm="1">
        <f t="array" ref="D182">IF(ROW()&lt;=ROWS(Table1[]), INDEX(Table1[Survey], ROW()), INDEX(Table2[Survey], ROW()-ROWS(Table1[])))</f>
        <v>EDSM</v>
      </c>
      <c r="E182" t="str" cm="1">
        <f t="array" ref="E182">IF(ROW()&lt;=ROWS(Table1[]), INDEX(Table1[Station Code], ROW()), INDEX(Table2[Station], ROW()-ROWS(Table1[])))</f>
        <v>25-18-SM03</v>
      </c>
      <c r="F182" t="str" cm="1">
        <f t="array" ref="F182">IF(ROW()&lt;=ROWS(Table1[]), INDEX(Table1[Region], ROW()), INDEX(Table2[Region], ROW()-ROWS(Table1[])))</f>
        <v>West</v>
      </c>
      <c r="G182" t="str" cm="1">
        <f t="array" ref="G182">IF(ROW()&lt;=ROWS(Table1[]), INDEX(Table1[Subregion], ROW()), INDEX(Table2[Subregion], ROW()-ROWS(Table1[])))</f>
        <v>Suisun Marsh</v>
      </c>
      <c r="H182" t="str" cm="1">
        <f t="array" ref="H182">IF(ROW()&lt;=ROWS(Table1[]), INDEX(Table1[Stratum], ROW()), INDEX(Table2[Stratum], ROW()-ROWS(Table1[])))</f>
        <v>Suisun Marsh</v>
      </c>
      <c r="I182" cm="1">
        <f t="array" ref="I182">IF(ROW()&lt;=ROWS(Table1[]), INDEX(Table1[Fork Length], ROW()), INDEX(Table2[Length], ROW()-ROWS(Table1[])))</f>
        <v>65</v>
      </c>
      <c r="J182" cm="1">
        <f t="array" ref="J182">IF(ROW()&lt;=ROWS(Table1[]), INDEX(Table1[Catch], ROW()), INDEX(Table2[Frequency], ROW()-ROWS(Table1[])))</f>
        <v>1</v>
      </c>
      <c r="K182" t="str" cm="1">
        <f t="array" ref="K182">IF(ROW()&lt;=ROWS(Table1[]), INDEX(Table1[Life Stage], ROW()), INDEX(Table2[Life Stage], ROW()-ROWS(Table1[])))</f>
        <v>Juvenile</v>
      </c>
      <c r="L182" s="50" cm="1">
        <f t="array" ref="L182">IF(ROW()&lt;=ROWS(Table1[]), INDEX(Table1[SalvageSum], ROW()), INDEX(Table2[SalvageSum], ROW()-ROWS(Table1[])))</f>
        <v>0</v>
      </c>
      <c r="M182" s="50" cm="1">
        <f t="array" ref="M182">IF(ROW()&lt;=ROWS(Table1[]), INDEX(Table1[ExpSalv], ROW()), INDEX(Table2[ExpSalv], ROW()-ROWS(Table1[])))</f>
        <v>0</v>
      </c>
      <c r="N182" t="str" cm="1">
        <f t="array" ref="N182">IF(ROW()&lt;=ROWS(Table1[]), INDEX(Table1[Agency], ROW()), INDEX(Table2[Agency], ROW()-ROWS(Table1[])))</f>
        <v>USFWS</v>
      </c>
      <c r="O182" cm="1">
        <f t="array" ref="O182">IF(ROW()&lt;=ROWS(Table1[]), INDEX(Table1[Notes], ROW()), INDEX(Table2[Comments], ROW()-ROWS(Table1[])))</f>
        <v>0</v>
      </c>
    </row>
    <row r="183" spans="1:15" x14ac:dyDescent="0.25">
      <c r="A183" cm="1">
        <f t="array" ref="A183">IF(ROW()&lt;=ROWS(Table1[]), INDEX(Table1[SurveyNo], ROW()), INDEX(Table2[SurveyNo], ROW()-ROWS(Table1[])))</f>
        <v>0</v>
      </c>
      <c r="B183" s="23" cm="1">
        <f t="array" ref="B183">IF(ROW()&lt;=ROWS(Table1[]), INDEX(Table1[Date], ROW()), INDEX(Table2[Date], ROW()-ROWS(Table1[])))</f>
        <v>45623</v>
      </c>
      <c r="C183" cm="1">
        <f t="array" ref="C183">IF(ROW()&lt;=ROWS(Table1[]), INDEX(Table1[SampleID], ROW()), INDEX(Table2[SampleID], ROW()-ROWS(Table1[])))</f>
        <v>722666</v>
      </c>
      <c r="D183" t="str" cm="1">
        <f t="array" ref="D183">IF(ROW()&lt;=ROWS(Table1[]), INDEX(Table1[Survey], ROW()), INDEX(Table2[Survey], ROW()-ROWS(Table1[])))</f>
        <v>EDSM</v>
      </c>
      <c r="E183" t="str" cm="1">
        <f t="array" ref="E183">IF(ROW()&lt;=ROWS(Table1[]), INDEX(Table1[Station Code], ROW()), INDEX(Table2[Station], ROW()-ROWS(Table1[])))</f>
        <v>25-18-SM05</v>
      </c>
      <c r="F183" t="str" cm="1">
        <f t="array" ref="F183">IF(ROW()&lt;=ROWS(Table1[]), INDEX(Table1[Region], ROW()), INDEX(Table2[Region], ROW()-ROWS(Table1[])))</f>
        <v>West</v>
      </c>
      <c r="G183" t="str" cm="1">
        <f t="array" ref="G183">IF(ROW()&lt;=ROWS(Table1[]), INDEX(Table1[Subregion], ROW()), INDEX(Table2[Subregion], ROW()-ROWS(Table1[])))</f>
        <v>Grizzly Bay</v>
      </c>
      <c r="H183" t="str" cm="1">
        <f t="array" ref="H183">IF(ROW()&lt;=ROWS(Table1[]), INDEX(Table1[Stratum], ROW()), INDEX(Table2[Stratum], ROW()-ROWS(Table1[])))</f>
        <v>Suisun Marsh</v>
      </c>
      <c r="I183" cm="1">
        <f t="array" ref="I183">IF(ROW()&lt;=ROWS(Table1[]), INDEX(Table1[Fork Length], ROW()), INDEX(Table2[Length], ROW()-ROWS(Table1[])))</f>
        <v>0</v>
      </c>
      <c r="J183" cm="1">
        <f t="array" ref="J183">IF(ROW()&lt;=ROWS(Table1[]), INDEX(Table1[Catch], ROW()), INDEX(Table2[Frequency], ROW()-ROWS(Table1[])))</f>
        <v>1</v>
      </c>
      <c r="K183" t="str" cm="1">
        <f t="array" ref="K183">IF(ROW()&lt;=ROWS(Table1[]), INDEX(Table1[Life Stage], ROW()), INDEX(Table2[Life Stage], ROW()-ROWS(Table1[])))</f>
        <v>Adult</v>
      </c>
      <c r="L183" s="50" cm="1">
        <f t="array" ref="L183">IF(ROW()&lt;=ROWS(Table1[]), INDEX(Table1[SalvageSum], ROW()), INDEX(Table2[SalvageSum], ROW()-ROWS(Table1[])))</f>
        <v>0</v>
      </c>
      <c r="M183" s="50" cm="1">
        <f t="array" ref="M183">IF(ROW()&lt;=ROWS(Table1[]), INDEX(Table1[ExpSalv], ROW()), INDEX(Table2[ExpSalv], ROW()-ROWS(Table1[])))</f>
        <v>0</v>
      </c>
      <c r="N183" t="str" cm="1">
        <f t="array" ref="N183">IF(ROW()&lt;=ROWS(Table1[]), INDEX(Table1[Agency], ROW()), INDEX(Table2[Agency], ROW()-ROWS(Table1[])))</f>
        <v>USFWS</v>
      </c>
      <c r="O183" cm="1">
        <f t="array" ref="O183">IF(ROW()&lt;=ROWS(Table1[]), INDEX(Table1[Notes], ROW()), INDEX(Table2[Comments], ROW()-ROWS(Table1[])))</f>
        <v>0</v>
      </c>
    </row>
    <row r="184" spans="1:15" x14ac:dyDescent="0.25">
      <c r="A184" cm="1">
        <f t="array" ref="A184">IF(ROW()&lt;=ROWS(Table1[]), INDEX(Table1[SurveyNo], ROW()), INDEX(Table2[SurveyNo], ROW()-ROWS(Table1[])))</f>
        <v>0</v>
      </c>
      <c r="B184" s="23" cm="1">
        <f t="array" ref="B184">IF(ROW()&lt;=ROWS(Table1[]), INDEX(Table1[Date], ROW()), INDEX(Table2[Date], ROW()-ROWS(Table1[])))</f>
        <v>45623</v>
      </c>
      <c r="C184" cm="1">
        <f t="array" ref="C184">IF(ROW()&lt;=ROWS(Table1[]), INDEX(Table1[SampleID], ROW()), INDEX(Table2[SampleID], ROW()-ROWS(Table1[])))</f>
        <v>722668</v>
      </c>
      <c r="D184" t="str" cm="1">
        <f t="array" ref="D184">IF(ROW()&lt;=ROWS(Table1[]), INDEX(Table1[Survey], ROW()), INDEX(Table2[Survey], ROW()-ROWS(Table1[])))</f>
        <v>EDSM</v>
      </c>
      <c r="E184" t="str" cm="1">
        <f t="array" ref="E184">IF(ROW()&lt;=ROWS(Table1[]), INDEX(Table1[Station Code], ROW()), INDEX(Table2[Station], ROW()-ROWS(Table1[])))</f>
        <v>25-18-SM05</v>
      </c>
      <c r="F184" t="str" cm="1">
        <f t="array" ref="F184">IF(ROW()&lt;=ROWS(Table1[]), INDEX(Table1[Region], ROW()), INDEX(Table2[Region], ROW()-ROWS(Table1[])))</f>
        <v>West</v>
      </c>
      <c r="G184" t="str" cm="1">
        <f t="array" ref="G184">IF(ROW()&lt;=ROWS(Table1[]), INDEX(Table1[Subregion], ROW()), INDEX(Table2[Subregion], ROW()-ROWS(Table1[])))</f>
        <v>Grizzly Bay</v>
      </c>
      <c r="H184" t="str" cm="1">
        <f t="array" ref="H184">IF(ROW()&lt;=ROWS(Table1[]), INDEX(Table1[Stratum], ROW()), INDEX(Table2[Stratum], ROW()-ROWS(Table1[])))</f>
        <v>Suisun Marsh</v>
      </c>
      <c r="I184" cm="1">
        <f t="array" ref="I184">IF(ROW()&lt;=ROWS(Table1[]), INDEX(Table1[Fork Length], ROW()), INDEX(Table2[Length], ROW()-ROWS(Table1[])))</f>
        <v>61</v>
      </c>
      <c r="J184" cm="1">
        <f t="array" ref="J184">IF(ROW()&lt;=ROWS(Table1[]), INDEX(Table1[Catch], ROW()), INDEX(Table2[Frequency], ROW()-ROWS(Table1[])))</f>
        <v>1</v>
      </c>
      <c r="K184" t="str" cm="1">
        <f t="array" ref="K184">IF(ROW()&lt;=ROWS(Table1[]), INDEX(Table1[Life Stage], ROW()), INDEX(Table2[Life Stage], ROW()-ROWS(Table1[])))</f>
        <v>Juvenile</v>
      </c>
      <c r="L184" s="50" cm="1">
        <f t="array" ref="L184">IF(ROW()&lt;=ROWS(Table1[]), INDEX(Table1[SalvageSum], ROW()), INDEX(Table2[SalvageSum], ROW()-ROWS(Table1[])))</f>
        <v>0</v>
      </c>
      <c r="M184" s="50" cm="1">
        <f t="array" ref="M184">IF(ROW()&lt;=ROWS(Table1[]), INDEX(Table1[ExpSalv], ROW()), INDEX(Table2[ExpSalv], ROW()-ROWS(Table1[])))</f>
        <v>0</v>
      </c>
      <c r="N184" t="str" cm="1">
        <f t="array" ref="N184">IF(ROW()&lt;=ROWS(Table1[]), INDEX(Table1[Agency], ROW()), INDEX(Table2[Agency], ROW()-ROWS(Table1[])))</f>
        <v>USFWS</v>
      </c>
      <c r="O184" cm="1">
        <f t="array" ref="O184">IF(ROW()&lt;=ROWS(Table1[]), INDEX(Table1[Notes], ROW()), INDEX(Table2[Comments], ROW()-ROWS(Table1[])))</f>
        <v>0</v>
      </c>
    </row>
    <row r="185" spans="1:15" x14ac:dyDescent="0.25">
      <c r="A185" cm="1">
        <f t="array" ref="A185">IF(ROW()&lt;=ROWS(Table1[]), INDEX(Table1[SurveyNo], ROW()), INDEX(Table2[SurveyNo], ROW()-ROWS(Table1[])))</f>
        <v>0</v>
      </c>
      <c r="B185" s="23" cm="1">
        <f t="array" ref="B185">IF(ROW()&lt;=ROWS(Table1[]), INDEX(Table1[Date], ROW()), INDEX(Table2[Date], ROW()-ROWS(Table1[])))</f>
        <v>45623</v>
      </c>
      <c r="C185" cm="1">
        <f t="array" ref="C185">IF(ROW()&lt;=ROWS(Table1[]), INDEX(Table1[SampleID], ROW()), INDEX(Table2[SampleID], ROW()-ROWS(Table1[])))</f>
        <v>722700</v>
      </c>
      <c r="D185" t="str" cm="1">
        <f t="array" ref="D185">IF(ROW()&lt;=ROWS(Table1[]), INDEX(Table1[Survey], ROW()), INDEX(Table2[Survey], ROW()-ROWS(Table1[])))</f>
        <v>EDSM</v>
      </c>
      <c r="E185" t="str" cm="1">
        <f t="array" ref="E185">IF(ROW()&lt;=ROWS(Table1[]), INDEX(Table1[Station Code], ROW()), INDEX(Table2[Station], ROW()-ROWS(Table1[])))</f>
        <v>25-18-SM02</v>
      </c>
      <c r="F185" t="str" cm="1">
        <f t="array" ref="F185">IF(ROW()&lt;=ROWS(Table1[]), INDEX(Table1[Region], ROW()), INDEX(Table2[Region], ROW()-ROWS(Table1[])))</f>
        <v>West</v>
      </c>
      <c r="G185" t="str" cm="1">
        <f t="array" ref="G185">IF(ROW()&lt;=ROWS(Table1[]), INDEX(Table1[Subregion], ROW()), INDEX(Table2[Subregion], ROW()-ROWS(Table1[])))</f>
        <v>Grizzly Bay</v>
      </c>
      <c r="H185" t="str" cm="1">
        <f t="array" ref="H185">IF(ROW()&lt;=ROWS(Table1[]), INDEX(Table1[Stratum], ROW()), INDEX(Table2[Stratum], ROW()-ROWS(Table1[])))</f>
        <v>Suisun Marsh</v>
      </c>
      <c r="I185" cm="1">
        <f t="array" ref="I185">IF(ROW()&lt;=ROWS(Table1[]), INDEX(Table1[Fork Length], ROW()), INDEX(Table2[Length], ROW()-ROWS(Table1[])))</f>
        <v>0</v>
      </c>
      <c r="J185" cm="1">
        <f t="array" ref="J185">IF(ROW()&lt;=ROWS(Table1[]), INDEX(Table1[Catch], ROW()), INDEX(Table2[Frequency], ROW()-ROWS(Table1[])))</f>
        <v>1</v>
      </c>
      <c r="K185" t="str" cm="1">
        <f t="array" ref="K185">IF(ROW()&lt;=ROWS(Table1[]), INDEX(Table1[Life Stage], ROW()), INDEX(Table2[Life Stage], ROW()-ROWS(Table1[])))</f>
        <v>Adult</v>
      </c>
      <c r="L185" s="50" cm="1">
        <f t="array" ref="L185">IF(ROW()&lt;=ROWS(Table1[]), INDEX(Table1[SalvageSum], ROW()), INDEX(Table2[SalvageSum], ROW()-ROWS(Table1[])))</f>
        <v>0</v>
      </c>
      <c r="M185" s="50" cm="1">
        <f t="array" ref="M185">IF(ROW()&lt;=ROWS(Table1[]), INDEX(Table1[ExpSalv], ROW()), INDEX(Table2[ExpSalv], ROW()-ROWS(Table1[])))</f>
        <v>0</v>
      </c>
      <c r="N185" t="str" cm="1">
        <f t="array" ref="N185">IF(ROW()&lt;=ROWS(Table1[]), INDEX(Table1[Agency], ROW()), INDEX(Table2[Agency], ROW()-ROWS(Table1[])))</f>
        <v>USFWS</v>
      </c>
      <c r="O185" cm="1">
        <f t="array" ref="O185">IF(ROW()&lt;=ROWS(Table1[]), INDEX(Table1[Notes], ROW()), INDEX(Table2[Comments], ROW()-ROWS(Table1[])))</f>
        <v>0</v>
      </c>
    </row>
    <row r="186" spans="1:15" x14ac:dyDescent="0.25">
      <c r="A186" cm="1">
        <f t="array" ref="A186">IF(ROW()&lt;=ROWS(Table1[]), INDEX(Table1[SurveyNo], ROW()), INDEX(Table2[SurveyNo], ROW()-ROWS(Table1[])))</f>
        <v>0</v>
      </c>
      <c r="B186" s="23" cm="1">
        <f t="array" ref="B186">IF(ROW()&lt;=ROWS(Table1[]), INDEX(Table1[Date], ROW()), INDEX(Table2[Date], ROW()-ROWS(Table1[])))</f>
        <v>45625</v>
      </c>
      <c r="C186" cm="1">
        <f t="array" ref="C186">IF(ROW()&lt;=ROWS(Table1[]), INDEX(Table1[SampleID], ROW()), INDEX(Table2[SampleID], ROW()-ROWS(Table1[])))</f>
        <v>722731</v>
      </c>
      <c r="D186" t="str" cm="1">
        <f t="array" ref="D186">IF(ROW()&lt;=ROWS(Table1[]), INDEX(Table1[Survey], ROW()), INDEX(Table2[Survey], ROW()-ROWS(Table1[])))</f>
        <v>EDSM</v>
      </c>
      <c r="E186" t="str" cm="1">
        <f t="array" ref="E186">IF(ROW()&lt;=ROWS(Table1[]), INDEX(Table1[Station Code], ROW()), INDEX(Table2[Station], ROW()-ROWS(Table1[])))</f>
        <v>25-18-SB02</v>
      </c>
      <c r="F186" t="str" cm="1">
        <f t="array" ref="F186">IF(ROW()&lt;=ROWS(Table1[]), INDEX(Table1[Region], ROW()), INDEX(Table2[Region], ROW()-ROWS(Table1[])))</f>
        <v>West</v>
      </c>
      <c r="G186" t="str" cm="1">
        <f t="array" ref="G186">IF(ROW()&lt;=ROWS(Table1[]), INDEX(Table1[Subregion], ROW()), INDEX(Table2[Subregion], ROW()-ROWS(Table1[])))</f>
        <v>Mid Suisun Bay</v>
      </c>
      <c r="H186" t="str" cm="1">
        <f t="array" ref="H186">IF(ROW()&lt;=ROWS(Table1[]), INDEX(Table1[Stratum], ROW()), INDEX(Table2[Stratum], ROW()-ROWS(Table1[])))</f>
        <v>Suisun Bay</v>
      </c>
      <c r="I186" cm="1">
        <f t="array" ref="I186">IF(ROW()&lt;=ROWS(Table1[]), INDEX(Table1[Fork Length], ROW()), INDEX(Table2[Length], ROW()-ROWS(Table1[])))</f>
        <v>66</v>
      </c>
      <c r="J186" cm="1">
        <f t="array" ref="J186">IF(ROW()&lt;=ROWS(Table1[]), INDEX(Table1[Catch], ROW()), INDEX(Table2[Frequency], ROW()-ROWS(Table1[])))</f>
        <v>1</v>
      </c>
      <c r="K186" t="str" cm="1">
        <f t="array" ref="K186">IF(ROW()&lt;=ROWS(Table1[]), INDEX(Table1[Life Stage], ROW()), INDEX(Table2[Life Stage], ROW()-ROWS(Table1[])))</f>
        <v>Juvenile</v>
      </c>
      <c r="L186" s="50" cm="1">
        <f t="array" ref="L186">IF(ROW()&lt;=ROWS(Table1[]), INDEX(Table1[SalvageSum], ROW()), INDEX(Table2[SalvageSum], ROW()-ROWS(Table1[])))</f>
        <v>0</v>
      </c>
      <c r="M186" s="50" cm="1">
        <f t="array" ref="M186">IF(ROW()&lt;=ROWS(Table1[]), INDEX(Table1[ExpSalv], ROW()), INDEX(Table2[ExpSalv], ROW()-ROWS(Table1[])))</f>
        <v>0</v>
      </c>
      <c r="N186" t="str" cm="1">
        <f t="array" ref="N186">IF(ROW()&lt;=ROWS(Table1[]), INDEX(Table1[Agency], ROW()), INDEX(Table2[Agency], ROW()-ROWS(Table1[])))</f>
        <v>USFWS</v>
      </c>
      <c r="O186" cm="1">
        <f t="array" ref="O186">IF(ROW()&lt;=ROWS(Table1[]), INDEX(Table1[Notes], ROW()), INDEX(Table2[Comments], ROW()-ROWS(Table1[])))</f>
        <v>0</v>
      </c>
    </row>
    <row r="187" spans="1:15" x14ac:dyDescent="0.25">
      <c r="A187" cm="1">
        <f t="array" ref="A187">IF(ROW()&lt;=ROWS(Table1[]), INDEX(Table1[SurveyNo], ROW()), INDEX(Table2[SurveyNo], ROW()-ROWS(Table1[])))</f>
        <v>0</v>
      </c>
      <c r="B187" s="23" cm="1">
        <f t="array" ref="B187">IF(ROW()&lt;=ROWS(Table1[]), INDEX(Table1[Date], ROW()), INDEX(Table2[Date], ROW()-ROWS(Table1[])))</f>
        <v>45625</v>
      </c>
      <c r="C187" cm="1">
        <f t="array" ref="C187">IF(ROW()&lt;=ROWS(Table1[]), INDEX(Table1[SampleID], ROW()), INDEX(Table2[SampleID], ROW()-ROWS(Table1[])))</f>
        <v>722736</v>
      </c>
      <c r="D187" t="str" cm="1">
        <f t="array" ref="D187">IF(ROW()&lt;=ROWS(Table1[]), INDEX(Table1[Survey], ROW()), INDEX(Table2[Survey], ROW()-ROWS(Table1[])))</f>
        <v>EDSM</v>
      </c>
      <c r="E187" t="str" cm="1">
        <f t="array" ref="E187">IF(ROW()&lt;=ROWS(Table1[]), INDEX(Table1[Station Code], ROW()), INDEX(Table2[Station], ROW()-ROWS(Table1[])))</f>
        <v>25-18-SB02</v>
      </c>
      <c r="F187" t="str" cm="1">
        <f t="array" ref="F187">IF(ROW()&lt;=ROWS(Table1[]), INDEX(Table1[Region], ROW()), INDEX(Table2[Region], ROW()-ROWS(Table1[])))</f>
        <v>West</v>
      </c>
      <c r="G187" t="str" cm="1">
        <f t="array" ref="G187">IF(ROW()&lt;=ROWS(Table1[]), INDEX(Table1[Subregion], ROW()), INDEX(Table2[Subregion], ROW()-ROWS(Table1[])))</f>
        <v>Mid Suisun Bay</v>
      </c>
      <c r="H187" t="str" cm="1">
        <f t="array" ref="H187">IF(ROW()&lt;=ROWS(Table1[]), INDEX(Table1[Stratum], ROW()), INDEX(Table2[Stratum], ROW()-ROWS(Table1[])))</f>
        <v>Suisun Bay</v>
      </c>
      <c r="I187" cm="1">
        <f t="array" ref="I187">IF(ROW()&lt;=ROWS(Table1[]), INDEX(Table1[Fork Length], ROW()), INDEX(Table2[Length], ROW()-ROWS(Table1[])))</f>
        <v>76</v>
      </c>
      <c r="J187" cm="1">
        <f t="array" ref="J187">IF(ROW()&lt;=ROWS(Table1[]), INDEX(Table1[Catch], ROW()), INDEX(Table2[Frequency], ROW()-ROWS(Table1[])))</f>
        <v>1</v>
      </c>
      <c r="K187" t="str" cm="1">
        <f t="array" ref="K187">IF(ROW()&lt;=ROWS(Table1[]), INDEX(Table1[Life Stage], ROW()), INDEX(Table2[Life Stage], ROW()-ROWS(Table1[])))</f>
        <v>Juvenile</v>
      </c>
      <c r="L187" s="50" cm="1">
        <f t="array" ref="L187">IF(ROW()&lt;=ROWS(Table1[]), INDEX(Table1[SalvageSum], ROW()), INDEX(Table2[SalvageSum], ROW()-ROWS(Table1[])))</f>
        <v>0</v>
      </c>
      <c r="M187" s="50" cm="1">
        <f t="array" ref="M187">IF(ROW()&lt;=ROWS(Table1[]), INDEX(Table1[ExpSalv], ROW()), INDEX(Table2[ExpSalv], ROW()-ROWS(Table1[])))</f>
        <v>0</v>
      </c>
      <c r="N187" t="str" cm="1">
        <f t="array" ref="N187">IF(ROW()&lt;=ROWS(Table1[]), INDEX(Table1[Agency], ROW()), INDEX(Table2[Agency], ROW()-ROWS(Table1[])))</f>
        <v>USFWS</v>
      </c>
      <c r="O187" cm="1">
        <f t="array" ref="O187">IF(ROW()&lt;=ROWS(Table1[]), INDEX(Table1[Notes], ROW()), INDEX(Table2[Comments], ROW()-ROWS(Table1[])))</f>
        <v>0</v>
      </c>
    </row>
    <row r="188" spans="1:15" x14ac:dyDescent="0.25">
      <c r="A188" cm="1">
        <f t="array" ref="A188">IF(ROW()&lt;=ROWS(Table1[]), INDEX(Table1[SurveyNo], ROW()), INDEX(Table2[SurveyNo], ROW()-ROWS(Table1[])))</f>
        <v>0</v>
      </c>
      <c r="B188" s="23" cm="1">
        <f t="array" ref="B188">IF(ROW()&lt;=ROWS(Table1[]), INDEX(Table1[Date], ROW()), INDEX(Table2[Date], ROW()-ROWS(Table1[])))</f>
        <v>45625</v>
      </c>
      <c r="C188" cm="1">
        <f t="array" ref="C188">IF(ROW()&lt;=ROWS(Table1[]), INDEX(Table1[SampleID], ROW()), INDEX(Table2[SampleID], ROW()-ROWS(Table1[])))</f>
        <v>722758</v>
      </c>
      <c r="D188" t="str" cm="1">
        <f t="array" ref="D188">IF(ROW()&lt;=ROWS(Table1[]), INDEX(Table1[Survey], ROW()), INDEX(Table2[Survey], ROW()-ROWS(Table1[])))</f>
        <v>EDSM</v>
      </c>
      <c r="E188" t="str" cm="1">
        <f t="array" ref="E188">IF(ROW()&lt;=ROWS(Table1[]), INDEX(Table1[Station Code], ROW()), INDEX(Table2[Station], ROW()-ROWS(Table1[])))</f>
        <v>25-18-SB04</v>
      </c>
      <c r="F188" t="str" cm="1">
        <f t="array" ref="F188">IF(ROW()&lt;=ROWS(Table1[]), INDEX(Table1[Region], ROW()), INDEX(Table2[Region], ROW()-ROWS(Table1[])))</f>
        <v>West</v>
      </c>
      <c r="G188" t="str" cm="1">
        <f t="array" ref="G188">IF(ROW()&lt;=ROWS(Table1[]), INDEX(Table1[Subregion], ROW()), INDEX(Table2[Subregion], ROW()-ROWS(Table1[])))</f>
        <v>Confluence</v>
      </c>
      <c r="H188" t="str" cm="1">
        <f t="array" ref="H188">IF(ROW()&lt;=ROWS(Table1[]), INDEX(Table1[Stratum], ROW()), INDEX(Table2[Stratum], ROW()-ROWS(Table1[])))</f>
        <v>Suisun Bay</v>
      </c>
      <c r="I188" cm="1">
        <f t="array" ref="I188">IF(ROW()&lt;=ROWS(Table1[]), INDEX(Table1[Fork Length], ROW()), INDEX(Table2[Length], ROW()-ROWS(Table1[])))</f>
        <v>0</v>
      </c>
      <c r="J188" cm="1">
        <f t="array" ref="J188">IF(ROW()&lt;=ROWS(Table1[]), INDEX(Table1[Catch], ROW()), INDEX(Table2[Frequency], ROW()-ROWS(Table1[])))</f>
        <v>1</v>
      </c>
      <c r="K188" t="str" cm="1">
        <f t="array" ref="K188">IF(ROW()&lt;=ROWS(Table1[]), INDEX(Table1[Life Stage], ROW()), INDEX(Table2[Life Stage], ROW()-ROWS(Table1[])))</f>
        <v>Adult</v>
      </c>
      <c r="L188" s="50" cm="1">
        <f t="array" ref="L188">IF(ROW()&lt;=ROWS(Table1[]), INDEX(Table1[SalvageSum], ROW()), INDEX(Table2[SalvageSum], ROW()-ROWS(Table1[])))</f>
        <v>0</v>
      </c>
      <c r="M188" s="50" cm="1">
        <f t="array" ref="M188">IF(ROW()&lt;=ROWS(Table1[]), INDEX(Table1[ExpSalv], ROW()), INDEX(Table2[ExpSalv], ROW()-ROWS(Table1[])))</f>
        <v>0</v>
      </c>
      <c r="N188" t="str" cm="1">
        <f t="array" ref="N188">IF(ROW()&lt;=ROWS(Table1[]), INDEX(Table1[Agency], ROW()), INDEX(Table2[Agency], ROW()-ROWS(Table1[])))</f>
        <v>USFWS</v>
      </c>
      <c r="O188" cm="1">
        <f t="array" ref="O188">IF(ROW()&lt;=ROWS(Table1[]), INDEX(Table1[Notes], ROW()), INDEX(Table2[Comments], ROW()-ROWS(Table1[])))</f>
        <v>0</v>
      </c>
    </row>
    <row r="189" spans="1:15" x14ac:dyDescent="0.25">
      <c r="A189" cm="1">
        <f t="array" ref="A189">IF(ROW()&lt;=ROWS(Table1[]), INDEX(Table1[SurveyNo], ROW()), INDEX(Table2[SurveyNo], ROW()-ROWS(Table1[])))</f>
        <v>0</v>
      </c>
      <c r="B189" s="23" cm="1">
        <f t="array" ref="B189">IF(ROW()&lt;=ROWS(Table1[]), INDEX(Table1[Date], ROW()), INDEX(Table2[Date], ROW()-ROWS(Table1[])))</f>
        <v>45625</v>
      </c>
      <c r="C189" cm="1">
        <f t="array" ref="C189">IF(ROW()&lt;=ROWS(Table1[]), INDEX(Table1[SampleID], ROW()), INDEX(Table2[SampleID], ROW()-ROWS(Table1[])))</f>
        <v>722760</v>
      </c>
      <c r="D189" t="str" cm="1">
        <f t="array" ref="D189">IF(ROW()&lt;=ROWS(Table1[]), INDEX(Table1[Survey], ROW()), INDEX(Table2[Survey], ROW()-ROWS(Table1[])))</f>
        <v>EDSM</v>
      </c>
      <c r="E189" t="str" cm="1">
        <f t="array" ref="E189">IF(ROW()&lt;=ROWS(Table1[]), INDEX(Table1[Station Code], ROW()), INDEX(Table2[Station], ROW()-ROWS(Table1[])))</f>
        <v>25-18-SB04</v>
      </c>
      <c r="F189" t="str" cm="1">
        <f t="array" ref="F189">IF(ROW()&lt;=ROWS(Table1[]), INDEX(Table1[Region], ROW()), INDEX(Table2[Region], ROW()-ROWS(Table1[])))</f>
        <v>West</v>
      </c>
      <c r="G189" t="str" cm="1">
        <f t="array" ref="G189">IF(ROW()&lt;=ROWS(Table1[]), INDEX(Table1[Subregion], ROW()), INDEX(Table2[Subregion], ROW()-ROWS(Table1[])))</f>
        <v>Confluence</v>
      </c>
      <c r="H189" t="str" cm="1">
        <f t="array" ref="H189">IF(ROW()&lt;=ROWS(Table1[]), INDEX(Table1[Stratum], ROW()), INDEX(Table2[Stratum], ROW()-ROWS(Table1[])))</f>
        <v>Suisun Bay</v>
      </c>
      <c r="I189" cm="1">
        <f t="array" ref="I189">IF(ROW()&lt;=ROWS(Table1[]), INDEX(Table1[Fork Length], ROW()), INDEX(Table2[Length], ROW()-ROWS(Table1[])))</f>
        <v>72</v>
      </c>
      <c r="J189" cm="1">
        <f t="array" ref="J189">IF(ROW()&lt;=ROWS(Table1[]), INDEX(Table1[Catch], ROW()), INDEX(Table2[Frequency], ROW()-ROWS(Table1[])))</f>
        <v>1</v>
      </c>
      <c r="K189" t="str" cm="1">
        <f t="array" ref="K189">IF(ROW()&lt;=ROWS(Table1[]), INDEX(Table1[Life Stage], ROW()), INDEX(Table2[Life Stage], ROW()-ROWS(Table1[])))</f>
        <v>Juvenile</v>
      </c>
      <c r="L189" s="50" cm="1">
        <f t="array" ref="L189">IF(ROW()&lt;=ROWS(Table1[]), INDEX(Table1[SalvageSum], ROW()), INDEX(Table2[SalvageSum], ROW()-ROWS(Table1[])))</f>
        <v>0</v>
      </c>
      <c r="M189" s="50" cm="1">
        <f t="array" ref="M189">IF(ROW()&lt;=ROWS(Table1[]), INDEX(Table1[ExpSalv], ROW()), INDEX(Table2[ExpSalv], ROW()-ROWS(Table1[])))</f>
        <v>0</v>
      </c>
      <c r="N189" t="str" cm="1">
        <f t="array" ref="N189">IF(ROW()&lt;=ROWS(Table1[]), INDEX(Table1[Agency], ROW()), INDEX(Table2[Agency], ROW()-ROWS(Table1[])))</f>
        <v>USFWS</v>
      </c>
      <c r="O189" cm="1">
        <f t="array" ref="O189">IF(ROW()&lt;=ROWS(Table1[]), INDEX(Table1[Notes], ROW()), INDEX(Table2[Comments], ROW()-ROWS(Table1[])))</f>
        <v>0</v>
      </c>
    </row>
    <row r="190" spans="1:15" x14ac:dyDescent="0.25">
      <c r="A190" cm="1">
        <f t="array" ref="A190">IF(ROW()&lt;=ROWS(Table1[]), INDEX(Table1[SurveyNo], ROW()), INDEX(Table2[SurveyNo], ROW()-ROWS(Table1[])))</f>
        <v>0</v>
      </c>
      <c r="B190" s="23" cm="1">
        <f t="array" ref="B190">IF(ROW()&lt;=ROWS(Table1[]), INDEX(Table1[Date], ROW()), INDEX(Table2[Date], ROW()-ROWS(Table1[])))</f>
        <v>45625</v>
      </c>
      <c r="C190" cm="1">
        <f t="array" ref="C190">IF(ROW()&lt;=ROWS(Table1[]), INDEX(Table1[SampleID], ROW()), INDEX(Table2[SampleID], ROW()-ROWS(Table1[])))</f>
        <v>722762</v>
      </c>
      <c r="D190" t="str" cm="1">
        <f t="array" ref="D190">IF(ROW()&lt;=ROWS(Table1[]), INDEX(Table1[Survey], ROW()), INDEX(Table2[Survey], ROW()-ROWS(Table1[])))</f>
        <v>EDSM</v>
      </c>
      <c r="E190" t="str" cm="1">
        <f t="array" ref="E190">IF(ROW()&lt;=ROWS(Table1[]), INDEX(Table1[Station Code], ROW()), INDEX(Table2[Station], ROW()-ROWS(Table1[])))</f>
        <v>25-18-SB04</v>
      </c>
      <c r="F190" t="str" cm="1">
        <f t="array" ref="F190">IF(ROW()&lt;=ROWS(Table1[]), INDEX(Table1[Region], ROW()), INDEX(Table2[Region], ROW()-ROWS(Table1[])))</f>
        <v>West</v>
      </c>
      <c r="G190" t="str" cm="1">
        <f t="array" ref="G190">IF(ROW()&lt;=ROWS(Table1[]), INDEX(Table1[Subregion], ROW()), INDEX(Table2[Subregion], ROW()-ROWS(Table1[])))</f>
        <v>Confluence</v>
      </c>
      <c r="H190" t="str" cm="1">
        <f t="array" ref="H190">IF(ROW()&lt;=ROWS(Table1[]), INDEX(Table1[Stratum], ROW()), INDEX(Table2[Stratum], ROW()-ROWS(Table1[])))</f>
        <v>Suisun Bay</v>
      </c>
      <c r="I190" cm="1">
        <f t="array" ref="I190">IF(ROW()&lt;=ROWS(Table1[]), INDEX(Table1[Fork Length], ROW()), INDEX(Table2[Length], ROW()-ROWS(Table1[])))</f>
        <v>61</v>
      </c>
      <c r="J190" cm="1">
        <f t="array" ref="J190">IF(ROW()&lt;=ROWS(Table1[]), INDEX(Table1[Catch], ROW()), INDEX(Table2[Frequency], ROW()-ROWS(Table1[])))</f>
        <v>1</v>
      </c>
      <c r="K190" t="str" cm="1">
        <f t="array" ref="K190">IF(ROW()&lt;=ROWS(Table1[]), INDEX(Table1[Life Stage], ROW()), INDEX(Table2[Life Stage], ROW()-ROWS(Table1[])))</f>
        <v>Juvenile</v>
      </c>
      <c r="L190" s="50" cm="1">
        <f t="array" ref="L190">IF(ROW()&lt;=ROWS(Table1[]), INDEX(Table1[SalvageSum], ROW()), INDEX(Table2[SalvageSum], ROW()-ROWS(Table1[])))</f>
        <v>0</v>
      </c>
      <c r="M190" s="50" cm="1">
        <f t="array" ref="M190">IF(ROW()&lt;=ROWS(Table1[]), INDEX(Table1[ExpSalv], ROW()), INDEX(Table2[ExpSalv], ROW()-ROWS(Table1[])))</f>
        <v>0</v>
      </c>
      <c r="N190" t="str" cm="1">
        <f t="array" ref="N190">IF(ROW()&lt;=ROWS(Table1[]), INDEX(Table1[Agency], ROW()), INDEX(Table2[Agency], ROW()-ROWS(Table1[])))</f>
        <v>USFWS</v>
      </c>
      <c r="O190" cm="1">
        <f t="array" ref="O190">IF(ROW()&lt;=ROWS(Table1[]), INDEX(Table1[Notes], ROW()), INDEX(Table2[Comments], ROW()-ROWS(Table1[])))</f>
        <v>0</v>
      </c>
    </row>
    <row r="191" spans="1:15" x14ac:dyDescent="0.25">
      <c r="A191" cm="1">
        <f t="array" ref="A191">IF(ROW()&lt;=ROWS(Table1[]), INDEX(Table1[SurveyNo], ROW()), INDEX(Table2[SurveyNo], ROW()-ROWS(Table1[])))</f>
        <v>0</v>
      </c>
      <c r="B191" s="23" cm="1">
        <f t="array" ref="B191">IF(ROW()&lt;=ROWS(Table1[]), INDEX(Table1[Date], ROW()), INDEX(Table2[Date], ROW()-ROWS(Table1[])))</f>
        <v>45625</v>
      </c>
      <c r="C191" cm="1">
        <f t="array" ref="C191">IF(ROW()&lt;=ROWS(Table1[]), INDEX(Table1[SampleID], ROW()), INDEX(Table2[SampleID], ROW()-ROWS(Table1[])))</f>
        <v>722765</v>
      </c>
      <c r="D191" t="str" cm="1">
        <f t="array" ref="D191">IF(ROW()&lt;=ROWS(Table1[]), INDEX(Table1[Survey], ROW()), INDEX(Table2[Survey], ROW()-ROWS(Table1[])))</f>
        <v>EDSM</v>
      </c>
      <c r="E191" t="str" cm="1">
        <f t="array" ref="E191">IF(ROW()&lt;=ROWS(Table1[]), INDEX(Table1[Station Code], ROW()), INDEX(Table2[Station], ROW()-ROWS(Table1[])))</f>
        <v>25-18-SB04</v>
      </c>
      <c r="F191" t="str" cm="1">
        <f t="array" ref="F191">IF(ROW()&lt;=ROWS(Table1[]), INDEX(Table1[Region], ROW()), INDEX(Table2[Region], ROW()-ROWS(Table1[])))</f>
        <v>West</v>
      </c>
      <c r="G191" t="str" cm="1">
        <f t="array" ref="G191">IF(ROW()&lt;=ROWS(Table1[]), INDEX(Table1[Subregion], ROW()), INDEX(Table2[Subregion], ROW()-ROWS(Table1[])))</f>
        <v>Confluence</v>
      </c>
      <c r="H191" t="str" cm="1">
        <f t="array" ref="H191">IF(ROW()&lt;=ROWS(Table1[]), INDEX(Table1[Stratum], ROW()), INDEX(Table2[Stratum], ROW()-ROWS(Table1[])))</f>
        <v>Suisun Bay</v>
      </c>
      <c r="I191" cm="1">
        <f t="array" ref="I191">IF(ROW()&lt;=ROWS(Table1[]), INDEX(Table1[Fork Length], ROW()), INDEX(Table2[Length], ROW()-ROWS(Table1[])))</f>
        <v>0</v>
      </c>
      <c r="J191" cm="1">
        <f t="array" ref="J191">IF(ROW()&lt;=ROWS(Table1[]), INDEX(Table1[Catch], ROW()), INDEX(Table2[Frequency], ROW()-ROWS(Table1[])))</f>
        <v>1</v>
      </c>
      <c r="K191" t="str" cm="1">
        <f t="array" ref="K191">IF(ROW()&lt;=ROWS(Table1[]), INDEX(Table1[Life Stage], ROW()), INDEX(Table2[Life Stage], ROW()-ROWS(Table1[])))</f>
        <v>Adult</v>
      </c>
      <c r="L191" s="50" cm="1">
        <f t="array" ref="L191">IF(ROW()&lt;=ROWS(Table1[]), INDEX(Table1[SalvageSum], ROW()), INDEX(Table2[SalvageSum], ROW()-ROWS(Table1[])))</f>
        <v>0</v>
      </c>
      <c r="M191" s="50" cm="1">
        <f t="array" ref="M191">IF(ROW()&lt;=ROWS(Table1[]), INDEX(Table1[ExpSalv], ROW()), INDEX(Table2[ExpSalv], ROW()-ROWS(Table1[])))</f>
        <v>0</v>
      </c>
      <c r="N191" t="str" cm="1">
        <f t="array" ref="N191">IF(ROW()&lt;=ROWS(Table1[]), INDEX(Table1[Agency], ROW()), INDEX(Table2[Agency], ROW()-ROWS(Table1[])))</f>
        <v>USFWS</v>
      </c>
      <c r="O191" cm="1">
        <f t="array" ref="O191">IF(ROW()&lt;=ROWS(Table1[]), INDEX(Table1[Notes], ROW()), INDEX(Table2[Comments], ROW()-ROWS(Table1[])))</f>
        <v>0</v>
      </c>
    </row>
    <row r="192" spans="1:15" x14ac:dyDescent="0.25">
      <c r="A192" cm="1">
        <f t="array" ref="A192">IF(ROW()&lt;=ROWS(Table1[]), INDEX(Table1[SurveyNo], ROW()), INDEX(Table2[SurveyNo], ROW()-ROWS(Table1[])))</f>
        <v>0</v>
      </c>
      <c r="B192" s="23" cm="1">
        <f t="array" ref="B192">IF(ROW()&lt;=ROWS(Table1[]), INDEX(Table1[Date], ROW()), INDEX(Table2[Date], ROW()-ROWS(Table1[])))</f>
        <v>45625</v>
      </c>
      <c r="C192" cm="1">
        <f t="array" ref="C192">IF(ROW()&lt;=ROWS(Table1[]), INDEX(Table1[SampleID], ROW()), INDEX(Table2[SampleID], ROW()-ROWS(Table1[])))</f>
        <v>722776</v>
      </c>
      <c r="D192" t="str" cm="1">
        <f t="array" ref="D192">IF(ROW()&lt;=ROWS(Table1[]), INDEX(Table1[Survey], ROW()), INDEX(Table2[Survey], ROW()-ROWS(Table1[])))</f>
        <v>EDSM</v>
      </c>
      <c r="E192" t="str" cm="1">
        <f t="array" ref="E192">IF(ROW()&lt;=ROWS(Table1[]), INDEX(Table1[Station Code], ROW()), INDEX(Table2[Station], ROW()-ROWS(Table1[])))</f>
        <v>25-18-SB03</v>
      </c>
      <c r="F192" t="str" cm="1">
        <f t="array" ref="F192">IF(ROW()&lt;=ROWS(Table1[]), INDEX(Table1[Region], ROW()), INDEX(Table2[Region], ROW()-ROWS(Table1[])))</f>
        <v>West</v>
      </c>
      <c r="G192" t="str" cm="1">
        <f t="array" ref="G192">IF(ROW()&lt;=ROWS(Table1[]), INDEX(Table1[Subregion], ROW()), INDEX(Table2[Subregion], ROW()-ROWS(Table1[])))</f>
        <v>Confluence</v>
      </c>
      <c r="H192" t="str" cm="1">
        <f t="array" ref="H192">IF(ROW()&lt;=ROWS(Table1[]), INDEX(Table1[Stratum], ROW()), INDEX(Table2[Stratum], ROW()-ROWS(Table1[])))</f>
        <v>Suisun Bay</v>
      </c>
      <c r="I192" cm="1">
        <f t="array" ref="I192">IF(ROW()&lt;=ROWS(Table1[]), INDEX(Table1[Fork Length], ROW()), INDEX(Table2[Length], ROW()-ROWS(Table1[])))</f>
        <v>0</v>
      </c>
      <c r="J192" cm="1">
        <f t="array" ref="J192">IF(ROW()&lt;=ROWS(Table1[]), INDEX(Table1[Catch], ROW()), INDEX(Table2[Frequency], ROW()-ROWS(Table1[])))</f>
        <v>1</v>
      </c>
      <c r="K192" t="str" cm="1">
        <f t="array" ref="K192">IF(ROW()&lt;=ROWS(Table1[]), INDEX(Table1[Life Stage], ROW()), INDEX(Table2[Life Stage], ROW()-ROWS(Table1[])))</f>
        <v>Adult</v>
      </c>
      <c r="L192" s="50" cm="1">
        <f t="array" ref="L192">IF(ROW()&lt;=ROWS(Table1[]), INDEX(Table1[SalvageSum], ROW()), INDEX(Table2[SalvageSum], ROW()-ROWS(Table1[])))</f>
        <v>0</v>
      </c>
      <c r="M192" s="50" cm="1">
        <f t="array" ref="M192">IF(ROW()&lt;=ROWS(Table1[]), INDEX(Table1[ExpSalv], ROW()), INDEX(Table2[ExpSalv], ROW()-ROWS(Table1[])))</f>
        <v>0</v>
      </c>
      <c r="N192" t="str" cm="1">
        <f t="array" ref="N192">IF(ROW()&lt;=ROWS(Table1[]), INDEX(Table1[Agency], ROW()), INDEX(Table2[Agency], ROW()-ROWS(Table1[])))</f>
        <v>USFWS</v>
      </c>
      <c r="O192" cm="1">
        <f t="array" ref="O192">IF(ROW()&lt;=ROWS(Table1[]), INDEX(Table1[Notes], ROW()), INDEX(Table2[Comments], ROW()-ROWS(Table1[])))</f>
        <v>0</v>
      </c>
    </row>
    <row r="193" spans="1:15" x14ac:dyDescent="0.25">
      <c r="A193" cm="1">
        <f t="array" ref="A193">IF(ROW()&lt;=ROWS(Table1[]), INDEX(Table1[SurveyNo], ROW()), INDEX(Table2[SurveyNo], ROW()-ROWS(Table1[])))</f>
        <v>0</v>
      </c>
      <c r="B193" s="23" cm="1">
        <f t="array" ref="B193">IF(ROW()&lt;=ROWS(Table1[]), INDEX(Table1[Date], ROW()), INDEX(Table2[Date], ROW()-ROWS(Table1[])))</f>
        <v>45621</v>
      </c>
      <c r="C193" cm="1">
        <f t="array" ref="C193">IF(ROW()&lt;=ROWS(Table1[]), INDEX(Table1[SampleID], ROW()), INDEX(Table2[SampleID], ROW()-ROWS(Table1[])))</f>
        <v>0</v>
      </c>
      <c r="D193" t="str" cm="1">
        <f t="array" ref="D193">IF(ROW()&lt;=ROWS(Table1[]), INDEX(Table1[Survey], ROW()), INDEX(Table2[Survey], ROW()-ROWS(Table1[])))</f>
        <v>Chipps</v>
      </c>
      <c r="E193" t="str" cm="1">
        <f t="array" ref="E193">IF(ROW()&lt;=ROWS(Table1[]), INDEX(Table1[Station Code], ROW()), INDEX(Table2[Station], ROW()-ROWS(Table1[])))</f>
        <v>SB018M</v>
      </c>
      <c r="F193" cm="1">
        <f t="array" ref="F193">IF(ROW()&lt;=ROWS(Table1[]), INDEX(Table1[Region], ROW()), INDEX(Table2[Region], ROW()-ROWS(Table1[])))</f>
        <v>0</v>
      </c>
      <c r="G193" cm="1">
        <f t="array" ref="G193">IF(ROW()&lt;=ROWS(Table1[]), INDEX(Table1[Subregion], ROW()), INDEX(Table2[Subregion], ROW()-ROWS(Table1[])))</f>
        <v>0</v>
      </c>
      <c r="H193" t="str" cm="1">
        <f t="array" ref="H193">IF(ROW()&lt;=ROWS(Table1[]), INDEX(Table1[Stratum], ROW()), INDEX(Table2[Stratum], ROW()-ROWS(Table1[])))</f>
        <v>Chipps Island</v>
      </c>
      <c r="I193" cm="1">
        <f t="array" ref="I193">IF(ROW()&lt;=ROWS(Table1[]), INDEX(Table1[Fork Length], ROW()), INDEX(Table2[Length], ROW()-ROWS(Table1[])))</f>
        <v>98</v>
      </c>
      <c r="J193" cm="1">
        <f t="array" ref="J193">IF(ROW()&lt;=ROWS(Table1[]), INDEX(Table1[Catch], ROW()), INDEX(Table2[Frequency], ROW()-ROWS(Table1[])))</f>
        <v>1</v>
      </c>
      <c r="K193" t="str" cm="1">
        <f t="array" ref="K193">IF(ROW()&lt;=ROWS(Table1[]), INDEX(Table1[Life Stage], ROW()), INDEX(Table2[Life Stage], ROW()-ROWS(Table1[])))</f>
        <v>Adult</v>
      </c>
      <c r="L193" s="50" cm="1">
        <f t="array" ref="L193">IF(ROW()&lt;=ROWS(Table1[]), INDEX(Table1[SalvageSum], ROW()), INDEX(Table2[SalvageSum], ROW()-ROWS(Table1[])))</f>
        <v>0</v>
      </c>
      <c r="M193" s="50" cm="1">
        <f t="array" ref="M193">IF(ROW()&lt;=ROWS(Table1[]), INDEX(Table1[ExpSalv], ROW()), INDEX(Table2[ExpSalv], ROW()-ROWS(Table1[])))</f>
        <v>0</v>
      </c>
      <c r="N193" t="str" cm="1">
        <f t="array" ref="N193">IF(ROW()&lt;=ROWS(Table1[]), INDEX(Table1[Agency], ROW()), INDEX(Table2[Agency], ROW()-ROWS(Table1[])))</f>
        <v>USFWS</v>
      </c>
      <c r="O193" cm="1">
        <f t="array" ref="O193">IF(ROW()&lt;=ROWS(Table1[]), INDEX(Table1[Notes], ROW()), INDEX(Table2[Comments], ROW()-ROWS(Table1[])))</f>
        <v>0</v>
      </c>
    </row>
    <row r="194" spans="1:15" x14ac:dyDescent="0.25">
      <c r="A194" cm="1">
        <f t="array" ref="A194">IF(ROW()&lt;=ROWS(Table1[]), INDEX(Table1[SurveyNo], ROW()), INDEX(Table2[SurveyNo], ROW()-ROWS(Table1[])))</f>
        <v>0</v>
      </c>
      <c r="B194" s="23" cm="1">
        <f t="array" ref="B194">IF(ROW()&lt;=ROWS(Table1[]), INDEX(Table1[Date], ROW()), INDEX(Table2[Date], ROW()-ROWS(Table1[])))</f>
        <v>45621</v>
      </c>
      <c r="C194" cm="1">
        <f t="array" ref="C194">IF(ROW()&lt;=ROWS(Table1[]), INDEX(Table1[SampleID], ROW()), INDEX(Table2[SampleID], ROW()-ROWS(Table1[])))</f>
        <v>0</v>
      </c>
      <c r="D194" t="str" cm="1">
        <f t="array" ref="D194">IF(ROW()&lt;=ROWS(Table1[]), INDEX(Table1[Survey], ROW()), INDEX(Table2[Survey], ROW()-ROWS(Table1[])))</f>
        <v>Chipps</v>
      </c>
      <c r="E194" t="str" cm="1">
        <f t="array" ref="E194">IF(ROW()&lt;=ROWS(Table1[]), INDEX(Table1[Station Code], ROW()), INDEX(Table2[Station], ROW()-ROWS(Table1[])))</f>
        <v>SB018M</v>
      </c>
      <c r="F194" cm="1">
        <f t="array" ref="F194">IF(ROW()&lt;=ROWS(Table1[]), INDEX(Table1[Region], ROW()), INDEX(Table2[Region], ROW()-ROWS(Table1[])))</f>
        <v>0</v>
      </c>
      <c r="G194" cm="1">
        <f t="array" ref="G194">IF(ROW()&lt;=ROWS(Table1[]), INDEX(Table1[Subregion], ROW()), INDEX(Table2[Subregion], ROW()-ROWS(Table1[])))</f>
        <v>0</v>
      </c>
      <c r="H194" t="str" cm="1">
        <f t="array" ref="H194">IF(ROW()&lt;=ROWS(Table1[]), INDEX(Table1[Stratum], ROW()), INDEX(Table2[Stratum], ROW()-ROWS(Table1[])))</f>
        <v>Chipps Island</v>
      </c>
      <c r="I194" cm="1">
        <f t="array" ref="I194">IF(ROW()&lt;=ROWS(Table1[]), INDEX(Table1[Fork Length], ROW()), INDEX(Table2[Length], ROW()-ROWS(Table1[])))</f>
        <v>113</v>
      </c>
      <c r="J194" cm="1">
        <f t="array" ref="J194">IF(ROW()&lt;=ROWS(Table1[]), INDEX(Table1[Catch], ROW()), INDEX(Table2[Frequency], ROW()-ROWS(Table1[])))</f>
        <v>1</v>
      </c>
      <c r="K194" t="str" cm="1">
        <f t="array" ref="K194">IF(ROW()&lt;=ROWS(Table1[]), INDEX(Table1[Life Stage], ROW()), INDEX(Table2[Life Stage], ROW()-ROWS(Table1[])))</f>
        <v>Adult</v>
      </c>
      <c r="L194" s="50" cm="1">
        <f t="array" ref="L194">IF(ROW()&lt;=ROWS(Table1[]), INDEX(Table1[SalvageSum], ROW()), INDEX(Table2[SalvageSum], ROW()-ROWS(Table1[])))</f>
        <v>0</v>
      </c>
      <c r="M194" s="50" cm="1">
        <f t="array" ref="M194">IF(ROW()&lt;=ROWS(Table1[]), INDEX(Table1[ExpSalv], ROW()), INDEX(Table2[ExpSalv], ROW()-ROWS(Table1[])))</f>
        <v>0</v>
      </c>
      <c r="N194" t="str" cm="1">
        <f t="array" ref="N194">IF(ROW()&lt;=ROWS(Table1[]), INDEX(Table1[Agency], ROW()), INDEX(Table2[Agency], ROW()-ROWS(Table1[])))</f>
        <v>USFWS</v>
      </c>
      <c r="O194" cm="1">
        <f t="array" ref="O194">IF(ROW()&lt;=ROWS(Table1[]), INDEX(Table1[Notes], ROW()), INDEX(Table2[Comments], ROW()-ROWS(Table1[])))</f>
        <v>0</v>
      </c>
    </row>
    <row r="195" spans="1:15" x14ac:dyDescent="0.25">
      <c r="A195" cm="1">
        <f t="array" ref="A195">IF(ROW()&lt;=ROWS(Table1[]), INDEX(Table1[SurveyNo], ROW()), INDEX(Table2[SurveyNo], ROW()-ROWS(Table1[])))</f>
        <v>0</v>
      </c>
      <c r="B195" s="23" cm="1">
        <f t="array" ref="B195">IF(ROW()&lt;=ROWS(Table1[]), INDEX(Table1[Date], ROW()), INDEX(Table2[Date], ROW()-ROWS(Table1[])))</f>
        <v>45621</v>
      </c>
      <c r="C195" cm="1">
        <f t="array" ref="C195">IF(ROW()&lt;=ROWS(Table1[]), INDEX(Table1[SampleID], ROW()), INDEX(Table2[SampleID], ROW()-ROWS(Table1[])))</f>
        <v>0</v>
      </c>
      <c r="D195" t="str" cm="1">
        <f t="array" ref="D195">IF(ROW()&lt;=ROWS(Table1[]), INDEX(Table1[Survey], ROW()), INDEX(Table2[Survey], ROW()-ROWS(Table1[])))</f>
        <v>Chipps</v>
      </c>
      <c r="E195" t="str" cm="1">
        <f t="array" ref="E195">IF(ROW()&lt;=ROWS(Table1[]), INDEX(Table1[Station Code], ROW()), INDEX(Table2[Station], ROW()-ROWS(Table1[])))</f>
        <v>SB018M</v>
      </c>
      <c r="F195" cm="1">
        <f t="array" ref="F195">IF(ROW()&lt;=ROWS(Table1[]), INDEX(Table1[Region], ROW()), INDEX(Table2[Region], ROW()-ROWS(Table1[])))</f>
        <v>0</v>
      </c>
      <c r="G195" cm="1">
        <f t="array" ref="G195">IF(ROW()&lt;=ROWS(Table1[]), INDEX(Table1[Subregion], ROW()), INDEX(Table2[Subregion], ROW()-ROWS(Table1[])))</f>
        <v>0</v>
      </c>
      <c r="H195" t="str" cm="1">
        <f t="array" ref="H195">IF(ROW()&lt;=ROWS(Table1[]), INDEX(Table1[Stratum], ROW()), INDEX(Table2[Stratum], ROW()-ROWS(Table1[])))</f>
        <v>Chipps Island</v>
      </c>
      <c r="I195" cm="1">
        <f t="array" ref="I195">IF(ROW()&lt;=ROWS(Table1[]), INDEX(Table1[Fork Length], ROW()), INDEX(Table2[Length], ROW()-ROWS(Table1[])))</f>
        <v>120</v>
      </c>
      <c r="J195" cm="1">
        <f t="array" ref="J195">IF(ROW()&lt;=ROWS(Table1[]), INDEX(Table1[Catch], ROW()), INDEX(Table2[Frequency], ROW()-ROWS(Table1[])))</f>
        <v>1</v>
      </c>
      <c r="K195" t="str" cm="1">
        <f t="array" ref="K195">IF(ROW()&lt;=ROWS(Table1[]), INDEX(Table1[Life Stage], ROW()), INDEX(Table2[Life Stage], ROW()-ROWS(Table1[])))</f>
        <v>Adult</v>
      </c>
      <c r="L195" s="50" cm="1">
        <f t="array" ref="L195">IF(ROW()&lt;=ROWS(Table1[]), INDEX(Table1[SalvageSum], ROW()), INDEX(Table2[SalvageSum], ROW()-ROWS(Table1[])))</f>
        <v>0</v>
      </c>
      <c r="M195" s="50" cm="1">
        <f t="array" ref="M195">IF(ROW()&lt;=ROWS(Table1[]), INDEX(Table1[ExpSalv], ROW()), INDEX(Table2[ExpSalv], ROW()-ROWS(Table1[])))</f>
        <v>0</v>
      </c>
      <c r="N195" t="str" cm="1">
        <f t="array" ref="N195">IF(ROW()&lt;=ROWS(Table1[]), INDEX(Table1[Agency], ROW()), INDEX(Table2[Agency], ROW()-ROWS(Table1[])))</f>
        <v>USFWS</v>
      </c>
      <c r="O195" cm="1">
        <f t="array" ref="O195">IF(ROW()&lt;=ROWS(Table1[]), INDEX(Table1[Notes], ROW()), INDEX(Table2[Comments], ROW()-ROWS(Table1[])))</f>
        <v>0</v>
      </c>
    </row>
    <row r="196" spans="1:15" x14ac:dyDescent="0.25">
      <c r="A196" cm="1">
        <f t="array" ref="A196">IF(ROW()&lt;=ROWS(Table1[]), INDEX(Table1[SurveyNo], ROW()), INDEX(Table2[SurveyNo], ROW()-ROWS(Table1[])))</f>
        <v>0</v>
      </c>
      <c r="B196" s="23" cm="1">
        <f t="array" ref="B196">IF(ROW()&lt;=ROWS(Table1[]), INDEX(Table1[Date], ROW()), INDEX(Table2[Date], ROW()-ROWS(Table1[])))</f>
        <v>45622</v>
      </c>
      <c r="C196" cm="1">
        <f t="array" ref="C196">IF(ROW()&lt;=ROWS(Table1[]), INDEX(Table1[SampleID], ROW()), INDEX(Table2[SampleID], ROW()-ROWS(Table1[])))</f>
        <v>0</v>
      </c>
      <c r="D196" t="str" cm="1">
        <f t="array" ref="D196">IF(ROW()&lt;=ROWS(Table1[]), INDEX(Table1[Survey], ROW()), INDEX(Table2[Survey], ROW()-ROWS(Table1[])))</f>
        <v>Chipps</v>
      </c>
      <c r="E196" t="str" cm="1">
        <f t="array" ref="E196">IF(ROW()&lt;=ROWS(Table1[]), INDEX(Table1[Station Code], ROW()), INDEX(Table2[Station], ROW()-ROWS(Table1[])))</f>
        <v>SB018M</v>
      </c>
      <c r="F196" cm="1">
        <f t="array" ref="F196">IF(ROW()&lt;=ROWS(Table1[]), INDEX(Table1[Region], ROW()), INDEX(Table2[Region], ROW()-ROWS(Table1[])))</f>
        <v>0</v>
      </c>
      <c r="G196" cm="1">
        <f t="array" ref="G196">IF(ROW()&lt;=ROWS(Table1[]), INDEX(Table1[Subregion], ROW()), INDEX(Table2[Subregion], ROW()-ROWS(Table1[])))</f>
        <v>0</v>
      </c>
      <c r="H196" t="str" cm="1">
        <f t="array" ref="H196">IF(ROW()&lt;=ROWS(Table1[]), INDEX(Table1[Stratum], ROW()), INDEX(Table2[Stratum], ROW()-ROWS(Table1[])))</f>
        <v>Chipps Island</v>
      </c>
      <c r="I196" cm="1">
        <f t="array" ref="I196">IF(ROW()&lt;=ROWS(Table1[]), INDEX(Table1[Fork Length], ROW()), INDEX(Table2[Length], ROW()-ROWS(Table1[])))</f>
        <v>61</v>
      </c>
      <c r="J196" cm="1">
        <f t="array" ref="J196">IF(ROW()&lt;=ROWS(Table1[]), INDEX(Table1[Catch], ROW()), INDEX(Table2[Frequency], ROW()-ROWS(Table1[])))</f>
        <v>1</v>
      </c>
      <c r="K196" t="str" cm="1">
        <f t="array" ref="K196">IF(ROW()&lt;=ROWS(Table1[]), INDEX(Table1[Life Stage], ROW()), INDEX(Table2[Life Stage], ROW()-ROWS(Table1[])))</f>
        <v>Juvenile</v>
      </c>
      <c r="L196" s="50" cm="1">
        <f t="array" ref="L196">IF(ROW()&lt;=ROWS(Table1[]), INDEX(Table1[SalvageSum], ROW()), INDEX(Table2[SalvageSum], ROW()-ROWS(Table1[])))</f>
        <v>0</v>
      </c>
      <c r="M196" s="50" cm="1">
        <f t="array" ref="M196">IF(ROW()&lt;=ROWS(Table1[]), INDEX(Table1[ExpSalv], ROW()), INDEX(Table2[ExpSalv], ROW()-ROWS(Table1[])))</f>
        <v>0</v>
      </c>
      <c r="N196" t="str" cm="1">
        <f t="array" ref="N196">IF(ROW()&lt;=ROWS(Table1[]), INDEX(Table1[Agency], ROW()), INDEX(Table2[Agency], ROW()-ROWS(Table1[])))</f>
        <v>USFWS</v>
      </c>
      <c r="O196" cm="1">
        <f t="array" ref="O196">IF(ROW()&lt;=ROWS(Table1[]), INDEX(Table1[Notes], ROW()), INDEX(Table2[Comments], ROW()-ROWS(Table1[])))</f>
        <v>0</v>
      </c>
    </row>
    <row r="197" spans="1:15" x14ac:dyDescent="0.25">
      <c r="A197" cm="1">
        <f t="array" ref="A197">IF(ROW()&lt;=ROWS(Table1[]), INDEX(Table1[SurveyNo], ROW()), INDEX(Table2[SurveyNo], ROW()-ROWS(Table1[])))</f>
        <v>0</v>
      </c>
      <c r="B197" s="23" cm="1">
        <f t="array" ref="B197">IF(ROW()&lt;=ROWS(Table1[]), INDEX(Table1[Date], ROW()), INDEX(Table2[Date], ROW()-ROWS(Table1[])))</f>
        <v>45623</v>
      </c>
      <c r="C197" cm="1">
        <f t="array" ref="C197">IF(ROW()&lt;=ROWS(Table1[]), INDEX(Table1[SampleID], ROW()), INDEX(Table2[SampleID], ROW()-ROWS(Table1[])))</f>
        <v>0</v>
      </c>
      <c r="D197" t="str" cm="1">
        <f t="array" ref="D197">IF(ROW()&lt;=ROWS(Table1[]), INDEX(Table1[Survey], ROW()), INDEX(Table2[Survey], ROW()-ROWS(Table1[])))</f>
        <v>Chipps</v>
      </c>
      <c r="E197" t="str" cm="1">
        <f t="array" ref="E197">IF(ROW()&lt;=ROWS(Table1[]), INDEX(Table1[Station Code], ROW()), INDEX(Table2[Station], ROW()-ROWS(Table1[])))</f>
        <v>SB018M</v>
      </c>
      <c r="F197" cm="1">
        <f t="array" ref="F197">IF(ROW()&lt;=ROWS(Table1[]), INDEX(Table1[Region], ROW()), INDEX(Table2[Region], ROW()-ROWS(Table1[])))</f>
        <v>0</v>
      </c>
      <c r="G197" cm="1">
        <f t="array" ref="G197">IF(ROW()&lt;=ROWS(Table1[]), INDEX(Table1[Subregion], ROW()), INDEX(Table2[Subregion], ROW()-ROWS(Table1[])))</f>
        <v>0</v>
      </c>
      <c r="H197" t="str" cm="1">
        <f t="array" ref="H197">IF(ROW()&lt;=ROWS(Table1[]), INDEX(Table1[Stratum], ROW()), INDEX(Table2[Stratum], ROW()-ROWS(Table1[])))</f>
        <v>Chipps Island</v>
      </c>
      <c r="I197" cm="1">
        <f t="array" ref="I197">IF(ROW()&lt;=ROWS(Table1[]), INDEX(Table1[Fork Length], ROW()), INDEX(Table2[Length], ROW()-ROWS(Table1[])))</f>
        <v>0</v>
      </c>
      <c r="J197" cm="1">
        <f t="array" ref="J197">IF(ROW()&lt;=ROWS(Table1[]), INDEX(Table1[Catch], ROW()), INDEX(Table2[Frequency], ROW()-ROWS(Table1[])))</f>
        <v>2</v>
      </c>
      <c r="K197" t="str" cm="1">
        <f t="array" ref="K197">IF(ROW()&lt;=ROWS(Table1[]), INDEX(Table1[Life Stage], ROW()), INDEX(Table2[Life Stage], ROW()-ROWS(Table1[])))</f>
        <v>Adult</v>
      </c>
      <c r="L197" s="50" cm="1">
        <f t="array" ref="L197">IF(ROW()&lt;=ROWS(Table1[]), INDEX(Table1[SalvageSum], ROW()), INDEX(Table2[SalvageSum], ROW()-ROWS(Table1[])))</f>
        <v>0</v>
      </c>
      <c r="M197" s="50" cm="1">
        <f t="array" ref="M197">IF(ROW()&lt;=ROWS(Table1[]), INDEX(Table1[ExpSalv], ROW()), INDEX(Table2[ExpSalv], ROW()-ROWS(Table1[])))</f>
        <v>0</v>
      </c>
      <c r="N197" t="str" cm="1">
        <f t="array" ref="N197">IF(ROW()&lt;=ROWS(Table1[]), INDEX(Table1[Agency], ROW()), INDEX(Table2[Agency], ROW()-ROWS(Table1[])))</f>
        <v>USFWS</v>
      </c>
      <c r="O197" cm="1">
        <f t="array" ref="O197">IF(ROW()&lt;=ROWS(Table1[]), INDEX(Table1[Notes], ROW()), INDEX(Table2[Comments], ROW()-ROWS(Table1[])))</f>
        <v>0</v>
      </c>
    </row>
    <row r="198" spans="1:15" x14ac:dyDescent="0.25">
      <c r="A198" cm="1">
        <f t="array" ref="A198">IF(ROW()&lt;=ROWS(Table1[]), INDEX(Table1[SurveyNo], ROW()), INDEX(Table2[SurveyNo], ROW()-ROWS(Table1[])))</f>
        <v>0</v>
      </c>
      <c r="B198" s="23" cm="1">
        <f t="array" ref="B198">IF(ROW()&lt;=ROWS(Table1[]), INDEX(Table1[Date], ROW()), INDEX(Table2[Date], ROW()-ROWS(Table1[])))</f>
        <v>45623</v>
      </c>
      <c r="C198" cm="1">
        <f t="array" ref="C198">IF(ROW()&lt;=ROWS(Table1[]), INDEX(Table1[SampleID], ROW()), INDEX(Table2[SampleID], ROW()-ROWS(Table1[])))</f>
        <v>0</v>
      </c>
      <c r="D198" t="str" cm="1">
        <f t="array" ref="D198">IF(ROW()&lt;=ROWS(Table1[]), INDEX(Table1[Survey], ROW()), INDEX(Table2[Survey], ROW()-ROWS(Table1[])))</f>
        <v>Chipps</v>
      </c>
      <c r="E198" t="str" cm="1">
        <f t="array" ref="E198">IF(ROW()&lt;=ROWS(Table1[]), INDEX(Table1[Station Code], ROW()), INDEX(Table2[Station], ROW()-ROWS(Table1[])))</f>
        <v>SB018N</v>
      </c>
      <c r="F198" cm="1">
        <f t="array" ref="F198">IF(ROW()&lt;=ROWS(Table1[]), INDEX(Table1[Region], ROW()), INDEX(Table2[Region], ROW()-ROWS(Table1[])))</f>
        <v>0</v>
      </c>
      <c r="G198" cm="1">
        <f t="array" ref="G198">IF(ROW()&lt;=ROWS(Table1[]), INDEX(Table1[Subregion], ROW()), INDEX(Table2[Subregion], ROW()-ROWS(Table1[])))</f>
        <v>0</v>
      </c>
      <c r="H198" t="str" cm="1">
        <f t="array" ref="H198">IF(ROW()&lt;=ROWS(Table1[]), INDEX(Table1[Stratum], ROW()), INDEX(Table2[Stratum], ROW()-ROWS(Table1[])))</f>
        <v>Chipps Island</v>
      </c>
      <c r="I198" cm="1">
        <f t="array" ref="I198">IF(ROW()&lt;=ROWS(Table1[]), INDEX(Table1[Fork Length], ROW()), INDEX(Table2[Length], ROW()-ROWS(Table1[])))</f>
        <v>0</v>
      </c>
      <c r="J198" cm="1">
        <f t="array" ref="J198">IF(ROW()&lt;=ROWS(Table1[]), INDEX(Table1[Catch], ROW()), INDEX(Table2[Frequency], ROW()-ROWS(Table1[])))</f>
        <v>2</v>
      </c>
      <c r="K198" t="str" cm="1">
        <f t="array" ref="K198">IF(ROW()&lt;=ROWS(Table1[]), INDEX(Table1[Life Stage], ROW()), INDEX(Table2[Life Stage], ROW()-ROWS(Table1[])))</f>
        <v>Adult</v>
      </c>
      <c r="L198" s="50" cm="1">
        <f t="array" ref="L198">IF(ROW()&lt;=ROWS(Table1[]), INDEX(Table1[SalvageSum], ROW()), INDEX(Table2[SalvageSum], ROW()-ROWS(Table1[])))</f>
        <v>0</v>
      </c>
      <c r="M198" s="50" cm="1">
        <f t="array" ref="M198">IF(ROW()&lt;=ROWS(Table1[]), INDEX(Table1[ExpSalv], ROW()), INDEX(Table2[ExpSalv], ROW()-ROWS(Table1[])))</f>
        <v>0</v>
      </c>
      <c r="N198" t="str" cm="1">
        <f t="array" ref="N198">IF(ROW()&lt;=ROWS(Table1[]), INDEX(Table1[Agency], ROW()), INDEX(Table2[Agency], ROW()-ROWS(Table1[])))</f>
        <v>USFWS</v>
      </c>
      <c r="O198" cm="1">
        <f t="array" ref="O198">IF(ROW()&lt;=ROWS(Table1[]), INDEX(Table1[Notes], ROW()), INDEX(Table2[Comments], ROW()-ROWS(Table1[])))</f>
        <v>0</v>
      </c>
    </row>
    <row r="199" spans="1:15" x14ac:dyDescent="0.25">
      <c r="A199" cm="1">
        <f t="array" ref="A199">IF(ROW()&lt;=ROWS(Table1[]), INDEX(Table1[SurveyNo], ROW()), INDEX(Table2[SurveyNo], ROW()-ROWS(Table1[])))</f>
        <v>0</v>
      </c>
      <c r="B199" s="23" cm="1">
        <f t="array" ref="B199">IF(ROW()&lt;=ROWS(Table1[]), INDEX(Table1[Date], ROW()), INDEX(Table2[Date], ROW()-ROWS(Table1[])))</f>
        <v>45623</v>
      </c>
      <c r="C199" cm="1">
        <f t="array" ref="C199">IF(ROW()&lt;=ROWS(Table1[]), INDEX(Table1[SampleID], ROW()), INDEX(Table2[SampleID], ROW()-ROWS(Table1[])))</f>
        <v>0</v>
      </c>
      <c r="D199" t="str" cm="1">
        <f t="array" ref="D199">IF(ROW()&lt;=ROWS(Table1[]), INDEX(Table1[Survey], ROW()), INDEX(Table2[Survey], ROW()-ROWS(Table1[])))</f>
        <v>Chipps</v>
      </c>
      <c r="E199" t="str" cm="1">
        <f t="array" ref="E199">IF(ROW()&lt;=ROWS(Table1[]), INDEX(Table1[Station Code], ROW()), INDEX(Table2[Station], ROW()-ROWS(Table1[])))</f>
        <v>SB018S</v>
      </c>
      <c r="F199" cm="1">
        <f t="array" ref="F199">IF(ROW()&lt;=ROWS(Table1[]), INDEX(Table1[Region], ROW()), INDEX(Table2[Region], ROW()-ROWS(Table1[])))</f>
        <v>0</v>
      </c>
      <c r="G199" cm="1">
        <f t="array" ref="G199">IF(ROW()&lt;=ROWS(Table1[]), INDEX(Table1[Subregion], ROW()), INDEX(Table2[Subregion], ROW()-ROWS(Table1[])))</f>
        <v>0</v>
      </c>
      <c r="H199" t="str" cm="1">
        <f t="array" ref="H199">IF(ROW()&lt;=ROWS(Table1[]), INDEX(Table1[Stratum], ROW()), INDEX(Table2[Stratum], ROW()-ROWS(Table1[])))</f>
        <v>Chipps Island</v>
      </c>
      <c r="I199" cm="1">
        <f t="array" ref="I199">IF(ROW()&lt;=ROWS(Table1[]), INDEX(Table1[Fork Length], ROW()), INDEX(Table2[Length], ROW()-ROWS(Table1[])))</f>
        <v>0</v>
      </c>
      <c r="J199" cm="1">
        <f t="array" ref="J199">IF(ROW()&lt;=ROWS(Table1[]), INDEX(Table1[Catch], ROW()), INDEX(Table2[Frequency], ROW()-ROWS(Table1[])))</f>
        <v>3</v>
      </c>
      <c r="K199" t="str" cm="1">
        <f t="array" ref="K199">IF(ROW()&lt;=ROWS(Table1[]), INDEX(Table1[Life Stage], ROW()), INDEX(Table2[Life Stage], ROW()-ROWS(Table1[])))</f>
        <v>Adult</v>
      </c>
      <c r="L199" s="50" cm="1">
        <f t="array" ref="L199">IF(ROW()&lt;=ROWS(Table1[]), INDEX(Table1[SalvageSum], ROW()), INDEX(Table2[SalvageSum], ROW()-ROWS(Table1[])))</f>
        <v>0</v>
      </c>
      <c r="M199" s="50" cm="1">
        <f t="array" ref="M199">IF(ROW()&lt;=ROWS(Table1[]), INDEX(Table1[ExpSalv], ROW()), INDEX(Table2[ExpSalv], ROW()-ROWS(Table1[])))</f>
        <v>0</v>
      </c>
      <c r="N199" t="str" cm="1">
        <f t="array" ref="N199">IF(ROW()&lt;=ROWS(Table1[]), INDEX(Table1[Agency], ROW()), INDEX(Table2[Agency], ROW()-ROWS(Table1[])))</f>
        <v>USFWS</v>
      </c>
      <c r="O199" cm="1">
        <f t="array" ref="O199">IF(ROW()&lt;=ROWS(Table1[]), INDEX(Table1[Notes], ROW()), INDEX(Table2[Comments], ROW()-ROWS(Table1[])))</f>
        <v>0</v>
      </c>
    </row>
    <row r="200" spans="1:15" x14ac:dyDescent="0.25">
      <c r="A200" cm="1">
        <f t="array" ref="A200">IF(ROW()&lt;=ROWS(Table1[]), INDEX(Table1[SurveyNo], ROW()), INDEX(Table2[SurveyNo], ROW()-ROWS(Table1[])))</f>
        <v>0</v>
      </c>
      <c r="B200" s="23" cm="1">
        <f t="array" ref="B200">IF(ROW()&lt;=ROWS(Table1[]), INDEX(Table1[Date], ROW()), INDEX(Table2[Date], ROW()-ROWS(Table1[])))</f>
        <v>45628</v>
      </c>
      <c r="C200" cm="1">
        <f t="array" ref="C200">IF(ROW()&lt;=ROWS(Table1[]), INDEX(Table1[SampleID], ROW()), INDEX(Table2[SampleID], ROW()-ROWS(Table1[])))</f>
        <v>722848</v>
      </c>
      <c r="D200" t="str" cm="1">
        <f t="array" ref="D200">IF(ROW()&lt;=ROWS(Table1[]), INDEX(Table1[Survey], ROW()), INDEX(Table2[Survey], ROW()-ROWS(Table1[])))</f>
        <v>EDSM</v>
      </c>
      <c r="E200" t="str" cm="1">
        <f t="array" ref="E200">IF(ROW()&lt;=ROWS(Table1[]), INDEX(Table1[Station Code], ROW()), INDEX(Table2[Station], ROW()-ROWS(Table1[])))</f>
        <v>25-19-SB02</v>
      </c>
      <c r="F200" t="str" cm="1">
        <f t="array" ref="F200">IF(ROW()&lt;=ROWS(Table1[]), INDEX(Table1[Region], ROW()), INDEX(Table2[Region], ROW()-ROWS(Table1[])))</f>
        <v>West</v>
      </c>
      <c r="G200" t="str" cm="1">
        <f t="array" ref="G200">IF(ROW()&lt;=ROWS(Table1[]), INDEX(Table1[Subregion], ROW()), INDEX(Table2[Subregion], ROW()-ROWS(Table1[])))</f>
        <v>Mid Suisun Bay</v>
      </c>
      <c r="H200" t="str" cm="1">
        <f t="array" ref="H200">IF(ROW()&lt;=ROWS(Table1[]), INDEX(Table1[Stratum], ROW()), INDEX(Table2[Stratum], ROW()-ROWS(Table1[])))</f>
        <v>Suisun Bay</v>
      </c>
      <c r="I200" cm="1">
        <f t="array" ref="I200">IF(ROW()&lt;=ROWS(Table1[]), INDEX(Table1[Fork Length], ROW()), INDEX(Table2[Length], ROW()-ROWS(Table1[])))</f>
        <v>0</v>
      </c>
      <c r="J200" cm="1">
        <f t="array" ref="J200">IF(ROW()&lt;=ROWS(Table1[]), INDEX(Table1[Catch], ROW()), INDEX(Table2[Frequency], ROW()-ROWS(Table1[])))</f>
        <v>1</v>
      </c>
      <c r="K200" t="str" cm="1">
        <f t="array" ref="K200">IF(ROW()&lt;=ROWS(Table1[]), INDEX(Table1[Life Stage], ROW()), INDEX(Table2[Life Stage], ROW()-ROWS(Table1[])))</f>
        <v>Adult</v>
      </c>
      <c r="L200" s="50" cm="1">
        <f t="array" ref="L200">IF(ROW()&lt;=ROWS(Table1[]), INDEX(Table1[SalvageSum], ROW()), INDEX(Table2[SalvageSum], ROW()-ROWS(Table1[])))</f>
        <v>0</v>
      </c>
      <c r="M200" s="50" cm="1">
        <f t="array" ref="M200">IF(ROW()&lt;=ROWS(Table1[]), INDEX(Table1[ExpSalv], ROW()), INDEX(Table2[ExpSalv], ROW()-ROWS(Table1[])))</f>
        <v>0</v>
      </c>
      <c r="N200" t="str" cm="1">
        <f t="array" ref="N200">IF(ROW()&lt;=ROWS(Table1[]), INDEX(Table1[Agency], ROW()), INDEX(Table2[Agency], ROW()-ROWS(Table1[])))</f>
        <v>USFWS</v>
      </c>
      <c r="O200" cm="1">
        <f t="array" ref="O200">IF(ROW()&lt;=ROWS(Table1[]), INDEX(Table1[Notes], ROW()), INDEX(Table2[Comments], ROW()-ROWS(Table1[])))</f>
        <v>0</v>
      </c>
    </row>
    <row r="201" spans="1:15" x14ac:dyDescent="0.25">
      <c r="A201" cm="1">
        <f t="array" ref="A201">IF(ROW()&lt;=ROWS(Table1[]), INDEX(Table1[SurveyNo], ROW()), INDEX(Table2[SurveyNo], ROW()-ROWS(Table1[])))</f>
        <v>0</v>
      </c>
      <c r="B201" s="23" cm="1">
        <f t="array" ref="B201">IF(ROW()&lt;=ROWS(Table1[]), INDEX(Table1[Date], ROW()), INDEX(Table2[Date], ROW()-ROWS(Table1[])))</f>
        <v>45629</v>
      </c>
      <c r="C201" cm="1">
        <f t="array" ref="C201">IF(ROW()&lt;=ROWS(Table1[]), INDEX(Table1[SampleID], ROW()), INDEX(Table2[SampleID], ROW()-ROWS(Table1[])))</f>
        <v>722875</v>
      </c>
      <c r="D201" t="str" cm="1">
        <f t="array" ref="D201">IF(ROW()&lt;=ROWS(Table1[]), INDEX(Table1[Survey], ROW()), INDEX(Table2[Survey], ROW()-ROWS(Table1[])))</f>
        <v>EDSM</v>
      </c>
      <c r="E201" t="str" cm="1">
        <f t="array" ref="E201">IF(ROW()&lt;=ROWS(Table1[]), INDEX(Table1[Station Code], ROW()), INDEX(Table2[Station], ROW()-ROWS(Table1[])))</f>
        <v>25-19-SM04</v>
      </c>
      <c r="F201" t="str" cm="1">
        <f t="array" ref="F201">IF(ROW()&lt;=ROWS(Table1[]), INDEX(Table1[Region], ROW()), INDEX(Table2[Region], ROW()-ROWS(Table1[])))</f>
        <v>West</v>
      </c>
      <c r="G201" t="str" cm="1">
        <f t="array" ref="G201">IF(ROW()&lt;=ROWS(Table1[]), INDEX(Table1[Subregion], ROW()), INDEX(Table2[Subregion], ROW()-ROWS(Table1[])))</f>
        <v>Grizzly Bay</v>
      </c>
      <c r="H201" t="str" cm="1">
        <f t="array" ref="H201">IF(ROW()&lt;=ROWS(Table1[]), INDEX(Table1[Stratum], ROW()), INDEX(Table2[Stratum], ROW()-ROWS(Table1[])))</f>
        <v>Suisun Marsh</v>
      </c>
      <c r="I201" cm="1">
        <f t="array" ref="I201">IF(ROW()&lt;=ROWS(Table1[]), INDEX(Table1[Fork Length], ROW()), INDEX(Table2[Length], ROW()-ROWS(Table1[])))</f>
        <v>69</v>
      </c>
      <c r="J201" cm="1">
        <f t="array" ref="J201">IF(ROW()&lt;=ROWS(Table1[]), INDEX(Table1[Catch], ROW()), INDEX(Table2[Frequency], ROW()-ROWS(Table1[])))</f>
        <v>1</v>
      </c>
      <c r="K201" t="str" cm="1">
        <f t="array" ref="K201">IF(ROW()&lt;=ROWS(Table1[]), INDEX(Table1[Life Stage], ROW()), INDEX(Table2[Life Stage], ROW()-ROWS(Table1[])))</f>
        <v>Juvenile</v>
      </c>
      <c r="L201" s="50" cm="1">
        <f t="array" ref="L201">IF(ROW()&lt;=ROWS(Table1[]), INDEX(Table1[SalvageSum], ROW()), INDEX(Table2[SalvageSum], ROW()-ROWS(Table1[])))</f>
        <v>0</v>
      </c>
      <c r="M201" s="50" cm="1">
        <f t="array" ref="M201">IF(ROW()&lt;=ROWS(Table1[]), INDEX(Table1[ExpSalv], ROW()), INDEX(Table2[ExpSalv], ROW()-ROWS(Table1[])))</f>
        <v>0</v>
      </c>
      <c r="N201" t="str" cm="1">
        <f t="array" ref="N201">IF(ROW()&lt;=ROWS(Table1[]), INDEX(Table1[Agency], ROW()), INDEX(Table2[Agency], ROW()-ROWS(Table1[])))</f>
        <v>USFWS</v>
      </c>
      <c r="O201" cm="1">
        <f t="array" ref="O201">IF(ROW()&lt;=ROWS(Table1[]), INDEX(Table1[Notes], ROW()), INDEX(Table2[Comments], ROW()-ROWS(Table1[])))</f>
        <v>0</v>
      </c>
    </row>
    <row r="202" spans="1:15" x14ac:dyDescent="0.25">
      <c r="A202" cm="1">
        <f t="array" ref="A202">IF(ROW()&lt;=ROWS(Table1[]), INDEX(Table1[SurveyNo], ROW()), INDEX(Table2[SurveyNo], ROW()-ROWS(Table1[])))</f>
        <v>0</v>
      </c>
      <c r="B202" s="23" cm="1">
        <f t="array" ref="B202">IF(ROW()&lt;=ROWS(Table1[]), INDEX(Table1[Date], ROW()), INDEX(Table2[Date], ROW()-ROWS(Table1[])))</f>
        <v>45629</v>
      </c>
      <c r="C202" cm="1">
        <f t="array" ref="C202">IF(ROW()&lt;=ROWS(Table1[]), INDEX(Table1[SampleID], ROW()), INDEX(Table2[SampleID], ROW()-ROWS(Table1[])))</f>
        <v>722878</v>
      </c>
      <c r="D202" t="str" cm="1">
        <f t="array" ref="D202">IF(ROW()&lt;=ROWS(Table1[]), INDEX(Table1[Survey], ROW()), INDEX(Table2[Survey], ROW()-ROWS(Table1[])))</f>
        <v>EDSM</v>
      </c>
      <c r="E202" t="str" cm="1">
        <f t="array" ref="E202">IF(ROW()&lt;=ROWS(Table1[]), INDEX(Table1[Station Code], ROW()), INDEX(Table2[Station], ROW()-ROWS(Table1[])))</f>
        <v>25-19-SM04</v>
      </c>
      <c r="F202" t="str" cm="1">
        <f t="array" ref="F202">IF(ROW()&lt;=ROWS(Table1[]), INDEX(Table1[Region], ROW()), INDEX(Table2[Region], ROW()-ROWS(Table1[])))</f>
        <v>West</v>
      </c>
      <c r="G202" t="str" cm="1">
        <f t="array" ref="G202">IF(ROW()&lt;=ROWS(Table1[]), INDEX(Table1[Subregion], ROW()), INDEX(Table2[Subregion], ROW()-ROWS(Table1[])))</f>
        <v>Grizzly Bay</v>
      </c>
      <c r="H202" t="str" cm="1">
        <f t="array" ref="H202">IF(ROW()&lt;=ROWS(Table1[]), INDEX(Table1[Stratum], ROW()), INDEX(Table2[Stratum], ROW()-ROWS(Table1[])))</f>
        <v>Suisun Marsh</v>
      </c>
      <c r="I202" cm="1">
        <f t="array" ref="I202">IF(ROW()&lt;=ROWS(Table1[]), INDEX(Table1[Fork Length], ROW()), INDEX(Table2[Length], ROW()-ROWS(Table1[])))</f>
        <v>69</v>
      </c>
      <c r="J202" cm="1">
        <f t="array" ref="J202">IF(ROW()&lt;=ROWS(Table1[]), INDEX(Table1[Catch], ROW()), INDEX(Table2[Frequency], ROW()-ROWS(Table1[])))</f>
        <v>1</v>
      </c>
      <c r="K202" t="str" cm="1">
        <f t="array" ref="K202">IF(ROW()&lt;=ROWS(Table1[]), INDEX(Table1[Life Stage], ROW()), INDEX(Table2[Life Stage], ROW()-ROWS(Table1[])))</f>
        <v>Juvenile</v>
      </c>
      <c r="L202" s="50" cm="1">
        <f t="array" ref="L202">IF(ROW()&lt;=ROWS(Table1[]), INDEX(Table1[SalvageSum], ROW()), INDEX(Table2[SalvageSum], ROW()-ROWS(Table1[])))</f>
        <v>0</v>
      </c>
      <c r="M202" s="50" cm="1">
        <f t="array" ref="M202">IF(ROW()&lt;=ROWS(Table1[]), INDEX(Table1[ExpSalv], ROW()), INDEX(Table2[ExpSalv], ROW()-ROWS(Table1[])))</f>
        <v>0</v>
      </c>
      <c r="N202" t="str" cm="1">
        <f t="array" ref="N202">IF(ROW()&lt;=ROWS(Table1[]), INDEX(Table1[Agency], ROW()), INDEX(Table2[Agency], ROW()-ROWS(Table1[])))</f>
        <v>USFWS</v>
      </c>
      <c r="O202" cm="1">
        <f t="array" ref="O202">IF(ROW()&lt;=ROWS(Table1[]), INDEX(Table1[Notes], ROW()), INDEX(Table2[Comments], ROW()-ROWS(Table1[])))</f>
        <v>0</v>
      </c>
    </row>
    <row r="203" spans="1:15" x14ac:dyDescent="0.25">
      <c r="A203" cm="1">
        <f t="array" ref="A203">IF(ROW()&lt;=ROWS(Table1[]), INDEX(Table1[SurveyNo], ROW()), INDEX(Table2[SurveyNo], ROW()-ROWS(Table1[])))</f>
        <v>0</v>
      </c>
      <c r="B203" s="23" cm="1">
        <f t="array" ref="B203">IF(ROW()&lt;=ROWS(Table1[]), INDEX(Table1[Date], ROW()), INDEX(Table2[Date], ROW()-ROWS(Table1[])))</f>
        <v>45630</v>
      </c>
      <c r="C203" cm="1">
        <f t="array" ref="C203">IF(ROW()&lt;=ROWS(Table1[]), INDEX(Table1[SampleID], ROW()), INDEX(Table2[SampleID], ROW()-ROWS(Table1[])))</f>
        <v>722936</v>
      </c>
      <c r="D203" t="str" cm="1">
        <f t="array" ref="D203">IF(ROW()&lt;=ROWS(Table1[]), INDEX(Table1[Survey], ROW()), INDEX(Table2[Survey], ROW()-ROWS(Table1[])))</f>
        <v>EDSM</v>
      </c>
      <c r="E203" t="str" cm="1">
        <f t="array" ref="E203">IF(ROW()&lt;=ROWS(Table1[]), INDEX(Table1[Station Code], ROW()), INDEX(Table2[Station], ROW()-ROWS(Table1[])))</f>
        <v>25-19-SM03</v>
      </c>
      <c r="F203" t="str" cm="1">
        <f t="array" ref="F203">IF(ROW()&lt;=ROWS(Table1[]), INDEX(Table1[Region], ROW()), INDEX(Table2[Region], ROW()-ROWS(Table1[])))</f>
        <v>West</v>
      </c>
      <c r="G203" t="str" cm="1">
        <f t="array" ref="G203">IF(ROW()&lt;=ROWS(Table1[]), INDEX(Table1[Subregion], ROW()), INDEX(Table2[Subregion], ROW()-ROWS(Table1[])))</f>
        <v>Grizzly Bay</v>
      </c>
      <c r="H203" t="str" cm="1">
        <f t="array" ref="H203">IF(ROW()&lt;=ROWS(Table1[]), INDEX(Table1[Stratum], ROW()), INDEX(Table2[Stratum], ROW()-ROWS(Table1[])))</f>
        <v>Suisun Marsh</v>
      </c>
      <c r="I203" cm="1">
        <f t="array" ref="I203">IF(ROW()&lt;=ROWS(Table1[]), INDEX(Table1[Fork Length], ROW()), INDEX(Table2[Length], ROW()-ROWS(Table1[])))</f>
        <v>62</v>
      </c>
      <c r="J203" cm="1">
        <f t="array" ref="J203">IF(ROW()&lt;=ROWS(Table1[]), INDEX(Table1[Catch], ROW()), INDEX(Table2[Frequency], ROW()-ROWS(Table1[])))</f>
        <v>1</v>
      </c>
      <c r="K203" t="str" cm="1">
        <f t="array" ref="K203">IF(ROW()&lt;=ROWS(Table1[]), INDEX(Table1[Life Stage], ROW()), INDEX(Table2[Life Stage], ROW()-ROWS(Table1[])))</f>
        <v>Juvenile</v>
      </c>
      <c r="L203" s="50" cm="1">
        <f t="array" ref="L203">IF(ROW()&lt;=ROWS(Table1[]), INDEX(Table1[SalvageSum], ROW()), INDEX(Table2[SalvageSum], ROW()-ROWS(Table1[])))</f>
        <v>0</v>
      </c>
      <c r="M203" s="50" cm="1">
        <f t="array" ref="M203">IF(ROW()&lt;=ROWS(Table1[]), INDEX(Table1[ExpSalv], ROW()), INDEX(Table2[ExpSalv], ROW()-ROWS(Table1[])))</f>
        <v>0</v>
      </c>
      <c r="N203" t="str" cm="1">
        <f t="array" ref="N203">IF(ROW()&lt;=ROWS(Table1[]), INDEX(Table1[Agency], ROW()), INDEX(Table2[Agency], ROW()-ROWS(Table1[])))</f>
        <v>USFWS</v>
      </c>
      <c r="O203" cm="1">
        <f t="array" ref="O203">IF(ROW()&lt;=ROWS(Table1[]), INDEX(Table1[Notes], ROW()), INDEX(Table2[Comments], ROW()-ROWS(Table1[])))</f>
        <v>0</v>
      </c>
    </row>
    <row r="204" spans="1:15" x14ac:dyDescent="0.25">
      <c r="A204" cm="1">
        <f t="array" ref="A204">IF(ROW()&lt;=ROWS(Table1[]), INDEX(Table1[SurveyNo], ROW()), INDEX(Table2[SurveyNo], ROW()-ROWS(Table1[])))</f>
        <v>0</v>
      </c>
      <c r="B204" s="23" cm="1">
        <f t="array" ref="B204">IF(ROW()&lt;=ROWS(Table1[]), INDEX(Table1[Date], ROW()), INDEX(Table2[Date], ROW()-ROWS(Table1[])))</f>
        <v>45630</v>
      </c>
      <c r="C204" cm="1">
        <f t="array" ref="C204">IF(ROW()&lt;=ROWS(Table1[]), INDEX(Table1[SampleID], ROW()), INDEX(Table2[SampleID], ROW()-ROWS(Table1[])))</f>
        <v>722936</v>
      </c>
      <c r="D204" t="str" cm="1">
        <f t="array" ref="D204">IF(ROW()&lt;=ROWS(Table1[]), INDEX(Table1[Survey], ROW()), INDEX(Table2[Survey], ROW()-ROWS(Table1[])))</f>
        <v>EDSM</v>
      </c>
      <c r="E204" t="str" cm="1">
        <f t="array" ref="E204">IF(ROW()&lt;=ROWS(Table1[]), INDEX(Table1[Station Code], ROW()), INDEX(Table2[Station], ROW()-ROWS(Table1[])))</f>
        <v>25-19-SM03</v>
      </c>
      <c r="F204" t="str" cm="1">
        <f t="array" ref="F204">IF(ROW()&lt;=ROWS(Table1[]), INDEX(Table1[Region], ROW()), INDEX(Table2[Region], ROW()-ROWS(Table1[])))</f>
        <v>West</v>
      </c>
      <c r="G204" t="str" cm="1">
        <f t="array" ref="G204">IF(ROW()&lt;=ROWS(Table1[]), INDEX(Table1[Subregion], ROW()), INDEX(Table2[Subregion], ROW()-ROWS(Table1[])))</f>
        <v>Grizzly Bay</v>
      </c>
      <c r="H204" t="str" cm="1">
        <f t="array" ref="H204">IF(ROW()&lt;=ROWS(Table1[]), INDEX(Table1[Stratum], ROW()), INDEX(Table2[Stratum], ROW()-ROWS(Table1[])))</f>
        <v>Suisun Marsh</v>
      </c>
      <c r="I204" cm="1">
        <f t="array" ref="I204">IF(ROW()&lt;=ROWS(Table1[]), INDEX(Table1[Fork Length], ROW()), INDEX(Table2[Length], ROW()-ROWS(Table1[])))</f>
        <v>64</v>
      </c>
      <c r="J204" cm="1">
        <f t="array" ref="J204">IF(ROW()&lt;=ROWS(Table1[]), INDEX(Table1[Catch], ROW()), INDEX(Table2[Frequency], ROW()-ROWS(Table1[])))</f>
        <v>1</v>
      </c>
      <c r="K204" t="str" cm="1">
        <f t="array" ref="K204">IF(ROW()&lt;=ROWS(Table1[]), INDEX(Table1[Life Stage], ROW()), INDEX(Table2[Life Stage], ROW()-ROWS(Table1[])))</f>
        <v>Juvenile</v>
      </c>
      <c r="L204" s="50" cm="1">
        <f t="array" ref="L204">IF(ROW()&lt;=ROWS(Table1[]), INDEX(Table1[SalvageSum], ROW()), INDEX(Table2[SalvageSum], ROW()-ROWS(Table1[])))</f>
        <v>0</v>
      </c>
      <c r="M204" s="50" cm="1">
        <f t="array" ref="M204">IF(ROW()&lt;=ROWS(Table1[]), INDEX(Table1[ExpSalv], ROW()), INDEX(Table2[ExpSalv], ROW()-ROWS(Table1[])))</f>
        <v>0</v>
      </c>
      <c r="N204" t="str" cm="1">
        <f t="array" ref="N204">IF(ROW()&lt;=ROWS(Table1[]), INDEX(Table1[Agency], ROW()), INDEX(Table2[Agency], ROW()-ROWS(Table1[])))</f>
        <v>USFWS</v>
      </c>
      <c r="O204" cm="1">
        <f t="array" ref="O204">IF(ROW()&lt;=ROWS(Table1[]), INDEX(Table1[Notes], ROW()), INDEX(Table2[Comments], ROW()-ROWS(Table1[])))</f>
        <v>0</v>
      </c>
    </row>
    <row r="205" spans="1:15" x14ac:dyDescent="0.25">
      <c r="A205" cm="1">
        <f t="array" ref="A205">IF(ROW()&lt;=ROWS(Table1[]), INDEX(Table1[SurveyNo], ROW()), INDEX(Table2[SurveyNo], ROW()-ROWS(Table1[])))</f>
        <v>0</v>
      </c>
      <c r="B205" s="23" cm="1">
        <f t="array" ref="B205">IF(ROW()&lt;=ROWS(Table1[]), INDEX(Table1[Date], ROW()), INDEX(Table2[Date], ROW()-ROWS(Table1[])))</f>
        <v>45630</v>
      </c>
      <c r="C205" cm="1">
        <f t="array" ref="C205">IF(ROW()&lt;=ROWS(Table1[]), INDEX(Table1[SampleID], ROW()), INDEX(Table2[SampleID], ROW()-ROWS(Table1[])))</f>
        <v>722936</v>
      </c>
      <c r="D205" t="str" cm="1">
        <f t="array" ref="D205">IF(ROW()&lt;=ROWS(Table1[]), INDEX(Table1[Survey], ROW()), INDEX(Table2[Survey], ROW()-ROWS(Table1[])))</f>
        <v>EDSM</v>
      </c>
      <c r="E205" t="str" cm="1">
        <f t="array" ref="E205">IF(ROW()&lt;=ROWS(Table1[]), INDEX(Table1[Station Code], ROW()), INDEX(Table2[Station], ROW()-ROWS(Table1[])))</f>
        <v>25-19-SM03</v>
      </c>
      <c r="F205" t="str" cm="1">
        <f t="array" ref="F205">IF(ROW()&lt;=ROWS(Table1[]), INDEX(Table1[Region], ROW()), INDEX(Table2[Region], ROW()-ROWS(Table1[])))</f>
        <v>West</v>
      </c>
      <c r="G205" t="str" cm="1">
        <f t="array" ref="G205">IF(ROW()&lt;=ROWS(Table1[]), INDEX(Table1[Subregion], ROW()), INDEX(Table2[Subregion], ROW()-ROWS(Table1[])))</f>
        <v>Grizzly Bay</v>
      </c>
      <c r="H205" t="str" cm="1">
        <f t="array" ref="H205">IF(ROW()&lt;=ROWS(Table1[]), INDEX(Table1[Stratum], ROW()), INDEX(Table2[Stratum], ROW()-ROWS(Table1[])))</f>
        <v>Suisun Marsh</v>
      </c>
      <c r="I205" cm="1">
        <f t="array" ref="I205">IF(ROW()&lt;=ROWS(Table1[]), INDEX(Table1[Fork Length], ROW()), INDEX(Table2[Length], ROW()-ROWS(Table1[])))</f>
        <v>71</v>
      </c>
      <c r="J205" cm="1">
        <f t="array" ref="J205">IF(ROW()&lt;=ROWS(Table1[]), INDEX(Table1[Catch], ROW()), INDEX(Table2[Frequency], ROW()-ROWS(Table1[])))</f>
        <v>1</v>
      </c>
      <c r="K205" t="str" cm="1">
        <f t="array" ref="K205">IF(ROW()&lt;=ROWS(Table1[]), INDEX(Table1[Life Stage], ROW()), INDEX(Table2[Life Stage], ROW()-ROWS(Table1[])))</f>
        <v>Juvenile</v>
      </c>
      <c r="L205" s="50" cm="1">
        <f t="array" ref="L205">IF(ROW()&lt;=ROWS(Table1[]), INDEX(Table1[SalvageSum], ROW()), INDEX(Table2[SalvageSum], ROW()-ROWS(Table1[])))</f>
        <v>0</v>
      </c>
      <c r="M205" s="50" cm="1">
        <f t="array" ref="M205">IF(ROW()&lt;=ROWS(Table1[]), INDEX(Table1[ExpSalv], ROW()), INDEX(Table2[ExpSalv], ROW()-ROWS(Table1[])))</f>
        <v>0</v>
      </c>
      <c r="N205" t="str" cm="1">
        <f t="array" ref="N205">IF(ROW()&lt;=ROWS(Table1[]), INDEX(Table1[Agency], ROW()), INDEX(Table2[Agency], ROW()-ROWS(Table1[])))</f>
        <v>USFWS</v>
      </c>
      <c r="O205" cm="1">
        <f t="array" ref="O205">IF(ROW()&lt;=ROWS(Table1[]), INDEX(Table1[Notes], ROW()), INDEX(Table2[Comments], ROW()-ROWS(Table1[])))</f>
        <v>0</v>
      </c>
    </row>
    <row r="206" spans="1:15" x14ac:dyDescent="0.25">
      <c r="A206" cm="1">
        <f t="array" ref="A206">IF(ROW()&lt;=ROWS(Table1[]), INDEX(Table1[SurveyNo], ROW()), INDEX(Table2[SurveyNo], ROW()-ROWS(Table1[])))</f>
        <v>0</v>
      </c>
      <c r="B206" s="23" cm="1">
        <f t="array" ref="B206">IF(ROW()&lt;=ROWS(Table1[]), INDEX(Table1[Date], ROW()), INDEX(Table2[Date], ROW()-ROWS(Table1[])))</f>
        <v>45630</v>
      </c>
      <c r="C206" cm="1">
        <f t="array" ref="C206">IF(ROW()&lt;=ROWS(Table1[]), INDEX(Table1[SampleID], ROW()), INDEX(Table2[SampleID], ROW()-ROWS(Table1[])))</f>
        <v>722936</v>
      </c>
      <c r="D206" t="str" cm="1">
        <f t="array" ref="D206">IF(ROW()&lt;=ROWS(Table1[]), INDEX(Table1[Survey], ROW()), INDEX(Table2[Survey], ROW()-ROWS(Table1[])))</f>
        <v>EDSM</v>
      </c>
      <c r="E206" t="str" cm="1">
        <f t="array" ref="E206">IF(ROW()&lt;=ROWS(Table1[]), INDEX(Table1[Station Code], ROW()), INDEX(Table2[Station], ROW()-ROWS(Table1[])))</f>
        <v>25-19-SM03</v>
      </c>
      <c r="F206" t="str" cm="1">
        <f t="array" ref="F206">IF(ROW()&lt;=ROWS(Table1[]), INDEX(Table1[Region], ROW()), INDEX(Table2[Region], ROW()-ROWS(Table1[])))</f>
        <v>West</v>
      </c>
      <c r="G206" t="str" cm="1">
        <f t="array" ref="G206">IF(ROW()&lt;=ROWS(Table1[]), INDEX(Table1[Subregion], ROW()), INDEX(Table2[Subregion], ROW()-ROWS(Table1[])))</f>
        <v>Grizzly Bay</v>
      </c>
      <c r="H206" t="str" cm="1">
        <f t="array" ref="H206">IF(ROW()&lt;=ROWS(Table1[]), INDEX(Table1[Stratum], ROW()), INDEX(Table2[Stratum], ROW()-ROWS(Table1[])))</f>
        <v>Suisun Marsh</v>
      </c>
      <c r="I206" cm="1">
        <f t="array" ref="I206">IF(ROW()&lt;=ROWS(Table1[]), INDEX(Table1[Fork Length], ROW()), INDEX(Table2[Length], ROW()-ROWS(Table1[])))</f>
        <v>71</v>
      </c>
      <c r="J206" cm="1">
        <f t="array" ref="J206">IF(ROW()&lt;=ROWS(Table1[]), INDEX(Table1[Catch], ROW()), INDEX(Table2[Frequency], ROW()-ROWS(Table1[])))</f>
        <v>1</v>
      </c>
      <c r="K206" t="str" cm="1">
        <f t="array" ref="K206">IF(ROW()&lt;=ROWS(Table1[]), INDEX(Table1[Life Stage], ROW()), INDEX(Table2[Life Stage], ROW()-ROWS(Table1[])))</f>
        <v>Juvenile</v>
      </c>
      <c r="L206" s="50" cm="1">
        <f t="array" ref="L206">IF(ROW()&lt;=ROWS(Table1[]), INDEX(Table1[SalvageSum], ROW()), INDEX(Table2[SalvageSum], ROW()-ROWS(Table1[])))</f>
        <v>0</v>
      </c>
      <c r="M206" s="50" cm="1">
        <f t="array" ref="M206">IF(ROW()&lt;=ROWS(Table1[]), INDEX(Table1[ExpSalv], ROW()), INDEX(Table2[ExpSalv], ROW()-ROWS(Table1[])))</f>
        <v>0</v>
      </c>
      <c r="N206" t="str" cm="1">
        <f t="array" ref="N206">IF(ROW()&lt;=ROWS(Table1[]), INDEX(Table1[Agency], ROW()), INDEX(Table2[Agency], ROW()-ROWS(Table1[])))</f>
        <v>USFWS</v>
      </c>
      <c r="O206" cm="1">
        <f t="array" ref="O206">IF(ROW()&lt;=ROWS(Table1[]), INDEX(Table1[Notes], ROW()), INDEX(Table2[Comments], ROW()-ROWS(Table1[])))</f>
        <v>0</v>
      </c>
    </row>
    <row r="207" spans="1:15" x14ac:dyDescent="0.25">
      <c r="A207" cm="1">
        <f t="array" ref="A207">IF(ROW()&lt;=ROWS(Table1[]), INDEX(Table1[SurveyNo], ROW()), INDEX(Table2[SurveyNo], ROW()-ROWS(Table1[])))</f>
        <v>0</v>
      </c>
      <c r="B207" s="23" cm="1">
        <f t="array" ref="B207">IF(ROW()&lt;=ROWS(Table1[]), INDEX(Table1[Date], ROW()), INDEX(Table2[Date], ROW()-ROWS(Table1[])))</f>
        <v>45630</v>
      </c>
      <c r="C207" cm="1">
        <f t="array" ref="C207">IF(ROW()&lt;=ROWS(Table1[]), INDEX(Table1[SampleID], ROW()), INDEX(Table2[SampleID], ROW()-ROWS(Table1[])))</f>
        <v>722937</v>
      </c>
      <c r="D207" t="str" cm="1">
        <f t="array" ref="D207">IF(ROW()&lt;=ROWS(Table1[]), INDEX(Table1[Survey], ROW()), INDEX(Table2[Survey], ROW()-ROWS(Table1[])))</f>
        <v>EDSM</v>
      </c>
      <c r="E207" t="str" cm="1">
        <f t="array" ref="E207">IF(ROW()&lt;=ROWS(Table1[]), INDEX(Table1[Station Code], ROW()), INDEX(Table2[Station], ROW()-ROWS(Table1[])))</f>
        <v>25-19-SM03</v>
      </c>
      <c r="F207" t="str" cm="1">
        <f t="array" ref="F207">IF(ROW()&lt;=ROWS(Table1[]), INDEX(Table1[Region], ROW()), INDEX(Table2[Region], ROW()-ROWS(Table1[])))</f>
        <v>West</v>
      </c>
      <c r="G207" t="str" cm="1">
        <f t="array" ref="G207">IF(ROW()&lt;=ROWS(Table1[]), INDEX(Table1[Subregion], ROW()), INDEX(Table2[Subregion], ROW()-ROWS(Table1[])))</f>
        <v>Grizzly Bay</v>
      </c>
      <c r="H207" t="str" cm="1">
        <f t="array" ref="H207">IF(ROW()&lt;=ROWS(Table1[]), INDEX(Table1[Stratum], ROW()), INDEX(Table2[Stratum], ROW()-ROWS(Table1[])))</f>
        <v>Suisun Marsh</v>
      </c>
      <c r="I207" cm="1">
        <f t="array" ref="I207">IF(ROW()&lt;=ROWS(Table1[]), INDEX(Table1[Fork Length], ROW()), INDEX(Table2[Length], ROW()-ROWS(Table1[])))</f>
        <v>52</v>
      </c>
      <c r="J207" cm="1">
        <f t="array" ref="J207">IF(ROW()&lt;=ROWS(Table1[]), INDEX(Table1[Catch], ROW()), INDEX(Table2[Frequency], ROW()-ROWS(Table1[])))</f>
        <v>1</v>
      </c>
      <c r="K207" t="str" cm="1">
        <f t="array" ref="K207">IF(ROW()&lt;=ROWS(Table1[]), INDEX(Table1[Life Stage], ROW()), INDEX(Table2[Life Stage], ROW()-ROWS(Table1[])))</f>
        <v>Juvenile</v>
      </c>
      <c r="L207" s="50" cm="1">
        <f t="array" ref="L207">IF(ROW()&lt;=ROWS(Table1[]), INDEX(Table1[SalvageSum], ROW()), INDEX(Table2[SalvageSum], ROW()-ROWS(Table1[])))</f>
        <v>0</v>
      </c>
      <c r="M207" s="50" cm="1">
        <f t="array" ref="M207">IF(ROW()&lt;=ROWS(Table1[]), INDEX(Table1[ExpSalv], ROW()), INDEX(Table2[ExpSalv], ROW()-ROWS(Table1[])))</f>
        <v>0</v>
      </c>
      <c r="N207" t="str" cm="1">
        <f t="array" ref="N207">IF(ROW()&lt;=ROWS(Table1[]), INDEX(Table1[Agency], ROW()), INDEX(Table2[Agency], ROW()-ROWS(Table1[])))</f>
        <v>USFWS</v>
      </c>
      <c r="O207" cm="1">
        <f t="array" ref="O207">IF(ROW()&lt;=ROWS(Table1[]), INDEX(Table1[Notes], ROW()), INDEX(Table2[Comments], ROW()-ROWS(Table1[])))</f>
        <v>0</v>
      </c>
    </row>
    <row r="208" spans="1:15" x14ac:dyDescent="0.25">
      <c r="A208" cm="1">
        <f t="array" ref="A208">IF(ROW()&lt;=ROWS(Table1[]), INDEX(Table1[SurveyNo], ROW()), INDEX(Table2[SurveyNo], ROW()-ROWS(Table1[])))</f>
        <v>0</v>
      </c>
      <c r="B208" s="23" cm="1">
        <f t="array" ref="B208">IF(ROW()&lt;=ROWS(Table1[]), INDEX(Table1[Date], ROW()), INDEX(Table2[Date], ROW()-ROWS(Table1[])))</f>
        <v>45630</v>
      </c>
      <c r="C208" cm="1">
        <f t="array" ref="C208">IF(ROW()&lt;=ROWS(Table1[]), INDEX(Table1[SampleID], ROW()), INDEX(Table2[SampleID], ROW()-ROWS(Table1[])))</f>
        <v>722937</v>
      </c>
      <c r="D208" t="str" cm="1">
        <f t="array" ref="D208">IF(ROW()&lt;=ROWS(Table1[]), INDEX(Table1[Survey], ROW()), INDEX(Table2[Survey], ROW()-ROWS(Table1[])))</f>
        <v>EDSM</v>
      </c>
      <c r="E208" t="str" cm="1">
        <f t="array" ref="E208">IF(ROW()&lt;=ROWS(Table1[]), INDEX(Table1[Station Code], ROW()), INDEX(Table2[Station], ROW()-ROWS(Table1[])))</f>
        <v>25-19-SM03</v>
      </c>
      <c r="F208" t="str" cm="1">
        <f t="array" ref="F208">IF(ROW()&lt;=ROWS(Table1[]), INDEX(Table1[Region], ROW()), INDEX(Table2[Region], ROW()-ROWS(Table1[])))</f>
        <v>West</v>
      </c>
      <c r="G208" t="str" cm="1">
        <f t="array" ref="G208">IF(ROW()&lt;=ROWS(Table1[]), INDEX(Table1[Subregion], ROW()), INDEX(Table2[Subregion], ROW()-ROWS(Table1[])))</f>
        <v>Grizzly Bay</v>
      </c>
      <c r="H208" t="str" cm="1">
        <f t="array" ref="H208">IF(ROW()&lt;=ROWS(Table1[]), INDEX(Table1[Stratum], ROW()), INDEX(Table2[Stratum], ROW()-ROWS(Table1[])))</f>
        <v>Suisun Marsh</v>
      </c>
      <c r="I208" cm="1">
        <f t="array" ref="I208">IF(ROW()&lt;=ROWS(Table1[]), INDEX(Table1[Fork Length], ROW()), INDEX(Table2[Length], ROW()-ROWS(Table1[])))</f>
        <v>62</v>
      </c>
      <c r="J208" cm="1">
        <f t="array" ref="J208">IF(ROW()&lt;=ROWS(Table1[]), INDEX(Table1[Catch], ROW()), INDEX(Table2[Frequency], ROW()-ROWS(Table1[])))</f>
        <v>1</v>
      </c>
      <c r="K208" t="str" cm="1">
        <f t="array" ref="K208">IF(ROW()&lt;=ROWS(Table1[]), INDEX(Table1[Life Stage], ROW()), INDEX(Table2[Life Stage], ROW()-ROWS(Table1[])))</f>
        <v>Juvenile</v>
      </c>
      <c r="L208" s="50" cm="1">
        <f t="array" ref="L208">IF(ROW()&lt;=ROWS(Table1[]), INDEX(Table1[SalvageSum], ROW()), INDEX(Table2[SalvageSum], ROW()-ROWS(Table1[])))</f>
        <v>0</v>
      </c>
      <c r="M208" s="50" cm="1">
        <f t="array" ref="M208">IF(ROW()&lt;=ROWS(Table1[]), INDEX(Table1[ExpSalv], ROW()), INDEX(Table2[ExpSalv], ROW()-ROWS(Table1[])))</f>
        <v>0</v>
      </c>
      <c r="N208" t="str" cm="1">
        <f t="array" ref="N208">IF(ROW()&lt;=ROWS(Table1[]), INDEX(Table1[Agency], ROW()), INDEX(Table2[Agency], ROW()-ROWS(Table1[])))</f>
        <v>USFWS</v>
      </c>
      <c r="O208" cm="1">
        <f t="array" ref="O208">IF(ROW()&lt;=ROWS(Table1[]), INDEX(Table1[Notes], ROW()), INDEX(Table2[Comments], ROW()-ROWS(Table1[])))</f>
        <v>0</v>
      </c>
    </row>
    <row r="209" spans="1:15" x14ac:dyDescent="0.25">
      <c r="A209" cm="1">
        <f t="array" ref="A209">IF(ROW()&lt;=ROWS(Table1[]), INDEX(Table1[SurveyNo], ROW()), INDEX(Table2[SurveyNo], ROW()-ROWS(Table1[])))</f>
        <v>0</v>
      </c>
      <c r="B209" s="23" cm="1">
        <f t="array" ref="B209">IF(ROW()&lt;=ROWS(Table1[]), INDEX(Table1[Date], ROW()), INDEX(Table2[Date], ROW()-ROWS(Table1[])))</f>
        <v>45630</v>
      </c>
      <c r="C209" cm="1">
        <f t="array" ref="C209">IF(ROW()&lt;=ROWS(Table1[]), INDEX(Table1[SampleID], ROW()), INDEX(Table2[SampleID], ROW()-ROWS(Table1[])))</f>
        <v>722937</v>
      </c>
      <c r="D209" t="str" cm="1">
        <f t="array" ref="D209">IF(ROW()&lt;=ROWS(Table1[]), INDEX(Table1[Survey], ROW()), INDEX(Table2[Survey], ROW()-ROWS(Table1[])))</f>
        <v>EDSM</v>
      </c>
      <c r="E209" t="str" cm="1">
        <f t="array" ref="E209">IF(ROW()&lt;=ROWS(Table1[]), INDEX(Table1[Station Code], ROW()), INDEX(Table2[Station], ROW()-ROWS(Table1[])))</f>
        <v>25-19-SM03</v>
      </c>
      <c r="F209" t="str" cm="1">
        <f t="array" ref="F209">IF(ROW()&lt;=ROWS(Table1[]), INDEX(Table1[Region], ROW()), INDEX(Table2[Region], ROW()-ROWS(Table1[])))</f>
        <v>West</v>
      </c>
      <c r="G209" t="str" cm="1">
        <f t="array" ref="G209">IF(ROW()&lt;=ROWS(Table1[]), INDEX(Table1[Subregion], ROW()), INDEX(Table2[Subregion], ROW()-ROWS(Table1[])))</f>
        <v>Grizzly Bay</v>
      </c>
      <c r="H209" t="str" cm="1">
        <f t="array" ref="H209">IF(ROW()&lt;=ROWS(Table1[]), INDEX(Table1[Stratum], ROW()), INDEX(Table2[Stratum], ROW()-ROWS(Table1[])))</f>
        <v>Suisun Marsh</v>
      </c>
      <c r="I209" cm="1">
        <f t="array" ref="I209">IF(ROW()&lt;=ROWS(Table1[]), INDEX(Table1[Fork Length], ROW()), INDEX(Table2[Length], ROW()-ROWS(Table1[])))</f>
        <v>63</v>
      </c>
      <c r="J209" cm="1">
        <f t="array" ref="J209">IF(ROW()&lt;=ROWS(Table1[]), INDEX(Table1[Catch], ROW()), INDEX(Table2[Frequency], ROW()-ROWS(Table1[])))</f>
        <v>1</v>
      </c>
      <c r="K209" t="str" cm="1">
        <f t="array" ref="K209">IF(ROW()&lt;=ROWS(Table1[]), INDEX(Table1[Life Stage], ROW()), INDEX(Table2[Life Stage], ROW()-ROWS(Table1[])))</f>
        <v>Juvenile</v>
      </c>
      <c r="L209" s="50" cm="1">
        <f t="array" ref="L209">IF(ROW()&lt;=ROWS(Table1[]), INDEX(Table1[SalvageSum], ROW()), INDEX(Table2[SalvageSum], ROW()-ROWS(Table1[])))</f>
        <v>0</v>
      </c>
      <c r="M209" s="50" cm="1">
        <f t="array" ref="M209">IF(ROW()&lt;=ROWS(Table1[]), INDEX(Table1[ExpSalv], ROW()), INDEX(Table2[ExpSalv], ROW()-ROWS(Table1[])))</f>
        <v>0</v>
      </c>
      <c r="N209" t="str" cm="1">
        <f t="array" ref="N209">IF(ROW()&lt;=ROWS(Table1[]), INDEX(Table1[Agency], ROW()), INDEX(Table2[Agency], ROW()-ROWS(Table1[])))</f>
        <v>USFWS</v>
      </c>
      <c r="O209" cm="1">
        <f t="array" ref="O209">IF(ROW()&lt;=ROWS(Table1[]), INDEX(Table1[Notes], ROW()), INDEX(Table2[Comments], ROW()-ROWS(Table1[])))</f>
        <v>0</v>
      </c>
    </row>
    <row r="210" spans="1:15" x14ac:dyDescent="0.25">
      <c r="A210" cm="1">
        <f t="array" ref="A210">IF(ROW()&lt;=ROWS(Table1[]), INDEX(Table1[SurveyNo], ROW()), INDEX(Table2[SurveyNo], ROW()-ROWS(Table1[])))</f>
        <v>0</v>
      </c>
      <c r="B210" s="23" cm="1">
        <f t="array" ref="B210">IF(ROW()&lt;=ROWS(Table1[]), INDEX(Table1[Date], ROW()), INDEX(Table2[Date], ROW()-ROWS(Table1[])))</f>
        <v>45630</v>
      </c>
      <c r="C210" cm="1">
        <f t="array" ref="C210">IF(ROW()&lt;=ROWS(Table1[]), INDEX(Table1[SampleID], ROW()), INDEX(Table2[SampleID], ROW()-ROWS(Table1[])))</f>
        <v>722985</v>
      </c>
      <c r="D210" t="str" cm="1">
        <f t="array" ref="D210">IF(ROW()&lt;=ROWS(Table1[]), INDEX(Table1[Survey], ROW()), INDEX(Table2[Survey], ROW()-ROWS(Table1[])))</f>
        <v>EDSM</v>
      </c>
      <c r="E210" t="str" cm="1">
        <f t="array" ref="E210">IF(ROW()&lt;=ROWS(Table1[]), INDEX(Table1[Station Code], ROW()), INDEX(Table2[Station], ROW()-ROWS(Table1[])))</f>
        <v>25-19-SM06</v>
      </c>
      <c r="F210" t="str" cm="1">
        <f t="array" ref="F210">IF(ROW()&lt;=ROWS(Table1[]), INDEX(Table1[Region], ROW()), INDEX(Table2[Region], ROW()-ROWS(Table1[])))</f>
        <v>West</v>
      </c>
      <c r="G210" t="str" cm="1">
        <f t="array" ref="G210">IF(ROW()&lt;=ROWS(Table1[]), INDEX(Table1[Subregion], ROW()), INDEX(Table2[Subregion], ROW()-ROWS(Table1[])))</f>
        <v>Suisun Marsh</v>
      </c>
      <c r="H210" t="str" cm="1">
        <f t="array" ref="H210">IF(ROW()&lt;=ROWS(Table1[]), INDEX(Table1[Stratum], ROW()), INDEX(Table2[Stratum], ROW()-ROWS(Table1[])))</f>
        <v>Suisun Marsh</v>
      </c>
      <c r="I210" cm="1">
        <f t="array" ref="I210">IF(ROW()&lt;=ROWS(Table1[]), INDEX(Table1[Fork Length], ROW()), INDEX(Table2[Length], ROW()-ROWS(Table1[])))</f>
        <v>65</v>
      </c>
      <c r="J210" cm="1">
        <f t="array" ref="J210">IF(ROW()&lt;=ROWS(Table1[]), INDEX(Table1[Catch], ROW()), INDEX(Table2[Frequency], ROW()-ROWS(Table1[])))</f>
        <v>1</v>
      </c>
      <c r="K210" t="str" cm="1">
        <f t="array" ref="K210">IF(ROW()&lt;=ROWS(Table1[]), INDEX(Table1[Life Stage], ROW()), INDEX(Table2[Life Stage], ROW()-ROWS(Table1[])))</f>
        <v>Juvenile</v>
      </c>
      <c r="L210" s="50" cm="1">
        <f t="array" ref="L210">IF(ROW()&lt;=ROWS(Table1[]), INDEX(Table1[SalvageSum], ROW()), INDEX(Table2[SalvageSum], ROW()-ROWS(Table1[])))</f>
        <v>0</v>
      </c>
      <c r="M210" s="50" cm="1">
        <f t="array" ref="M210">IF(ROW()&lt;=ROWS(Table1[]), INDEX(Table1[ExpSalv], ROW()), INDEX(Table2[ExpSalv], ROW()-ROWS(Table1[])))</f>
        <v>0</v>
      </c>
      <c r="N210" t="str" cm="1">
        <f t="array" ref="N210">IF(ROW()&lt;=ROWS(Table1[]), INDEX(Table1[Agency], ROW()), INDEX(Table2[Agency], ROW()-ROWS(Table1[])))</f>
        <v>USFWS</v>
      </c>
      <c r="O210" cm="1">
        <f t="array" ref="O210">IF(ROW()&lt;=ROWS(Table1[]), INDEX(Table1[Notes], ROW()), INDEX(Table2[Comments], ROW()-ROWS(Table1[])))</f>
        <v>0</v>
      </c>
    </row>
    <row r="211" spans="1:15" x14ac:dyDescent="0.25">
      <c r="A211" cm="1">
        <f t="array" ref="A211">IF(ROW()&lt;=ROWS(Table1[]), INDEX(Table1[SurveyNo], ROW()), INDEX(Table2[SurveyNo], ROW()-ROWS(Table1[])))</f>
        <v>0</v>
      </c>
      <c r="B211" s="23" cm="1">
        <f t="array" ref="B211">IF(ROW()&lt;=ROWS(Table1[]), INDEX(Table1[Date], ROW()), INDEX(Table2[Date], ROW()-ROWS(Table1[])))</f>
        <v>45631</v>
      </c>
      <c r="C211" cm="1">
        <f t="array" ref="C211">IF(ROW()&lt;=ROWS(Table1[]), INDEX(Table1[SampleID], ROW()), INDEX(Table2[SampleID], ROW()-ROWS(Table1[])))</f>
        <v>722993</v>
      </c>
      <c r="D211" t="str" cm="1">
        <f t="array" ref="D211">IF(ROW()&lt;=ROWS(Table1[]), INDEX(Table1[Survey], ROW()), INDEX(Table2[Survey], ROW()-ROWS(Table1[])))</f>
        <v>EDSM</v>
      </c>
      <c r="E211" t="str" cm="1">
        <f t="array" ref="E211">IF(ROW()&lt;=ROWS(Table1[]), INDEX(Table1[Station Code], ROW()), INDEX(Table2[Station], ROW()-ROWS(Table1[])))</f>
        <v>25-19-SB03</v>
      </c>
      <c r="F211" t="str" cm="1">
        <f t="array" ref="F211">IF(ROW()&lt;=ROWS(Table1[]), INDEX(Table1[Region], ROW()), INDEX(Table2[Region], ROW()-ROWS(Table1[])))</f>
        <v>West</v>
      </c>
      <c r="G211" t="str" cm="1">
        <f t="array" ref="G211">IF(ROW()&lt;=ROWS(Table1[]), INDEX(Table1[Subregion], ROW()), INDEX(Table2[Subregion], ROW()-ROWS(Table1[])))</f>
        <v>Mid Suisun Bay</v>
      </c>
      <c r="H211" t="str" cm="1">
        <f t="array" ref="H211">IF(ROW()&lt;=ROWS(Table1[]), INDEX(Table1[Stratum], ROW()), INDEX(Table2[Stratum], ROW()-ROWS(Table1[])))</f>
        <v>Suisun Bay</v>
      </c>
      <c r="I211" cm="1">
        <f t="array" ref="I211">IF(ROW()&lt;=ROWS(Table1[]), INDEX(Table1[Fork Length], ROW()), INDEX(Table2[Length], ROW()-ROWS(Table1[])))</f>
        <v>61</v>
      </c>
      <c r="J211" cm="1">
        <f t="array" ref="J211">IF(ROW()&lt;=ROWS(Table1[]), INDEX(Table1[Catch], ROW()), INDEX(Table2[Frequency], ROW()-ROWS(Table1[])))</f>
        <v>1</v>
      </c>
      <c r="K211" t="str" cm="1">
        <f t="array" ref="K211">IF(ROW()&lt;=ROWS(Table1[]), INDEX(Table1[Life Stage], ROW()), INDEX(Table2[Life Stage], ROW()-ROWS(Table1[])))</f>
        <v>Juvenile</v>
      </c>
      <c r="L211" s="50" cm="1">
        <f t="array" ref="L211">IF(ROW()&lt;=ROWS(Table1[]), INDEX(Table1[SalvageSum], ROW()), INDEX(Table2[SalvageSum], ROW()-ROWS(Table1[])))</f>
        <v>0</v>
      </c>
      <c r="M211" s="50" cm="1">
        <f t="array" ref="M211">IF(ROW()&lt;=ROWS(Table1[]), INDEX(Table1[ExpSalv], ROW()), INDEX(Table2[ExpSalv], ROW()-ROWS(Table1[])))</f>
        <v>0</v>
      </c>
      <c r="N211" t="str" cm="1">
        <f t="array" ref="N211">IF(ROW()&lt;=ROWS(Table1[]), INDEX(Table1[Agency], ROW()), INDEX(Table2[Agency], ROW()-ROWS(Table1[])))</f>
        <v>USFWS</v>
      </c>
      <c r="O211" cm="1">
        <f t="array" ref="O211">IF(ROW()&lt;=ROWS(Table1[]), INDEX(Table1[Notes], ROW()), INDEX(Table2[Comments], ROW()-ROWS(Table1[])))</f>
        <v>0</v>
      </c>
    </row>
    <row r="212" spans="1:15" x14ac:dyDescent="0.25">
      <c r="A212" cm="1">
        <f t="array" ref="A212">IF(ROW()&lt;=ROWS(Table1[]), INDEX(Table1[SurveyNo], ROW()), INDEX(Table2[SurveyNo], ROW()-ROWS(Table1[])))</f>
        <v>0</v>
      </c>
      <c r="B212" s="23" cm="1">
        <f t="array" ref="B212">IF(ROW()&lt;=ROWS(Table1[]), INDEX(Table1[Date], ROW()), INDEX(Table2[Date], ROW()-ROWS(Table1[])))</f>
        <v>45631</v>
      </c>
      <c r="C212" cm="1">
        <f t="array" ref="C212">IF(ROW()&lt;=ROWS(Table1[]), INDEX(Table1[SampleID], ROW()), INDEX(Table2[SampleID], ROW()-ROWS(Table1[])))</f>
        <v>722994</v>
      </c>
      <c r="D212" t="str" cm="1">
        <f t="array" ref="D212">IF(ROW()&lt;=ROWS(Table1[]), INDEX(Table1[Survey], ROW()), INDEX(Table2[Survey], ROW()-ROWS(Table1[])))</f>
        <v>EDSM</v>
      </c>
      <c r="E212" t="str" cm="1">
        <f t="array" ref="E212">IF(ROW()&lt;=ROWS(Table1[]), INDEX(Table1[Station Code], ROW()), INDEX(Table2[Station], ROW()-ROWS(Table1[])))</f>
        <v>25-19-SB03</v>
      </c>
      <c r="F212" t="str" cm="1">
        <f t="array" ref="F212">IF(ROW()&lt;=ROWS(Table1[]), INDEX(Table1[Region], ROW()), INDEX(Table2[Region], ROW()-ROWS(Table1[])))</f>
        <v>West</v>
      </c>
      <c r="G212" t="str" cm="1">
        <f t="array" ref="G212">IF(ROW()&lt;=ROWS(Table1[]), INDEX(Table1[Subregion], ROW()), INDEX(Table2[Subregion], ROW()-ROWS(Table1[])))</f>
        <v>Mid Suisun Bay</v>
      </c>
      <c r="H212" t="str" cm="1">
        <f t="array" ref="H212">IF(ROW()&lt;=ROWS(Table1[]), INDEX(Table1[Stratum], ROW()), INDEX(Table2[Stratum], ROW()-ROWS(Table1[])))</f>
        <v>Suisun Bay</v>
      </c>
      <c r="I212" cm="1">
        <f t="array" ref="I212">IF(ROW()&lt;=ROWS(Table1[]), INDEX(Table1[Fork Length], ROW()), INDEX(Table2[Length], ROW()-ROWS(Table1[])))</f>
        <v>61</v>
      </c>
      <c r="J212" cm="1">
        <f t="array" ref="J212">IF(ROW()&lt;=ROWS(Table1[]), INDEX(Table1[Catch], ROW()), INDEX(Table2[Frequency], ROW()-ROWS(Table1[])))</f>
        <v>1</v>
      </c>
      <c r="K212" t="str" cm="1">
        <f t="array" ref="K212">IF(ROW()&lt;=ROWS(Table1[]), INDEX(Table1[Life Stage], ROW()), INDEX(Table2[Life Stage], ROW()-ROWS(Table1[])))</f>
        <v>Juvenile</v>
      </c>
      <c r="L212" s="50" cm="1">
        <f t="array" ref="L212">IF(ROW()&lt;=ROWS(Table1[]), INDEX(Table1[SalvageSum], ROW()), INDEX(Table2[SalvageSum], ROW()-ROWS(Table1[])))</f>
        <v>0</v>
      </c>
      <c r="M212" s="50" cm="1">
        <f t="array" ref="M212">IF(ROW()&lt;=ROWS(Table1[]), INDEX(Table1[ExpSalv], ROW()), INDEX(Table2[ExpSalv], ROW()-ROWS(Table1[])))</f>
        <v>0</v>
      </c>
      <c r="N212" t="str" cm="1">
        <f t="array" ref="N212">IF(ROW()&lt;=ROWS(Table1[]), INDEX(Table1[Agency], ROW()), INDEX(Table2[Agency], ROW()-ROWS(Table1[])))</f>
        <v>USFWS</v>
      </c>
      <c r="O212" cm="1">
        <f t="array" ref="O212">IF(ROW()&lt;=ROWS(Table1[]), INDEX(Table1[Notes], ROW()), INDEX(Table2[Comments], ROW()-ROWS(Table1[])))</f>
        <v>0</v>
      </c>
    </row>
    <row r="213" spans="1:15" x14ac:dyDescent="0.25">
      <c r="A213" cm="1">
        <f t="array" ref="A213">IF(ROW()&lt;=ROWS(Table1[]), INDEX(Table1[SurveyNo], ROW()), INDEX(Table2[SurveyNo], ROW()-ROWS(Table1[])))</f>
        <v>0</v>
      </c>
      <c r="B213" s="23" cm="1">
        <f t="array" ref="B213">IF(ROW()&lt;=ROWS(Table1[]), INDEX(Table1[Date], ROW()), INDEX(Table2[Date], ROW()-ROWS(Table1[])))</f>
        <v>45631</v>
      </c>
      <c r="C213" cm="1">
        <f t="array" ref="C213">IF(ROW()&lt;=ROWS(Table1[]), INDEX(Table1[SampleID], ROW()), INDEX(Table2[SampleID], ROW()-ROWS(Table1[])))</f>
        <v>723014</v>
      </c>
      <c r="D213" t="str" cm="1">
        <f t="array" ref="D213">IF(ROW()&lt;=ROWS(Table1[]), INDEX(Table1[Survey], ROW()), INDEX(Table2[Survey], ROW()-ROWS(Table1[])))</f>
        <v>EDSM</v>
      </c>
      <c r="E213" t="str" cm="1">
        <f t="array" ref="E213">IF(ROW()&lt;=ROWS(Table1[]), INDEX(Table1[Station Code], ROW()), INDEX(Table2[Station], ROW()-ROWS(Table1[])))</f>
        <v>25-19-SB06</v>
      </c>
      <c r="F213" t="str" cm="1">
        <f t="array" ref="F213">IF(ROW()&lt;=ROWS(Table1[]), INDEX(Table1[Region], ROW()), INDEX(Table2[Region], ROW()-ROWS(Table1[])))</f>
        <v>West</v>
      </c>
      <c r="G213" t="str" cm="1">
        <f t="array" ref="G213">IF(ROW()&lt;=ROWS(Table1[]), INDEX(Table1[Subregion], ROW()), INDEX(Table2[Subregion], ROW()-ROWS(Table1[])))</f>
        <v>Mid Suisun Bay</v>
      </c>
      <c r="H213" t="str" cm="1">
        <f t="array" ref="H213">IF(ROW()&lt;=ROWS(Table1[]), INDEX(Table1[Stratum], ROW()), INDEX(Table2[Stratum], ROW()-ROWS(Table1[])))</f>
        <v>Suisun Bay</v>
      </c>
      <c r="I213" cm="1">
        <f t="array" ref="I213">IF(ROW()&lt;=ROWS(Table1[]), INDEX(Table1[Fork Length], ROW()), INDEX(Table2[Length], ROW()-ROWS(Table1[])))</f>
        <v>62</v>
      </c>
      <c r="J213" cm="1">
        <f t="array" ref="J213">IF(ROW()&lt;=ROWS(Table1[]), INDEX(Table1[Catch], ROW()), INDEX(Table2[Frequency], ROW()-ROWS(Table1[])))</f>
        <v>1</v>
      </c>
      <c r="K213" t="str" cm="1">
        <f t="array" ref="K213">IF(ROW()&lt;=ROWS(Table1[]), INDEX(Table1[Life Stage], ROW()), INDEX(Table2[Life Stage], ROW()-ROWS(Table1[])))</f>
        <v>Juvenile</v>
      </c>
      <c r="L213" s="50" cm="1">
        <f t="array" ref="L213">IF(ROW()&lt;=ROWS(Table1[]), INDEX(Table1[SalvageSum], ROW()), INDEX(Table2[SalvageSum], ROW()-ROWS(Table1[])))</f>
        <v>0</v>
      </c>
      <c r="M213" s="50" cm="1">
        <f t="array" ref="M213">IF(ROW()&lt;=ROWS(Table1[]), INDEX(Table1[ExpSalv], ROW()), INDEX(Table2[ExpSalv], ROW()-ROWS(Table1[])))</f>
        <v>0</v>
      </c>
      <c r="N213" t="str" cm="1">
        <f t="array" ref="N213">IF(ROW()&lt;=ROWS(Table1[]), INDEX(Table1[Agency], ROW()), INDEX(Table2[Agency], ROW()-ROWS(Table1[])))</f>
        <v>USFWS</v>
      </c>
      <c r="O213" cm="1">
        <f t="array" ref="O213">IF(ROW()&lt;=ROWS(Table1[]), INDEX(Table1[Notes], ROW()), INDEX(Table2[Comments], ROW()-ROWS(Table1[])))</f>
        <v>0</v>
      </c>
    </row>
    <row r="214" spans="1:15" x14ac:dyDescent="0.25">
      <c r="A214" cm="1">
        <f t="array" ref="A214">IF(ROW()&lt;=ROWS(Table1[]), INDEX(Table1[SurveyNo], ROW()), INDEX(Table2[SurveyNo], ROW()-ROWS(Table1[])))</f>
        <v>0</v>
      </c>
      <c r="B214" s="23" cm="1">
        <f t="array" ref="B214">IF(ROW()&lt;=ROWS(Table1[]), INDEX(Table1[Date], ROW()), INDEX(Table2[Date], ROW()-ROWS(Table1[])))</f>
        <v>45631</v>
      </c>
      <c r="C214" cm="1">
        <f t="array" ref="C214">IF(ROW()&lt;=ROWS(Table1[]), INDEX(Table1[SampleID], ROW()), INDEX(Table2[SampleID], ROW()-ROWS(Table1[])))</f>
        <v>723014</v>
      </c>
      <c r="D214" t="str" cm="1">
        <f t="array" ref="D214">IF(ROW()&lt;=ROWS(Table1[]), INDEX(Table1[Survey], ROW()), INDEX(Table2[Survey], ROW()-ROWS(Table1[])))</f>
        <v>EDSM</v>
      </c>
      <c r="E214" t="str" cm="1">
        <f t="array" ref="E214">IF(ROW()&lt;=ROWS(Table1[]), INDEX(Table1[Station Code], ROW()), INDEX(Table2[Station], ROW()-ROWS(Table1[])))</f>
        <v>25-19-SB06</v>
      </c>
      <c r="F214" t="str" cm="1">
        <f t="array" ref="F214">IF(ROW()&lt;=ROWS(Table1[]), INDEX(Table1[Region], ROW()), INDEX(Table2[Region], ROW()-ROWS(Table1[])))</f>
        <v>West</v>
      </c>
      <c r="G214" t="str" cm="1">
        <f t="array" ref="G214">IF(ROW()&lt;=ROWS(Table1[]), INDEX(Table1[Subregion], ROW()), INDEX(Table2[Subregion], ROW()-ROWS(Table1[])))</f>
        <v>Mid Suisun Bay</v>
      </c>
      <c r="H214" t="str" cm="1">
        <f t="array" ref="H214">IF(ROW()&lt;=ROWS(Table1[]), INDEX(Table1[Stratum], ROW()), INDEX(Table2[Stratum], ROW()-ROWS(Table1[])))</f>
        <v>Suisun Bay</v>
      </c>
      <c r="I214" cm="1">
        <f t="array" ref="I214">IF(ROW()&lt;=ROWS(Table1[]), INDEX(Table1[Fork Length], ROW()), INDEX(Table2[Length], ROW()-ROWS(Table1[])))</f>
        <v>68</v>
      </c>
      <c r="J214" cm="1">
        <f t="array" ref="J214">IF(ROW()&lt;=ROWS(Table1[]), INDEX(Table1[Catch], ROW()), INDEX(Table2[Frequency], ROW()-ROWS(Table1[])))</f>
        <v>1</v>
      </c>
      <c r="K214" t="str" cm="1">
        <f t="array" ref="K214">IF(ROW()&lt;=ROWS(Table1[]), INDEX(Table1[Life Stage], ROW()), INDEX(Table2[Life Stage], ROW()-ROWS(Table1[])))</f>
        <v>Juvenile</v>
      </c>
      <c r="L214" s="50" cm="1">
        <f t="array" ref="L214">IF(ROW()&lt;=ROWS(Table1[]), INDEX(Table1[SalvageSum], ROW()), INDEX(Table2[SalvageSum], ROW()-ROWS(Table1[])))</f>
        <v>0</v>
      </c>
      <c r="M214" s="50" cm="1">
        <f t="array" ref="M214">IF(ROW()&lt;=ROWS(Table1[]), INDEX(Table1[ExpSalv], ROW()), INDEX(Table2[ExpSalv], ROW()-ROWS(Table1[])))</f>
        <v>0</v>
      </c>
      <c r="N214" t="str" cm="1">
        <f t="array" ref="N214">IF(ROW()&lt;=ROWS(Table1[]), INDEX(Table1[Agency], ROW()), INDEX(Table2[Agency], ROW()-ROWS(Table1[])))</f>
        <v>USFWS</v>
      </c>
      <c r="O214" cm="1">
        <f t="array" ref="O214">IF(ROW()&lt;=ROWS(Table1[]), INDEX(Table1[Notes], ROW()), INDEX(Table2[Comments], ROW()-ROWS(Table1[])))</f>
        <v>0</v>
      </c>
    </row>
    <row r="215" spans="1:15" x14ac:dyDescent="0.25">
      <c r="A215" cm="1">
        <f t="array" ref="A215">IF(ROW()&lt;=ROWS(Table1[]), INDEX(Table1[SurveyNo], ROW()), INDEX(Table2[SurveyNo], ROW()-ROWS(Table1[])))</f>
        <v>0</v>
      </c>
      <c r="B215" s="23" cm="1">
        <f t="array" ref="B215">IF(ROW()&lt;=ROWS(Table1[]), INDEX(Table1[Date], ROW()), INDEX(Table2[Date], ROW()-ROWS(Table1[])))</f>
        <v>45635</v>
      </c>
      <c r="C215" cm="1">
        <f t="array" ref="C215">IF(ROW()&lt;=ROWS(Table1[]), INDEX(Table1[SampleID], ROW()), INDEX(Table2[SampleID], ROW()-ROWS(Table1[])))</f>
        <v>723091</v>
      </c>
      <c r="D215" t="str" cm="1">
        <f t="array" ref="D215">IF(ROW()&lt;=ROWS(Table1[]), INDEX(Table1[Survey], ROW()), INDEX(Table2[Survey], ROW()-ROWS(Table1[])))</f>
        <v>EDSM</v>
      </c>
      <c r="E215" t="str" cm="1">
        <f t="array" ref="E215">IF(ROW()&lt;=ROWS(Table1[]), INDEX(Table1[Station Code], ROW()), INDEX(Table2[Station], ROW()-ROWS(Table1[])))</f>
        <v>25-20-SB02</v>
      </c>
      <c r="F215" t="str" cm="1">
        <f t="array" ref="F215">IF(ROW()&lt;=ROWS(Table1[]), INDEX(Table1[Region], ROW()), INDEX(Table2[Region], ROW()-ROWS(Table1[])))</f>
        <v>West</v>
      </c>
      <c r="G215" t="str" cm="1">
        <f t="array" ref="G215">IF(ROW()&lt;=ROWS(Table1[]), INDEX(Table1[Subregion], ROW()), INDEX(Table2[Subregion], ROW()-ROWS(Table1[])))</f>
        <v>Mid Suisun Bay</v>
      </c>
      <c r="H215" t="str" cm="1">
        <f t="array" ref="H215">IF(ROW()&lt;=ROWS(Table1[]), INDEX(Table1[Stratum], ROW()), INDEX(Table2[Stratum], ROW()-ROWS(Table1[])))</f>
        <v>Suisun Bay</v>
      </c>
      <c r="I215" cm="1">
        <f t="array" ref="I215">IF(ROW()&lt;=ROWS(Table1[]), INDEX(Table1[Fork Length], ROW()), INDEX(Table2[Length], ROW()-ROWS(Table1[])))</f>
        <v>0</v>
      </c>
      <c r="J215" cm="1">
        <f t="array" ref="J215">IF(ROW()&lt;=ROWS(Table1[]), INDEX(Table1[Catch], ROW()), INDEX(Table2[Frequency], ROW()-ROWS(Table1[])))</f>
        <v>1</v>
      </c>
      <c r="K215" t="str" cm="1">
        <f t="array" ref="K215">IF(ROW()&lt;=ROWS(Table1[]), INDEX(Table1[Life Stage], ROW()), INDEX(Table2[Life Stage], ROW()-ROWS(Table1[])))</f>
        <v>Adult</v>
      </c>
      <c r="L215" s="50" cm="1">
        <f t="array" ref="L215">IF(ROW()&lt;=ROWS(Table1[]), INDEX(Table1[SalvageSum], ROW()), INDEX(Table2[SalvageSum], ROW()-ROWS(Table1[])))</f>
        <v>0</v>
      </c>
      <c r="M215" s="50" cm="1">
        <f t="array" ref="M215">IF(ROW()&lt;=ROWS(Table1[]), INDEX(Table1[ExpSalv], ROW()), INDEX(Table2[ExpSalv], ROW()-ROWS(Table1[])))</f>
        <v>0</v>
      </c>
      <c r="N215" t="str" cm="1">
        <f t="array" ref="N215">IF(ROW()&lt;=ROWS(Table1[]), INDEX(Table1[Agency], ROW()), INDEX(Table2[Agency], ROW()-ROWS(Table1[])))</f>
        <v>USFWS</v>
      </c>
      <c r="O215" cm="1">
        <f t="array" ref="O215">IF(ROW()&lt;=ROWS(Table1[]), INDEX(Table1[Notes], ROW()), INDEX(Table2[Comments], ROW()-ROWS(Table1[])))</f>
        <v>0</v>
      </c>
    </row>
    <row r="216" spans="1:15" x14ac:dyDescent="0.25">
      <c r="A216" cm="1">
        <f t="array" ref="A216">IF(ROW()&lt;=ROWS(Table1[]), INDEX(Table1[SurveyNo], ROW()), INDEX(Table2[SurveyNo], ROW()-ROWS(Table1[])))</f>
        <v>0</v>
      </c>
      <c r="B216" s="23" cm="1">
        <f t="array" ref="B216">IF(ROW()&lt;=ROWS(Table1[]), INDEX(Table1[Date], ROW()), INDEX(Table2[Date], ROW()-ROWS(Table1[])))</f>
        <v>45635</v>
      </c>
      <c r="C216" cm="1">
        <f t="array" ref="C216">IF(ROW()&lt;=ROWS(Table1[]), INDEX(Table1[SampleID], ROW()), INDEX(Table2[SampleID], ROW()-ROWS(Table1[])))</f>
        <v>723091</v>
      </c>
      <c r="D216" t="str" cm="1">
        <f t="array" ref="D216">IF(ROW()&lt;=ROWS(Table1[]), INDEX(Table1[Survey], ROW()), INDEX(Table2[Survey], ROW()-ROWS(Table1[])))</f>
        <v>EDSM</v>
      </c>
      <c r="E216" t="str" cm="1">
        <f t="array" ref="E216">IF(ROW()&lt;=ROWS(Table1[]), INDEX(Table1[Station Code], ROW()), INDEX(Table2[Station], ROW()-ROWS(Table1[])))</f>
        <v>25-20-SB02</v>
      </c>
      <c r="F216" t="str" cm="1">
        <f t="array" ref="F216">IF(ROW()&lt;=ROWS(Table1[]), INDEX(Table1[Region], ROW()), INDEX(Table2[Region], ROW()-ROWS(Table1[])))</f>
        <v>West</v>
      </c>
      <c r="G216" t="str" cm="1">
        <f t="array" ref="G216">IF(ROW()&lt;=ROWS(Table1[]), INDEX(Table1[Subregion], ROW()), INDEX(Table2[Subregion], ROW()-ROWS(Table1[])))</f>
        <v>Mid Suisun Bay</v>
      </c>
      <c r="H216" t="str" cm="1">
        <f t="array" ref="H216">IF(ROW()&lt;=ROWS(Table1[]), INDEX(Table1[Stratum], ROW()), INDEX(Table2[Stratum], ROW()-ROWS(Table1[])))</f>
        <v>Suisun Bay</v>
      </c>
      <c r="I216" cm="1">
        <f t="array" ref="I216">IF(ROW()&lt;=ROWS(Table1[]), INDEX(Table1[Fork Length], ROW()), INDEX(Table2[Length], ROW()-ROWS(Table1[])))</f>
        <v>56</v>
      </c>
      <c r="J216" cm="1">
        <f t="array" ref="J216">IF(ROW()&lt;=ROWS(Table1[]), INDEX(Table1[Catch], ROW()), INDEX(Table2[Frequency], ROW()-ROWS(Table1[])))</f>
        <v>1</v>
      </c>
      <c r="K216" t="str" cm="1">
        <f t="array" ref="K216">IF(ROW()&lt;=ROWS(Table1[]), INDEX(Table1[Life Stage], ROW()), INDEX(Table2[Life Stage], ROW()-ROWS(Table1[])))</f>
        <v>Juvenile</v>
      </c>
      <c r="L216" s="50" cm="1">
        <f t="array" ref="L216">IF(ROW()&lt;=ROWS(Table1[]), INDEX(Table1[SalvageSum], ROW()), INDEX(Table2[SalvageSum], ROW()-ROWS(Table1[])))</f>
        <v>0</v>
      </c>
      <c r="M216" s="50" cm="1">
        <f t="array" ref="M216">IF(ROW()&lt;=ROWS(Table1[]), INDEX(Table1[ExpSalv], ROW()), INDEX(Table2[ExpSalv], ROW()-ROWS(Table1[])))</f>
        <v>0</v>
      </c>
      <c r="N216" t="str" cm="1">
        <f t="array" ref="N216">IF(ROW()&lt;=ROWS(Table1[]), INDEX(Table1[Agency], ROW()), INDEX(Table2[Agency], ROW()-ROWS(Table1[])))</f>
        <v>USFWS</v>
      </c>
      <c r="O216" cm="1">
        <f t="array" ref="O216">IF(ROW()&lt;=ROWS(Table1[]), INDEX(Table1[Notes], ROW()), INDEX(Table2[Comments], ROW()-ROWS(Table1[])))</f>
        <v>0</v>
      </c>
    </row>
    <row r="217" spans="1:15" x14ac:dyDescent="0.25">
      <c r="A217" cm="1">
        <f t="array" ref="A217">IF(ROW()&lt;=ROWS(Table1[]), INDEX(Table1[SurveyNo], ROW()), INDEX(Table2[SurveyNo], ROW()-ROWS(Table1[])))</f>
        <v>0</v>
      </c>
      <c r="B217" s="23" cm="1">
        <f t="array" ref="B217">IF(ROW()&lt;=ROWS(Table1[]), INDEX(Table1[Date], ROW()), INDEX(Table2[Date], ROW()-ROWS(Table1[])))</f>
        <v>45635</v>
      </c>
      <c r="C217" cm="1">
        <f t="array" ref="C217">IF(ROW()&lt;=ROWS(Table1[]), INDEX(Table1[SampleID], ROW()), INDEX(Table2[SampleID], ROW()-ROWS(Table1[])))</f>
        <v>723095</v>
      </c>
      <c r="D217" t="str" cm="1">
        <f t="array" ref="D217">IF(ROW()&lt;=ROWS(Table1[]), INDEX(Table1[Survey], ROW()), INDEX(Table2[Survey], ROW()-ROWS(Table1[])))</f>
        <v>EDSM</v>
      </c>
      <c r="E217" t="str" cm="1">
        <f t="array" ref="E217">IF(ROW()&lt;=ROWS(Table1[]), INDEX(Table1[Station Code], ROW()), INDEX(Table2[Station], ROW()-ROWS(Table1[])))</f>
        <v>25-20-SB02</v>
      </c>
      <c r="F217" t="str" cm="1">
        <f t="array" ref="F217">IF(ROW()&lt;=ROWS(Table1[]), INDEX(Table1[Region], ROW()), INDEX(Table2[Region], ROW()-ROWS(Table1[])))</f>
        <v>West</v>
      </c>
      <c r="G217" t="str" cm="1">
        <f t="array" ref="G217">IF(ROW()&lt;=ROWS(Table1[]), INDEX(Table1[Subregion], ROW()), INDEX(Table2[Subregion], ROW()-ROWS(Table1[])))</f>
        <v>Mid Suisun Bay</v>
      </c>
      <c r="H217" t="str" cm="1">
        <f t="array" ref="H217">IF(ROW()&lt;=ROWS(Table1[]), INDEX(Table1[Stratum], ROW()), INDEX(Table2[Stratum], ROW()-ROWS(Table1[])))</f>
        <v>Suisun Bay</v>
      </c>
      <c r="I217" cm="1">
        <f t="array" ref="I217">IF(ROW()&lt;=ROWS(Table1[]), INDEX(Table1[Fork Length], ROW()), INDEX(Table2[Length], ROW()-ROWS(Table1[])))</f>
        <v>0</v>
      </c>
      <c r="J217" cm="1">
        <f t="array" ref="J217">IF(ROW()&lt;=ROWS(Table1[]), INDEX(Table1[Catch], ROW()), INDEX(Table2[Frequency], ROW()-ROWS(Table1[])))</f>
        <v>5</v>
      </c>
      <c r="K217" t="str" cm="1">
        <f t="array" ref="K217">IF(ROW()&lt;=ROWS(Table1[]), INDEX(Table1[Life Stage], ROW()), INDEX(Table2[Life Stage], ROW()-ROWS(Table1[])))</f>
        <v>Adult</v>
      </c>
      <c r="L217" s="50" cm="1">
        <f t="array" ref="L217">IF(ROW()&lt;=ROWS(Table1[]), INDEX(Table1[SalvageSum], ROW()), INDEX(Table2[SalvageSum], ROW()-ROWS(Table1[])))</f>
        <v>0</v>
      </c>
      <c r="M217" s="50" cm="1">
        <f t="array" ref="M217">IF(ROW()&lt;=ROWS(Table1[]), INDEX(Table1[ExpSalv], ROW()), INDEX(Table2[ExpSalv], ROW()-ROWS(Table1[])))</f>
        <v>0</v>
      </c>
      <c r="N217" t="str" cm="1">
        <f t="array" ref="N217">IF(ROW()&lt;=ROWS(Table1[]), INDEX(Table1[Agency], ROW()), INDEX(Table2[Agency], ROW()-ROWS(Table1[])))</f>
        <v>USFWS</v>
      </c>
      <c r="O217" cm="1">
        <f t="array" ref="O217">IF(ROW()&lt;=ROWS(Table1[]), INDEX(Table1[Notes], ROW()), INDEX(Table2[Comments], ROW()-ROWS(Table1[])))</f>
        <v>0</v>
      </c>
    </row>
    <row r="218" spans="1:15" x14ac:dyDescent="0.25">
      <c r="A218" cm="1">
        <f t="array" ref="A218">IF(ROW()&lt;=ROWS(Table1[]), INDEX(Table1[SurveyNo], ROW()), INDEX(Table2[SurveyNo], ROW()-ROWS(Table1[])))</f>
        <v>0</v>
      </c>
      <c r="B218" s="23" cm="1">
        <f t="array" ref="B218">IF(ROW()&lt;=ROWS(Table1[]), INDEX(Table1[Date], ROW()), INDEX(Table2[Date], ROW()-ROWS(Table1[])))</f>
        <v>45635</v>
      </c>
      <c r="C218" cm="1">
        <f t="array" ref="C218">IF(ROW()&lt;=ROWS(Table1[]), INDEX(Table1[SampleID], ROW()), INDEX(Table2[SampleID], ROW()-ROWS(Table1[])))</f>
        <v>723097</v>
      </c>
      <c r="D218" t="str" cm="1">
        <f t="array" ref="D218">IF(ROW()&lt;=ROWS(Table1[]), INDEX(Table1[Survey], ROW()), INDEX(Table2[Survey], ROW()-ROWS(Table1[])))</f>
        <v>EDSM</v>
      </c>
      <c r="E218" t="str" cm="1">
        <f t="array" ref="E218">IF(ROW()&lt;=ROWS(Table1[]), INDEX(Table1[Station Code], ROW()), INDEX(Table2[Station], ROW()-ROWS(Table1[])))</f>
        <v>25-20-SB02</v>
      </c>
      <c r="F218" t="str" cm="1">
        <f t="array" ref="F218">IF(ROW()&lt;=ROWS(Table1[]), INDEX(Table1[Region], ROW()), INDEX(Table2[Region], ROW()-ROWS(Table1[])))</f>
        <v>West</v>
      </c>
      <c r="G218" t="str" cm="1">
        <f t="array" ref="G218">IF(ROW()&lt;=ROWS(Table1[]), INDEX(Table1[Subregion], ROW()), INDEX(Table2[Subregion], ROW()-ROWS(Table1[])))</f>
        <v>Mid Suisun Bay</v>
      </c>
      <c r="H218" t="str" cm="1">
        <f t="array" ref="H218">IF(ROW()&lt;=ROWS(Table1[]), INDEX(Table1[Stratum], ROW()), INDEX(Table2[Stratum], ROW()-ROWS(Table1[])))</f>
        <v>Suisun Bay</v>
      </c>
      <c r="I218" cm="1">
        <f t="array" ref="I218">IF(ROW()&lt;=ROWS(Table1[]), INDEX(Table1[Fork Length], ROW()), INDEX(Table2[Length], ROW()-ROWS(Table1[])))</f>
        <v>0</v>
      </c>
      <c r="J218" cm="1">
        <f t="array" ref="J218">IF(ROW()&lt;=ROWS(Table1[]), INDEX(Table1[Catch], ROW()), INDEX(Table2[Frequency], ROW()-ROWS(Table1[])))</f>
        <v>3</v>
      </c>
      <c r="K218" t="str" cm="1">
        <f t="array" ref="K218">IF(ROW()&lt;=ROWS(Table1[]), INDEX(Table1[Life Stage], ROW()), INDEX(Table2[Life Stage], ROW()-ROWS(Table1[])))</f>
        <v>Adult</v>
      </c>
      <c r="L218" s="50" cm="1">
        <f t="array" ref="L218">IF(ROW()&lt;=ROWS(Table1[]), INDEX(Table1[SalvageSum], ROW()), INDEX(Table2[SalvageSum], ROW()-ROWS(Table1[])))</f>
        <v>0</v>
      </c>
      <c r="M218" s="50" cm="1">
        <f t="array" ref="M218">IF(ROW()&lt;=ROWS(Table1[]), INDEX(Table1[ExpSalv], ROW()), INDEX(Table2[ExpSalv], ROW()-ROWS(Table1[])))</f>
        <v>0</v>
      </c>
      <c r="N218" t="str" cm="1">
        <f t="array" ref="N218">IF(ROW()&lt;=ROWS(Table1[]), INDEX(Table1[Agency], ROW()), INDEX(Table2[Agency], ROW()-ROWS(Table1[])))</f>
        <v>USFWS</v>
      </c>
      <c r="O218" cm="1">
        <f t="array" ref="O218">IF(ROW()&lt;=ROWS(Table1[]), INDEX(Table1[Notes], ROW()), INDEX(Table2[Comments], ROW()-ROWS(Table1[])))</f>
        <v>0</v>
      </c>
    </row>
    <row r="219" spans="1:15" x14ac:dyDescent="0.25">
      <c r="A219" cm="1">
        <f t="array" ref="A219">IF(ROW()&lt;=ROWS(Table1[]), INDEX(Table1[SurveyNo], ROW()), INDEX(Table2[SurveyNo], ROW()-ROWS(Table1[])))</f>
        <v>0</v>
      </c>
      <c r="B219" s="23" cm="1">
        <f t="array" ref="B219">IF(ROW()&lt;=ROWS(Table1[]), INDEX(Table1[Date], ROW()), INDEX(Table2[Date], ROW()-ROWS(Table1[])))</f>
        <v>45635</v>
      </c>
      <c r="C219" cm="1">
        <f t="array" ref="C219">IF(ROW()&lt;=ROWS(Table1[]), INDEX(Table1[SampleID], ROW()), INDEX(Table2[SampleID], ROW()-ROWS(Table1[])))</f>
        <v>723100</v>
      </c>
      <c r="D219" t="str" cm="1">
        <f t="array" ref="D219">IF(ROW()&lt;=ROWS(Table1[]), INDEX(Table1[Survey], ROW()), INDEX(Table2[Survey], ROW()-ROWS(Table1[])))</f>
        <v>EDSM</v>
      </c>
      <c r="E219" t="str" cm="1">
        <f t="array" ref="E219">IF(ROW()&lt;=ROWS(Table1[]), INDEX(Table1[Station Code], ROW()), INDEX(Table2[Station], ROW()-ROWS(Table1[])))</f>
        <v>25-20-SB02</v>
      </c>
      <c r="F219" t="str" cm="1">
        <f t="array" ref="F219">IF(ROW()&lt;=ROWS(Table1[]), INDEX(Table1[Region], ROW()), INDEX(Table2[Region], ROW()-ROWS(Table1[])))</f>
        <v>West</v>
      </c>
      <c r="G219" t="str" cm="1">
        <f t="array" ref="G219">IF(ROW()&lt;=ROWS(Table1[]), INDEX(Table1[Subregion], ROW()), INDEX(Table2[Subregion], ROW()-ROWS(Table1[])))</f>
        <v>Mid Suisun Bay</v>
      </c>
      <c r="H219" t="str" cm="1">
        <f t="array" ref="H219">IF(ROW()&lt;=ROWS(Table1[]), INDEX(Table1[Stratum], ROW()), INDEX(Table2[Stratum], ROW()-ROWS(Table1[])))</f>
        <v>Suisun Bay</v>
      </c>
      <c r="I219" cm="1">
        <f t="array" ref="I219">IF(ROW()&lt;=ROWS(Table1[]), INDEX(Table1[Fork Length], ROW()), INDEX(Table2[Length], ROW()-ROWS(Table1[])))</f>
        <v>0</v>
      </c>
      <c r="J219" cm="1">
        <f t="array" ref="J219">IF(ROW()&lt;=ROWS(Table1[]), INDEX(Table1[Catch], ROW()), INDEX(Table2[Frequency], ROW()-ROWS(Table1[])))</f>
        <v>3</v>
      </c>
      <c r="K219" t="str" cm="1">
        <f t="array" ref="K219">IF(ROW()&lt;=ROWS(Table1[]), INDEX(Table1[Life Stage], ROW()), INDEX(Table2[Life Stage], ROW()-ROWS(Table1[])))</f>
        <v>Adult</v>
      </c>
      <c r="L219" s="50" cm="1">
        <f t="array" ref="L219">IF(ROW()&lt;=ROWS(Table1[]), INDEX(Table1[SalvageSum], ROW()), INDEX(Table2[SalvageSum], ROW()-ROWS(Table1[])))</f>
        <v>0</v>
      </c>
      <c r="M219" s="50" cm="1">
        <f t="array" ref="M219">IF(ROW()&lt;=ROWS(Table1[]), INDEX(Table1[ExpSalv], ROW()), INDEX(Table2[ExpSalv], ROW()-ROWS(Table1[])))</f>
        <v>0</v>
      </c>
      <c r="N219" t="str" cm="1">
        <f t="array" ref="N219">IF(ROW()&lt;=ROWS(Table1[]), INDEX(Table1[Agency], ROW()), INDEX(Table2[Agency], ROW()-ROWS(Table1[])))</f>
        <v>USFWS</v>
      </c>
      <c r="O219" cm="1">
        <f t="array" ref="O219">IF(ROW()&lt;=ROWS(Table1[]), INDEX(Table1[Notes], ROW()), INDEX(Table2[Comments], ROW()-ROWS(Table1[])))</f>
        <v>0</v>
      </c>
    </row>
    <row r="220" spans="1:15" x14ac:dyDescent="0.25">
      <c r="A220" cm="1">
        <f t="array" ref="A220">IF(ROW()&lt;=ROWS(Table1[]), INDEX(Table1[SurveyNo], ROW()), INDEX(Table2[SurveyNo], ROW()-ROWS(Table1[])))</f>
        <v>0</v>
      </c>
      <c r="B220" s="23" cm="1">
        <f t="array" ref="B220">IF(ROW()&lt;=ROWS(Table1[]), INDEX(Table1[Date], ROW()), INDEX(Table2[Date], ROW()-ROWS(Table1[])))</f>
        <v>45635</v>
      </c>
      <c r="C220" cm="1">
        <f t="array" ref="C220">IF(ROW()&lt;=ROWS(Table1[]), INDEX(Table1[SampleID], ROW()), INDEX(Table2[SampleID], ROW()-ROWS(Table1[])))</f>
        <v>723109</v>
      </c>
      <c r="D220" t="str" cm="1">
        <f t="array" ref="D220">IF(ROW()&lt;=ROWS(Table1[]), INDEX(Table1[Survey], ROW()), INDEX(Table2[Survey], ROW()-ROWS(Table1[])))</f>
        <v>EDSM</v>
      </c>
      <c r="E220" t="str" cm="1">
        <f t="array" ref="E220">IF(ROW()&lt;=ROWS(Table1[]), INDEX(Table1[Station Code], ROW()), INDEX(Table2[Station], ROW()-ROWS(Table1[])))</f>
        <v>25-20-SB01</v>
      </c>
      <c r="F220" t="str" cm="1">
        <f t="array" ref="F220">IF(ROW()&lt;=ROWS(Table1[]), INDEX(Table1[Region], ROW()), INDEX(Table2[Region], ROW()-ROWS(Table1[])))</f>
        <v>West</v>
      </c>
      <c r="G220" t="str" cm="1">
        <f t="array" ref="G220">IF(ROW()&lt;=ROWS(Table1[]), INDEX(Table1[Subregion], ROW()), INDEX(Table2[Subregion], ROW()-ROWS(Table1[])))</f>
        <v>Mid Suisun Bay</v>
      </c>
      <c r="H220" t="str" cm="1">
        <f t="array" ref="H220">IF(ROW()&lt;=ROWS(Table1[]), INDEX(Table1[Stratum], ROW()), INDEX(Table2[Stratum], ROW()-ROWS(Table1[])))</f>
        <v>Suisun Bay</v>
      </c>
      <c r="I220" cm="1">
        <f t="array" ref="I220">IF(ROW()&lt;=ROWS(Table1[]), INDEX(Table1[Fork Length], ROW()), INDEX(Table2[Length], ROW()-ROWS(Table1[])))</f>
        <v>65</v>
      </c>
      <c r="J220" cm="1">
        <f t="array" ref="J220">IF(ROW()&lt;=ROWS(Table1[]), INDEX(Table1[Catch], ROW()), INDEX(Table2[Frequency], ROW()-ROWS(Table1[])))</f>
        <v>1</v>
      </c>
      <c r="K220" t="str" cm="1">
        <f t="array" ref="K220">IF(ROW()&lt;=ROWS(Table1[]), INDEX(Table1[Life Stage], ROW()), INDEX(Table2[Life Stage], ROW()-ROWS(Table1[])))</f>
        <v>Juvenile</v>
      </c>
      <c r="L220" s="50" cm="1">
        <f t="array" ref="L220">IF(ROW()&lt;=ROWS(Table1[]), INDEX(Table1[SalvageSum], ROW()), INDEX(Table2[SalvageSum], ROW()-ROWS(Table1[])))</f>
        <v>0</v>
      </c>
      <c r="M220" s="50" cm="1">
        <f t="array" ref="M220">IF(ROW()&lt;=ROWS(Table1[]), INDEX(Table1[ExpSalv], ROW()), INDEX(Table2[ExpSalv], ROW()-ROWS(Table1[])))</f>
        <v>0</v>
      </c>
      <c r="N220" t="str" cm="1">
        <f t="array" ref="N220">IF(ROW()&lt;=ROWS(Table1[]), INDEX(Table1[Agency], ROW()), INDEX(Table2[Agency], ROW()-ROWS(Table1[])))</f>
        <v>USFWS</v>
      </c>
      <c r="O220" cm="1">
        <f t="array" ref="O220">IF(ROW()&lt;=ROWS(Table1[]), INDEX(Table1[Notes], ROW()), INDEX(Table2[Comments], ROW()-ROWS(Table1[])))</f>
        <v>0</v>
      </c>
    </row>
    <row r="221" spans="1:15" x14ac:dyDescent="0.25">
      <c r="A221" cm="1">
        <f t="array" ref="A221">IF(ROW()&lt;=ROWS(Table1[]), INDEX(Table1[SurveyNo], ROW()), INDEX(Table2[SurveyNo], ROW()-ROWS(Table1[])))</f>
        <v>0</v>
      </c>
      <c r="B221" s="23" cm="1">
        <f t="array" ref="B221">IF(ROW()&lt;=ROWS(Table1[]), INDEX(Table1[Date], ROW()), INDEX(Table2[Date], ROW()-ROWS(Table1[])))</f>
        <v>45635</v>
      </c>
      <c r="C221" cm="1">
        <f t="array" ref="C221">IF(ROW()&lt;=ROWS(Table1[]), INDEX(Table1[SampleID], ROW()), INDEX(Table2[SampleID], ROW()-ROWS(Table1[])))</f>
        <v>723109</v>
      </c>
      <c r="D221" t="str" cm="1">
        <f t="array" ref="D221">IF(ROW()&lt;=ROWS(Table1[]), INDEX(Table1[Survey], ROW()), INDEX(Table2[Survey], ROW()-ROWS(Table1[])))</f>
        <v>EDSM</v>
      </c>
      <c r="E221" t="str" cm="1">
        <f t="array" ref="E221">IF(ROW()&lt;=ROWS(Table1[]), INDEX(Table1[Station Code], ROW()), INDEX(Table2[Station], ROW()-ROWS(Table1[])))</f>
        <v>25-20-SB01</v>
      </c>
      <c r="F221" t="str" cm="1">
        <f t="array" ref="F221">IF(ROW()&lt;=ROWS(Table1[]), INDEX(Table1[Region], ROW()), INDEX(Table2[Region], ROW()-ROWS(Table1[])))</f>
        <v>West</v>
      </c>
      <c r="G221" t="str" cm="1">
        <f t="array" ref="G221">IF(ROW()&lt;=ROWS(Table1[]), INDEX(Table1[Subregion], ROW()), INDEX(Table2[Subregion], ROW()-ROWS(Table1[])))</f>
        <v>Mid Suisun Bay</v>
      </c>
      <c r="H221" t="str" cm="1">
        <f t="array" ref="H221">IF(ROW()&lt;=ROWS(Table1[]), INDEX(Table1[Stratum], ROW()), INDEX(Table2[Stratum], ROW()-ROWS(Table1[])))</f>
        <v>Suisun Bay</v>
      </c>
      <c r="I221" cm="1">
        <f t="array" ref="I221">IF(ROW()&lt;=ROWS(Table1[]), INDEX(Table1[Fork Length], ROW()), INDEX(Table2[Length], ROW()-ROWS(Table1[])))</f>
        <v>53</v>
      </c>
      <c r="J221" cm="1">
        <f t="array" ref="J221">IF(ROW()&lt;=ROWS(Table1[]), INDEX(Table1[Catch], ROW()), INDEX(Table2[Frequency], ROW()-ROWS(Table1[])))</f>
        <v>1</v>
      </c>
      <c r="K221" t="str" cm="1">
        <f t="array" ref="K221">IF(ROW()&lt;=ROWS(Table1[]), INDEX(Table1[Life Stage], ROW()), INDEX(Table2[Life Stage], ROW()-ROWS(Table1[])))</f>
        <v>Juvenile</v>
      </c>
      <c r="L221" s="50" cm="1">
        <f t="array" ref="L221">IF(ROW()&lt;=ROWS(Table1[]), INDEX(Table1[SalvageSum], ROW()), INDEX(Table2[SalvageSum], ROW()-ROWS(Table1[])))</f>
        <v>0</v>
      </c>
      <c r="M221" s="50" cm="1">
        <f t="array" ref="M221">IF(ROW()&lt;=ROWS(Table1[]), INDEX(Table1[ExpSalv], ROW()), INDEX(Table2[ExpSalv], ROW()-ROWS(Table1[])))</f>
        <v>0</v>
      </c>
      <c r="N221" t="str" cm="1">
        <f t="array" ref="N221">IF(ROW()&lt;=ROWS(Table1[]), INDEX(Table1[Agency], ROW()), INDEX(Table2[Agency], ROW()-ROWS(Table1[])))</f>
        <v>USFWS</v>
      </c>
      <c r="O221" cm="1">
        <f t="array" ref="O221">IF(ROW()&lt;=ROWS(Table1[]), INDEX(Table1[Notes], ROW()), INDEX(Table2[Comments], ROW()-ROWS(Table1[])))</f>
        <v>0</v>
      </c>
    </row>
    <row r="222" spans="1:15" x14ac:dyDescent="0.25">
      <c r="A222" cm="1">
        <f t="array" ref="A222">IF(ROW()&lt;=ROWS(Table1[]), INDEX(Table1[SurveyNo], ROW()), INDEX(Table2[SurveyNo], ROW()-ROWS(Table1[])))</f>
        <v>0</v>
      </c>
      <c r="B222" s="23" cm="1">
        <f t="array" ref="B222">IF(ROW()&lt;=ROWS(Table1[]), INDEX(Table1[Date], ROW()), INDEX(Table2[Date], ROW()-ROWS(Table1[])))</f>
        <v>45635</v>
      </c>
      <c r="C222" cm="1">
        <f t="array" ref="C222">IF(ROW()&lt;=ROWS(Table1[]), INDEX(Table1[SampleID], ROW()), INDEX(Table2[SampleID], ROW()-ROWS(Table1[])))</f>
        <v>723111</v>
      </c>
      <c r="D222" t="str" cm="1">
        <f t="array" ref="D222">IF(ROW()&lt;=ROWS(Table1[]), INDEX(Table1[Survey], ROW()), INDEX(Table2[Survey], ROW()-ROWS(Table1[])))</f>
        <v>EDSM</v>
      </c>
      <c r="E222" t="str" cm="1">
        <f t="array" ref="E222">IF(ROW()&lt;=ROWS(Table1[]), INDEX(Table1[Station Code], ROW()), INDEX(Table2[Station], ROW()-ROWS(Table1[])))</f>
        <v>25-20-SB01</v>
      </c>
      <c r="F222" t="str" cm="1">
        <f t="array" ref="F222">IF(ROW()&lt;=ROWS(Table1[]), INDEX(Table1[Region], ROW()), INDEX(Table2[Region], ROW()-ROWS(Table1[])))</f>
        <v>West</v>
      </c>
      <c r="G222" t="str" cm="1">
        <f t="array" ref="G222">IF(ROW()&lt;=ROWS(Table1[]), INDEX(Table1[Subregion], ROW()), INDEX(Table2[Subregion], ROW()-ROWS(Table1[])))</f>
        <v>Mid Suisun Bay</v>
      </c>
      <c r="H222" t="str" cm="1">
        <f t="array" ref="H222">IF(ROW()&lt;=ROWS(Table1[]), INDEX(Table1[Stratum], ROW()), INDEX(Table2[Stratum], ROW()-ROWS(Table1[])))</f>
        <v>Suisun Bay</v>
      </c>
      <c r="I222" cm="1">
        <f t="array" ref="I222">IF(ROW()&lt;=ROWS(Table1[]), INDEX(Table1[Fork Length], ROW()), INDEX(Table2[Length], ROW()-ROWS(Table1[])))</f>
        <v>54</v>
      </c>
      <c r="J222" cm="1">
        <f t="array" ref="J222">IF(ROW()&lt;=ROWS(Table1[]), INDEX(Table1[Catch], ROW()), INDEX(Table2[Frequency], ROW()-ROWS(Table1[])))</f>
        <v>1</v>
      </c>
      <c r="K222" t="str" cm="1">
        <f t="array" ref="K222">IF(ROW()&lt;=ROWS(Table1[]), INDEX(Table1[Life Stage], ROW()), INDEX(Table2[Life Stage], ROW()-ROWS(Table1[])))</f>
        <v>Juvenile</v>
      </c>
      <c r="L222" s="50" cm="1">
        <f t="array" ref="L222">IF(ROW()&lt;=ROWS(Table1[]), INDEX(Table1[SalvageSum], ROW()), INDEX(Table2[SalvageSum], ROW()-ROWS(Table1[])))</f>
        <v>0</v>
      </c>
      <c r="M222" s="50" cm="1">
        <f t="array" ref="M222">IF(ROW()&lt;=ROWS(Table1[]), INDEX(Table1[ExpSalv], ROW()), INDEX(Table2[ExpSalv], ROW()-ROWS(Table1[])))</f>
        <v>0</v>
      </c>
      <c r="N222" t="str" cm="1">
        <f t="array" ref="N222">IF(ROW()&lt;=ROWS(Table1[]), INDEX(Table1[Agency], ROW()), INDEX(Table2[Agency], ROW()-ROWS(Table1[])))</f>
        <v>USFWS</v>
      </c>
      <c r="O222" cm="1">
        <f t="array" ref="O222">IF(ROW()&lt;=ROWS(Table1[]), INDEX(Table1[Notes], ROW()), INDEX(Table2[Comments], ROW()-ROWS(Table1[])))</f>
        <v>0</v>
      </c>
    </row>
    <row r="223" spans="1:15" x14ac:dyDescent="0.25">
      <c r="A223" cm="1">
        <f t="array" ref="A223">IF(ROW()&lt;=ROWS(Table1[]), INDEX(Table1[SurveyNo], ROW()), INDEX(Table2[SurveyNo], ROW()-ROWS(Table1[])))</f>
        <v>0</v>
      </c>
      <c r="B223" s="23" cm="1">
        <f t="array" ref="B223">IF(ROW()&lt;=ROWS(Table1[]), INDEX(Table1[Date], ROW()), INDEX(Table2[Date], ROW()-ROWS(Table1[])))</f>
        <v>45635</v>
      </c>
      <c r="C223" cm="1">
        <f t="array" ref="C223">IF(ROW()&lt;=ROWS(Table1[]), INDEX(Table1[SampleID], ROW()), INDEX(Table2[SampleID], ROW()-ROWS(Table1[])))</f>
        <v>723111</v>
      </c>
      <c r="D223" t="str" cm="1">
        <f t="array" ref="D223">IF(ROW()&lt;=ROWS(Table1[]), INDEX(Table1[Survey], ROW()), INDEX(Table2[Survey], ROW()-ROWS(Table1[])))</f>
        <v>EDSM</v>
      </c>
      <c r="E223" t="str" cm="1">
        <f t="array" ref="E223">IF(ROW()&lt;=ROWS(Table1[]), INDEX(Table1[Station Code], ROW()), INDEX(Table2[Station], ROW()-ROWS(Table1[])))</f>
        <v>25-20-SB01</v>
      </c>
      <c r="F223" t="str" cm="1">
        <f t="array" ref="F223">IF(ROW()&lt;=ROWS(Table1[]), INDEX(Table1[Region], ROW()), INDEX(Table2[Region], ROW()-ROWS(Table1[])))</f>
        <v>West</v>
      </c>
      <c r="G223" t="str" cm="1">
        <f t="array" ref="G223">IF(ROW()&lt;=ROWS(Table1[]), INDEX(Table1[Subregion], ROW()), INDEX(Table2[Subregion], ROW()-ROWS(Table1[])))</f>
        <v>Mid Suisun Bay</v>
      </c>
      <c r="H223" t="str" cm="1">
        <f t="array" ref="H223">IF(ROW()&lt;=ROWS(Table1[]), INDEX(Table1[Stratum], ROW()), INDEX(Table2[Stratum], ROW()-ROWS(Table1[])))</f>
        <v>Suisun Bay</v>
      </c>
      <c r="I223" cm="1">
        <f t="array" ref="I223">IF(ROW()&lt;=ROWS(Table1[]), INDEX(Table1[Fork Length], ROW()), INDEX(Table2[Length], ROW()-ROWS(Table1[])))</f>
        <v>56</v>
      </c>
      <c r="J223" cm="1">
        <f t="array" ref="J223">IF(ROW()&lt;=ROWS(Table1[]), INDEX(Table1[Catch], ROW()), INDEX(Table2[Frequency], ROW()-ROWS(Table1[])))</f>
        <v>1</v>
      </c>
      <c r="K223" t="str" cm="1">
        <f t="array" ref="K223">IF(ROW()&lt;=ROWS(Table1[]), INDEX(Table1[Life Stage], ROW()), INDEX(Table2[Life Stage], ROW()-ROWS(Table1[])))</f>
        <v>Juvenile</v>
      </c>
      <c r="L223" s="50" cm="1">
        <f t="array" ref="L223">IF(ROW()&lt;=ROWS(Table1[]), INDEX(Table1[SalvageSum], ROW()), INDEX(Table2[SalvageSum], ROW()-ROWS(Table1[])))</f>
        <v>0</v>
      </c>
      <c r="M223" s="50" cm="1">
        <f t="array" ref="M223">IF(ROW()&lt;=ROWS(Table1[]), INDEX(Table1[ExpSalv], ROW()), INDEX(Table2[ExpSalv], ROW()-ROWS(Table1[])))</f>
        <v>0</v>
      </c>
      <c r="N223" t="str" cm="1">
        <f t="array" ref="N223">IF(ROW()&lt;=ROWS(Table1[]), INDEX(Table1[Agency], ROW()), INDEX(Table2[Agency], ROW()-ROWS(Table1[])))</f>
        <v>USFWS</v>
      </c>
      <c r="O223" cm="1">
        <f t="array" ref="O223">IF(ROW()&lt;=ROWS(Table1[]), INDEX(Table1[Notes], ROW()), INDEX(Table2[Comments], ROW()-ROWS(Table1[])))</f>
        <v>0</v>
      </c>
    </row>
    <row r="224" spans="1:15" x14ac:dyDescent="0.25">
      <c r="A224" cm="1">
        <f t="array" ref="A224">IF(ROW()&lt;=ROWS(Table1[]), INDEX(Table1[SurveyNo], ROW()), INDEX(Table2[SurveyNo], ROW()-ROWS(Table1[])))</f>
        <v>0</v>
      </c>
      <c r="B224" s="23" cm="1">
        <f t="array" ref="B224">IF(ROW()&lt;=ROWS(Table1[]), INDEX(Table1[Date], ROW()), INDEX(Table2[Date], ROW()-ROWS(Table1[])))</f>
        <v>45635</v>
      </c>
      <c r="C224" cm="1">
        <f t="array" ref="C224">IF(ROW()&lt;=ROWS(Table1[]), INDEX(Table1[SampleID], ROW()), INDEX(Table2[SampleID], ROW()-ROWS(Table1[])))</f>
        <v>723111</v>
      </c>
      <c r="D224" t="str" cm="1">
        <f t="array" ref="D224">IF(ROW()&lt;=ROWS(Table1[]), INDEX(Table1[Survey], ROW()), INDEX(Table2[Survey], ROW()-ROWS(Table1[])))</f>
        <v>EDSM</v>
      </c>
      <c r="E224" t="str" cm="1">
        <f t="array" ref="E224">IF(ROW()&lt;=ROWS(Table1[]), INDEX(Table1[Station Code], ROW()), INDEX(Table2[Station], ROW()-ROWS(Table1[])))</f>
        <v>25-20-SB01</v>
      </c>
      <c r="F224" t="str" cm="1">
        <f t="array" ref="F224">IF(ROW()&lt;=ROWS(Table1[]), INDEX(Table1[Region], ROW()), INDEX(Table2[Region], ROW()-ROWS(Table1[])))</f>
        <v>West</v>
      </c>
      <c r="G224" t="str" cm="1">
        <f t="array" ref="G224">IF(ROW()&lt;=ROWS(Table1[]), INDEX(Table1[Subregion], ROW()), INDEX(Table2[Subregion], ROW()-ROWS(Table1[])))</f>
        <v>Mid Suisun Bay</v>
      </c>
      <c r="H224" t="str" cm="1">
        <f t="array" ref="H224">IF(ROW()&lt;=ROWS(Table1[]), INDEX(Table1[Stratum], ROW()), INDEX(Table2[Stratum], ROW()-ROWS(Table1[])))</f>
        <v>Suisun Bay</v>
      </c>
      <c r="I224" cm="1">
        <f t="array" ref="I224">IF(ROW()&lt;=ROWS(Table1[]), INDEX(Table1[Fork Length], ROW()), INDEX(Table2[Length], ROW()-ROWS(Table1[])))</f>
        <v>61</v>
      </c>
      <c r="J224" cm="1">
        <f t="array" ref="J224">IF(ROW()&lt;=ROWS(Table1[]), INDEX(Table1[Catch], ROW()), INDEX(Table2[Frequency], ROW()-ROWS(Table1[])))</f>
        <v>1</v>
      </c>
      <c r="K224" t="str" cm="1">
        <f t="array" ref="K224">IF(ROW()&lt;=ROWS(Table1[]), INDEX(Table1[Life Stage], ROW()), INDEX(Table2[Life Stage], ROW()-ROWS(Table1[])))</f>
        <v>Juvenile</v>
      </c>
      <c r="L224" s="50" cm="1">
        <f t="array" ref="L224">IF(ROW()&lt;=ROWS(Table1[]), INDEX(Table1[SalvageSum], ROW()), INDEX(Table2[SalvageSum], ROW()-ROWS(Table1[])))</f>
        <v>0</v>
      </c>
      <c r="M224" s="50" cm="1">
        <f t="array" ref="M224">IF(ROW()&lt;=ROWS(Table1[]), INDEX(Table1[ExpSalv], ROW()), INDEX(Table2[ExpSalv], ROW()-ROWS(Table1[])))</f>
        <v>0</v>
      </c>
      <c r="N224" t="str" cm="1">
        <f t="array" ref="N224">IF(ROW()&lt;=ROWS(Table1[]), INDEX(Table1[Agency], ROW()), INDEX(Table2[Agency], ROW()-ROWS(Table1[])))</f>
        <v>USFWS</v>
      </c>
      <c r="O224" cm="1">
        <f t="array" ref="O224">IF(ROW()&lt;=ROWS(Table1[]), INDEX(Table1[Notes], ROW()), INDEX(Table2[Comments], ROW()-ROWS(Table1[])))</f>
        <v>0</v>
      </c>
    </row>
    <row r="225" spans="1:15" x14ac:dyDescent="0.25">
      <c r="A225" cm="1">
        <f t="array" ref="A225">IF(ROW()&lt;=ROWS(Table1[]), INDEX(Table1[SurveyNo], ROW()), INDEX(Table2[SurveyNo], ROW()-ROWS(Table1[])))</f>
        <v>0</v>
      </c>
      <c r="B225" s="23" cm="1">
        <f t="array" ref="B225">IF(ROW()&lt;=ROWS(Table1[]), INDEX(Table1[Date], ROW()), INDEX(Table2[Date], ROW()-ROWS(Table1[])))</f>
        <v>45635</v>
      </c>
      <c r="C225" cm="1">
        <f t="array" ref="C225">IF(ROW()&lt;=ROWS(Table1[]), INDEX(Table1[SampleID], ROW()), INDEX(Table2[SampleID], ROW()-ROWS(Table1[])))</f>
        <v>723111</v>
      </c>
      <c r="D225" t="str" cm="1">
        <f t="array" ref="D225">IF(ROW()&lt;=ROWS(Table1[]), INDEX(Table1[Survey], ROW()), INDEX(Table2[Survey], ROW()-ROWS(Table1[])))</f>
        <v>EDSM</v>
      </c>
      <c r="E225" t="str" cm="1">
        <f t="array" ref="E225">IF(ROW()&lt;=ROWS(Table1[]), INDEX(Table1[Station Code], ROW()), INDEX(Table2[Station], ROW()-ROWS(Table1[])))</f>
        <v>25-20-SB01</v>
      </c>
      <c r="F225" t="str" cm="1">
        <f t="array" ref="F225">IF(ROW()&lt;=ROWS(Table1[]), INDEX(Table1[Region], ROW()), INDEX(Table2[Region], ROW()-ROWS(Table1[])))</f>
        <v>West</v>
      </c>
      <c r="G225" t="str" cm="1">
        <f t="array" ref="G225">IF(ROW()&lt;=ROWS(Table1[]), INDEX(Table1[Subregion], ROW()), INDEX(Table2[Subregion], ROW()-ROWS(Table1[])))</f>
        <v>Mid Suisun Bay</v>
      </c>
      <c r="H225" t="str" cm="1">
        <f t="array" ref="H225">IF(ROW()&lt;=ROWS(Table1[]), INDEX(Table1[Stratum], ROW()), INDEX(Table2[Stratum], ROW()-ROWS(Table1[])))</f>
        <v>Suisun Bay</v>
      </c>
      <c r="I225" cm="1">
        <f t="array" ref="I225">IF(ROW()&lt;=ROWS(Table1[]), INDEX(Table1[Fork Length], ROW()), INDEX(Table2[Length], ROW()-ROWS(Table1[])))</f>
        <v>72</v>
      </c>
      <c r="J225" cm="1">
        <f t="array" ref="J225">IF(ROW()&lt;=ROWS(Table1[]), INDEX(Table1[Catch], ROW()), INDEX(Table2[Frequency], ROW()-ROWS(Table1[])))</f>
        <v>1</v>
      </c>
      <c r="K225" t="str" cm="1">
        <f t="array" ref="K225">IF(ROW()&lt;=ROWS(Table1[]), INDEX(Table1[Life Stage], ROW()), INDEX(Table2[Life Stage], ROW()-ROWS(Table1[])))</f>
        <v>Juvenile</v>
      </c>
      <c r="L225" s="50" cm="1">
        <f t="array" ref="L225">IF(ROW()&lt;=ROWS(Table1[]), INDEX(Table1[SalvageSum], ROW()), INDEX(Table2[SalvageSum], ROW()-ROWS(Table1[])))</f>
        <v>0</v>
      </c>
      <c r="M225" s="50" cm="1">
        <f t="array" ref="M225">IF(ROW()&lt;=ROWS(Table1[]), INDEX(Table1[ExpSalv], ROW()), INDEX(Table2[ExpSalv], ROW()-ROWS(Table1[])))</f>
        <v>0</v>
      </c>
      <c r="N225" t="str" cm="1">
        <f t="array" ref="N225">IF(ROW()&lt;=ROWS(Table1[]), INDEX(Table1[Agency], ROW()), INDEX(Table2[Agency], ROW()-ROWS(Table1[])))</f>
        <v>USFWS</v>
      </c>
      <c r="O225" cm="1">
        <f t="array" ref="O225">IF(ROW()&lt;=ROWS(Table1[]), INDEX(Table1[Notes], ROW()), INDEX(Table2[Comments], ROW()-ROWS(Table1[])))</f>
        <v>0</v>
      </c>
    </row>
    <row r="226" spans="1:15" x14ac:dyDescent="0.25">
      <c r="A226" cm="1">
        <f t="array" ref="A226">IF(ROW()&lt;=ROWS(Table1[]), INDEX(Table1[SurveyNo], ROW()), INDEX(Table2[SurveyNo], ROW()-ROWS(Table1[])))</f>
        <v>0</v>
      </c>
      <c r="B226" s="23" cm="1">
        <f t="array" ref="B226">IF(ROW()&lt;=ROWS(Table1[]), INDEX(Table1[Date], ROW()), INDEX(Table2[Date], ROW()-ROWS(Table1[])))</f>
        <v>45635</v>
      </c>
      <c r="C226" cm="1">
        <f t="array" ref="C226">IF(ROW()&lt;=ROWS(Table1[]), INDEX(Table1[SampleID], ROW()), INDEX(Table2[SampleID], ROW()-ROWS(Table1[])))</f>
        <v>723111</v>
      </c>
      <c r="D226" t="str" cm="1">
        <f t="array" ref="D226">IF(ROW()&lt;=ROWS(Table1[]), INDEX(Table1[Survey], ROW()), INDEX(Table2[Survey], ROW()-ROWS(Table1[])))</f>
        <v>EDSM</v>
      </c>
      <c r="E226" t="str" cm="1">
        <f t="array" ref="E226">IF(ROW()&lt;=ROWS(Table1[]), INDEX(Table1[Station Code], ROW()), INDEX(Table2[Station], ROW()-ROWS(Table1[])))</f>
        <v>25-20-SB01</v>
      </c>
      <c r="F226" t="str" cm="1">
        <f t="array" ref="F226">IF(ROW()&lt;=ROWS(Table1[]), INDEX(Table1[Region], ROW()), INDEX(Table2[Region], ROW()-ROWS(Table1[])))</f>
        <v>West</v>
      </c>
      <c r="G226" t="str" cm="1">
        <f t="array" ref="G226">IF(ROW()&lt;=ROWS(Table1[]), INDEX(Table1[Subregion], ROW()), INDEX(Table2[Subregion], ROW()-ROWS(Table1[])))</f>
        <v>Mid Suisun Bay</v>
      </c>
      <c r="H226" t="str" cm="1">
        <f t="array" ref="H226">IF(ROW()&lt;=ROWS(Table1[]), INDEX(Table1[Stratum], ROW()), INDEX(Table2[Stratum], ROW()-ROWS(Table1[])))</f>
        <v>Suisun Bay</v>
      </c>
      <c r="I226" cm="1">
        <f t="array" ref="I226">IF(ROW()&lt;=ROWS(Table1[]), INDEX(Table1[Fork Length], ROW()), INDEX(Table2[Length], ROW()-ROWS(Table1[])))</f>
        <v>62</v>
      </c>
      <c r="J226" cm="1">
        <f t="array" ref="J226">IF(ROW()&lt;=ROWS(Table1[]), INDEX(Table1[Catch], ROW()), INDEX(Table2[Frequency], ROW()-ROWS(Table1[])))</f>
        <v>1</v>
      </c>
      <c r="K226" t="str" cm="1">
        <f t="array" ref="K226">IF(ROW()&lt;=ROWS(Table1[]), INDEX(Table1[Life Stage], ROW()), INDEX(Table2[Life Stage], ROW()-ROWS(Table1[])))</f>
        <v>Juvenile</v>
      </c>
      <c r="L226" s="50" cm="1">
        <f t="array" ref="L226">IF(ROW()&lt;=ROWS(Table1[]), INDEX(Table1[SalvageSum], ROW()), INDEX(Table2[SalvageSum], ROW()-ROWS(Table1[])))</f>
        <v>0</v>
      </c>
      <c r="M226" s="50" cm="1">
        <f t="array" ref="M226">IF(ROW()&lt;=ROWS(Table1[]), INDEX(Table1[ExpSalv], ROW()), INDEX(Table2[ExpSalv], ROW()-ROWS(Table1[])))</f>
        <v>0</v>
      </c>
      <c r="N226" t="str" cm="1">
        <f t="array" ref="N226">IF(ROW()&lt;=ROWS(Table1[]), INDEX(Table1[Agency], ROW()), INDEX(Table2[Agency], ROW()-ROWS(Table1[])))</f>
        <v>USFWS</v>
      </c>
      <c r="O226" cm="1">
        <f t="array" ref="O226">IF(ROW()&lt;=ROWS(Table1[]), INDEX(Table1[Notes], ROW()), INDEX(Table2[Comments], ROW()-ROWS(Table1[])))</f>
        <v>0</v>
      </c>
    </row>
    <row r="227" spans="1:15" x14ac:dyDescent="0.25">
      <c r="A227" cm="1">
        <f t="array" ref="A227">IF(ROW()&lt;=ROWS(Table1[]), INDEX(Table1[SurveyNo], ROW()), INDEX(Table2[SurveyNo], ROW()-ROWS(Table1[])))</f>
        <v>0</v>
      </c>
      <c r="B227" s="23" cm="1">
        <f t="array" ref="B227">IF(ROW()&lt;=ROWS(Table1[]), INDEX(Table1[Date], ROW()), INDEX(Table2[Date], ROW()-ROWS(Table1[])))</f>
        <v>45635</v>
      </c>
      <c r="C227" cm="1">
        <f t="array" ref="C227">IF(ROW()&lt;=ROWS(Table1[]), INDEX(Table1[SampleID], ROW()), INDEX(Table2[SampleID], ROW()-ROWS(Table1[])))</f>
        <v>723111</v>
      </c>
      <c r="D227" t="str" cm="1">
        <f t="array" ref="D227">IF(ROW()&lt;=ROWS(Table1[]), INDEX(Table1[Survey], ROW()), INDEX(Table2[Survey], ROW()-ROWS(Table1[])))</f>
        <v>EDSM</v>
      </c>
      <c r="E227" t="str" cm="1">
        <f t="array" ref="E227">IF(ROW()&lt;=ROWS(Table1[]), INDEX(Table1[Station Code], ROW()), INDEX(Table2[Station], ROW()-ROWS(Table1[])))</f>
        <v>25-20-SB01</v>
      </c>
      <c r="F227" t="str" cm="1">
        <f t="array" ref="F227">IF(ROW()&lt;=ROWS(Table1[]), INDEX(Table1[Region], ROW()), INDEX(Table2[Region], ROW()-ROWS(Table1[])))</f>
        <v>West</v>
      </c>
      <c r="G227" t="str" cm="1">
        <f t="array" ref="G227">IF(ROW()&lt;=ROWS(Table1[]), INDEX(Table1[Subregion], ROW()), INDEX(Table2[Subregion], ROW()-ROWS(Table1[])))</f>
        <v>Mid Suisun Bay</v>
      </c>
      <c r="H227" t="str" cm="1">
        <f t="array" ref="H227">IF(ROW()&lt;=ROWS(Table1[]), INDEX(Table1[Stratum], ROW()), INDEX(Table2[Stratum], ROW()-ROWS(Table1[])))</f>
        <v>Suisun Bay</v>
      </c>
      <c r="I227" cm="1">
        <f t="array" ref="I227">IF(ROW()&lt;=ROWS(Table1[]), INDEX(Table1[Fork Length], ROW()), INDEX(Table2[Length], ROW()-ROWS(Table1[])))</f>
        <v>63</v>
      </c>
      <c r="J227" cm="1">
        <f t="array" ref="J227">IF(ROW()&lt;=ROWS(Table1[]), INDEX(Table1[Catch], ROW()), INDEX(Table2[Frequency], ROW()-ROWS(Table1[])))</f>
        <v>1</v>
      </c>
      <c r="K227" t="str" cm="1">
        <f t="array" ref="K227">IF(ROW()&lt;=ROWS(Table1[]), INDEX(Table1[Life Stage], ROW()), INDEX(Table2[Life Stage], ROW()-ROWS(Table1[])))</f>
        <v>Juvenile</v>
      </c>
      <c r="L227" s="50" cm="1">
        <f t="array" ref="L227">IF(ROW()&lt;=ROWS(Table1[]), INDEX(Table1[SalvageSum], ROW()), INDEX(Table2[SalvageSum], ROW()-ROWS(Table1[])))</f>
        <v>0</v>
      </c>
      <c r="M227" s="50" cm="1">
        <f t="array" ref="M227">IF(ROW()&lt;=ROWS(Table1[]), INDEX(Table1[ExpSalv], ROW()), INDEX(Table2[ExpSalv], ROW()-ROWS(Table1[])))</f>
        <v>0</v>
      </c>
      <c r="N227" t="str" cm="1">
        <f t="array" ref="N227">IF(ROW()&lt;=ROWS(Table1[]), INDEX(Table1[Agency], ROW()), INDEX(Table2[Agency], ROW()-ROWS(Table1[])))</f>
        <v>USFWS</v>
      </c>
      <c r="O227" cm="1">
        <f t="array" ref="O227">IF(ROW()&lt;=ROWS(Table1[]), INDEX(Table1[Notes], ROW()), INDEX(Table2[Comments], ROW()-ROWS(Table1[])))</f>
        <v>0</v>
      </c>
    </row>
    <row r="228" spans="1:15" x14ac:dyDescent="0.25">
      <c r="A228" cm="1">
        <f t="array" ref="A228">IF(ROW()&lt;=ROWS(Table1[]), INDEX(Table1[SurveyNo], ROW()), INDEX(Table2[SurveyNo], ROW()-ROWS(Table1[])))</f>
        <v>0</v>
      </c>
      <c r="B228" s="23" cm="1">
        <f t="array" ref="B228">IF(ROW()&lt;=ROWS(Table1[]), INDEX(Table1[Date], ROW()), INDEX(Table2[Date], ROW()-ROWS(Table1[])))</f>
        <v>45635</v>
      </c>
      <c r="C228" cm="1">
        <f t="array" ref="C228">IF(ROW()&lt;=ROWS(Table1[]), INDEX(Table1[SampleID], ROW()), INDEX(Table2[SampleID], ROW()-ROWS(Table1[])))</f>
        <v>723111</v>
      </c>
      <c r="D228" t="str" cm="1">
        <f t="array" ref="D228">IF(ROW()&lt;=ROWS(Table1[]), INDEX(Table1[Survey], ROW()), INDEX(Table2[Survey], ROW()-ROWS(Table1[])))</f>
        <v>EDSM</v>
      </c>
      <c r="E228" t="str" cm="1">
        <f t="array" ref="E228">IF(ROW()&lt;=ROWS(Table1[]), INDEX(Table1[Station Code], ROW()), INDEX(Table2[Station], ROW()-ROWS(Table1[])))</f>
        <v>25-20-SB01</v>
      </c>
      <c r="F228" t="str" cm="1">
        <f t="array" ref="F228">IF(ROW()&lt;=ROWS(Table1[]), INDEX(Table1[Region], ROW()), INDEX(Table2[Region], ROW()-ROWS(Table1[])))</f>
        <v>West</v>
      </c>
      <c r="G228" t="str" cm="1">
        <f t="array" ref="G228">IF(ROW()&lt;=ROWS(Table1[]), INDEX(Table1[Subregion], ROW()), INDEX(Table2[Subregion], ROW()-ROWS(Table1[])))</f>
        <v>Mid Suisun Bay</v>
      </c>
      <c r="H228" t="str" cm="1">
        <f t="array" ref="H228">IF(ROW()&lt;=ROWS(Table1[]), INDEX(Table1[Stratum], ROW()), INDEX(Table2[Stratum], ROW()-ROWS(Table1[])))</f>
        <v>Suisun Bay</v>
      </c>
      <c r="I228" cm="1">
        <f t="array" ref="I228">IF(ROW()&lt;=ROWS(Table1[]), INDEX(Table1[Fork Length], ROW()), INDEX(Table2[Length], ROW()-ROWS(Table1[])))</f>
        <v>62</v>
      </c>
      <c r="J228" cm="1">
        <f t="array" ref="J228">IF(ROW()&lt;=ROWS(Table1[]), INDEX(Table1[Catch], ROW()), INDEX(Table2[Frequency], ROW()-ROWS(Table1[])))</f>
        <v>1</v>
      </c>
      <c r="K228" t="str" cm="1">
        <f t="array" ref="K228">IF(ROW()&lt;=ROWS(Table1[]), INDEX(Table1[Life Stage], ROW()), INDEX(Table2[Life Stage], ROW()-ROWS(Table1[])))</f>
        <v>Juvenile</v>
      </c>
      <c r="L228" s="50" cm="1">
        <f t="array" ref="L228">IF(ROW()&lt;=ROWS(Table1[]), INDEX(Table1[SalvageSum], ROW()), INDEX(Table2[SalvageSum], ROW()-ROWS(Table1[])))</f>
        <v>0</v>
      </c>
      <c r="M228" s="50" cm="1">
        <f t="array" ref="M228">IF(ROW()&lt;=ROWS(Table1[]), INDEX(Table1[ExpSalv], ROW()), INDEX(Table2[ExpSalv], ROW()-ROWS(Table1[])))</f>
        <v>0</v>
      </c>
      <c r="N228" t="str" cm="1">
        <f t="array" ref="N228">IF(ROW()&lt;=ROWS(Table1[]), INDEX(Table1[Agency], ROW()), INDEX(Table2[Agency], ROW()-ROWS(Table1[])))</f>
        <v>USFWS</v>
      </c>
      <c r="O228" cm="1">
        <f t="array" ref="O228">IF(ROW()&lt;=ROWS(Table1[]), INDEX(Table1[Notes], ROW()), INDEX(Table2[Comments], ROW()-ROWS(Table1[])))</f>
        <v>0</v>
      </c>
    </row>
    <row r="229" spans="1:15" x14ac:dyDescent="0.25">
      <c r="A229" cm="1">
        <f t="array" ref="A229">IF(ROW()&lt;=ROWS(Table1[]), INDEX(Table1[SurveyNo], ROW()), INDEX(Table2[SurveyNo], ROW()-ROWS(Table1[])))</f>
        <v>0</v>
      </c>
      <c r="B229" s="23" cm="1">
        <f t="array" ref="B229">IF(ROW()&lt;=ROWS(Table1[]), INDEX(Table1[Date], ROW()), INDEX(Table2[Date], ROW()-ROWS(Table1[])))</f>
        <v>45635</v>
      </c>
      <c r="C229" cm="1">
        <f t="array" ref="C229">IF(ROW()&lt;=ROWS(Table1[]), INDEX(Table1[SampleID], ROW()), INDEX(Table2[SampleID], ROW()-ROWS(Table1[])))</f>
        <v>723112</v>
      </c>
      <c r="D229" t="str" cm="1">
        <f t="array" ref="D229">IF(ROW()&lt;=ROWS(Table1[]), INDEX(Table1[Survey], ROW()), INDEX(Table2[Survey], ROW()-ROWS(Table1[])))</f>
        <v>EDSM</v>
      </c>
      <c r="E229" t="str" cm="1">
        <f t="array" ref="E229">IF(ROW()&lt;=ROWS(Table1[]), INDEX(Table1[Station Code], ROW()), INDEX(Table2[Station], ROW()-ROWS(Table1[])))</f>
        <v>25-20-SB01</v>
      </c>
      <c r="F229" t="str" cm="1">
        <f t="array" ref="F229">IF(ROW()&lt;=ROWS(Table1[]), INDEX(Table1[Region], ROW()), INDEX(Table2[Region], ROW()-ROWS(Table1[])))</f>
        <v>West</v>
      </c>
      <c r="G229" t="str" cm="1">
        <f t="array" ref="G229">IF(ROW()&lt;=ROWS(Table1[]), INDEX(Table1[Subregion], ROW()), INDEX(Table2[Subregion], ROW()-ROWS(Table1[])))</f>
        <v>Mid Suisun Bay</v>
      </c>
      <c r="H229" t="str" cm="1">
        <f t="array" ref="H229">IF(ROW()&lt;=ROWS(Table1[]), INDEX(Table1[Stratum], ROW()), INDEX(Table2[Stratum], ROW()-ROWS(Table1[])))</f>
        <v>Suisun Bay</v>
      </c>
      <c r="I229" cm="1">
        <f t="array" ref="I229">IF(ROW()&lt;=ROWS(Table1[]), INDEX(Table1[Fork Length], ROW()), INDEX(Table2[Length], ROW()-ROWS(Table1[])))</f>
        <v>60</v>
      </c>
      <c r="J229" cm="1">
        <f t="array" ref="J229">IF(ROW()&lt;=ROWS(Table1[]), INDEX(Table1[Catch], ROW()), INDEX(Table2[Frequency], ROW()-ROWS(Table1[])))</f>
        <v>1</v>
      </c>
      <c r="K229" t="str" cm="1">
        <f t="array" ref="K229">IF(ROW()&lt;=ROWS(Table1[]), INDEX(Table1[Life Stage], ROW()), INDEX(Table2[Life Stage], ROW()-ROWS(Table1[])))</f>
        <v>Juvenile</v>
      </c>
      <c r="L229" s="50" cm="1">
        <f t="array" ref="L229">IF(ROW()&lt;=ROWS(Table1[]), INDEX(Table1[SalvageSum], ROW()), INDEX(Table2[SalvageSum], ROW()-ROWS(Table1[])))</f>
        <v>0</v>
      </c>
      <c r="M229" s="50" cm="1">
        <f t="array" ref="M229">IF(ROW()&lt;=ROWS(Table1[]), INDEX(Table1[ExpSalv], ROW()), INDEX(Table2[ExpSalv], ROW()-ROWS(Table1[])))</f>
        <v>0</v>
      </c>
      <c r="N229" t="str" cm="1">
        <f t="array" ref="N229">IF(ROW()&lt;=ROWS(Table1[]), INDEX(Table1[Agency], ROW()), INDEX(Table2[Agency], ROW()-ROWS(Table1[])))</f>
        <v>USFWS</v>
      </c>
      <c r="O229" cm="1">
        <f t="array" ref="O229">IF(ROW()&lt;=ROWS(Table1[]), INDEX(Table1[Notes], ROW()), INDEX(Table2[Comments], ROW()-ROWS(Table1[])))</f>
        <v>0</v>
      </c>
    </row>
    <row r="230" spans="1:15" x14ac:dyDescent="0.25">
      <c r="A230" cm="1">
        <f t="array" ref="A230">IF(ROW()&lt;=ROWS(Table1[]), INDEX(Table1[SurveyNo], ROW()), INDEX(Table2[SurveyNo], ROW()-ROWS(Table1[])))</f>
        <v>0</v>
      </c>
      <c r="B230" s="23" cm="1">
        <f t="array" ref="B230">IF(ROW()&lt;=ROWS(Table1[]), INDEX(Table1[Date], ROW()), INDEX(Table2[Date], ROW()-ROWS(Table1[])))</f>
        <v>45635</v>
      </c>
      <c r="C230" cm="1">
        <f t="array" ref="C230">IF(ROW()&lt;=ROWS(Table1[]), INDEX(Table1[SampleID], ROW()), INDEX(Table2[SampleID], ROW()-ROWS(Table1[])))</f>
        <v>723115</v>
      </c>
      <c r="D230" t="str" cm="1">
        <f t="array" ref="D230">IF(ROW()&lt;=ROWS(Table1[]), INDEX(Table1[Survey], ROW()), INDEX(Table2[Survey], ROW()-ROWS(Table1[])))</f>
        <v>EDSM</v>
      </c>
      <c r="E230" t="str" cm="1">
        <f t="array" ref="E230">IF(ROW()&lt;=ROWS(Table1[]), INDEX(Table1[Station Code], ROW()), INDEX(Table2[Station], ROW()-ROWS(Table1[])))</f>
        <v>25-20-SB01</v>
      </c>
      <c r="F230" t="str" cm="1">
        <f t="array" ref="F230">IF(ROW()&lt;=ROWS(Table1[]), INDEX(Table1[Region], ROW()), INDEX(Table2[Region], ROW()-ROWS(Table1[])))</f>
        <v>West</v>
      </c>
      <c r="G230" t="str" cm="1">
        <f t="array" ref="G230">IF(ROW()&lt;=ROWS(Table1[]), INDEX(Table1[Subregion], ROW()), INDEX(Table2[Subregion], ROW()-ROWS(Table1[])))</f>
        <v>Mid Suisun Bay</v>
      </c>
      <c r="H230" t="str" cm="1">
        <f t="array" ref="H230">IF(ROW()&lt;=ROWS(Table1[]), INDEX(Table1[Stratum], ROW()), INDEX(Table2[Stratum], ROW()-ROWS(Table1[])))</f>
        <v>Suisun Bay</v>
      </c>
      <c r="I230" cm="1">
        <f t="array" ref="I230">IF(ROW()&lt;=ROWS(Table1[]), INDEX(Table1[Fork Length], ROW()), INDEX(Table2[Length], ROW()-ROWS(Table1[])))</f>
        <v>0</v>
      </c>
      <c r="J230" cm="1">
        <f t="array" ref="J230">IF(ROW()&lt;=ROWS(Table1[]), INDEX(Table1[Catch], ROW()), INDEX(Table2[Frequency], ROW()-ROWS(Table1[])))</f>
        <v>2</v>
      </c>
      <c r="K230" t="str" cm="1">
        <f t="array" ref="K230">IF(ROW()&lt;=ROWS(Table1[]), INDEX(Table1[Life Stage], ROW()), INDEX(Table2[Life Stage], ROW()-ROWS(Table1[])))</f>
        <v>Adult</v>
      </c>
      <c r="L230" s="50" cm="1">
        <f t="array" ref="L230">IF(ROW()&lt;=ROWS(Table1[]), INDEX(Table1[SalvageSum], ROW()), INDEX(Table2[SalvageSum], ROW()-ROWS(Table1[])))</f>
        <v>0</v>
      </c>
      <c r="M230" s="50" cm="1">
        <f t="array" ref="M230">IF(ROW()&lt;=ROWS(Table1[]), INDEX(Table1[ExpSalv], ROW()), INDEX(Table2[ExpSalv], ROW()-ROWS(Table1[])))</f>
        <v>0</v>
      </c>
      <c r="N230" t="str" cm="1">
        <f t="array" ref="N230">IF(ROW()&lt;=ROWS(Table1[]), INDEX(Table1[Agency], ROW()), INDEX(Table2[Agency], ROW()-ROWS(Table1[])))</f>
        <v>USFWS</v>
      </c>
      <c r="O230" cm="1">
        <f t="array" ref="O230">IF(ROW()&lt;=ROWS(Table1[]), INDEX(Table1[Notes], ROW()), INDEX(Table2[Comments], ROW()-ROWS(Table1[])))</f>
        <v>0</v>
      </c>
    </row>
    <row r="231" spans="1:15" x14ac:dyDescent="0.25">
      <c r="A231" cm="1">
        <f t="array" ref="A231">IF(ROW()&lt;=ROWS(Table1[]), INDEX(Table1[SurveyNo], ROW()), INDEX(Table2[SurveyNo], ROW()-ROWS(Table1[])))</f>
        <v>0</v>
      </c>
      <c r="B231" s="23" cm="1">
        <f t="array" ref="B231">IF(ROW()&lt;=ROWS(Table1[]), INDEX(Table1[Date], ROW()), INDEX(Table2[Date], ROW()-ROWS(Table1[])))</f>
        <v>45635</v>
      </c>
      <c r="C231" cm="1">
        <f t="array" ref="C231">IF(ROW()&lt;=ROWS(Table1[]), INDEX(Table1[SampleID], ROW()), INDEX(Table2[SampleID], ROW()-ROWS(Table1[])))</f>
        <v>723125</v>
      </c>
      <c r="D231" t="str" cm="1">
        <f t="array" ref="D231">IF(ROW()&lt;=ROWS(Table1[]), INDEX(Table1[Survey], ROW()), INDEX(Table2[Survey], ROW()-ROWS(Table1[])))</f>
        <v>EDSM</v>
      </c>
      <c r="E231" t="str" cm="1">
        <f t="array" ref="E231">IF(ROW()&lt;=ROWS(Table1[]), INDEX(Table1[Station Code], ROW()), INDEX(Table2[Station], ROW()-ROWS(Table1[])))</f>
        <v>25-20-SB04</v>
      </c>
      <c r="F231" t="str" cm="1">
        <f t="array" ref="F231">IF(ROW()&lt;=ROWS(Table1[]), INDEX(Table1[Region], ROW()), INDEX(Table2[Region], ROW()-ROWS(Table1[])))</f>
        <v>West</v>
      </c>
      <c r="G231" t="str" cm="1">
        <f t="array" ref="G231">IF(ROW()&lt;=ROWS(Table1[]), INDEX(Table1[Subregion], ROW()), INDEX(Table2[Subregion], ROW()-ROWS(Table1[])))</f>
        <v>Confluence</v>
      </c>
      <c r="H231" t="str" cm="1">
        <f t="array" ref="H231">IF(ROW()&lt;=ROWS(Table1[]), INDEX(Table1[Stratum], ROW()), INDEX(Table2[Stratum], ROW()-ROWS(Table1[])))</f>
        <v>Suisun Bay</v>
      </c>
      <c r="I231" cm="1">
        <f t="array" ref="I231">IF(ROW()&lt;=ROWS(Table1[]), INDEX(Table1[Fork Length], ROW()), INDEX(Table2[Length], ROW()-ROWS(Table1[])))</f>
        <v>109</v>
      </c>
      <c r="J231" cm="1">
        <f t="array" ref="J231">IF(ROW()&lt;=ROWS(Table1[]), INDEX(Table1[Catch], ROW()), INDEX(Table2[Frequency], ROW()-ROWS(Table1[])))</f>
        <v>1</v>
      </c>
      <c r="K231" t="str" cm="1">
        <f t="array" ref="K231">IF(ROW()&lt;=ROWS(Table1[]), INDEX(Table1[Life Stage], ROW()), INDEX(Table2[Life Stage], ROW()-ROWS(Table1[])))</f>
        <v>Adult</v>
      </c>
      <c r="L231" s="50" cm="1">
        <f t="array" ref="L231">IF(ROW()&lt;=ROWS(Table1[]), INDEX(Table1[SalvageSum], ROW()), INDEX(Table2[SalvageSum], ROW()-ROWS(Table1[])))</f>
        <v>0</v>
      </c>
      <c r="M231" s="50" cm="1">
        <f t="array" ref="M231">IF(ROW()&lt;=ROWS(Table1[]), INDEX(Table1[ExpSalv], ROW()), INDEX(Table2[ExpSalv], ROW()-ROWS(Table1[])))</f>
        <v>0</v>
      </c>
      <c r="N231" t="str" cm="1">
        <f t="array" ref="N231">IF(ROW()&lt;=ROWS(Table1[]), INDEX(Table1[Agency], ROW()), INDEX(Table2[Agency], ROW()-ROWS(Table1[])))</f>
        <v>USFWS</v>
      </c>
      <c r="O231" cm="1">
        <f t="array" ref="O231">IF(ROW()&lt;=ROWS(Table1[]), INDEX(Table1[Notes], ROW()), INDEX(Table2[Comments], ROW()-ROWS(Table1[])))</f>
        <v>0</v>
      </c>
    </row>
    <row r="232" spans="1:15" x14ac:dyDescent="0.25">
      <c r="A232" cm="1">
        <f t="array" ref="A232">IF(ROW()&lt;=ROWS(Table1[]), INDEX(Table1[SurveyNo], ROW()), INDEX(Table2[SurveyNo], ROW()-ROWS(Table1[])))</f>
        <v>0</v>
      </c>
      <c r="B232" s="23" cm="1">
        <f t="array" ref="B232">IF(ROW()&lt;=ROWS(Table1[]), INDEX(Table1[Date], ROW()), INDEX(Table2[Date], ROW()-ROWS(Table1[])))</f>
        <v>45635</v>
      </c>
      <c r="C232" cm="1">
        <f t="array" ref="C232">IF(ROW()&lt;=ROWS(Table1[]), INDEX(Table1[SampleID], ROW()), INDEX(Table2[SampleID], ROW()-ROWS(Table1[])))</f>
        <v>723128</v>
      </c>
      <c r="D232" t="str" cm="1">
        <f t="array" ref="D232">IF(ROW()&lt;=ROWS(Table1[]), INDEX(Table1[Survey], ROW()), INDEX(Table2[Survey], ROW()-ROWS(Table1[])))</f>
        <v>EDSM</v>
      </c>
      <c r="E232" t="str" cm="1">
        <f t="array" ref="E232">IF(ROW()&lt;=ROWS(Table1[]), INDEX(Table1[Station Code], ROW()), INDEX(Table2[Station], ROW()-ROWS(Table1[])))</f>
        <v>25-20-SB04</v>
      </c>
      <c r="F232" t="str" cm="1">
        <f t="array" ref="F232">IF(ROW()&lt;=ROWS(Table1[]), INDEX(Table1[Region], ROW()), INDEX(Table2[Region], ROW()-ROWS(Table1[])))</f>
        <v>West</v>
      </c>
      <c r="G232" t="str" cm="1">
        <f t="array" ref="G232">IF(ROW()&lt;=ROWS(Table1[]), INDEX(Table1[Subregion], ROW()), INDEX(Table2[Subregion], ROW()-ROWS(Table1[])))</f>
        <v>Confluence</v>
      </c>
      <c r="H232" t="str" cm="1">
        <f t="array" ref="H232">IF(ROW()&lt;=ROWS(Table1[]), INDEX(Table1[Stratum], ROW()), INDEX(Table2[Stratum], ROW()-ROWS(Table1[])))</f>
        <v>Suisun Bay</v>
      </c>
      <c r="I232" cm="1">
        <f t="array" ref="I232">IF(ROW()&lt;=ROWS(Table1[]), INDEX(Table1[Fork Length], ROW()), INDEX(Table2[Length], ROW()-ROWS(Table1[])))</f>
        <v>98</v>
      </c>
      <c r="J232" cm="1">
        <f t="array" ref="J232">IF(ROW()&lt;=ROWS(Table1[]), INDEX(Table1[Catch], ROW()), INDEX(Table2[Frequency], ROW()-ROWS(Table1[])))</f>
        <v>1</v>
      </c>
      <c r="K232" t="str" cm="1">
        <f t="array" ref="K232">IF(ROW()&lt;=ROWS(Table1[]), INDEX(Table1[Life Stage], ROW()), INDEX(Table2[Life Stage], ROW()-ROWS(Table1[])))</f>
        <v>Adult</v>
      </c>
      <c r="L232" s="50" cm="1">
        <f t="array" ref="L232">IF(ROW()&lt;=ROWS(Table1[]), INDEX(Table1[SalvageSum], ROW()), INDEX(Table2[SalvageSum], ROW()-ROWS(Table1[])))</f>
        <v>0</v>
      </c>
      <c r="M232" s="50" cm="1">
        <f t="array" ref="M232">IF(ROW()&lt;=ROWS(Table1[]), INDEX(Table1[ExpSalv], ROW()), INDEX(Table2[ExpSalv], ROW()-ROWS(Table1[])))</f>
        <v>0</v>
      </c>
      <c r="N232" t="str" cm="1">
        <f t="array" ref="N232">IF(ROW()&lt;=ROWS(Table1[]), INDEX(Table1[Agency], ROW()), INDEX(Table2[Agency], ROW()-ROWS(Table1[])))</f>
        <v>USFWS</v>
      </c>
      <c r="O232" cm="1">
        <f t="array" ref="O232">IF(ROW()&lt;=ROWS(Table1[]), INDEX(Table1[Notes], ROW()), INDEX(Table2[Comments], ROW()-ROWS(Table1[])))</f>
        <v>0</v>
      </c>
    </row>
    <row r="233" spans="1:15" x14ac:dyDescent="0.25">
      <c r="A233" cm="1">
        <f t="array" ref="A233">IF(ROW()&lt;=ROWS(Table1[]), INDEX(Table1[SurveyNo], ROW()), INDEX(Table2[SurveyNo], ROW()-ROWS(Table1[])))</f>
        <v>0</v>
      </c>
      <c r="B233" s="23" cm="1">
        <f t="array" ref="B233">IF(ROW()&lt;=ROWS(Table1[]), INDEX(Table1[Date], ROW()), INDEX(Table2[Date], ROW()-ROWS(Table1[])))</f>
        <v>45638</v>
      </c>
      <c r="C233" cm="1">
        <f t="array" ref="C233">IF(ROW()&lt;=ROWS(Table1[]), INDEX(Table1[SampleID], ROW()), INDEX(Table2[SampleID], ROW()-ROWS(Table1[])))</f>
        <v>723260</v>
      </c>
      <c r="D233" t="str" cm="1">
        <f t="array" ref="D233">IF(ROW()&lt;=ROWS(Table1[]), INDEX(Table1[Survey], ROW()), INDEX(Table2[Survey], ROW()-ROWS(Table1[])))</f>
        <v>EDSM</v>
      </c>
      <c r="E233" t="str" cm="1">
        <f t="array" ref="E233">IF(ROW()&lt;=ROWS(Table1[]), INDEX(Table1[Station Code], ROW()), INDEX(Table2[Station], ROW()-ROWS(Table1[])))</f>
        <v>25-20-SM03</v>
      </c>
      <c r="F233" t="str" cm="1">
        <f t="array" ref="F233">IF(ROW()&lt;=ROWS(Table1[]), INDEX(Table1[Region], ROW()), INDEX(Table2[Region], ROW()-ROWS(Table1[])))</f>
        <v>West</v>
      </c>
      <c r="G233" t="str" cm="1">
        <f t="array" ref="G233">IF(ROW()&lt;=ROWS(Table1[]), INDEX(Table1[Subregion], ROW()), INDEX(Table2[Subregion], ROW()-ROWS(Table1[])))</f>
        <v>Grizzly Bay</v>
      </c>
      <c r="H233" t="str" cm="1">
        <f t="array" ref="H233">IF(ROW()&lt;=ROWS(Table1[]), INDEX(Table1[Stratum], ROW()), INDEX(Table2[Stratum], ROW()-ROWS(Table1[])))</f>
        <v>Suisun Marsh</v>
      </c>
      <c r="I233" cm="1">
        <f t="array" ref="I233">IF(ROW()&lt;=ROWS(Table1[]), INDEX(Table1[Fork Length], ROW()), INDEX(Table2[Length], ROW()-ROWS(Table1[])))</f>
        <v>57</v>
      </c>
      <c r="J233" cm="1">
        <f t="array" ref="J233">IF(ROW()&lt;=ROWS(Table1[]), INDEX(Table1[Catch], ROW()), INDEX(Table2[Frequency], ROW()-ROWS(Table1[])))</f>
        <v>1</v>
      </c>
      <c r="K233" t="str" cm="1">
        <f t="array" ref="K233">IF(ROW()&lt;=ROWS(Table1[]), INDEX(Table1[Life Stage], ROW()), INDEX(Table2[Life Stage], ROW()-ROWS(Table1[])))</f>
        <v>Juvenile</v>
      </c>
      <c r="L233" s="50" cm="1">
        <f t="array" ref="L233">IF(ROW()&lt;=ROWS(Table1[]), INDEX(Table1[SalvageSum], ROW()), INDEX(Table2[SalvageSum], ROW()-ROWS(Table1[])))</f>
        <v>0</v>
      </c>
      <c r="M233" s="50" cm="1">
        <f t="array" ref="M233">IF(ROW()&lt;=ROWS(Table1[]), INDEX(Table1[ExpSalv], ROW()), INDEX(Table2[ExpSalv], ROW()-ROWS(Table1[])))</f>
        <v>0</v>
      </c>
      <c r="N233" t="str" cm="1">
        <f t="array" ref="N233">IF(ROW()&lt;=ROWS(Table1[]), INDEX(Table1[Agency], ROW()), INDEX(Table2[Agency], ROW()-ROWS(Table1[])))</f>
        <v>USFWS</v>
      </c>
      <c r="O233" cm="1">
        <f t="array" ref="O233">IF(ROW()&lt;=ROWS(Table1[]), INDEX(Table1[Notes], ROW()), INDEX(Table2[Comments], ROW()-ROWS(Table1[])))</f>
        <v>0</v>
      </c>
    </row>
    <row r="234" spans="1:15" x14ac:dyDescent="0.25">
      <c r="A234" cm="1">
        <f t="array" ref="A234">IF(ROW()&lt;=ROWS(Table1[]), INDEX(Table1[SurveyNo], ROW()), INDEX(Table2[SurveyNo], ROW()-ROWS(Table1[])))</f>
        <v>0</v>
      </c>
      <c r="B234" s="23" cm="1">
        <f t="array" ref="B234">IF(ROW()&lt;=ROWS(Table1[]), INDEX(Table1[Date], ROW()), INDEX(Table2[Date], ROW()-ROWS(Table1[])))</f>
        <v>45638</v>
      </c>
      <c r="C234" cm="1">
        <f t="array" ref="C234">IF(ROW()&lt;=ROWS(Table1[]), INDEX(Table1[SampleID], ROW()), INDEX(Table2[SampleID], ROW()-ROWS(Table1[])))</f>
        <v>723260</v>
      </c>
      <c r="D234" t="str" cm="1">
        <f t="array" ref="D234">IF(ROW()&lt;=ROWS(Table1[]), INDEX(Table1[Survey], ROW()), INDEX(Table2[Survey], ROW()-ROWS(Table1[])))</f>
        <v>EDSM</v>
      </c>
      <c r="E234" t="str" cm="1">
        <f t="array" ref="E234">IF(ROW()&lt;=ROWS(Table1[]), INDEX(Table1[Station Code], ROW()), INDEX(Table2[Station], ROW()-ROWS(Table1[])))</f>
        <v>25-20-SM03</v>
      </c>
      <c r="F234" t="str" cm="1">
        <f t="array" ref="F234">IF(ROW()&lt;=ROWS(Table1[]), INDEX(Table1[Region], ROW()), INDEX(Table2[Region], ROW()-ROWS(Table1[])))</f>
        <v>West</v>
      </c>
      <c r="G234" t="str" cm="1">
        <f t="array" ref="G234">IF(ROW()&lt;=ROWS(Table1[]), INDEX(Table1[Subregion], ROW()), INDEX(Table2[Subregion], ROW()-ROWS(Table1[])))</f>
        <v>Grizzly Bay</v>
      </c>
      <c r="H234" t="str" cm="1">
        <f t="array" ref="H234">IF(ROW()&lt;=ROWS(Table1[]), INDEX(Table1[Stratum], ROW()), INDEX(Table2[Stratum], ROW()-ROWS(Table1[])))</f>
        <v>Suisun Marsh</v>
      </c>
      <c r="I234" cm="1">
        <f t="array" ref="I234">IF(ROW()&lt;=ROWS(Table1[]), INDEX(Table1[Fork Length], ROW()), INDEX(Table2[Length], ROW()-ROWS(Table1[])))</f>
        <v>58</v>
      </c>
      <c r="J234" cm="1">
        <f t="array" ref="J234">IF(ROW()&lt;=ROWS(Table1[]), INDEX(Table1[Catch], ROW()), INDEX(Table2[Frequency], ROW()-ROWS(Table1[])))</f>
        <v>1</v>
      </c>
      <c r="K234" t="str" cm="1">
        <f t="array" ref="K234">IF(ROW()&lt;=ROWS(Table1[]), INDEX(Table1[Life Stage], ROW()), INDEX(Table2[Life Stage], ROW()-ROWS(Table1[])))</f>
        <v>Juvenile</v>
      </c>
      <c r="L234" s="50" cm="1">
        <f t="array" ref="L234">IF(ROW()&lt;=ROWS(Table1[]), INDEX(Table1[SalvageSum], ROW()), INDEX(Table2[SalvageSum], ROW()-ROWS(Table1[])))</f>
        <v>0</v>
      </c>
      <c r="M234" s="50" cm="1">
        <f t="array" ref="M234">IF(ROW()&lt;=ROWS(Table1[]), INDEX(Table1[ExpSalv], ROW()), INDEX(Table2[ExpSalv], ROW()-ROWS(Table1[])))</f>
        <v>0</v>
      </c>
      <c r="N234" t="str" cm="1">
        <f t="array" ref="N234">IF(ROW()&lt;=ROWS(Table1[]), INDEX(Table1[Agency], ROW()), INDEX(Table2[Agency], ROW()-ROWS(Table1[])))</f>
        <v>USFWS</v>
      </c>
      <c r="O234" cm="1">
        <f t="array" ref="O234">IF(ROW()&lt;=ROWS(Table1[]), INDEX(Table1[Notes], ROW()), INDEX(Table2[Comments], ROW()-ROWS(Table1[])))</f>
        <v>0</v>
      </c>
    </row>
    <row r="235" spans="1:15" x14ac:dyDescent="0.25">
      <c r="A235" cm="1">
        <f t="array" ref="A235">IF(ROW()&lt;=ROWS(Table1[]), INDEX(Table1[SurveyNo], ROW()), INDEX(Table2[SurveyNo], ROW()-ROWS(Table1[])))</f>
        <v>0</v>
      </c>
      <c r="B235" s="23" cm="1">
        <f t="array" ref="B235">IF(ROW()&lt;=ROWS(Table1[]), INDEX(Table1[Date], ROW()), INDEX(Table2[Date], ROW()-ROWS(Table1[])))</f>
        <v>45638</v>
      </c>
      <c r="C235" cm="1">
        <f t="array" ref="C235">IF(ROW()&lt;=ROWS(Table1[]), INDEX(Table1[SampleID], ROW()), INDEX(Table2[SampleID], ROW()-ROWS(Table1[])))</f>
        <v>723260</v>
      </c>
      <c r="D235" t="str" cm="1">
        <f t="array" ref="D235">IF(ROW()&lt;=ROWS(Table1[]), INDEX(Table1[Survey], ROW()), INDEX(Table2[Survey], ROW()-ROWS(Table1[])))</f>
        <v>EDSM</v>
      </c>
      <c r="E235" t="str" cm="1">
        <f t="array" ref="E235">IF(ROW()&lt;=ROWS(Table1[]), INDEX(Table1[Station Code], ROW()), INDEX(Table2[Station], ROW()-ROWS(Table1[])))</f>
        <v>25-20-SM03</v>
      </c>
      <c r="F235" t="str" cm="1">
        <f t="array" ref="F235">IF(ROW()&lt;=ROWS(Table1[]), INDEX(Table1[Region], ROW()), INDEX(Table2[Region], ROW()-ROWS(Table1[])))</f>
        <v>West</v>
      </c>
      <c r="G235" t="str" cm="1">
        <f t="array" ref="G235">IF(ROW()&lt;=ROWS(Table1[]), INDEX(Table1[Subregion], ROW()), INDEX(Table2[Subregion], ROW()-ROWS(Table1[])))</f>
        <v>Grizzly Bay</v>
      </c>
      <c r="H235" t="str" cm="1">
        <f t="array" ref="H235">IF(ROW()&lt;=ROWS(Table1[]), INDEX(Table1[Stratum], ROW()), INDEX(Table2[Stratum], ROW()-ROWS(Table1[])))</f>
        <v>Suisun Marsh</v>
      </c>
      <c r="I235" cm="1">
        <f t="array" ref="I235">IF(ROW()&lt;=ROWS(Table1[]), INDEX(Table1[Fork Length], ROW()), INDEX(Table2[Length], ROW()-ROWS(Table1[])))</f>
        <v>66</v>
      </c>
      <c r="J235" cm="1">
        <f t="array" ref="J235">IF(ROW()&lt;=ROWS(Table1[]), INDEX(Table1[Catch], ROW()), INDEX(Table2[Frequency], ROW()-ROWS(Table1[])))</f>
        <v>1</v>
      </c>
      <c r="K235" t="str" cm="1">
        <f t="array" ref="K235">IF(ROW()&lt;=ROWS(Table1[]), INDEX(Table1[Life Stage], ROW()), INDEX(Table2[Life Stage], ROW()-ROWS(Table1[])))</f>
        <v>Juvenile</v>
      </c>
      <c r="L235" s="50" cm="1">
        <f t="array" ref="L235">IF(ROW()&lt;=ROWS(Table1[]), INDEX(Table1[SalvageSum], ROW()), INDEX(Table2[SalvageSum], ROW()-ROWS(Table1[])))</f>
        <v>0</v>
      </c>
      <c r="M235" s="50" cm="1">
        <f t="array" ref="M235">IF(ROW()&lt;=ROWS(Table1[]), INDEX(Table1[ExpSalv], ROW()), INDEX(Table2[ExpSalv], ROW()-ROWS(Table1[])))</f>
        <v>0</v>
      </c>
      <c r="N235" t="str" cm="1">
        <f t="array" ref="N235">IF(ROW()&lt;=ROWS(Table1[]), INDEX(Table1[Agency], ROW()), INDEX(Table2[Agency], ROW()-ROWS(Table1[])))</f>
        <v>USFWS</v>
      </c>
      <c r="O235" cm="1">
        <f t="array" ref="O235">IF(ROW()&lt;=ROWS(Table1[]), INDEX(Table1[Notes], ROW()), INDEX(Table2[Comments], ROW()-ROWS(Table1[])))</f>
        <v>0</v>
      </c>
    </row>
    <row r="236" spans="1:15" x14ac:dyDescent="0.25">
      <c r="A236" cm="1">
        <f t="array" ref="A236">IF(ROW()&lt;=ROWS(Table1[]), INDEX(Table1[SurveyNo], ROW()), INDEX(Table2[SurveyNo], ROW()-ROWS(Table1[])))</f>
        <v>0</v>
      </c>
      <c r="B236" s="23" cm="1">
        <f t="array" ref="B236">IF(ROW()&lt;=ROWS(Table1[]), INDEX(Table1[Date], ROW()), INDEX(Table2[Date], ROW()-ROWS(Table1[])))</f>
        <v>45638</v>
      </c>
      <c r="C236" cm="1">
        <f t="array" ref="C236">IF(ROW()&lt;=ROWS(Table1[]), INDEX(Table1[SampleID], ROW()), INDEX(Table2[SampleID], ROW()-ROWS(Table1[])))</f>
        <v>723260</v>
      </c>
      <c r="D236" t="str" cm="1">
        <f t="array" ref="D236">IF(ROW()&lt;=ROWS(Table1[]), INDEX(Table1[Survey], ROW()), INDEX(Table2[Survey], ROW()-ROWS(Table1[])))</f>
        <v>EDSM</v>
      </c>
      <c r="E236" t="str" cm="1">
        <f t="array" ref="E236">IF(ROW()&lt;=ROWS(Table1[]), INDEX(Table1[Station Code], ROW()), INDEX(Table2[Station], ROW()-ROWS(Table1[])))</f>
        <v>25-20-SM03</v>
      </c>
      <c r="F236" t="str" cm="1">
        <f t="array" ref="F236">IF(ROW()&lt;=ROWS(Table1[]), INDEX(Table1[Region], ROW()), INDEX(Table2[Region], ROW()-ROWS(Table1[])))</f>
        <v>West</v>
      </c>
      <c r="G236" t="str" cm="1">
        <f t="array" ref="G236">IF(ROW()&lt;=ROWS(Table1[]), INDEX(Table1[Subregion], ROW()), INDEX(Table2[Subregion], ROW()-ROWS(Table1[])))</f>
        <v>Grizzly Bay</v>
      </c>
      <c r="H236" t="str" cm="1">
        <f t="array" ref="H236">IF(ROW()&lt;=ROWS(Table1[]), INDEX(Table1[Stratum], ROW()), INDEX(Table2[Stratum], ROW()-ROWS(Table1[])))</f>
        <v>Suisun Marsh</v>
      </c>
      <c r="I236" cm="1">
        <f t="array" ref="I236">IF(ROW()&lt;=ROWS(Table1[]), INDEX(Table1[Fork Length], ROW()), INDEX(Table2[Length], ROW()-ROWS(Table1[])))</f>
        <v>67</v>
      </c>
      <c r="J236" cm="1">
        <f t="array" ref="J236">IF(ROW()&lt;=ROWS(Table1[]), INDEX(Table1[Catch], ROW()), INDEX(Table2[Frequency], ROW()-ROWS(Table1[])))</f>
        <v>1</v>
      </c>
      <c r="K236" t="str" cm="1">
        <f t="array" ref="K236">IF(ROW()&lt;=ROWS(Table1[]), INDEX(Table1[Life Stage], ROW()), INDEX(Table2[Life Stage], ROW()-ROWS(Table1[])))</f>
        <v>Juvenile</v>
      </c>
      <c r="L236" s="50" cm="1">
        <f t="array" ref="L236">IF(ROW()&lt;=ROWS(Table1[]), INDEX(Table1[SalvageSum], ROW()), INDEX(Table2[SalvageSum], ROW()-ROWS(Table1[])))</f>
        <v>0</v>
      </c>
      <c r="M236" s="50" cm="1">
        <f t="array" ref="M236">IF(ROW()&lt;=ROWS(Table1[]), INDEX(Table1[ExpSalv], ROW()), INDEX(Table2[ExpSalv], ROW()-ROWS(Table1[])))</f>
        <v>0</v>
      </c>
      <c r="N236" t="str" cm="1">
        <f t="array" ref="N236">IF(ROW()&lt;=ROWS(Table1[]), INDEX(Table1[Agency], ROW()), INDEX(Table2[Agency], ROW()-ROWS(Table1[])))</f>
        <v>USFWS</v>
      </c>
      <c r="O236" cm="1">
        <f t="array" ref="O236">IF(ROW()&lt;=ROWS(Table1[]), INDEX(Table1[Notes], ROW()), INDEX(Table2[Comments], ROW()-ROWS(Table1[])))</f>
        <v>0</v>
      </c>
    </row>
    <row r="237" spans="1:15" x14ac:dyDescent="0.25">
      <c r="A237" cm="1">
        <f t="array" ref="A237">IF(ROW()&lt;=ROWS(Table1[]), INDEX(Table1[SurveyNo], ROW()), INDEX(Table2[SurveyNo], ROW()-ROWS(Table1[])))</f>
        <v>0</v>
      </c>
      <c r="B237" s="23" cm="1">
        <f t="array" ref="B237">IF(ROW()&lt;=ROWS(Table1[]), INDEX(Table1[Date], ROW()), INDEX(Table2[Date], ROW()-ROWS(Table1[])))</f>
        <v>45638</v>
      </c>
      <c r="C237" cm="1">
        <f t="array" ref="C237">IF(ROW()&lt;=ROWS(Table1[]), INDEX(Table1[SampleID], ROW()), INDEX(Table2[SampleID], ROW()-ROWS(Table1[])))</f>
        <v>723260</v>
      </c>
      <c r="D237" t="str" cm="1">
        <f t="array" ref="D237">IF(ROW()&lt;=ROWS(Table1[]), INDEX(Table1[Survey], ROW()), INDEX(Table2[Survey], ROW()-ROWS(Table1[])))</f>
        <v>EDSM</v>
      </c>
      <c r="E237" t="str" cm="1">
        <f t="array" ref="E237">IF(ROW()&lt;=ROWS(Table1[]), INDEX(Table1[Station Code], ROW()), INDEX(Table2[Station], ROW()-ROWS(Table1[])))</f>
        <v>25-20-SM03</v>
      </c>
      <c r="F237" t="str" cm="1">
        <f t="array" ref="F237">IF(ROW()&lt;=ROWS(Table1[]), INDEX(Table1[Region], ROW()), INDEX(Table2[Region], ROW()-ROWS(Table1[])))</f>
        <v>West</v>
      </c>
      <c r="G237" t="str" cm="1">
        <f t="array" ref="G237">IF(ROW()&lt;=ROWS(Table1[]), INDEX(Table1[Subregion], ROW()), INDEX(Table2[Subregion], ROW()-ROWS(Table1[])))</f>
        <v>Grizzly Bay</v>
      </c>
      <c r="H237" t="str" cm="1">
        <f t="array" ref="H237">IF(ROW()&lt;=ROWS(Table1[]), INDEX(Table1[Stratum], ROW()), INDEX(Table2[Stratum], ROW()-ROWS(Table1[])))</f>
        <v>Suisun Marsh</v>
      </c>
      <c r="I237" cm="1">
        <f t="array" ref="I237">IF(ROW()&lt;=ROWS(Table1[]), INDEX(Table1[Fork Length], ROW()), INDEX(Table2[Length], ROW()-ROWS(Table1[])))</f>
        <v>104</v>
      </c>
      <c r="J237" cm="1">
        <f t="array" ref="J237">IF(ROW()&lt;=ROWS(Table1[]), INDEX(Table1[Catch], ROW()), INDEX(Table2[Frequency], ROW()-ROWS(Table1[])))</f>
        <v>1</v>
      </c>
      <c r="K237" t="str" cm="1">
        <f t="array" ref="K237">IF(ROW()&lt;=ROWS(Table1[]), INDEX(Table1[Life Stage], ROW()), INDEX(Table2[Life Stage], ROW()-ROWS(Table1[])))</f>
        <v>Adult</v>
      </c>
      <c r="L237" s="50" cm="1">
        <f t="array" ref="L237">IF(ROW()&lt;=ROWS(Table1[]), INDEX(Table1[SalvageSum], ROW()), INDEX(Table2[SalvageSum], ROW()-ROWS(Table1[])))</f>
        <v>0</v>
      </c>
      <c r="M237" s="50" cm="1">
        <f t="array" ref="M237">IF(ROW()&lt;=ROWS(Table1[]), INDEX(Table1[ExpSalv], ROW()), INDEX(Table2[ExpSalv], ROW()-ROWS(Table1[])))</f>
        <v>0</v>
      </c>
      <c r="N237" t="str" cm="1">
        <f t="array" ref="N237">IF(ROW()&lt;=ROWS(Table1[]), INDEX(Table1[Agency], ROW()), INDEX(Table2[Agency], ROW()-ROWS(Table1[])))</f>
        <v>USFWS</v>
      </c>
      <c r="O237" cm="1">
        <f t="array" ref="O237">IF(ROW()&lt;=ROWS(Table1[]), INDEX(Table1[Notes], ROW()), INDEX(Table2[Comments], ROW()-ROWS(Table1[])))</f>
        <v>0</v>
      </c>
    </row>
    <row r="238" spans="1:15" x14ac:dyDescent="0.25">
      <c r="A238" cm="1">
        <f t="array" ref="A238">IF(ROW()&lt;=ROWS(Table1[]), INDEX(Table1[SurveyNo], ROW()), INDEX(Table2[SurveyNo], ROW()-ROWS(Table1[])))</f>
        <v>0</v>
      </c>
      <c r="B238" s="23" cm="1">
        <f t="array" ref="B238">IF(ROW()&lt;=ROWS(Table1[]), INDEX(Table1[Date], ROW()), INDEX(Table2[Date], ROW()-ROWS(Table1[])))</f>
        <v>45638</v>
      </c>
      <c r="C238" cm="1">
        <f t="array" ref="C238">IF(ROW()&lt;=ROWS(Table1[]), INDEX(Table1[SampleID], ROW()), INDEX(Table2[SampleID], ROW()-ROWS(Table1[])))</f>
        <v>723261</v>
      </c>
      <c r="D238" t="str" cm="1">
        <f t="array" ref="D238">IF(ROW()&lt;=ROWS(Table1[]), INDEX(Table1[Survey], ROW()), INDEX(Table2[Survey], ROW()-ROWS(Table1[])))</f>
        <v>EDSM</v>
      </c>
      <c r="E238" t="str" cm="1">
        <f t="array" ref="E238">IF(ROW()&lt;=ROWS(Table1[]), INDEX(Table1[Station Code], ROW()), INDEX(Table2[Station], ROW()-ROWS(Table1[])))</f>
        <v>25-20-SM03</v>
      </c>
      <c r="F238" t="str" cm="1">
        <f t="array" ref="F238">IF(ROW()&lt;=ROWS(Table1[]), INDEX(Table1[Region], ROW()), INDEX(Table2[Region], ROW()-ROWS(Table1[])))</f>
        <v>West</v>
      </c>
      <c r="G238" t="str" cm="1">
        <f t="array" ref="G238">IF(ROW()&lt;=ROWS(Table1[]), INDEX(Table1[Subregion], ROW()), INDEX(Table2[Subregion], ROW()-ROWS(Table1[])))</f>
        <v>Grizzly Bay</v>
      </c>
      <c r="H238" t="str" cm="1">
        <f t="array" ref="H238">IF(ROW()&lt;=ROWS(Table1[]), INDEX(Table1[Stratum], ROW()), INDEX(Table2[Stratum], ROW()-ROWS(Table1[])))</f>
        <v>Suisun Marsh</v>
      </c>
      <c r="I238" cm="1">
        <f t="array" ref="I238">IF(ROW()&lt;=ROWS(Table1[]), INDEX(Table1[Fork Length], ROW()), INDEX(Table2[Length], ROW()-ROWS(Table1[])))</f>
        <v>60</v>
      </c>
      <c r="J238" cm="1">
        <f t="array" ref="J238">IF(ROW()&lt;=ROWS(Table1[]), INDEX(Table1[Catch], ROW()), INDEX(Table2[Frequency], ROW()-ROWS(Table1[])))</f>
        <v>1</v>
      </c>
      <c r="K238" t="str" cm="1">
        <f t="array" ref="K238">IF(ROW()&lt;=ROWS(Table1[]), INDEX(Table1[Life Stage], ROW()), INDEX(Table2[Life Stage], ROW()-ROWS(Table1[])))</f>
        <v>Juvenile</v>
      </c>
      <c r="L238" s="50" cm="1">
        <f t="array" ref="L238">IF(ROW()&lt;=ROWS(Table1[]), INDEX(Table1[SalvageSum], ROW()), INDEX(Table2[SalvageSum], ROW()-ROWS(Table1[])))</f>
        <v>0</v>
      </c>
      <c r="M238" s="50" cm="1">
        <f t="array" ref="M238">IF(ROW()&lt;=ROWS(Table1[]), INDEX(Table1[ExpSalv], ROW()), INDEX(Table2[ExpSalv], ROW()-ROWS(Table1[])))</f>
        <v>0</v>
      </c>
      <c r="N238" t="str" cm="1">
        <f t="array" ref="N238">IF(ROW()&lt;=ROWS(Table1[]), INDEX(Table1[Agency], ROW()), INDEX(Table2[Agency], ROW()-ROWS(Table1[])))</f>
        <v>USFWS</v>
      </c>
      <c r="O238" cm="1">
        <f t="array" ref="O238">IF(ROW()&lt;=ROWS(Table1[]), INDEX(Table1[Notes], ROW()), INDEX(Table2[Comments], ROW()-ROWS(Table1[])))</f>
        <v>0</v>
      </c>
    </row>
    <row r="239" spans="1:15" x14ac:dyDescent="0.25">
      <c r="A239" cm="1">
        <f t="array" ref="A239">IF(ROW()&lt;=ROWS(Table1[]), INDEX(Table1[SurveyNo], ROW()), INDEX(Table2[SurveyNo], ROW()-ROWS(Table1[])))</f>
        <v>0</v>
      </c>
      <c r="B239" s="23" cm="1">
        <f t="array" ref="B239">IF(ROW()&lt;=ROWS(Table1[]), INDEX(Table1[Date], ROW()), INDEX(Table2[Date], ROW()-ROWS(Table1[])))</f>
        <v>45638</v>
      </c>
      <c r="C239" cm="1">
        <f t="array" ref="C239">IF(ROW()&lt;=ROWS(Table1[]), INDEX(Table1[SampleID], ROW()), INDEX(Table2[SampleID], ROW()-ROWS(Table1[])))</f>
        <v>723261</v>
      </c>
      <c r="D239" t="str" cm="1">
        <f t="array" ref="D239">IF(ROW()&lt;=ROWS(Table1[]), INDEX(Table1[Survey], ROW()), INDEX(Table2[Survey], ROW()-ROWS(Table1[])))</f>
        <v>EDSM</v>
      </c>
      <c r="E239" t="str" cm="1">
        <f t="array" ref="E239">IF(ROW()&lt;=ROWS(Table1[]), INDEX(Table1[Station Code], ROW()), INDEX(Table2[Station], ROW()-ROWS(Table1[])))</f>
        <v>25-20-SM03</v>
      </c>
      <c r="F239" t="str" cm="1">
        <f t="array" ref="F239">IF(ROW()&lt;=ROWS(Table1[]), INDEX(Table1[Region], ROW()), INDEX(Table2[Region], ROW()-ROWS(Table1[])))</f>
        <v>West</v>
      </c>
      <c r="G239" t="str" cm="1">
        <f t="array" ref="G239">IF(ROW()&lt;=ROWS(Table1[]), INDEX(Table1[Subregion], ROW()), INDEX(Table2[Subregion], ROW()-ROWS(Table1[])))</f>
        <v>Grizzly Bay</v>
      </c>
      <c r="H239" t="str" cm="1">
        <f t="array" ref="H239">IF(ROW()&lt;=ROWS(Table1[]), INDEX(Table1[Stratum], ROW()), INDEX(Table2[Stratum], ROW()-ROWS(Table1[])))</f>
        <v>Suisun Marsh</v>
      </c>
      <c r="I239" cm="1">
        <f t="array" ref="I239">IF(ROW()&lt;=ROWS(Table1[]), INDEX(Table1[Fork Length], ROW()), INDEX(Table2[Length], ROW()-ROWS(Table1[])))</f>
        <v>62</v>
      </c>
      <c r="J239" cm="1">
        <f t="array" ref="J239">IF(ROW()&lt;=ROWS(Table1[]), INDEX(Table1[Catch], ROW()), INDEX(Table2[Frequency], ROW()-ROWS(Table1[])))</f>
        <v>1</v>
      </c>
      <c r="K239" t="str" cm="1">
        <f t="array" ref="K239">IF(ROW()&lt;=ROWS(Table1[]), INDEX(Table1[Life Stage], ROW()), INDEX(Table2[Life Stage], ROW()-ROWS(Table1[])))</f>
        <v>Juvenile</v>
      </c>
      <c r="L239" s="50" cm="1">
        <f t="array" ref="L239">IF(ROW()&lt;=ROWS(Table1[]), INDEX(Table1[SalvageSum], ROW()), INDEX(Table2[SalvageSum], ROW()-ROWS(Table1[])))</f>
        <v>0</v>
      </c>
      <c r="M239" s="50" cm="1">
        <f t="array" ref="M239">IF(ROW()&lt;=ROWS(Table1[]), INDEX(Table1[ExpSalv], ROW()), INDEX(Table2[ExpSalv], ROW()-ROWS(Table1[])))</f>
        <v>0</v>
      </c>
      <c r="N239" t="str" cm="1">
        <f t="array" ref="N239">IF(ROW()&lt;=ROWS(Table1[]), INDEX(Table1[Agency], ROW()), INDEX(Table2[Agency], ROW()-ROWS(Table1[])))</f>
        <v>USFWS</v>
      </c>
      <c r="O239" cm="1">
        <f t="array" ref="O239">IF(ROW()&lt;=ROWS(Table1[]), INDEX(Table1[Notes], ROW()), INDEX(Table2[Comments], ROW()-ROWS(Table1[])))</f>
        <v>0</v>
      </c>
    </row>
    <row r="240" spans="1:15" x14ac:dyDescent="0.25">
      <c r="A240" cm="1">
        <f t="array" ref="A240">IF(ROW()&lt;=ROWS(Table1[]), INDEX(Table1[SurveyNo], ROW()), INDEX(Table2[SurveyNo], ROW()-ROWS(Table1[])))</f>
        <v>0</v>
      </c>
      <c r="B240" s="23" cm="1">
        <f t="array" ref="B240">IF(ROW()&lt;=ROWS(Table1[]), INDEX(Table1[Date], ROW()), INDEX(Table2[Date], ROW()-ROWS(Table1[])))</f>
        <v>45638</v>
      </c>
      <c r="C240" cm="1">
        <f t="array" ref="C240">IF(ROW()&lt;=ROWS(Table1[]), INDEX(Table1[SampleID], ROW()), INDEX(Table2[SampleID], ROW()-ROWS(Table1[])))</f>
        <v>723261</v>
      </c>
      <c r="D240" t="str" cm="1">
        <f t="array" ref="D240">IF(ROW()&lt;=ROWS(Table1[]), INDEX(Table1[Survey], ROW()), INDEX(Table2[Survey], ROW()-ROWS(Table1[])))</f>
        <v>EDSM</v>
      </c>
      <c r="E240" t="str" cm="1">
        <f t="array" ref="E240">IF(ROW()&lt;=ROWS(Table1[]), INDEX(Table1[Station Code], ROW()), INDEX(Table2[Station], ROW()-ROWS(Table1[])))</f>
        <v>25-20-SM03</v>
      </c>
      <c r="F240" t="str" cm="1">
        <f t="array" ref="F240">IF(ROW()&lt;=ROWS(Table1[]), INDEX(Table1[Region], ROW()), INDEX(Table2[Region], ROW()-ROWS(Table1[])))</f>
        <v>West</v>
      </c>
      <c r="G240" t="str" cm="1">
        <f t="array" ref="G240">IF(ROW()&lt;=ROWS(Table1[]), INDEX(Table1[Subregion], ROW()), INDEX(Table2[Subregion], ROW()-ROWS(Table1[])))</f>
        <v>Grizzly Bay</v>
      </c>
      <c r="H240" t="str" cm="1">
        <f t="array" ref="H240">IF(ROW()&lt;=ROWS(Table1[]), INDEX(Table1[Stratum], ROW()), INDEX(Table2[Stratum], ROW()-ROWS(Table1[])))</f>
        <v>Suisun Marsh</v>
      </c>
      <c r="I240" cm="1">
        <f t="array" ref="I240">IF(ROW()&lt;=ROWS(Table1[]), INDEX(Table1[Fork Length], ROW()), INDEX(Table2[Length], ROW()-ROWS(Table1[])))</f>
        <v>64</v>
      </c>
      <c r="J240" cm="1">
        <f t="array" ref="J240">IF(ROW()&lt;=ROWS(Table1[]), INDEX(Table1[Catch], ROW()), INDEX(Table2[Frequency], ROW()-ROWS(Table1[])))</f>
        <v>1</v>
      </c>
      <c r="K240" t="str" cm="1">
        <f t="array" ref="K240">IF(ROW()&lt;=ROWS(Table1[]), INDEX(Table1[Life Stage], ROW()), INDEX(Table2[Life Stage], ROW()-ROWS(Table1[])))</f>
        <v>Juvenile</v>
      </c>
      <c r="L240" s="50" cm="1">
        <f t="array" ref="L240">IF(ROW()&lt;=ROWS(Table1[]), INDEX(Table1[SalvageSum], ROW()), INDEX(Table2[SalvageSum], ROW()-ROWS(Table1[])))</f>
        <v>0</v>
      </c>
      <c r="M240" s="50" cm="1">
        <f t="array" ref="M240">IF(ROW()&lt;=ROWS(Table1[]), INDEX(Table1[ExpSalv], ROW()), INDEX(Table2[ExpSalv], ROW()-ROWS(Table1[])))</f>
        <v>0</v>
      </c>
      <c r="N240" t="str" cm="1">
        <f t="array" ref="N240">IF(ROW()&lt;=ROWS(Table1[]), INDEX(Table1[Agency], ROW()), INDEX(Table2[Agency], ROW()-ROWS(Table1[])))</f>
        <v>USFWS</v>
      </c>
      <c r="O240" cm="1">
        <f t="array" ref="O240">IF(ROW()&lt;=ROWS(Table1[]), INDEX(Table1[Notes], ROW()), INDEX(Table2[Comments], ROW()-ROWS(Table1[])))</f>
        <v>0</v>
      </c>
    </row>
    <row r="241" spans="1:15" x14ac:dyDescent="0.25">
      <c r="A241" cm="1">
        <f t="array" ref="A241">IF(ROW()&lt;=ROWS(Table1[]), INDEX(Table1[SurveyNo], ROW()), INDEX(Table2[SurveyNo], ROW()-ROWS(Table1[])))</f>
        <v>0</v>
      </c>
      <c r="B241" s="23" cm="1">
        <f t="array" ref="B241">IF(ROW()&lt;=ROWS(Table1[]), INDEX(Table1[Date], ROW()), INDEX(Table2[Date], ROW()-ROWS(Table1[])))</f>
        <v>45638</v>
      </c>
      <c r="C241" cm="1">
        <f t="array" ref="C241">IF(ROW()&lt;=ROWS(Table1[]), INDEX(Table1[SampleID], ROW()), INDEX(Table2[SampleID], ROW()-ROWS(Table1[])))</f>
        <v>723261</v>
      </c>
      <c r="D241" t="str" cm="1">
        <f t="array" ref="D241">IF(ROW()&lt;=ROWS(Table1[]), INDEX(Table1[Survey], ROW()), INDEX(Table2[Survey], ROW()-ROWS(Table1[])))</f>
        <v>EDSM</v>
      </c>
      <c r="E241" t="str" cm="1">
        <f t="array" ref="E241">IF(ROW()&lt;=ROWS(Table1[]), INDEX(Table1[Station Code], ROW()), INDEX(Table2[Station], ROW()-ROWS(Table1[])))</f>
        <v>25-20-SM03</v>
      </c>
      <c r="F241" t="str" cm="1">
        <f t="array" ref="F241">IF(ROW()&lt;=ROWS(Table1[]), INDEX(Table1[Region], ROW()), INDEX(Table2[Region], ROW()-ROWS(Table1[])))</f>
        <v>West</v>
      </c>
      <c r="G241" t="str" cm="1">
        <f t="array" ref="G241">IF(ROW()&lt;=ROWS(Table1[]), INDEX(Table1[Subregion], ROW()), INDEX(Table2[Subregion], ROW()-ROWS(Table1[])))</f>
        <v>Grizzly Bay</v>
      </c>
      <c r="H241" t="str" cm="1">
        <f t="array" ref="H241">IF(ROW()&lt;=ROWS(Table1[]), INDEX(Table1[Stratum], ROW()), INDEX(Table2[Stratum], ROW()-ROWS(Table1[])))</f>
        <v>Suisun Marsh</v>
      </c>
      <c r="I241" cm="1">
        <f t="array" ref="I241">IF(ROW()&lt;=ROWS(Table1[]), INDEX(Table1[Fork Length], ROW()), INDEX(Table2[Length], ROW()-ROWS(Table1[])))</f>
        <v>67</v>
      </c>
      <c r="J241" cm="1">
        <f t="array" ref="J241">IF(ROW()&lt;=ROWS(Table1[]), INDEX(Table1[Catch], ROW()), INDEX(Table2[Frequency], ROW()-ROWS(Table1[])))</f>
        <v>1</v>
      </c>
      <c r="K241" t="str" cm="1">
        <f t="array" ref="K241">IF(ROW()&lt;=ROWS(Table1[]), INDEX(Table1[Life Stage], ROW()), INDEX(Table2[Life Stage], ROW()-ROWS(Table1[])))</f>
        <v>Juvenile</v>
      </c>
      <c r="L241" s="50" cm="1">
        <f t="array" ref="L241">IF(ROW()&lt;=ROWS(Table1[]), INDEX(Table1[SalvageSum], ROW()), INDEX(Table2[SalvageSum], ROW()-ROWS(Table1[])))</f>
        <v>0</v>
      </c>
      <c r="M241" s="50" cm="1">
        <f t="array" ref="M241">IF(ROW()&lt;=ROWS(Table1[]), INDEX(Table1[ExpSalv], ROW()), INDEX(Table2[ExpSalv], ROW()-ROWS(Table1[])))</f>
        <v>0</v>
      </c>
      <c r="N241" t="str" cm="1">
        <f t="array" ref="N241">IF(ROW()&lt;=ROWS(Table1[]), INDEX(Table1[Agency], ROW()), INDEX(Table2[Agency], ROW()-ROWS(Table1[])))</f>
        <v>USFWS</v>
      </c>
      <c r="O241" cm="1">
        <f t="array" ref="O241">IF(ROW()&lt;=ROWS(Table1[]), INDEX(Table1[Notes], ROW()), INDEX(Table2[Comments], ROW()-ROWS(Table1[])))</f>
        <v>0</v>
      </c>
    </row>
    <row r="242" spans="1:15" x14ac:dyDescent="0.25">
      <c r="A242" cm="1">
        <f t="array" ref="A242">IF(ROW()&lt;=ROWS(Table1[]), INDEX(Table1[SurveyNo], ROW()), INDEX(Table2[SurveyNo], ROW()-ROWS(Table1[])))</f>
        <v>0</v>
      </c>
      <c r="B242" s="23" cm="1">
        <f t="array" ref="B242">IF(ROW()&lt;=ROWS(Table1[]), INDEX(Table1[Date], ROW()), INDEX(Table2[Date], ROW()-ROWS(Table1[])))</f>
        <v>45638</v>
      </c>
      <c r="C242" cm="1">
        <f t="array" ref="C242">IF(ROW()&lt;=ROWS(Table1[]), INDEX(Table1[SampleID], ROW()), INDEX(Table2[SampleID], ROW()-ROWS(Table1[])))</f>
        <v>723261</v>
      </c>
      <c r="D242" t="str" cm="1">
        <f t="array" ref="D242">IF(ROW()&lt;=ROWS(Table1[]), INDEX(Table1[Survey], ROW()), INDEX(Table2[Survey], ROW()-ROWS(Table1[])))</f>
        <v>EDSM</v>
      </c>
      <c r="E242" t="str" cm="1">
        <f t="array" ref="E242">IF(ROW()&lt;=ROWS(Table1[]), INDEX(Table1[Station Code], ROW()), INDEX(Table2[Station], ROW()-ROWS(Table1[])))</f>
        <v>25-20-SM03</v>
      </c>
      <c r="F242" t="str" cm="1">
        <f t="array" ref="F242">IF(ROW()&lt;=ROWS(Table1[]), INDEX(Table1[Region], ROW()), INDEX(Table2[Region], ROW()-ROWS(Table1[])))</f>
        <v>West</v>
      </c>
      <c r="G242" t="str" cm="1">
        <f t="array" ref="G242">IF(ROW()&lt;=ROWS(Table1[]), INDEX(Table1[Subregion], ROW()), INDEX(Table2[Subregion], ROW()-ROWS(Table1[])))</f>
        <v>Grizzly Bay</v>
      </c>
      <c r="H242" t="str" cm="1">
        <f t="array" ref="H242">IF(ROW()&lt;=ROWS(Table1[]), INDEX(Table1[Stratum], ROW()), INDEX(Table2[Stratum], ROW()-ROWS(Table1[])))</f>
        <v>Suisun Marsh</v>
      </c>
      <c r="I242" cm="1">
        <f t="array" ref="I242">IF(ROW()&lt;=ROWS(Table1[]), INDEX(Table1[Fork Length], ROW()), INDEX(Table2[Length], ROW()-ROWS(Table1[])))</f>
        <v>69</v>
      </c>
      <c r="J242" cm="1">
        <f t="array" ref="J242">IF(ROW()&lt;=ROWS(Table1[]), INDEX(Table1[Catch], ROW()), INDEX(Table2[Frequency], ROW()-ROWS(Table1[])))</f>
        <v>1</v>
      </c>
      <c r="K242" t="str" cm="1">
        <f t="array" ref="K242">IF(ROW()&lt;=ROWS(Table1[]), INDEX(Table1[Life Stage], ROW()), INDEX(Table2[Life Stage], ROW()-ROWS(Table1[])))</f>
        <v>Juvenile</v>
      </c>
      <c r="L242" s="50" cm="1">
        <f t="array" ref="L242">IF(ROW()&lt;=ROWS(Table1[]), INDEX(Table1[SalvageSum], ROW()), INDEX(Table2[SalvageSum], ROW()-ROWS(Table1[])))</f>
        <v>0</v>
      </c>
      <c r="M242" s="50" cm="1">
        <f t="array" ref="M242">IF(ROW()&lt;=ROWS(Table1[]), INDEX(Table1[ExpSalv], ROW()), INDEX(Table2[ExpSalv], ROW()-ROWS(Table1[])))</f>
        <v>0</v>
      </c>
      <c r="N242" t="str" cm="1">
        <f t="array" ref="N242">IF(ROW()&lt;=ROWS(Table1[]), INDEX(Table1[Agency], ROW()), INDEX(Table2[Agency], ROW()-ROWS(Table1[])))</f>
        <v>USFWS</v>
      </c>
      <c r="O242" cm="1">
        <f t="array" ref="O242">IF(ROW()&lt;=ROWS(Table1[]), INDEX(Table1[Notes], ROW()), INDEX(Table2[Comments], ROW()-ROWS(Table1[])))</f>
        <v>0</v>
      </c>
    </row>
    <row r="243" spans="1:15" x14ac:dyDescent="0.25">
      <c r="A243" cm="1">
        <f t="array" ref="A243">IF(ROW()&lt;=ROWS(Table1[]), INDEX(Table1[SurveyNo], ROW()), INDEX(Table2[SurveyNo], ROW()-ROWS(Table1[])))</f>
        <v>0</v>
      </c>
      <c r="B243" s="23" cm="1">
        <f t="array" ref="B243">IF(ROW()&lt;=ROWS(Table1[]), INDEX(Table1[Date], ROW()), INDEX(Table2[Date], ROW()-ROWS(Table1[])))</f>
        <v>45638</v>
      </c>
      <c r="C243" cm="1">
        <f t="array" ref="C243">IF(ROW()&lt;=ROWS(Table1[]), INDEX(Table1[SampleID], ROW()), INDEX(Table2[SampleID], ROW()-ROWS(Table1[])))</f>
        <v>723261</v>
      </c>
      <c r="D243" t="str" cm="1">
        <f t="array" ref="D243">IF(ROW()&lt;=ROWS(Table1[]), INDEX(Table1[Survey], ROW()), INDEX(Table2[Survey], ROW()-ROWS(Table1[])))</f>
        <v>EDSM</v>
      </c>
      <c r="E243" t="str" cm="1">
        <f t="array" ref="E243">IF(ROW()&lt;=ROWS(Table1[]), INDEX(Table1[Station Code], ROW()), INDEX(Table2[Station], ROW()-ROWS(Table1[])))</f>
        <v>25-20-SM03</v>
      </c>
      <c r="F243" t="str" cm="1">
        <f t="array" ref="F243">IF(ROW()&lt;=ROWS(Table1[]), INDEX(Table1[Region], ROW()), INDEX(Table2[Region], ROW()-ROWS(Table1[])))</f>
        <v>West</v>
      </c>
      <c r="G243" t="str" cm="1">
        <f t="array" ref="G243">IF(ROW()&lt;=ROWS(Table1[]), INDEX(Table1[Subregion], ROW()), INDEX(Table2[Subregion], ROW()-ROWS(Table1[])))</f>
        <v>Grizzly Bay</v>
      </c>
      <c r="H243" t="str" cm="1">
        <f t="array" ref="H243">IF(ROW()&lt;=ROWS(Table1[]), INDEX(Table1[Stratum], ROW()), INDEX(Table2[Stratum], ROW()-ROWS(Table1[])))</f>
        <v>Suisun Marsh</v>
      </c>
      <c r="I243" cm="1">
        <f t="array" ref="I243">IF(ROW()&lt;=ROWS(Table1[]), INDEX(Table1[Fork Length], ROW()), INDEX(Table2[Length], ROW()-ROWS(Table1[])))</f>
        <v>94</v>
      </c>
      <c r="J243" cm="1">
        <f t="array" ref="J243">IF(ROW()&lt;=ROWS(Table1[]), INDEX(Table1[Catch], ROW()), INDEX(Table2[Frequency], ROW()-ROWS(Table1[])))</f>
        <v>1</v>
      </c>
      <c r="K243" t="str" cm="1">
        <f t="array" ref="K243">IF(ROW()&lt;=ROWS(Table1[]), INDEX(Table1[Life Stage], ROW()), INDEX(Table2[Life Stage], ROW()-ROWS(Table1[])))</f>
        <v>Adult</v>
      </c>
      <c r="L243" s="50" cm="1">
        <f t="array" ref="L243">IF(ROW()&lt;=ROWS(Table1[]), INDEX(Table1[SalvageSum], ROW()), INDEX(Table2[SalvageSum], ROW()-ROWS(Table1[])))</f>
        <v>0</v>
      </c>
      <c r="M243" s="50" cm="1">
        <f t="array" ref="M243">IF(ROW()&lt;=ROWS(Table1[]), INDEX(Table1[ExpSalv], ROW()), INDEX(Table2[ExpSalv], ROW()-ROWS(Table1[])))</f>
        <v>0</v>
      </c>
      <c r="N243" t="str" cm="1">
        <f t="array" ref="N243">IF(ROW()&lt;=ROWS(Table1[]), INDEX(Table1[Agency], ROW()), INDEX(Table2[Agency], ROW()-ROWS(Table1[])))</f>
        <v>USFWS</v>
      </c>
      <c r="O243" cm="1">
        <f t="array" ref="O243">IF(ROW()&lt;=ROWS(Table1[]), INDEX(Table1[Notes], ROW()), INDEX(Table2[Comments], ROW()-ROWS(Table1[])))</f>
        <v>0</v>
      </c>
    </row>
    <row r="244" spans="1:15" x14ac:dyDescent="0.25">
      <c r="A244" cm="1">
        <f t="array" ref="A244">IF(ROW()&lt;=ROWS(Table1[]), INDEX(Table1[SurveyNo], ROW()), INDEX(Table2[SurveyNo], ROW()-ROWS(Table1[])))</f>
        <v>0</v>
      </c>
      <c r="B244" s="23" cm="1">
        <f t="array" ref="B244">IF(ROW()&lt;=ROWS(Table1[]), INDEX(Table1[Date], ROW()), INDEX(Table2[Date], ROW()-ROWS(Table1[])))</f>
        <v>45638</v>
      </c>
      <c r="C244" cm="1">
        <f t="array" ref="C244">IF(ROW()&lt;=ROWS(Table1[]), INDEX(Table1[SampleID], ROW()), INDEX(Table2[SampleID], ROW()-ROWS(Table1[])))</f>
        <v>723261</v>
      </c>
      <c r="D244" t="str" cm="1">
        <f t="array" ref="D244">IF(ROW()&lt;=ROWS(Table1[]), INDEX(Table1[Survey], ROW()), INDEX(Table2[Survey], ROW()-ROWS(Table1[])))</f>
        <v>EDSM</v>
      </c>
      <c r="E244" t="str" cm="1">
        <f t="array" ref="E244">IF(ROW()&lt;=ROWS(Table1[]), INDEX(Table1[Station Code], ROW()), INDEX(Table2[Station], ROW()-ROWS(Table1[])))</f>
        <v>25-20-SM03</v>
      </c>
      <c r="F244" t="str" cm="1">
        <f t="array" ref="F244">IF(ROW()&lt;=ROWS(Table1[]), INDEX(Table1[Region], ROW()), INDEX(Table2[Region], ROW()-ROWS(Table1[])))</f>
        <v>West</v>
      </c>
      <c r="G244" t="str" cm="1">
        <f t="array" ref="G244">IF(ROW()&lt;=ROWS(Table1[]), INDEX(Table1[Subregion], ROW()), INDEX(Table2[Subregion], ROW()-ROWS(Table1[])))</f>
        <v>Grizzly Bay</v>
      </c>
      <c r="H244" t="str" cm="1">
        <f t="array" ref="H244">IF(ROW()&lt;=ROWS(Table1[]), INDEX(Table1[Stratum], ROW()), INDEX(Table2[Stratum], ROW()-ROWS(Table1[])))</f>
        <v>Suisun Marsh</v>
      </c>
      <c r="I244" cm="1">
        <f t="array" ref="I244">IF(ROW()&lt;=ROWS(Table1[]), INDEX(Table1[Fork Length], ROW()), INDEX(Table2[Length], ROW()-ROWS(Table1[])))</f>
        <v>110</v>
      </c>
      <c r="J244" cm="1">
        <f t="array" ref="J244">IF(ROW()&lt;=ROWS(Table1[]), INDEX(Table1[Catch], ROW()), INDEX(Table2[Frequency], ROW()-ROWS(Table1[])))</f>
        <v>1</v>
      </c>
      <c r="K244" t="str" cm="1">
        <f t="array" ref="K244">IF(ROW()&lt;=ROWS(Table1[]), INDEX(Table1[Life Stage], ROW()), INDEX(Table2[Life Stage], ROW()-ROWS(Table1[])))</f>
        <v>Adult</v>
      </c>
      <c r="L244" s="50" cm="1">
        <f t="array" ref="L244">IF(ROW()&lt;=ROWS(Table1[]), INDEX(Table1[SalvageSum], ROW()), INDEX(Table2[SalvageSum], ROW()-ROWS(Table1[])))</f>
        <v>0</v>
      </c>
      <c r="M244" s="50" cm="1">
        <f t="array" ref="M244">IF(ROW()&lt;=ROWS(Table1[]), INDEX(Table1[ExpSalv], ROW()), INDEX(Table2[ExpSalv], ROW()-ROWS(Table1[])))</f>
        <v>0</v>
      </c>
      <c r="N244" t="str" cm="1">
        <f t="array" ref="N244">IF(ROW()&lt;=ROWS(Table1[]), INDEX(Table1[Agency], ROW()), INDEX(Table2[Agency], ROW()-ROWS(Table1[])))</f>
        <v>USFWS</v>
      </c>
      <c r="O244" cm="1">
        <f t="array" ref="O244">IF(ROW()&lt;=ROWS(Table1[]), INDEX(Table1[Notes], ROW()), INDEX(Table2[Comments], ROW()-ROWS(Table1[])))</f>
        <v>0</v>
      </c>
    </row>
    <row r="245" spans="1:15" x14ac:dyDescent="0.25">
      <c r="A245" cm="1">
        <f t="array" ref="A245">IF(ROW()&lt;=ROWS(Table1[]), INDEX(Table1[SurveyNo], ROW()), INDEX(Table2[SurveyNo], ROW()-ROWS(Table1[])))</f>
        <v>0</v>
      </c>
      <c r="B245" s="23" cm="1">
        <f t="array" ref="B245">IF(ROW()&lt;=ROWS(Table1[]), INDEX(Table1[Date], ROW()), INDEX(Table2[Date], ROW()-ROWS(Table1[])))</f>
        <v>45638</v>
      </c>
      <c r="C245" cm="1">
        <f t="array" ref="C245">IF(ROW()&lt;=ROWS(Table1[]), INDEX(Table1[SampleID], ROW()), INDEX(Table2[SampleID], ROW()-ROWS(Table1[])))</f>
        <v>723269</v>
      </c>
      <c r="D245" t="str" cm="1">
        <f t="array" ref="D245">IF(ROW()&lt;=ROWS(Table1[]), INDEX(Table1[Survey], ROW()), INDEX(Table2[Survey], ROW()-ROWS(Table1[])))</f>
        <v>EDSM</v>
      </c>
      <c r="E245" t="str" cm="1">
        <f t="array" ref="E245">IF(ROW()&lt;=ROWS(Table1[]), INDEX(Table1[Station Code], ROW()), INDEX(Table2[Station], ROW()-ROWS(Table1[])))</f>
        <v>25-20-SM03</v>
      </c>
      <c r="F245" t="str" cm="1">
        <f t="array" ref="F245">IF(ROW()&lt;=ROWS(Table1[]), INDEX(Table1[Region], ROW()), INDEX(Table2[Region], ROW()-ROWS(Table1[])))</f>
        <v>West</v>
      </c>
      <c r="G245" t="str" cm="1">
        <f t="array" ref="G245">IF(ROW()&lt;=ROWS(Table1[]), INDEX(Table1[Subregion], ROW()), INDEX(Table2[Subregion], ROW()-ROWS(Table1[])))</f>
        <v>Grizzly Bay</v>
      </c>
      <c r="H245" t="str" cm="1">
        <f t="array" ref="H245">IF(ROW()&lt;=ROWS(Table1[]), INDEX(Table1[Stratum], ROW()), INDEX(Table2[Stratum], ROW()-ROWS(Table1[])))</f>
        <v>Suisun Marsh</v>
      </c>
      <c r="I245" cm="1">
        <f t="array" ref="I245">IF(ROW()&lt;=ROWS(Table1[]), INDEX(Table1[Fork Length], ROW()), INDEX(Table2[Length], ROW()-ROWS(Table1[])))</f>
        <v>56</v>
      </c>
      <c r="J245" cm="1">
        <f t="array" ref="J245">IF(ROW()&lt;=ROWS(Table1[]), INDEX(Table1[Catch], ROW()), INDEX(Table2[Frequency], ROW()-ROWS(Table1[])))</f>
        <v>4</v>
      </c>
      <c r="K245" t="str" cm="1">
        <f t="array" ref="K245">IF(ROW()&lt;=ROWS(Table1[]), INDEX(Table1[Life Stage], ROW()), INDEX(Table2[Life Stage], ROW()-ROWS(Table1[])))</f>
        <v>Juvenile</v>
      </c>
      <c r="L245" s="50" cm="1">
        <f t="array" ref="L245">IF(ROW()&lt;=ROWS(Table1[]), INDEX(Table1[SalvageSum], ROW()), INDEX(Table2[SalvageSum], ROW()-ROWS(Table1[])))</f>
        <v>0</v>
      </c>
      <c r="M245" s="50" cm="1">
        <f t="array" ref="M245">IF(ROW()&lt;=ROWS(Table1[]), INDEX(Table1[ExpSalv], ROW()), INDEX(Table2[ExpSalv], ROW()-ROWS(Table1[])))</f>
        <v>0</v>
      </c>
      <c r="N245" t="str" cm="1">
        <f t="array" ref="N245">IF(ROW()&lt;=ROWS(Table1[]), INDEX(Table1[Agency], ROW()), INDEX(Table2[Agency], ROW()-ROWS(Table1[])))</f>
        <v>USFWS</v>
      </c>
      <c r="O245" cm="1">
        <f t="array" ref="O245">IF(ROW()&lt;=ROWS(Table1[]), INDEX(Table1[Notes], ROW()), INDEX(Table2[Comments], ROW()-ROWS(Table1[])))</f>
        <v>0</v>
      </c>
    </row>
    <row r="246" spans="1:15" x14ac:dyDescent="0.25">
      <c r="A246" cm="1">
        <f t="array" ref="A246">IF(ROW()&lt;=ROWS(Table1[]), INDEX(Table1[SurveyNo], ROW()), INDEX(Table2[SurveyNo], ROW()-ROWS(Table1[])))</f>
        <v>0</v>
      </c>
      <c r="B246" s="23" cm="1">
        <f t="array" ref="B246">IF(ROW()&lt;=ROWS(Table1[]), INDEX(Table1[Date], ROW()), INDEX(Table2[Date], ROW()-ROWS(Table1[])))</f>
        <v>45638</v>
      </c>
      <c r="C246" cm="1">
        <f t="array" ref="C246">IF(ROW()&lt;=ROWS(Table1[]), INDEX(Table1[SampleID], ROW()), INDEX(Table2[SampleID], ROW()-ROWS(Table1[])))</f>
        <v>723269</v>
      </c>
      <c r="D246" t="str" cm="1">
        <f t="array" ref="D246">IF(ROW()&lt;=ROWS(Table1[]), INDEX(Table1[Survey], ROW()), INDEX(Table2[Survey], ROW()-ROWS(Table1[])))</f>
        <v>EDSM</v>
      </c>
      <c r="E246" t="str" cm="1">
        <f t="array" ref="E246">IF(ROW()&lt;=ROWS(Table1[]), INDEX(Table1[Station Code], ROW()), INDEX(Table2[Station], ROW()-ROWS(Table1[])))</f>
        <v>25-20-SM03</v>
      </c>
      <c r="F246" t="str" cm="1">
        <f t="array" ref="F246">IF(ROW()&lt;=ROWS(Table1[]), INDEX(Table1[Region], ROW()), INDEX(Table2[Region], ROW()-ROWS(Table1[])))</f>
        <v>West</v>
      </c>
      <c r="G246" t="str" cm="1">
        <f t="array" ref="G246">IF(ROW()&lt;=ROWS(Table1[]), INDEX(Table1[Subregion], ROW()), INDEX(Table2[Subregion], ROW()-ROWS(Table1[])))</f>
        <v>Grizzly Bay</v>
      </c>
      <c r="H246" t="str" cm="1">
        <f t="array" ref="H246">IF(ROW()&lt;=ROWS(Table1[]), INDEX(Table1[Stratum], ROW()), INDEX(Table2[Stratum], ROW()-ROWS(Table1[])))</f>
        <v>Suisun Marsh</v>
      </c>
      <c r="I246" cm="1">
        <f t="array" ref="I246">IF(ROW()&lt;=ROWS(Table1[]), INDEX(Table1[Fork Length], ROW()), INDEX(Table2[Length], ROW()-ROWS(Table1[])))</f>
        <v>58</v>
      </c>
      <c r="J246" cm="1">
        <f t="array" ref="J246">IF(ROW()&lt;=ROWS(Table1[]), INDEX(Table1[Catch], ROW()), INDEX(Table2[Frequency], ROW()-ROWS(Table1[])))</f>
        <v>2</v>
      </c>
      <c r="K246" t="str" cm="1">
        <f t="array" ref="K246">IF(ROW()&lt;=ROWS(Table1[]), INDEX(Table1[Life Stage], ROW()), INDEX(Table2[Life Stage], ROW()-ROWS(Table1[])))</f>
        <v>Juvenile</v>
      </c>
      <c r="L246" s="50" cm="1">
        <f t="array" ref="L246">IF(ROW()&lt;=ROWS(Table1[]), INDEX(Table1[SalvageSum], ROW()), INDEX(Table2[SalvageSum], ROW()-ROWS(Table1[])))</f>
        <v>0</v>
      </c>
      <c r="M246" s="50" cm="1">
        <f t="array" ref="M246">IF(ROW()&lt;=ROWS(Table1[]), INDEX(Table1[ExpSalv], ROW()), INDEX(Table2[ExpSalv], ROW()-ROWS(Table1[])))</f>
        <v>0</v>
      </c>
      <c r="N246" t="str" cm="1">
        <f t="array" ref="N246">IF(ROW()&lt;=ROWS(Table1[]), INDEX(Table1[Agency], ROW()), INDEX(Table2[Agency], ROW()-ROWS(Table1[])))</f>
        <v>USFWS</v>
      </c>
      <c r="O246" cm="1">
        <f t="array" ref="O246">IF(ROW()&lt;=ROWS(Table1[]), INDEX(Table1[Notes], ROW()), INDEX(Table2[Comments], ROW()-ROWS(Table1[])))</f>
        <v>0</v>
      </c>
    </row>
    <row r="247" spans="1:15" x14ac:dyDescent="0.25">
      <c r="A247" cm="1">
        <f t="array" ref="A247">IF(ROW()&lt;=ROWS(Table1[]), INDEX(Table1[SurveyNo], ROW()), INDEX(Table2[SurveyNo], ROW()-ROWS(Table1[])))</f>
        <v>0</v>
      </c>
      <c r="B247" s="23" cm="1">
        <f t="array" ref="B247">IF(ROW()&lt;=ROWS(Table1[]), INDEX(Table1[Date], ROW()), INDEX(Table2[Date], ROW()-ROWS(Table1[])))</f>
        <v>45638</v>
      </c>
      <c r="C247" cm="1">
        <f t="array" ref="C247">IF(ROW()&lt;=ROWS(Table1[]), INDEX(Table1[SampleID], ROW()), INDEX(Table2[SampleID], ROW()-ROWS(Table1[])))</f>
        <v>723269</v>
      </c>
      <c r="D247" t="str" cm="1">
        <f t="array" ref="D247">IF(ROW()&lt;=ROWS(Table1[]), INDEX(Table1[Survey], ROW()), INDEX(Table2[Survey], ROW()-ROWS(Table1[])))</f>
        <v>EDSM</v>
      </c>
      <c r="E247" t="str" cm="1">
        <f t="array" ref="E247">IF(ROW()&lt;=ROWS(Table1[]), INDEX(Table1[Station Code], ROW()), INDEX(Table2[Station], ROW()-ROWS(Table1[])))</f>
        <v>25-20-SM03</v>
      </c>
      <c r="F247" t="str" cm="1">
        <f t="array" ref="F247">IF(ROW()&lt;=ROWS(Table1[]), INDEX(Table1[Region], ROW()), INDEX(Table2[Region], ROW()-ROWS(Table1[])))</f>
        <v>West</v>
      </c>
      <c r="G247" t="str" cm="1">
        <f t="array" ref="G247">IF(ROW()&lt;=ROWS(Table1[]), INDEX(Table1[Subregion], ROW()), INDEX(Table2[Subregion], ROW()-ROWS(Table1[])))</f>
        <v>Grizzly Bay</v>
      </c>
      <c r="H247" t="str" cm="1">
        <f t="array" ref="H247">IF(ROW()&lt;=ROWS(Table1[]), INDEX(Table1[Stratum], ROW()), INDEX(Table2[Stratum], ROW()-ROWS(Table1[])))</f>
        <v>Suisun Marsh</v>
      </c>
      <c r="I247" cm="1">
        <f t="array" ref="I247">IF(ROW()&lt;=ROWS(Table1[]), INDEX(Table1[Fork Length], ROW()), INDEX(Table2[Length], ROW()-ROWS(Table1[])))</f>
        <v>60</v>
      </c>
      <c r="J247" cm="1">
        <f t="array" ref="J247">IF(ROW()&lt;=ROWS(Table1[]), INDEX(Table1[Catch], ROW()), INDEX(Table2[Frequency], ROW()-ROWS(Table1[])))</f>
        <v>1</v>
      </c>
      <c r="K247" t="str" cm="1">
        <f t="array" ref="K247">IF(ROW()&lt;=ROWS(Table1[]), INDEX(Table1[Life Stage], ROW()), INDEX(Table2[Life Stage], ROW()-ROWS(Table1[])))</f>
        <v>Juvenile</v>
      </c>
      <c r="L247" s="50" cm="1">
        <f t="array" ref="L247">IF(ROW()&lt;=ROWS(Table1[]), INDEX(Table1[SalvageSum], ROW()), INDEX(Table2[SalvageSum], ROW()-ROWS(Table1[])))</f>
        <v>0</v>
      </c>
      <c r="M247" s="50" cm="1">
        <f t="array" ref="M247">IF(ROW()&lt;=ROWS(Table1[]), INDEX(Table1[ExpSalv], ROW()), INDEX(Table2[ExpSalv], ROW()-ROWS(Table1[])))</f>
        <v>0</v>
      </c>
      <c r="N247" t="str" cm="1">
        <f t="array" ref="N247">IF(ROW()&lt;=ROWS(Table1[]), INDEX(Table1[Agency], ROW()), INDEX(Table2[Agency], ROW()-ROWS(Table1[])))</f>
        <v>USFWS</v>
      </c>
      <c r="O247" cm="1">
        <f t="array" ref="O247">IF(ROW()&lt;=ROWS(Table1[]), INDEX(Table1[Notes], ROW()), INDEX(Table2[Comments], ROW()-ROWS(Table1[])))</f>
        <v>0</v>
      </c>
    </row>
    <row r="248" spans="1:15" x14ac:dyDescent="0.25">
      <c r="A248" cm="1">
        <f t="array" ref="A248">IF(ROW()&lt;=ROWS(Table1[]), INDEX(Table1[SurveyNo], ROW()), INDEX(Table2[SurveyNo], ROW()-ROWS(Table1[])))</f>
        <v>0</v>
      </c>
      <c r="B248" s="23" cm="1">
        <f t="array" ref="B248">IF(ROW()&lt;=ROWS(Table1[]), INDEX(Table1[Date], ROW()), INDEX(Table2[Date], ROW()-ROWS(Table1[])))</f>
        <v>45638</v>
      </c>
      <c r="C248" cm="1">
        <f t="array" ref="C248">IF(ROW()&lt;=ROWS(Table1[]), INDEX(Table1[SampleID], ROW()), INDEX(Table2[SampleID], ROW()-ROWS(Table1[])))</f>
        <v>723269</v>
      </c>
      <c r="D248" t="str" cm="1">
        <f t="array" ref="D248">IF(ROW()&lt;=ROWS(Table1[]), INDEX(Table1[Survey], ROW()), INDEX(Table2[Survey], ROW()-ROWS(Table1[])))</f>
        <v>EDSM</v>
      </c>
      <c r="E248" t="str" cm="1">
        <f t="array" ref="E248">IF(ROW()&lt;=ROWS(Table1[]), INDEX(Table1[Station Code], ROW()), INDEX(Table2[Station], ROW()-ROWS(Table1[])))</f>
        <v>25-20-SM03</v>
      </c>
      <c r="F248" t="str" cm="1">
        <f t="array" ref="F248">IF(ROW()&lt;=ROWS(Table1[]), INDEX(Table1[Region], ROW()), INDEX(Table2[Region], ROW()-ROWS(Table1[])))</f>
        <v>West</v>
      </c>
      <c r="G248" t="str" cm="1">
        <f t="array" ref="G248">IF(ROW()&lt;=ROWS(Table1[]), INDEX(Table1[Subregion], ROW()), INDEX(Table2[Subregion], ROW()-ROWS(Table1[])))</f>
        <v>Grizzly Bay</v>
      </c>
      <c r="H248" t="str" cm="1">
        <f t="array" ref="H248">IF(ROW()&lt;=ROWS(Table1[]), INDEX(Table1[Stratum], ROW()), INDEX(Table2[Stratum], ROW()-ROWS(Table1[])))</f>
        <v>Suisun Marsh</v>
      </c>
      <c r="I248" cm="1">
        <f t="array" ref="I248">IF(ROW()&lt;=ROWS(Table1[]), INDEX(Table1[Fork Length], ROW()), INDEX(Table2[Length], ROW()-ROWS(Table1[])))</f>
        <v>61</v>
      </c>
      <c r="J248" cm="1">
        <f t="array" ref="J248">IF(ROW()&lt;=ROWS(Table1[]), INDEX(Table1[Catch], ROW()), INDEX(Table2[Frequency], ROW()-ROWS(Table1[])))</f>
        <v>2</v>
      </c>
      <c r="K248" t="str" cm="1">
        <f t="array" ref="K248">IF(ROW()&lt;=ROWS(Table1[]), INDEX(Table1[Life Stage], ROW()), INDEX(Table2[Life Stage], ROW()-ROWS(Table1[])))</f>
        <v>Juvenile</v>
      </c>
      <c r="L248" s="50" cm="1">
        <f t="array" ref="L248">IF(ROW()&lt;=ROWS(Table1[]), INDEX(Table1[SalvageSum], ROW()), INDEX(Table2[SalvageSum], ROW()-ROWS(Table1[])))</f>
        <v>0</v>
      </c>
      <c r="M248" s="50" cm="1">
        <f t="array" ref="M248">IF(ROW()&lt;=ROWS(Table1[]), INDEX(Table1[ExpSalv], ROW()), INDEX(Table2[ExpSalv], ROW()-ROWS(Table1[])))</f>
        <v>0</v>
      </c>
      <c r="N248" t="str" cm="1">
        <f t="array" ref="N248">IF(ROW()&lt;=ROWS(Table1[]), INDEX(Table1[Agency], ROW()), INDEX(Table2[Agency], ROW()-ROWS(Table1[])))</f>
        <v>USFWS</v>
      </c>
      <c r="O248" cm="1">
        <f t="array" ref="O248">IF(ROW()&lt;=ROWS(Table1[]), INDEX(Table1[Notes], ROW()), INDEX(Table2[Comments], ROW()-ROWS(Table1[])))</f>
        <v>0</v>
      </c>
    </row>
    <row r="249" spans="1:15" x14ac:dyDescent="0.25">
      <c r="A249" cm="1">
        <f t="array" ref="A249">IF(ROW()&lt;=ROWS(Table1[]), INDEX(Table1[SurveyNo], ROW()), INDEX(Table2[SurveyNo], ROW()-ROWS(Table1[])))</f>
        <v>0</v>
      </c>
      <c r="B249" s="23" cm="1">
        <f t="array" ref="B249">IF(ROW()&lt;=ROWS(Table1[]), INDEX(Table1[Date], ROW()), INDEX(Table2[Date], ROW()-ROWS(Table1[])))</f>
        <v>45638</v>
      </c>
      <c r="C249" cm="1">
        <f t="array" ref="C249">IF(ROW()&lt;=ROWS(Table1[]), INDEX(Table1[SampleID], ROW()), INDEX(Table2[SampleID], ROW()-ROWS(Table1[])))</f>
        <v>723269</v>
      </c>
      <c r="D249" t="str" cm="1">
        <f t="array" ref="D249">IF(ROW()&lt;=ROWS(Table1[]), INDEX(Table1[Survey], ROW()), INDEX(Table2[Survey], ROW()-ROWS(Table1[])))</f>
        <v>EDSM</v>
      </c>
      <c r="E249" t="str" cm="1">
        <f t="array" ref="E249">IF(ROW()&lt;=ROWS(Table1[]), INDEX(Table1[Station Code], ROW()), INDEX(Table2[Station], ROW()-ROWS(Table1[])))</f>
        <v>25-20-SM03</v>
      </c>
      <c r="F249" t="str" cm="1">
        <f t="array" ref="F249">IF(ROW()&lt;=ROWS(Table1[]), INDEX(Table1[Region], ROW()), INDEX(Table2[Region], ROW()-ROWS(Table1[])))</f>
        <v>West</v>
      </c>
      <c r="G249" t="str" cm="1">
        <f t="array" ref="G249">IF(ROW()&lt;=ROWS(Table1[]), INDEX(Table1[Subregion], ROW()), INDEX(Table2[Subregion], ROW()-ROWS(Table1[])))</f>
        <v>Grizzly Bay</v>
      </c>
      <c r="H249" t="str" cm="1">
        <f t="array" ref="H249">IF(ROW()&lt;=ROWS(Table1[]), INDEX(Table1[Stratum], ROW()), INDEX(Table2[Stratum], ROW()-ROWS(Table1[])))</f>
        <v>Suisun Marsh</v>
      </c>
      <c r="I249" cm="1">
        <f t="array" ref="I249">IF(ROW()&lt;=ROWS(Table1[]), INDEX(Table1[Fork Length], ROW()), INDEX(Table2[Length], ROW()-ROWS(Table1[])))</f>
        <v>63</v>
      </c>
      <c r="J249" cm="1">
        <f t="array" ref="J249">IF(ROW()&lt;=ROWS(Table1[]), INDEX(Table1[Catch], ROW()), INDEX(Table2[Frequency], ROW()-ROWS(Table1[])))</f>
        <v>2</v>
      </c>
      <c r="K249" t="str" cm="1">
        <f t="array" ref="K249">IF(ROW()&lt;=ROWS(Table1[]), INDEX(Table1[Life Stage], ROW()), INDEX(Table2[Life Stage], ROW()-ROWS(Table1[])))</f>
        <v>Juvenile</v>
      </c>
      <c r="L249" s="50" cm="1">
        <f t="array" ref="L249">IF(ROW()&lt;=ROWS(Table1[]), INDEX(Table1[SalvageSum], ROW()), INDEX(Table2[SalvageSum], ROW()-ROWS(Table1[])))</f>
        <v>0</v>
      </c>
      <c r="M249" s="50" cm="1">
        <f t="array" ref="M249">IF(ROW()&lt;=ROWS(Table1[]), INDEX(Table1[ExpSalv], ROW()), INDEX(Table2[ExpSalv], ROW()-ROWS(Table1[])))</f>
        <v>0</v>
      </c>
      <c r="N249" t="str" cm="1">
        <f t="array" ref="N249">IF(ROW()&lt;=ROWS(Table1[]), INDEX(Table1[Agency], ROW()), INDEX(Table2[Agency], ROW()-ROWS(Table1[])))</f>
        <v>USFWS</v>
      </c>
      <c r="O249" cm="1">
        <f t="array" ref="O249">IF(ROW()&lt;=ROWS(Table1[]), INDEX(Table1[Notes], ROW()), INDEX(Table2[Comments], ROW()-ROWS(Table1[])))</f>
        <v>0</v>
      </c>
    </row>
    <row r="250" spans="1:15" x14ac:dyDescent="0.25">
      <c r="A250" cm="1">
        <f t="array" ref="A250">IF(ROW()&lt;=ROWS(Table1[]), INDEX(Table1[SurveyNo], ROW()), INDEX(Table2[SurveyNo], ROW()-ROWS(Table1[])))</f>
        <v>0</v>
      </c>
      <c r="B250" s="23" cm="1">
        <f t="array" ref="B250">IF(ROW()&lt;=ROWS(Table1[]), INDEX(Table1[Date], ROW()), INDEX(Table2[Date], ROW()-ROWS(Table1[])))</f>
        <v>45638</v>
      </c>
      <c r="C250" cm="1">
        <f t="array" ref="C250">IF(ROW()&lt;=ROWS(Table1[]), INDEX(Table1[SampleID], ROW()), INDEX(Table2[SampleID], ROW()-ROWS(Table1[])))</f>
        <v>723269</v>
      </c>
      <c r="D250" t="str" cm="1">
        <f t="array" ref="D250">IF(ROW()&lt;=ROWS(Table1[]), INDEX(Table1[Survey], ROW()), INDEX(Table2[Survey], ROW()-ROWS(Table1[])))</f>
        <v>EDSM</v>
      </c>
      <c r="E250" t="str" cm="1">
        <f t="array" ref="E250">IF(ROW()&lt;=ROWS(Table1[]), INDEX(Table1[Station Code], ROW()), INDEX(Table2[Station], ROW()-ROWS(Table1[])))</f>
        <v>25-20-SM03</v>
      </c>
      <c r="F250" t="str" cm="1">
        <f t="array" ref="F250">IF(ROW()&lt;=ROWS(Table1[]), INDEX(Table1[Region], ROW()), INDEX(Table2[Region], ROW()-ROWS(Table1[])))</f>
        <v>West</v>
      </c>
      <c r="G250" t="str" cm="1">
        <f t="array" ref="G250">IF(ROW()&lt;=ROWS(Table1[]), INDEX(Table1[Subregion], ROW()), INDEX(Table2[Subregion], ROW()-ROWS(Table1[])))</f>
        <v>Grizzly Bay</v>
      </c>
      <c r="H250" t="str" cm="1">
        <f t="array" ref="H250">IF(ROW()&lt;=ROWS(Table1[]), INDEX(Table1[Stratum], ROW()), INDEX(Table2[Stratum], ROW()-ROWS(Table1[])))</f>
        <v>Suisun Marsh</v>
      </c>
      <c r="I250" cm="1">
        <f t="array" ref="I250">IF(ROW()&lt;=ROWS(Table1[]), INDEX(Table1[Fork Length], ROW()), INDEX(Table2[Length], ROW()-ROWS(Table1[])))</f>
        <v>64</v>
      </c>
      <c r="J250" cm="1">
        <f t="array" ref="J250">IF(ROW()&lt;=ROWS(Table1[]), INDEX(Table1[Catch], ROW()), INDEX(Table2[Frequency], ROW()-ROWS(Table1[])))</f>
        <v>1</v>
      </c>
      <c r="K250" t="str" cm="1">
        <f t="array" ref="K250">IF(ROW()&lt;=ROWS(Table1[]), INDEX(Table1[Life Stage], ROW()), INDEX(Table2[Life Stage], ROW()-ROWS(Table1[])))</f>
        <v>Juvenile</v>
      </c>
      <c r="L250" s="50" cm="1">
        <f t="array" ref="L250">IF(ROW()&lt;=ROWS(Table1[]), INDEX(Table1[SalvageSum], ROW()), INDEX(Table2[SalvageSum], ROW()-ROWS(Table1[])))</f>
        <v>0</v>
      </c>
      <c r="M250" s="50" cm="1">
        <f t="array" ref="M250">IF(ROW()&lt;=ROWS(Table1[]), INDEX(Table1[ExpSalv], ROW()), INDEX(Table2[ExpSalv], ROW()-ROWS(Table1[])))</f>
        <v>0</v>
      </c>
      <c r="N250" t="str" cm="1">
        <f t="array" ref="N250">IF(ROW()&lt;=ROWS(Table1[]), INDEX(Table1[Agency], ROW()), INDEX(Table2[Agency], ROW()-ROWS(Table1[])))</f>
        <v>USFWS</v>
      </c>
      <c r="O250" cm="1">
        <f t="array" ref="O250">IF(ROW()&lt;=ROWS(Table1[]), INDEX(Table1[Notes], ROW()), INDEX(Table2[Comments], ROW()-ROWS(Table1[])))</f>
        <v>0</v>
      </c>
    </row>
    <row r="251" spans="1:15" x14ac:dyDescent="0.25">
      <c r="A251" cm="1">
        <f t="array" ref="A251">IF(ROW()&lt;=ROWS(Table1[]), INDEX(Table1[SurveyNo], ROW()), INDEX(Table2[SurveyNo], ROW()-ROWS(Table1[])))</f>
        <v>0</v>
      </c>
      <c r="B251" s="23" cm="1">
        <f t="array" ref="B251">IF(ROW()&lt;=ROWS(Table1[]), INDEX(Table1[Date], ROW()), INDEX(Table2[Date], ROW()-ROWS(Table1[])))</f>
        <v>45638</v>
      </c>
      <c r="C251" cm="1">
        <f t="array" ref="C251">IF(ROW()&lt;=ROWS(Table1[]), INDEX(Table1[SampleID], ROW()), INDEX(Table2[SampleID], ROW()-ROWS(Table1[])))</f>
        <v>723269</v>
      </c>
      <c r="D251" t="str" cm="1">
        <f t="array" ref="D251">IF(ROW()&lt;=ROWS(Table1[]), INDEX(Table1[Survey], ROW()), INDEX(Table2[Survey], ROW()-ROWS(Table1[])))</f>
        <v>EDSM</v>
      </c>
      <c r="E251" t="str" cm="1">
        <f t="array" ref="E251">IF(ROW()&lt;=ROWS(Table1[]), INDEX(Table1[Station Code], ROW()), INDEX(Table2[Station], ROW()-ROWS(Table1[])))</f>
        <v>25-20-SM03</v>
      </c>
      <c r="F251" t="str" cm="1">
        <f t="array" ref="F251">IF(ROW()&lt;=ROWS(Table1[]), INDEX(Table1[Region], ROW()), INDEX(Table2[Region], ROW()-ROWS(Table1[])))</f>
        <v>West</v>
      </c>
      <c r="G251" t="str" cm="1">
        <f t="array" ref="G251">IF(ROW()&lt;=ROWS(Table1[]), INDEX(Table1[Subregion], ROW()), INDEX(Table2[Subregion], ROW()-ROWS(Table1[])))</f>
        <v>Grizzly Bay</v>
      </c>
      <c r="H251" t="str" cm="1">
        <f t="array" ref="H251">IF(ROW()&lt;=ROWS(Table1[]), INDEX(Table1[Stratum], ROW()), INDEX(Table2[Stratum], ROW()-ROWS(Table1[])))</f>
        <v>Suisun Marsh</v>
      </c>
      <c r="I251" cm="1">
        <f t="array" ref="I251">IF(ROW()&lt;=ROWS(Table1[]), INDEX(Table1[Fork Length], ROW()), INDEX(Table2[Length], ROW()-ROWS(Table1[])))</f>
        <v>65</v>
      </c>
      <c r="J251" cm="1">
        <f t="array" ref="J251">IF(ROW()&lt;=ROWS(Table1[]), INDEX(Table1[Catch], ROW()), INDEX(Table2[Frequency], ROW()-ROWS(Table1[])))</f>
        <v>5</v>
      </c>
      <c r="K251" t="str" cm="1">
        <f t="array" ref="K251">IF(ROW()&lt;=ROWS(Table1[]), INDEX(Table1[Life Stage], ROW()), INDEX(Table2[Life Stage], ROW()-ROWS(Table1[])))</f>
        <v>Juvenile</v>
      </c>
      <c r="L251" s="50" cm="1">
        <f t="array" ref="L251">IF(ROW()&lt;=ROWS(Table1[]), INDEX(Table1[SalvageSum], ROW()), INDEX(Table2[SalvageSum], ROW()-ROWS(Table1[])))</f>
        <v>0</v>
      </c>
      <c r="M251" s="50" cm="1">
        <f t="array" ref="M251">IF(ROW()&lt;=ROWS(Table1[]), INDEX(Table1[ExpSalv], ROW()), INDEX(Table2[ExpSalv], ROW()-ROWS(Table1[])))</f>
        <v>0</v>
      </c>
      <c r="N251" t="str" cm="1">
        <f t="array" ref="N251">IF(ROW()&lt;=ROWS(Table1[]), INDEX(Table1[Agency], ROW()), INDEX(Table2[Agency], ROW()-ROWS(Table1[])))</f>
        <v>USFWS</v>
      </c>
      <c r="O251" cm="1">
        <f t="array" ref="O251">IF(ROW()&lt;=ROWS(Table1[]), INDEX(Table1[Notes], ROW()), INDEX(Table2[Comments], ROW()-ROWS(Table1[])))</f>
        <v>0</v>
      </c>
    </row>
    <row r="252" spans="1:15" x14ac:dyDescent="0.25">
      <c r="A252" cm="1">
        <f t="array" ref="A252">IF(ROW()&lt;=ROWS(Table1[]), INDEX(Table1[SurveyNo], ROW()), INDEX(Table2[SurveyNo], ROW()-ROWS(Table1[])))</f>
        <v>0</v>
      </c>
      <c r="B252" s="23" cm="1">
        <f t="array" ref="B252">IF(ROW()&lt;=ROWS(Table1[]), INDEX(Table1[Date], ROW()), INDEX(Table2[Date], ROW()-ROWS(Table1[])))</f>
        <v>45638</v>
      </c>
      <c r="C252" cm="1">
        <f t="array" ref="C252">IF(ROW()&lt;=ROWS(Table1[]), INDEX(Table1[SampleID], ROW()), INDEX(Table2[SampleID], ROW()-ROWS(Table1[])))</f>
        <v>723269</v>
      </c>
      <c r="D252" t="str" cm="1">
        <f t="array" ref="D252">IF(ROW()&lt;=ROWS(Table1[]), INDEX(Table1[Survey], ROW()), INDEX(Table2[Survey], ROW()-ROWS(Table1[])))</f>
        <v>EDSM</v>
      </c>
      <c r="E252" t="str" cm="1">
        <f t="array" ref="E252">IF(ROW()&lt;=ROWS(Table1[]), INDEX(Table1[Station Code], ROW()), INDEX(Table2[Station], ROW()-ROWS(Table1[])))</f>
        <v>25-20-SM03</v>
      </c>
      <c r="F252" t="str" cm="1">
        <f t="array" ref="F252">IF(ROW()&lt;=ROWS(Table1[]), INDEX(Table1[Region], ROW()), INDEX(Table2[Region], ROW()-ROWS(Table1[])))</f>
        <v>West</v>
      </c>
      <c r="G252" t="str" cm="1">
        <f t="array" ref="G252">IF(ROW()&lt;=ROWS(Table1[]), INDEX(Table1[Subregion], ROW()), INDEX(Table2[Subregion], ROW()-ROWS(Table1[])))</f>
        <v>Grizzly Bay</v>
      </c>
      <c r="H252" t="str" cm="1">
        <f t="array" ref="H252">IF(ROW()&lt;=ROWS(Table1[]), INDEX(Table1[Stratum], ROW()), INDEX(Table2[Stratum], ROW()-ROWS(Table1[])))</f>
        <v>Suisun Marsh</v>
      </c>
      <c r="I252" cm="1">
        <f t="array" ref="I252">IF(ROW()&lt;=ROWS(Table1[]), INDEX(Table1[Fork Length], ROW()), INDEX(Table2[Length], ROW()-ROWS(Table1[])))</f>
        <v>67</v>
      </c>
      <c r="J252" cm="1">
        <f t="array" ref="J252">IF(ROW()&lt;=ROWS(Table1[]), INDEX(Table1[Catch], ROW()), INDEX(Table2[Frequency], ROW()-ROWS(Table1[])))</f>
        <v>1</v>
      </c>
      <c r="K252" t="str" cm="1">
        <f t="array" ref="K252">IF(ROW()&lt;=ROWS(Table1[]), INDEX(Table1[Life Stage], ROW()), INDEX(Table2[Life Stage], ROW()-ROWS(Table1[])))</f>
        <v>Juvenile</v>
      </c>
      <c r="L252" s="50" cm="1">
        <f t="array" ref="L252">IF(ROW()&lt;=ROWS(Table1[]), INDEX(Table1[SalvageSum], ROW()), INDEX(Table2[SalvageSum], ROW()-ROWS(Table1[])))</f>
        <v>0</v>
      </c>
      <c r="M252" s="50" cm="1">
        <f t="array" ref="M252">IF(ROW()&lt;=ROWS(Table1[]), INDEX(Table1[ExpSalv], ROW()), INDEX(Table2[ExpSalv], ROW()-ROWS(Table1[])))</f>
        <v>0</v>
      </c>
      <c r="N252" t="str" cm="1">
        <f t="array" ref="N252">IF(ROW()&lt;=ROWS(Table1[]), INDEX(Table1[Agency], ROW()), INDEX(Table2[Agency], ROW()-ROWS(Table1[])))</f>
        <v>USFWS</v>
      </c>
      <c r="O252" cm="1">
        <f t="array" ref="O252">IF(ROW()&lt;=ROWS(Table1[]), INDEX(Table1[Notes], ROW()), INDEX(Table2[Comments], ROW()-ROWS(Table1[])))</f>
        <v>0</v>
      </c>
    </row>
    <row r="253" spans="1:15" x14ac:dyDescent="0.25">
      <c r="A253" cm="1">
        <f t="array" ref="A253">IF(ROW()&lt;=ROWS(Table1[]), INDEX(Table1[SurveyNo], ROW()), INDEX(Table2[SurveyNo], ROW()-ROWS(Table1[])))</f>
        <v>0</v>
      </c>
      <c r="B253" s="23" cm="1">
        <f t="array" ref="B253">IF(ROW()&lt;=ROWS(Table1[]), INDEX(Table1[Date], ROW()), INDEX(Table2[Date], ROW()-ROWS(Table1[])))</f>
        <v>45638</v>
      </c>
      <c r="C253" cm="1">
        <f t="array" ref="C253">IF(ROW()&lt;=ROWS(Table1[]), INDEX(Table1[SampleID], ROW()), INDEX(Table2[SampleID], ROW()-ROWS(Table1[])))</f>
        <v>723269</v>
      </c>
      <c r="D253" t="str" cm="1">
        <f t="array" ref="D253">IF(ROW()&lt;=ROWS(Table1[]), INDEX(Table1[Survey], ROW()), INDEX(Table2[Survey], ROW()-ROWS(Table1[])))</f>
        <v>EDSM</v>
      </c>
      <c r="E253" t="str" cm="1">
        <f t="array" ref="E253">IF(ROW()&lt;=ROWS(Table1[]), INDEX(Table1[Station Code], ROW()), INDEX(Table2[Station], ROW()-ROWS(Table1[])))</f>
        <v>25-20-SM03</v>
      </c>
      <c r="F253" t="str" cm="1">
        <f t="array" ref="F253">IF(ROW()&lt;=ROWS(Table1[]), INDEX(Table1[Region], ROW()), INDEX(Table2[Region], ROW()-ROWS(Table1[])))</f>
        <v>West</v>
      </c>
      <c r="G253" t="str" cm="1">
        <f t="array" ref="G253">IF(ROW()&lt;=ROWS(Table1[]), INDEX(Table1[Subregion], ROW()), INDEX(Table2[Subregion], ROW()-ROWS(Table1[])))</f>
        <v>Grizzly Bay</v>
      </c>
      <c r="H253" t="str" cm="1">
        <f t="array" ref="H253">IF(ROW()&lt;=ROWS(Table1[]), INDEX(Table1[Stratum], ROW()), INDEX(Table2[Stratum], ROW()-ROWS(Table1[])))</f>
        <v>Suisun Marsh</v>
      </c>
      <c r="I253" cm="1">
        <f t="array" ref="I253">IF(ROW()&lt;=ROWS(Table1[]), INDEX(Table1[Fork Length], ROW()), INDEX(Table2[Length], ROW()-ROWS(Table1[])))</f>
        <v>68</v>
      </c>
      <c r="J253" cm="1">
        <f t="array" ref="J253">IF(ROW()&lt;=ROWS(Table1[]), INDEX(Table1[Catch], ROW()), INDEX(Table2[Frequency], ROW()-ROWS(Table1[])))</f>
        <v>1</v>
      </c>
      <c r="K253" t="str" cm="1">
        <f t="array" ref="K253">IF(ROW()&lt;=ROWS(Table1[]), INDEX(Table1[Life Stage], ROW()), INDEX(Table2[Life Stage], ROW()-ROWS(Table1[])))</f>
        <v>Juvenile</v>
      </c>
      <c r="L253" s="50" cm="1">
        <f t="array" ref="L253">IF(ROW()&lt;=ROWS(Table1[]), INDEX(Table1[SalvageSum], ROW()), INDEX(Table2[SalvageSum], ROW()-ROWS(Table1[])))</f>
        <v>0</v>
      </c>
      <c r="M253" s="50" cm="1">
        <f t="array" ref="M253">IF(ROW()&lt;=ROWS(Table1[]), INDEX(Table1[ExpSalv], ROW()), INDEX(Table2[ExpSalv], ROW()-ROWS(Table1[])))</f>
        <v>0</v>
      </c>
      <c r="N253" t="str" cm="1">
        <f t="array" ref="N253">IF(ROW()&lt;=ROWS(Table1[]), INDEX(Table1[Agency], ROW()), INDEX(Table2[Agency], ROW()-ROWS(Table1[])))</f>
        <v>USFWS</v>
      </c>
      <c r="O253" cm="1">
        <f t="array" ref="O253">IF(ROW()&lt;=ROWS(Table1[]), INDEX(Table1[Notes], ROW()), INDEX(Table2[Comments], ROW()-ROWS(Table1[])))</f>
        <v>0</v>
      </c>
    </row>
    <row r="254" spans="1:15" x14ac:dyDescent="0.25">
      <c r="A254" cm="1">
        <f t="array" ref="A254">IF(ROW()&lt;=ROWS(Table1[]), INDEX(Table1[SurveyNo], ROW()), INDEX(Table2[SurveyNo], ROW()-ROWS(Table1[])))</f>
        <v>0</v>
      </c>
      <c r="B254" s="23" cm="1">
        <f t="array" ref="B254">IF(ROW()&lt;=ROWS(Table1[]), INDEX(Table1[Date], ROW()), INDEX(Table2[Date], ROW()-ROWS(Table1[])))</f>
        <v>45638</v>
      </c>
      <c r="C254" cm="1">
        <f t="array" ref="C254">IF(ROW()&lt;=ROWS(Table1[]), INDEX(Table1[SampleID], ROW()), INDEX(Table2[SampleID], ROW()-ROWS(Table1[])))</f>
        <v>723269</v>
      </c>
      <c r="D254" t="str" cm="1">
        <f t="array" ref="D254">IF(ROW()&lt;=ROWS(Table1[]), INDEX(Table1[Survey], ROW()), INDEX(Table2[Survey], ROW()-ROWS(Table1[])))</f>
        <v>EDSM</v>
      </c>
      <c r="E254" t="str" cm="1">
        <f t="array" ref="E254">IF(ROW()&lt;=ROWS(Table1[]), INDEX(Table1[Station Code], ROW()), INDEX(Table2[Station], ROW()-ROWS(Table1[])))</f>
        <v>25-20-SM03</v>
      </c>
      <c r="F254" t="str" cm="1">
        <f t="array" ref="F254">IF(ROW()&lt;=ROWS(Table1[]), INDEX(Table1[Region], ROW()), INDEX(Table2[Region], ROW()-ROWS(Table1[])))</f>
        <v>West</v>
      </c>
      <c r="G254" t="str" cm="1">
        <f t="array" ref="G254">IF(ROW()&lt;=ROWS(Table1[]), INDEX(Table1[Subregion], ROW()), INDEX(Table2[Subregion], ROW()-ROWS(Table1[])))</f>
        <v>Grizzly Bay</v>
      </c>
      <c r="H254" t="str" cm="1">
        <f t="array" ref="H254">IF(ROW()&lt;=ROWS(Table1[]), INDEX(Table1[Stratum], ROW()), INDEX(Table2[Stratum], ROW()-ROWS(Table1[])))</f>
        <v>Suisun Marsh</v>
      </c>
      <c r="I254" cm="1">
        <f t="array" ref="I254">IF(ROW()&lt;=ROWS(Table1[]), INDEX(Table1[Fork Length], ROW()), INDEX(Table2[Length], ROW()-ROWS(Table1[])))</f>
        <v>69</v>
      </c>
      <c r="J254" cm="1">
        <f t="array" ref="J254">IF(ROW()&lt;=ROWS(Table1[]), INDEX(Table1[Catch], ROW()), INDEX(Table2[Frequency], ROW()-ROWS(Table1[])))</f>
        <v>1</v>
      </c>
      <c r="K254" t="str" cm="1">
        <f t="array" ref="K254">IF(ROW()&lt;=ROWS(Table1[]), INDEX(Table1[Life Stage], ROW()), INDEX(Table2[Life Stage], ROW()-ROWS(Table1[])))</f>
        <v>Juvenile</v>
      </c>
      <c r="L254" s="50" cm="1">
        <f t="array" ref="L254">IF(ROW()&lt;=ROWS(Table1[]), INDEX(Table1[SalvageSum], ROW()), INDEX(Table2[SalvageSum], ROW()-ROWS(Table1[])))</f>
        <v>0</v>
      </c>
      <c r="M254" s="50" cm="1">
        <f t="array" ref="M254">IF(ROW()&lt;=ROWS(Table1[]), INDEX(Table1[ExpSalv], ROW()), INDEX(Table2[ExpSalv], ROW()-ROWS(Table1[])))</f>
        <v>0</v>
      </c>
      <c r="N254" t="str" cm="1">
        <f t="array" ref="N254">IF(ROW()&lt;=ROWS(Table1[]), INDEX(Table1[Agency], ROW()), INDEX(Table2[Agency], ROW()-ROWS(Table1[])))</f>
        <v>USFWS</v>
      </c>
      <c r="O254" cm="1">
        <f t="array" ref="O254">IF(ROW()&lt;=ROWS(Table1[]), INDEX(Table1[Notes], ROW()), INDEX(Table2[Comments], ROW()-ROWS(Table1[])))</f>
        <v>0</v>
      </c>
    </row>
    <row r="255" spans="1:15" x14ac:dyDescent="0.25">
      <c r="A255" cm="1">
        <f t="array" ref="A255">IF(ROW()&lt;=ROWS(Table1[]), INDEX(Table1[SurveyNo], ROW()), INDEX(Table2[SurveyNo], ROW()-ROWS(Table1[])))</f>
        <v>0</v>
      </c>
      <c r="B255" s="23" cm="1">
        <f t="array" ref="B255">IF(ROW()&lt;=ROWS(Table1[]), INDEX(Table1[Date], ROW()), INDEX(Table2[Date], ROW()-ROWS(Table1[])))</f>
        <v>45638</v>
      </c>
      <c r="C255" cm="1">
        <f t="array" ref="C255">IF(ROW()&lt;=ROWS(Table1[]), INDEX(Table1[SampleID], ROW()), INDEX(Table2[SampleID], ROW()-ROWS(Table1[])))</f>
        <v>723269</v>
      </c>
      <c r="D255" t="str" cm="1">
        <f t="array" ref="D255">IF(ROW()&lt;=ROWS(Table1[]), INDEX(Table1[Survey], ROW()), INDEX(Table2[Survey], ROW()-ROWS(Table1[])))</f>
        <v>EDSM</v>
      </c>
      <c r="E255" t="str" cm="1">
        <f t="array" ref="E255">IF(ROW()&lt;=ROWS(Table1[]), INDEX(Table1[Station Code], ROW()), INDEX(Table2[Station], ROW()-ROWS(Table1[])))</f>
        <v>25-20-SM03</v>
      </c>
      <c r="F255" t="str" cm="1">
        <f t="array" ref="F255">IF(ROW()&lt;=ROWS(Table1[]), INDEX(Table1[Region], ROW()), INDEX(Table2[Region], ROW()-ROWS(Table1[])))</f>
        <v>West</v>
      </c>
      <c r="G255" t="str" cm="1">
        <f t="array" ref="G255">IF(ROW()&lt;=ROWS(Table1[]), INDEX(Table1[Subregion], ROW()), INDEX(Table2[Subregion], ROW()-ROWS(Table1[])))</f>
        <v>Grizzly Bay</v>
      </c>
      <c r="H255" t="str" cm="1">
        <f t="array" ref="H255">IF(ROW()&lt;=ROWS(Table1[]), INDEX(Table1[Stratum], ROW()), INDEX(Table2[Stratum], ROW()-ROWS(Table1[])))</f>
        <v>Suisun Marsh</v>
      </c>
      <c r="I255" cm="1">
        <f t="array" ref="I255">IF(ROW()&lt;=ROWS(Table1[]), INDEX(Table1[Fork Length], ROW()), INDEX(Table2[Length], ROW()-ROWS(Table1[])))</f>
        <v>70</v>
      </c>
      <c r="J255" cm="1">
        <f t="array" ref="J255">IF(ROW()&lt;=ROWS(Table1[]), INDEX(Table1[Catch], ROW()), INDEX(Table2[Frequency], ROW()-ROWS(Table1[])))</f>
        <v>1</v>
      </c>
      <c r="K255" t="str" cm="1">
        <f t="array" ref="K255">IF(ROW()&lt;=ROWS(Table1[]), INDEX(Table1[Life Stage], ROW()), INDEX(Table2[Life Stage], ROW()-ROWS(Table1[])))</f>
        <v>Juvenile</v>
      </c>
      <c r="L255" s="50" cm="1">
        <f t="array" ref="L255">IF(ROW()&lt;=ROWS(Table1[]), INDEX(Table1[SalvageSum], ROW()), INDEX(Table2[SalvageSum], ROW()-ROWS(Table1[])))</f>
        <v>0</v>
      </c>
      <c r="M255" s="50" cm="1">
        <f t="array" ref="M255">IF(ROW()&lt;=ROWS(Table1[]), INDEX(Table1[ExpSalv], ROW()), INDEX(Table2[ExpSalv], ROW()-ROWS(Table1[])))</f>
        <v>0</v>
      </c>
      <c r="N255" t="str" cm="1">
        <f t="array" ref="N255">IF(ROW()&lt;=ROWS(Table1[]), INDEX(Table1[Agency], ROW()), INDEX(Table2[Agency], ROW()-ROWS(Table1[])))</f>
        <v>USFWS</v>
      </c>
      <c r="O255" cm="1">
        <f t="array" ref="O255">IF(ROW()&lt;=ROWS(Table1[]), INDEX(Table1[Notes], ROW()), INDEX(Table2[Comments], ROW()-ROWS(Table1[])))</f>
        <v>0</v>
      </c>
    </row>
    <row r="256" spans="1:15" x14ac:dyDescent="0.25">
      <c r="A256" cm="1">
        <f t="array" ref="A256">IF(ROW()&lt;=ROWS(Table1[]), INDEX(Table1[SurveyNo], ROW()), INDEX(Table2[SurveyNo], ROW()-ROWS(Table1[])))</f>
        <v>0</v>
      </c>
      <c r="B256" s="23" cm="1">
        <f t="array" ref="B256">IF(ROW()&lt;=ROWS(Table1[]), INDEX(Table1[Date], ROW()), INDEX(Table2[Date], ROW()-ROWS(Table1[])))</f>
        <v>45638</v>
      </c>
      <c r="C256" cm="1">
        <f t="array" ref="C256">IF(ROW()&lt;=ROWS(Table1[]), INDEX(Table1[SampleID], ROW()), INDEX(Table2[SampleID], ROW()-ROWS(Table1[])))</f>
        <v>723269</v>
      </c>
      <c r="D256" t="str" cm="1">
        <f t="array" ref="D256">IF(ROW()&lt;=ROWS(Table1[]), INDEX(Table1[Survey], ROW()), INDEX(Table2[Survey], ROW()-ROWS(Table1[])))</f>
        <v>EDSM</v>
      </c>
      <c r="E256" t="str" cm="1">
        <f t="array" ref="E256">IF(ROW()&lt;=ROWS(Table1[]), INDEX(Table1[Station Code], ROW()), INDEX(Table2[Station], ROW()-ROWS(Table1[])))</f>
        <v>25-20-SM03</v>
      </c>
      <c r="F256" t="str" cm="1">
        <f t="array" ref="F256">IF(ROW()&lt;=ROWS(Table1[]), INDEX(Table1[Region], ROW()), INDEX(Table2[Region], ROW()-ROWS(Table1[])))</f>
        <v>West</v>
      </c>
      <c r="G256" t="str" cm="1">
        <f t="array" ref="G256">IF(ROW()&lt;=ROWS(Table1[]), INDEX(Table1[Subregion], ROW()), INDEX(Table2[Subregion], ROW()-ROWS(Table1[])))</f>
        <v>Grizzly Bay</v>
      </c>
      <c r="H256" t="str" cm="1">
        <f t="array" ref="H256">IF(ROW()&lt;=ROWS(Table1[]), INDEX(Table1[Stratum], ROW()), INDEX(Table2[Stratum], ROW()-ROWS(Table1[])))</f>
        <v>Suisun Marsh</v>
      </c>
      <c r="I256" cm="1">
        <f t="array" ref="I256">IF(ROW()&lt;=ROWS(Table1[]), INDEX(Table1[Fork Length], ROW()), INDEX(Table2[Length], ROW()-ROWS(Table1[])))</f>
        <v>72</v>
      </c>
      <c r="J256" cm="1">
        <f t="array" ref="J256">IF(ROW()&lt;=ROWS(Table1[]), INDEX(Table1[Catch], ROW()), INDEX(Table2[Frequency], ROW()-ROWS(Table1[])))</f>
        <v>3</v>
      </c>
      <c r="K256" t="str" cm="1">
        <f t="array" ref="K256">IF(ROW()&lt;=ROWS(Table1[]), INDEX(Table1[Life Stage], ROW()), INDEX(Table2[Life Stage], ROW()-ROWS(Table1[])))</f>
        <v>Juvenile</v>
      </c>
      <c r="L256" s="50" cm="1">
        <f t="array" ref="L256">IF(ROW()&lt;=ROWS(Table1[]), INDEX(Table1[SalvageSum], ROW()), INDEX(Table2[SalvageSum], ROW()-ROWS(Table1[])))</f>
        <v>0</v>
      </c>
      <c r="M256" s="50" cm="1">
        <f t="array" ref="M256">IF(ROW()&lt;=ROWS(Table1[]), INDEX(Table1[ExpSalv], ROW()), INDEX(Table2[ExpSalv], ROW()-ROWS(Table1[])))</f>
        <v>0</v>
      </c>
      <c r="N256" t="str" cm="1">
        <f t="array" ref="N256">IF(ROW()&lt;=ROWS(Table1[]), INDEX(Table1[Agency], ROW()), INDEX(Table2[Agency], ROW()-ROWS(Table1[])))</f>
        <v>USFWS</v>
      </c>
      <c r="O256" cm="1">
        <f t="array" ref="O256">IF(ROW()&lt;=ROWS(Table1[]), INDEX(Table1[Notes], ROW()), INDEX(Table2[Comments], ROW()-ROWS(Table1[])))</f>
        <v>0</v>
      </c>
    </row>
    <row r="257" spans="1:15" x14ac:dyDescent="0.25">
      <c r="A257" cm="1">
        <f t="array" ref="A257">IF(ROW()&lt;=ROWS(Table1[]), INDEX(Table1[SurveyNo], ROW()), INDEX(Table2[SurveyNo], ROW()-ROWS(Table1[])))</f>
        <v>0</v>
      </c>
      <c r="B257" s="23" cm="1">
        <f t="array" ref="B257">IF(ROW()&lt;=ROWS(Table1[]), INDEX(Table1[Date], ROW()), INDEX(Table2[Date], ROW()-ROWS(Table1[])))</f>
        <v>45638</v>
      </c>
      <c r="C257" cm="1">
        <f t="array" ref="C257">IF(ROW()&lt;=ROWS(Table1[]), INDEX(Table1[SampleID], ROW()), INDEX(Table2[SampleID], ROW()-ROWS(Table1[])))</f>
        <v>723269</v>
      </c>
      <c r="D257" t="str" cm="1">
        <f t="array" ref="D257">IF(ROW()&lt;=ROWS(Table1[]), INDEX(Table1[Survey], ROW()), INDEX(Table2[Survey], ROW()-ROWS(Table1[])))</f>
        <v>EDSM</v>
      </c>
      <c r="E257" t="str" cm="1">
        <f t="array" ref="E257">IF(ROW()&lt;=ROWS(Table1[]), INDEX(Table1[Station Code], ROW()), INDEX(Table2[Station], ROW()-ROWS(Table1[])))</f>
        <v>25-20-SM03</v>
      </c>
      <c r="F257" t="str" cm="1">
        <f t="array" ref="F257">IF(ROW()&lt;=ROWS(Table1[]), INDEX(Table1[Region], ROW()), INDEX(Table2[Region], ROW()-ROWS(Table1[])))</f>
        <v>West</v>
      </c>
      <c r="G257" t="str" cm="1">
        <f t="array" ref="G257">IF(ROW()&lt;=ROWS(Table1[]), INDEX(Table1[Subregion], ROW()), INDEX(Table2[Subregion], ROW()-ROWS(Table1[])))</f>
        <v>Grizzly Bay</v>
      </c>
      <c r="H257" t="str" cm="1">
        <f t="array" ref="H257">IF(ROW()&lt;=ROWS(Table1[]), INDEX(Table1[Stratum], ROW()), INDEX(Table2[Stratum], ROW()-ROWS(Table1[])))</f>
        <v>Suisun Marsh</v>
      </c>
      <c r="I257" cm="1">
        <f t="array" ref="I257">IF(ROW()&lt;=ROWS(Table1[]), INDEX(Table1[Fork Length], ROW()), INDEX(Table2[Length], ROW()-ROWS(Table1[])))</f>
        <v>104</v>
      </c>
      <c r="J257" cm="1">
        <f t="array" ref="J257">IF(ROW()&lt;=ROWS(Table1[]), INDEX(Table1[Catch], ROW()), INDEX(Table2[Frequency], ROW()-ROWS(Table1[])))</f>
        <v>1</v>
      </c>
      <c r="K257" t="str" cm="1">
        <f t="array" ref="K257">IF(ROW()&lt;=ROWS(Table1[]), INDEX(Table1[Life Stage], ROW()), INDEX(Table2[Life Stage], ROW()-ROWS(Table1[])))</f>
        <v>Adult</v>
      </c>
      <c r="L257" s="50" cm="1">
        <f t="array" ref="L257">IF(ROW()&lt;=ROWS(Table1[]), INDEX(Table1[SalvageSum], ROW()), INDEX(Table2[SalvageSum], ROW()-ROWS(Table1[])))</f>
        <v>0</v>
      </c>
      <c r="M257" s="50" cm="1">
        <f t="array" ref="M257">IF(ROW()&lt;=ROWS(Table1[]), INDEX(Table1[ExpSalv], ROW()), INDEX(Table2[ExpSalv], ROW()-ROWS(Table1[])))</f>
        <v>0</v>
      </c>
      <c r="N257" t="str" cm="1">
        <f t="array" ref="N257">IF(ROW()&lt;=ROWS(Table1[]), INDEX(Table1[Agency], ROW()), INDEX(Table2[Agency], ROW()-ROWS(Table1[])))</f>
        <v>USFWS</v>
      </c>
      <c r="O257" cm="1">
        <f t="array" ref="O257">IF(ROW()&lt;=ROWS(Table1[]), INDEX(Table1[Notes], ROW()), INDEX(Table2[Comments], ROW()-ROWS(Table1[])))</f>
        <v>0</v>
      </c>
    </row>
    <row r="258" spans="1:15" x14ac:dyDescent="0.25">
      <c r="A258" cm="1">
        <f t="array" ref="A258">IF(ROW()&lt;=ROWS(Table1[]), INDEX(Table1[SurveyNo], ROW()), INDEX(Table2[SurveyNo], ROW()-ROWS(Table1[])))</f>
        <v>0</v>
      </c>
      <c r="B258" s="23" cm="1">
        <f t="array" ref="B258">IF(ROW()&lt;=ROWS(Table1[]), INDEX(Table1[Date], ROW()), INDEX(Table2[Date], ROW()-ROWS(Table1[])))</f>
        <v>45638</v>
      </c>
      <c r="C258" cm="1">
        <f t="array" ref="C258">IF(ROW()&lt;=ROWS(Table1[]), INDEX(Table1[SampleID], ROW()), INDEX(Table2[SampleID], ROW()-ROWS(Table1[])))</f>
        <v>723269</v>
      </c>
      <c r="D258" t="str" cm="1">
        <f t="array" ref="D258">IF(ROW()&lt;=ROWS(Table1[]), INDEX(Table1[Survey], ROW()), INDEX(Table2[Survey], ROW()-ROWS(Table1[])))</f>
        <v>EDSM</v>
      </c>
      <c r="E258" t="str" cm="1">
        <f t="array" ref="E258">IF(ROW()&lt;=ROWS(Table1[]), INDEX(Table1[Station Code], ROW()), INDEX(Table2[Station], ROW()-ROWS(Table1[])))</f>
        <v>25-20-SM03</v>
      </c>
      <c r="F258" t="str" cm="1">
        <f t="array" ref="F258">IF(ROW()&lt;=ROWS(Table1[]), INDEX(Table1[Region], ROW()), INDEX(Table2[Region], ROW()-ROWS(Table1[])))</f>
        <v>West</v>
      </c>
      <c r="G258" t="str" cm="1">
        <f t="array" ref="G258">IF(ROW()&lt;=ROWS(Table1[]), INDEX(Table1[Subregion], ROW()), INDEX(Table2[Subregion], ROW()-ROWS(Table1[])))</f>
        <v>Grizzly Bay</v>
      </c>
      <c r="H258" t="str" cm="1">
        <f t="array" ref="H258">IF(ROW()&lt;=ROWS(Table1[]), INDEX(Table1[Stratum], ROW()), INDEX(Table2[Stratum], ROW()-ROWS(Table1[])))</f>
        <v>Suisun Marsh</v>
      </c>
      <c r="I258" cm="1">
        <f t="array" ref="I258">IF(ROW()&lt;=ROWS(Table1[]), INDEX(Table1[Fork Length], ROW()), INDEX(Table2[Length], ROW()-ROWS(Table1[])))</f>
        <v>107</v>
      </c>
      <c r="J258" cm="1">
        <f t="array" ref="J258">IF(ROW()&lt;=ROWS(Table1[]), INDEX(Table1[Catch], ROW()), INDEX(Table2[Frequency], ROW()-ROWS(Table1[])))</f>
        <v>1</v>
      </c>
      <c r="K258" t="str" cm="1">
        <f t="array" ref="K258">IF(ROW()&lt;=ROWS(Table1[]), INDEX(Table1[Life Stage], ROW()), INDEX(Table2[Life Stage], ROW()-ROWS(Table1[])))</f>
        <v>Adult</v>
      </c>
      <c r="L258" s="50" cm="1">
        <f t="array" ref="L258">IF(ROW()&lt;=ROWS(Table1[]), INDEX(Table1[SalvageSum], ROW()), INDEX(Table2[SalvageSum], ROW()-ROWS(Table1[])))</f>
        <v>0</v>
      </c>
      <c r="M258" s="50" cm="1">
        <f t="array" ref="M258">IF(ROW()&lt;=ROWS(Table1[]), INDEX(Table1[ExpSalv], ROW()), INDEX(Table2[ExpSalv], ROW()-ROWS(Table1[])))</f>
        <v>0</v>
      </c>
      <c r="N258" t="str" cm="1">
        <f t="array" ref="N258">IF(ROW()&lt;=ROWS(Table1[]), INDEX(Table1[Agency], ROW()), INDEX(Table2[Agency], ROW()-ROWS(Table1[])))</f>
        <v>USFWS</v>
      </c>
      <c r="O258" cm="1">
        <f t="array" ref="O258">IF(ROW()&lt;=ROWS(Table1[]), INDEX(Table1[Notes], ROW()), INDEX(Table2[Comments], ROW()-ROWS(Table1[])))</f>
        <v>0</v>
      </c>
    </row>
    <row r="259" spans="1:15" x14ac:dyDescent="0.25">
      <c r="A259" cm="1">
        <f t="array" ref="A259">IF(ROW()&lt;=ROWS(Table1[]), INDEX(Table1[SurveyNo], ROW()), INDEX(Table2[SurveyNo], ROW()-ROWS(Table1[])))</f>
        <v>0</v>
      </c>
      <c r="B259" s="23" cm="1">
        <f t="array" ref="B259">IF(ROW()&lt;=ROWS(Table1[]), INDEX(Table1[Date], ROW()), INDEX(Table2[Date], ROW()-ROWS(Table1[])))</f>
        <v>45638</v>
      </c>
      <c r="C259" cm="1">
        <f t="array" ref="C259">IF(ROW()&lt;=ROWS(Table1[]), INDEX(Table1[SampleID], ROW()), INDEX(Table2[SampleID], ROW()-ROWS(Table1[])))</f>
        <v>723271</v>
      </c>
      <c r="D259" t="str" cm="1">
        <f t="array" ref="D259">IF(ROW()&lt;=ROWS(Table1[]), INDEX(Table1[Survey], ROW()), INDEX(Table2[Survey], ROW()-ROWS(Table1[])))</f>
        <v>EDSM</v>
      </c>
      <c r="E259" t="str" cm="1">
        <f t="array" ref="E259">IF(ROW()&lt;=ROWS(Table1[]), INDEX(Table1[Station Code], ROW()), INDEX(Table2[Station], ROW()-ROWS(Table1[])))</f>
        <v>25-20-SM03</v>
      </c>
      <c r="F259" t="str" cm="1">
        <f t="array" ref="F259">IF(ROW()&lt;=ROWS(Table1[]), INDEX(Table1[Region], ROW()), INDEX(Table2[Region], ROW()-ROWS(Table1[])))</f>
        <v>West</v>
      </c>
      <c r="G259" t="str" cm="1">
        <f t="array" ref="G259">IF(ROW()&lt;=ROWS(Table1[]), INDEX(Table1[Subregion], ROW()), INDEX(Table2[Subregion], ROW()-ROWS(Table1[])))</f>
        <v>Grizzly Bay</v>
      </c>
      <c r="H259" t="str" cm="1">
        <f t="array" ref="H259">IF(ROW()&lt;=ROWS(Table1[]), INDEX(Table1[Stratum], ROW()), INDEX(Table2[Stratum], ROW()-ROWS(Table1[])))</f>
        <v>Suisun Marsh</v>
      </c>
      <c r="I259" cm="1">
        <f t="array" ref="I259">IF(ROW()&lt;=ROWS(Table1[]), INDEX(Table1[Fork Length], ROW()), INDEX(Table2[Length], ROW()-ROWS(Table1[])))</f>
        <v>55</v>
      </c>
      <c r="J259" cm="1">
        <f t="array" ref="J259">IF(ROW()&lt;=ROWS(Table1[]), INDEX(Table1[Catch], ROW()), INDEX(Table2[Frequency], ROW()-ROWS(Table1[])))</f>
        <v>1</v>
      </c>
      <c r="K259" t="str" cm="1">
        <f t="array" ref="K259">IF(ROW()&lt;=ROWS(Table1[]), INDEX(Table1[Life Stage], ROW()), INDEX(Table2[Life Stage], ROW()-ROWS(Table1[])))</f>
        <v>Juvenile</v>
      </c>
      <c r="L259" s="50" cm="1">
        <f t="array" ref="L259">IF(ROW()&lt;=ROWS(Table1[]), INDEX(Table1[SalvageSum], ROW()), INDEX(Table2[SalvageSum], ROW()-ROWS(Table1[])))</f>
        <v>0</v>
      </c>
      <c r="M259" s="50" cm="1">
        <f t="array" ref="M259">IF(ROW()&lt;=ROWS(Table1[]), INDEX(Table1[ExpSalv], ROW()), INDEX(Table2[ExpSalv], ROW()-ROWS(Table1[])))</f>
        <v>0</v>
      </c>
      <c r="N259" t="str" cm="1">
        <f t="array" ref="N259">IF(ROW()&lt;=ROWS(Table1[]), INDEX(Table1[Agency], ROW()), INDEX(Table2[Agency], ROW()-ROWS(Table1[])))</f>
        <v>USFWS</v>
      </c>
      <c r="O259" cm="1">
        <f t="array" ref="O259">IF(ROW()&lt;=ROWS(Table1[]), INDEX(Table1[Notes], ROW()), INDEX(Table2[Comments], ROW()-ROWS(Table1[])))</f>
        <v>0</v>
      </c>
    </row>
    <row r="260" spans="1:15" x14ac:dyDescent="0.25">
      <c r="A260" cm="1">
        <f t="array" ref="A260">IF(ROW()&lt;=ROWS(Table1[]), INDEX(Table1[SurveyNo], ROW()), INDEX(Table2[SurveyNo], ROW()-ROWS(Table1[])))</f>
        <v>0</v>
      </c>
      <c r="B260" s="23" cm="1">
        <f t="array" ref="B260">IF(ROW()&lt;=ROWS(Table1[]), INDEX(Table1[Date], ROW()), INDEX(Table2[Date], ROW()-ROWS(Table1[])))</f>
        <v>45638</v>
      </c>
      <c r="C260" cm="1">
        <f t="array" ref="C260">IF(ROW()&lt;=ROWS(Table1[]), INDEX(Table1[SampleID], ROW()), INDEX(Table2[SampleID], ROW()-ROWS(Table1[])))</f>
        <v>723271</v>
      </c>
      <c r="D260" t="str" cm="1">
        <f t="array" ref="D260">IF(ROW()&lt;=ROWS(Table1[]), INDEX(Table1[Survey], ROW()), INDEX(Table2[Survey], ROW()-ROWS(Table1[])))</f>
        <v>EDSM</v>
      </c>
      <c r="E260" t="str" cm="1">
        <f t="array" ref="E260">IF(ROW()&lt;=ROWS(Table1[]), INDEX(Table1[Station Code], ROW()), INDEX(Table2[Station], ROW()-ROWS(Table1[])))</f>
        <v>25-20-SM03</v>
      </c>
      <c r="F260" t="str" cm="1">
        <f t="array" ref="F260">IF(ROW()&lt;=ROWS(Table1[]), INDEX(Table1[Region], ROW()), INDEX(Table2[Region], ROW()-ROWS(Table1[])))</f>
        <v>West</v>
      </c>
      <c r="G260" t="str" cm="1">
        <f t="array" ref="G260">IF(ROW()&lt;=ROWS(Table1[]), INDEX(Table1[Subregion], ROW()), INDEX(Table2[Subregion], ROW()-ROWS(Table1[])))</f>
        <v>Grizzly Bay</v>
      </c>
      <c r="H260" t="str" cm="1">
        <f t="array" ref="H260">IF(ROW()&lt;=ROWS(Table1[]), INDEX(Table1[Stratum], ROW()), INDEX(Table2[Stratum], ROW()-ROWS(Table1[])))</f>
        <v>Suisun Marsh</v>
      </c>
      <c r="I260" cm="1">
        <f t="array" ref="I260">IF(ROW()&lt;=ROWS(Table1[]), INDEX(Table1[Fork Length], ROW()), INDEX(Table2[Length], ROW()-ROWS(Table1[])))</f>
        <v>58</v>
      </c>
      <c r="J260" cm="1">
        <f t="array" ref="J260">IF(ROW()&lt;=ROWS(Table1[]), INDEX(Table1[Catch], ROW()), INDEX(Table2[Frequency], ROW()-ROWS(Table1[])))</f>
        <v>2</v>
      </c>
      <c r="K260" t="str" cm="1">
        <f t="array" ref="K260">IF(ROW()&lt;=ROWS(Table1[]), INDEX(Table1[Life Stage], ROW()), INDEX(Table2[Life Stage], ROW()-ROWS(Table1[])))</f>
        <v>Juvenile</v>
      </c>
      <c r="L260" s="50" cm="1">
        <f t="array" ref="L260">IF(ROW()&lt;=ROWS(Table1[]), INDEX(Table1[SalvageSum], ROW()), INDEX(Table2[SalvageSum], ROW()-ROWS(Table1[])))</f>
        <v>0</v>
      </c>
      <c r="M260" s="50" cm="1">
        <f t="array" ref="M260">IF(ROW()&lt;=ROWS(Table1[]), INDEX(Table1[ExpSalv], ROW()), INDEX(Table2[ExpSalv], ROW()-ROWS(Table1[])))</f>
        <v>0</v>
      </c>
      <c r="N260" t="str" cm="1">
        <f t="array" ref="N260">IF(ROW()&lt;=ROWS(Table1[]), INDEX(Table1[Agency], ROW()), INDEX(Table2[Agency], ROW()-ROWS(Table1[])))</f>
        <v>USFWS</v>
      </c>
      <c r="O260" cm="1">
        <f t="array" ref="O260">IF(ROW()&lt;=ROWS(Table1[]), INDEX(Table1[Notes], ROW()), INDEX(Table2[Comments], ROW()-ROWS(Table1[])))</f>
        <v>0</v>
      </c>
    </row>
    <row r="261" spans="1:15" x14ac:dyDescent="0.25">
      <c r="A261" cm="1">
        <f t="array" ref="A261">IF(ROW()&lt;=ROWS(Table1[]), INDEX(Table1[SurveyNo], ROW()), INDEX(Table2[SurveyNo], ROW()-ROWS(Table1[])))</f>
        <v>0</v>
      </c>
      <c r="B261" s="23" cm="1">
        <f t="array" ref="B261">IF(ROW()&lt;=ROWS(Table1[]), INDEX(Table1[Date], ROW()), INDEX(Table2[Date], ROW()-ROWS(Table1[])))</f>
        <v>45638</v>
      </c>
      <c r="C261" cm="1">
        <f t="array" ref="C261">IF(ROW()&lt;=ROWS(Table1[]), INDEX(Table1[SampleID], ROW()), INDEX(Table2[SampleID], ROW()-ROWS(Table1[])))</f>
        <v>723271</v>
      </c>
      <c r="D261" t="str" cm="1">
        <f t="array" ref="D261">IF(ROW()&lt;=ROWS(Table1[]), INDEX(Table1[Survey], ROW()), INDEX(Table2[Survey], ROW()-ROWS(Table1[])))</f>
        <v>EDSM</v>
      </c>
      <c r="E261" t="str" cm="1">
        <f t="array" ref="E261">IF(ROW()&lt;=ROWS(Table1[]), INDEX(Table1[Station Code], ROW()), INDEX(Table2[Station], ROW()-ROWS(Table1[])))</f>
        <v>25-20-SM03</v>
      </c>
      <c r="F261" t="str" cm="1">
        <f t="array" ref="F261">IF(ROW()&lt;=ROWS(Table1[]), INDEX(Table1[Region], ROW()), INDEX(Table2[Region], ROW()-ROWS(Table1[])))</f>
        <v>West</v>
      </c>
      <c r="G261" t="str" cm="1">
        <f t="array" ref="G261">IF(ROW()&lt;=ROWS(Table1[]), INDEX(Table1[Subregion], ROW()), INDEX(Table2[Subregion], ROW()-ROWS(Table1[])))</f>
        <v>Grizzly Bay</v>
      </c>
      <c r="H261" t="str" cm="1">
        <f t="array" ref="H261">IF(ROW()&lt;=ROWS(Table1[]), INDEX(Table1[Stratum], ROW()), INDEX(Table2[Stratum], ROW()-ROWS(Table1[])))</f>
        <v>Suisun Marsh</v>
      </c>
      <c r="I261" cm="1">
        <f t="array" ref="I261">IF(ROW()&lt;=ROWS(Table1[]), INDEX(Table1[Fork Length], ROW()), INDEX(Table2[Length], ROW()-ROWS(Table1[])))</f>
        <v>59</v>
      </c>
      <c r="J261" cm="1">
        <f t="array" ref="J261">IF(ROW()&lt;=ROWS(Table1[]), INDEX(Table1[Catch], ROW()), INDEX(Table2[Frequency], ROW()-ROWS(Table1[])))</f>
        <v>2</v>
      </c>
      <c r="K261" t="str" cm="1">
        <f t="array" ref="K261">IF(ROW()&lt;=ROWS(Table1[]), INDEX(Table1[Life Stage], ROW()), INDEX(Table2[Life Stage], ROW()-ROWS(Table1[])))</f>
        <v>Juvenile</v>
      </c>
      <c r="L261" s="50" cm="1">
        <f t="array" ref="L261">IF(ROW()&lt;=ROWS(Table1[]), INDEX(Table1[SalvageSum], ROW()), INDEX(Table2[SalvageSum], ROW()-ROWS(Table1[])))</f>
        <v>0</v>
      </c>
      <c r="M261" s="50" cm="1">
        <f t="array" ref="M261">IF(ROW()&lt;=ROWS(Table1[]), INDEX(Table1[ExpSalv], ROW()), INDEX(Table2[ExpSalv], ROW()-ROWS(Table1[])))</f>
        <v>0</v>
      </c>
      <c r="N261" t="str" cm="1">
        <f t="array" ref="N261">IF(ROW()&lt;=ROWS(Table1[]), INDEX(Table1[Agency], ROW()), INDEX(Table2[Agency], ROW()-ROWS(Table1[])))</f>
        <v>USFWS</v>
      </c>
      <c r="O261" cm="1">
        <f t="array" ref="O261">IF(ROW()&lt;=ROWS(Table1[]), INDEX(Table1[Notes], ROW()), INDEX(Table2[Comments], ROW()-ROWS(Table1[])))</f>
        <v>0</v>
      </c>
    </row>
    <row r="262" spans="1:15" x14ac:dyDescent="0.25">
      <c r="A262" cm="1">
        <f t="array" ref="A262">IF(ROW()&lt;=ROWS(Table1[]), INDEX(Table1[SurveyNo], ROW()), INDEX(Table2[SurveyNo], ROW()-ROWS(Table1[])))</f>
        <v>0</v>
      </c>
      <c r="B262" s="23" cm="1">
        <f t="array" ref="B262">IF(ROW()&lt;=ROWS(Table1[]), INDEX(Table1[Date], ROW()), INDEX(Table2[Date], ROW()-ROWS(Table1[])))</f>
        <v>45638</v>
      </c>
      <c r="C262" cm="1">
        <f t="array" ref="C262">IF(ROW()&lt;=ROWS(Table1[]), INDEX(Table1[SampleID], ROW()), INDEX(Table2[SampleID], ROW()-ROWS(Table1[])))</f>
        <v>723271</v>
      </c>
      <c r="D262" t="str" cm="1">
        <f t="array" ref="D262">IF(ROW()&lt;=ROWS(Table1[]), INDEX(Table1[Survey], ROW()), INDEX(Table2[Survey], ROW()-ROWS(Table1[])))</f>
        <v>EDSM</v>
      </c>
      <c r="E262" t="str" cm="1">
        <f t="array" ref="E262">IF(ROW()&lt;=ROWS(Table1[]), INDEX(Table1[Station Code], ROW()), INDEX(Table2[Station], ROW()-ROWS(Table1[])))</f>
        <v>25-20-SM03</v>
      </c>
      <c r="F262" t="str" cm="1">
        <f t="array" ref="F262">IF(ROW()&lt;=ROWS(Table1[]), INDEX(Table1[Region], ROW()), INDEX(Table2[Region], ROW()-ROWS(Table1[])))</f>
        <v>West</v>
      </c>
      <c r="G262" t="str" cm="1">
        <f t="array" ref="G262">IF(ROW()&lt;=ROWS(Table1[]), INDEX(Table1[Subregion], ROW()), INDEX(Table2[Subregion], ROW()-ROWS(Table1[])))</f>
        <v>Grizzly Bay</v>
      </c>
      <c r="H262" t="str" cm="1">
        <f t="array" ref="H262">IF(ROW()&lt;=ROWS(Table1[]), INDEX(Table1[Stratum], ROW()), INDEX(Table2[Stratum], ROW()-ROWS(Table1[])))</f>
        <v>Suisun Marsh</v>
      </c>
      <c r="I262" cm="1">
        <f t="array" ref="I262">IF(ROW()&lt;=ROWS(Table1[]), INDEX(Table1[Fork Length], ROW()), INDEX(Table2[Length], ROW()-ROWS(Table1[])))</f>
        <v>60</v>
      </c>
      <c r="J262" cm="1">
        <f t="array" ref="J262">IF(ROW()&lt;=ROWS(Table1[]), INDEX(Table1[Catch], ROW()), INDEX(Table2[Frequency], ROW()-ROWS(Table1[])))</f>
        <v>4</v>
      </c>
      <c r="K262" t="str" cm="1">
        <f t="array" ref="K262">IF(ROW()&lt;=ROWS(Table1[]), INDEX(Table1[Life Stage], ROW()), INDEX(Table2[Life Stage], ROW()-ROWS(Table1[])))</f>
        <v>Juvenile</v>
      </c>
      <c r="L262" s="50" cm="1">
        <f t="array" ref="L262">IF(ROW()&lt;=ROWS(Table1[]), INDEX(Table1[SalvageSum], ROW()), INDEX(Table2[SalvageSum], ROW()-ROWS(Table1[])))</f>
        <v>0</v>
      </c>
      <c r="M262" s="50" cm="1">
        <f t="array" ref="M262">IF(ROW()&lt;=ROWS(Table1[]), INDEX(Table1[ExpSalv], ROW()), INDEX(Table2[ExpSalv], ROW()-ROWS(Table1[])))</f>
        <v>0</v>
      </c>
      <c r="N262" t="str" cm="1">
        <f t="array" ref="N262">IF(ROW()&lt;=ROWS(Table1[]), INDEX(Table1[Agency], ROW()), INDEX(Table2[Agency], ROW()-ROWS(Table1[])))</f>
        <v>USFWS</v>
      </c>
      <c r="O262" cm="1">
        <f t="array" ref="O262">IF(ROW()&lt;=ROWS(Table1[]), INDEX(Table1[Notes], ROW()), INDEX(Table2[Comments], ROW()-ROWS(Table1[])))</f>
        <v>0</v>
      </c>
    </row>
    <row r="263" spans="1:15" x14ac:dyDescent="0.25">
      <c r="A263" cm="1">
        <f t="array" ref="A263">IF(ROW()&lt;=ROWS(Table1[]), INDEX(Table1[SurveyNo], ROW()), INDEX(Table2[SurveyNo], ROW()-ROWS(Table1[])))</f>
        <v>0</v>
      </c>
      <c r="B263" s="23" cm="1">
        <f t="array" ref="B263">IF(ROW()&lt;=ROWS(Table1[]), INDEX(Table1[Date], ROW()), INDEX(Table2[Date], ROW()-ROWS(Table1[])))</f>
        <v>45638</v>
      </c>
      <c r="C263" cm="1">
        <f t="array" ref="C263">IF(ROW()&lt;=ROWS(Table1[]), INDEX(Table1[SampleID], ROW()), INDEX(Table2[SampleID], ROW()-ROWS(Table1[])))</f>
        <v>723271</v>
      </c>
      <c r="D263" t="str" cm="1">
        <f t="array" ref="D263">IF(ROW()&lt;=ROWS(Table1[]), INDEX(Table1[Survey], ROW()), INDEX(Table2[Survey], ROW()-ROWS(Table1[])))</f>
        <v>EDSM</v>
      </c>
      <c r="E263" t="str" cm="1">
        <f t="array" ref="E263">IF(ROW()&lt;=ROWS(Table1[]), INDEX(Table1[Station Code], ROW()), INDEX(Table2[Station], ROW()-ROWS(Table1[])))</f>
        <v>25-20-SM03</v>
      </c>
      <c r="F263" t="str" cm="1">
        <f t="array" ref="F263">IF(ROW()&lt;=ROWS(Table1[]), INDEX(Table1[Region], ROW()), INDEX(Table2[Region], ROW()-ROWS(Table1[])))</f>
        <v>West</v>
      </c>
      <c r="G263" t="str" cm="1">
        <f t="array" ref="G263">IF(ROW()&lt;=ROWS(Table1[]), INDEX(Table1[Subregion], ROW()), INDEX(Table2[Subregion], ROW()-ROWS(Table1[])))</f>
        <v>Grizzly Bay</v>
      </c>
      <c r="H263" t="str" cm="1">
        <f t="array" ref="H263">IF(ROW()&lt;=ROWS(Table1[]), INDEX(Table1[Stratum], ROW()), INDEX(Table2[Stratum], ROW()-ROWS(Table1[])))</f>
        <v>Suisun Marsh</v>
      </c>
      <c r="I263" cm="1">
        <f t="array" ref="I263">IF(ROW()&lt;=ROWS(Table1[]), INDEX(Table1[Fork Length], ROW()), INDEX(Table2[Length], ROW()-ROWS(Table1[])))</f>
        <v>62</v>
      </c>
      <c r="J263" cm="1">
        <f t="array" ref="J263">IF(ROW()&lt;=ROWS(Table1[]), INDEX(Table1[Catch], ROW()), INDEX(Table2[Frequency], ROW()-ROWS(Table1[])))</f>
        <v>2</v>
      </c>
      <c r="K263" t="str" cm="1">
        <f t="array" ref="K263">IF(ROW()&lt;=ROWS(Table1[]), INDEX(Table1[Life Stage], ROW()), INDEX(Table2[Life Stage], ROW()-ROWS(Table1[])))</f>
        <v>Juvenile</v>
      </c>
      <c r="L263" s="50" cm="1">
        <f t="array" ref="L263">IF(ROW()&lt;=ROWS(Table1[]), INDEX(Table1[SalvageSum], ROW()), INDEX(Table2[SalvageSum], ROW()-ROWS(Table1[])))</f>
        <v>0</v>
      </c>
      <c r="M263" s="50" cm="1">
        <f t="array" ref="M263">IF(ROW()&lt;=ROWS(Table1[]), INDEX(Table1[ExpSalv], ROW()), INDEX(Table2[ExpSalv], ROW()-ROWS(Table1[])))</f>
        <v>0</v>
      </c>
      <c r="N263" t="str" cm="1">
        <f t="array" ref="N263">IF(ROW()&lt;=ROWS(Table1[]), INDEX(Table1[Agency], ROW()), INDEX(Table2[Agency], ROW()-ROWS(Table1[])))</f>
        <v>USFWS</v>
      </c>
      <c r="O263" cm="1">
        <f t="array" ref="O263">IF(ROW()&lt;=ROWS(Table1[]), INDEX(Table1[Notes], ROW()), INDEX(Table2[Comments], ROW()-ROWS(Table1[])))</f>
        <v>0</v>
      </c>
    </row>
    <row r="264" spans="1:15" x14ac:dyDescent="0.25">
      <c r="A264" cm="1">
        <f t="array" ref="A264">IF(ROW()&lt;=ROWS(Table1[]), INDEX(Table1[SurveyNo], ROW()), INDEX(Table2[SurveyNo], ROW()-ROWS(Table1[])))</f>
        <v>0</v>
      </c>
      <c r="B264" s="23" cm="1">
        <f t="array" ref="B264">IF(ROW()&lt;=ROWS(Table1[]), INDEX(Table1[Date], ROW()), INDEX(Table2[Date], ROW()-ROWS(Table1[])))</f>
        <v>45638</v>
      </c>
      <c r="C264" cm="1">
        <f t="array" ref="C264">IF(ROW()&lt;=ROWS(Table1[]), INDEX(Table1[SampleID], ROW()), INDEX(Table2[SampleID], ROW()-ROWS(Table1[])))</f>
        <v>723271</v>
      </c>
      <c r="D264" t="str" cm="1">
        <f t="array" ref="D264">IF(ROW()&lt;=ROWS(Table1[]), INDEX(Table1[Survey], ROW()), INDEX(Table2[Survey], ROW()-ROWS(Table1[])))</f>
        <v>EDSM</v>
      </c>
      <c r="E264" t="str" cm="1">
        <f t="array" ref="E264">IF(ROW()&lt;=ROWS(Table1[]), INDEX(Table1[Station Code], ROW()), INDEX(Table2[Station], ROW()-ROWS(Table1[])))</f>
        <v>25-20-SM03</v>
      </c>
      <c r="F264" t="str" cm="1">
        <f t="array" ref="F264">IF(ROW()&lt;=ROWS(Table1[]), INDEX(Table1[Region], ROW()), INDEX(Table2[Region], ROW()-ROWS(Table1[])))</f>
        <v>West</v>
      </c>
      <c r="G264" t="str" cm="1">
        <f t="array" ref="G264">IF(ROW()&lt;=ROWS(Table1[]), INDEX(Table1[Subregion], ROW()), INDEX(Table2[Subregion], ROW()-ROWS(Table1[])))</f>
        <v>Grizzly Bay</v>
      </c>
      <c r="H264" t="str" cm="1">
        <f t="array" ref="H264">IF(ROW()&lt;=ROWS(Table1[]), INDEX(Table1[Stratum], ROW()), INDEX(Table2[Stratum], ROW()-ROWS(Table1[])))</f>
        <v>Suisun Marsh</v>
      </c>
      <c r="I264" cm="1">
        <f t="array" ref="I264">IF(ROW()&lt;=ROWS(Table1[]), INDEX(Table1[Fork Length], ROW()), INDEX(Table2[Length], ROW()-ROWS(Table1[])))</f>
        <v>64</v>
      </c>
      <c r="J264" cm="1">
        <f t="array" ref="J264">IF(ROW()&lt;=ROWS(Table1[]), INDEX(Table1[Catch], ROW()), INDEX(Table2[Frequency], ROW()-ROWS(Table1[])))</f>
        <v>1</v>
      </c>
      <c r="K264" t="str" cm="1">
        <f t="array" ref="K264">IF(ROW()&lt;=ROWS(Table1[]), INDEX(Table1[Life Stage], ROW()), INDEX(Table2[Life Stage], ROW()-ROWS(Table1[])))</f>
        <v>Juvenile</v>
      </c>
      <c r="L264" s="50" cm="1">
        <f t="array" ref="L264">IF(ROW()&lt;=ROWS(Table1[]), INDEX(Table1[SalvageSum], ROW()), INDEX(Table2[SalvageSum], ROW()-ROWS(Table1[])))</f>
        <v>0</v>
      </c>
      <c r="M264" s="50" cm="1">
        <f t="array" ref="M264">IF(ROW()&lt;=ROWS(Table1[]), INDEX(Table1[ExpSalv], ROW()), INDEX(Table2[ExpSalv], ROW()-ROWS(Table1[])))</f>
        <v>0</v>
      </c>
      <c r="N264" t="str" cm="1">
        <f t="array" ref="N264">IF(ROW()&lt;=ROWS(Table1[]), INDEX(Table1[Agency], ROW()), INDEX(Table2[Agency], ROW()-ROWS(Table1[])))</f>
        <v>USFWS</v>
      </c>
      <c r="O264" cm="1">
        <f t="array" ref="O264">IF(ROW()&lt;=ROWS(Table1[]), INDEX(Table1[Notes], ROW()), INDEX(Table2[Comments], ROW()-ROWS(Table1[])))</f>
        <v>0</v>
      </c>
    </row>
    <row r="265" spans="1:15" x14ac:dyDescent="0.25">
      <c r="A265" cm="1">
        <f t="array" ref="A265">IF(ROW()&lt;=ROWS(Table1[]), INDEX(Table1[SurveyNo], ROW()), INDEX(Table2[SurveyNo], ROW()-ROWS(Table1[])))</f>
        <v>0</v>
      </c>
      <c r="B265" s="23" cm="1">
        <f t="array" ref="B265">IF(ROW()&lt;=ROWS(Table1[]), INDEX(Table1[Date], ROW()), INDEX(Table2[Date], ROW()-ROWS(Table1[])))</f>
        <v>45638</v>
      </c>
      <c r="C265" cm="1">
        <f t="array" ref="C265">IF(ROW()&lt;=ROWS(Table1[]), INDEX(Table1[SampleID], ROW()), INDEX(Table2[SampleID], ROW()-ROWS(Table1[])))</f>
        <v>723271</v>
      </c>
      <c r="D265" t="str" cm="1">
        <f t="array" ref="D265">IF(ROW()&lt;=ROWS(Table1[]), INDEX(Table1[Survey], ROW()), INDEX(Table2[Survey], ROW()-ROWS(Table1[])))</f>
        <v>EDSM</v>
      </c>
      <c r="E265" t="str" cm="1">
        <f t="array" ref="E265">IF(ROW()&lt;=ROWS(Table1[]), INDEX(Table1[Station Code], ROW()), INDEX(Table2[Station], ROW()-ROWS(Table1[])))</f>
        <v>25-20-SM03</v>
      </c>
      <c r="F265" t="str" cm="1">
        <f t="array" ref="F265">IF(ROW()&lt;=ROWS(Table1[]), INDEX(Table1[Region], ROW()), INDEX(Table2[Region], ROW()-ROWS(Table1[])))</f>
        <v>West</v>
      </c>
      <c r="G265" t="str" cm="1">
        <f t="array" ref="G265">IF(ROW()&lt;=ROWS(Table1[]), INDEX(Table1[Subregion], ROW()), INDEX(Table2[Subregion], ROW()-ROWS(Table1[])))</f>
        <v>Grizzly Bay</v>
      </c>
      <c r="H265" t="str" cm="1">
        <f t="array" ref="H265">IF(ROW()&lt;=ROWS(Table1[]), INDEX(Table1[Stratum], ROW()), INDEX(Table2[Stratum], ROW()-ROWS(Table1[])))</f>
        <v>Suisun Marsh</v>
      </c>
      <c r="I265" cm="1">
        <f t="array" ref="I265">IF(ROW()&lt;=ROWS(Table1[]), INDEX(Table1[Fork Length], ROW()), INDEX(Table2[Length], ROW()-ROWS(Table1[])))</f>
        <v>65</v>
      </c>
      <c r="J265" cm="1">
        <f t="array" ref="J265">IF(ROW()&lt;=ROWS(Table1[]), INDEX(Table1[Catch], ROW()), INDEX(Table2[Frequency], ROW()-ROWS(Table1[])))</f>
        <v>2</v>
      </c>
      <c r="K265" t="str" cm="1">
        <f t="array" ref="K265">IF(ROW()&lt;=ROWS(Table1[]), INDEX(Table1[Life Stage], ROW()), INDEX(Table2[Life Stage], ROW()-ROWS(Table1[])))</f>
        <v>Juvenile</v>
      </c>
      <c r="L265" s="50" cm="1">
        <f t="array" ref="L265">IF(ROW()&lt;=ROWS(Table1[]), INDEX(Table1[SalvageSum], ROW()), INDEX(Table2[SalvageSum], ROW()-ROWS(Table1[])))</f>
        <v>0</v>
      </c>
      <c r="M265" s="50" cm="1">
        <f t="array" ref="M265">IF(ROW()&lt;=ROWS(Table1[]), INDEX(Table1[ExpSalv], ROW()), INDEX(Table2[ExpSalv], ROW()-ROWS(Table1[])))</f>
        <v>0</v>
      </c>
      <c r="N265" t="str" cm="1">
        <f t="array" ref="N265">IF(ROW()&lt;=ROWS(Table1[]), INDEX(Table1[Agency], ROW()), INDEX(Table2[Agency], ROW()-ROWS(Table1[])))</f>
        <v>USFWS</v>
      </c>
      <c r="O265" cm="1">
        <f t="array" ref="O265">IF(ROW()&lt;=ROWS(Table1[]), INDEX(Table1[Notes], ROW()), INDEX(Table2[Comments], ROW()-ROWS(Table1[])))</f>
        <v>0</v>
      </c>
    </row>
    <row r="266" spans="1:15" x14ac:dyDescent="0.25">
      <c r="A266" cm="1">
        <f t="array" ref="A266">IF(ROW()&lt;=ROWS(Table1[]), INDEX(Table1[SurveyNo], ROW()), INDEX(Table2[SurveyNo], ROW()-ROWS(Table1[])))</f>
        <v>0</v>
      </c>
      <c r="B266" s="23" cm="1">
        <f t="array" ref="B266">IF(ROW()&lt;=ROWS(Table1[]), INDEX(Table1[Date], ROW()), INDEX(Table2[Date], ROW()-ROWS(Table1[])))</f>
        <v>45638</v>
      </c>
      <c r="C266" cm="1">
        <f t="array" ref="C266">IF(ROW()&lt;=ROWS(Table1[]), INDEX(Table1[SampleID], ROW()), INDEX(Table2[SampleID], ROW()-ROWS(Table1[])))</f>
        <v>723271</v>
      </c>
      <c r="D266" t="str" cm="1">
        <f t="array" ref="D266">IF(ROW()&lt;=ROWS(Table1[]), INDEX(Table1[Survey], ROW()), INDEX(Table2[Survey], ROW()-ROWS(Table1[])))</f>
        <v>EDSM</v>
      </c>
      <c r="E266" t="str" cm="1">
        <f t="array" ref="E266">IF(ROW()&lt;=ROWS(Table1[]), INDEX(Table1[Station Code], ROW()), INDEX(Table2[Station], ROW()-ROWS(Table1[])))</f>
        <v>25-20-SM03</v>
      </c>
      <c r="F266" t="str" cm="1">
        <f t="array" ref="F266">IF(ROW()&lt;=ROWS(Table1[]), INDEX(Table1[Region], ROW()), INDEX(Table2[Region], ROW()-ROWS(Table1[])))</f>
        <v>West</v>
      </c>
      <c r="G266" t="str" cm="1">
        <f t="array" ref="G266">IF(ROW()&lt;=ROWS(Table1[]), INDEX(Table1[Subregion], ROW()), INDEX(Table2[Subregion], ROW()-ROWS(Table1[])))</f>
        <v>Grizzly Bay</v>
      </c>
      <c r="H266" t="str" cm="1">
        <f t="array" ref="H266">IF(ROW()&lt;=ROWS(Table1[]), INDEX(Table1[Stratum], ROW()), INDEX(Table2[Stratum], ROW()-ROWS(Table1[])))</f>
        <v>Suisun Marsh</v>
      </c>
      <c r="I266" cm="1">
        <f t="array" ref="I266">IF(ROW()&lt;=ROWS(Table1[]), INDEX(Table1[Fork Length], ROW()), INDEX(Table2[Length], ROW()-ROWS(Table1[])))</f>
        <v>66</v>
      </c>
      <c r="J266" cm="1">
        <f t="array" ref="J266">IF(ROW()&lt;=ROWS(Table1[]), INDEX(Table1[Catch], ROW()), INDEX(Table2[Frequency], ROW()-ROWS(Table1[])))</f>
        <v>2</v>
      </c>
      <c r="K266" t="str" cm="1">
        <f t="array" ref="K266">IF(ROW()&lt;=ROWS(Table1[]), INDEX(Table1[Life Stage], ROW()), INDEX(Table2[Life Stage], ROW()-ROWS(Table1[])))</f>
        <v>Juvenile</v>
      </c>
      <c r="L266" s="50" cm="1">
        <f t="array" ref="L266">IF(ROW()&lt;=ROWS(Table1[]), INDEX(Table1[SalvageSum], ROW()), INDEX(Table2[SalvageSum], ROW()-ROWS(Table1[])))</f>
        <v>0</v>
      </c>
      <c r="M266" s="50" cm="1">
        <f t="array" ref="M266">IF(ROW()&lt;=ROWS(Table1[]), INDEX(Table1[ExpSalv], ROW()), INDEX(Table2[ExpSalv], ROW()-ROWS(Table1[])))</f>
        <v>0</v>
      </c>
      <c r="N266" t="str" cm="1">
        <f t="array" ref="N266">IF(ROW()&lt;=ROWS(Table1[]), INDEX(Table1[Agency], ROW()), INDEX(Table2[Agency], ROW()-ROWS(Table1[])))</f>
        <v>USFWS</v>
      </c>
      <c r="O266" cm="1">
        <f t="array" ref="O266">IF(ROW()&lt;=ROWS(Table1[]), INDEX(Table1[Notes], ROW()), INDEX(Table2[Comments], ROW()-ROWS(Table1[])))</f>
        <v>0</v>
      </c>
    </row>
    <row r="267" spans="1:15" x14ac:dyDescent="0.25">
      <c r="A267" cm="1">
        <f t="array" ref="A267">IF(ROW()&lt;=ROWS(Table1[]), INDEX(Table1[SurveyNo], ROW()), INDEX(Table2[SurveyNo], ROW()-ROWS(Table1[])))</f>
        <v>0</v>
      </c>
      <c r="B267" s="23" cm="1">
        <f t="array" ref="B267">IF(ROW()&lt;=ROWS(Table1[]), INDEX(Table1[Date], ROW()), INDEX(Table2[Date], ROW()-ROWS(Table1[])))</f>
        <v>45638</v>
      </c>
      <c r="C267" cm="1">
        <f t="array" ref="C267">IF(ROW()&lt;=ROWS(Table1[]), INDEX(Table1[SampleID], ROW()), INDEX(Table2[SampleID], ROW()-ROWS(Table1[])))</f>
        <v>723271</v>
      </c>
      <c r="D267" t="str" cm="1">
        <f t="array" ref="D267">IF(ROW()&lt;=ROWS(Table1[]), INDEX(Table1[Survey], ROW()), INDEX(Table2[Survey], ROW()-ROWS(Table1[])))</f>
        <v>EDSM</v>
      </c>
      <c r="E267" t="str" cm="1">
        <f t="array" ref="E267">IF(ROW()&lt;=ROWS(Table1[]), INDEX(Table1[Station Code], ROW()), INDEX(Table2[Station], ROW()-ROWS(Table1[])))</f>
        <v>25-20-SM03</v>
      </c>
      <c r="F267" t="str" cm="1">
        <f t="array" ref="F267">IF(ROW()&lt;=ROWS(Table1[]), INDEX(Table1[Region], ROW()), INDEX(Table2[Region], ROW()-ROWS(Table1[])))</f>
        <v>West</v>
      </c>
      <c r="G267" t="str" cm="1">
        <f t="array" ref="G267">IF(ROW()&lt;=ROWS(Table1[]), INDEX(Table1[Subregion], ROW()), INDEX(Table2[Subregion], ROW()-ROWS(Table1[])))</f>
        <v>Grizzly Bay</v>
      </c>
      <c r="H267" t="str" cm="1">
        <f t="array" ref="H267">IF(ROW()&lt;=ROWS(Table1[]), INDEX(Table1[Stratum], ROW()), INDEX(Table2[Stratum], ROW()-ROWS(Table1[])))</f>
        <v>Suisun Marsh</v>
      </c>
      <c r="I267" cm="1">
        <f t="array" ref="I267">IF(ROW()&lt;=ROWS(Table1[]), INDEX(Table1[Fork Length], ROW()), INDEX(Table2[Length], ROW()-ROWS(Table1[])))</f>
        <v>67</v>
      </c>
      <c r="J267" cm="1">
        <f t="array" ref="J267">IF(ROW()&lt;=ROWS(Table1[]), INDEX(Table1[Catch], ROW()), INDEX(Table2[Frequency], ROW()-ROWS(Table1[])))</f>
        <v>2</v>
      </c>
      <c r="K267" t="str" cm="1">
        <f t="array" ref="K267">IF(ROW()&lt;=ROWS(Table1[]), INDEX(Table1[Life Stage], ROW()), INDEX(Table2[Life Stage], ROW()-ROWS(Table1[])))</f>
        <v>Juvenile</v>
      </c>
      <c r="L267" s="50" cm="1">
        <f t="array" ref="L267">IF(ROW()&lt;=ROWS(Table1[]), INDEX(Table1[SalvageSum], ROW()), INDEX(Table2[SalvageSum], ROW()-ROWS(Table1[])))</f>
        <v>0</v>
      </c>
      <c r="M267" s="50" cm="1">
        <f t="array" ref="M267">IF(ROW()&lt;=ROWS(Table1[]), INDEX(Table1[ExpSalv], ROW()), INDEX(Table2[ExpSalv], ROW()-ROWS(Table1[])))</f>
        <v>0</v>
      </c>
      <c r="N267" t="str" cm="1">
        <f t="array" ref="N267">IF(ROW()&lt;=ROWS(Table1[]), INDEX(Table1[Agency], ROW()), INDEX(Table2[Agency], ROW()-ROWS(Table1[])))</f>
        <v>USFWS</v>
      </c>
      <c r="O267" cm="1">
        <f t="array" ref="O267">IF(ROW()&lt;=ROWS(Table1[]), INDEX(Table1[Notes], ROW()), INDEX(Table2[Comments], ROW()-ROWS(Table1[])))</f>
        <v>0</v>
      </c>
    </row>
    <row r="268" spans="1:15" x14ac:dyDescent="0.25">
      <c r="A268" cm="1">
        <f t="array" ref="A268">IF(ROW()&lt;=ROWS(Table1[]), INDEX(Table1[SurveyNo], ROW()), INDEX(Table2[SurveyNo], ROW()-ROWS(Table1[])))</f>
        <v>0</v>
      </c>
      <c r="B268" s="23" cm="1">
        <f t="array" ref="B268">IF(ROW()&lt;=ROWS(Table1[]), INDEX(Table1[Date], ROW()), INDEX(Table2[Date], ROW()-ROWS(Table1[])))</f>
        <v>45638</v>
      </c>
      <c r="C268" cm="1">
        <f t="array" ref="C268">IF(ROW()&lt;=ROWS(Table1[]), INDEX(Table1[SampleID], ROW()), INDEX(Table2[SampleID], ROW()-ROWS(Table1[])))</f>
        <v>723271</v>
      </c>
      <c r="D268" t="str" cm="1">
        <f t="array" ref="D268">IF(ROW()&lt;=ROWS(Table1[]), INDEX(Table1[Survey], ROW()), INDEX(Table2[Survey], ROW()-ROWS(Table1[])))</f>
        <v>EDSM</v>
      </c>
      <c r="E268" t="str" cm="1">
        <f t="array" ref="E268">IF(ROW()&lt;=ROWS(Table1[]), INDEX(Table1[Station Code], ROW()), INDEX(Table2[Station], ROW()-ROWS(Table1[])))</f>
        <v>25-20-SM03</v>
      </c>
      <c r="F268" t="str" cm="1">
        <f t="array" ref="F268">IF(ROW()&lt;=ROWS(Table1[]), INDEX(Table1[Region], ROW()), INDEX(Table2[Region], ROW()-ROWS(Table1[])))</f>
        <v>West</v>
      </c>
      <c r="G268" t="str" cm="1">
        <f t="array" ref="G268">IF(ROW()&lt;=ROWS(Table1[]), INDEX(Table1[Subregion], ROW()), INDEX(Table2[Subregion], ROW()-ROWS(Table1[])))</f>
        <v>Grizzly Bay</v>
      </c>
      <c r="H268" t="str" cm="1">
        <f t="array" ref="H268">IF(ROW()&lt;=ROWS(Table1[]), INDEX(Table1[Stratum], ROW()), INDEX(Table2[Stratum], ROW()-ROWS(Table1[])))</f>
        <v>Suisun Marsh</v>
      </c>
      <c r="I268" cm="1">
        <f t="array" ref="I268">IF(ROW()&lt;=ROWS(Table1[]), INDEX(Table1[Fork Length], ROW()), INDEX(Table2[Length], ROW()-ROWS(Table1[])))</f>
        <v>68</v>
      </c>
      <c r="J268" cm="1">
        <f t="array" ref="J268">IF(ROW()&lt;=ROWS(Table1[]), INDEX(Table1[Catch], ROW()), INDEX(Table2[Frequency], ROW()-ROWS(Table1[])))</f>
        <v>2</v>
      </c>
      <c r="K268" t="str" cm="1">
        <f t="array" ref="K268">IF(ROW()&lt;=ROWS(Table1[]), INDEX(Table1[Life Stage], ROW()), INDEX(Table2[Life Stage], ROW()-ROWS(Table1[])))</f>
        <v>Juvenile</v>
      </c>
      <c r="L268" s="50" cm="1">
        <f t="array" ref="L268">IF(ROW()&lt;=ROWS(Table1[]), INDEX(Table1[SalvageSum], ROW()), INDEX(Table2[SalvageSum], ROW()-ROWS(Table1[])))</f>
        <v>0</v>
      </c>
      <c r="M268" s="50" cm="1">
        <f t="array" ref="M268">IF(ROW()&lt;=ROWS(Table1[]), INDEX(Table1[ExpSalv], ROW()), INDEX(Table2[ExpSalv], ROW()-ROWS(Table1[])))</f>
        <v>0</v>
      </c>
      <c r="N268" t="str" cm="1">
        <f t="array" ref="N268">IF(ROW()&lt;=ROWS(Table1[]), INDEX(Table1[Agency], ROW()), INDEX(Table2[Agency], ROW()-ROWS(Table1[])))</f>
        <v>USFWS</v>
      </c>
      <c r="O268" cm="1">
        <f t="array" ref="O268">IF(ROW()&lt;=ROWS(Table1[]), INDEX(Table1[Notes], ROW()), INDEX(Table2[Comments], ROW()-ROWS(Table1[])))</f>
        <v>0</v>
      </c>
    </row>
    <row r="269" spans="1:15" x14ac:dyDescent="0.25">
      <c r="A269" cm="1">
        <f t="array" ref="A269">IF(ROW()&lt;=ROWS(Table1[]), INDEX(Table1[SurveyNo], ROW()), INDEX(Table2[SurveyNo], ROW()-ROWS(Table1[])))</f>
        <v>0</v>
      </c>
      <c r="B269" s="23" cm="1">
        <f t="array" ref="B269">IF(ROW()&lt;=ROWS(Table1[]), INDEX(Table1[Date], ROW()), INDEX(Table2[Date], ROW()-ROWS(Table1[])))</f>
        <v>45638</v>
      </c>
      <c r="C269" cm="1">
        <f t="array" ref="C269">IF(ROW()&lt;=ROWS(Table1[]), INDEX(Table1[SampleID], ROW()), INDEX(Table2[SampleID], ROW()-ROWS(Table1[])))</f>
        <v>723271</v>
      </c>
      <c r="D269" t="str" cm="1">
        <f t="array" ref="D269">IF(ROW()&lt;=ROWS(Table1[]), INDEX(Table1[Survey], ROW()), INDEX(Table2[Survey], ROW()-ROWS(Table1[])))</f>
        <v>EDSM</v>
      </c>
      <c r="E269" t="str" cm="1">
        <f t="array" ref="E269">IF(ROW()&lt;=ROWS(Table1[]), INDEX(Table1[Station Code], ROW()), INDEX(Table2[Station], ROW()-ROWS(Table1[])))</f>
        <v>25-20-SM03</v>
      </c>
      <c r="F269" t="str" cm="1">
        <f t="array" ref="F269">IF(ROW()&lt;=ROWS(Table1[]), INDEX(Table1[Region], ROW()), INDEX(Table2[Region], ROW()-ROWS(Table1[])))</f>
        <v>West</v>
      </c>
      <c r="G269" t="str" cm="1">
        <f t="array" ref="G269">IF(ROW()&lt;=ROWS(Table1[]), INDEX(Table1[Subregion], ROW()), INDEX(Table2[Subregion], ROW()-ROWS(Table1[])))</f>
        <v>Grizzly Bay</v>
      </c>
      <c r="H269" t="str" cm="1">
        <f t="array" ref="H269">IF(ROW()&lt;=ROWS(Table1[]), INDEX(Table1[Stratum], ROW()), INDEX(Table2[Stratum], ROW()-ROWS(Table1[])))</f>
        <v>Suisun Marsh</v>
      </c>
      <c r="I269" cm="1">
        <f t="array" ref="I269">IF(ROW()&lt;=ROWS(Table1[]), INDEX(Table1[Fork Length], ROW()), INDEX(Table2[Length], ROW()-ROWS(Table1[])))</f>
        <v>69</v>
      </c>
      <c r="J269" cm="1">
        <f t="array" ref="J269">IF(ROW()&lt;=ROWS(Table1[]), INDEX(Table1[Catch], ROW()), INDEX(Table2[Frequency], ROW()-ROWS(Table1[])))</f>
        <v>1</v>
      </c>
      <c r="K269" t="str" cm="1">
        <f t="array" ref="K269">IF(ROW()&lt;=ROWS(Table1[]), INDEX(Table1[Life Stage], ROW()), INDEX(Table2[Life Stage], ROW()-ROWS(Table1[])))</f>
        <v>Juvenile</v>
      </c>
      <c r="L269" s="50" cm="1">
        <f t="array" ref="L269">IF(ROW()&lt;=ROWS(Table1[]), INDEX(Table1[SalvageSum], ROW()), INDEX(Table2[SalvageSum], ROW()-ROWS(Table1[])))</f>
        <v>0</v>
      </c>
      <c r="M269" s="50" cm="1">
        <f t="array" ref="M269">IF(ROW()&lt;=ROWS(Table1[]), INDEX(Table1[ExpSalv], ROW()), INDEX(Table2[ExpSalv], ROW()-ROWS(Table1[])))</f>
        <v>0</v>
      </c>
      <c r="N269" t="str" cm="1">
        <f t="array" ref="N269">IF(ROW()&lt;=ROWS(Table1[]), INDEX(Table1[Agency], ROW()), INDEX(Table2[Agency], ROW()-ROWS(Table1[])))</f>
        <v>USFWS</v>
      </c>
      <c r="O269" cm="1">
        <f t="array" ref="O269">IF(ROW()&lt;=ROWS(Table1[]), INDEX(Table1[Notes], ROW()), INDEX(Table2[Comments], ROW()-ROWS(Table1[])))</f>
        <v>0</v>
      </c>
    </row>
    <row r="270" spans="1:15" x14ac:dyDescent="0.25">
      <c r="A270" cm="1">
        <f t="array" ref="A270">IF(ROW()&lt;=ROWS(Table1[]), INDEX(Table1[SurveyNo], ROW()), INDEX(Table2[SurveyNo], ROW()-ROWS(Table1[])))</f>
        <v>0</v>
      </c>
      <c r="B270" s="23" cm="1">
        <f t="array" ref="B270">IF(ROW()&lt;=ROWS(Table1[]), INDEX(Table1[Date], ROW()), INDEX(Table2[Date], ROW()-ROWS(Table1[])))</f>
        <v>45638</v>
      </c>
      <c r="C270" cm="1">
        <f t="array" ref="C270">IF(ROW()&lt;=ROWS(Table1[]), INDEX(Table1[SampleID], ROW()), INDEX(Table2[SampleID], ROW()-ROWS(Table1[])))</f>
        <v>723271</v>
      </c>
      <c r="D270" t="str" cm="1">
        <f t="array" ref="D270">IF(ROW()&lt;=ROWS(Table1[]), INDEX(Table1[Survey], ROW()), INDEX(Table2[Survey], ROW()-ROWS(Table1[])))</f>
        <v>EDSM</v>
      </c>
      <c r="E270" t="str" cm="1">
        <f t="array" ref="E270">IF(ROW()&lt;=ROWS(Table1[]), INDEX(Table1[Station Code], ROW()), INDEX(Table2[Station], ROW()-ROWS(Table1[])))</f>
        <v>25-20-SM03</v>
      </c>
      <c r="F270" t="str" cm="1">
        <f t="array" ref="F270">IF(ROW()&lt;=ROWS(Table1[]), INDEX(Table1[Region], ROW()), INDEX(Table2[Region], ROW()-ROWS(Table1[])))</f>
        <v>West</v>
      </c>
      <c r="G270" t="str" cm="1">
        <f t="array" ref="G270">IF(ROW()&lt;=ROWS(Table1[]), INDEX(Table1[Subregion], ROW()), INDEX(Table2[Subregion], ROW()-ROWS(Table1[])))</f>
        <v>Grizzly Bay</v>
      </c>
      <c r="H270" t="str" cm="1">
        <f t="array" ref="H270">IF(ROW()&lt;=ROWS(Table1[]), INDEX(Table1[Stratum], ROW()), INDEX(Table2[Stratum], ROW()-ROWS(Table1[])))</f>
        <v>Suisun Marsh</v>
      </c>
      <c r="I270" cm="1">
        <f t="array" ref="I270">IF(ROW()&lt;=ROWS(Table1[]), INDEX(Table1[Fork Length], ROW()), INDEX(Table2[Length], ROW()-ROWS(Table1[])))</f>
        <v>70</v>
      </c>
      <c r="J270" cm="1">
        <f t="array" ref="J270">IF(ROW()&lt;=ROWS(Table1[]), INDEX(Table1[Catch], ROW()), INDEX(Table2[Frequency], ROW()-ROWS(Table1[])))</f>
        <v>1</v>
      </c>
      <c r="K270" t="str" cm="1">
        <f t="array" ref="K270">IF(ROW()&lt;=ROWS(Table1[]), INDEX(Table1[Life Stage], ROW()), INDEX(Table2[Life Stage], ROW()-ROWS(Table1[])))</f>
        <v>Juvenile</v>
      </c>
      <c r="L270" s="50" cm="1">
        <f t="array" ref="L270">IF(ROW()&lt;=ROWS(Table1[]), INDEX(Table1[SalvageSum], ROW()), INDEX(Table2[SalvageSum], ROW()-ROWS(Table1[])))</f>
        <v>0</v>
      </c>
      <c r="M270" s="50" cm="1">
        <f t="array" ref="M270">IF(ROW()&lt;=ROWS(Table1[]), INDEX(Table1[ExpSalv], ROW()), INDEX(Table2[ExpSalv], ROW()-ROWS(Table1[])))</f>
        <v>0</v>
      </c>
      <c r="N270" t="str" cm="1">
        <f t="array" ref="N270">IF(ROW()&lt;=ROWS(Table1[]), INDEX(Table1[Agency], ROW()), INDEX(Table2[Agency], ROW()-ROWS(Table1[])))</f>
        <v>USFWS</v>
      </c>
      <c r="O270" cm="1">
        <f t="array" ref="O270">IF(ROW()&lt;=ROWS(Table1[]), INDEX(Table1[Notes], ROW()), INDEX(Table2[Comments], ROW()-ROWS(Table1[])))</f>
        <v>0</v>
      </c>
    </row>
    <row r="271" spans="1:15" x14ac:dyDescent="0.25">
      <c r="A271" cm="1">
        <f t="array" ref="A271">IF(ROW()&lt;=ROWS(Table1[]), INDEX(Table1[SurveyNo], ROW()), INDEX(Table2[SurveyNo], ROW()-ROWS(Table1[])))</f>
        <v>0</v>
      </c>
      <c r="B271" s="23" cm="1">
        <f t="array" ref="B271">IF(ROW()&lt;=ROWS(Table1[]), INDEX(Table1[Date], ROW()), INDEX(Table2[Date], ROW()-ROWS(Table1[])))</f>
        <v>45638</v>
      </c>
      <c r="C271" cm="1">
        <f t="array" ref="C271">IF(ROW()&lt;=ROWS(Table1[]), INDEX(Table1[SampleID], ROW()), INDEX(Table2[SampleID], ROW()-ROWS(Table1[])))</f>
        <v>723271</v>
      </c>
      <c r="D271" t="str" cm="1">
        <f t="array" ref="D271">IF(ROW()&lt;=ROWS(Table1[]), INDEX(Table1[Survey], ROW()), INDEX(Table2[Survey], ROW()-ROWS(Table1[])))</f>
        <v>EDSM</v>
      </c>
      <c r="E271" t="str" cm="1">
        <f t="array" ref="E271">IF(ROW()&lt;=ROWS(Table1[]), INDEX(Table1[Station Code], ROW()), INDEX(Table2[Station], ROW()-ROWS(Table1[])))</f>
        <v>25-20-SM03</v>
      </c>
      <c r="F271" t="str" cm="1">
        <f t="array" ref="F271">IF(ROW()&lt;=ROWS(Table1[]), INDEX(Table1[Region], ROW()), INDEX(Table2[Region], ROW()-ROWS(Table1[])))</f>
        <v>West</v>
      </c>
      <c r="G271" t="str" cm="1">
        <f t="array" ref="G271">IF(ROW()&lt;=ROWS(Table1[]), INDEX(Table1[Subregion], ROW()), INDEX(Table2[Subregion], ROW()-ROWS(Table1[])))</f>
        <v>Grizzly Bay</v>
      </c>
      <c r="H271" t="str" cm="1">
        <f t="array" ref="H271">IF(ROW()&lt;=ROWS(Table1[]), INDEX(Table1[Stratum], ROW()), INDEX(Table2[Stratum], ROW()-ROWS(Table1[])))</f>
        <v>Suisun Marsh</v>
      </c>
      <c r="I271" cm="1">
        <f t="array" ref="I271">IF(ROW()&lt;=ROWS(Table1[]), INDEX(Table1[Fork Length], ROW()), INDEX(Table2[Length], ROW()-ROWS(Table1[])))</f>
        <v>71</v>
      </c>
      <c r="J271" cm="1">
        <f t="array" ref="J271">IF(ROW()&lt;=ROWS(Table1[]), INDEX(Table1[Catch], ROW()), INDEX(Table2[Frequency], ROW()-ROWS(Table1[])))</f>
        <v>1</v>
      </c>
      <c r="K271" t="str" cm="1">
        <f t="array" ref="K271">IF(ROW()&lt;=ROWS(Table1[]), INDEX(Table1[Life Stage], ROW()), INDEX(Table2[Life Stage], ROW()-ROWS(Table1[])))</f>
        <v>Juvenile</v>
      </c>
      <c r="L271" s="50" cm="1">
        <f t="array" ref="L271">IF(ROW()&lt;=ROWS(Table1[]), INDEX(Table1[SalvageSum], ROW()), INDEX(Table2[SalvageSum], ROW()-ROWS(Table1[])))</f>
        <v>0</v>
      </c>
      <c r="M271" s="50" cm="1">
        <f t="array" ref="M271">IF(ROW()&lt;=ROWS(Table1[]), INDEX(Table1[ExpSalv], ROW()), INDEX(Table2[ExpSalv], ROW()-ROWS(Table1[])))</f>
        <v>0</v>
      </c>
      <c r="N271" t="str" cm="1">
        <f t="array" ref="N271">IF(ROW()&lt;=ROWS(Table1[]), INDEX(Table1[Agency], ROW()), INDEX(Table2[Agency], ROW()-ROWS(Table1[])))</f>
        <v>USFWS</v>
      </c>
      <c r="O271" cm="1">
        <f t="array" ref="O271">IF(ROW()&lt;=ROWS(Table1[]), INDEX(Table1[Notes], ROW()), INDEX(Table2[Comments], ROW()-ROWS(Table1[])))</f>
        <v>0</v>
      </c>
    </row>
    <row r="272" spans="1:15" x14ac:dyDescent="0.25">
      <c r="A272" cm="1">
        <f t="array" ref="A272">IF(ROW()&lt;=ROWS(Table1[]), INDEX(Table1[SurveyNo], ROW()), INDEX(Table2[SurveyNo], ROW()-ROWS(Table1[])))</f>
        <v>0</v>
      </c>
      <c r="B272" s="23" cm="1">
        <f t="array" ref="B272">IF(ROW()&lt;=ROWS(Table1[]), INDEX(Table1[Date], ROW()), INDEX(Table2[Date], ROW()-ROWS(Table1[])))</f>
        <v>45638</v>
      </c>
      <c r="C272" cm="1">
        <f t="array" ref="C272">IF(ROW()&lt;=ROWS(Table1[]), INDEX(Table1[SampleID], ROW()), INDEX(Table2[SampleID], ROW()-ROWS(Table1[])))</f>
        <v>723271</v>
      </c>
      <c r="D272" t="str" cm="1">
        <f t="array" ref="D272">IF(ROW()&lt;=ROWS(Table1[]), INDEX(Table1[Survey], ROW()), INDEX(Table2[Survey], ROW()-ROWS(Table1[])))</f>
        <v>EDSM</v>
      </c>
      <c r="E272" t="str" cm="1">
        <f t="array" ref="E272">IF(ROW()&lt;=ROWS(Table1[]), INDEX(Table1[Station Code], ROW()), INDEX(Table2[Station], ROW()-ROWS(Table1[])))</f>
        <v>25-20-SM03</v>
      </c>
      <c r="F272" t="str" cm="1">
        <f t="array" ref="F272">IF(ROW()&lt;=ROWS(Table1[]), INDEX(Table1[Region], ROW()), INDEX(Table2[Region], ROW()-ROWS(Table1[])))</f>
        <v>West</v>
      </c>
      <c r="G272" t="str" cm="1">
        <f t="array" ref="G272">IF(ROW()&lt;=ROWS(Table1[]), INDEX(Table1[Subregion], ROW()), INDEX(Table2[Subregion], ROW()-ROWS(Table1[])))</f>
        <v>Grizzly Bay</v>
      </c>
      <c r="H272" t="str" cm="1">
        <f t="array" ref="H272">IF(ROW()&lt;=ROWS(Table1[]), INDEX(Table1[Stratum], ROW()), INDEX(Table2[Stratum], ROW()-ROWS(Table1[])))</f>
        <v>Suisun Marsh</v>
      </c>
      <c r="I272" cm="1">
        <f t="array" ref="I272">IF(ROW()&lt;=ROWS(Table1[]), INDEX(Table1[Fork Length], ROW()), INDEX(Table2[Length], ROW()-ROWS(Table1[])))</f>
        <v>72</v>
      </c>
      <c r="J272" cm="1">
        <f t="array" ref="J272">IF(ROW()&lt;=ROWS(Table1[]), INDEX(Table1[Catch], ROW()), INDEX(Table2[Frequency], ROW()-ROWS(Table1[])))</f>
        <v>1</v>
      </c>
      <c r="K272" t="str" cm="1">
        <f t="array" ref="K272">IF(ROW()&lt;=ROWS(Table1[]), INDEX(Table1[Life Stage], ROW()), INDEX(Table2[Life Stage], ROW()-ROWS(Table1[])))</f>
        <v>Juvenile</v>
      </c>
      <c r="L272" s="50" cm="1">
        <f t="array" ref="L272">IF(ROW()&lt;=ROWS(Table1[]), INDEX(Table1[SalvageSum], ROW()), INDEX(Table2[SalvageSum], ROW()-ROWS(Table1[])))</f>
        <v>0</v>
      </c>
      <c r="M272" s="50" cm="1">
        <f t="array" ref="M272">IF(ROW()&lt;=ROWS(Table1[]), INDEX(Table1[ExpSalv], ROW()), INDEX(Table2[ExpSalv], ROW()-ROWS(Table1[])))</f>
        <v>0</v>
      </c>
      <c r="N272" t="str" cm="1">
        <f t="array" ref="N272">IF(ROW()&lt;=ROWS(Table1[]), INDEX(Table1[Agency], ROW()), INDEX(Table2[Agency], ROW()-ROWS(Table1[])))</f>
        <v>USFWS</v>
      </c>
      <c r="O272" cm="1">
        <f t="array" ref="O272">IF(ROW()&lt;=ROWS(Table1[]), INDEX(Table1[Notes], ROW()), INDEX(Table2[Comments], ROW()-ROWS(Table1[])))</f>
        <v>0</v>
      </c>
    </row>
    <row r="273" spans="1:15" x14ac:dyDescent="0.25">
      <c r="A273" cm="1">
        <f t="array" ref="A273">IF(ROW()&lt;=ROWS(Table1[]), INDEX(Table1[SurveyNo], ROW()), INDEX(Table2[SurveyNo], ROW()-ROWS(Table1[])))</f>
        <v>0</v>
      </c>
      <c r="B273" s="23" cm="1">
        <f t="array" ref="B273">IF(ROW()&lt;=ROWS(Table1[]), INDEX(Table1[Date], ROW()), INDEX(Table2[Date], ROW()-ROWS(Table1[])))</f>
        <v>45638</v>
      </c>
      <c r="C273" cm="1">
        <f t="array" ref="C273">IF(ROW()&lt;=ROWS(Table1[]), INDEX(Table1[SampleID], ROW()), INDEX(Table2[SampleID], ROW()-ROWS(Table1[])))</f>
        <v>723271</v>
      </c>
      <c r="D273" t="str" cm="1">
        <f t="array" ref="D273">IF(ROW()&lt;=ROWS(Table1[]), INDEX(Table1[Survey], ROW()), INDEX(Table2[Survey], ROW()-ROWS(Table1[])))</f>
        <v>EDSM</v>
      </c>
      <c r="E273" t="str" cm="1">
        <f t="array" ref="E273">IF(ROW()&lt;=ROWS(Table1[]), INDEX(Table1[Station Code], ROW()), INDEX(Table2[Station], ROW()-ROWS(Table1[])))</f>
        <v>25-20-SM03</v>
      </c>
      <c r="F273" t="str" cm="1">
        <f t="array" ref="F273">IF(ROW()&lt;=ROWS(Table1[]), INDEX(Table1[Region], ROW()), INDEX(Table2[Region], ROW()-ROWS(Table1[])))</f>
        <v>West</v>
      </c>
      <c r="G273" t="str" cm="1">
        <f t="array" ref="G273">IF(ROW()&lt;=ROWS(Table1[]), INDEX(Table1[Subregion], ROW()), INDEX(Table2[Subregion], ROW()-ROWS(Table1[])))</f>
        <v>Grizzly Bay</v>
      </c>
      <c r="H273" t="str" cm="1">
        <f t="array" ref="H273">IF(ROW()&lt;=ROWS(Table1[]), INDEX(Table1[Stratum], ROW()), INDEX(Table2[Stratum], ROW()-ROWS(Table1[])))</f>
        <v>Suisun Marsh</v>
      </c>
      <c r="I273" cm="1">
        <f t="array" ref="I273">IF(ROW()&lt;=ROWS(Table1[]), INDEX(Table1[Fork Length], ROW()), INDEX(Table2[Length], ROW()-ROWS(Table1[])))</f>
        <v>73</v>
      </c>
      <c r="J273" cm="1">
        <f t="array" ref="J273">IF(ROW()&lt;=ROWS(Table1[]), INDEX(Table1[Catch], ROW()), INDEX(Table2[Frequency], ROW()-ROWS(Table1[])))</f>
        <v>2</v>
      </c>
      <c r="K273" t="str" cm="1">
        <f t="array" ref="K273">IF(ROW()&lt;=ROWS(Table1[]), INDEX(Table1[Life Stage], ROW()), INDEX(Table2[Life Stage], ROW()-ROWS(Table1[])))</f>
        <v>Juvenile</v>
      </c>
      <c r="L273" s="50" cm="1">
        <f t="array" ref="L273">IF(ROW()&lt;=ROWS(Table1[]), INDEX(Table1[SalvageSum], ROW()), INDEX(Table2[SalvageSum], ROW()-ROWS(Table1[])))</f>
        <v>0</v>
      </c>
      <c r="M273" s="50" cm="1">
        <f t="array" ref="M273">IF(ROW()&lt;=ROWS(Table1[]), INDEX(Table1[ExpSalv], ROW()), INDEX(Table2[ExpSalv], ROW()-ROWS(Table1[])))</f>
        <v>0</v>
      </c>
      <c r="N273" t="str" cm="1">
        <f t="array" ref="N273">IF(ROW()&lt;=ROWS(Table1[]), INDEX(Table1[Agency], ROW()), INDEX(Table2[Agency], ROW()-ROWS(Table1[])))</f>
        <v>USFWS</v>
      </c>
      <c r="O273" cm="1">
        <f t="array" ref="O273">IF(ROW()&lt;=ROWS(Table1[]), INDEX(Table1[Notes], ROW()), INDEX(Table2[Comments], ROW()-ROWS(Table1[])))</f>
        <v>0</v>
      </c>
    </row>
    <row r="274" spans="1:15" x14ac:dyDescent="0.25">
      <c r="A274" cm="1">
        <f t="array" ref="A274">IF(ROW()&lt;=ROWS(Table1[]), INDEX(Table1[SurveyNo], ROW()), INDEX(Table2[SurveyNo], ROW()-ROWS(Table1[])))</f>
        <v>0</v>
      </c>
      <c r="B274" s="23" cm="1">
        <f t="array" ref="B274">IF(ROW()&lt;=ROWS(Table1[]), INDEX(Table1[Date], ROW()), INDEX(Table2[Date], ROW()-ROWS(Table1[])))</f>
        <v>45638</v>
      </c>
      <c r="C274" cm="1">
        <f t="array" ref="C274">IF(ROW()&lt;=ROWS(Table1[]), INDEX(Table1[SampleID], ROW()), INDEX(Table2[SampleID], ROW()-ROWS(Table1[])))</f>
        <v>723271</v>
      </c>
      <c r="D274" t="str" cm="1">
        <f t="array" ref="D274">IF(ROW()&lt;=ROWS(Table1[]), INDEX(Table1[Survey], ROW()), INDEX(Table2[Survey], ROW()-ROWS(Table1[])))</f>
        <v>EDSM</v>
      </c>
      <c r="E274" t="str" cm="1">
        <f t="array" ref="E274">IF(ROW()&lt;=ROWS(Table1[]), INDEX(Table1[Station Code], ROW()), INDEX(Table2[Station], ROW()-ROWS(Table1[])))</f>
        <v>25-20-SM03</v>
      </c>
      <c r="F274" t="str" cm="1">
        <f t="array" ref="F274">IF(ROW()&lt;=ROWS(Table1[]), INDEX(Table1[Region], ROW()), INDEX(Table2[Region], ROW()-ROWS(Table1[])))</f>
        <v>West</v>
      </c>
      <c r="G274" t="str" cm="1">
        <f t="array" ref="G274">IF(ROW()&lt;=ROWS(Table1[]), INDEX(Table1[Subregion], ROW()), INDEX(Table2[Subregion], ROW()-ROWS(Table1[])))</f>
        <v>Grizzly Bay</v>
      </c>
      <c r="H274" t="str" cm="1">
        <f t="array" ref="H274">IF(ROW()&lt;=ROWS(Table1[]), INDEX(Table1[Stratum], ROW()), INDEX(Table2[Stratum], ROW()-ROWS(Table1[])))</f>
        <v>Suisun Marsh</v>
      </c>
      <c r="I274" cm="1">
        <f t="array" ref="I274">IF(ROW()&lt;=ROWS(Table1[]), INDEX(Table1[Fork Length], ROW()), INDEX(Table2[Length], ROW()-ROWS(Table1[])))</f>
        <v>77</v>
      </c>
      <c r="J274" cm="1">
        <f t="array" ref="J274">IF(ROW()&lt;=ROWS(Table1[]), INDEX(Table1[Catch], ROW()), INDEX(Table2[Frequency], ROW()-ROWS(Table1[])))</f>
        <v>1</v>
      </c>
      <c r="K274" t="str" cm="1">
        <f t="array" ref="K274">IF(ROW()&lt;=ROWS(Table1[]), INDEX(Table1[Life Stage], ROW()), INDEX(Table2[Life Stage], ROW()-ROWS(Table1[])))</f>
        <v>Juvenile</v>
      </c>
      <c r="L274" s="50" cm="1">
        <f t="array" ref="L274">IF(ROW()&lt;=ROWS(Table1[]), INDEX(Table1[SalvageSum], ROW()), INDEX(Table2[SalvageSum], ROW()-ROWS(Table1[])))</f>
        <v>0</v>
      </c>
      <c r="M274" s="50" cm="1">
        <f t="array" ref="M274">IF(ROW()&lt;=ROWS(Table1[]), INDEX(Table1[ExpSalv], ROW()), INDEX(Table2[ExpSalv], ROW()-ROWS(Table1[])))</f>
        <v>0</v>
      </c>
      <c r="N274" t="str" cm="1">
        <f t="array" ref="N274">IF(ROW()&lt;=ROWS(Table1[]), INDEX(Table1[Agency], ROW()), INDEX(Table2[Agency], ROW()-ROWS(Table1[])))</f>
        <v>USFWS</v>
      </c>
      <c r="O274" cm="1">
        <f t="array" ref="O274">IF(ROW()&lt;=ROWS(Table1[]), INDEX(Table1[Notes], ROW()), INDEX(Table2[Comments], ROW()-ROWS(Table1[])))</f>
        <v>0</v>
      </c>
    </row>
    <row r="275" spans="1:15" x14ac:dyDescent="0.25">
      <c r="A275" cm="1">
        <f t="array" ref="A275">IF(ROW()&lt;=ROWS(Table1[]), INDEX(Table1[SurveyNo], ROW()), INDEX(Table2[SurveyNo], ROW()-ROWS(Table1[])))</f>
        <v>0</v>
      </c>
      <c r="B275" s="23" cm="1">
        <f t="array" ref="B275">IF(ROW()&lt;=ROWS(Table1[]), INDEX(Table1[Date], ROW()), INDEX(Table2[Date], ROW()-ROWS(Table1[])))</f>
        <v>45638</v>
      </c>
      <c r="C275" cm="1">
        <f t="array" ref="C275">IF(ROW()&lt;=ROWS(Table1[]), INDEX(Table1[SampleID], ROW()), INDEX(Table2[SampleID], ROW()-ROWS(Table1[])))</f>
        <v>723271</v>
      </c>
      <c r="D275" t="str" cm="1">
        <f t="array" ref="D275">IF(ROW()&lt;=ROWS(Table1[]), INDEX(Table1[Survey], ROW()), INDEX(Table2[Survey], ROW()-ROWS(Table1[])))</f>
        <v>EDSM</v>
      </c>
      <c r="E275" t="str" cm="1">
        <f t="array" ref="E275">IF(ROW()&lt;=ROWS(Table1[]), INDEX(Table1[Station Code], ROW()), INDEX(Table2[Station], ROW()-ROWS(Table1[])))</f>
        <v>25-20-SM03</v>
      </c>
      <c r="F275" t="str" cm="1">
        <f t="array" ref="F275">IF(ROW()&lt;=ROWS(Table1[]), INDEX(Table1[Region], ROW()), INDEX(Table2[Region], ROW()-ROWS(Table1[])))</f>
        <v>West</v>
      </c>
      <c r="G275" t="str" cm="1">
        <f t="array" ref="G275">IF(ROW()&lt;=ROWS(Table1[]), INDEX(Table1[Subregion], ROW()), INDEX(Table2[Subregion], ROW()-ROWS(Table1[])))</f>
        <v>Grizzly Bay</v>
      </c>
      <c r="H275" t="str" cm="1">
        <f t="array" ref="H275">IF(ROW()&lt;=ROWS(Table1[]), INDEX(Table1[Stratum], ROW()), INDEX(Table2[Stratum], ROW()-ROWS(Table1[])))</f>
        <v>Suisun Marsh</v>
      </c>
      <c r="I275" cm="1">
        <f t="array" ref="I275">IF(ROW()&lt;=ROWS(Table1[]), INDEX(Table1[Fork Length], ROW()), INDEX(Table2[Length], ROW()-ROWS(Table1[])))</f>
        <v>104</v>
      </c>
      <c r="J275" cm="1">
        <f t="array" ref="J275">IF(ROW()&lt;=ROWS(Table1[]), INDEX(Table1[Catch], ROW()), INDEX(Table2[Frequency], ROW()-ROWS(Table1[])))</f>
        <v>1</v>
      </c>
      <c r="K275" t="str" cm="1">
        <f t="array" ref="K275">IF(ROW()&lt;=ROWS(Table1[]), INDEX(Table1[Life Stage], ROW()), INDEX(Table2[Life Stage], ROW()-ROWS(Table1[])))</f>
        <v>Adult</v>
      </c>
      <c r="L275" s="50" cm="1">
        <f t="array" ref="L275">IF(ROW()&lt;=ROWS(Table1[]), INDEX(Table1[SalvageSum], ROW()), INDEX(Table2[SalvageSum], ROW()-ROWS(Table1[])))</f>
        <v>0</v>
      </c>
      <c r="M275" s="50" cm="1">
        <f t="array" ref="M275">IF(ROW()&lt;=ROWS(Table1[]), INDEX(Table1[ExpSalv], ROW()), INDEX(Table2[ExpSalv], ROW()-ROWS(Table1[])))</f>
        <v>0</v>
      </c>
      <c r="N275" t="str" cm="1">
        <f t="array" ref="N275">IF(ROW()&lt;=ROWS(Table1[]), INDEX(Table1[Agency], ROW()), INDEX(Table2[Agency], ROW()-ROWS(Table1[])))</f>
        <v>USFWS</v>
      </c>
      <c r="O275" cm="1">
        <f t="array" ref="O275">IF(ROW()&lt;=ROWS(Table1[]), INDEX(Table1[Notes], ROW()), INDEX(Table2[Comments], ROW()-ROWS(Table1[])))</f>
        <v>0</v>
      </c>
    </row>
    <row r="276" spans="1:15" x14ac:dyDescent="0.25">
      <c r="A276" cm="1">
        <f t="array" ref="A276">IF(ROW()&lt;=ROWS(Table1[]), INDEX(Table1[SurveyNo], ROW()), INDEX(Table2[SurveyNo], ROW()-ROWS(Table1[])))</f>
        <v>0</v>
      </c>
      <c r="B276" s="23" cm="1">
        <f t="array" ref="B276">IF(ROW()&lt;=ROWS(Table1[]), INDEX(Table1[Date], ROW()), INDEX(Table2[Date], ROW()-ROWS(Table1[])))</f>
        <v>45638</v>
      </c>
      <c r="C276" cm="1">
        <f t="array" ref="C276">IF(ROW()&lt;=ROWS(Table1[]), INDEX(Table1[SampleID], ROW()), INDEX(Table2[SampleID], ROW()-ROWS(Table1[])))</f>
        <v>723271</v>
      </c>
      <c r="D276" t="str" cm="1">
        <f t="array" ref="D276">IF(ROW()&lt;=ROWS(Table1[]), INDEX(Table1[Survey], ROW()), INDEX(Table2[Survey], ROW()-ROWS(Table1[])))</f>
        <v>EDSM</v>
      </c>
      <c r="E276" t="str" cm="1">
        <f t="array" ref="E276">IF(ROW()&lt;=ROWS(Table1[]), INDEX(Table1[Station Code], ROW()), INDEX(Table2[Station], ROW()-ROWS(Table1[])))</f>
        <v>25-20-SM03</v>
      </c>
      <c r="F276" t="str" cm="1">
        <f t="array" ref="F276">IF(ROW()&lt;=ROWS(Table1[]), INDEX(Table1[Region], ROW()), INDEX(Table2[Region], ROW()-ROWS(Table1[])))</f>
        <v>West</v>
      </c>
      <c r="G276" t="str" cm="1">
        <f t="array" ref="G276">IF(ROW()&lt;=ROWS(Table1[]), INDEX(Table1[Subregion], ROW()), INDEX(Table2[Subregion], ROW()-ROWS(Table1[])))</f>
        <v>Grizzly Bay</v>
      </c>
      <c r="H276" t="str" cm="1">
        <f t="array" ref="H276">IF(ROW()&lt;=ROWS(Table1[]), INDEX(Table1[Stratum], ROW()), INDEX(Table2[Stratum], ROW()-ROWS(Table1[])))</f>
        <v>Suisun Marsh</v>
      </c>
      <c r="I276" cm="1">
        <f t="array" ref="I276">IF(ROW()&lt;=ROWS(Table1[]), INDEX(Table1[Fork Length], ROW()), INDEX(Table2[Length], ROW()-ROWS(Table1[])))</f>
        <v>106</v>
      </c>
      <c r="J276" cm="1">
        <f t="array" ref="J276">IF(ROW()&lt;=ROWS(Table1[]), INDEX(Table1[Catch], ROW()), INDEX(Table2[Frequency], ROW()-ROWS(Table1[])))</f>
        <v>1</v>
      </c>
      <c r="K276" t="str" cm="1">
        <f t="array" ref="K276">IF(ROW()&lt;=ROWS(Table1[]), INDEX(Table1[Life Stage], ROW()), INDEX(Table2[Life Stage], ROW()-ROWS(Table1[])))</f>
        <v>Adult</v>
      </c>
      <c r="L276" s="50" cm="1">
        <f t="array" ref="L276">IF(ROW()&lt;=ROWS(Table1[]), INDEX(Table1[SalvageSum], ROW()), INDEX(Table2[SalvageSum], ROW()-ROWS(Table1[])))</f>
        <v>0</v>
      </c>
      <c r="M276" s="50" cm="1">
        <f t="array" ref="M276">IF(ROW()&lt;=ROWS(Table1[]), INDEX(Table1[ExpSalv], ROW()), INDEX(Table2[ExpSalv], ROW()-ROWS(Table1[])))</f>
        <v>0</v>
      </c>
      <c r="N276" t="str" cm="1">
        <f t="array" ref="N276">IF(ROW()&lt;=ROWS(Table1[]), INDEX(Table1[Agency], ROW()), INDEX(Table2[Agency], ROW()-ROWS(Table1[])))</f>
        <v>USFWS</v>
      </c>
      <c r="O276" cm="1">
        <f t="array" ref="O276">IF(ROW()&lt;=ROWS(Table1[]), INDEX(Table1[Notes], ROW()), INDEX(Table2[Comments], ROW()-ROWS(Table1[])))</f>
        <v>0</v>
      </c>
    </row>
    <row r="277" spans="1:15" x14ac:dyDescent="0.25">
      <c r="A277" cm="1">
        <f t="array" ref="A277">IF(ROW()&lt;=ROWS(Table1[]), INDEX(Table1[SurveyNo], ROW()), INDEX(Table2[SurveyNo], ROW()-ROWS(Table1[])))</f>
        <v>0</v>
      </c>
      <c r="B277" s="23" cm="1">
        <f t="array" ref="B277">IF(ROW()&lt;=ROWS(Table1[]), INDEX(Table1[Date], ROW()), INDEX(Table2[Date], ROW()-ROWS(Table1[])))</f>
        <v>45638</v>
      </c>
      <c r="C277" cm="1">
        <f t="array" ref="C277">IF(ROW()&lt;=ROWS(Table1[]), INDEX(Table1[SampleID], ROW()), INDEX(Table2[SampleID], ROW()-ROWS(Table1[])))</f>
        <v>723277</v>
      </c>
      <c r="D277" t="str" cm="1">
        <f t="array" ref="D277">IF(ROW()&lt;=ROWS(Table1[]), INDEX(Table1[Survey], ROW()), INDEX(Table2[Survey], ROW()-ROWS(Table1[])))</f>
        <v>EDSM</v>
      </c>
      <c r="E277" t="str" cm="1">
        <f t="array" ref="E277">IF(ROW()&lt;=ROWS(Table1[]), INDEX(Table1[Station Code], ROW()), INDEX(Table2[Station], ROW()-ROWS(Table1[])))</f>
        <v>25-20-SM02</v>
      </c>
      <c r="F277" t="str" cm="1">
        <f t="array" ref="F277">IF(ROW()&lt;=ROWS(Table1[]), INDEX(Table1[Region], ROW()), INDEX(Table2[Region], ROW()-ROWS(Table1[])))</f>
        <v>West</v>
      </c>
      <c r="G277" t="str" cm="1">
        <f t="array" ref="G277">IF(ROW()&lt;=ROWS(Table1[]), INDEX(Table1[Subregion], ROW()), INDEX(Table2[Subregion], ROW()-ROWS(Table1[])))</f>
        <v>Suisun Marsh</v>
      </c>
      <c r="H277" t="str" cm="1">
        <f t="array" ref="H277">IF(ROW()&lt;=ROWS(Table1[]), INDEX(Table1[Stratum], ROW()), INDEX(Table2[Stratum], ROW()-ROWS(Table1[])))</f>
        <v>Suisun Marsh</v>
      </c>
      <c r="I277" cm="1">
        <f t="array" ref="I277">IF(ROW()&lt;=ROWS(Table1[]), INDEX(Table1[Fork Length], ROW()), INDEX(Table2[Length], ROW()-ROWS(Table1[])))</f>
        <v>67</v>
      </c>
      <c r="J277" cm="1">
        <f t="array" ref="J277">IF(ROW()&lt;=ROWS(Table1[]), INDEX(Table1[Catch], ROW()), INDEX(Table2[Frequency], ROW()-ROWS(Table1[])))</f>
        <v>1</v>
      </c>
      <c r="K277" t="str" cm="1">
        <f t="array" ref="K277">IF(ROW()&lt;=ROWS(Table1[]), INDEX(Table1[Life Stage], ROW()), INDEX(Table2[Life Stage], ROW()-ROWS(Table1[])))</f>
        <v>Juvenile</v>
      </c>
      <c r="L277" s="50" cm="1">
        <f t="array" ref="L277">IF(ROW()&lt;=ROWS(Table1[]), INDEX(Table1[SalvageSum], ROW()), INDEX(Table2[SalvageSum], ROW()-ROWS(Table1[])))</f>
        <v>0</v>
      </c>
      <c r="M277" s="50" cm="1">
        <f t="array" ref="M277">IF(ROW()&lt;=ROWS(Table1[]), INDEX(Table1[ExpSalv], ROW()), INDEX(Table2[ExpSalv], ROW()-ROWS(Table1[])))</f>
        <v>0</v>
      </c>
      <c r="N277" t="str" cm="1">
        <f t="array" ref="N277">IF(ROW()&lt;=ROWS(Table1[]), INDEX(Table1[Agency], ROW()), INDEX(Table2[Agency], ROW()-ROWS(Table1[])))</f>
        <v>USFWS</v>
      </c>
      <c r="O277" cm="1">
        <f t="array" ref="O277">IF(ROW()&lt;=ROWS(Table1[]), INDEX(Table1[Notes], ROW()), INDEX(Table2[Comments], ROW()-ROWS(Table1[])))</f>
        <v>0</v>
      </c>
    </row>
    <row r="278" spans="1:15" x14ac:dyDescent="0.25">
      <c r="A278" cm="1">
        <f t="array" ref="A278">IF(ROW()&lt;=ROWS(Table1[]), INDEX(Table1[SurveyNo], ROW()), INDEX(Table2[SurveyNo], ROW()-ROWS(Table1[])))</f>
        <v>0</v>
      </c>
      <c r="B278" s="23" cm="1">
        <f t="array" ref="B278">IF(ROW()&lt;=ROWS(Table1[]), INDEX(Table1[Date], ROW()), INDEX(Table2[Date], ROW()-ROWS(Table1[])))</f>
        <v>45638</v>
      </c>
      <c r="C278" cm="1">
        <f t="array" ref="C278">IF(ROW()&lt;=ROWS(Table1[]), INDEX(Table1[SampleID], ROW()), INDEX(Table2[SampleID], ROW()-ROWS(Table1[])))</f>
        <v>723278</v>
      </c>
      <c r="D278" t="str" cm="1">
        <f t="array" ref="D278">IF(ROW()&lt;=ROWS(Table1[]), INDEX(Table1[Survey], ROW()), INDEX(Table2[Survey], ROW()-ROWS(Table1[])))</f>
        <v>EDSM</v>
      </c>
      <c r="E278" t="str" cm="1">
        <f t="array" ref="E278">IF(ROW()&lt;=ROWS(Table1[]), INDEX(Table1[Station Code], ROW()), INDEX(Table2[Station], ROW()-ROWS(Table1[])))</f>
        <v>25-20-SM02</v>
      </c>
      <c r="F278" t="str" cm="1">
        <f t="array" ref="F278">IF(ROW()&lt;=ROWS(Table1[]), INDEX(Table1[Region], ROW()), INDEX(Table2[Region], ROW()-ROWS(Table1[])))</f>
        <v>West</v>
      </c>
      <c r="G278" t="str" cm="1">
        <f t="array" ref="G278">IF(ROW()&lt;=ROWS(Table1[]), INDEX(Table1[Subregion], ROW()), INDEX(Table2[Subregion], ROW()-ROWS(Table1[])))</f>
        <v>Suisun Marsh</v>
      </c>
      <c r="H278" t="str" cm="1">
        <f t="array" ref="H278">IF(ROW()&lt;=ROWS(Table1[]), INDEX(Table1[Stratum], ROW()), INDEX(Table2[Stratum], ROW()-ROWS(Table1[])))</f>
        <v>Suisun Marsh</v>
      </c>
      <c r="I278" cm="1">
        <f t="array" ref="I278">IF(ROW()&lt;=ROWS(Table1[]), INDEX(Table1[Fork Length], ROW()), INDEX(Table2[Length], ROW()-ROWS(Table1[])))</f>
        <v>0</v>
      </c>
      <c r="J278" cm="1">
        <f t="array" ref="J278">IF(ROW()&lt;=ROWS(Table1[]), INDEX(Table1[Catch], ROW()), INDEX(Table2[Frequency], ROW()-ROWS(Table1[])))</f>
        <v>1</v>
      </c>
      <c r="K278" t="str" cm="1">
        <f t="array" ref="K278">IF(ROW()&lt;=ROWS(Table1[]), INDEX(Table1[Life Stage], ROW()), INDEX(Table2[Life Stage], ROW()-ROWS(Table1[])))</f>
        <v>Adult</v>
      </c>
      <c r="L278" s="50" cm="1">
        <f t="array" ref="L278">IF(ROW()&lt;=ROWS(Table1[]), INDEX(Table1[SalvageSum], ROW()), INDEX(Table2[SalvageSum], ROW()-ROWS(Table1[])))</f>
        <v>0</v>
      </c>
      <c r="M278" s="50" cm="1">
        <f t="array" ref="M278">IF(ROW()&lt;=ROWS(Table1[]), INDEX(Table1[ExpSalv], ROW()), INDEX(Table2[ExpSalv], ROW()-ROWS(Table1[])))</f>
        <v>0</v>
      </c>
      <c r="N278" t="str" cm="1">
        <f t="array" ref="N278">IF(ROW()&lt;=ROWS(Table1[]), INDEX(Table1[Agency], ROW()), INDEX(Table2[Agency], ROW()-ROWS(Table1[])))</f>
        <v>USFWS</v>
      </c>
      <c r="O278" cm="1">
        <f t="array" ref="O278">IF(ROW()&lt;=ROWS(Table1[]), INDEX(Table1[Notes], ROW()), INDEX(Table2[Comments], ROW()-ROWS(Table1[])))</f>
        <v>0</v>
      </c>
    </row>
    <row r="279" spans="1:15" x14ac:dyDescent="0.25">
      <c r="A279" cm="1">
        <f t="array" ref="A279">IF(ROW()&lt;=ROWS(Table1[]), INDEX(Table1[SurveyNo], ROW()), INDEX(Table2[SurveyNo], ROW()-ROWS(Table1[])))</f>
        <v>0</v>
      </c>
      <c r="B279" s="23" cm="1">
        <f t="array" ref="B279">IF(ROW()&lt;=ROWS(Table1[]), INDEX(Table1[Date], ROW()), INDEX(Table2[Date], ROW()-ROWS(Table1[])))</f>
        <v>45638</v>
      </c>
      <c r="C279" cm="1">
        <f t="array" ref="C279">IF(ROW()&lt;=ROWS(Table1[]), INDEX(Table1[SampleID], ROW()), INDEX(Table2[SampleID], ROW()-ROWS(Table1[])))</f>
        <v>723278</v>
      </c>
      <c r="D279" t="str" cm="1">
        <f t="array" ref="D279">IF(ROW()&lt;=ROWS(Table1[]), INDEX(Table1[Survey], ROW()), INDEX(Table2[Survey], ROW()-ROWS(Table1[])))</f>
        <v>EDSM</v>
      </c>
      <c r="E279" t="str" cm="1">
        <f t="array" ref="E279">IF(ROW()&lt;=ROWS(Table1[]), INDEX(Table1[Station Code], ROW()), INDEX(Table2[Station], ROW()-ROWS(Table1[])))</f>
        <v>25-20-SM02</v>
      </c>
      <c r="F279" t="str" cm="1">
        <f t="array" ref="F279">IF(ROW()&lt;=ROWS(Table1[]), INDEX(Table1[Region], ROW()), INDEX(Table2[Region], ROW()-ROWS(Table1[])))</f>
        <v>West</v>
      </c>
      <c r="G279" t="str" cm="1">
        <f t="array" ref="G279">IF(ROW()&lt;=ROWS(Table1[]), INDEX(Table1[Subregion], ROW()), INDEX(Table2[Subregion], ROW()-ROWS(Table1[])))</f>
        <v>Suisun Marsh</v>
      </c>
      <c r="H279" t="str" cm="1">
        <f t="array" ref="H279">IF(ROW()&lt;=ROWS(Table1[]), INDEX(Table1[Stratum], ROW()), INDEX(Table2[Stratum], ROW()-ROWS(Table1[])))</f>
        <v>Suisun Marsh</v>
      </c>
      <c r="I279" cm="1">
        <f t="array" ref="I279">IF(ROW()&lt;=ROWS(Table1[]), INDEX(Table1[Fork Length], ROW()), INDEX(Table2[Length], ROW()-ROWS(Table1[])))</f>
        <v>58</v>
      </c>
      <c r="J279" cm="1">
        <f t="array" ref="J279">IF(ROW()&lt;=ROWS(Table1[]), INDEX(Table1[Catch], ROW()), INDEX(Table2[Frequency], ROW()-ROWS(Table1[])))</f>
        <v>1</v>
      </c>
      <c r="K279" t="str" cm="1">
        <f t="array" ref="K279">IF(ROW()&lt;=ROWS(Table1[]), INDEX(Table1[Life Stage], ROW()), INDEX(Table2[Life Stage], ROW()-ROWS(Table1[])))</f>
        <v>Juvenile</v>
      </c>
      <c r="L279" s="50" cm="1">
        <f t="array" ref="L279">IF(ROW()&lt;=ROWS(Table1[]), INDEX(Table1[SalvageSum], ROW()), INDEX(Table2[SalvageSum], ROW()-ROWS(Table1[])))</f>
        <v>0</v>
      </c>
      <c r="M279" s="50" cm="1">
        <f t="array" ref="M279">IF(ROW()&lt;=ROWS(Table1[]), INDEX(Table1[ExpSalv], ROW()), INDEX(Table2[ExpSalv], ROW()-ROWS(Table1[])))</f>
        <v>0</v>
      </c>
      <c r="N279" t="str" cm="1">
        <f t="array" ref="N279">IF(ROW()&lt;=ROWS(Table1[]), INDEX(Table1[Agency], ROW()), INDEX(Table2[Agency], ROW()-ROWS(Table1[])))</f>
        <v>USFWS</v>
      </c>
      <c r="O279" cm="1">
        <f t="array" ref="O279">IF(ROW()&lt;=ROWS(Table1[]), INDEX(Table1[Notes], ROW()), INDEX(Table2[Comments], ROW()-ROWS(Table1[])))</f>
        <v>0</v>
      </c>
    </row>
    <row r="280" spans="1:15" x14ac:dyDescent="0.25">
      <c r="A280" cm="1">
        <f t="array" ref="A280">IF(ROW()&lt;=ROWS(Table1[]), INDEX(Table1[SurveyNo], ROW()), INDEX(Table2[SurveyNo], ROW()-ROWS(Table1[])))</f>
        <v>0</v>
      </c>
      <c r="B280" s="23" cm="1">
        <f t="array" ref="B280">IF(ROW()&lt;=ROWS(Table1[]), INDEX(Table1[Date], ROW()), INDEX(Table2[Date], ROW()-ROWS(Table1[])))</f>
        <v>45638</v>
      </c>
      <c r="C280" cm="1">
        <f t="array" ref="C280">IF(ROW()&lt;=ROWS(Table1[]), INDEX(Table1[SampleID], ROW()), INDEX(Table2[SampleID], ROW()-ROWS(Table1[])))</f>
        <v>723284</v>
      </c>
      <c r="D280" t="str" cm="1">
        <f t="array" ref="D280">IF(ROW()&lt;=ROWS(Table1[]), INDEX(Table1[Survey], ROW()), INDEX(Table2[Survey], ROW()-ROWS(Table1[])))</f>
        <v>EDSM</v>
      </c>
      <c r="E280" t="str" cm="1">
        <f t="array" ref="E280">IF(ROW()&lt;=ROWS(Table1[]), INDEX(Table1[Station Code], ROW()), INDEX(Table2[Station], ROW()-ROWS(Table1[])))</f>
        <v>25-20-SM02</v>
      </c>
      <c r="F280" t="str" cm="1">
        <f t="array" ref="F280">IF(ROW()&lt;=ROWS(Table1[]), INDEX(Table1[Region], ROW()), INDEX(Table2[Region], ROW()-ROWS(Table1[])))</f>
        <v>West</v>
      </c>
      <c r="G280" t="str" cm="1">
        <f t="array" ref="G280">IF(ROW()&lt;=ROWS(Table1[]), INDEX(Table1[Subregion], ROW()), INDEX(Table2[Subregion], ROW()-ROWS(Table1[])))</f>
        <v>Suisun Marsh</v>
      </c>
      <c r="H280" t="str" cm="1">
        <f t="array" ref="H280">IF(ROW()&lt;=ROWS(Table1[]), INDEX(Table1[Stratum], ROW()), INDEX(Table2[Stratum], ROW()-ROWS(Table1[])))</f>
        <v>Suisun Marsh</v>
      </c>
      <c r="I280" cm="1">
        <f t="array" ref="I280">IF(ROW()&lt;=ROWS(Table1[]), INDEX(Table1[Fork Length], ROW()), INDEX(Table2[Length], ROW()-ROWS(Table1[])))</f>
        <v>66</v>
      </c>
      <c r="J280" cm="1">
        <f t="array" ref="J280">IF(ROW()&lt;=ROWS(Table1[]), INDEX(Table1[Catch], ROW()), INDEX(Table2[Frequency], ROW()-ROWS(Table1[])))</f>
        <v>1</v>
      </c>
      <c r="K280" t="str" cm="1">
        <f t="array" ref="K280">IF(ROW()&lt;=ROWS(Table1[]), INDEX(Table1[Life Stage], ROW()), INDEX(Table2[Life Stage], ROW()-ROWS(Table1[])))</f>
        <v>Juvenile</v>
      </c>
      <c r="L280" s="50" cm="1">
        <f t="array" ref="L280">IF(ROW()&lt;=ROWS(Table1[]), INDEX(Table1[SalvageSum], ROW()), INDEX(Table2[SalvageSum], ROW()-ROWS(Table1[])))</f>
        <v>0</v>
      </c>
      <c r="M280" s="50" cm="1">
        <f t="array" ref="M280">IF(ROW()&lt;=ROWS(Table1[]), INDEX(Table1[ExpSalv], ROW()), INDEX(Table2[ExpSalv], ROW()-ROWS(Table1[])))</f>
        <v>0</v>
      </c>
      <c r="N280" t="str" cm="1">
        <f t="array" ref="N280">IF(ROW()&lt;=ROWS(Table1[]), INDEX(Table1[Agency], ROW()), INDEX(Table2[Agency], ROW()-ROWS(Table1[])))</f>
        <v>USFWS</v>
      </c>
      <c r="O280" cm="1">
        <f t="array" ref="O280">IF(ROW()&lt;=ROWS(Table1[]), INDEX(Table1[Notes], ROW()), INDEX(Table2[Comments], ROW()-ROWS(Table1[])))</f>
        <v>0</v>
      </c>
    </row>
    <row r="281" spans="1:15" x14ac:dyDescent="0.25">
      <c r="A281" cm="1">
        <f t="array" ref="A281">IF(ROW()&lt;=ROWS(Table1[]), INDEX(Table1[SurveyNo], ROW()), INDEX(Table2[SurveyNo], ROW()-ROWS(Table1[])))</f>
        <v>0</v>
      </c>
      <c r="B281" s="23" cm="1">
        <f t="array" ref="B281">IF(ROW()&lt;=ROWS(Table1[]), INDEX(Table1[Date], ROW()), INDEX(Table2[Date], ROW()-ROWS(Table1[])))</f>
        <v>45638</v>
      </c>
      <c r="C281" cm="1">
        <f t="array" ref="C281">IF(ROW()&lt;=ROWS(Table1[]), INDEX(Table1[SampleID], ROW()), INDEX(Table2[SampleID], ROW()-ROWS(Table1[])))</f>
        <v>723284</v>
      </c>
      <c r="D281" t="str" cm="1">
        <f t="array" ref="D281">IF(ROW()&lt;=ROWS(Table1[]), INDEX(Table1[Survey], ROW()), INDEX(Table2[Survey], ROW()-ROWS(Table1[])))</f>
        <v>EDSM</v>
      </c>
      <c r="E281" t="str" cm="1">
        <f t="array" ref="E281">IF(ROW()&lt;=ROWS(Table1[]), INDEX(Table1[Station Code], ROW()), INDEX(Table2[Station], ROW()-ROWS(Table1[])))</f>
        <v>25-20-SM02</v>
      </c>
      <c r="F281" t="str" cm="1">
        <f t="array" ref="F281">IF(ROW()&lt;=ROWS(Table1[]), INDEX(Table1[Region], ROW()), INDEX(Table2[Region], ROW()-ROWS(Table1[])))</f>
        <v>West</v>
      </c>
      <c r="G281" t="str" cm="1">
        <f t="array" ref="G281">IF(ROW()&lt;=ROWS(Table1[]), INDEX(Table1[Subregion], ROW()), INDEX(Table2[Subregion], ROW()-ROWS(Table1[])))</f>
        <v>Suisun Marsh</v>
      </c>
      <c r="H281" t="str" cm="1">
        <f t="array" ref="H281">IF(ROW()&lt;=ROWS(Table1[]), INDEX(Table1[Stratum], ROW()), INDEX(Table2[Stratum], ROW()-ROWS(Table1[])))</f>
        <v>Suisun Marsh</v>
      </c>
      <c r="I281" cm="1">
        <f t="array" ref="I281">IF(ROW()&lt;=ROWS(Table1[]), INDEX(Table1[Fork Length], ROW()), INDEX(Table2[Length], ROW()-ROWS(Table1[])))</f>
        <v>115</v>
      </c>
      <c r="J281" cm="1">
        <f t="array" ref="J281">IF(ROW()&lt;=ROWS(Table1[]), INDEX(Table1[Catch], ROW()), INDEX(Table2[Frequency], ROW()-ROWS(Table1[])))</f>
        <v>1</v>
      </c>
      <c r="K281" t="str" cm="1">
        <f t="array" ref="K281">IF(ROW()&lt;=ROWS(Table1[]), INDEX(Table1[Life Stage], ROW()), INDEX(Table2[Life Stage], ROW()-ROWS(Table1[])))</f>
        <v>Adult</v>
      </c>
      <c r="L281" s="50" cm="1">
        <f t="array" ref="L281">IF(ROW()&lt;=ROWS(Table1[]), INDEX(Table1[SalvageSum], ROW()), INDEX(Table2[SalvageSum], ROW()-ROWS(Table1[])))</f>
        <v>0</v>
      </c>
      <c r="M281" s="50" cm="1">
        <f t="array" ref="M281">IF(ROW()&lt;=ROWS(Table1[]), INDEX(Table1[ExpSalv], ROW()), INDEX(Table2[ExpSalv], ROW()-ROWS(Table1[])))</f>
        <v>0</v>
      </c>
      <c r="N281" t="str" cm="1">
        <f t="array" ref="N281">IF(ROW()&lt;=ROWS(Table1[]), INDEX(Table1[Agency], ROW()), INDEX(Table2[Agency], ROW()-ROWS(Table1[])))</f>
        <v>USFWS</v>
      </c>
      <c r="O281" cm="1">
        <f t="array" ref="O281">IF(ROW()&lt;=ROWS(Table1[]), INDEX(Table1[Notes], ROW()), INDEX(Table2[Comments], ROW()-ROWS(Table1[])))</f>
        <v>0</v>
      </c>
    </row>
    <row r="282" spans="1:15" x14ac:dyDescent="0.25">
      <c r="A282" cm="1">
        <f t="array" ref="A282">IF(ROW()&lt;=ROWS(Table1[]), INDEX(Table1[SurveyNo], ROW()), INDEX(Table2[SurveyNo], ROW()-ROWS(Table1[])))</f>
        <v>0</v>
      </c>
      <c r="B282" s="23" cm="1">
        <f t="array" ref="B282">IF(ROW()&lt;=ROWS(Table1[]), INDEX(Table1[Date], ROW()), INDEX(Table2[Date], ROW()-ROWS(Table1[])))</f>
        <v>45638</v>
      </c>
      <c r="C282" cm="1">
        <f t="array" ref="C282">IF(ROW()&lt;=ROWS(Table1[]), INDEX(Table1[SampleID], ROW()), INDEX(Table2[SampleID], ROW()-ROWS(Table1[])))</f>
        <v>723306</v>
      </c>
      <c r="D282" t="str" cm="1">
        <f t="array" ref="D282">IF(ROW()&lt;=ROWS(Table1[]), INDEX(Table1[Survey], ROW()), INDEX(Table2[Survey], ROW()-ROWS(Table1[])))</f>
        <v>EDSM</v>
      </c>
      <c r="E282" t="str" cm="1">
        <f t="array" ref="E282">IF(ROW()&lt;=ROWS(Table1[]), INDEX(Table1[Station Code], ROW()), INDEX(Table2[Station], ROW()-ROWS(Table1[])))</f>
        <v>25-20-SM01</v>
      </c>
      <c r="F282" t="str" cm="1">
        <f t="array" ref="F282">IF(ROW()&lt;=ROWS(Table1[]), INDEX(Table1[Region], ROW()), INDEX(Table2[Region], ROW()-ROWS(Table1[])))</f>
        <v>West</v>
      </c>
      <c r="G282" t="str" cm="1">
        <f t="array" ref="G282">IF(ROW()&lt;=ROWS(Table1[]), INDEX(Table1[Subregion], ROW()), INDEX(Table2[Subregion], ROW()-ROWS(Table1[])))</f>
        <v>Suisun Marsh</v>
      </c>
      <c r="H282" t="str" cm="1">
        <f t="array" ref="H282">IF(ROW()&lt;=ROWS(Table1[]), INDEX(Table1[Stratum], ROW()), INDEX(Table2[Stratum], ROW()-ROWS(Table1[])))</f>
        <v>Suisun Marsh</v>
      </c>
      <c r="I282" cm="1">
        <f t="array" ref="I282">IF(ROW()&lt;=ROWS(Table1[]), INDEX(Table1[Fork Length], ROW()), INDEX(Table2[Length], ROW()-ROWS(Table1[])))</f>
        <v>58</v>
      </c>
      <c r="J282" cm="1">
        <f t="array" ref="J282">IF(ROW()&lt;=ROWS(Table1[]), INDEX(Table1[Catch], ROW()), INDEX(Table2[Frequency], ROW()-ROWS(Table1[])))</f>
        <v>1</v>
      </c>
      <c r="K282" t="str" cm="1">
        <f t="array" ref="K282">IF(ROW()&lt;=ROWS(Table1[]), INDEX(Table1[Life Stage], ROW()), INDEX(Table2[Life Stage], ROW()-ROWS(Table1[])))</f>
        <v>Juvenile</v>
      </c>
      <c r="L282" s="50" cm="1">
        <f t="array" ref="L282">IF(ROW()&lt;=ROWS(Table1[]), INDEX(Table1[SalvageSum], ROW()), INDEX(Table2[SalvageSum], ROW()-ROWS(Table1[])))</f>
        <v>0</v>
      </c>
      <c r="M282" s="50" cm="1">
        <f t="array" ref="M282">IF(ROW()&lt;=ROWS(Table1[]), INDEX(Table1[ExpSalv], ROW()), INDEX(Table2[ExpSalv], ROW()-ROWS(Table1[])))</f>
        <v>0</v>
      </c>
      <c r="N282" t="str" cm="1">
        <f t="array" ref="N282">IF(ROW()&lt;=ROWS(Table1[]), INDEX(Table1[Agency], ROW()), INDEX(Table2[Agency], ROW()-ROWS(Table1[])))</f>
        <v>USFWS</v>
      </c>
      <c r="O282" cm="1">
        <f t="array" ref="O282">IF(ROW()&lt;=ROWS(Table1[]), INDEX(Table1[Notes], ROW()), INDEX(Table2[Comments], ROW()-ROWS(Table1[])))</f>
        <v>0</v>
      </c>
    </row>
    <row r="283" spans="1:15" x14ac:dyDescent="0.25">
      <c r="A283" cm="1">
        <f t="array" ref="A283">IF(ROW()&lt;=ROWS(Table1[]), INDEX(Table1[SurveyNo], ROW()), INDEX(Table2[SurveyNo], ROW()-ROWS(Table1[])))</f>
        <v>0</v>
      </c>
      <c r="B283" s="23" cm="1">
        <f t="array" ref="B283">IF(ROW()&lt;=ROWS(Table1[]), INDEX(Table1[Date], ROW()), INDEX(Table2[Date], ROW()-ROWS(Table1[])))</f>
        <v>45638</v>
      </c>
      <c r="C283" cm="1">
        <f t="array" ref="C283">IF(ROW()&lt;=ROWS(Table1[]), INDEX(Table1[SampleID], ROW()), INDEX(Table2[SampleID], ROW()-ROWS(Table1[])))</f>
        <v>723309</v>
      </c>
      <c r="D283" t="str" cm="1">
        <f t="array" ref="D283">IF(ROW()&lt;=ROWS(Table1[]), INDEX(Table1[Survey], ROW()), INDEX(Table2[Survey], ROW()-ROWS(Table1[])))</f>
        <v>EDSM</v>
      </c>
      <c r="E283" t="str" cm="1">
        <f t="array" ref="E283">IF(ROW()&lt;=ROWS(Table1[]), INDEX(Table1[Station Code], ROW()), INDEX(Table2[Station], ROW()-ROWS(Table1[])))</f>
        <v>25-20-SM01</v>
      </c>
      <c r="F283" t="str" cm="1">
        <f t="array" ref="F283">IF(ROW()&lt;=ROWS(Table1[]), INDEX(Table1[Region], ROW()), INDEX(Table2[Region], ROW()-ROWS(Table1[])))</f>
        <v>West</v>
      </c>
      <c r="G283" t="str" cm="1">
        <f t="array" ref="G283">IF(ROW()&lt;=ROWS(Table1[]), INDEX(Table1[Subregion], ROW()), INDEX(Table2[Subregion], ROW()-ROWS(Table1[])))</f>
        <v>Suisun Marsh</v>
      </c>
      <c r="H283" t="str" cm="1">
        <f t="array" ref="H283">IF(ROW()&lt;=ROWS(Table1[]), INDEX(Table1[Stratum], ROW()), INDEX(Table2[Stratum], ROW()-ROWS(Table1[])))</f>
        <v>Suisun Marsh</v>
      </c>
      <c r="I283" cm="1">
        <f t="array" ref="I283">IF(ROW()&lt;=ROWS(Table1[]), INDEX(Table1[Fork Length], ROW()), INDEX(Table2[Length], ROW()-ROWS(Table1[])))</f>
        <v>64</v>
      </c>
      <c r="J283" cm="1">
        <f t="array" ref="J283">IF(ROW()&lt;=ROWS(Table1[]), INDEX(Table1[Catch], ROW()), INDEX(Table2[Frequency], ROW()-ROWS(Table1[])))</f>
        <v>1</v>
      </c>
      <c r="K283" t="str" cm="1">
        <f t="array" ref="K283">IF(ROW()&lt;=ROWS(Table1[]), INDEX(Table1[Life Stage], ROW()), INDEX(Table2[Life Stage], ROW()-ROWS(Table1[])))</f>
        <v>Juvenile</v>
      </c>
      <c r="L283" s="50" cm="1">
        <f t="array" ref="L283">IF(ROW()&lt;=ROWS(Table1[]), INDEX(Table1[SalvageSum], ROW()), INDEX(Table2[SalvageSum], ROW()-ROWS(Table1[])))</f>
        <v>0</v>
      </c>
      <c r="M283" s="50" cm="1">
        <f t="array" ref="M283">IF(ROW()&lt;=ROWS(Table1[]), INDEX(Table1[ExpSalv], ROW()), INDEX(Table2[ExpSalv], ROW()-ROWS(Table1[])))</f>
        <v>0</v>
      </c>
      <c r="N283" t="str" cm="1">
        <f t="array" ref="N283">IF(ROW()&lt;=ROWS(Table1[]), INDEX(Table1[Agency], ROW()), INDEX(Table2[Agency], ROW()-ROWS(Table1[])))</f>
        <v>USFWS</v>
      </c>
      <c r="O283" cm="1">
        <f t="array" ref="O283">IF(ROW()&lt;=ROWS(Table1[]), INDEX(Table1[Notes], ROW()), INDEX(Table2[Comments], ROW()-ROWS(Table1[])))</f>
        <v>0</v>
      </c>
    </row>
    <row r="284" spans="1:15" x14ac:dyDescent="0.25">
      <c r="A284" cm="1">
        <f t="array" ref="A284">IF(ROW()&lt;=ROWS(Table1[]), INDEX(Table1[SurveyNo], ROW()), INDEX(Table2[SurveyNo], ROW()-ROWS(Table1[])))</f>
        <v>0</v>
      </c>
      <c r="B284" s="23" cm="1">
        <f t="array" ref="B284">IF(ROW()&lt;=ROWS(Table1[]), INDEX(Table1[Date], ROW()), INDEX(Table2[Date], ROW()-ROWS(Table1[])))</f>
        <v>45638</v>
      </c>
      <c r="C284" cm="1">
        <f t="array" ref="C284">IF(ROW()&lt;=ROWS(Table1[]), INDEX(Table1[SampleID], ROW()), INDEX(Table2[SampleID], ROW()-ROWS(Table1[])))</f>
        <v>723312</v>
      </c>
      <c r="D284" t="str" cm="1">
        <f t="array" ref="D284">IF(ROW()&lt;=ROWS(Table1[]), INDEX(Table1[Survey], ROW()), INDEX(Table2[Survey], ROW()-ROWS(Table1[])))</f>
        <v>EDSM</v>
      </c>
      <c r="E284" t="str" cm="1">
        <f t="array" ref="E284">IF(ROW()&lt;=ROWS(Table1[]), INDEX(Table1[Station Code], ROW()), INDEX(Table2[Station], ROW()-ROWS(Table1[])))</f>
        <v>25-20-SM01</v>
      </c>
      <c r="F284" t="str" cm="1">
        <f t="array" ref="F284">IF(ROW()&lt;=ROWS(Table1[]), INDEX(Table1[Region], ROW()), INDEX(Table2[Region], ROW()-ROWS(Table1[])))</f>
        <v>West</v>
      </c>
      <c r="G284" t="str" cm="1">
        <f t="array" ref="G284">IF(ROW()&lt;=ROWS(Table1[]), INDEX(Table1[Subregion], ROW()), INDEX(Table2[Subregion], ROW()-ROWS(Table1[])))</f>
        <v>Suisun Marsh</v>
      </c>
      <c r="H284" t="str" cm="1">
        <f t="array" ref="H284">IF(ROW()&lt;=ROWS(Table1[]), INDEX(Table1[Stratum], ROW()), INDEX(Table2[Stratum], ROW()-ROWS(Table1[])))</f>
        <v>Suisun Marsh</v>
      </c>
      <c r="I284" cm="1">
        <f t="array" ref="I284">IF(ROW()&lt;=ROWS(Table1[]), INDEX(Table1[Fork Length], ROW()), INDEX(Table2[Length], ROW()-ROWS(Table1[])))</f>
        <v>69</v>
      </c>
      <c r="J284" cm="1">
        <f t="array" ref="J284">IF(ROW()&lt;=ROWS(Table1[]), INDEX(Table1[Catch], ROW()), INDEX(Table2[Frequency], ROW()-ROWS(Table1[])))</f>
        <v>1</v>
      </c>
      <c r="K284" t="str" cm="1">
        <f t="array" ref="K284">IF(ROW()&lt;=ROWS(Table1[]), INDEX(Table1[Life Stage], ROW()), INDEX(Table2[Life Stage], ROW()-ROWS(Table1[])))</f>
        <v>Juvenile</v>
      </c>
      <c r="L284" s="50" cm="1">
        <f t="array" ref="L284">IF(ROW()&lt;=ROWS(Table1[]), INDEX(Table1[SalvageSum], ROW()), INDEX(Table2[SalvageSum], ROW()-ROWS(Table1[])))</f>
        <v>0</v>
      </c>
      <c r="M284" s="50" cm="1">
        <f t="array" ref="M284">IF(ROW()&lt;=ROWS(Table1[]), INDEX(Table1[ExpSalv], ROW()), INDEX(Table2[ExpSalv], ROW()-ROWS(Table1[])))</f>
        <v>0</v>
      </c>
      <c r="N284" t="str" cm="1">
        <f t="array" ref="N284">IF(ROW()&lt;=ROWS(Table1[]), INDEX(Table1[Agency], ROW()), INDEX(Table2[Agency], ROW()-ROWS(Table1[])))</f>
        <v>USFWS</v>
      </c>
      <c r="O284" cm="1">
        <f t="array" ref="O284">IF(ROW()&lt;=ROWS(Table1[]), INDEX(Table1[Notes], ROW()), INDEX(Table2[Comments], ROW()-ROWS(Table1[])))</f>
        <v>0</v>
      </c>
    </row>
    <row r="285" spans="1:15" x14ac:dyDescent="0.25">
      <c r="A285" cm="1">
        <f t="array" ref="A285">IF(ROW()&lt;=ROWS(Table1[]), INDEX(Table1[SurveyNo], ROW()), INDEX(Table2[SurveyNo], ROW()-ROWS(Table1[])))</f>
        <v>0</v>
      </c>
      <c r="B285" s="23" cm="1">
        <f t="array" ref="B285">IF(ROW()&lt;=ROWS(Table1[]), INDEX(Table1[Date], ROW()), INDEX(Table2[Date], ROW()-ROWS(Table1[])))</f>
        <v>45638</v>
      </c>
      <c r="C285" cm="1">
        <f t="array" ref="C285">IF(ROW()&lt;=ROWS(Table1[]), INDEX(Table1[SampleID], ROW()), INDEX(Table2[SampleID], ROW()-ROWS(Table1[])))</f>
        <v>723312</v>
      </c>
      <c r="D285" t="str" cm="1">
        <f t="array" ref="D285">IF(ROW()&lt;=ROWS(Table1[]), INDEX(Table1[Survey], ROW()), INDEX(Table2[Survey], ROW()-ROWS(Table1[])))</f>
        <v>EDSM</v>
      </c>
      <c r="E285" t="str" cm="1">
        <f t="array" ref="E285">IF(ROW()&lt;=ROWS(Table1[]), INDEX(Table1[Station Code], ROW()), INDEX(Table2[Station], ROW()-ROWS(Table1[])))</f>
        <v>25-20-SM01</v>
      </c>
      <c r="F285" t="str" cm="1">
        <f t="array" ref="F285">IF(ROW()&lt;=ROWS(Table1[]), INDEX(Table1[Region], ROW()), INDEX(Table2[Region], ROW()-ROWS(Table1[])))</f>
        <v>West</v>
      </c>
      <c r="G285" t="str" cm="1">
        <f t="array" ref="G285">IF(ROW()&lt;=ROWS(Table1[]), INDEX(Table1[Subregion], ROW()), INDEX(Table2[Subregion], ROW()-ROWS(Table1[])))</f>
        <v>Suisun Marsh</v>
      </c>
      <c r="H285" t="str" cm="1">
        <f t="array" ref="H285">IF(ROW()&lt;=ROWS(Table1[]), INDEX(Table1[Stratum], ROW()), INDEX(Table2[Stratum], ROW()-ROWS(Table1[])))</f>
        <v>Suisun Marsh</v>
      </c>
      <c r="I285" cm="1">
        <f t="array" ref="I285">IF(ROW()&lt;=ROWS(Table1[]), INDEX(Table1[Fork Length], ROW()), INDEX(Table2[Length], ROW()-ROWS(Table1[])))</f>
        <v>75</v>
      </c>
      <c r="J285" cm="1">
        <f t="array" ref="J285">IF(ROW()&lt;=ROWS(Table1[]), INDEX(Table1[Catch], ROW()), INDEX(Table2[Frequency], ROW()-ROWS(Table1[])))</f>
        <v>1</v>
      </c>
      <c r="K285" t="str" cm="1">
        <f t="array" ref="K285">IF(ROW()&lt;=ROWS(Table1[]), INDEX(Table1[Life Stage], ROW()), INDEX(Table2[Life Stage], ROW()-ROWS(Table1[])))</f>
        <v>Juvenile</v>
      </c>
      <c r="L285" s="50" cm="1">
        <f t="array" ref="L285">IF(ROW()&lt;=ROWS(Table1[]), INDEX(Table1[SalvageSum], ROW()), INDEX(Table2[SalvageSum], ROW()-ROWS(Table1[])))</f>
        <v>0</v>
      </c>
      <c r="M285" s="50" cm="1">
        <f t="array" ref="M285">IF(ROW()&lt;=ROWS(Table1[]), INDEX(Table1[ExpSalv], ROW()), INDEX(Table2[ExpSalv], ROW()-ROWS(Table1[])))</f>
        <v>0</v>
      </c>
      <c r="N285" t="str" cm="1">
        <f t="array" ref="N285">IF(ROW()&lt;=ROWS(Table1[]), INDEX(Table1[Agency], ROW()), INDEX(Table2[Agency], ROW()-ROWS(Table1[])))</f>
        <v>USFWS</v>
      </c>
      <c r="O285" cm="1">
        <f t="array" ref="O285">IF(ROW()&lt;=ROWS(Table1[]), INDEX(Table1[Notes], ROW()), INDEX(Table2[Comments], ROW()-ROWS(Table1[])))</f>
        <v>0</v>
      </c>
    </row>
    <row r="286" spans="1:15" x14ac:dyDescent="0.25">
      <c r="A286" cm="1">
        <f t="array" ref="A286">IF(ROW()&lt;=ROWS(Table1[]), INDEX(Table1[SurveyNo], ROW()), INDEX(Table2[SurveyNo], ROW()-ROWS(Table1[])))</f>
        <v>0</v>
      </c>
      <c r="B286" s="23" cm="1">
        <f t="array" ref="B286">IF(ROW()&lt;=ROWS(Table1[]), INDEX(Table1[Date], ROW()), INDEX(Table2[Date], ROW()-ROWS(Table1[])))</f>
        <v>45638</v>
      </c>
      <c r="C286" cm="1">
        <f t="array" ref="C286">IF(ROW()&lt;=ROWS(Table1[]), INDEX(Table1[SampleID], ROW()), INDEX(Table2[SampleID], ROW()-ROWS(Table1[])))</f>
        <v>723312</v>
      </c>
      <c r="D286" t="str" cm="1">
        <f t="array" ref="D286">IF(ROW()&lt;=ROWS(Table1[]), INDEX(Table1[Survey], ROW()), INDEX(Table2[Survey], ROW()-ROWS(Table1[])))</f>
        <v>EDSM</v>
      </c>
      <c r="E286" t="str" cm="1">
        <f t="array" ref="E286">IF(ROW()&lt;=ROWS(Table1[]), INDEX(Table1[Station Code], ROW()), INDEX(Table2[Station], ROW()-ROWS(Table1[])))</f>
        <v>25-20-SM01</v>
      </c>
      <c r="F286" t="str" cm="1">
        <f t="array" ref="F286">IF(ROW()&lt;=ROWS(Table1[]), INDEX(Table1[Region], ROW()), INDEX(Table2[Region], ROW()-ROWS(Table1[])))</f>
        <v>West</v>
      </c>
      <c r="G286" t="str" cm="1">
        <f t="array" ref="G286">IF(ROW()&lt;=ROWS(Table1[]), INDEX(Table1[Subregion], ROW()), INDEX(Table2[Subregion], ROW()-ROWS(Table1[])))</f>
        <v>Suisun Marsh</v>
      </c>
      <c r="H286" t="str" cm="1">
        <f t="array" ref="H286">IF(ROW()&lt;=ROWS(Table1[]), INDEX(Table1[Stratum], ROW()), INDEX(Table2[Stratum], ROW()-ROWS(Table1[])))</f>
        <v>Suisun Marsh</v>
      </c>
      <c r="I286" cm="1">
        <f t="array" ref="I286">IF(ROW()&lt;=ROWS(Table1[]), INDEX(Table1[Fork Length], ROW()), INDEX(Table2[Length], ROW()-ROWS(Table1[])))</f>
        <v>120</v>
      </c>
      <c r="J286" cm="1">
        <f t="array" ref="J286">IF(ROW()&lt;=ROWS(Table1[]), INDEX(Table1[Catch], ROW()), INDEX(Table2[Frequency], ROW()-ROWS(Table1[])))</f>
        <v>1</v>
      </c>
      <c r="K286" t="str" cm="1">
        <f t="array" ref="K286">IF(ROW()&lt;=ROWS(Table1[]), INDEX(Table1[Life Stage], ROW()), INDEX(Table2[Life Stage], ROW()-ROWS(Table1[])))</f>
        <v>Adult</v>
      </c>
      <c r="L286" s="50" cm="1">
        <f t="array" ref="L286">IF(ROW()&lt;=ROWS(Table1[]), INDEX(Table1[SalvageSum], ROW()), INDEX(Table2[SalvageSum], ROW()-ROWS(Table1[])))</f>
        <v>0</v>
      </c>
      <c r="M286" s="50" cm="1">
        <f t="array" ref="M286">IF(ROW()&lt;=ROWS(Table1[]), INDEX(Table1[ExpSalv], ROW()), INDEX(Table2[ExpSalv], ROW()-ROWS(Table1[])))</f>
        <v>0</v>
      </c>
      <c r="N286" t="str" cm="1">
        <f t="array" ref="N286">IF(ROW()&lt;=ROWS(Table1[]), INDEX(Table1[Agency], ROW()), INDEX(Table2[Agency], ROW()-ROWS(Table1[])))</f>
        <v>USFWS</v>
      </c>
      <c r="O286" cm="1">
        <f t="array" ref="O286">IF(ROW()&lt;=ROWS(Table1[]), INDEX(Table1[Notes], ROW()), INDEX(Table2[Comments], ROW()-ROWS(Table1[])))</f>
        <v>0</v>
      </c>
    </row>
    <row r="287" spans="1:15" x14ac:dyDescent="0.25">
      <c r="A287" cm="1">
        <f t="array" ref="A287">IF(ROW()&lt;=ROWS(Table1[]), INDEX(Table1[SurveyNo], ROW()), INDEX(Table2[SurveyNo], ROW()-ROWS(Table1[])))</f>
        <v>0</v>
      </c>
      <c r="B287" s="23" cm="1">
        <f t="array" ref="B287">IF(ROW()&lt;=ROWS(Table1[]), INDEX(Table1[Date], ROW()), INDEX(Table2[Date], ROW()-ROWS(Table1[])))</f>
        <v>45638</v>
      </c>
      <c r="C287" cm="1">
        <f t="array" ref="C287">IF(ROW()&lt;=ROWS(Table1[]), INDEX(Table1[SampleID], ROW()), INDEX(Table2[SampleID], ROW()-ROWS(Table1[])))</f>
        <v>723314</v>
      </c>
      <c r="D287" t="str" cm="1">
        <f t="array" ref="D287">IF(ROW()&lt;=ROWS(Table1[]), INDEX(Table1[Survey], ROW()), INDEX(Table2[Survey], ROW()-ROWS(Table1[])))</f>
        <v>EDSM</v>
      </c>
      <c r="E287" t="str" cm="1">
        <f t="array" ref="E287">IF(ROW()&lt;=ROWS(Table1[]), INDEX(Table1[Station Code], ROW()), INDEX(Table2[Station], ROW()-ROWS(Table1[])))</f>
        <v>25-20-SM01</v>
      </c>
      <c r="F287" t="str" cm="1">
        <f t="array" ref="F287">IF(ROW()&lt;=ROWS(Table1[]), INDEX(Table1[Region], ROW()), INDEX(Table2[Region], ROW()-ROWS(Table1[])))</f>
        <v>West</v>
      </c>
      <c r="G287" t="str" cm="1">
        <f t="array" ref="G287">IF(ROW()&lt;=ROWS(Table1[]), INDEX(Table1[Subregion], ROW()), INDEX(Table2[Subregion], ROW()-ROWS(Table1[])))</f>
        <v>Suisun Marsh</v>
      </c>
      <c r="H287" t="str" cm="1">
        <f t="array" ref="H287">IF(ROW()&lt;=ROWS(Table1[]), INDEX(Table1[Stratum], ROW()), INDEX(Table2[Stratum], ROW()-ROWS(Table1[])))</f>
        <v>Suisun Marsh</v>
      </c>
      <c r="I287" cm="1">
        <f t="array" ref="I287">IF(ROW()&lt;=ROWS(Table1[]), INDEX(Table1[Fork Length], ROW()), INDEX(Table2[Length], ROW()-ROWS(Table1[])))</f>
        <v>54</v>
      </c>
      <c r="J287" cm="1">
        <f t="array" ref="J287">IF(ROW()&lt;=ROWS(Table1[]), INDEX(Table1[Catch], ROW()), INDEX(Table2[Frequency], ROW()-ROWS(Table1[])))</f>
        <v>1</v>
      </c>
      <c r="K287" t="str" cm="1">
        <f t="array" ref="K287">IF(ROW()&lt;=ROWS(Table1[]), INDEX(Table1[Life Stage], ROW()), INDEX(Table2[Life Stage], ROW()-ROWS(Table1[])))</f>
        <v>Juvenile</v>
      </c>
      <c r="L287" s="50" cm="1">
        <f t="array" ref="L287">IF(ROW()&lt;=ROWS(Table1[]), INDEX(Table1[SalvageSum], ROW()), INDEX(Table2[SalvageSum], ROW()-ROWS(Table1[])))</f>
        <v>0</v>
      </c>
      <c r="M287" s="50" cm="1">
        <f t="array" ref="M287">IF(ROW()&lt;=ROWS(Table1[]), INDEX(Table1[ExpSalv], ROW()), INDEX(Table2[ExpSalv], ROW()-ROWS(Table1[])))</f>
        <v>0</v>
      </c>
      <c r="N287" t="str" cm="1">
        <f t="array" ref="N287">IF(ROW()&lt;=ROWS(Table1[]), INDEX(Table1[Agency], ROW()), INDEX(Table2[Agency], ROW()-ROWS(Table1[])))</f>
        <v>USFWS</v>
      </c>
      <c r="O287" cm="1">
        <f t="array" ref="O287">IF(ROW()&lt;=ROWS(Table1[]), INDEX(Table1[Notes], ROW()), INDEX(Table2[Comments], ROW()-ROWS(Table1[])))</f>
        <v>0</v>
      </c>
    </row>
    <row r="288" spans="1:15" x14ac:dyDescent="0.25">
      <c r="A288" cm="1">
        <f t="array" ref="A288">IF(ROW()&lt;=ROWS(Table1[]), INDEX(Table1[SurveyNo], ROW()), INDEX(Table2[SurveyNo], ROW()-ROWS(Table1[])))</f>
        <v>0</v>
      </c>
      <c r="B288" s="23" cm="1">
        <f t="array" ref="B288">IF(ROW()&lt;=ROWS(Table1[]), INDEX(Table1[Date], ROW()), INDEX(Table2[Date], ROW()-ROWS(Table1[])))</f>
        <v>45638</v>
      </c>
      <c r="C288" cm="1">
        <f t="array" ref="C288">IF(ROW()&lt;=ROWS(Table1[]), INDEX(Table1[SampleID], ROW()), INDEX(Table2[SampleID], ROW()-ROWS(Table1[])))</f>
        <v>723314</v>
      </c>
      <c r="D288" t="str" cm="1">
        <f t="array" ref="D288">IF(ROW()&lt;=ROWS(Table1[]), INDEX(Table1[Survey], ROW()), INDEX(Table2[Survey], ROW()-ROWS(Table1[])))</f>
        <v>EDSM</v>
      </c>
      <c r="E288" t="str" cm="1">
        <f t="array" ref="E288">IF(ROW()&lt;=ROWS(Table1[]), INDEX(Table1[Station Code], ROW()), INDEX(Table2[Station], ROW()-ROWS(Table1[])))</f>
        <v>25-20-SM01</v>
      </c>
      <c r="F288" t="str" cm="1">
        <f t="array" ref="F288">IF(ROW()&lt;=ROWS(Table1[]), INDEX(Table1[Region], ROW()), INDEX(Table2[Region], ROW()-ROWS(Table1[])))</f>
        <v>West</v>
      </c>
      <c r="G288" t="str" cm="1">
        <f t="array" ref="G288">IF(ROW()&lt;=ROWS(Table1[]), INDEX(Table1[Subregion], ROW()), INDEX(Table2[Subregion], ROW()-ROWS(Table1[])))</f>
        <v>Suisun Marsh</v>
      </c>
      <c r="H288" t="str" cm="1">
        <f t="array" ref="H288">IF(ROW()&lt;=ROWS(Table1[]), INDEX(Table1[Stratum], ROW()), INDEX(Table2[Stratum], ROW()-ROWS(Table1[])))</f>
        <v>Suisun Marsh</v>
      </c>
      <c r="I288" cm="1">
        <f t="array" ref="I288">IF(ROW()&lt;=ROWS(Table1[]), INDEX(Table1[Fork Length], ROW()), INDEX(Table2[Length], ROW()-ROWS(Table1[])))</f>
        <v>55</v>
      </c>
      <c r="J288" cm="1">
        <f t="array" ref="J288">IF(ROW()&lt;=ROWS(Table1[]), INDEX(Table1[Catch], ROW()), INDEX(Table2[Frequency], ROW()-ROWS(Table1[])))</f>
        <v>1</v>
      </c>
      <c r="K288" t="str" cm="1">
        <f t="array" ref="K288">IF(ROW()&lt;=ROWS(Table1[]), INDEX(Table1[Life Stage], ROW()), INDEX(Table2[Life Stage], ROW()-ROWS(Table1[])))</f>
        <v>Juvenile</v>
      </c>
      <c r="L288" s="50" cm="1">
        <f t="array" ref="L288">IF(ROW()&lt;=ROWS(Table1[]), INDEX(Table1[SalvageSum], ROW()), INDEX(Table2[SalvageSum], ROW()-ROWS(Table1[])))</f>
        <v>0</v>
      </c>
      <c r="M288" s="50" cm="1">
        <f t="array" ref="M288">IF(ROW()&lt;=ROWS(Table1[]), INDEX(Table1[ExpSalv], ROW()), INDEX(Table2[ExpSalv], ROW()-ROWS(Table1[])))</f>
        <v>0</v>
      </c>
      <c r="N288" t="str" cm="1">
        <f t="array" ref="N288">IF(ROW()&lt;=ROWS(Table1[]), INDEX(Table1[Agency], ROW()), INDEX(Table2[Agency], ROW()-ROWS(Table1[])))</f>
        <v>USFWS</v>
      </c>
      <c r="O288" cm="1">
        <f t="array" ref="O288">IF(ROW()&lt;=ROWS(Table1[]), INDEX(Table1[Notes], ROW()), INDEX(Table2[Comments], ROW()-ROWS(Table1[])))</f>
        <v>0</v>
      </c>
    </row>
    <row r="289" spans="1:15" x14ac:dyDescent="0.25">
      <c r="A289" cm="1">
        <f t="array" ref="A289">IF(ROW()&lt;=ROWS(Table1[]), INDEX(Table1[SurveyNo], ROW()), INDEX(Table2[SurveyNo], ROW()-ROWS(Table1[])))</f>
        <v>0</v>
      </c>
      <c r="B289" s="23" cm="1">
        <f t="array" ref="B289">IF(ROW()&lt;=ROWS(Table1[]), INDEX(Table1[Date], ROW()), INDEX(Table2[Date], ROW()-ROWS(Table1[])))</f>
        <v>45638</v>
      </c>
      <c r="C289" cm="1">
        <f t="array" ref="C289">IF(ROW()&lt;=ROWS(Table1[]), INDEX(Table1[SampleID], ROW()), INDEX(Table2[SampleID], ROW()-ROWS(Table1[])))</f>
        <v>723314</v>
      </c>
      <c r="D289" t="str" cm="1">
        <f t="array" ref="D289">IF(ROW()&lt;=ROWS(Table1[]), INDEX(Table1[Survey], ROW()), INDEX(Table2[Survey], ROW()-ROWS(Table1[])))</f>
        <v>EDSM</v>
      </c>
      <c r="E289" t="str" cm="1">
        <f t="array" ref="E289">IF(ROW()&lt;=ROWS(Table1[]), INDEX(Table1[Station Code], ROW()), INDEX(Table2[Station], ROW()-ROWS(Table1[])))</f>
        <v>25-20-SM01</v>
      </c>
      <c r="F289" t="str" cm="1">
        <f t="array" ref="F289">IF(ROW()&lt;=ROWS(Table1[]), INDEX(Table1[Region], ROW()), INDEX(Table2[Region], ROW()-ROWS(Table1[])))</f>
        <v>West</v>
      </c>
      <c r="G289" t="str" cm="1">
        <f t="array" ref="G289">IF(ROW()&lt;=ROWS(Table1[]), INDEX(Table1[Subregion], ROW()), INDEX(Table2[Subregion], ROW()-ROWS(Table1[])))</f>
        <v>Suisun Marsh</v>
      </c>
      <c r="H289" t="str" cm="1">
        <f t="array" ref="H289">IF(ROW()&lt;=ROWS(Table1[]), INDEX(Table1[Stratum], ROW()), INDEX(Table2[Stratum], ROW()-ROWS(Table1[])))</f>
        <v>Suisun Marsh</v>
      </c>
      <c r="I289" cm="1">
        <f t="array" ref="I289">IF(ROW()&lt;=ROWS(Table1[]), INDEX(Table1[Fork Length], ROW()), INDEX(Table2[Length], ROW()-ROWS(Table1[])))</f>
        <v>62</v>
      </c>
      <c r="J289" cm="1">
        <f t="array" ref="J289">IF(ROW()&lt;=ROWS(Table1[]), INDEX(Table1[Catch], ROW()), INDEX(Table2[Frequency], ROW()-ROWS(Table1[])))</f>
        <v>1</v>
      </c>
      <c r="K289" t="str" cm="1">
        <f t="array" ref="K289">IF(ROW()&lt;=ROWS(Table1[]), INDEX(Table1[Life Stage], ROW()), INDEX(Table2[Life Stage], ROW()-ROWS(Table1[])))</f>
        <v>Juvenile</v>
      </c>
      <c r="L289" s="50" cm="1">
        <f t="array" ref="L289">IF(ROW()&lt;=ROWS(Table1[]), INDEX(Table1[SalvageSum], ROW()), INDEX(Table2[SalvageSum], ROW()-ROWS(Table1[])))</f>
        <v>0</v>
      </c>
      <c r="M289" s="50" cm="1">
        <f t="array" ref="M289">IF(ROW()&lt;=ROWS(Table1[]), INDEX(Table1[ExpSalv], ROW()), INDEX(Table2[ExpSalv], ROW()-ROWS(Table1[])))</f>
        <v>0</v>
      </c>
      <c r="N289" t="str" cm="1">
        <f t="array" ref="N289">IF(ROW()&lt;=ROWS(Table1[]), INDEX(Table1[Agency], ROW()), INDEX(Table2[Agency], ROW()-ROWS(Table1[])))</f>
        <v>USFWS</v>
      </c>
      <c r="O289" cm="1">
        <f t="array" ref="O289">IF(ROW()&lt;=ROWS(Table1[]), INDEX(Table1[Notes], ROW()), INDEX(Table2[Comments], ROW()-ROWS(Table1[])))</f>
        <v>0</v>
      </c>
    </row>
    <row r="290" spans="1:15" x14ac:dyDescent="0.25">
      <c r="A290" cm="1">
        <f t="array" ref="A290">IF(ROW()&lt;=ROWS(Table1[]), INDEX(Table1[SurveyNo], ROW()), INDEX(Table2[SurveyNo], ROW()-ROWS(Table1[])))</f>
        <v>0</v>
      </c>
      <c r="B290" s="23" cm="1">
        <f t="array" ref="B290">IF(ROW()&lt;=ROWS(Table1[]), INDEX(Table1[Date], ROW()), INDEX(Table2[Date], ROW()-ROWS(Table1[])))</f>
        <v>45638</v>
      </c>
      <c r="C290" cm="1">
        <f t="array" ref="C290">IF(ROW()&lt;=ROWS(Table1[]), INDEX(Table1[SampleID], ROW()), INDEX(Table2[SampleID], ROW()-ROWS(Table1[])))</f>
        <v>723314</v>
      </c>
      <c r="D290" t="str" cm="1">
        <f t="array" ref="D290">IF(ROW()&lt;=ROWS(Table1[]), INDEX(Table1[Survey], ROW()), INDEX(Table2[Survey], ROW()-ROWS(Table1[])))</f>
        <v>EDSM</v>
      </c>
      <c r="E290" t="str" cm="1">
        <f t="array" ref="E290">IF(ROW()&lt;=ROWS(Table1[]), INDEX(Table1[Station Code], ROW()), INDEX(Table2[Station], ROW()-ROWS(Table1[])))</f>
        <v>25-20-SM01</v>
      </c>
      <c r="F290" t="str" cm="1">
        <f t="array" ref="F290">IF(ROW()&lt;=ROWS(Table1[]), INDEX(Table1[Region], ROW()), INDEX(Table2[Region], ROW()-ROWS(Table1[])))</f>
        <v>West</v>
      </c>
      <c r="G290" t="str" cm="1">
        <f t="array" ref="G290">IF(ROW()&lt;=ROWS(Table1[]), INDEX(Table1[Subregion], ROW()), INDEX(Table2[Subregion], ROW()-ROWS(Table1[])))</f>
        <v>Suisun Marsh</v>
      </c>
      <c r="H290" t="str" cm="1">
        <f t="array" ref="H290">IF(ROW()&lt;=ROWS(Table1[]), INDEX(Table1[Stratum], ROW()), INDEX(Table2[Stratum], ROW()-ROWS(Table1[])))</f>
        <v>Suisun Marsh</v>
      </c>
      <c r="I290" cm="1">
        <f t="array" ref="I290">IF(ROW()&lt;=ROWS(Table1[]), INDEX(Table1[Fork Length], ROW()), INDEX(Table2[Length], ROW()-ROWS(Table1[])))</f>
        <v>70</v>
      </c>
      <c r="J290" cm="1">
        <f t="array" ref="J290">IF(ROW()&lt;=ROWS(Table1[]), INDEX(Table1[Catch], ROW()), INDEX(Table2[Frequency], ROW()-ROWS(Table1[])))</f>
        <v>2</v>
      </c>
      <c r="K290" t="str" cm="1">
        <f t="array" ref="K290">IF(ROW()&lt;=ROWS(Table1[]), INDEX(Table1[Life Stage], ROW()), INDEX(Table2[Life Stage], ROW()-ROWS(Table1[])))</f>
        <v>Juvenile</v>
      </c>
      <c r="L290" s="50" cm="1">
        <f t="array" ref="L290">IF(ROW()&lt;=ROWS(Table1[]), INDEX(Table1[SalvageSum], ROW()), INDEX(Table2[SalvageSum], ROW()-ROWS(Table1[])))</f>
        <v>0</v>
      </c>
      <c r="M290" s="50" cm="1">
        <f t="array" ref="M290">IF(ROW()&lt;=ROWS(Table1[]), INDEX(Table1[ExpSalv], ROW()), INDEX(Table2[ExpSalv], ROW()-ROWS(Table1[])))</f>
        <v>0</v>
      </c>
      <c r="N290" t="str" cm="1">
        <f t="array" ref="N290">IF(ROW()&lt;=ROWS(Table1[]), INDEX(Table1[Agency], ROW()), INDEX(Table2[Agency], ROW()-ROWS(Table1[])))</f>
        <v>USFWS</v>
      </c>
      <c r="O290" cm="1">
        <f t="array" ref="O290">IF(ROW()&lt;=ROWS(Table1[]), INDEX(Table1[Notes], ROW()), INDEX(Table2[Comments], ROW()-ROWS(Table1[])))</f>
        <v>0</v>
      </c>
    </row>
    <row r="291" spans="1:15" x14ac:dyDescent="0.25">
      <c r="A291" cm="1">
        <f t="array" ref="A291">IF(ROW()&lt;=ROWS(Table1[]), INDEX(Table1[SurveyNo], ROW()), INDEX(Table2[SurveyNo], ROW()-ROWS(Table1[])))</f>
        <v>0</v>
      </c>
      <c r="B291" s="23" cm="1">
        <f t="array" ref="B291">IF(ROW()&lt;=ROWS(Table1[]), INDEX(Table1[Date], ROW()), INDEX(Table2[Date], ROW()-ROWS(Table1[])))</f>
        <v>45638</v>
      </c>
      <c r="C291" cm="1">
        <f t="array" ref="C291">IF(ROW()&lt;=ROWS(Table1[]), INDEX(Table1[SampleID], ROW()), INDEX(Table2[SampleID], ROW()-ROWS(Table1[])))</f>
        <v>723314</v>
      </c>
      <c r="D291" t="str" cm="1">
        <f t="array" ref="D291">IF(ROW()&lt;=ROWS(Table1[]), INDEX(Table1[Survey], ROW()), INDEX(Table2[Survey], ROW()-ROWS(Table1[])))</f>
        <v>EDSM</v>
      </c>
      <c r="E291" t="str" cm="1">
        <f t="array" ref="E291">IF(ROW()&lt;=ROWS(Table1[]), INDEX(Table1[Station Code], ROW()), INDEX(Table2[Station], ROW()-ROWS(Table1[])))</f>
        <v>25-20-SM01</v>
      </c>
      <c r="F291" t="str" cm="1">
        <f t="array" ref="F291">IF(ROW()&lt;=ROWS(Table1[]), INDEX(Table1[Region], ROW()), INDEX(Table2[Region], ROW()-ROWS(Table1[])))</f>
        <v>West</v>
      </c>
      <c r="G291" t="str" cm="1">
        <f t="array" ref="G291">IF(ROW()&lt;=ROWS(Table1[]), INDEX(Table1[Subregion], ROW()), INDEX(Table2[Subregion], ROW()-ROWS(Table1[])))</f>
        <v>Suisun Marsh</v>
      </c>
      <c r="H291" t="str" cm="1">
        <f t="array" ref="H291">IF(ROW()&lt;=ROWS(Table1[]), INDEX(Table1[Stratum], ROW()), INDEX(Table2[Stratum], ROW()-ROWS(Table1[])))</f>
        <v>Suisun Marsh</v>
      </c>
      <c r="I291" cm="1">
        <f t="array" ref="I291">IF(ROW()&lt;=ROWS(Table1[]), INDEX(Table1[Fork Length], ROW()), INDEX(Table2[Length], ROW()-ROWS(Table1[])))</f>
        <v>72</v>
      </c>
      <c r="J291" cm="1">
        <f t="array" ref="J291">IF(ROW()&lt;=ROWS(Table1[]), INDEX(Table1[Catch], ROW()), INDEX(Table2[Frequency], ROW()-ROWS(Table1[])))</f>
        <v>1</v>
      </c>
      <c r="K291" t="str" cm="1">
        <f t="array" ref="K291">IF(ROW()&lt;=ROWS(Table1[]), INDEX(Table1[Life Stage], ROW()), INDEX(Table2[Life Stage], ROW()-ROWS(Table1[])))</f>
        <v>Juvenile</v>
      </c>
      <c r="L291" s="50" cm="1">
        <f t="array" ref="L291">IF(ROW()&lt;=ROWS(Table1[]), INDEX(Table1[SalvageSum], ROW()), INDEX(Table2[SalvageSum], ROW()-ROWS(Table1[])))</f>
        <v>0</v>
      </c>
      <c r="M291" s="50" cm="1">
        <f t="array" ref="M291">IF(ROW()&lt;=ROWS(Table1[]), INDEX(Table1[ExpSalv], ROW()), INDEX(Table2[ExpSalv], ROW()-ROWS(Table1[])))</f>
        <v>0</v>
      </c>
      <c r="N291" t="str" cm="1">
        <f t="array" ref="N291">IF(ROW()&lt;=ROWS(Table1[]), INDEX(Table1[Agency], ROW()), INDEX(Table2[Agency], ROW()-ROWS(Table1[])))</f>
        <v>USFWS</v>
      </c>
      <c r="O291" cm="1">
        <f t="array" ref="O291">IF(ROW()&lt;=ROWS(Table1[]), INDEX(Table1[Notes], ROW()), INDEX(Table2[Comments], ROW()-ROWS(Table1[])))</f>
        <v>0</v>
      </c>
    </row>
    <row r="292" spans="1:15" x14ac:dyDescent="0.25">
      <c r="A292" cm="1">
        <f t="array" ref="A292">IF(ROW()&lt;=ROWS(Table1[]), INDEX(Table1[SurveyNo], ROW()), INDEX(Table2[SurveyNo], ROW()-ROWS(Table1[])))</f>
        <v>0</v>
      </c>
      <c r="B292" s="23" cm="1">
        <f t="array" ref="B292">IF(ROW()&lt;=ROWS(Table1[]), INDEX(Table1[Date], ROW()), INDEX(Table2[Date], ROW()-ROWS(Table1[])))</f>
        <v>45638</v>
      </c>
      <c r="C292" cm="1">
        <f t="array" ref="C292">IF(ROW()&lt;=ROWS(Table1[]), INDEX(Table1[SampleID], ROW()), INDEX(Table2[SampleID], ROW()-ROWS(Table1[])))</f>
        <v>723314</v>
      </c>
      <c r="D292" t="str" cm="1">
        <f t="array" ref="D292">IF(ROW()&lt;=ROWS(Table1[]), INDEX(Table1[Survey], ROW()), INDEX(Table2[Survey], ROW()-ROWS(Table1[])))</f>
        <v>EDSM</v>
      </c>
      <c r="E292" t="str" cm="1">
        <f t="array" ref="E292">IF(ROW()&lt;=ROWS(Table1[]), INDEX(Table1[Station Code], ROW()), INDEX(Table2[Station], ROW()-ROWS(Table1[])))</f>
        <v>25-20-SM01</v>
      </c>
      <c r="F292" t="str" cm="1">
        <f t="array" ref="F292">IF(ROW()&lt;=ROWS(Table1[]), INDEX(Table1[Region], ROW()), INDEX(Table2[Region], ROW()-ROWS(Table1[])))</f>
        <v>West</v>
      </c>
      <c r="G292" t="str" cm="1">
        <f t="array" ref="G292">IF(ROW()&lt;=ROWS(Table1[]), INDEX(Table1[Subregion], ROW()), INDEX(Table2[Subregion], ROW()-ROWS(Table1[])))</f>
        <v>Suisun Marsh</v>
      </c>
      <c r="H292" t="str" cm="1">
        <f t="array" ref="H292">IF(ROW()&lt;=ROWS(Table1[]), INDEX(Table1[Stratum], ROW()), INDEX(Table2[Stratum], ROW()-ROWS(Table1[])))</f>
        <v>Suisun Marsh</v>
      </c>
      <c r="I292" cm="1">
        <f t="array" ref="I292">IF(ROW()&lt;=ROWS(Table1[]), INDEX(Table1[Fork Length], ROW()), INDEX(Table2[Length], ROW()-ROWS(Table1[])))</f>
        <v>73</v>
      </c>
      <c r="J292" cm="1">
        <f t="array" ref="J292">IF(ROW()&lt;=ROWS(Table1[]), INDEX(Table1[Catch], ROW()), INDEX(Table2[Frequency], ROW()-ROWS(Table1[])))</f>
        <v>1</v>
      </c>
      <c r="K292" t="str" cm="1">
        <f t="array" ref="K292">IF(ROW()&lt;=ROWS(Table1[]), INDEX(Table1[Life Stage], ROW()), INDEX(Table2[Life Stage], ROW()-ROWS(Table1[])))</f>
        <v>Juvenile</v>
      </c>
      <c r="L292" s="50" cm="1">
        <f t="array" ref="L292">IF(ROW()&lt;=ROWS(Table1[]), INDEX(Table1[SalvageSum], ROW()), INDEX(Table2[SalvageSum], ROW()-ROWS(Table1[])))</f>
        <v>0</v>
      </c>
      <c r="M292" s="50" cm="1">
        <f t="array" ref="M292">IF(ROW()&lt;=ROWS(Table1[]), INDEX(Table1[ExpSalv], ROW()), INDEX(Table2[ExpSalv], ROW()-ROWS(Table1[])))</f>
        <v>0</v>
      </c>
      <c r="N292" t="str" cm="1">
        <f t="array" ref="N292">IF(ROW()&lt;=ROWS(Table1[]), INDEX(Table1[Agency], ROW()), INDEX(Table2[Agency], ROW()-ROWS(Table1[])))</f>
        <v>USFWS</v>
      </c>
      <c r="O292" cm="1">
        <f t="array" ref="O292">IF(ROW()&lt;=ROWS(Table1[]), INDEX(Table1[Notes], ROW()), INDEX(Table2[Comments], ROW()-ROWS(Table1[])))</f>
        <v>0</v>
      </c>
    </row>
    <row r="293" spans="1:15" x14ac:dyDescent="0.25">
      <c r="A293" cm="1">
        <f t="array" ref="A293">IF(ROW()&lt;=ROWS(Table1[]), INDEX(Table1[SurveyNo], ROW()), INDEX(Table2[SurveyNo], ROW()-ROWS(Table1[])))</f>
        <v>0</v>
      </c>
      <c r="B293" s="23" cm="1">
        <f t="array" ref="B293">IF(ROW()&lt;=ROWS(Table1[]), INDEX(Table1[Date], ROW()), INDEX(Table2[Date], ROW()-ROWS(Table1[])))</f>
        <v>45635</v>
      </c>
      <c r="C293" cm="1">
        <f t="array" ref="C293">IF(ROW()&lt;=ROWS(Table1[]), INDEX(Table1[SampleID], ROW()), INDEX(Table2[SampleID], ROW()-ROWS(Table1[])))</f>
        <v>0</v>
      </c>
      <c r="D293" t="str" cm="1">
        <f t="array" ref="D293">IF(ROW()&lt;=ROWS(Table1[]), INDEX(Table1[Survey], ROW()), INDEX(Table2[Survey], ROW()-ROWS(Table1[])))</f>
        <v>Chipps</v>
      </c>
      <c r="E293" t="str" cm="1">
        <f t="array" ref="E293">IF(ROW()&lt;=ROWS(Table1[]), INDEX(Table1[Station Code], ROW()), INDEX(Table2[Station], ROW()-ROWS(Table1[])))</f>
        <v>SB018N</v>
      </c>
      <c r="F293" cm="1">
        <f t="array" ref="F293">IF(ROW()&lt;=ROWS(Table1[]), INDEX(Table1[Region], ROW()), INDEX(Table2[Region], ROW()-ROWS(Table1[])))</f>
        <v>0</v>
      </c>
      <c r="G293" cm="1">
        <f t="array" ref="G293">IF(ROW()&lt;=ROWS(Table1[]), INDEX(Table1[Subregion], ROW()), INDEX(Table2[Subregion], ROW()-ROWS(Table1[])))</f>
        <v>0</v>
      </c>
      <c r="H293" t="str" cm="1">
        <f t="array" ref="H293">IF(ROW()&lt;=ROWS(Table1[]), INDEX(Table1[Stratum], ROW()), INDEX(Table2[Stratum], ROW()-ROWS(Table1[])))</f>
        <v>Chipps Island</v>
      </c>
      <c r="I293" cm="1">
        <f t="array" ref="I293">IF(ROW()&lt;=ROWS(Table1[]), INDEX(Table1[Fork Length], ROW()), INDEX(Table2[Length], ROW()-ROWS(Table1[])))</f>
        <v>52</v>
      </c>
      <c r="J293" cm="1">
        <f t="array" ref="J293">IF(ROW()&lt;=ROWS(Table1[]), INDEX(Table1[Catch], ROW()), INDEX(Table2[Frequency], ROW()-ROWS(Table1[])))</f>
        <v>1</v>
      </c>
      <c r="K293" t="str" cm="1">
        <f t="array" ref="K293">IF(ROW()&lt;=ROWS(Table1[]), INDEX(Table1[Life Stage], ROW()), INDEX(Table2[Life Stage], ROW()-ROWS(Table1[])))</f>
        <v>Juvenile</v>
      </c>
      <c r="L293" s="50" cm="1">
        <f t="array" ref="L293">IF(ROW()&lt;=ROWS(Table1[]), INDEX(Table1[SalvageSum], ROW()), INDEX(Table2[SalvageSum], ROW()-ROWS(Table1[])))</f>
        <v>0</v>
      </c>
      <c r="M293" s="50" cm="1">
        <f t="array" ref="M293">IF(ROW()&lt;=ROWS(Table1[]), INDEX(Table1[ExpSalv], ROW()), INDEX(Table2[ExpSalv], ROW()-ROWS(Table1[])))</f>
        <v>0</v>
      </c>
      <c r="N293" t="str" cm="1">
        <f t="array" ref="N293">IF(ROW()&lt;=ROWS(Table1[]), INDEX(Table1[Agency], ROW()), INDEX(Table2[Agency], ROW()-ROWS(Table1[])))</f>
        <v>USFWS</v>
      </c>
      <c r="O293" cm="1">
        <f t="array" ref="O293">IF(ROW()&lt;=ROWS(Table1[]), INDEX(Table1[Notes], ROW()), INDEX(Table2[Comments], ROW()-ROWS(Table1[])))</f>
        <v>0</v>
      </c>
    </row>
    <row r="294" spans="1:15" x14ac:dyDescent="0.25">
      <c r="A294" cm="1">
        <f t="array" ref="A294">IF(ROW()&lt;=ROWS(Table1[]), INDEX(Table1[SurveyNo], ROW()), INDEX(Table2[SurveyNo], ROW()-ROWS(Table1[])))</f>
        <v>0</v>
      </c>
      <c r="B294" s="23" cm="1">
        <f t="array" ref="B294">IF(ROW()&lt;=ROWS(Table1[]), INDEX(Table1[Date], ROW()), INDEX(Table2[Date], ROW()-ROWS(Table1[])))</f>
        <v>45635</v>
      </c>
      <c r="C294" cm="1">
        <f t="array" ref="C294">IF(ROW()&lt;=ROWS(Table1[]), INDEX(Table1[SampleID], ROW()), INDEX(Table2[SampleID], ROW()-ROWS(Table1[])))</f>
        <v>0</v>
      </c>
      <c r="D294" t="str" cm="1">
        <f t="array" ref="D294">IF(ROW()&lt;=ROWS(Table1[]), INDEX(Table1[Survey], ROW()), INDEX(Table2[Survey], ROW()-ROWS(Table1[])))</f>
        <v>Chipps</v>
      </c>
      <c r="E294" t="str" cm="1">
        <f t="array" ref="E294">IF(ROW()&lt;=ROWS(Table1[]), INDEX(Table1[Station Code], ROW()), INDEX(Table2[Station], ROW()-ROWS(Table1[])))</f>
        <v>SB018N</v>
      </c>
      <c r="F294" cm="1">
        <f t="array" ref="F294">IF(ROW()&lt;=ROWS(Table1[]), INDEX(Table1[Region], ROW()), INDEX(Table2[Region], ROW()-ROWS(Table1[])))</f>
        <v>0</v>
      </c>
      <c r="G294" cm="1">
        <f t="array" ref="G294">IF(ROW()&lt;=ROWS(Table1[]), INDEX(Table1[Subregion], ROW()), INDEX(Table2[Subregion], ROW()-ROWS(Table1[])))</f>
        <v>0</v>
      </c>
      <c r="H294" t="str" cm="1">
        <f t="array" ref="H294">IF(ROW()&lt;=ROWS(Table1[]), INDEX(Table1[Stratum], ROW()), INDEX(Table2[Stratum], ROW()-ROWS(Table1[])))</f>
        <v>Chipps Island</v>
      </c>
      <c r="I294" cm="1">
        <f t="array" ref="I294">IF(ROW()&lt;=ROWS(Table1[]), INDEX(Table1[Fork Length], ROW()), INDEX(Table2[Length], ROW()-ROWS(Table1[])))</f>
        <v>0</v>
      </c>
      <c r="J294" cm="1">
        <f t="array" ref="J294">IF(ROW()&lt;=ROWS(Table1[]), INDEX(Table1[Catch], ROW()), INDEX(Table2[Frequency], ROW()-ROWS(Table1[])))</f>
        <v>12</v>
      </c>
      <c r="K294" t="str" cm="1">
        <f t="array" ref="K294">IF(ROW()&lt;=ROWS(Table1[]), INDEX(Table1[Life Stage], ROW()), INDEX(Table2[Life Stage], ROW()-ROWS(Table1[])))</f>
        <v>Adult</v>
      </c>
      <c r="L294" s="50" cm="1">
        <f t="array" ref="L294">IF(ROW()&lt;=ROWS(Table1[]), INDEX(Table1[SalvageSum], ROW()), INDEX(Table2[SalvageSum], ROW()-ROWS(Table1[])))</f>
        <v>0</v>
      </c>
      <c r="M294" s="50" cm="1">
        <f t="array" ref="M294">IF(ROW()&lt;=ROWS(Table1[]), INDEX(Table1[ExpSalv], ROW()), INDEX(Table2[ExpSalv], ROW()-ROWS(Table1[])))</f>
        <v>0</v>
      </c>
      <c r="N294" t="str" cm="1">
        <f t="array" ref="N294">IF(ROW()&lt;=ROWS(Table1[]), INDEX(Table1[Agency], ROW()), INDEX(Table2[Agency], ROW()-ROWS(Table1[])))</f>
        <v>USFWS</v>
      </c>
      <c r="O294" cm="1">
        <f t="array" ref="O294">IF(ROW()&lt;=ROWS(Table1[]), INDEX(Table1[Notes], ROW()), INDEX(Table2[Comments], ROW()-ROWS(Table1[])))</f>
        <v>0</v>
      </c>
    </row>
    <row r="295" spans="1:15" x14ac:dyDescent="0.25">
      <c r="A295" cm="1">
        <f t="array" ref="A295">IF(ROW()&lt;=ROWS(Table1[]), INDEX(Table1[SurveyNo], ROW()), INDEX(Table2[SurveyNo], ROW()-ROWS(Table1[])))</f>
        <v>0</v>
      </c>
      <c r="B295" s="23" cm="1">
        <f t="array" ref="B295">IF(ROW()&lt;=ROWS(Table1[]), INDEX(Table1[Date], ROW()), INDEX(Table2[Date], ROW()-ROWS(Table1[])))</f>
        <v>45635</v>
      </c>
      <c r="C295" cm="1">
        <f t="array" ref="C295">IF(ROW()&lt;=ROWS(Table1[]), INDEX(Table1[SampleID], ROW()), INDEX(Table2[SampleID], ROW()-ROWS(Table1[])))</f>
        <v>0</v>
      </c>
      <c r="D295" t="str" cm="1">
        <f t="array" ref="D295">IF(ROW()&lt;=ROWS(Table1[]), INDEX(Table1[Survey], ROW()), INDEX(Table2[Survey], ROW()-ROWS(Table1[])))</f>
        <v>Chipps</v>
      </c>
      <c r="E295" t="str" cm="1">
        <f t="array" ref="E295">IF(ROW()&lt;=ROWS(Table1[]), INDEX(Table1[Station Code], ROW()), INDEX(Table2[Station], ROW()-ROWS(Table1[])))</f>
        <v>SB018N</v>
      </c>
      <c r="F295" cm="1">
        <f t="array" ref="F295">IF(ROW()&lt;=ROWS(Table1[]), INDEX(Table1[Region], ROW()), INDEX(Table2[Region], ROW()-ROWS(Table1[])))</f>
        <v>0</v>
      </c>
      <c r="G295" cm="1">
        <f t="array" ref="G295">IF(ROW()&lt;=ROWS(Table1[]), INDEX(Table1[Subregion], ROW()), INDEX(Table2[Subregion], ROW()-ROWS(Table1[])))</f>
        <v>0</v>
      </c>
      <c r="H295" t="str" cm="1">
        <f t="array" ref="H295">IF(ROW()&lt;=ROWS(Table1[]), INDEX(Table1[Stratum], ROW()), INDEX(Table2[Stratum], ROW()-ROWS(Table1[])))</f>
        <v>Chipps Island</v>
      </c>
      <c r="I295" cm="1">
        <f t="array" ref="I295">IF(ROW()&lt;=ROWS(Table1[]), INDEX(Table1[Fork Length], ROW()), INDEX(Table2[Length], ROW()-ROWS(Table1[])))</f>
        <v>0</v>
      </c>
      <c r="J295" cm="1">
        <f t="array" ref="J295">IF(ROW()&lt;=ROWS(Table1[]), INDEX(Table1[Catch], ROW()), INDEX(Table2[Frequency], ROW()-ROWS(Table1[])))</f>
        <v>10</v>
      </c>
      <c r="K295" t="str" cm="1">
        <f t="array" ref="K295">IF(ROW()&lt;=ROWS(Table1[]), INDEX(Table1[Life Stage], ROW()), INDEX(Table2[Life Stage], ROW()-ROWS(Table1[])))</f>
        <v>Adult</v>
      </c>
      <c r="L295" s="50" cm="1">
        <f t="array" ref="L295">IF(ROW()&lt;=ROWS(Table1[]), INDEX(Table1[SalvageSum], ROW()), INDEX(Table2[SalvageSum], ROW()-ROWS(Table1[])))</f>
        <v>0</v>
      </c>
      <c r="M295" s="50" cm="1">
        <f t="array" ref="M295">IF(ROW()&lt;=ROWS(Table1[]), INDEX(Table1[ExpSalv], ROW()), INDEX(Table2[ExpSalv], ROW()-ROWS(Table1[])))</f>
        <v>0</v>
      </c>
      <c r="N295" t="str" cm="1">
        <f t="array" ref="N295">IF(ROW()&lt;=ROWS(Table1[]), INDEX(Table1[Agency], ROW()), INDEX(Table2[Agency], ROW()-ROWS(Table1[])))</f>
        <v>USFWS</v>
      </c>
      <c r="O295" cm="1">
        <f t="array" ref="O295">IF(ROW()&lt;=ROWS(Table1[]), INDEX(Table1[Notes], ROW()), INDEX(Table2[Comments], ROW()-ROWS(Table1[])))</f>
        <v>0</v>
      </c>
    </row>
    <row r="296" spans="1:15" x14ac:dyDescent="0.25">
      <c r="A296" cm="1">
        <f t="array" ref="A296">IF(ROW()&lt;=ROWS(Table1[]), INDEX(Table1[SurveyNo], ROW()), INDEX(Table2[SurveyNo], ROW()-ROWS(Table1[])))</f>
        <v>0</v>
      </c>
      <c r="B296" s="23" cm="1">
        <f t="array" ref="B296">IF(ROW()&lt;=ROWS(Table1[]), INDEX(Table1[Date], ROW()), INDEX(Table2[Date], ROW()-ROWS(Table1[])))</f>
        <v>45635</v>
      </c>
      <c r="C296" cm="1">
        <f t="array" ref="C296">IF(ROW()&lt;=ROWS(Table1[]), INDEX(Table1[SampleID], ROW()), INDEX(Table2[SampleID], ROW()-ROWS(Table1[])))</f>
        <v>0</v>
      </c>
      <c r="D296" t="str" cm="1">
        <f t="array" ref="D296">IF(ROW()&lt;=ROWS(Table1[]), INDEX(Table1[Survey], ROW()), INDEX(Table2[Survey], ROW()-ROWS(Table1[])))</f>
        <v>Chipps</v>
      </c>
      <c r="E296" t="str" cm="1">
        <f t="array" ref="E296">IF(ROW()&lt;=ROWS(Table1[]), INDEX(Table1[Station Code], ROW()), INDEX(Table2[Station], ROW()-ROWS(Table1[])))</f>
        <v>SB018N</v>
      </c>
      <c r="F296" cm="1">
        <f t="array" ref="F296">IF(ROW()&lt;=ROWS(Table1[]), INDEX(Table1[Region], ROW()), INDEX(Table2[Region], ROW()-ROWS(Table1[])))</f>
        <v>0</v>
      </c>
      <c r="G296" cm="1">
        <f t="array" ref="G296">IF(ROW()&lt;=ROWS(Table1[]), INDEX(Table1[Subregion], ROW()), INDEX(Table2[Subregion], ROW()-ROWS(Table1[])))</f>
        <v>0</v>
      </c>
      <c r="H296" t="str" cm="1">
        <f t="array" ref="H296">IF(ROW()&lt;=ROWS(Table1[]), INDEX(Table1[Stratum], ROW()), INDEX(Table2[Stratum], ROW()-ROWS(Table1[])))</f>
        <v>Chipps Island</v>
      </c>
      <c r="I296" cm="1">
        <f t="array" ref="I296">IF(ROW()&lt;=ROWS(Table1[]), INDEX(Table1[Fork Length], ROW()), INDEX(Table2[Length], ROW()-ROWS(Table1[])))</f>
        <v>0</v>
      </c>
      <c r="J296" cm="1">
        <f t="array" ref="J296">IF(ROW()&lt;=ROWS(Table1[]), INDEX(Table1[Catch], ROW()), INDEX(Table2[Frequency], ROW()-ROWS(Table1[])))</f>
        <v>6</v>
      </c>
      <c r="K296" t="str" cm="1">
        <f t="array" ref="K296">IF(ROW()&lt;=ROWS(Table1[]), INDEX(Table1[Life Stage], ROW()), INDEX(Table2[Life Stage], ROW()-ROWS(Table1[])))</f>
        <v>Adult</v>
      </c>
      <c r="L296" s="50" cm="1">
        <f t="array" ref="L296">IF(ROW()&lt;=ROWS(Table1[]), INDEX(Table1[SalvageSum], ROW()), INDEX(Table2[SalvageSum], ROW()-ROWS(Table1[])))</f>
        <v>0</v>
      </c>
      <c r="M296" s="50" cm="1">
        <f t="array" ref="M296">IF(ROW()&lt;=ROWS(Table1[]), INDEX(Table1[ExpSalv], ROW()), INDEX(Table2[ExpSalv], ROW()-ROWS(Table1[])))</f>
        <v>0</v>
      </c>
      <c r="N296" t="str" cm="1">
        <f t="array" ref="N296">IF(ROW()&lt;=ROWS(Table1[]), INDEX(Table1[Agency], ROW()), INDEX(Table2[Agency], ROW()-ROWS(Table1[])))</f>
        <v>USFWS</v>
      </c>
      <c r="O296" cm="1">
        <f t="array" ref="O296">IF(ROW()&lt;=ROWS(Table1[]), INDEX(Table1[Notes], ROW()), INDEX(Table2[Comments], ROW()-ROWS(Table1[])))</f>
        <v>0</v>
      </c>
    </row>
    <row r="297" spans="1:15" x14ac:dyDescent="0.25">
      <c r="A297" cm="1">
        <f t="array" ref="A297">IF(ROW()&lt;=ROWS(Table1[]), INDEX(Table1[SurveyNo], ROW()), INDEX(Table2[SurveyNo], ROW()-ROWS(Table1[])))</f>
        <v>0</v>
      </c>
      <c r="B297" s="23" cm="1">
        <f t="array" ref="B297">IF(ROW()&lt;=ROWS(Table1[]), INDEX(Table1[Date], ROW()), INDEX(Table2[Date], ROW()-ROWS(Table1[])))</f>
        <v>45635</v>
      </c>
      <c r="C297" cm="1">
        <f t="array" ref="C297">IF(ROW()&lt;=ROWS(Table1[]), INDEX(Table1[SampleID], ROW()), INDEX(Table2[SampleID], ROW()-ROWS(Table1[])))</f>
        <v>0</v>
      </c>
      <c r="D297" t="str" cm="1">
        <f t="array" ref="D297">IF(ROW()&lt;=ROWS(Table1[]), INDEX(Table1[Survey], ROW()), INDEX(Table2[Survey], ROW()-ROWS(Table1[])))</f>
        <v>Chipps</v>
      </c>
      <c r="E297" t="str" cm="1">
        <f t="array" ref="E297">IF(ROW()&lt;=ROWS(Table1[]), INDEX(Table1[Station Code], ROW()), INDEX(Table2[Station], ROW()-ROWS(Table1[])))</f>
        <v>SB018N</v>
      </c>
      <c r="F297" cm="1">
        <f t="array" ref="F297">IF(ROW()&lt;=ROWS(Table1[]), INDEX(Table1[Region], ROW()), INDEX(Table2[Region], ROW()-ROWS(Table1[])))</f>
        <v>0</v>
      </c>
      <c r="G297" cm="1">
        <f t="array" ref="G297">IF(ROW()&lt;=ROWS(Table1[]), INDEX(Table1[Subregion], ROW()), INDEX(Table2[Subregion], ROW()-ROWS(Table1[])))</f>
        <v>0</v>
      </c>
      <c r="H297" t="str" cm="1">
        <f t="array" ref="H297">IF(ROW()&lt;=ROWS(Table1[]), INDEX(Table1[Stratum], ROW()), INDEX(Table2[Stratum], ROW()-ROWS(Table1[])))</f>
        <v>Chipps Island</v>
      </c>
      <c r="I297" cm="1">
        <f t="array" ref="I297">IF(ROW()&lt;=ROWS(Table1[]), INDEX(Table1[Fork Length], ROW()), INDEX(Table2[Length], ROW()-ROWS(Table1[])))</f>
        <v>59</v>
      </c>
      <c r="J297" cm="1">
        <f t="array" ref="J297">IF(ROW()&lt;=ROWS(Table1[]), INDEX(Table1[Catch], ROW()), INDEX(Table2[Frequency], ROW()-ROWS(Table1[])))</f>
        <v>1</v>
      </c>
      <c r="K297" t="str" cm="1">
        <f t="array" ref="K297">IF(ROW()&lt;=ROWS(Table1[]), INDEX(Table1[Life Stage], ROW()), INDEX(Table2[Life Stage], ROW()-ROWS(Table1[])))</f>
        <v>Juvenile</v>
      </c>
      <c r="L297" s="50" cm="1">
        <f t="array" ref="L297">IF(ROW()&lt;=ROWS(Table1[]), INDEX(Table1[SalvageSum], ROW()), INDEX(Table2[SalvageSum], ROW()-ROWS(Table1[])))</f>
        <v>0</v>
      </c>
      <c r="M297" s="50" cm="1">
        <f t="array" ref="M297">IF(ROW()&lt;=ROWS(Table1[]), INDEX(Table1[ExpSalv], ROW()), INDEX(Table2[ExpSalv], ROW()-ROWS(Table1[])))</f>
        <v>0</v>
      </c>
      <c r="N297" t="str" cm="1">
        <f t="array" ref="N297">IF(ROW()&lt;=ROWS(Table1[]), INDEX(Table1[Agency], ROW()), INDEX(Table2[Agency], ROW()-ROWS(Table1[])))</f>
        <v>USFWS</v>
      </c>
      <c r="O297" cm="1">
        <f t="array" ref="O297">IF(ROW()&lt;=ROWS(Table1[]), INDEX(Table1[Notes], ROW()), INDEX(Table2[Comments], ROW()-ROWS(Table1[])))</f>
        <v>0</v>
      </c>
    </row>
    <row r="298" spans="1:15" x14ac:dyDescent="0.25">
      <c r="A298" cm="1">
        <f t="array" ref="A298">IF(ROW()&lt;=ROWS(Table1[]), INDEX(Table1[SurveyNo], ROW()), INDEX(Table2[SurveyNo], ROW()-ROWS(Table1[])))</f>
        <v>0</v>
      </c>
      <c r="B298" s="23" cm="1">
        <f t="array" ref="B298">IF(ROW()&lt;=ROWS(Table1[]), INDEX(Table1[Date], ROW()), INDEX(Table2[Date], ROW()-ROWS(Table1[])))</f>
        <v>45635</v>
      </c>
      <c r="C298" cm="1">
        <f t="array" ref="C298">IF(ROW()&lt;=ROWS(Table1[]), INDEX(Table1[SampleID], ROW()), INDEX(Table2[SampleID], ROW()-ROWS(Table1[])))</f>
        <v>0</v>
      </c>
      <c r="D298" t="str" cm="1">
        <f t="array" ref="D298">IF(ROW()&lt;=ROWS(Table1[]), INDEX(Table1[Survey], ROW()), INDEX(Table2[Survey], ROW()-ROWS(Table1[])))</f>
        <v>Chipps</v>
      </c>
      <c r="E298" t="str" cm="1">
        <f t="array" ref="E298">IF(ROW()&lt;=ROWS(Table1[]), INDEX(Table1[Station Code], ROW()), INDEX(Table2[Station], ROW()-ROWS(Table1[])))</f>
        <v>SB018S</v>
      </c>
      <c r="F298" cm="1">
        <f t="array" ref="F298">IF(ROW()&lt;=ROWS(Table1[]), INDEX(Table1[Region], ROW()), INDEX(Table2[Region], ROW()-ROWS(Table1[])))</f>
        <v>0</v>
      </c>
      <c r="G298" cm="1">
        <f t="array" ref="G298">IF(ROW()&lt;=ROWS(Table1[]), INDEX(Table1[Subregion], ROW()), INDEX(Table2[Subregion], ROW()-ROWS(Table1[])))</f>
        <v>0</v>
      </c>
      <c r="H298" t="str" cm="1">
        <f t="array" ref="H298">IF(ROW()&lt;=ROWS(Table1[]), INDEX(Table1[Stratum], ROW()), INDEX(Table2[Stratum], ROW()-ROWS(Table1[])))</f>
        <v>Chipps Island</v>
      </c>
      <c r="I298" cm="1">
        <f t="array" ref="I298">IF(ROW()&lt;=ROWS(Table1[]), INDEX(Table1[Fork Length], ROW()), INDEX(Table2[Length], ROW()-ROWS(Table1[])))</f>
        <v>0</v>
      </c>
      <c r="J298" cm="1">
        <f t="array" ref="J298">IF(ROW()&lt;=ROWS(Table1[]), INDEX(Table1[Catch], ROW()), INDEX(Table2[Frequency], ROW()-ROWS(Table1[])))</f>
        <v>4</v>
      </c>
      <c r="K298" t="str" cm="1">
        <f t="array" ref="K298">IF(ROW()&lt;=ROWS(Table1[]), INDEX(Table1[Life Stage], ROW()), INDEX(Table2[Life Stage], ROW()-ROWS(Table1[])))</f>
        <v>Adult</v>
      </c>
      <c r="L298" s="50" cm="1">
        <f t="array" ref="L298">IF(ROW()&lt;=ROWS(Table1[]), INDEX(Table1[SalvageSum], ROW()), INDEX(Table2[SalvageSum], ROW()-ROWS(Table1[])))</f>
        <v>0</v>
      </c>
      <c r="M298" s="50" cm="1">
        <f t="array" ref="M298">IF(ROW()&lt;=ROWS(Table1[]), INDEX(Table1[ExpSalv], ROW()), INDEX(Table2[ExpSalv], ROW()-ROWS(Table1[])))</f>
        <v>0</v>
      </c>
      <c r="N298" t="str" cm="1">
        <f t="array" ref="N298">IF(ROW()&lt;=ROWS(Table1[]), INDEX(Table1[Agency], ROW()), INDEX(Table2[Agency], ROW()-ROWS(Table1[])))</f>
        <v>USFWS</v>
      </c>
      <c r="O298" cm="1">
        <f t="array" ref="O298">IF(ROW()&lt;=ROWS(Table1[]), INDEX(Table1[Notes], ROW()), INDEX(Table2[Comments], ROW()-ROWS(Table1[])))</f>
        <v>0</v>
      </c>
    </row>
    <row r="299" spans="1:15" x14ac:dyDescent="0.25">
      <c r="A299" cm="1">
        <f t="array" ref="A299">IF(ROW()&lt;=ROWS(Table1[]), INDEX(Table1[SurveyNo], ROW()), INDEX(Table2[SurveyNo], ROW()-ROWS(Table1[])))</f>
        <v>0</v>
      </c>
      <c r="B299" s="23" cm="1">
        <f t="array" ref="B299">IF(ROW()&lt;=ROWS(Table1[]), INDEX(Table1[Date], ROW()), INDEX(Table2[Date], ROW()-ROWS(Table1[])))</f>
        <v>45635</v>
      </c>
      <c r="C299" cm="1">
        <f t="array" ref="C299">IF(ROW()&lt;=ROWS(Table1[]), INDEX(Table1[SampleID], ROW()), INDEX(Table2[SampleID], ROW()-ROWS(Table1[])))</f>
        <v>0</v>
      </c>
      <c r="D299" t="str" cm="1">
        <f t="array" ref="D299">IF(ROW()&lt;=ROWS(Table1[]), INDEX(Table1[Survey], ROW()), INDEX(Table2[Survey], ROW()-ROWS(Table1[])))</f>
        <v>Chipps</v>
      </c>
      <c r="E299" t="str" cm="1">
        <f t="array" ref="E299">IF(ROW()&lt;=ROWS(Table1[]), INDEX(Table1[Station Code], ROW()), INDEX(Table2[Station], ROW()-ROWS(Table1[])))</f>
        <v>SB018S</v>
      </c>
      <c r="F299" cm="1">
        <f t="array" ref="F299">IF(ROW()&lt;=ROWS(Table1[]), INDEX(Table1[Region], ROW()), INDEX(Table2[Region], ROW()-ROWS(Table1[])))</f>
        <v>0</v>
      </c>
      <c r="G299" cm="1">
        <f t="array" ref="G299">IF(ROW()&lt;=ROWS(Table1[]), INDEX(Table1[Subregion], ROW()), INDEX(Table2[Subregion], ROW()-ROWS(Table1[])))</f>
        <v>0</v>
      </c>
      <c r="H299" t="str" cm="1">
        <f t="array" ref="H299">IF(ROW()&lt;=ROWS(Table1[]), INDEX(Table1[Stratum], ROW()), INDEX(Table2[Stratum], ROW()-ROWS(Table1[])))</f>
        <v>Chipps Island</v>
      </c>
      <c r="I299" cm="1">
        <f t="array" ref="I299">IF(ROW()&lt;=ROWS(Table1[]), INDEX(Table1[Fork Length], ROW()), INDEX(Table2[Length], ROW()-ROWS(Table1[])))</f>
        <v>0</v>
      </c>
      <c r="J299" cm="1">
        <f t="array" ref="J299">IF(ROW()&lt;=ROWS(Table1[]), INDEX(Table1[Catch], ROW()), INDEX(Table2[Frequency], ROW()-ROWS(Table1[])))</f>
        <v>6</v>
      </c>
      <c r="K299" t="str" cm="1">
        <f t="array" ref="K299">IF(ROW()&lt;=ROWS(Table1[]), INDEX(Table1[Life Stage], ROW()), INDEX(Table2[Life Stage], ROW()-ROWS(Table1[])))</f>
        <v>Adult</v>
      </c>
      <c r="L299" s="50" cm="1">
        <f t="array" ref="L299">IF(ROW()&lt;=ROWS(Table1[]), INDEX(Table1[SalvageSum], ROW()), INDEX(Table2[SalvageSum], ROW()-ROWS(Table1[])))</f>
        <v>0</v>
      </c>
      <c r="M299" s="50" cm="1">
        <f t="array" ref="M299">IF(ROW()&lt;=ROWS(Table1[]), INDEX(Table1[ExpSalv], ROW()), INDEX(Table2[ExpSalv], ROW()-ROWS(Table1[])))</f>
        <v>0</v>
      </c>
      <c r="N299" t="str" cm="1">
        <f t="array" ref="N299">IF(ROW()&lt;=ROWS(Table1[]), INDEX(Table1[Agency], ROW()), INDEX(Table2[Agency], ROW()-ROWS(Table1[])))</f>
        <v>USFWS</v>
      </c>
      <c r="O299" cm="1">
        <f t="array" ref="O299">IF(ROW()&lt;=ROWS(Table1[]), INDEX(Table1[Notes], ROW()), INDEX(Table2[Comments], ROW()-ROWS(Table1[])))</f>
        <v>0</v>
      </c>
    </row>
    <row r="300" spans="1:15" x14ac:dyDescent="0.25">
      <c r="A300" cm="1">
        <f t="array" ref="A300">IF(ROW()&lt;=ROWS(Table1[]), INDEX(Table1[SurveyNo], ROW()), INDEX(Table2[SurveyNo], ROW()-ROWS(Table1[])))</f>
        <v>0</v>
      </c>
      <c r="B300" s="23" cm="1">
        <f t="array" ref="B300">IF(ROW()&lt;=ROWS(Table1[]), INDEX(Table1[Date], ROW()), INDEX(Table2[Date], ROW()-ROWS(Table1[])))</f>
        <v>45635</v>
      </c>
      <c r="C300" cm="1">
        <f t="array" ref="C300">IF(ROW()&lt;=ROWS(Table1[]), INDEX(Table1[SampleID], ROW()), INDEX(Table2[SampleID], ROW()-ROWS(Table1[])))</f>
        <v>0</v>
      </c>
      <c r="D300" t="str" cm="1">
        <f t="array" ref="D300">IF(ROW()&lt;=ROWS(Table1[]), INDEX(Table1[Survey], ROW()), INDEX(Table2[Survey], ROW()-ROWS(Table1[])))</f>
        <v>Chipps</v>
      </c>
      <c r="E300" t="str" cm="1">
        <f t="array" ref="E300">IF(ROW()&lt;=ROWS(Table1[]), INDEX(Table1[Station Code], ROW()), INDEX(Table2[Station], ROW()-ROWS(Table1[])))</f>
        <v>SB018S</v>
      </c>
      <c r="F300" cm="1">
        <f t="array" ref="F300">IF(ROW()&lt;=ROWS(Table1[]), INDEX(Table1[Region], ROW()), INDEX(Table2[Region], ROW()-ROWS(Table1[])))</f>
        <v>0</v>
      </c>
      <c r="G300" cm="1">
        <f t="array" ref="G300">IF(ROW()&lt;=ROWS(Table1[]), INDEX(Table1[Subregion], ROW()), INDEX(Table2[Subregion], ROW()-ROWS(Table1[])))</f>
        <v>0</v>
      </c>
      <c r="H300" t="str" cm="1">
        <f t="array" ref="H300">IF(ROW()&lt;=ROWS(Table1[]), INDEX(Table1[Stratum], ROW()), INDEX(Table2[Stratum], ROW()-ROWS(Table1[])))</f>
        <v>Chipps Island</v>
      </c>
      <c r="I300" cm="1">
        <f t="array" ref="I300">IF(ROW()&lt;=ROWS(Table1[]), INDEX(Table1[Fork Length], ROW()), INDEX(Table2[Length], ROW()-ROWS(Table1[])))</f>
        <v>60</v>
      </c>
      <c r="J300" cm="1">
        <f t="array" ref="J300">IF(ROW()&lt;=ROWS(Table1[]), INDEX(Table1[Catch], ROW()), INDEX(Table2[Frequency], ROW()-ROWS(Table1[])))</f>
        <v>1</v>
      </c>
      <c r="K300" t="str" cm="1">
        <f t="array" ref="K300">IF(ROW()&lt;=ROWS(Table1[]), INDEX(Table1[Life Stage], ROW()), INDEX(Table2[Life Stage], ROW()-ROWS(Table1[])))</f>
        <v>Juvenile</v>
      </c>
      <c r="L300" s="50" cm="1">
        <f t="array" ref="L300">IF(ROW()&lt;=ROWS(Table1[]), INDEX(Table1[SalvageSum], ROW()), INDEX(Table2[SalvageSum], ROW()-ROWS(Table1[])))</f>
        <v>0</v>
      </c>
      <c r="M300" s="50" cm="1">
        <f t="array" ref="M300">IF(ROW()&lt;=ROWS(Table1[]), INDEX(Table1[ExpSalv], ROW()), INDEX(Table2[ExpSalv], ROW()-ROWS(Table1[])))</f>
        <v>0</v>
      </c>
      <c r="N300" t="str" cm="1">
        <f t="array" ref="N300">IF(ROW()&lt;=ROWS(Table1[]), INDEX(Table1[Agency], ROW()), INDEX(Table2[Agency], ROW()-ROWS(Table1[])))</f>
        <v>USFWS</v>
      </c>
      <c r="O300" cm="1">
        <f t="array" ref="O300">IF(ROW()&lt;=ROWS(Table1[]), INDEX(Table1[Notes], ROW()), INDEX(Table2[Comments], ROW()-ROWS(Table1[])))</f>
        <v>0</v>
      </c>
    </row>
    <row r="301" spans="1:15" x14ac:dyDescent="0.25">
      <c r="A301" cm="1">
        <f t="array" ref="A301">IF(ROW()&lt;=ROWS(Table1[]), INDEX(Table1[SurveyNo], ROW()), INDEX(Table2[SurveyNo], ROW()-ROWS(Table1[])))</f>
        <v>0</v>
      </c>
      <c r="B301" s="23" cm="1">
        <f t="array" ref="B301">IF(ROW()&lt;=ROWS(Table1[]), INDEX(Table1[Date], ROW()), INDEX(Table2[Date], ROW()-ROWS(Table1[])))</f>
        <v>45635</v>
      </c>
      <c r="C301" cm="1">
        <f t="array" ref="C301">IF(ROW()&lt;=ROWS(Table1[]), INDEX(Table1[SampleID], ROW()), INDEX(Table2[SampleID], ROW()-ROWS(Table1[])))</f>
        <v>0</v>
      </c>
      <c r="D301" t="str" cm="1">
        <f t="array" ref="D301">IF(ROW()&lt;=ROWS(Table1[]), INDEX(Table1[Survey], ROW()), INDEX(Table2[Survey], ROW()-ROWS(Table1[])))</f>
        <v>Chipps</v>
      </c>
      <c r="E301" t="str" cm="1">
        <f t="array" ref="E301">IF(ROW()&lt;=ROWS(Table1[]), INDEX(Table1[Station Code], ROW()), INDEX(Table2[Station], ROW()-ROWS(Table1[])))</f>
        <v>SB018S</v>
      </c>
      <c r="F301" cm="1">
        <f t="array" ref="F301">IF(ROW()&lt;=ROWS(Table1[]), INDEX(Table1[Region], ROW()), INDEX(Table2[Region], ROW()-ROWS(Table1[])))</f>
        <v>0</v>
      </c>
      <c r="G301" cm="1">
        <f t="array" ref="G301">IF(ROW()&lt;=ROWS(Table1[]), INDEX(Table1[Subregion], ROW()), INDEX(Table2[Subregion], ROW()-ROWS(Table1[])))</f>
        <v>0</v>
      </c>
      <c r="H301" t="str" cm="1">
        <f t="array" ref="H301">IF(ROW()&lt;=ROWS(Table1[]), INDEX(Table1[Stratum], ROW()), INDEX(Table2[Stratum], ROW()-ROWS(Table1[])))</f>
        <v>Chipps Island</v>
      </c>
      <c r="I301" cm="1">
        <f t="array" ref="I301">IF(ROW()&lt;=ROWS(Table1[]), INDEX(Table1[Fork Length], ROW()), INDEX(Table2[Length], ROW()-ROWS(Table1[])))</f>
        <v>68</v>
      </c>
      <c r="J301" cm="1">
        <f t="array" ref="J301">IF(ROW()&lt;=ROWS(Table1[]), INDEX(Table1[Catch], ROW()), INDEX(Table2[Frequency], ROW()-ROWS(Table1[])))</f>
        <v>1</v>
      </c>
      <c r="K301" t="str" cm="1">
        <f t="array" ref="K301">IF(ROW()&lt;=ROWS(Table1[]), INDEX(Table1[Life Stage], ROW()), INDEX(Table2[Life Stage], ROW()-ROWS(Table1[])))</f>
        <v>Juvenile</v>
      </c>
      <c r="L301" s="50" cm="1">
        <f t="array" ref="L301">IF(ROW()&lt;=ROWS(Table1[]), INDEX(Table1[SalvageSum], ROW()), INDEX(Table2[SalvageSum], ROW()-ROWS(Table1[])))</f>
        <v>0</v>
      </c>
      <c r="M301" s="50" cm="1">
        <f t="array" ref="M301">IF(ROW()&lt;=ROWS(Table1[]), INDEX(Table1[ExpSalv], ROW()), INDEX(Table2[ExpSalv], ROW()-ROWS(Table1[])))</f>
        <v>0</v>
      </c>
      <c r="N301" t="str" cm="1">
        <f t="array" ref="N301">IF(ROW()&lt;=ROWS(Table1[]), INDEX(Table1[Agency], ROW()), INDEX(Table2[Agency], ROW()-ROWS(Table1[])))</f>
        <v>USFWS</v>
      </c>
      <c r="O301" cm="1">
        <f t="array" ref="O301">IF(ROW()&lt;=ROWS(Table1[]), INDEX(Table1[Notes], ROW()), INDEX(Table2[Comments], ROW()-ROWS(Table1[])))</f>
        <v>0</v>
      </c>
    </row>
    <row r="302" spans="1:15" x14ac:dyDescent="0.25">
      <c r="A302" cm="1">
        <f t="array" ref="A302">IF(ROW()&lt;=ROWS(Table1[]), INDEX(Table1[SurveyNo], ROW()), INDEX(Table2[SurveyNo], ROW()-ROWS(Table1[])))</f>
        <v>0</v>
      </c>
      <c r="B302" s="23" cm="1">
        <f t="array" ref="B302">IF(ROW()&lt;=ROWS(Table1[]), INDEX(Table1[Date], ROW()), INDEX(Table2[Date], ROW()-ROWS(Table1[])))</f>
        <v>45635</v>
      </c>
      <c r="C302" cm="1">
        <f t="array" ref="C302">IF(ROW()&lt;=ROWS(Table1[]), INDEX(Table1[SampleID], ROW()), INDEX(Table2[SampleID], ROW()-ROWS(Table1[])))</f>
        <v>0</v>
      </c>
      <c r="D302" t="str" cm="1">
        <f t="array" ref="D302">IF(ROW()&lt;=ROWS(Table1[]), INDEX(Table1[Survey], ROW()), INDEX(Table2[Survey], ROW()-ROWS(Table1[])))</f>
        <v>Chipps</v>
      </c>
      <c r="E302" t="str" cm="1">
        <f t="array" ref="E302">IF(ROW()&lt;=ROWS(Table1[]), INDEX(Table1[Station Code], ROW()), INDEX(Table2[Station], ROW()-ROWS(Table1[])))</f>
        <v>SB018S</v>
      </c>
      <c r="F302" cm="1">
        <f t="array" ref="F302">IF(ROW()&lt;=ROWS(Table1[]), INDEX(Table1[Region], ROW()), INDEX(Table2[Region], ROW()-ROWS(Table1[])))</f>
        <v>0</v>
      </c>
      <c r="G302" cm="1">
        <f t="array" ref="G302">IF(ROW()&lt;=ROWS(Table1[]), INDEX(Table1[Subregion], ROW()), INDEX(Table2[Subregion], ROW()-ROWS(Table1[])))</f>
        <v>0</v>
      </c>
      <c r="H302" t="str" cm="1">
        <f t="array" ref="H302">IF(ROW()&lt;=ROWS(Table1[]), INDEX(Table1[Stratum], ROW()), INDEX(Table2[Stratum], ROW()-ROWS(Table1[])))</f>
        <v>Chipps Island</v>
      </c>
      <c r="I302" cm="1">
        <f t="array" ref="I302">IF(ROW()&lt;=ROWS(Table1[]), INDEX(Table1[Fork Length], ROW()), INDEX(Table2[Length], ROW()-ROWS(Table1[])))</f>
        <v>0</v>
      </c>
      <c r="J302" cm="1">
        <f t="array" ref="J302">IF(ROW()&lt;=ROWS(Table1[]), INDEX(Table1[Catch], ROW()), INDEX(Table2[Frequency], ROW()-ROWS(Table1[])))</f>
        <v>4</v>
      </c>
      <c r="K302" t="str" cm="1">
        <f t="array" ref="K302">IF(ROW()&lt;=ROWS(Table1[]), INDEX(Table1[Life Stage], ROW()), INDEX(Table2[Life Stage], ROW()-ROWS(Table1[])))</f>
        <v>Adult</v>
      </c>
      <c r="L302" s="50" cm="1">
        <f t="array" ref="L302">IF(ROW()&lt;=ROWS(Table1[]), INDEX(Table1[SalvageSum], ROW()), INDEX(Table2[SalvageSum], ROW()-ROWS(Table1[])))</f>
        <v>0</v>
      </c>
      <c r="M302" s="50" cm="1">
        <f t="array" ref="M302">IF(ROW()&lt;=ROWS(Table1[]), INDEX(Table1[ExpSalv], ROW()), INDEX(Table2[ExpSalv], ROW()-ROWS(Table1[])))</f>
        <v>0</v>
      </c>
      <c r="N302" t="str" cm="1">
        <f t="array" ref="N302">IF(ROW()&lt;=ROWS(Table1[]), INDEX(Table1[Agency], ROW()), INDEX(Table2[Agency], ROW()-ROWS(Table1[])))</f>
        <v>USFWS</v>
      </c>
      <c r="O302" cm="1">
        <f t="array" ref="O302">IF(ROW()&lt;=ROWS(Table1[]), INDEX(Table1[Notes], ROW()), INDEX(Table2[Comments], ROW()-ROWS(Table1[])))</f>
        <v>0</v>
      </c>
    </row>
    <row r="303" spans="1:15" x14ac:dyDescent="0.25">
      <c r="A303" cm="1">
        <f t="array" ref="A303">IF(ROW()&lt;=ROWS(Table1[]), INDEX(Table1[SurveyNo], ROW()), INDEX(Table2[SurveyNo], ROW()-ROWS(Table1[])))</f>
        <v>0</v>
      </c>
      <c r="B303" s="23" cm="1">
        <f t="array" ref="B303">IF(ROW()&lt;=ROWS(Table1[]), INDEX(Table1[Date], ROW()), INDEX(Table2[Date], ROW()-ROWS(Table1[])))</f>
        <v>45635</v>
      </c>
      <c r="C303" cm="1">
        <f t="array" ref="C303">IF(ROW()&lt;=ROWS(Table1[]), INDEX(Table1[SampleID], ROW()), INDEX(Table2[SampleID], ROW()-ROWS(Table1[])))</f>
        <v>0</v>
      </c>
      <c r="D303" t="str" cm="1">
        <f t="array" ref="D303">IF(ROW()&lt;=ROWS(Table1[]), INDEX(Table1[Survey], ROW()), INDEX(Table2[Survey], ROW()-ROWS(Table1[])))</f>
        <v>Chipps</v>
      </c>
      <c r="E303" t="str" cm="1">
        <f t="array" ref="E303">IF(ROW()&lt;=ROWS(Table1[]), INDEX(Table1[Station Code], ROW()), INDEX(Table2[Station], ROW()-ROWS(Table1[])))</f>
        <v>SB018S</v>
      </c>
      <c r="F303" cm="1">
        <f t="array" ref="F303">IF(ROW()&lt;=ROWS(Table1[]), INDEX(Table1[Region], ROW()), INDEX(Table2[Region], ROW()-ROWS(Table1[])))</f>
        <v>0</v>
      </c>
      <c r="G303" cm="1">
        <f t="array" ref="G303">IF(ROW()&lt;=ROWS(Table1[]), INDEX(Table1[Subregion], ROW()), INDEX(Table2[Subregion], ROW()-ROWS(Table1[])))</f>
        <v>0</v>
      </c>
      <c r="H303" t="str" cm="1">
        <f t="array" ref="H303">IF(ROW()&lt;=ROWS(Table1[]), INDEX(Table1[Stratum], ROW()), INDEX(Table2[Stratum], ROW()-ROWS(Table1[])))</f>
        <v>Chipps Island</v>
      </c>
      <c r="I303" cm="1">
        <f t="array" ref="I303">IF(ROW()&lt;=ROWS(Table1[]), INDEX(Table1[Fork Length], ROW()), INDEX(Table2[Length], ROW()-ROWS(Table1[])))</f>
        <v>72</v>
      </c>
      <c r="J303" cm="1">
        <f t="array" ref="J303">IF(ROW()&lt;=ROWS(Table1[]), INDEX(Table1[Catch], ROW()), INDEX(Table2[Frequency], ROW()-ROWS(Table1[])))</f>
        <v>1</v>
      </c>
      <c r="K303" t="str" cm="1">
        <f t="array" ref="K303">IF(ROW()&lt;=ROWS(Table1[]), INDEX(Table1[Life Stage], ROW()), INDEX(Table2[Life Stage], ROW()-ROWS(Table1[])))</f>
        <v>Juvenile</v>
      </c>
      <c r="L303" s="50" cm="1">
        <f t="array" ref="L303">IF(ROW()&lt;=ROWS(Table1[]), INDEX(Table1[SalvageSum], ROW()), INDEX(Table2[SalvageSum], ROW()-ROWS(Table1[])))</f>
        <v>0</v>
      </c>
      <c r="M303" s="50" cm="1">
        <f t="array" ref="M303">IF(ROW()&lt;=ROWS(Table1[]), INDEX(Table1[ExpSalv], ROW()), INDEX(Table2[ExpSalv], ROW()-ROWS(Table1[])))</f>
        <v>0</v>
      </c>
      <c r="N303" t="str" cm="1">
        <f t="array" ref="N303">IF(ROW()&lt;=ROWS(Table1[]), INDEX(Table1[Agency], ROW()), INDEX(Table2[Agency], ROW()-ROWS(Table1[])))</f>
        <v>USFWS</v>
      </c>
      <c r="O303" cm="1">
        <f t="array" ref="O303">IF(ROW()&lt;=ROWS(Table1[]), INDEX(Table1[Notes], ROW()), INDEX(Table2[Comments], ROW()-ROWS(Table1[])))</f>
        <v>0</v>
      </c>
    </row>
    <row r="304" spans="1:15" x14ac:dyDescent="0.25">
      <c r="A304" cm="1">
        <f t="array" ref="A304">IF(ROW()&lt;=ROWS(Table1[]), INDEX(Table1[SurveyNo], ROW()), INDEX(Table2[SurveyNo], ROW()-ROWS(Table1[])))</f>
        <v>0</v>
      </c>
      <c r="B304" s="23" cm="1">
        <f t="array" ref="B304">IF(ROW()&lt;=ROWS(Table1[]), INDEX(Table1[Date], ROW()), INDEX(Table2[Date], ROW()-ROWS(Table1[])))</f>
        <v>45635</v>
      </c>
      <c r="C304" cm="1">
        <f t="array" ref="C304">IF(ROW()&lt;=ROWS(Table1[]), INDEX(Table1[SampleID], ROW()), INDEX(Table2[SampleID], ROW()-ROWS(Table1[])))</f>
        <v>0</v>
      </c>
      <c r="D304" t="str" cm="1">
        <f t="array" ref="D304">IF(ROW()&lt;=ROWS(Table1[]), INDEX(Table1[Survey], ROW()), INDEX(Table2[Survey], ROW()-ROWS(Table1[])))</f>
        <v>Chipps</v>
      </c>
      <c r="E304" t="str" cm="1">
        <f t="array" ref="E304">IF(ROW()&lt;=ROWS(Table1[]), INDEX(Table1[Station Code], ROW()), INDEX(Table2[Station], ROW()-ROWS(Table1[])))</f>
        <v>SB018S</v>
      </c>
      <c r="F304" cm="1">
        <f t="array" ref="F304">IF(ROW()&lt;=ROWS(Table1[]), INDEX(Table1[Region], ROW()), INDEX(Table2[Region], ROW()-ROWS(Table1[])))</f>
        <v>0</v>
      </c>
      <c r="G304" cm="1">
        <f t="array" ref="G304">IF(ROW()&lt;=ROWS(Table1[]), INDEX(Table1[Subregion], ROW()), INDEX(Table2[Subregion], ROW()-ROWS(Table1[])))</f>
        <v>0</v>
      </c>
      <c r="H304" t="str" cm="1">
        <f t="array" ref="H304">IF(ROW()&lt;=ROWS(Table1[]), INDEX(Table1[Stratum], ROW()), INDEX(Table2[Stratum], ROW()-ROWS(Table1[])))</f>
        <v>Chipps Island</v>
      </c>
      <c r="I304" cm="1">
        <f t="array" ref="I304">IF(ROW()&lt;=ROWS(Table1[]), INDEX(Table1[Fork Length], ROW()), INDEX(Table2[Length], ROW()-ROWS(Table1[])))</f>
        <v>58</v>
      </c>
      <c r="J304" cm="1">
        <f t="array" ref="J304">IF(ROW()&lt;=ROWS(Table1[]), INDEX(Table1[Catch], ROW()), INDEX(Table2[Frequency], ROW()-ROWS(Table1[])))</f>
        <v>1</v>
      </c>
      <c r="K304" t="str" cm="1">
        <f t="array" ref="K304">IF(ROW()&lt;=ROWS(Table1[]), INDEX(Table1[Life Stage], ROW()), INDEX(Table2[Life Stage], ROW()-ROWS(Table1[])))</f>
        <v>Juvenile</v>
      </c>
      <c r="L304" s="50" cm="1">
        <f t="array" ref="L304">IF(ROW()&lt;=ROWS(Table1[]), INDEX(Table1[SalvageSum], ROW()), INDEX(Table2[SalvageSum], ROW()-ROWS(Table1[])))</f>
        <v>0</v>
      </c>
      <c r="M304" s="50" cm="1">
        <f t="array" ref="M304">IF(ROW()&lt;=ROWS(Table1[]), INDEX(Table1[ExpSalv], ROW()), INDEX(Table2[ExpSalv], ROW()-ROWS(Table1[])))</f>
        <v>0</v>
      </c>
      <c r="N304" t="str" cm="1">
        <f t="array" ref="N304">IF(ROW()&lt;=ROWS(Table1[]), INDEX(Table1[Agency], ROW()), INDEX(Table2[Agency], ROW()-ROWS(Table1[])))</f>
        <v>USFWS</v>
      </c>
      <c r="O304" cm="1">
        <f t="array" ref="O304">IF(ROW()&lt;=ROWS(Table1[]), INDEX(Table1[Notes], ROW()), INDEX(Table2[Comments], ROW()-ROWS(Table1[])))</f>
        <v>0</v>
      </c>
    </row>
    <row r="305" spans="1:15" x14ac:dyDescent="0.25">
      <c r="A305" cm="1">
        <f t="array" ref="A305">IF(ROW()&lt;=ROWS(Table1[]), INDEX(Table1[SurveyNo], ROW()), INDEX(Table2[SurveyNo], ROW()-ROWS(Table1[])))</f>
        <v>0</v>
      </c>
      <c r="B305" s="23" cm="1">
        <f t="array" ref="B305">IF(ROW()&lt;=ROWS(Table1[]), INDEX(Table1[Date], ROW()), INDEX(Table2[Date], ROW()-ROWS(Table1[])))</f>
        <v>45635</v>
      </c>
      <c r="C305" cm="1">
        <f t="array" ref="C305">IF(ROW()&lt;=ROWS(Table1[]), INDEX(Table1[SampleID], ROW()), INDEX(Table2[SampleID], ROW()-ROWS(Table1[])))</f>
        <v>0</v>
      </c>
      <c r="D305" t="str" cm="1">
        <f t="array" ref="D305">IF(ROW()&lt;=ROWS(Table1[]), INDEX(Table1[Survey], ROW()), INDEX(Table2[Survey], ROW()-ROWS(Table1[])))</f>
        <v>Chipps</v>
      </c>
      <c r="E305" t="str" cm="1">
        <f t="array" ref="E305">IF(ROW()&lt;=ROWS(Table1[]), INDEX(Table1[Station Code], ROW()), INDEX(Table2[Station], ROW()-ROWS(Table1[])))</f>
        <v>SB018S</v>
      </c>
      <c r="F305" cm="1">
        <f t="array" ref="F305">IF(ROW()&lt;=ROWS(Table1[]), INDEX(Table1[Region], ROW()), INDEX(Table2[Region], ROW()-ROWS(Table1[])))</f>
        <v>0</v>
      </c>
      <c r="G305" cm="1">
        <f t="array" ref="G305">IF(ROW()&lt;=ROWS(Table1[]), INDEX(Table1[Subregion], ROW()), INDEX(Table2[Subregion], ROW()-ROWS(Table1[])))</f>
        <v>0</v>
      </c>
      <c r="H305" t="str" cm="1">
        <f t="array" ref="H305">IF(ROW()&lt;=ROWS(Table1[]), INDEX(Table1[Stratum], ROW()), INDEX(Table2[Stratum], ROW()-ROWS(Table1[])))</f>
        <v>Chipps Island</v>
      </c>
      <c r="I305" cm="1">
        <f t="array" ref="I305">IF(ROW()&lt;=ROWS(Table1[]), INDEX(Table1[Fork Length], ROW()), INDEX(Table2[Length], ROW()-ROWS(Table1[])))</f>
        <v>0</v>
      </c>
      <c r="J305" cm="1">
        <f t="array" ref="J305">IF(ROW()&lt;=ROWS(Table1[]), INDEX(Table1[Catch], ROW()), INDEX(Table2[Frequency], ROW()-ROWS(Table1[])))</f>
        <v>3</v>
      </c>
      <c r="K305" t="str" cm="1">
        <f t="array" ref="K305">IF(ROW()&lt;=ROWS(Table1[]), INDEX(Table1[Life Stage], ROW()), INDEX(Table2[Life Stage], ROW()-ROWS(Table1[])))</f>
        <v>Adult</v>
      </c>
      <c r="L305" s="50" cm="1">
        <f t="array" ref="L305">IF(ROW()&lt;=ROWS(Table1[]), INDEX(Table1[SalvageSum], ROW()), INDEX(Table2[SalvageSum], ROW()-ROWS(Table1[])))</f>
        <v>0</v>
      </c>
      <c r="M305" s="50" cm="1">
        <f t="array" ref="M305">IF(ROW()&lt;=ROWS(Table1[]), INDEX(Table1[ExpSalv], ROW()), INDEX(Table2[ExpSalv], ROW()-ROWS(Table1[])))</f>
        <v>0</v>
      </c>
      <c r="N305" t="str" cm="1">
        <f t="array" ref="N305">IF(ROW()&lt;=ROWS(Table1[]), INDEX(Table1[Agency], ROW()), INDEX(Table2[Agency], ROW()-ROWS(Table1[])))</f>
        <v>USFWS</v>
      </c>
      <c r="O305" cm="1">
        <f t="array" ref="O305">IF(ROW()&lt;=ROWS(Table1[]), INDEX(Table1[Notes], ROW()), INDEX(Table2[Comments], ROW()-ROWS(Table1[])))</f>
        <v>0</v>
      </c>
    </row>
    <row r="306" spans="1:15" x14ac:dyDescent="0.25">
      <c r="A306" cm="1">
        <f t="array" ref="A306">IF(ROW()&lt;=ROWS(Table1[]), INDEX(Table1[SurveyNo], ROW()), INDEX(Table2[SurveyNo], ROW()-ROWS(Table1[])))</f>
        <v>0</v>
      </c>
      <c r="B306" s="23" cm="1">
        <f t="array" ref="B306">IF(ROW()&lt;=ROWS(Table1[]), INDEX(Table1[Date], ROW()), INDEX(Table2[Date], ROW()-ROWS(Table1[])))</f>
        <v>45635</v>
      </c>
      <c r="C306" cm="1">
        <f t="array" ref="C306">IF(ROW()&lt;=ROWS(Table1[]), INDEX(Table1[SampleID], ROW()), INDEX(Table2[SampleID], ROW()-ROWS(Table1[])))</f>
        <v>0</v>
      </c>
      <c r="D306" t="str" cm="1">
        <f t="array" ref="D306">IF(ROW()&lt;=ROWS(Table1[]), INDEX(Table1[Survey], ROW()), INDEX(Table2[Survey], ROW()-ROWS(Table1[])))</f>
        <v>Chipps</v>
      </c>
      <c r="E306" t="str" cm="1">
        <f t="array" ref="E306">IF(ROW()&lt;=ROWS(Table1[]), INDEX(Table1[Station Code], ROW()), INDEX(Table2[Station], ROW()-ROWS(Table1[])))</f>
        <v>SB018M</v>
      </c>
      <c r="F306" cm="1">
        <f t="array" ref="F306">IF(ROW()&lt;=ROWS(Table1[]), INDEX(Table1[Region], ROW()), INDEX(Table2[Region], ROW()-ROWS(Table1[])))</f>
        <v>0</v>
      </c>
      <c r="G306" cm="1">
        <f t="array" ref="G306">IF(ROW()&lt;=ROWS(Table1[]), INDEX(Table1[Subregion], ROW()), INDEX(Table2[Subregion], ROW()-ROWS(Table1[])))</f>
        <v>0</v>
      </c>
      <c r="H306" t="str" cm="1">
        <f t="array" ref="H306">IF(ROW()&lt;=ROWS(Table1[]), INDEX(Table1[Stratum], ROW()), INDEX(Table2[Stratum], ROW()-ROWS(Table1[])))</f>
        <v>Chipps Island</v>
      </c>
      <c r="I306" cm="1">
        <f t="array" ref="I306">IF(ROW()&lt;=ROWS(Table1[]), INDEX(Table1[Fork Length], ROW()), INDEX(Table2[Length], ROW()-ROWS(Table1[])))</f>
        <v>63</v>
      </c>
      <c r="J306" cm="1">
        <f t="array" ref="J306">IF(ROW()&lt;=ROWS(Table1[]), INDEX(Table1[Catch], ROW()), INDEX(Table2[Frequency], ROW()-ROWS(Table1[])))</f>
        <v>1</v>
      </c>
      <c r="K306" t="str" cm="1">
        <f t="array" ref="K306">IF(ROW()&lt;=ROWS(Table1[]), INDEX(Table1[Life Stage], ROW()), INDEX(Table2[Life Stage], ROW()-ROWS(Table1[])))</f>
        <v>Juvenile</v>
      </c>
      <c r="L306" s="50" cm="1">
        <f t="array" ref="L306">IF(ROW()&lt;=ROWS(Table1[]), INDEX(Table1[SalvageSum], ROW()), INDEX(Table2[SalvageSum], ROW()-ROWS(Table1[])))</f>
        <v>0</v>
      </c>
      <c r="M306" s="50" cm="1">
        <f t="array" ref="M306">IF(ROW()&lt;=ROWS(Table1[]), INDEX(Table1[ExpSalv], ROW()), INDEX(Table2[ExpSalv], ROW()-ROWS(Table1[])))</f>
        <v>0</v>
      </c>
      <c r="N306" t="str" cm="1">
        <f t="array" ref="N306">IF(ROW()&lt;=ROWS(Table1[]), INDEX(Table1[Agency], ROW()), INDEX(Table2[Agency], ROW()-ROWS(Table1[])))</f>
        <v>USFWS</v>
      </c>
      <c r="O306" cm="1">
        <f t="array" ref="O306">IF(ROW()&lt;=ROWS(Table1[]), INDEX(Table1[Notes], ROW()), INDEX(Table2[Comments], ROW()-ROWS(Table1[])))</f>
        <v>0</v>
      </c>
    </row>
    <row r="307" spans="1:15" x14ac:dyDescent="0.25">
      <c r="A307" cm="1">
        <f t="array" ref="A307">IF(ROW()&lt;=ROWS(Table1[]), INDEX(Table1[SurveyNo], ROW()), INDEX(Table2[SurveyNo], ROW()-ROWS(Table1[])))</f>
        <v>0</v>
      </c>
      <c r="B307" s="23" cm="1">
        <f t="array" ref="B307">IF(ROW()&lt;=ROWS(Table1[]), INDEX(Table1[Date], ROW()), INDEX(Table2[Date], ROW()-ROWS(Table1[])))</f>
        <v>45635</v>
      </c>
      <c r="C307" cm="1">
        <f t="array" ref="C307">IF(ROW()&lt;=ROWS(Table1[]), INDEX(Table1[SampleID], ROW()), INDEX(Table2[SampleID], ROW()-ROWS(Table1[])))</f>
        <v>0</v>
      </c>
      <c r="D307" t="str" cm="1">
        <f t="array" ref="D307">IF(ROW()&lt;=ROWS(Table1[]), INDEX(Table1[Survey], ROW()), INDEX(Table2[Survey], ROW()-ROWS(Table1[])))</f>
        <v>Chipps</v>
      </c>
      <c r="E307" t="str" cm="1">
        <f t="array" ref="E307">IF(ROW()&lt;=ROWS(Table1[]), INDEX(Table1[Station Code], ROW()), INDEX(Table2[Station], ROW()-ROWS(Table1[])))</f>
        <v>SB018M</v>
      </c>
      <c r="F307" cm="1">
        <f t="array" ref="F307">IF(ROW()&lt;=ROWS(Table1[]), INDEX(Table1[Region], ROW()), INDEX(Table2[Region], ROW()-ROWS(Table1[])))</f>
        <v>0</v>
      </c>
      <c r="G307" cm="1">
        <f t="array" ref="G307">IF(ROW()&lt;=ROWS(Table1[]), INDEX(Table1[Subregion], ROW()), INDEX(Table2[Subregion], ROW()-ROWS(Table1[])))</f>
        <v>0</v>
      </c>
      <c r="H307" t="str" cm="1">
        <f t="array" ref="H307">IF(ROW()&lt;=ROWS(Table1[]), INDEX(Table1[Stratum], ROW()), INDEX(Table2[Stratum], ROW()-ROWS(Table1[])))</f>
        <v>Chipps Island</v>
      </c>
      <c r="I307" cm="1">
        <f t="array" ref="I307">IF(ROW()&lt;=ROWS(Table1[]), INDEX(Table1[Fork Length], ROW()), INDEX(Table2[Length], ROW()-ROWS(Table1[])))</f>
        <v>0</v>
      </c>
      <c r="J307" cm="1">
        <f t="array" ref="J307">IF(ROW()&lt;=ROWS(Table1[]), INDEX(Table1[Catch], ROW()), INDEX(Table2[Frequency], ROW()-ROWS(Table1[])))</f>
        <v>4</v>
      </c>
      <c r="K307" t="str" cm="1">
        <f t="array" ref="K307">IF(ROW()&lt;=ROWS(Table1[]), INDEX(Table1[Life Stage], ROW()), INDEX(Table2[Life Stage], ROW()-ROWS(Table1[])))</f>
        <v>Adult</v>
      </c>
      <c r="L307" s="50" cm="1">
        <f t="array" ref="L307">IF(ROW()&lt;=ROWS(Table1[]), INDEX(Table1[SalvageSum], ROW()), INDEX(Table2[SalvageSum], ROW()-ROWS(Table1[])))</f>
        <v>0</v>
      </c>
      <c r="M307" s="50" cm="1">
        <f t="array" ref="M307">IF(ROW()&lt;=ROWS(Table1[]), INDEX(Table1[ExpSalv], ROW()), INDEX(Table2[ExpSalv], ROW()-ROWS(Table1[])))</f>
        <v>0</v>
      </c>
      <c r="N307" t="str" cm="1">
        <f t="array" ref="N307">IF(ROW()&lt;=ROWS(Table1[]), INDEX(Table1[Agency], ROW()), INDEX(Table2[Agency], ROW()-ROWS(Table1[])))</f>
        <v>USFWS</v>
      </c>
      <c r="O307" cm="1">
        <f t="array" ref="O307">IF(ROW()&lt;=ROWS(Table1[]), INDEX(Table1[Notes], ROW()), INDEX(Table2[Comments], ROW()-ROWS(Table1[])))</f>
        <v>0</v>
      </c>
    </row>
    <row r="308" spans="1:15" x14ac:dyDescent="0.25">
      <c r="A308" cm="1">
        <f t="array" ref="A308">IF(ROW()&lt;=ROWS(Table1[]), INDEX(Table1[SurveyNo], ROW()), INDEX(Table2[SurveyNo], ROW()-ROWS(Table1[])))</f>
        <v>0</v>
      </c>
      <c r="B308" s="23" cm="1">
        <f t="array" ref="B308">IF(ROW()&lt;=ROWS(Table1[]), INDEX(Table1[Date], ROW()), INDEX(Table2[Date], ROW()-ROWS(Table1[])))</f>
        <v>45635</v>
      </c>
      <c r="C308" cm="1">
        <f t="array" ref="C308">IF(ROW()&lt;=ROWS(Table1[]), INDEX(Table1[SampleID], ROW()), INDEX(Table2[SampleID], ROW()-ROWS(Table1[])))</f>
        <v>0</v>
      </c>
      <c r="D308" t="str" cm="1">
        <f t="array" ref="D308">IF(ROW()&lt;=ROWS(Table1[]), INDEX(Table1[Survey], ROW()), INDEX(Table2[Survey], ROW()-ROWS(Table1[])))</f>
        <v>Chipps</v>
      </c>
      <c r="E308" t="str" cm="1">
        <f t="array" ref="E308">IF(ROW()&lt;=ROWS(Table1[]), INDEX(Table1[Station Code], ROW()), INDEX(Table2[Station], ROW()-ROWS(Table1[])))</f>
        <v>SB018M</v>
      </c>
      <c r="F308" cm="1">
        <f t="array" ref="F308">IF(ROW()&lt;=ROWS(Table1[]), INDEX(Table1[Region], ROW()), INDEX(Table2[Region], ROW()-ROWS(Table1[])))</f>
        <v>0</v>
      </c>
      <c r="G308" cm="1">
        <f t="array" ref="G308">IF(ROW()&lt;=ROWS(Table1[]), INDEX(Table1[Subregion], ROW()), INDEX(Table2[Subregion], ROW()-ROWS(Table1[])))</f>
        <v>0</v>
      </c>
      <c r="H308" t="str" cm="1">
        <f t="array" ref="H308">IF(ROW()&lt;=ROWS(Table1[]), INDEX(Table1[Stratum], ROW()), INDEX(Table2[Stratum], ROW()-ROWS(Table1[])))</f>
        <v>Chipps Island</v>
      </c>
      <c r="I308" cm="1">
        <f t="array" ref="I308">IF(ROW()&lt;=ROWS(Table1[]), INDEX(Table1[Fork Length], ROW()), INDEX(Table2[Length], ROW()-ROWS(Table1[])))</f>
        <v>0</v>
      </c>
      <c r="J308" cm="1">
        <f t="array" ref="J308">IF(ROW()&lt;=ROWS(Table1[]), INDEX(Table1[Catch], ROW()), INDEX(Table2[Frequency], ROW()-ROWS(Table1[])))</f>
        <v>3</v>
      </c>
      <c r="K308" t="str" cm="1">
        <f t="array" ref="K308">IF(ROW()&lt;=ROWS(Table1[]), INDEX(Table1[Life Stage], ROW()), INDEX(Table2[Life Stage], ROW()-ROWS(Table1[])))</f>
        <v>Adult</v>
      </c>
      <c r="L308" s="50" cm="1">
        <f t="array" ref="L308">IF(ROW()&lt;=ROWS(Table1[]), INDEX(Table1[SalvageSum], ROW()), INDEX(Table2[SalvageSum], ROW()-ROWS(Table1[])))</f>
        <v>0</v>
      </c>
      <c r="M308" s="50" cm="1">
        <f t="array" ref="M308">IF(ROW()&lt;=ROWS(Table1[]), INDEX(Table1[ExpSalv], ROW()), INDEX(Table2[ExpSalv], ROW()-ROWS(Table1[])))</f>
        <v>0</v>
      </c>
      <c r="N308" t="str" cm="1">
        <f t="array" ref="N308">IF(ROW()&lt;=ROWS(Table1[]), INDEX(Table1[Agency], ROW()), INDEX(Table2[Agency], ROW()-ROWS(Table1[])))</f>
        <v>USFWS</v>
      </c>
      <c r="O308" cm="1">
        <f t="array" ref="O308">IF(ROW()&lt;=ROWS(Table1[]), INDEX(Table1[Notes], ROW()), INDEX(Table2[Comments], ROW()-ROWS(Table1[])))</f>
        <v>0</v>
      </c>
    </row>
    <row r="309" spans="1:15" x14ac:dyDescent="0.25">
      <c r="A309" cm="1">
        <f t="array" ref="A309">IF(ROW()&lt;=ROWS(Table1[]), INDEX(Table1[SurveyNo], ROW()), INDEX(Table2[SurveyNo], ROW()-ROWS(Table1[])))</f>
        <v>0</v>
      </c>
      <c r="B309" s="23" cm="1">
        <f t="array" ref="B309">IF(ROW()&lt;=ROWS(Table1[]), INDEX(Table1[Date], ROW()), INDEX(Table2[Date], ROW()-ROWS(Table1[])))</f>
        <v>45635</v>
      </c>
      <c r="C309" cm="1">
        <f t="array" ref="C309">IF(ROW()&lt;=ROWS(Table1[]), INDEX(Table1[SampleID], ROW()), INDEX(Table2[SampleID], ROW()-ROWS(Table1[])))</f>
        <v>0</v>
      </c>
      <c r="D309" t="str" cm="1">
        <f t="array" ref="D309">IF(ROW()&lt;=ROWS(Table1[]), INDEX(Table1[Survey], ROW()), INDEX(Table2[Survey], ROW()-ROWS(Table1[])))</f>
        <v>Chipps</v>
      </c>
      <c r="E309" t="str" cm="1">
        <f t="array" ref="E309">IF(ROW()&lt;=ROWS(Table1[]), INDEX(Table1[Station Code], ROW()), INDEX(Table2[Station], ROW()-ROWS(Table1[])))</f>
        <v>SB018M</v>
      </c>
      <c r="F309" cm="1">
        <f t="array" ref="F309">IF(ROW()&lt;=ROWS(Table1[]), INDEX(Table1[Region], ROW()), INDEX(Table2[Region], ROW()-ROWS(Table1[])))</f>
        <v>0</v>
      </c>
      <c r="G309" cm="1">
        <f t="array" ref="G309">IF(ROW()&lt;=ROWS(Table1[]), INDEX(Table1[Subregion], ROW()), INDEX(Table2[Subregion], ROW()-ROWS(Table1[])))</f>
        <v>0</v>
      </c>
      <c r="H309" t="str" cm="1">
        <f t="array" ref="H309">IF(ROW()&lt;=ROWS(Table1[]), INDEX(Table1[Stratum], ROW()), INDEX(Table2[Stratum], ROW()-ROWS(Table1[])))</f>
        <v>Chipps Island</v>
      </c>
      <c r="I309" cm="1">
        <f t="array" ref="I309">IF(ROW()&lt;=ROWS(Table1[]), INDEX(Table1[Fork Length], ROW()), INDEX(Table2[Length], ROW()-ROWS(Table1[])))</f>
        <v>0</v>
      </c>
      <c r="J309" cm="1">
        <f t="array" ref="J309">IF(ROW()&lt;=ROWS(Table1[]), INDEX(Table1[Catch], ROW()), INDEX(Table2[Frequency], ROW()-ROWS(Table1[])))</f>
        <v>2</v>
      </c>
      <c r="K309" t="str" cm="1">
        <f t="array" ref="K309">IF(ROW()&lt;=ROWS(Table1[]), INDEX(Table1[Life Stage], ROW()), INDEX(Table2[Life Stage], ROW()-ROWS(Table1[])))</f>
        <v>Adult</v>
      </c>
      <c r="L309" s="50" cm="1">
        <f t="array" ref="L309">IF(ROW()&lt;=ROWS(Table1[]), INDEX(Table1[SalvageSum], ROW()), INDEX(Table2[SalvageSum], ROW()-ROWS(Table1[])))</f>
        <v>0</v>
      </c>
      <c r="M309" s="50" cm="1">
        <f t="array" ref="M309">IF(ROW()&lt;=ROWS(Table1[]), INDEX(Table1[ExpSalv], ROW()), INDEX(Table2[ExpSalv], ROW()-ROWS(Table1[])))</f>
        <v>0</v>
      </c>
      <c r="N309" t="str" cm="1">
        <f t="array" ref="N309">IF(ROW()&lt;=ROWS(Table1[]), INDEX(Table1[Agency], ROW()), INDEX(Table2[Agency], ROW()-ROWS(Table1[])))</f>
        <v>USFWS</v>
      </c>
      <c r="O309" cm="1">
        <f t="array" ref="O309">IF(ROW()&lt;=ROWS(Table1[]), INDEX(Table1[Notes], ROW()), INDEX(Table2[Comments], ROW()-ROWS(Table1[])))</f>
        <v>0</v>
      </c>
    </row>
    <row r="310" spans="1:15" x14ac:dyDescent="0.25">
      <c r="A310" cm="1">
        <f t="array" ref="A310">IF(ROW()&lt;=ROWS(Table1[]), INDEX(Table1[SurveyNo], ROW()), INDEX(Table2[SurveyNo], ROW()-ROWS(Table1[])))</f>
        <v>0</v>
      </c>
      <c r="B310" s="23" cm="1">
        <f t="array" ref="B310">IF(ROW()&lt;=ROWS(Table1[]), INDEX(Table1[Date], ROW()), INDEX(Table2[Date], ROW()-ROWS(Table1[])))</f>
        <v>45638</v>
      </c>
      <c r="C310" cm="1">
        <f t="array" ref="C310">IF(ROW()&lt;=ROWS(Table1[]), INDEX(Table1[SampleID], ROW()), INDEX(Table2[SampleID], ROW()-ROWS(Table1[])))</f>
        <v>0</v>
      </c>
      <c r="D310" t="str" cm="1">
        <f t="array" ref="D310">IF(ROW()&lt;=ROWS(Table1[]), INDEX(Table1[Survey], ROW()), INDEX(Table2[Survey], ROW()-ROWS(Table1[])))</f>
        <v>Chipps</v>
      </c>
      <c r="E310" t="str" cm="1">
        <f t="array" ref="E310">IF(ROW()&lt;=ROWS(Table1[]), INDEX(Table1[Station Code], ROW()), INDEX(Table2[Station], ROW()-ROWS(Table1[])))</f>
        <v>SB018S</v>
      </c>
      <c r="F310" cm="1">
        <f t="array" ref="F310">IF(ROW()&lt;=ROWS(Table1[]), INDEX(Table1[Region], ROW()), INDEX(Table2[Region], ROW()-ROWS(Table1[])))</f>
        <v>0</v>
      </c>
      <c r="G310" cm="1">
        <f t="array" ref="G310">IF(ROW()&lt;=ROWS(Table1[]), INDEX(Table1[Subregion], ROW()), INDEX(Table2[Subregion], ROW()-ROWS(Table1[])))</f>
        <v>0</v>
      </c>
      <c r="H310" t="str" cm="1">
        <f t="array" ref="H310">IF(ROW()&lt;=ROWS(Table1[]), INDEX(Table1[Stratum], ROW()), INDEX(Table2[Stratum], ROW()-ROWS(Table1[])))</f>
        <v>Chipps Island</v>
      </c>
      <c r="I310" cm="1">
        <f t="array" ref="I310">IF(ROW()&lt;=ROWS(Table1[]), INDEX(Table1[Fork Length], ROW()), INDEX(Table2[Length], ROW()-ROWS(Table1[])))</f>
        <v>109</v>
      </c>
      <c r="J310" cm="1">
        <f t="array" ref="J310">IF(ROW()&lt;=ROWS(Table1[]), INDEX(Table1[Catch], ROW()), INDEX(Table2[Frequency], ROW()-ROWS(Table1[])))</f>
        <v>1</v>
      </c>
      <c r="K310" t="str" cm="1">
        <f t="array" ref="K310">IF(ROW()&lt;=ROWS(Table1[]), INDEX(Table1[Life Stage], ROW()), INDEX(Table2[Life Stage], ROW()-ROWS(Table1[])))</f>
        <v>Adult</v>
      </c>
      <c r="L310" s="50" cm="1">
        <f t="array" ref="L310">IF(ROW()&lt;=ROWS(Table1[]), INDEX(Table1[SalvageSum], ROW()), INDEX(Table2[SalvageSum], ROW()-ROWS(Table1[])))</f>
        <v>0</v>
      </c>
      <c r="M310" s="50" cm="1">
        <f t="array" ref="M310">IF(ROW()&lt;=ROWS(Table1[]), INDEX(Table1[ExpSalv], ROW()), INDEX(Table2[ExpSalv], ROW()-ROWS(Table1[])))</f>
        <v>0</v>
      </c>
      <c r="N310" t="str" cm="1">
        <f t="array" ref="N310">IF(ROW()&lt;=ROWS(Table1[]), INDEX(Table1[Agency], ROW()), INDEX(Table2[Agency], ROW()-ROWS(Table1[])))</f>
        <v>USFWS</v>
      </c>
      <c r="O310" cm="1">
        <f t="array" ref="O310">IF(ROW()&lt;=ROWS(Table1[]), INDEX(Table1[Notes], ROW()), INDEX(Table2[Comments], ROW()-ROWS(Table1[])))</f>
        <v>0</v>
      </c>
    </row>
    <row r="311" spans="1:15" x14ac:dyDescent="0.25">
      <c r="A311" cm="1">
        <f t="array" ref="A311">IF(ROW()&lt;=ROWS(Table1[]), INDEX(Table1[SurveyNo], ROW()), INDEX(Table2[SurveyNo], ROW()-ROWS(Table1[])))</f>
        <v>0</v>
      </c>
      <c r="B311" s="23" cm="1">
        <f t="array" ref="B311">IF(ROW()&lt;=ROWS(Table1[]), INDEX(Table1[Date], ROW()), INDEX(Table2[Date], ROW()-ROWS(Table1[])))</f>
        <v>45638</v>
      </c>
      <c r="C311" cm="1">
        <f t="array" ref="C311">IF(ROW()&lt;=ROWS(Table1[]), INDEX(Table1[SampleID], ROW()), INDEX(Table2[SampleID], ROW()-ROWS(Table1[])))</f>
        <v>0</v>
      </c>
      <c r="D311" t="str" cm="1">
        <f t="array" ref="D311">IF(ROW()&lt;=ROWS(Table1[]), INDEX(Table1[Survey], ROW()), INDEX(Table2[Survey], ROW()-ROWS(Table1[])))</f>
        <v>Chipps</v>
      </c>
      <c r="E311" t="str" cm="1">
        <f t="array" ref="E311">IF(ROW()&lt;=ROWS(Table1[]), INDEX(Table1[Station Code], ROW()), INDEX(Table2[Station], ROW()-ROWS(Table1[])))</f>
        <v>SB018S</v>
      </c>
      <c r="F311" cm="1">
        <f t="array" ref="F311">IF(ROW()&lt;=ROWS(Table1[]), INDEX(Table1[Region], ROW()), INDEX(Table2[Region], ROW()-ROWS(Table1[])))</f>
        <v>0</v>
      </c>
      <c r="G311" cm="1">
        <f t="array" ref="G311">IF(ROW()&lt;=ROWS(Table1[]), INDEX(Table1[Subregion], ROW()), INDEX(Table2[Subregion], ROW()-ROWS(Table1[])))</f>
        <v>0</v>
      </c>
      <c r="H311" t="str" cm="1">
        <f t="array" ref="H311">IF(ROW()&lt;=ROWS(Table1[]), INDEX(Table1[Stratum], ROW()), INDEX(Table2[Stratum], ROW()-ROWS(Table1[])))</f>
        <v>Chipps Island</v>
      </c>
      <c r="I311" cm="1">
        <f t="array" ref="I311">IF(ROW()&lt;=ROWS(Table1[]), INDEX(Table1[Fork Length], ROW()), INDEX(Table2[Length], ROW()-ROWS(Table1[])))</f>
        <v>80</v>
      </c>
      <c r="J311" cm="1">
        <f t="array" ref="J311">IF(ROW()&lt;=ROWS(Table1[]), INDEX(Table1[Catch], ROW()), INDEX(Table2[Frequency], ROW()-ROWS(Table1[])))</f>
        <v>1</v>
      </c>
      <c r="K311" t="str" cm="1">
        <f t="array" ref="K311">IF(ROW()&lt;=ROWS(Table1[]), INDEX(Table1[Life Stage], ROW()), INDEX(Table2[Life Stage], ROW()-ROWS(Table1[])))</f>
        <v>Juvenile</v>
      </c>
      <c r="L311" s="50" cm="1">
        <f t="array" ref="L311">IF(ROW()&lt;=ROWS(Table1[]), INDEX(Table1[SalvageSum], ROW()), INDEX(Table2[SalvageSum], ROW()-ROWS(Table1[])))</f>
        <v>0</v>
      </c>
      <c r="M311" s="50" cm="1">
        <f t="array" ref="M311">IF(ROW()&lt;=ROWS(Table1[]), INDEX(Table1[ExpSalv], ROW()), INDEX(Table2[ExpSalv], ROW()-ROWS(Table1[])))</f>
        <v>0</v>
      </c>
      <c r="N311" t="str" cm="1">
        <f t="array" ref="N311">IF(ROW()&lt;=ROWS(Table1[]), INDEX(Table1[Agency], ROW()), INDEX(Table2[Agency], ROW()-ROWS(Table1[])))</f>
        <v>USFWS</v>
      </c>
      <c r="O311" cm="1">
        <f t="array" ref="O311">IF(ROW()&lt;=ROWS(Table1[]), INDEX(Table1[Notes], ROW()), INDEX(Table2[Comments], ROW()-ROWS(Table1[])))</f>
        <v>0</v>
      </c>
    </row>
    <row r="312" spans="1:15" x14ac:dyDescent="0.25">
      <c r="A312" cm="1">
        <f t="array" ref="A312">IF(ROW()&lt;=ROWS(Table1[]), INDEX(Table1[SurveyNo], ROW()), INDEX(Table2[SurveyNo], ROW()-ROWS(Table1[])))</f>
        <v>0</v>
      </c>
      <c r="B312" s="23" cm="1">
        <f t="array" ref="B312">IF(ROW()&lt;=ROWS(Table1[]), INDEX(Table1[Date], ROW()), INDEX(Table2[Date], ROW()-ROWS(Table1[])))</f>
        <v>45638</v>
      </c>
      <c r="C312" cm="1">
        <f t="array" ref="C312">IF(ROW()&lt;=ROWS(Table1[]), INDEX(Table1[SampleID], ROW()), INDEX(Table2[SampleID], ROW()-ROWS(Table1[])))</f>
        <v>0</v>
      </c>
      <c r="D312" t="str" cm="1">
        <f t="array" ref="D312">IF(ROW()&lt;=ROWS(Table1[]), INDEX(Table1[Survey], ROW()), INDEX(Table2[Survey], ROW()-ROWS(Table1[])))</f>
        <v>Chipps</v>
      </c>
      <c r="E312" t="str" cm="1">
        <f t="array" ref="E312">IF(ROW()&lt;=ROWS(Table1[]), INDEX(Table1[Station Code], ROW()), INDEX(Table2[Station], ROW()-ROWS(Table1[])))</f>
        <v>SB018S</v>
      </c>
      <c r="F312" cm="1">
        <f t="array" ref="F312">IF(ROW()&lt;=ROWS(Table1[]), INDEX(Table1[Region], ROW()), INDEX(Table2[Region], ROW()-ROWS(Table1[])))</f>
        <v>0</v>
      </c>
      <c r="G312" cm="1">
        <f t="array" ref="G312">IF(ROW()&lt;=ROWS(Table1[]), INDEX(Table1[Subregion], ROW()), INDEX(Table2[Subregion], ROW()-ROWS(Table1[])))</f>
        <v>0</v>
      </c>
      <c r="H312" t="str" cm="1">
        <f t="array" ref="H312">IF(ROW()&lt;=ROWS(Table1[]), INDEX(Table1[Stratum], ROW()), INDEX(Table2[Stratum], ROW()-ROWS(Table1[])))</f>
        <v>Chipps Island</v>
      </c>
      <c r="I312" cm="1">
        <f t="array" ref="I312">IF(ROW()&lt;=ROWS(Table1[]), INDEX(Table1[Fork Length], ROW()), INDEX(Table2[Length], ROW()-ROWS(Table1[])))</f>
        <v>110</v>
      </c>
      <c r="J312" cm="1">
        <f t="array" ref="J312">IF(ROW()&lt;=ROWS(Table1[]), INDEX(Table1[Catch], ROW()), INDEX(Table2[Frequency], ROW()-ROWS(Table1[])))</f>
        <v>1</v>
      </c>
      <c r="K312" t="str" cm="1">
        <f t="array" ref="K312">IF(ROW()&lt;=ROWS(Table1[]), INDEX(Table1[Life Stage], ROW()), INDEX(Table2[Life Stage], ROW()-ROWS(Table1[])))</f>
        <v>Adult</v>
      </c>
      <c r="L312" s="50" cm="1">
        <f t="array" ref="L312">IF(ROW()&lt;=ROWS(Table1[]), INDEX(Table1[SalvageSum], ROW()), INDEX(Table2[SalvageSum], ROW()-ROWS(Table1[])))</f>
        <v>0</v>
      </c>
      <c r="M312" s="50" cm="1">
        <f t="array" ref="M312">IF(ROW()&lt;=ROWS(Table1[]), INDEX(Table1[ExpSalv], ROW()), INDEX(Table2[ExpSalv], ROW()-ROWS(Table1[])))</f>
        <v>0</v>
      </c>
      <c r="N312" t="str" cm="1">
        <f t="array" ref="N312">IF(ROW()&lt;=ROWS(Table1[]), INDEX(Table1[Agency], ROW()), INDEX(Table2[Agency], ROW()-ROWS(Table1[])))</f>
        <v>USFWS</v>
      </c>
      <c r="O312" cm="1">
        <f t="array" ref="O312">IF(ROW()&lt;=ROWS(Table1[]), INDEX(Table1[Notes], ROW()), INDEX(Table2[Comments], ROW()-ROWS(Table1[])))</f>
        <v>0</v>
      </c>
    </row>
    <row r="313" spans="1:15" x14ac:dyDescent="0.25">
      <c r="A313" cm="1">
        <f t="array" ref="A313">IF(ROW()&lt;=ROWS(Table1[]), INDEX(Table1[SurveyNo], ROW()), INDEX(Table2[SurveyNo], ROW()-ROWS(Table1[])))</f>
        <v>0</v>
      </c>
      <c r="B313" s="23" cm="1">
        <f t="array" ref="B313">IF(ROW()&lt;=ROWS(Table1[]), INDEX(Table1[Date], ROW()), INDEX(Table2[Date], ROW()-ROWS(Table1[])))</f>
        <v>45638</v>
      </c>
      <c r="C313" cm="1">
        <f t="array" ref="C313">IF(ROW()&lt;=ROWS(Table1[]), INDEX(Table1[SampleID], ROW()), INDEX(Table2[SampleID], ROW()-ROWS(Table1[])))</f>
        <v>0</v>
      </c>
      <c r="D313" t="str" cm="1">
        <f t="array" ref="D313">IF(ROW()&lt;=ROWS(Table1[]), INDEX(Table1[Survey], ROW()), INDEX(Table2[Survey], ROW()-ROWS(Table1[])))</f>
        <v>Chipps</v>
      </c>
      <c r="E313" t="str" cm="1">
        <f t="array" ref="E313">IF(ROW()&lt;=ROWS(Table1[]), INDEX(Table1[Station Code], ROW()), INDEX(Table2[Station], ROW()-ROWS(Table1[])))</f>
        <v>SB018S</v>
      </c>
      <c r="F313" cm="1">
        <f t="array" ref="F313">IF(ROW()&lt;=ROWS(Table1[]), INDEX(Table1[Region], ROW()), INDEX(Table2[Region], ROW()-ROWS(Table1[])))</f>
        <v>0</v>
      </c>
      <c r="G313" cm="1">
        <f t="array" ref="G313">IF(ROW()&lt;=ROWS(Table1[]), INDEX(Table1[Subregion], ROW()), INDEX(Table2[Subregion], ROW()-ROWS(Table1[])))</f>
        <v>0</v>
      </c>
      <c r="H313" t="str" cm="1">
        <f t="array" ref="H313">IF(ROW()&lt;=ROWS(Table1[]), INDEX(Table1[Stratum], ROW()), INDEX(Table2[Stratum], ROW()-ROWS(Table1[])))</f>
        <v>Chipps Island</v>
      </c>
      <c r="I313" cm="1">
        <f t="array" ref="I313">IF(ROW()&lt;=ROWS(Table1[]), INDEX(Table1[Fork Length], ROW()), INDEX(Table2[Length], ROW()-ROWS(Table1[])))</f>
        <v>104</v>
      </c>
      <c r="J313" cm="1">
        <f t="array" ref="J313">IF(ROW()&lt;=ROWS(Table1[]), INDEX(Table1[Catch], ROW()), INDEX(Table2[Frequency], ROW()-ROWS(Table1[])))</f>
        <v>1</v>
      </c>
      <c r="K313" t="str" cm="1">
        <f t="array" ref="K313">IF(ROW()&lt;=ROWS(Table1[]), INDEX(Table1[Life Stage], ROW()), INDEX(Table2[Life Stage], ROW()-ROWS(Table1[])))</f>
        <v>Adult</v>
      </c>
      <c r="L313" s="50" cm="1">
        <f t="array" ref="L313">IF(ROW()&lt;=ROWS(Table1[]), INDEX(Table1[SalvageSum], ROW()), INDEX(Table2[SalvageSum], ROW()-ROWS(Table1[])))</f>
        <v>0</v>
      </c>
      <c r="M313" s="50" cm="1">
        <f t="array" ref="M313">IF(ROW()&lt;=ROWS(Table1[]), INDEX(Table1[ExpSalv], ROW()), INDEX(Table2[ExpSalv], ROW()-ROWS(Table1[])))</f>
        <v>0</v>
      </c>
      <c r="N313" t="str" cm="1">
        <f t="array" ref="N313">IF(ROW()&lt;=ROWS(Table1[]), INDEX(Table1[Agency], ROW()), INDEX(Table2[Agency], ROW()-ROWS(Table1[])))</f>
        <v>USFWS</v>
      </c>
      <c r="O313" cm="1">
        <f t="array" ref="O313">IF(ROW()&lt;=ROWS(Table1[]), INDEX(Table1[Notes], ROW()), INDEX(Table2[Comments], ROW()-ROWS(Table1[])))</f>
        <v>0</v>
      </c>
    </row>
    <row r="314" spans="1:15" x14ac:dyDescent="0.25">
      <c r="A314" cm="1">
        <f t="array" ref="A314">IF(ROW()&lt;=ROWS(Table1[]), INDEX(Table1[SurveyNo], ROW()), INDEX(Table2[SurveyNo], ROW()-ROWS(Table1[])))</f>
        <v>0</v>
      </c>
      <c r="B314" s="23" cm="1">
        <f t="array" ref="B314">IF(ROW()&lt;=ROWS(Table1[]), INDEX(Table1[Date], ROW()), INDEX(Table2[Date], ROW()-ROWS(Table1[])))</f>
        <v>45638</v>
      </c>
      <c r="C314" cm="1">
        <f t="array" ref="C314">IF(ROW()&lt;=ROWS(Table1[]), INDEX(Table1[SampleID], ROW()), INDEX(Table2[SampleID], ROW()-ROWS(Table1[])))</f>
        <v>0</v>
      </c>
      <c r="D314" t="str" cm="1">
        <f t="array" ref="D314">IF(ROW()&lt;=ROWS(Table1[]), INDEX(Table1[Survey], ROW()), INDEX(Table2[Survey], ROW()-ROWS(Table1[])))</f>
        <v>Chipps</v>
      </c>
      <c r="E314" t="str" cm="1">
        <f t="array" ref="E314">IF(ROW()&lt;=ROWS(Table1[]), INDEX(Table1[Station Code], ROW()), INDEX(Table2[Station], ROW()-ROWS(Table1[])))</f>
        <v>SB018S</v>
      </c>
      <c r="F314" cm="1">
        <f t="array" ref="F314">IF(ROW()&lt;=ROWS(Table1[]), INDEX(Table1[Region], ROW()), INDEX(Table2[Region], ROW()-ROWS(Table1[])))</f>
        <v>0</v>
      </c>
      <c r="G314" cm="1">
        <f t="array" ref="G314">IF(ROW()&lt;=ROWS(Table1[]), INDEX(Table1[Subregion], ROW()), INDEX(Table2[Subregion], ROW()-ROWS(Table1[])))</f>
        <v>0</v>
      </c>
      <c r="H314" t="str" cm="1">
        <f t="array" ref="H314">IF(ROW()&lt;=ROWS(Table1[]), INDEX(Table1[Stratum], ROW()), INDEX(Table2[Stratum], ROW()-ROWS(Table1[])))</f>
        <v>Chipps Island</v>
      </c>
      <c r="I314" cm="1">
        <f t="array" ref="I314">IF(ROW()&lt;=ROWS(Table1[]), INDEX(Table1[Fork Length], ROW()), INDEX(Table2[Length], ROW()-ROWS(Table1[])))</f>
        <v>101</v>
      </c>
      <c r="J314" cm="1">
        <f t="array" ref="J314">IF(ROW()&lt;=ROWS(Table1[]), INDEX(Table1[Catch], ROW()), INDEX(Table2[Frequency], ROW()-ROWS(Table1[])))</f>
        <v>1</v>
      </c>
      <c r="K314" t="str" cm="1">
        <f t="array" ref="K314">IF(ROW()&lt;=ROWS(Table1[]), INDEX(Table1[Life Stage], ROW()), INDEX(Table2[Life Stage], ROW()-ROWS(Table1[])))</f>
        <v>Adult</v>
      </c>
      <c r="L314" s="50" cm="1">
        <f t="array" ref="L314">IF(ROW()&lt;=ROWS(Table1[]), INDEX(Table1[SalvageSum], ROW()), INDEX(Table2[SalvageSum], ROW()-ROWS(Table1[])))</f>
        <v>0</v>
      </c>
      <c r="M314" s="50" cm="1">
        <f t="array" ref="M314">IF(ROW()&lt;=ROWS(Table1[]), INDEX(Table1[ExpSalv], ROW()), INDEX(Table2[ExpSalv], ROW()-ROWS(Table1[])))</f>
        <v>0</v>
      </c>
      <c r="N314" t="str" cm="1">
        <f t="array" ref="N314">IF(ROW()&lt;=ROWS(Table1[]), INDEX(Table1[Agency], ROW()), INDEX(Table2[Agency], ROW()-ROWS(Table1[])))</f>
        <v>USFWS</v>
      </c>
      <c r="O314" cm="1">
        <f t="array" ref="O314">IF(ROW()&lt;=ROWS(Table1[]), INDEX(Table1[Notes], ROW()), INDEX(Table2[Comments], ROW()-ROWS(Table1[])))</f>
        <v>0</v>
      </c>
    </row>
    <row r="315" spans="1:15" x14ac:dyDescent="0.25">
      <c r="A315" cm="1">
        <f t="array" ref="A315">IF(ROW()&lt;=ROWS(Table1[]), INDEX(Table1[SurveyNo], ROW()), INDEX(Table2[SurveyNo], ROW()-ROWS(Table1[])))</f>
        <v>0</v>
      </c>
      <c r="B315" s="23" cm="1">
        <f t="array" ref="B315">IF(ROW()&lt;=ROWS(Table1[]), INDEX(Table1[Date], ROW()), INDEX(Table2[Date], ROW()-ROWS(Table1[])))</f>
        <v>45638</v>
      </c>
      <c r="C315" cm="1">
        <f t="array" ref="C315">IF(ROW()&lt;=ROWS(Table1[]), INDEX(Table1[SampleID], ROW()), INDEX(Table2[SampleID], ROW()-ROWS(Table1[])))</f>
        <v>0</v>
      </c>
      <c r="D315" t="str" cm="1">
        <f t="array" ref="D315">IF(ROW()&lt;=ROWS(Table1[]), INDEX(Table1[Survey], ROW()), INDEX(Table2[Survey], ROW()-ROWS(Table1[])))</f>
        <v>Chipps</v>
      </c>
      <c r="E315" t="str" cm="1">
        <f t="array" ref="E315">IF(ROW()&lt;=ROWS(Table1[]), INDEX(Table1[Station Code], ROW()), INDEX(Table2[Station], ROW()-ROWS(Table1[])))</f>
        <v>SB018S</v>
      </c>
      <c r="F315" cm="1">
        <f t="array" ref="F315">IF(ROW()&lt;=ROWS(Table1[]), INDEX(Table1[Region], ROW()), INDEX(Table2[Region], ROW()-ROWS(Table1[])))</f>
        <v>0</v>
      </c>
      <c r="G315" cm="1">
        <f t="array" ref="G315">IF(ROW()&lt;=ROWS(Table1[]), INDEX(Table1[Subregion], ROW()), INDEX(Table2[Subregion], ROW()-ROWS(Table1[])))</f>
        <v>0</v>
      </c>
      <c r="H315" t="str" cm="1">
        <f t="array" ref="H315">IF(ROW()&lt;=ROWS(Table1[]), INDEX(Table1[Stratum], ROW()), INDEX(Table2[Stratum], ROW()-ROWS(Table1[])))</f>
        <v>Chipps Island</v>
      </c>
      <c r="I315" cm="1">
        <f t="array" ref="I315">IF(ROW()&lt;=ROWS(Table1[]), INDEX(Table1[Fork Length], ROW()), INDEX(Table2[Length], ROW()-ROWS(Table1[])))</f>
        <v>72</v>
      </c>
      <c r="J315" cm="1">
        <f t="array" ref="J315">IF(ROW()&lt;=ROWS(Table1[]), INDEX(Table1[Catch], ROW()), INDEX(Table2[Frequency], ROW()-ROWS(Table1[])))</f>
        <v>1</v>
      </c>
      <c r="K315" t="str" cm="1">
        <f t="array" ref="K315">IF(ROW()&lt;=ROWS(Table1[]), INDEX(Table1[Life Stage], ROW()), INDEX(Table2[Life Stage], ROW()-ROWS(Table1[])))</f>
        <v>Juvenile</v>
      </c>
      <c r="L315" s="50" cm="1">
        <f t="array" ref="L315">IF(ROW()&lt;=ROWS(Table1[]), INDEX(Table1[SalvageSum], ROW()), INDEX(Table2[SalvageSum], ROW()-ROWS(Table1[])))</f>
        <v>0</v>
      </c>
      <c r="M315" s="50" cm="1">
        <f t="array" ref="M315">IF(ROW()&lt;=ROWS(Table1[]), INDEX(Table1[ExpSalv], ROW()), INDEX(Table2[ExpSalv], ROW()-ROWS(Table1[])))</f>
        <v>0</v>
      </c>
      <c r="N315" t="str" cm="1">
        <f t="array" ref="N315">IF(ROW()&lt;=ROWS(Table1[]), INDEX(Table1[Agency], ROW()), INDEX(Table2[Agency], ROW()-ROWS(Table1[])))</f>
        <v>USFWS</v>
      </c>
      <c r="O315" cm="1">
        <f t="array" ref="O315">IF(ROW()&lt;=ROWS(Table1[]), INDEX(Table1[Notes], ROW()), INDEX(Table2[Comments], ROW()-ROWS(Table1[])))</f>
        <v>0</v>
      </c>
    </row>
    <row r="316" spans="1:15" x14ac:dyDescent="0.25">
      <c r="A316" cm="1">
        <f t="array" ref="A316">IF(ROW()&lt;=ROWS(Table1[]), INDEX(Table1[SurveyNo], ROW()), INDEX(Table2[SurveyNo], ROW()-ROWS(Table1[])))</f>
        <v>0</v>
      </c>
      <c r="B316" s="23" cm="1">
        <f t="array" ref="B316">IF(ROW()&lt;=ROWS(Table1[]), INDEX(Table1[Date], ROW()), INDEX(Table2[Date], ROW()-ROWS(Table1[])))</f>
        <v>45638</v>
      </c>
      <c r="C316" cm="1">
        <f t="array" ref="C316">IF(ROW()&lt;=ROWS(Table1[]), INDEX(Table1[SampleID], ROW()), INDEX(Table2[SampleID], ROW()-ROWS(Table1[])))</f>
        <v>0</v>
      </c>
      <c r="D316" t="str" cm="1">
        <f t="array" ref="D316">IF(ROW()&lt;=ROWS(Table1[]), INDEX(Table1[Survey], ROW()), INDEX(Table2[Survey], ROW()-ROWS(Table1[])))</f>
        <v>Chipps</v>
      </c>
      <c r="E316" t="str" cm="1">
        <f t="array" ref="E316">IF(ROW()&lt;=ROWS(Table1[]), INDEX(Table1[Station Code], ROW()), INDEX(Table2[Station], ROW()-ROWS(Table1[])))</f>
        <v>SB018N</v>
      </c>
      <c r="F316" cm="1">
        <f t="array" ref="F316">IF(ROW()&lt;=ROWS(Table1[]), INDEX(Table1[Region], ROW()), INDEX(Table2[Region], ROW()-ROWS(Table1[])))</f>
        <v>0</v>
      </c>
      <c r="G316" cm="1">
        <f t="array" ref="G316">IF(ROW()&lt;=ROWS(Table1[]), INDEX(Table1[Subregion], ROW()), INDEX(Table2[Subregion], ROW()-ROWS(Table1[])))</f>
        <v>0</v>
      </c>
      <c r="H316" t="str" cm="1">
        <f t="array" ref="H316">IF(ROW()&lt;=ROWS(Table1[]), INDEX(Table1[Stratum], ROW()), INDEX(Table2[Stratum], ROW()-ROWS(Table1[])))</f>
        <v>Chipps Island</v>
      </c>
      <c r="I316" cm="1">
        <f t="array" ref="I316">IF(ROW()&lt;=ROWS(Table1[]), INDEX(Table1[Fork Length], ROW()), INDEX(Table2[Length], ROW()-ROWS(Table1[])))</f>
        <v>115</v>
      </c>
      <c r="J316" cm="1">
        <f t="array" ref="J316">IF(ROW()&lt;=ROWS(Table1[]), INDEX(Table1[Catch], ROW()), INDEX(Table2[Frequency], ROW()-ROWS(Table1[])))</f>
        <v>1</v>
      </c>
      <c r="K316" t="str" cm="1">
        <f t="array" ref="K316">IF(ROW()&lt;=ROWS(Table1[]), INDEX(Table1[Life Stage], ROW()), INDEX(Table2[Life Stage], ROW()-ROWS(Table1[])))</f>
        <v>Adult</v>
      </c>
      <c r="L316" s="50" cm="1">
        <f t="array" ref="L316">IF(ROW()&lt;=ROWS(Table1[]), INDEX(Table1[SalvageSum], ROW()), INDEX(Table2[SalvageSum], ROW()-ROWS(Table1[])))</f>
        <v>0</v>
      </c>
      <c r="M316" s="50" cm="1">
        <f t="array" ref="M316">IF(ROW()&lt;=ROWS(Table1[]), INDEX(Table1[ExpSalv], ROW()), INDEX(Table2[ExpSalv], ROW()-ROWS(Table1[])))</f>
        <v>0</v>
      </c>
      <c r="N316" t="str" cm="1">
        <f t="array" ref="N316">IF(ROW()&lt;=ROWS(Table1[]), INDEX(Table1[Agency], ROW()), INDEX(Table2[Agency], ROW()-ROWS(Table1[])))</f>
        <v>USFWS</v>
      </c>
      <c r="O316" cm="1">
        <f t="array" ref="O316">IF(ROW()&lt;=ROWS(Table1[]), INDEX(Table1[Notes], ROW()), INDEX(Table2[Comments], ROW()-ROWS(Table1[])))</f>
        <v>0</v>
      </c>
    </row>
    <row r="317" spans="1:15" x14ac:dyDescent="0.25">
      <c r="A317" cm="1">
        <f t="array" ref="A317">IF(ROW()&lt;=ROWS(Table1[]), INDEX(Table1[SurveyNo], ROW()), INDEX(Table2[SurveyNo], ROW()-ROWS(Table1[])))</f>
        <v>0</v>
      </c>
      <c r="B317" s="23" cm="1">
        <f t="array" ref="B317">IF(ROW()&lt;=ROWS(Table1[]), INDEX(Table1[Date], ROW()), INDEX(Table2[Date], ROW()-ROWS(Table1[])))</f>
        <v>45638</v>
      </c>
      <c r="C317" cm="1">
        <f t="array" ref="C317">IF(ROW()&lt;=ROWS(Table1[]), INDEX(Table1[SampleID], ROW()), INDEX(Table2[SampleID], ROW()-ROWS(Table1[])))</f>
        <v>0</v>
      </c>
      <c r="D317" t="str" cm="1">
        <f t="array" ref="D317">IF(ROW()&lt;=ROWS(Table1[]), INDEX(Table1[Survey], ROW()), INDEX(Table2[Survey], ROW()-ROWS(Table1[])))</f>
        <v>Chipps</v>
      </c>
      <c r="E317" t="str" cm="1">
        <f t="array" ref="E317">IF(ROW()&lt;=ROWS(Table1[]), INDEX(Table1[Station Code], ROW()), INDEX(Table2[Station], ROW()-ROWS(Table1[])))</f>
        <v>SB018N</v>
      </c>
      <c r="F317" cm="1">
        <f t="array" ref="F317">IF(ROW()&lt;=ROWS(Table1[]), INDEX(Table1[Region], ROW()), INDEX(Table2[Region], ROW()-ROWS(Table1[])))</f>
        <v>0</v>
      </c>
      <c r="G317" cm="1">
        <f t="array" ref="G317">IF(ROW()&lt;=ROWS(Table1[]), INDEX(Table1[Subregion], ROW()), INDEX(Table2[Subregion], ROW()-ROWS(Table1[])))</f>
        <v>0</v>
      </c>
      <c r="H317" t="str" cm="1">
        <f t="array" ref="H317">IF(ROW()&lt;=ROWS(Table1[]), INDEX(Table1[Stratum], ROW()), INDEX(Table2[Stratum], ROW()-ROWS(Table1[])))</f>
        <v>Chipps Island</v>
      </c>
      <c r="I317" cm="1">
        <f t="array" ref="I317">IF(ROW()&lt;=ROWS(Table1[]), INDEX(Table1[Fork Length], ROW()), INDEX(Table2[Length], ROW()-ROWS(Table1[])))</f>
        <v>120</v>
      </c>
      <c r="J317" cm="1">
        <f t="array" ref="J317">IF(ROW()&lt;=ROWS(Table1[]), INDEX(Table1[Catch], ROW()), INDEX(Table2[Frequency], ROW()-ROWS(Table1[])))</f>
        <v>1</v>
      </c>
      <c r="K317" t="str" cm="1">
        <f t="array" ref="K317">IF(ROW()&lt;=ROWS(Table1[]), INDEX(Table1[Life Stage], ROW()), INDEX(Table2[Life Stage], ROW()-ROWS(Table1[])))</f>
        <v>Adult</v>
      </c>
      <c r="L317" s="50" cm="1">
        <f t="array" ref="L317">IF(ROW()&lt;=ROWS(Table1[]), INDEX(Table1[SalvageSum], ROW()), INDEX(Table2[SalvageSum], ROW()-ROWS(Table1[])))</f>
        <v>0</v>
      </c>
      <c r="M317" s="50" cm="1">
        <f t="array" ref="M317">IF(ROW()&lt;=ROWS(Table1[]), INDEX(Table1[ExpSalv], ROW()), INDEX(Table2[ExpSalv], ROW()-ROWS(Table1[])))</f>
        <v>0</v>
      </c>
      <c r="N317" t="str" cm="1">
        <f t="array" ref="N317">IF(ROW()&lt;=ROWS(Table1[]), INDEX(Table1[Agency], ROW()), INDEX(Table2[Agency], ROW()-ROWS(Table1[])))</f>
        <v>USFWS</v>
      </c>
      <c r="O317" cm="1">
        <f t="array" ref="O317">IF(ROW()&lt;=ROWS(Table1[]), INDEX(Table1[Notes], ROW()), INDEX(Table2[Comments], ROW()-ROWS(Table1[])))</f>
        <v>0</v>
      </c>
    </row>
    <row r="318" spans="1:15" x14ac:dyDescent="0.25">
      <c r="A318" cm="1">
        <f t="array" ref="A318">IF(ROW()&lt;=ROWS(Table1[]), INDEX(Table1[SurveyNo], ROW()), INDEX(Table2[SurveyNo], ROW()-ROWS(Table1[])))</f>
        <v>0</v>
      </c>
      <c r="B318" s="23" cm="1">
        <f t="array" ref="B318">IF(ROW()&lt;=ROWS(Table1[]), INDEX(Table1[Date], ROW()), INDEX(Table2[Date], ROW()-ROWS(Table1[])))</f>
        <v>45638</v>
      </c>
      <c r="C318" cm="1">
        <f t="array" ref="C318">IF(ROW()&lt;=ROWS(Table1[]), INDEX(Table1[SampleID], ROW()), INDEX(Table2[SampleID], ROW()-ROWS(Table1[])))</f>
        <v>0</v>
      </c>
      <c r="D318" t="str" cm="1">
        <f t="array" ref="D318">IF(ROW()&lt;=ROWS(Table1[]), INDEX(Table1[Survey], ROW()), INDEX(Table2[Survey], ROW()-ROWS(Table1[])))</f>
        <v>Chipps</v>
      </c>
      <c r="E318" t="str" cm="1">
        <f t="array" ref="E318">IF(ROW()&lt;=ROWS(Table1[]), INDEX(Table1[Station Code], ROW()), INDEX(Table2[Station], ROW()-ROWS(Table1[])))</f>
        <v>SB018N</v>
      </c>
      <c r="F318" cm="1">
        <f t="array" ref="F318">IF(ROW()&lt;=ROWS(Table1[]), INDEX(Table1[Region], ROW()), INDEX(Table2[Region], ROW()-ROWS(Table1[])))</f>
        <v>0</v>
      </c>
      <c r="G318" cm="1">
        <f t="array" ref="G318">IF(ROW()&lt;=ROWS(Table1[]), INDEX(Table1[Subregion], ROW()), INDEX(Table2[Subregion], ROW()-ROWS(Table1[])))</f>
        <v>0</v>
      </c>
      <c r="H318" t="str" cm="1">
        <f t="array" ref="H318">IF(ROW()&lt;=ROWS(Table1[]), INDEX(Table1[Stratum], ROW()), INDEX(Table2[Stratum], ROW()-ROWS(Table1[])))</f>
        <v>Chipps Island</v>
      </c>
      <c r="I318" cm="1">
        <f t="array" ref="I318">IF(ROW()&lt;=ROWS(Table1[]), INDEX(Table1[Fork Length], ROW()), INDEX(Table2[Length], ROW()-ROWS(Table1[])))</f>
        <v>105</v>
      </c>
      <c r="J318" cm="1">
        <f t="array" ref="J318">IF(ROW()&lt;=ROWS(Table1[]), INDEX(Table1[Catch], ROW()), INDEX(Table2[Frequency], ROW()-ROWS(Table1[])))</f>
        <v>1</v>
      </c>
      <c r="K318" t="str" cm="1">
        <f t="array" ref="K318">IF(ROW()&lt;=ROWS(Table1[]), INDEX(Table1[Life Stage], ROW()), INDEX(Table2[Life Stage], ROW()-ROWS(Table1[])))</f>
        <v>Adult</v>
      </c>
      <c r="L318" s="50" cm="1">
        <f t="array" ref="L318">IF(ROW()&lt;=ROWS(Table1[]), INDEX(Table1[SalvageSum], ROW()), INDEX(Table2[SalvageSum], ROW()-ROWS(Table1[])))</f>
        <v>0</v>
      </c>
      <c r="M318" s="50" cm="1">
        <f t="array" ref="M318">IF(ROW()&lt;=ROWS(Table1[]), INDEX(Table1[ExpSalv], ROW()), INDEX(Table2[ExpSalv], ROW()-ROWS(Table1[])))</f>
        <v>0</v>
      </c>
      <c r="N318" t="str" cm="1">
        <f t="array" ref="N318">IF(ROW()&lt;=ROWS(Table1[]), INDEX(Table1[Agency], ROW()), INDEX(Table2[Agency], ROW()-ROWS(Table1[])))</f>
        <v>USFWS</v>
      </c>
      <c r="O318" cm="1">
        <f t="array" ref="O318">IF(ROW()&lt;=ROWS(Table1[]), INDEX(Table1[Notes], ROW()), INDEX(Table2[Comments], ROW()-ROWS(Table1[])))</f>
        <v>0</v>
      </c>
    </row>
    <row r="319" spans="1:15" x14ac:dyDescent="0.25">
      <c r="A319" cm="1">
        <f t="array" ref="A319">IF(ROW()&lt;=ROWS(Table1[]), INDEX(Table1[SurveyNo], ROW()), INDEX(Table2[SurveyNo], ROW()-ROWS(Table1[])))</f>
        <v>0</v>
      </c>
      <c r="B319" s="23" cm="1">
        <f t="array" ref="B319">IF(ROW()&lt;=ROWS(Table1[]), INDEX(Table1[Date], ROW()), INDEX(Table2[Date], ROW()-ROWS(Table1[])))</f>
        <v>45638</v>
      </c>
      <c r="C319" cm="1">
        <f t="array" ref="C319">IF(ROW()&lt;=ROWS(Table1[]), INDEX(Table1[SampleID], ROW()), INDEX(Table2[SampleID], ROW()-ROWS(Table1[])))</f>
        <v>0</v>
      </c>
      <c r="D319" t="str" cm="1">
        <f t="array" ref="D319">IF(ROW()&lt;=ROWS(Table1[]), INDEX(Table1[Survey], ROW()), INDEX(Table2[Survey], ROW()-ROWS(Table1[])))</f>
        <v>Chipps</v>
      </c>
      <c r="E319" t="str" cm="1">
        <f t="array" ref="E319">IF(ROW()&lt;=ROWS(Table1[]), INDEX(Table1[Station Code], ROW()), INDEX(Table2[Station], ROW()-ROWS(Table1[])))</f>
        <v>SB018N</v>
      </c>
      <c r="F319" cm="1">
        <f t="array" ref="F319">IF(ROW()&lt;=ROWS(Table1[]), INDEX(Table1[Region], ROW()), INDEX(Table2[Region], ROW()-ROWS(Table1[])))</f>
        <v>0</v>
      </c>
      <c r="G319" cm="1">
        <f t="array" ref="G319">IF(ROW()&lt;=ROWS(Table1[]), INDEX(Table1[Subregion], ROW()), INDEX(Table2[Subregion], ROW()-ROWS(Table1[])))</f>
        <v>0</v>
      </c>
      <c r="H319" t="str" cm="1">
        <f t="array" ref="H319">IF(ROW()&lt;=ROWS(Table1[]), INDEX(Table1[Stratum], ROW()), INDEX(Table2[Stratum], ROW()-ROWS(Table1[])))</f>
        <v>Chipps Island</v>
      </c>
      <c r="I319" cm="1">
        <f t="array" ref="I319">IF(ROW()&lt;=ROWS(Table1[]), INDEX(Table1[Fork Length], ROW()), INDEX(Table2[Length], ROW()-ROWS(Table1[])))</f>
        <v>101</v>
      </c>
      <c r="J319" cm="1">
        <f t="array" ref="J319">IF(ROW()&lt;=ROWS(Table1[]), INDEX(Table1[Catch], ROW()), INDEX(Table2[Frequency], ROW()-ROWS(Table1[])))</f>
        <v>1</v>
      </c>
      <c r="K319" t="str" cm="1">
        <f t="array" ref="K319">IF(ROW()&lt;=ROWS(Table1[]), INDEX(Table1[Life Stage], ROW()), INDEX(Table2[Life Stage], ROW()-ROWS(Table1[])))</f>
        <v>Adult</v>
      </c>
      <c r="L319" s="50" cm="1">
        <f t="array" ref="L319">IF(ROW()&lt;=ROWS(Table1[]), INDEX(Table1[SalvageSum], ROW()), INDEX(Table2[SalvageSum], ROW()-ROWS(Table1[])))</f>
        <v>0</v>
      </c>
      <c r="M319" s="50" cm="1">
        <f t="array" ref="M319">IF(ROW()&lt;=ROWS(Table1[]), INDEX(Table1[ExpSalv], ROW()), INDEX(Table2[ExpSalv], ROW()-ROWS(Table1[])))</f>
        <v>0</v>
      </c>
      <c r="N319" t="str" cm="1">
        <f t="array" ref="N319">IF(ROW()&lt;=ROWS(Table1[]), INDEX(Table1[Agency], ROW()), INDEX(Table2[Agency], ROW()-ROWS(Table1[])))</f>
        <v>USFWS</v>
      </c>
      <c r="O319" cm="1">
        <f t="array" ref="O319">IF(ROW()&lt;=ROWS(Table1[]), INDEX(Table1[Notes], ROW()), INDEX(Table2[Comments], ROW()-ROWS(Table1[])))</f>
        <v>0</v>
      </c>
    </row>
    <row r="320" spans="1:15" x14ac:dyDescent="0.25">
      <c r="A320" cm="1">
        <f t="array" ref="A320">IF(ROW()&lt;=ROWS(Table1[]), INDEX(Table1[SurveyNo], ROW()), INDEX(Table2[SurveyNo], ROW()-ROWS(Table1[])))</f>
        <v>0</v>
      </c>
      <c r="B320" s="23" cm="1">
        <f t="array" ref="B320">IF(ROW()&lt;=ROWS(Table1[]), INDEX(Table1[Date], ROW()), INDEX(Table2[Date], ROW()-ROWS(Table1[])))</f>
        <v>45638</v>
      </c>
      <c r="C320" cm="1">
        <f t="array" ref="C320">IF(ROW()&lt;=ROWS(Table1[]), INDEX(Table1[SampleID], ROW()), INDEX(Table2[SampleID], ROW()-ROWS(Table1[])))</f>
        <v>0</v>
      </c>
      <c r="D320" t="str" cm="1">
        <f t="array" ref="D320">IF(ROW()&lt;=ROWS(Table1[]), INDEX(Table1[Survey], ROW()), INDEX(Table2[Survey], ROW()-ROWS(Table1[])))</f>
        <v>Chipps</v>
      </c>
      <c r="E320" t="str" cm="1">
        <f t="array" ref="E320">IF(ROW()&lt;=ROWS(Table1[]), INDEX(Table1[Station Code], ROW()), INDEX(Table2[Station], ROW()-ROWS(Table1[])))</f>
        <v>SB018N</v>
      </c>
      <c r="F320" cm="1">
        <f t="array" ref="F320">IF(ROW()&lt;=ROWS(Table1[]), INDEX(Table1[Region], ROW()), INDEX(Table2[Region], ROW()-ROWS(Table1[])))</f>
        <v>0</v>
      </c>
      <c r="G320" cm="1">
        <f t="array" ref="G320">IF(ROW()&lt;=ROWS(Table1[]), INDEX(Table1[Subregion], ROW()), INDEX(Table2[Subregion], ROW()-ROWS(Table1[])))</f>
        <v>0</v>
      </c>
      <c r="H320" t="str" cm="1">
        <f t="array" ref="H320">IF(ROW()&lt;=ROWS(Table1[]), INDEX(Table1[Stratum], ROW()), INDEX(Table2[Stratum], ROW()-ROWS(Table1[])))</f>
        <v>Chipps Island</v>
      </c>
      <c r="I320" cm="1">
        <f t="array" ref="I320">IF(ROW()&lt;=ROWS(Table1[]), INDEX(Table1[Fork Length], ROW()), INDEX(Table2[Length], ROW()-ROWS(Table1[])))</f>
        <v>112</v>
      </c>
      <c r="J320" cm="1">
        <f t="array" ref="J320">IF(ROW()&lt;=ROWS(Table1[]), INDEX(Table1[Catch], ROW()), INDEX(Table2[Frequency], ROW()-ROWS(Table1[])))</f>
        <v>1</v>
      </c>
      <c r="K320" t="str" cm="1">
        <f t="array" ref="K320">IF(ROW()&lt;=ROWS(Table1[]), INDEX(Table1[Life Stage], ROW()), INDEX(Table2[Life Stage], ROW()-ROWS(Table1[])))</f>
        <v>Adult</v>
      </c>
      <c r="L320" s="50" cm="1">
        <f t="array" ref="L320">IF(ROW()&lt;=ROWS(Table1[]), INDEX(Table1[SalvageSum], ROW()), INDEX(Table2[SalvageSum], ROW()-ROWS(Table1[])))</f>
        <v>0</v>
      </c>
      <c r="M320" s="50" cm="1">
        <f t="array" ref="M320">IF(ROW()&lt;=ROWS(Table1[]), INDEX(Table1[ExpSalv], ROW()), INDEX(Table2[ExpSalv], ROW()-ROWS(Table1[])))</f>
        <v>0</v>
      </c>
      <c r="N320" t="str" cm="1">
        <f t="array" ref="N320">IF(ROW()&lt;=ROWS(Table1[]), INDEX(Table1[Agency], ROW()), INDEX(Table2[Agency], ROW()-ROWS(Table1[])))</f>
        <v>USFWS</v>
      </c>
      <c r="O320" cm="1">
        <f t="array" ref="O320">IF(ROW()&lt;=ROWS(Table1[]), INDEX(Table1[Notes], ROW()), INDEX(Table2[Comments], ROW()-ROWS(Table1[])))</f>
        <v>0</v>
      </c>
    </row>
    <row r="321" spans="1:15" x14ac:dyDescent="0.25">
      <c r="A321" cm="1">
        <f t="array" ref="A321">IF(ROW()&lt;=ROWS(Table1[]), INDEX(Table1[SurveyNo], ROW()), INDEX(Table2[SurveyNo], ROW()-ROWS(Table1[])))</f>
        <v>0</v>
      </c>
      <c r="B321" s="23" cm="1">
        <f t="array" ref="B321">IF(ROW()&lt;=ROWS(Table1[]), INDEX(Table1[Date], ROW()), INDEX(Table2[Date], ROW()-ROWS(Table1[])))</f>
        <v>45638</v>
      </c>
      <c r="C321" cm="1">
        <f t="array" ref="C321">IF(ROW()&lt;=ROWS(Table1[]), INDEX(Table1[SampleID], ROW()), INDEX(Table2[SampleID], ROW()-ROWS(Table1[])))</f>
        <v>0</v>
      </c>
      <c r="D321" t="str" cm="1">
        <f t="array" ref="D321">IF(ROW()&lt;=ROWS(Table1[]), INDEX(Table1[Survey], ROW()), INDEX(Table2[Survey], ROW()-ROWS(Table1[])))</f>
        <v>Chipps</v>
      </c>
      <c r="E321" t="str" cm="1">
        <f t="array" ref="E321">IF(ROW()&lt;=ROWS(Table1[]), INDEX(Table1[Station Code], ROW()), INDEX(Table2[Station], ROW()-ROWS(Table1[])))</f>
        <v>SB018N</v>
      </c>
      <c r="F321" cm="1">
        <f t="array" ref="F321">IF(ROW()&lt;=ROWS(Table1[]), INDEX(Table1[Region], ROW()), INDEX(Table2[Region], ROW()-ROWS(Table1[])))</f>
        <v>0</v>
      </c>
      <c r="G321" cm="1">
        <f t="array" ref="G321">IF(ROW()&lt;=ROWS(Table1[]), INDEX(Table1[Subregion], ROW()), INDEX(Table2[Subregion], ROW()-ROWS(Table1[])))</f>
        <v>0</v>
      </c>
      <c r="H321" t="str" cm="1">
        <f t="array" ref="H321">IF(ROW()&lt;=ROWS(Table1[]), INDEX(Table1[Stratum], ROW()), INDEX(Table2[Stratum], ROW()-ROWS(Table1[])))</f>
        <v>Chipps Island</v>
      </c>
      <c r="I321" cm="1">
        <f t="array" ref="I321">IF(ROW()&lt;=ROWS(Table1[]), INDEX(Table1[Fork Length], ROW()), INDEX(Table2[Length], ROW()-ROWS(Table1[])))</f>
        <v>115</v>
      </c>
      <c r="J321" cm="1">
        <f t="array" ref="J321">IF(ROW()&lt;=ROWS(Table1[]), INDEX(Table1[Catch], ROW()), INDEX(Table2[Frequency], ROW()-ROWS(Table1[])))</f>
        <v>1</v>
      </c>
      <c r="K321" t="str" cm="1">
        <f t="array" ref="K321">IF(ROW()&lt;=ROWS(Table1[]), INDEX(Table1[Life Stage], ROW()), INDEX(Table2[Life Stage], ROW()-ROWS(Table1[])))</f>
        <v>Adult</v>
      </c>
      <c r="L321" s="50" cm="1">
        <f t="array" ref="L321">IF(ROW()&lt;=ROWS(Table1[]), INDEX(Table1[SalvageSum], ROW()), INDEX(Table2[SalvageSum], ROW()-ROWS(Table1[])))</f>
        <v>0</v>
      </c>
      <c r="M321" s="50" cm="1">
        <f t="array" ref="M321">IF(ROW()&lt;=ROWS(Table1[]), INDEX(Table1[ExpSalv], ROW()), INDEX(Table2[ExpSalv], ROW()-ROWS(Table1[])))</f>
        <v>0</v>
      </c>
      <c r="N321" t="str" cm="1">
        <f t="array" ref="N321">IF(ROW()&lt;=ROWS(Table1[]), INDEX(Table1[Agency], ROW()), INDEX(Table2[Agency], ROW()-ROWS(Table1[])))</f>
        <v>USFWS</v>
      </c>
      <c r="O321" cm="1">
        <f t="array" ref="O321">IF(ROW()&lt;=ROWS(Table1[]), INDEX(Table1[Notes], ROW()), INDEX(Table2[Comments], ROW()-ROWS(Table1[])))</f>
        <v>0</v>
      </c>
    </row>
    <row r="322" spans="1:15" x14ac:dyDescent="0.25">
      <c r="A322" cm="1">
        <f t="array" ref="A322">IF(ROW()&lt;=ROWS(Table1[]), INDEX(Table1[SurveyNo], ROW()), INDEX(Table2[SurveyNo], ROW()-ROWS(Table1[])))</f>
        <v>0</v>
      </c>
      <c r="B322" s="23" cm="1">
        <f t="array" ref="B322">IF(ROW()&lt;=ROWS(Table1[]), INDEX(Table1[Date], ROW()), INDEX(Table2[Date], ROW()-ROWS(Table1[])))</f>
        <v>45638</v>
      </c>
      <c r="C322" cm="1">
        <f t="array" ref="C322">IF(ROW()&lt;=ROWS(Table1[]), INDEX(Table1[SampleID], ROW()), INDEX(Table2[SampleID], ROW()-ROWS(Table1[])))</f>
        <v>0</v>
      </c>
      <c r="D322" t="str" cm="1">
        <f t="array" ref="D322">IF(ROW()&lt;=ROWS(Table1[]), INDEX(Table1[Survey], ROW()), INDEX(Table2[Survey], ROW()-ROWS(Table1[])))</f>
        <v>Chipps</v>
      </c>
      <c r="E322" t="str" cm="1">
        <f t="array" ref="E322">IF(ROW()&lt;=ROWS(Table1[]), INDEX(Table1[Station Code], ROW()), INDEX(Table2[Station], ROW()-ROWS(Table1[])))</f>
        <v>SB018N</v>
      </c>
      <c r="F322" cm="1">
        <f t="array" ref="F322">IF(ROW()&lt;=ROWS(Table1[]), INDEX(Table1[Region], ROW()), INDEX(Table2[Region], ROW()-ROWS(Table1[])))</f>
        <v>0</v>
      </c>
      <c r="G322" cm="1">
        <f t="array" ref="G322">IF(ROW()&lt;=ROWS(Table1[]), INDEX(Table1[Subregion], ROW()), INDEX(Table2[Subregion], ROW()-ROWS(Table1[])))</f>
        <v>0</v>
      </c>
      <c r="H322" t="str" cm="1">
        <f t="array" ref="H322">IF(ROW()&lt;=ROWS(Table1[]), INDEX(Table1[Stratum], ROW()), INDEX(Table2[Stratum], ROW()-ROWS(Table1[])))</f>
        <v>Chipps Island</v>
      </c>
      <c r="I322" cm="1">
        <f t="array" ref="I322">IF(ROW()&lt;=ROWS(Table1[]), INDEX(Table1[Fork Length], ROW()), INDEX(Table2[Length], ROW()-ROWS(Table1[])))</f>
        <v>105</v>
      </c>
      <c r="J322" cm="1">
        <f t="array" ref="J322">IF(ROW()&lt;=ROWS(Table1[]), INDEX(Table1[Catch], ROW()), INDEX(Table2[Frequency], ROW()-ROWS(Table1[])))</f>
        <v>2</v>
      </c>
      <c r="K322" t="str" cm="1">
        <f t="array" ref="K322">IF(ROW()&lt;=ROWS(Table1[]), INDEX(Table1[Life Stage], ROW()), INDEX(Table2[Life Stage], ROW()-ROWS(Table1[])))</f>
        <v>Adult</v>
      </c>
      <c r="L322" s="50" cm="1">
        <f t="array" ref="L322">IF(ROW()&lt;=ROWS(Table1[]), INDEX(Table1[SalvageSum], ROW()), INDEX(Table2[SalvageSum], ROW()-ROWS(Table1[])))</f>
        <v>0</v>
      </c>
      <c r="M322" s="50" cm="1">
        <f t="array" ref="M322">IF(ROW()&lt;=ROWS(Table1[]), INDEX(Table1[ExpSalv], ROW()), INDEX(Table2[ExpSalv], ROW()-ROWS(Table1[])))</f>
        <v>0</v>
      </c>
      <c r="N322" t="str" cm="1">
        <f t="array" ref="N322">IF(ROW()&lt;=ROWS(Table1[]), INDEX(Table1[Agency], ROW()), INDEX(Table2[Agency], ROW()-ROWS(Table1[])))</f>
        <v>USFWS</v>
      </c>
      <c r="O322" cm="1">
        <f t="array" ref="O322">IF(ROW()&lt;=ROWS(Table1[]), INDEX(Table1[Notes], ROW()), INDEX(Table2[Comments], ROW()-ROWS(Table1[])))</f>
        <v>0</v>
      </c>
    </row>
    <row r="323" spans="1:15" x14ac:dyDescent="0.25">
      <c r="A323" cm="1">
        <f t="array" ref="A323">IF(ROW()&lt;=ROWS(Table1[]), INDEX(Table1[SurveyNo], ROW()), INDEX(Table2[SurveyNo], ROW()-ROWS(Table1[])))</f>
        <v>0</v>
      </c>
      <c r="B323" s="23" cm="1">
        <f t="array" ref="B323">IF(ROW()&lt;=ROWS(Table1[]), INDEX(Table1[Date], ROW()), INDEX(Table2[Date], ROW()-ROWS(Table1[])))</f>
        <v>45638</v>
      </c>
      <c r="C323" cm="1">
        <f t="array" ref="C323">IF(ROW()&lt;=ROWS(Table1[]), INDEX(Table1[SampleID], ROW()), INDEX(Table2[SampleID], ROW()-ROWS(Table1[])))</f>
        <v>0</v>
      </c>
      <c r="D323" t="str" cm="1">
        <f t="array" ref="D323">IF(ROW()&lt;=ROWS(Table1[]), INDEX(Table1[Survey], ROW()), INDEX(Table2[Survey], ROW()-ROWS(Table1[])))</f>
        <v>Chipps</v>
      </c>
      <c r="E323" t="str" cm="1">
        <f t="array" ref="E323">IF(ROW()&lt;=ROWS(Table1[]), INDEX(Table1[Station Code], ROW()), INDEX(Table2[Station], ROW()-ROWS(Table1[])))</f>
        <v>SB018N</v>
      </c>
      <c r="F323" cm="1">
        <f t="array" ref="F323">IF(ROW()&lt;=ROWS(Table1[]), INDEX(Table1[Region], ROW()), INDEX(Table2[Region], ROW()-ROWS(Table1[])))</f>
        <v>0</v>
      </c>
      <c r="G323" cm="1">
        <f t="array" ref="G323">IF(ROW()&lt;=ROWS(Table1[]), INDEX(Table1[Subregion], ROW()), INDEX(Table2[Subregion], ROW()-ROWS(Table1[])))</f>
        <v>0</v>
      </c>
      <c r="H323" t="str" cm="1">
        <f t="array" ref="H323">IF(ROW()&lt;=ROWS(Table1[]), INDEX(Table1[Stratum], ROW()), INDEX(Table2[Stratum], ROW()-ROWS(Table1[])))</f>
        <v>Chipps Island</v>
      </c>
      <c r="I323" cm="1">
        <f t="array" ref="I323">IF(ROW()&lt;=ROWS(Table1[]), INDEX(Table1[Fork Length], ROW()), INDEX(Table2[Length], ROW()-ROWS(Table1[])))</f>
        <v>76</v>
      </c>
      <c r="J323" cm="1">
        <f t="array" ref="J323">IF(ROW()&lt;=ROWS(Table1[]), INDEX(Table1[Catch], ROW()), INDEX(Table2[Frequency], ROW()-ROWS(Table1[])))</f>
        <v>1</v>
      </c>
      <c r="K323" t="str" cm="1">
        <f t="array" ref="K323">IF(ROW()&lt;=ROWS(Table1[]), INDEX(Table1[Life Stage], ROW()), INDEX(Table2[Life Stage], ROW()-ROWS(Table1[])))</f>
        <v>Juvenile</v>
      </c>
      <c r="L323" s="50" cm="1">
        <f t="array" ref="L323">IF(ROW()&lt;=ROWS(Table1[]), INDEX(Table1[SalvageSum], ROW()), INDEX(Table2[SalvageSum], ROW()-ROWS(Table1[])))</f>
        <v>0</v>
      </c>
      <c r="M323" s="50" cm="1">
        <f t="array" ref="M323">IF(ROW()&lt;=ROWS(Table1[]), INDEX(Table1[ExpSalv], ROW()), INDEX(Table2[ExpSalv], ROW()-ROWS(Table1[])))</f>
        <v>0</v>
      </c>
      <c r="N323" t="str" cm="1">
        <f t="array" ref="N323">IF(ROW()&lt;=ROWS(Table1[]), INDEX(Table1[Agency], ROW()), INDEX(Table2[Agency], ROW()-ROWS(Table1[])))</f>
        <v>USFWS</v>
      </c>
      <c r="O323" cm="1">
        <f t="array" ref="O323">IF(ROW()&lt;=ROWS(Table1[]), INDEX(Table1[Notes], ROW()), INDEX(Table2[Comments], ROW()-ROWS(Table1[])))</f>
        <v>0</v>
      </c>
    </row>
    <row r="324" spans="1:15" x14ac:dyDescent="0.25">
      <c r="A324" cm="1">
        <f t="array" ref="A324">IF(ROW()&lt;=ROWS(Table1[]), INDEX(Table1[SurveyNo], ROW()), INDEX(Table2[SurveyNo], ROW()-ROWS(Table1[])))</f>
        <v>0</v>
      </c>
      <c r="B324" s="23" cm="1">
        <f t="array" ref="B324">IF(ROW()&lt;=ROWS(Table1[]), INDEX(Table1[Date], ROW()), INDEX(Table2[Date], ROW()-ROWS(Table1[])))</f>
        <v>45638</v>
      </c>
      <c r="C324" cm="1">
        <f t="array" ref="C324">IF(ROW()&lt;=ROWS(Table1[]), INDEX(Table1[SampleID], ROW()), INDEX(Table2[SampleID], ROW()-ROWS(Table1[])))</f>
        <v>0</v>
      </c>
      <c r="D324" t="str" cm="1">
        <f t="array" ref="D324">IF(ROW()&lt;=ROWS(Table1[]), INDEX(Table1[Survey], ROW()), INDEX(Table2[Survey], ROW()-ROWS(Table1[])))</f>
        <v>Chipps</v>
      </c>
      <c r="E324" t="str" cm="1">
        <f t="array" ref="E324">IF(ROW()&lt;=ROWS(Table1[]), INDEX(Table1[Station Code], ROW()), INDEX(Table2[Station], ROW()-ROWS(Table1[])))</f>
        <v>SB018N</v>
      </c>
      <c r="F324" cm="1">
        <f t="array" ref="F324">IF(ROW()&lt;=ROWS(Table1[]), INDEX(Table1[Region], ROW()), INDEX(Table2[Region], ROW()-ROWS(Table1[])))</f>
        <v>0</v>
      </c>
      <c r="G324" cm="1">
        <f t="array" ref="G324">IF(ROW()&lt;=ROWS(Table1[]), INDEX(Table1[Subregion], ROW()), INDEX(Table2[Subregion], ROW()-ROWS(Table1[])))</f>
        <v>0</v>
      </c>
      <c r="H324" t="str" cm="1">
        <f t="array" ref="H324">IF(ROW()&lt;=ROWS(Table1[]), INDEX(Table1[Stratum], ROW()), INDEX(Table2[Stratum], ROW()-ROWS(Table1[])))</f>
        <v>Chipps Island</v>
      </c>
      <c r="I324" cm="1">
        <f t="array" ref="I324">IF(ROW()&lt;=ROWS(Table1[]), INDEX(Table1[Fork Length], ROW()), INDEX(Table2[Length], ROW()-ROWS(Table1[])))</f>
        <v>109</v>
      </c>
      <c r="J324" cm="1">
        <f t="array" ref="J324">IF(ROW()&lt;=ROWS(Table1[]), INDEX(Table1[Catch], ROW()), INDEX(Table2[Frequency], ROW()-ROWS(Table1[])))</f>
        <v>1</v>
      </c>
      <c r="K324" t="str" cm="1">
        <f t="array" ref="K324">IF(ROW()&lt;=ROWS(Table1[]), INDEX(Table1[Life Stage], ROW()), INDEX(Table2[Life Stage], ROW()-ROWS(Table1[])))</f>
        <v>Adult</v>
      </c>
      <c r="L324" s="50" cm="1">
        <f t="array" ref="L324">IF(ROW()&lt;=ROWS(Table1[]), INDEX(Table1[SalvageSum], ROW()), INDEX(Table2[SalvageSum], ROW()-ROWS(Table1[])))</f>
        <v>0</v>
      </c>
      <c r="M324" s="50" cm="1">
        <f t="array" ref="M324">IF(ROW()&lt;=ROWS(Table1[]), INDEX(Table1[ExpSalv], ROW()), INDEX(Table2[ExpSalv], ROW()-ROWS(Table1[])))</f>
        <v>0</v>
      </c>
      <c r="N324" t="str" cm="1">
        <f t="array" ref="N324">IF(ROW()&lt;=ROWS(Table1[]), INDEX(Table1[Agency], ROW()), INDEX(Table2[Agency], ROW()-ROWS(Table1[])))</f>
        <v>USFWS</v>
      </c>
      <c r="O324" cm="1">
        <f t="array" ref="O324">IF(ROW()&lt;=ROWS(Table1[]), INDEX(Table1[Notes], ROW()), INDEX(Table2[Comments], ROW()-ROWS(Table1[])))</f>
        <v>0</v>
      </c>
    </row>
    <row r="325" spans="1:15" x14ac:dyDescent="0.25">
      <c r="A325" cm="1">
        <f t="array" ref="A325">IF(ROW()&lt;=ROWS(Table1[]), INDEX(Table1[SurveyNo], ROW()), INDEX(Table2[SurveyNo], ROW()-ROWS(Table1[])))</f>
        <v>0</v>
      </c>
      <c r="B325" s="23" cm="1">
        <f t="array" ref="B325">IF(ROW()&lt;=ROWS(Table1[]), INDEX(Table1[Date], ROW()), INDEX(Table2[Date], ROW()-ROWS(Table1[])))</f>
        <v>45638</v>
      </c>
      <c r="C325" cm="1">
        <f t="array" ref="C325">IF(ROW()&lt;=ROWS(Table1[]), INDEX(Table1[SampleID], ROW()), INDEX(Table2[SampleID], ROW()-ROWS(Table1[])))</f>
        <v>0</v>
      </c>
      <c r="D325" t="str" cm="1">
        <f t="array" ref="D325">IF(ROW()&lt;=ROWS(Table1[]), INDEX(Table1[Survey], ROW()), INDEX(Table2[Survey], ROW()-ROWS(Table1[])))</f>
        <v>Chipps</v>
      </c>
      <c r="E325" t="str" cm="1">
        <f t="array" ref="E325">IF(ROW()&lt;=ROWS(Table1[]), INDEX(Table1[Station Code], ROW()), INDEX(Table2[Station], ROW()-ROWS(Table1[])))</f>
        <v>SB018N</v>
      </c>
      <c r="F325" cm="1">
        <f t="array" ref="F325">IF(ROW()&lt;=ROWS(Table1[]), INDEX(Table1[Region], ROW()), INDEX(Table2[Region], ROW()-ROWS(Table1[])))</f>
        <v>0</v>
      </c>
      <c r="G325" cm="1">
        <f t="array" ref="G325">IF(ROW()&lt;=ROWS(Table1[]), INDEX(Table1[Subregion], ROW()), INDEX(Table2[Subregion], ROW()-ROWS(Table1[])))</f>
        <v>0</v>
      </c>
      <c r="H325" t="str" cm="1">
        <f t="array" ref="H325">IF(ROW()&lt;=ROWS(Table1[]), INDEX(Table1[Stratum], ROW()), INDEX(Table2[Stratum], ROW()-ROWS(Table1[])))</f>
        <v>Chipps Island</v>
      </c>
      <c r="I325" cm="1">
        <f t="array" ref="I325">IF(ROW()&lt;=ROWS(Table1[]), INDEX(Table1[Fork Length], ROW()), INDEX(Table2[Length], ROW()-ROWS(Table1[])))</f>
        <v>111</v>
      </c>
      <c r="J325" cm="1">
        <f t="array" ref="J325">IF(ROW()&lt;=ROWS(Table1[]), INDEX(Table1[Catch], ROW()), INDEX(Table2[Frequency], ROW()-ROWS(Table1[])))</f>
        <v>3</v>
      </c>
      <c r="K325" t="str" cm="1">
        <f t="array" ref="K325">IF(ROW()&lt;=ROWS(Table1[]), INDEX(Table1[Life Stage], ROW()), INDEX(Table2[Life Stage], ROW()-ROWS(Table1[])))</f>
        <v>Adult</v>
      </c>
      <c r="L325" s="50" cm="1">
        <f t="array" ref="L325">IF(ROW()&lt;=ROWS(Table1[]), INDEX(Table1[SalvageSum], ROW()), INDEX(Table2[SalvageSum], ROW()-ROWS(Table1[])))</f>
        <v>0</v>
      </c>
      <c r="M325" s="50" cm="1">
        <f t="array" ref="M325">IF(ROW()&lt;=ROWS(Table1[]), INDEX(Table1[ExpSalv], ROW()), INDEX(Table2[ExpSalv], ROW()-ROWS(Table1[])))</f>
        <v>0</v>
      </c>
      <c r="N325" t="str" cm="1">
        <f t="array" ref="N325">IF(ROW()&lt;=ROWS(Table1[]), INDEX(Table1[Agency], ROW()), INDEX(Table2[Agency], ROW()-ROWS(Table1[])))</f>
        <v>USFWS</v>
      </c>
      <c r="O325" cm="1">
        <f t="array" ref="O325">IF(ROW()&lt;=ROWS(Table1[]), INDEX(Table1[Notes], ROW()), INDEX(Table2[Comments], ROW()-ROWS(Table1[])))</f>
        <v>0</v>
      </c>
    </row>
    <row r="326" spans="1:15" x14ac:dyDescent="0.25">
      <c r="A326" cm="1">
        <f t="array" ref="A326">IF(ROW()&lt;=ROWS(Table1[]), INDEX(Table1[SurveyNo], ROW()), INDEX(Table2[SurveyNo], ROW()-ROWS(Table1[])))</f>
        <v>0</v>
      </c>
      <c r="B326" s="23" cm="1">
        <f t="array" ref="B326">IF(ROW()&lt;=ROWS(Table1[]), INDEX(Table1[Date], ROW()), INDEX(Table2[Date], ROW()-ROWS(Table1[])))</f>
        <v>45638</v>
      </c>
      <c r="C326" cm="1">
        <f t="array" ref="C326">IF(ROW()&lt;=ROWS(Table1[]), INDEX(Table1[SampleID], ROW()), INDEX(Table2[SampleID], ROW()-ROWS(Table1[])))</f>
        <v>0</v>
      </c>
      <c r="D326" t="str" cm="1">
        <f t="array" ref="D326">IF(ROW()&lt;=ROWS(Table1[]), INDEX(Table1[Survey], ROW()), INDEX(Table2[Survey], ROW()-ROWS(Table1[])))</f>
        <v>Chipps</v>
      </c>
      <c r="E326" t="str" cm="1">
        <f t="array" ref="E326">IF(ROW()&lt;=ROWS(Table1[]), INDEX(Table1[Station Code], ROW()), INDEX(Table2[Station], ROW()-ROWS(Table1[])))</f>
        <v>SB018M</v>
      </c>
      <c r="F326" cm="1">
        <f t="array" ref="F326">IF(ROW()&lt;=ROWS(Table1[]), INDEX(Table1[Region], ROW()), INDEX(Table2[Region], ROW()-ROWS(Table1[])))</f>
        <v>0</v>
      </c>
      <c r="G326" cm="1">
        <f t="array" ref="G326">IF(ROW()&lt;=ROWS(Table1[]), INDEX(Table1[Subregion], ROW()), INDEX(Table2[Subregion], ROW()-ROWS(Table1[])))</f>
        <v>0</v>
      </c>
      <c r="H326" t="str" cm="1">
        <f t="array" ref="H326">IF(ROW()&lt;=ROWS(Table1[]), INDEX(Table1[Stratum], ROW()), INDEX(Table2[Stratum], ROW()-ROWS(Table1[])))</f>
        <v>Chipps Island</v>
      </c>
      <c r="I326" cm="1">
        <f t="array" ref="I326">IF(ROW()&lt;=ROWS(Table1[]), INDEX(Table1[Fork Length], ROW()), INDEX(Table2[Length], ROW()-ROWS(Table1[])))</f>
        <v>65</v>
      </c>
      <c r="J326" cm="1">
        <f t="array" ref="J326">IF(ROW()&lt;=ROWS(Table1[]), INDEX(Table1[Catch], ROW()), INDEX(Table2[Frequency], ROW()-ROWS(Table1[])))</f>
        <v>1</v>
      </c>
      <c r="K326" t="str" cm="1">
        <f t="array" ref="K326">IF(ROW()&lt;=ROWS(Table1[]), INDEX(Table1[Life Stage], ROW()), INDEX(Table2[Life Stage], ROW()-ROWS(Table1[])))</f>
        <v>Juvenile</v>
      </c>
      <c r="L326" s="50" cm="1">
        <f t="array" ref="L326">IF(ROW()&lt;=ROWS(Table1[]), INDEX(Table1[SalvageSum], ROW()), INDEX(Table2[SalvageSum], ROW()-ROWS(Table1[])))</f>
        <v>0</v>
      </c>
      <c r="M326" s="50" cm="1">
        <f t="array" ref="M326">IF(ROW()&lt;=ROWS(Table1[]), INDEX(Table1[ExpSalv], ROW()), INDEX(Table2[ExpSalv], ROW()-ROWS(Table1[])))</f>
        <v>0</v>
      </c>
      <c r="N326" t="str" cm="1">
        <f t="array" ref="N326">IF(ROW()&lt;=ROWS(Table1[]), INDEX(Table1[Agency], ROW()), INDEX(Table2[Agency], ROW()-ROWS(Table1[])))</f>
        <v>USFWS</v>
      </c>
      <c r="O326" cm="1">
        <f t="array" ref="O326">IF(ROW()&lt;=ROWS(Table1[]), INDEX(Table1[Notes], ROW()), INDEX(Table2[Comments], ROW()-ROWS(Table1[])))</f>
        <v>0</v>
      </c>
    </row>
    <row r="327" spans="1:15" x14ac:dyDescent="0.25">
      <c r="A327" cm="1">
        <f t="array" ref="A327">IF(ROW()&lt;=ROWS(Table1[]), INDEX(Table1[SurveyNo], ROW()), INDEX(Table2[SurveyNo], ROW()-ROWS(Table1[])))</f>
        <v>0</v>
      </c>
      <c r="B327" s="23" cm="1">
        <f t="array" ref="B327">IF(ROW()&lt;=ROWS(Table1[]), INDEX(Table1[Date], ROW()), INDEX(Table2[Date], ROW()-ROWS(Table1[])))</f>
        <v>45638</v>
      </c>
      <c r="C327" cm="1">
        <f t="array" ref="C327">IF(ROW()&lt;=ROWS(Table1[]), INDEX(Table1[SampleID], ROW()), INDEX(Table2[SampleID], ROW()-ROWS(Table1[])))</f>
        <v>0</v>
      </c>
      <c r="D327" t="str" cm="1">
        <f t="array" ref="D327">IF(ROW()&lt;=ROWS(Table1[]), INDEX(Table1[Survey], ROW()), INDEX(Table2[Survey], ROW()-ROWS(Table1[])))</f>
        <v>Chipps</v>
      </c>
      <c r="E327" t="str" cm="1">
        <f t="array" ref="E327">IF(ROW()&lt;=ROWS(Table1[]), INDEX(Table1[Station Code], ROW()), INDEX(Table2[Station], ROW()-ROWS(Table1[])))</f>
        <v>SB018M</v>
      </c>
      <c r="F327" cm="1">
        <f t="array" ref="F327">IF(ROW()&lt;=ROWS(Table1[]), INDEX(Table1[Region], ROW()), INDEX(Table2[Region], ROW()-ROWS(Table1[])))</f>
        <v>0</v>
      </c>
      <c r="G327" cm="1">
        <f t="array" ref="G327">IF(ROW()&lt;=ROWS(Table1[]), INDEX(Table1[Subregion], ROW()), INDEX(Table2[Subregion], ROW()-ROWS(Table1[])))</f>
        <v>0</v>
      </c>
      <c r="H327" t="str" cm="1">
        <f t="array" ref="H327">IF(ROW()&lt;=ROWS(Table1[]), INDEX(Table1[Stratum], ROW()), INDEX(Table2[Stratum], ROW()-ROWS(Table1[])))</f>
        <v>Chipps Island</v>
      </c>
      <c r="I327" cm="1">
        <f t="array" ref="I327">IF(ROW()&lt;=ROWS(Table1[]), INDEX(Table1[Fork Length], ROW()), INDEX(Table2[Length], ROW()-ROWS(Table1[])))</f>
        <v>105</v>
      </c>
      <c r="J327" cm="1">
        <f t="array" ref="J327">IF(ROW()&lt;=ROWS(Table1[]), INDEX(Table1[Catch], ROW()), INDEX(Table2[Frequency], ROW()-ROWS(Table1[])))</f>
        <v>1</v>
      </c>
      <c r="K327" t="str" cm="1">
        <f t="array" ref="K327">IF(ROW()&lt;=ROWS(Table1[]), INDEX(Table1[Life Stage], ROW()), INDEX(Table2[Life Stage], ROW()-ROWS(Table1[])))</f>
        <v>Adult</v>
      </c>
      <c r="L327" s="50" cm="1">
        <f t="array" ref="L327">IF(ROW()&lt;=ROWS(Table1[]), INDEX(Table1[SalvageSum], ROW()), INDEX(Table2[SalvageSum], ROW()-ROWS(Table1[])))</f>
        <v>0</v>
      </c>
      <c r="M327" s="50" cm="1">
        <f t="array" ref="M327">IF(ROW()&lt;=ROWS(Table1[]), INDEX(Table1[ExpSalv], ROW()), INDEX(Table2[ExpSalv], ROW()-ROWS(Table1[])))</f>
        <v>0</v>
      </c>
      <c r="N327" t="str" cm="1">
        <f t="array" ref="N327">IF(ROW()&lt;=ROWS(Table1[]), INDEX(Table1[Agency], ROW()), INDEX(Table2[Agency], ROW()-ROWS(Table1[])))</f>
        <v>USFWS</v>
      </c>
      <c r="O327" cm="1">
        <f t="array" ref="O327">IF(ROW()&lt;=ROWS(Table1[]), INDEX(Table1[Notes], ROW()), INDEX(Table2[Comments], ROW()-ROWS(Table1[])))</f>
        <v>0</v>
      </c>
    </row>
    <row r="328" spans="1:15" x14ac:dyDescent="0.25">
      <c r="A328" cm="1">
        <f t="array" ref="A328">IF(ROW()&lt;=ROWS(Table1[]), INDEX(Table1[SurveyNo], ROW()), INDEX(Table2[SurveyNo], ROW()-ROWS(Table1[])))</f>
        <v>0</v>
      </c>
      <c r="B328" s="23" cm="1">
        <f t="array" ref="B328">IF(ROW()&lt;=ROWS(Table1[]), INDEX(Table1[Date], ROW()), INDEX(Table2[Date], ROW()-ROWS(Table1[])))</f>
        <v>45638</v>
      </c>
      <c r="C328" cm="1">
        <f t="array" ref="C328">IF(ROW()&lt;=ROWS(Table1[]), INDEX(Table1[SampleID], ROW()), INDEX(Table2[SampleID], ROW()-ROWS(Table1[])))</f>
        <v>0</v>
      </c>
      <c r="D328" t="str" cm="1">
        <f t="array" ref="D328">IF(ROW()&lt;=ROWS(Table1[]), INDEX(Table1[Survey], ROW()), INDEX(Table2[Survey], ROW()-ROWS(Table1[])))</f>
        <v>Chipps</v>
      </c>
      <c r="E328" t="str" cm="1">
        <f t="array" ref="E328">IF(ROW()&lt;=ROWS(Table1[]), INDEX(Table1[Station Code], ROW()), INDEX(Table2[Station], ROW()-ROWS(Table1[])))</f>
        <v>SB018M</v>
      </c>
      <c r="F328" cm="1">
        <f t="array" ref="F328">IF(ROW()&lt;=ROWS(Table1[]), INDEX(Table1[Region], ROW()), INDEX(Table2[Region], ROW()-ROWS(Table1[])))</f>
        <v>0</v>
      </c>
      <c r="G328" cm="1">
        <f t="array" ref="G328">IF(ROW()&lt;=ROWS(Table1[]), INDEX(Table1[Subregion], ROW()), INDEX(Table2[Subregion], ROW()-ROWS(Table1[])))</f>
        <v>0</v>
      </c>
      <c r="H328" t="str" cm="1">
        <f t="array" ref="H328">IF(ROW()&lt;=ROWS(Table1[]), INDEX(Table1[Stratum], ROW()), INDEX(Table2[Stratum], ROW()-ROWS(Table1[])))</f>
        <v>Chipps Island</v>
      </c>
      <c r="I328" cm="1">
        <f t="array" ref="I328">IF(ROW()&lt;=ROWS(Table1[]), INDEX(Table1[Fork Length], ROW()), INDEX(Table2[Length], ROW()-ROWS(Table1[])))</f>
        <v>95</v>
      </c>
      <c r="J328" cm="1">
        <f t="array" ref="J328">IF(ROW()&lt;=ROWS(Table1[]), INDEX(Table1[Catch], ROW()), INDEX(Table2[Frequency], ROW()-ROWS(Table1[])))</f>
        <v>1</v>
      </c>
      <c r="K328" t="str" cm="1">
        <f t="array" ref="K328">IF(ROW()&lt;=ROWS(Table1[]), INDEX(Table1[Life Stage], ROW()), INDEX(Table2[Life Stage], ROW()-ROWS(Table1[])))</f>
        <v>Adult</v>
      </c>
      <c r="L328" s="50" cm="1">
        <f t="array" ref="L328">IF(ROW()&lt;=ROWS(Table1[]), INDEX(Table1[SalvageSum], ROW()), INDEX(Table2[SalvageSum], ROW()-ROWS(Table1[])))</f>
        <v>0</v>
      </c>
      <c r="M328" s="50" cm="1">
        <f t="array" ref="M328">IF(ROW()&lt;=ROWS(Table1[]), INDEX(Table1[ExpSalv], ROW()), INDEX(Table2[ExpSalv], ROW()-ROWS(Table1[])))</f>
        <v>0</v>
      </c>
      <c r="N328" t="str" cm="1">
        <f t="array" ref="N328">IF(ROW()&lt;=ROWS(Table1[]), INDEX(Table1[Agency], ROW()), INDEX(Table2[Agency], ROW()-ROWS(Table1[])))</f>
        <v>USFWS</v>
      </c>
      <c r="O328" cm="1">
        <f t="array" ref="O328">IF(ROW()&lt;=ROWS(Table1[]), INDEX(Table1[Notes], ROW()), INDEX(Table2[Comments], ROW()-ROWS(Table1[])))</f>
        <v>0</v>
      </c>
    </row>
    <row r="329" spans="1:15" x14ac:dyDescent="0.25">
      <c r="A329" cm="1">
        <f t="array" ref="A329">IF(ROW()&lt;=ROWS(Table1[]), INDEX(Table1[SurveyNo], ROW()), INDEX(Table2[SurveyNo], ROW()-ROWS(Table1[])))</f>
        <v>0</v>
      </c>
      <c r="B329" s="23" cm="1">
        <f t="array" ref="B329">IF(ROW()&lt;=ROWS(Table1[]), INDEX(Table1[Date], ROW()), INDEX(Table2[Date], ROW()-ROWS(Table1[])))</f>
        <v>45638</v>
      </c>
      <c r="C329" cm="1">
        <f t="array" ref="C329">IF(ROW()&lt;=ROWS(Table1[]), INDEX(Table1[SampleID], ROW()), INDEX(Table2[SampleID], ROW()-ROWS(Table1[])))</f>
        <v>0</v>
      </c>
      <c r="D329" t="str" cm="1">
        <f t="array" ref="D329">IF(ROW()&lt;=ROWS(Table1[]), INDEX(Table1[Survey], ROW()), INDEX(Table2[Survey], ROW()-ROWS(Table1[])))</f>
        <v>Chipps</v>
      </c>
      <c r="E329" t="str" cm="1">
        <f t="array" ref="E329">IF(ROW()&lt;=ROWS(Table1[]), INDEX(Table1[Station Code], ROW()), INDEX(Table2[Station], ROW()-ROWS(Table1[])))</f>
        <v>SB018M</v>
      </c>
      <c r="F329" cm="1">
        <f t="array" ref="F329">IF(ROW()&lt;=ROWS(Table1[]), INDEX(Table1[Region], ROW()), INDEX(Table2[Region], ROW()-ROWS(Table1[])))</f>
        <v>0</v>
      </c>
      <c r="G329" cm="1">
        <f t="array" ref="G329">IF(ROW()&lt;=ROWS(Table1[]), INDEX(Table1[Subregion], ROW()), INDEX(Table2[Subregion], ROW()-ROWS(Table1[])))</f>
        <v>0</v>
      </c>
      <c r="H329" t="str" cm="1">
        <f t="array" ref="H329">IF(ROW()&lt;=ROWS(Table1[]), INDEX(Table1[Stratum], ROW()), INDEX(Table2[Stratum], ROW()-ROWS(Table1[])))</f>
        <v>Chipps Island</v>
      </c>
      <c r="I329" cm="1">
        <f t="array" ref="I329">IF(ROW()&lt;=ROWS(Table1[]), INDEX(Table1[Fork Length], ROW()), INDEX(Table2[Length], ROW()-ROWS(Table1[])))</f>
        <v>100</v>
      </c>
      <c r="J329" cm="1">
        <f t="array" ref="J329">IF(ROW()&lt;=ROWS(Table1[]), INDEX(Table1[Catch], ROW()), INDEX(Table2[Frequency], ROW()-ROWS(Table1[])))</f>
        <v>1</v>
      </c>
      <c r="K329" t="str" cm="1">
        <f t="array" ref="K329">IF(ROW()&lt;=ROWS(Table1[]), INDEX(Table1[Life Stage], ROW()), INDEX(Table2[Life Stage], ROW()-ROWS(Table1[])))</f>
        <v>Adult</v>
      </c>
      <c r="L329" s="50" cm="1">
        <f t="array" ref="L329">IF(ROW()&lt;=ROWS(Table1[]), INDEX(Table1[SalvageSum], ROW()), INDEX(Table2[SalvageSum], ROW()-ROWS(Table1[])))</f>
        <v>0</v>
      </c>
      <c r="M329" s="50" cm="1">
        <f t="array" ref="M329">IF(ROW()&lt;=ROWS(Table1[]), INDEX(Table1[ExpSalv], ROW()), INDEX(Table2[ExpSalv], ROW()-ROWS(Table1[])))</f>
        <v>0</v>
      </c>
      <c r="N329" t="str" cm="1">
        <f t="array" ref="N329">IF(ROW()&lt;=ROWS(Table1[]), INDEX(Table1[Agency], ROW()), INDEX(Table2[Agency], ROW()-ROWS(Table1[])))</f>
        <v>USFWS</v>
      </c>
      <c r="O329" cm="1">
        <f t="array" ref="O329">IF(ROW()&lt;=ROWS(Table1[]), INDEX(Table1[Notes], ROW()), INDEX(Table2[Comments], ROW()-ROWS(Table1[])))</f>
        <v>0</v>
      </c>
    </row>
    <row r="330" spans="1:15" x14ac:dyDescent="0.25">
      <c r="A330" cm="1">
        <f t="array" ref="A330">IF(ROW()&lt;=ROWS(Table1[]), INDEX(Table1[SurveyNo], ROW()), INDEX(Table2[SurveyNo], ROW()-ROWS(Table1[])))</f>
        <v>0</v>
      </c>
      <c r="B330" s="23" cm="1">
        <f t="array" ref="B330">IF(ROW()&lt;=ROWS(Table1[]), INDEX(Table1[Date], ROW()), INDEX(Table2[Date], ROW()-ROWS(Table1[])))</f>
        <v>45638</v>
      </c>
      <c r="C330" cm="1">
        <f t="array" ref="C330">IF(ROW()&lt;=ROWS(Table1[]), INDEX(Table1[SampleID], ROW()), INDEX(Table2[SampleID], ROW()-ROWS(Table1[])))</f>
        <v>0</v>
      </c>
      <c r="D330" t="str" cm="1">
        <f t="array" ref="D330">IF(ROW()&lt;=ROWS(Table1[]), INDEX(Table1[Survey], ROW()), INDEX(Table2[Survey], ROW()-ROWS(Table1[])))</f>
        <v>Chipps</v>
      </c>
      <c r="E330" t="str" cm="1">
        <f t="array" ref="E330">IF(ROW()&lt;=ROWS(Table1[]), INDEX(Table1[Station Code], ROW()), INDEX(Table2[Station], ROW()-ROWS(Table1[])))</f>
        <v>SB018M</v>
      </c>
      <c r="F330" cm="1">
        <f t="array" ref="F330">IF(ROW()&lt;=ROWS(Table1[]), INDEX(Table1[Region], ROW()), INDEX(Table2[Region], ROW()-ROWS(Table1[])))</f>
        <v>0</v>
      </c>
      <c r="G330" cm="1">
        <f t="array" ref="G330">IF(ROW()&lt;=ROWS(Table1[]), INDEX(Table1[Subregion], ROW()), INDEX(Table2[Subregion], ROW()-ROWS(Table1[])))</f>
        <v>0</v>
      </c>
      <c r="H330" t="str" cm="1">
        <f t="array" ref="H330">IF(ROW()&lt;=ROWS(Table1[]), INDEX(Table1[Stratum], ROW()), INDEX(Table2[Stratum], ROW()-ROWS(Table1[])))</f>
        <v>Chipps Island</v>
      </c>
      <c r="I330" cm="1">
        <f t="array" ref="I330">IF(ROW()&lt;=ROWS(Table1[]), INDEX(Table1[Fork Length], ROW()), INDEX(Table2[Length], ROW()-ROWS(Table1[])))</f>
        <v>106</v>
      </c>
      <c r="J330" cm="1">
        <f t="array" ref="J330">IF(ROW()&lt;=ROWS(Table1[]), INDEX(Table1[Catch], ROW()), INDEX(Table2[Frequency], ROW()-ROWS(Table1[])))</f>
        <v>1</v>
      </c>
      <c r="K330" t="str" cm="1">
        <f t="array" ref="K330">IF(ROW()&lt;=ROWS(Table1[]), INDEX(Table1[Life Stage], ROW()), INDEX(Table2[Life Stage], ROW()-ROWS(Table1[])))</f>
        <v>Adult</v>
      </c>
      <c r="L330" s="50" cm="1">
        <f t="array" ref="L330">IF(ROW()&lt;=ROWS(Table1[]), INDEX(Table1[SalvageSum], ROW()), INDEX(Table2[SalvageSum], ROW()-ROWS(Table1[])))</f>
        <v>0</v>
      </c>
      <c r="M330" s="50" cm="1">
        <f t="array" ref="M330">IF(ROW()&lt;=ROWS(Table1[]), INDEX(Table1[ExpSalv], ROW()), INDEX(Table2[ExpSalv], ROW()-ROWS(Table1[])))</f>
        <v>0</v>
      </c>
      <c r="N330" t="str" cm="1">
        <f t="array" ref="N330">IF(ROW()&lt;=ROWS(Table1[]), INDEX(Table1[Agency], ROW()), INDEX(Table2[Agency], ROW()-ROWS(Table1[])))</f>
        <v>USFWS</v>
      </c>
      <c r="O330" cm="1">
        <f t="array" ref="O330">IF(ROW()&lt;=ROWS(Table1[]), INDEX(Table1[Notes], ROW()), INDEX(Table2[Comments], ROW()-ROWS(Table1[])))</f>
        <v>0</v>
      </c>
    </row>
    <row r="331" spans="1:15" x14ac:dyDescent="0.25">
      <c r="A331" cm="1">
        <f t="array" ref="A331">IF(ROW()&lt;=ROWS(Table1[]), INDEX(Table1[SurveyNo], ROW()), INDEX(Table2[SurveyNo], ROW()-ROWS(Table1[])))</f>
        <v>0</v>
      </c>
      <c r="B331" s="23" cm="1">
        <f t="array" ref="B331">IF(ROW()&lt;=ROWS(Table1[]), INDEX(Table1[Date], ROW()), INDEX(Table2[Date], ROW()-ROWS(Table1[])))</f>
        <v>45638</v>
      </c>
      <c r="C331" cm="1">
        <f t="array" ref="C331">IF(ROW()&lt;=ROWS(Table1[]), INDEX(Table1[SampleID], ROW()), INDEX(Table2[SampleID], ROW()-ROWS(Table1[])))</f>
        <v>0</v>
      </c>
      <c r="D331" t="str" cm="1">
        <f t="array" ref="D331">IF(ROW()&lt;=ROWS(Table1[]), INDEX(Table1[Survey], ROW()), INDEX(Table2[Survey], ROW()-ROWS(Table1[])))</f>
        <v>Chipps</v>
      </c>
      <c r="E331" t="str" cm="1">
        <f t="array" ref="E331">IF(ROW()&lt;=ROWS(Table1[]), INDEX(Table1[Station Code], ROW()), INDEX(Table2[Station], ROW()-ROWS(Table1[])))</f>
        <v>SB018M</v>
      </c>
      <c r="F331" cm="1">
        <f t="array" ref="F331">IF(ROW()&lt;=ROWS(Table1[]), INDEX(Table1[Region], ROW()), INDEX(Table2[Region], ROW()-ROWS(Table1[])))</f>
        <v>0</v>
      </c>
      <c r="G331" cm="1">
        <f t="array" ref="G331">IF(ROW()&lt;=ROWS(Table1[]), INDEX(Table1[Subregion], ROW()), INDEX(Table2[Subregion], ROW()-ROWS(Table1[])))</f>
        <v>0</v>
      </c>
      <c r="H331" t="str" cm="1">
        <f t="array" ref="H331">IF(ROW()&lt;=ROWS(Table1[]), INDEX(Table1[Stratum], ROW()), INDEX(Table2[Stratum], ROW()-ROWS(Table1[])))</f>
        <v>Chipps Island</v>
      </c>
      <c r="I331" cm="1">
        <f t="array" ref="I331">IF(ROW()&lt;=ROWS(Table1[]), INDEX(Table1[Fork Length], ROW()), INDEX(Table2[Length], ROW()-ROWS(Table1[])))</f>
        <v>109</v>
      </c>
      <c r="J331" cm="1">
        <f t="array" ref="J331">IF(ROW()&lt;=ROWS(Table1[]), INDEX(Table1[Catch], ROW()), INDEX(Table2[Frequency], ROW()-ROWS(Table1[])))</f>
        <v>1</v>
      </c>
      <c r="K331" t="str" cm="1">
        <f t="array" ref="K331">IF(ROW()&lt;=ROWS(Table1[]), INDEX(Table1[Life Stage], ROW()), INDEX(Table2[Life Stage], ROW()-ROWS(Table1[])))</f>
        <v>Adult</v>
      </c>
      <c r="L331" s="50" cm="1">
        <f t="array" ref="L331">IF(ROW()&lt;=ROWS(Table1[]), INDEX(Table1[SalvageSum], ROW()), INDEX(Table2[SalvageSum], ROW()-ROWS(Table1[])))</f>
        <v>0</v>
      </c>
      <c r="M331" s="50" cm="1">
        <f t="array" ref="M331">IF(ROW()&lt;=ROWS(Table1[]), INDEX(Table1[ExpSalv], ROW()), INDEX(Table2[ExpSalv], ROW()-ROWS(Table1[])))</f>
        <v>0</v>
      </c>
      <c r="N331" t="str" cm="1">
        <f t="array" ref="N331">IF(ROW()&lt;=ROWS(Table1[]), INDEX(Table1[Agency], ROW()), INDEX(Table2[Agency], ROW()-ROWS(Table1[])))</f>
        <v>USFWS</v>
      </c>
      <c r="O331" cm="1">
        <f t="array" ref="O331">IF(ROW()&lt;=ROWS(Table1[]), INDEX(Table1[Notes], ROW()), INDEX(Table2[Comments], ROW()-ROWS(Table1[])))</f>
        <v>0</v>
      </c>
    </row>
    <row r="332" spans="1:15" x14ac:dyDescent="0.25">
      <c r="A332" cm="1">
        <f t="array" ref="A332">IF(ROW()&lt;=ROWS(Table1[]), INDEX(Table1[SurveyNo], ROW()), INDEX(Table2[SurveyNo], ROW()-ROWS(Table1[])))</f>
        <v>0</v>
      </c>
      <c r="B332" s="23" cm="1">
        <f t="array" ref="B332">IF(ROW()&lt;=ROWS(Table1[]), INDEX(Table1[Date], ROW()), INDEX(Table2[Date], ROW()-ROWS(Table1[])))</f>
        <v>45638</v>
      </c>
      <c r="C332" cm="1">
        <f t="array" ref="C332">IF(ROW()&lt;=ROWS(Table1[]), INDEX(Table1[SampleID], ROW()), INDEX(Table2[SampleID], ROW()-ROWS(Table1[])))</f>
        <v>0</v>
      </c>
      <c r="D332" t="str" cm="1">
        <f t="array" ref="D332">IF(ROW()&lt;=ROWS(Table1[]), INDEX(Table1[Survey], ROW()), INDEX(Table2[Survey], ROW()-ROWS(Table1[])))</f>
        <v>Chipps</v>
      </c>
      <c r="E332" t="str" cm="1">
        <f t="array" ref="E332">IF(ROW()&lt;=ROWS(Table1[]), INDEX(Table1[Station Code], ROW()), INDEX(Table2[Station], ROW()-ROWS(Table1[])))</f>
        <v>SB018M</v>
      </c>
      <c r="F332" cm="1">
        <f t="array" ref="F332">IF(ROW()&lt;=ROWS(Table1[]), INDEX(Table1[Region], ROW()), INDEX(Table2[Region], ROW()-ROWS(Table1[])))</f>
        <v>0</v>
      </c>
      <c r="G332" cm="1">
        <f t="array" ref="G332">IF(ROW()&lt;=ROWS(Table1[]), INDEX(Table1[Subregion], ROW()), INDEX(Table2[Subregion], ROW()-ROWS(Table1[])))</f>
        <v>0</v>
      </c>
      <c r="H332" t="str" cm="1">
        <f t="array" ref="H332">IF(ROW()&lt;=ROWS(Table1[]), INDEX(Table1[Stratum], ROW()), INDEX(Table2[Stratum], ROW()-ROWS(Table1[])))</f>
        <v>Chipps Island</v>
      </c>
      <c r="I332" cm="1">
        <f t="array" ref="I332">IF(ROW()&lt;=ROWS(Table1[]), INDEX(Table1[Fork Length], ROW()), INDEX(Table2[Length], ROW()-ROWS(Table1[])))</f>
        <v>121</v>
      </c>
      <c r="J332" cm="1">
        <f t="array" ref="J332">IF(ROW()&lt;=ROWS(Table1[]), INDEX(Table1[Catch], ROW()), INDEX(Table2[Frequency], ROW()-ROWS(Table1[])))</f>
        <v>1</v>
      </c>
      <c r="K332" t="str" cm="1">
        <f t="array" ref="K332">IF(ROW()&lt;=ROWS(Table1[]), INDEX(Table1[Life Stage], ROW()), INDEX(Table2[Life Stage], ROW()-ROWS(Table1[])))</f>
        <v>Adult</v>
      </c>
      <c r="L332" s="50" cm="1">
        <f t="array" ref="L332">IF(ROW()&lt;=ROWS(Table1[]), INDEX(Table1[SalvageSum], ROW()), INDEX(Table2[SalvageSum], ROW()-ROWS(Table1[])))</f>
        <v>0</v>
      </c>
      <c r="M332" s="50" cm="1">
        <f t="array" ref="M332">IF(ROW()&lt;=ROWS(Table1[]), INDEX(Table1[ExpSalv], ROW()), INDEX(Table2[ExpSalv], ROW()-ROWS(Table1[])))</f>
        <v>0</v>
      </c>
      <c r="N332" t="str" cm="1">
        <f t="array" ref="N332">IF(ROW()&lt;=ROWS(Table1[]), INDEX(Table1[Agency], ROW()), INDEX(Table2[Agency], ROW()-ROWS(Table1[])))</f>
        <v>USFWS</v>
      </c>
      <c r="O332" cm="1">
        <f t="array" ref="O332">IF(ROW()&lt;=ROWS(Table1[]), INDEX(Table1[Notes], ROW()), INDEX(Table2[Comments], ROW()-ROWS(Table1[])))</f>
        <v>0</v>
      </c>
    </row>
    <row r="333" spans="1:15" x14ac:dyDescent="0.25">
      <c r="A333" cm="1">
        <f t="array" ref="A333">IF(ROW()&lt;=ROWS(Table1[]), INDEX(Table1[SurveyNo], ROW()), INDEX(Table2[SurveyNo], ROW()-ROWS(Table1[])))</f>
        <v>0</v>
      </c>
      <c r="B333" s="23" cm="1">
        <f t="array" ref="B333">IF(ROW()&lt;=ROWS(Table1[]), INDEX(Table1[Date], ROW()), INDEX(Table2[Date], ROW()-ROWS(Table1[])))</f>
        <v>45638</v>
      </c>
      <c r="C333" cm="1">
        <f t="array" ref="C333">IF(ROW()&lt;=ROWS(Table1[]), INDEX(Table1[SampleID], ROW()), INDEX(Table2[SampleID], ROW()-ROWS(Table1[])))</f>
        <v>0</v>
      </c>
      <c r="D333" t="str" cm="1">
        <f t="array" ref="D333">IF(ROW()&lt;=ROWS(Table1[]), INDEX(Table1[Survey], ROW()), INDEX(Table2[Survey], ROW()-ROWS(Table1[])))</f>
        <v>Chipps</v>
      </c>
      <c r="E333" t="str" cm="1">
        <f t="array" ref="E333">IF(ROW()&lt;=ROWS(Table1[]), INDEX(Table1[Station Code], ROW()), INDEX(Table2[Station], ROW()-ROWS(Table1[])))</f>
        <v>SB018M</v>
      </c>
      <c r="F333" cm="1">
        <f t="array" ref="F333">IF(ROW()&lt;=ROWS(Table1[]), INDEX(Table1[Region], ROW()), INDEX(Table2[Region], ROW()-ROWS(Table1[])))</f>
        <v>0</v>
      </c>
      <c r="G333" cm="1">
        <f t="array" ref="G333">IF(ROW()&lt;=ROWS(Table1[]), INDEX(Table1[Subregion], ROW()), INDEX(Table2[Subregion], ROW()-ROWS(Table1[])))</f>
        <v>0</v>
      </c>
      <c r="H333" t="str" cm="1">
        <f t="array" ref="H333">IF(ROW()&lt;=ROWS(Table1[]), INDEX(Table1[Stratum], ROW()), INDEX(Table2[Stratum], ROW()-ROWS(Table1[])))</f>
        <v>Chipps Island</v>
      </c>
      <c r="I333" cm="1">
        <f t="array" ref="I333">IF(ROW()&lt;=ROWS(Table1[]), INDEX(Table1[Fork Length], ROW()), INDEX(Table2[Length], ROW()-ROWS(Table1[])))</f>
        <v>122</v>
      </c>
      <c r="J333" cm="1">
        <f t="array" ref="J333">IF(ROW()&lt;=ROWS(Table1[]), INDEX(Table1[Catch], ROW()), INDEX(Table2[Frequency], ROW()-ROWS(Table1[])))</f>
        <v>1</v>
      </c>
      <c r="K333" t="str" cm="1">
        <f t="array" ref="K333">IF(ROW()&lt;=ROWS(Table1[]), INDEX(Table1[Life Stage], ROW()), INDEX(Table2[Life Stage], ROW()-ROWS(Table1[])))</f>
        <v>Adult</v>
      </c>
      <c r="L333" s="50" cm="1">
        <f t="array" ref="L333">IF(ROW()&lt;=ROWS(Table1[]), INDEX(Table1[SalvageSum], ROW()), INDEX(Table2[SalvageSum], ROW()-ROWS(Table1[])))</f>
        <v>0</v>
      </c>
      <c r="M333" s="50" cm="1">
        <f t="array" ref="M333">IF(ROW()&lt;=ROWS(Table1[]), INDEX(Table1[ExpSalv], ROW()), INDEX(Table2[ExpSalv], ROW()-ROWS(Table1[])))</f>
        <v>0</v>
      </c>
      <c r="N333" t="str" cm="1">
        <f t="array" ref="N333">IF(ROW()&lt;=ROWS(Table1[]), INDEX(Table1[Agency], ROW()), INDEX(Table2[Agency], ROW()-ROWS(Table1[])))</f>
        <v>USFWS</v>
      </c>
      <c r="O333" cm="1">
        <f t="array" ref="O333">IF(ROW()&lt;=ROWS(Table1[]), INDEX(Table1[Notes], ROW()), INDEX(Table2[Comments], ROW()-ROWS(Table1[])))</f>
        <v>0</v>
      </c>
    </row>
    <row r="334" spans="1:15" x14ac:dyDescent="0.25">
      <c r="A334" cm="1">
        <f t="array" ref="A334">IF(ROW()&lt;=ROWS(Table1[]), INDEX(Table1[SurveyNo], ROW()), INDEX(Table2[SurveyNo], ROW()-ROWS(Table1[])))</f>
        <v>0</v>
      </c>
      <c r="B334" s="23" cm="1">
        <f t="array" ref="B334">IF(ROW()&lt;=ROWS(Table1[]), INDEX(Table1[Date], ROW()), INDEX(Table2[Date], ROW()-ROWS(Table1[])))</f>
        <v>45638</v>
      </c>
      <c r="C334" cm="1">
        <f t="array" ref="C334">IF(ROW()&lt;=ROWS(Table1[]), INDEX(Table1[SampleID], ROW()), INDEX(Table2[SampleID], ROW()-ROWS(Table1[])))</f>
        <v>0</v>
      </c>
      <c r="D334" t="str" cm="1">
        <f t="array" ref="D334">IF(ROW()&lt;=ROWS(Table1[]), INDEX(Table1[Survey], ROW()), INDEX(Table2[Survey], ROW()-ROWS(Table1[])))</f>
        <v>Chipps</v>
      </c>
      <c r="E334" t="str" cm="1">
        <f t="array" ref="E334">IF(ROW()&lt;=ROWS(Table1[]), INDEX(Table1[Station Code], ROW()), INDEX(Table2[Station], ROW()-ROWS(Table1[])))</f>
        <v>SB018M</v>
      </c>
      <c r="F334" cm="1">
        <f t="array" ref="F334">IF(ROW()&lt;=ROWS(Table1[]), INDEX(Table1[Region], ROW()), INDEX(Table2[Region], ROW()-ROWS(Table1[])))</f>
        <v>0</v>
      </c>
      <c r="G334" cm="1">
        <f t="array" ref="G334">IF(ROW()&lt;=ROWS(Table1[]), INDEX(Table1[Subregion], ROW()), INDEX(Table2[Subregion], ROW()-ROWS(Table1[])))</f>
        <v>0</v>
      </c>
      <c r="H334" t="str" cm="1">
        <f t="array" ref="H334">IF(ROW()&lt;=ROWS(Table1[]), INDEX(Table1[Stratum], ROW()), INDEX(Table2[Stratum], ROW()-ROWS(Table1[])))</f>
        <v>Chipps Island</v>
      </c>
      <c r="I334" cm="1">
        <f t="array" ref="I334">IF(ROW()&lt;=ROWS(Table1[]), INDEX(Table1[Fork Length], ROW()), INDEX(Table2[Length], ROW()-ROWS(Table1[])))</f>
        <v>71</v>
      </c>
      <c r="J334" cm="1">
        <f t="array" ref="J334">IF(ROW()&lt;=ROWS(Table1[]), INDEX(Table1[Catch], ROW()), INDEX(Table2[Frequency], ROW()-ROWS(Table1[])))</f>
        <v>1</v>
      </c>
      <c r="K334" t="str" cm="1">
        <f t="array" ref="K334">IF(ROW()&lt;=ROWS(Table1[]), INDEX(Table1[Life Stage], ROW()), INDEX(Table2[Life Stage], ROW()-ROWS(Table1[])))</f>
        <v>Juvenile</v>
      </c>
      <c r="L334" s="50" cm="1">
        <f t="array" ref="L334">IF(ROW()&lt;=ROWS(Table1[]), INDEX(Table1[SalvageSum], ROW()), INDEX(Table2[SalvageSum], ROW()-ROWS(Table1[])))</f>
        <v>0</v>
      </c>
      <c r="M334" s="50" cm="1">
        <f t="array" ref="M334">IF(ROW()&lt;=ROWS(Table1[]), INDEX(Table1[ExpSalv], ROW()), INDEX(Table2[ExpSalv], ROW()-ROWS(Table1[])))</f>
        <v>0</v>
      </c>
      <c r="N334" t="str" cm="1">
        <f t="array" ref="N334">IF(ROW()&lt;=ROWS(Table1[]), INDEX(Table1[Agency], ROW()), INDEX(Table2[Agency], ROW()-ROWS(Table1[])))</f>
        <v>USFWS</v>
      </c>
      <c r="O334" cm="1">
        <f t="array" ref="O334">IF(ROW()&lt;=ROWS(Table1[]), INDEX(Table1[Notes], ROW()), INDEX(Table2[Comments], ROW()-ROWS(Table1[])))</f>
        <v>0</v>
      </c>
    </row>
    <row r="335" spans="1:15" x14ac:dyDescent="0.25">
      <c r="A335" cm="1">
        <f t="array" ref="A335">IF(ROW()&lt;=ROWS(Table1[]), INDEX(Table1[SurveyNo], ROW()), INDEX(Table2[SurveyNo], ROW()-ROWS(Table1[])))</f>
        <v>0</v>
      </c>
      <c r="B335" s="23" cm="1">
        <f t="array" ref="B335">IF(ROW()&lt;=ROWS(Table1[]), INDEX(Table1[Date], ROW()), INDEX(Table2[Date], ROW()-ROWS(Table1[])))</f>
        <v>45638</v>
      </c>
      <c r="C335" cm="1">
        <f t="array" ref="C335">IF(ROW()&lt;=ROWS(Table1[]), INDEX(Table1[SampleID], ROW()), INDEX(Table2[SampleID], ROW()-ROWS(Table1[])))</f>
        <v>0</v>
      </c>
      <c r="D335" t="str" cm="1">
        <f t="array" ref="D335">IF(ROW()&lt;=ROWS(Table1[]), INDEX(Table1[Survey], ROW()), INDEX(Table2[Survey], ROW()-ROWS(Table1[])))</f>
        <v>Chipps</v>
      </c>
      <c r="E335" t="str" cm="1">
        <f t="array" ref="E335">IF(ROW()&lt;=ROWS(Table1[]), INDEX(Table1[Station Code], ROW()), INDEX(Table2[Station], ROW()-ROWS(Table1[])))</f>
        <v>SB018M</v>
      </c>
      <c r="F335" cm="1">
        <f t="array" ref="F335">IF(ROW()&lt;=ROWS(Table1[]), INDEX(Table1[Region], ROW()), INDEX(Table2[Region], ROW()-ROWS(Table1[])))</f>
        <v>0</v>
      </c>
      <c r="G335" cm="1">
        <f t="array" ref="G335">IF(ROW()&lt;=ROWS(Table1[]), INDEX(Table1[Subregion], ROW()), INDEX(Table2[Subregion], ROW()-ROWS(Table1[])))</f>
        <v>0</v>
      </c>
      <c r="H335" t="str" cm="1">
        <f t="array" ref="H335">IF(ROW()&lt;=ROWS(Table1[]), INDEX(Table1[Stratum], ROW()), INDEX(Table2[Stratum], ROW()-ROWS(Table1[])))</f>
        <v>Chipps Island</v>
      </c>
      <c r="I335" cm="1">
        <f t="array" ref="I335">IF(ROW()&lt;=ROWS(Table1[]), INDEX(Table1[Fork Length], ROW()), INDEX(Table2[Length], ROW()-ROWS(Table1[])))</f>
        <v>110</v>
      </c>
      <c r="J335" cm="1">
        <f t="array" ref="J335">IF(ROW()&lt;=ROWS(Table1[]), INDEX(Table1[Catch], ROW()), INDEX(Table2[Frequency], ROW()-ROWS(Table1[])))</f>
        <v>1</v>
      </c>
      <c r="K335" t="str" cm="1">
        <f t="array" ref="K335">IF(ROW()&lt;=ROWS(Table1[]), INDEX(Table1[Life Stage], ROW()), INDEX(Table2[Life Stage], ROW()-ROWS(Table1[])))</f>
        <v>Adult</v>
      </c>
      <c r="L335" s="50" cm="1">
        <f t="array" ref="L335">IF(ROW()&lt;=ROWS(Table1[]), INDEX(Table1[SalvageSum], ROW()), INDEX(Table2[SalvageSum], ROW()-ROWS(Table1[])))</f>
        <v>0</v>
      </c>
      <c r="M335" s="50" cm="1">
        <f t="array" ref="M335">IF(ROW()&lt;=ROWS(Table1[]), INDEX(Table1[ExpSalv], ROW()), INDEX(Table2[ExpSalv], ROW()-ROWS(Table1[])))</f>
        <v>0</v>
      </c>
      <c r="N335" t="str" cm="1">
        <f t="array" ref="N335">IF(ROW()&lt;=ROWS(Table1[]), INDEX(Table1[Agency], ROW()), INDEX(Table2[Agency], ROW()-ROWS(Table1[])))</f>
        <v>USFWS</v>
      </c>
      <c r="O335" cm="1">
        <f t="array" ref="O335">IF(ROW()&lt;=ROWS(Table1[]), INDEX(Table1[Notes], ROW()), INDEX(Table2[Comments], ROW()-ROWS(Table1[])))</f>
        <v>0</v>
      </c>
    </row>
    <row r="336" spans="1:15" x14ac:dyDescent="0.25">
      <c r="A336" cm="1">
        <f t="array" ref="A336">IF(ROW()&lt;=ROWS(Table1[]), INDEX(Table1[SurveyNo], ROW()), INDEX(Table2[SurveyNo], ROW()-ROWS(Table1[])))</f>
        <v>0</v>
      </c>
      <c r="B336" s="23" cm="1">
        <f t="array" ref="B336">IF(ROW()&lt;=ROWS(Table1[]), INDEX(Table1[Date], ROW()), INDEX(Table2[Date], ROW()-ROWS(Table1[])))</f>
        <v>45638</v>
      </c>
      <c r="C336" cm="1">
        <f t="array" ref="C336">IF(ROW()&lt;=ROWS(Table1[]), INDEX(Table1[SampleID], ROW()), INDEX(Table2[SampleID], ROW()-ROWS(Table1[])))</f>
        <v>0</v>
      </c>
      <c r="D336" t="str" cm="1">
        <f t="array" ref="D336">IF(ROW()&lt;=ROWS(Table1[]), INDEX(Table1[Survey], ROW()), INDEX(Table2[Survey], ROW()-ROWS(Table1[])))</f>
        <v>Chipps</v>
      </c>
      <c r="E336" t="str" cm="1">
        <f t="array" ref="E336">IF(ROW()&lt;=ROWS(Table1[]), INDEX(Table1[Station Code], ROW()), INDEX(Table2[Station], ROW()-ROWS(Table1[])))</f>
        <v>SB018M</v>
      </c>
      <c r="F336" cm="1">
        <f t="array" ref="F336">IF(ROW()&lt;=ROWS(Table1[]), INDEX(Table1[Region], ROW()), INDEX(Table2[Region], ROW()-ROWS(Table1[])))</f>
        <v>0</v>
      </c>
      <c r="G336" cm="1">
        <f t="array" ref="G336">IF(ROW()&lt;=ROWS(Table1[]), INDEX(Table1[Subregion], ROW()), INDEX(Table2[Subregion], ROW()-ROWS(Table1[])))</f>
        <v>0</v>
      </c>
      <c r="H336" t="str" cm="1">
        <f t="array" ref="H336">IF(ROW()&lt;=ROWS(Table1[]), INDEX(Table1[Stratum], ROW()), INDEX(Table2[Stratum], ROW()-ROWS(Table1[])))</f>
        <v>Chipps Island</v>
      </c>
      <c r="I336" cm="1">
        <f t="array" ref="I336">IF(ROW()&lt;=ROWS(Table1[]), INDEX(Table1[Fork Length], ROW()), INDEX(Table2[Length], ROW()-ROWS(Table1[])))</f>
        <v>125</v>
      </c>
      <c r="J336" cm="1">
        <f t="array" ref="J336">IF(ROW()&lt;=ROWS(Table1[]), INDEX(Table1[Catch], ROW()), INDEX(Table2[Frequency], ROW()-ROWS(Table1[])))</f>
        <v>1</v>
      </c>
      <c r="K336" t="str" cm="1">
        <f t="array" ref="K336">IF(ROW()&lt;=ROWS(Table1[]), INDEX(Table1[Life Stage], ROW()), INDEX(Table2[Life Stage], ROW()-ROWS(Table1[])))</f>
        <v>Adult</v>
      </c>
      <c r="L336" s="50" cm="1">
        <f t="array" ref="L336">IF(ROW()&lt;=ROWS(Table1[]), INDEX(Table1[SalvageSum], ROW()), INDEX(Table2[SalvageSum], ROW()-ROWS(Table1[])))</f>
        <v>0</v>
      </c>
      <c r="M336" s="50" cm="1">
        <f t="array" ref="M336">IF(ROW()&lt;=ROWS(Table1[]), INDEX(Table1[ExpSalv], ROW()), INDEX(Table2[ExpSalv], ROW()-ROWS(Table1[])))</f>
        <v>0</v>
      </c>
      <c r="N336" t="str" cm="1">
        <f t="array" ref="N336">IF(ROW()&lt;=ROWS(Table1[]), INDEX(Table1[Agency], ROW()), INDEX(Table2[Agency], ROW()-ROWS(Table1[])))</f>
        <v>USFWS</v>
      </c>
      <c r="O336" cm="1">
        <f t="array" ref="O336">IF(ROW()&lt;=ROWS(Table1[]), INDEX(Table1[Notes], ROW()), INDEX(Table2[Comments], ROW()-ROWS(Table1[])))</f>
        <v>0</v>
      </c>
    </row>
    <row r="337" spans="1:15" x14ac:dyDescent="0.25">
      <c r="A337" cm="1">
        <f t="array" ref="A337">IF(ROW()&lt;=ROWS(Table1[]), INDEX(Table1[SurveyNo], ROW()), INDEX(Table2[SurveyNo], ROW()-ROWS(Table1[])))</f>
        <v>0</v>
      </c>
      <c r="B337" s="23" cm="1">
        <f t="array" ref="B337">IF(ROW()&lt;=ROWS(Table1[]), INDEX(Table1[Date], ROW()), INDEX(Table2[Date], ROW()-ROWS(Table1[])))</f>
        <v>45638</v>
      </c>
      <c r="C337" cm="1">
        <f t="array" ref="C337">IF(ROW()&lt;=ROWS(Table1[]), INDEX(Table1[SampleID], ROW()), INDEX(Table2[SampleID], ROW()-ROWS(Table1[])))</f>
        <v>0</v>
      </c>
      <c r="D337" t="str" cm="1">
        <f t="array" ref="D337">IF(ROW()&lt;=ROWS(Table1[]), INDEX(Table1[Survey], ROW()), INDEX(Table2[Survey], ROW()-ROWS(Table1[])))</f>
        <v>Chipps</v>
      </c>
      <c r="E337" t="str" cm="1">
        <f t="array" ref="E337">IF(ROW()&lt;=ROWS(Table1[]), INDEX(Table1[Station Code], ROW()), INDEX(Table2[Station], ROW()-ROWS(Table1[])))</f>
        <v>SB018M</v>
      </c>
      <c r="F337" cm="1">
        <f t="array" ref="F337">IF(ROW()&lt;=ROWS(Table1[]), INDEX(Table1[Region], ROW()), INDEX(Table2[Region], ROW()-ROWS(Table1[])))</f>
        <v>0</v>
      </c>
      <c r="G337" cm="1">
        <f t="array" ref="G337">IF(ROW()&lt;=ROWS(Table1[]), INDEX(Table1[Subregion], ROW()), INDEX(Table2[Subregion], ROW()-ROWS(Table1[])))</f>
        <v>0</v>
      </c>
      <c r="H337" t="str" cm="1">
        <f t="array" ref="H337">IF(ROW()&lt;=ROWS(Table1[]), INDEX(Table1[Stratum], ROW()), INDEX(Table2[Stratum], ROW()-ROWS(Table1[])))</f>
        <v>Chipps Island</v>
      </c>
      <c r="I337" cm="1">
        <f t="array" ref="I337">IF(ROW()&lt;=ROWS(Table1[]), INDEX(Table1[Fork Length], ROW()), INDEX(Table2[Length], ROW()-ROWS(Table1[])))</f>
        <v>104</v>
      </c>
      <c r="J337" cm="1">
        <f t="array" ref="J337">IF(ROW()&lt;=ROWS(Table1[]), INDEX(Table1[Catch], ROW()), INDEX(Table2[Frequency], ROW()-ROWS(Table1[])))</f>
        <v>1</v>
      </c>
      <c r="K337" t="str" cm="1">
        <f t="array" ref="K337">IF(ROW()&lt;=ROWS(Table1[]), INDEX(Table1[Life Stage], ROW()), INDEX(Table2[Life Stage], ROW()-ROWS(Table1[])))</f>
        <v>Adult</v>
      </c>
      <c r="L337" s="50" cm="1">
        <f t="array" ref="L337">IF(ROW()&lt;=ROWS(Table1[]), INDEX(Table1[SalvageSum], ROW()), INDEX(Table2[SalvageSum], ROW()-ROWS(Table1[])))</f>
        <v>0</v>
      </c>
      <c r="M337" s="50" cm="1">
        <f t="array" ref="M337">IF(ROW()&lt;=ROWS(Table1[]), INDEX(Table1[ExpSalv], ROW()), INDEX(Table2[ExpSalv], ROW()-ROWS(Table1[])))</f>
        <v>0</v>
      </c>
      <c r="N337" t="str" cm="1">
        <f t="array" ref="N337">IF(ROW()&lt;=ROWS(Table1[]), INDEX(Table1[Agency], ROW()), INDEX(Table2[Agency], ROW()-ROWS(Table1[])))</f>
        <v>USFWS</v>
      </c>
      <c r="O337" cm="1">
        <f t="array" ref="O337">IF(ROW()&lt;=ROWS(Table1[]), INDEX(Table1[Notes], ROW()), INDEX(Table2[Comments], ROW()-ROWS(Table1[])))</f>
        <v>0</v>
      </c>
    </row>
    <row r="338" spans="1:15" x14ac:dyDescent="0.25">
      <c r="A338" cm="1">
        <f t="array" ref="A338">IF(ROW()&lt;=ROWS(Table1[]), INDEX(Table1[SurveyNo], ROW()), INDEX(Table2[SurveyNo], ROW()-ROWS(Table1[])))</f>
        <v>0</v>
      </c>
      <c r="B338" s="23" cm="1">
        <f t="array" ref="B338">IF(ROW()&lt;=ROWS(Table1[]), INDEX(Table1[Date], ROW()), INDEX(Table2[Date], ROW()-ROWS(Table1[])))</f>
        <v>45638</v>
      </c>
      <c r="C338" cm="1">
        <f t="array" ref="C338">IF(ROW()&lt;=ROWS(Table1[]), INDEX(Table1[SampleID], ROW()), INDEX(Table2[SampleID], ROW()-ROWS(Table1[])))</f>
        <v>0</v>
      </c>
      <c r="D338" t="str" cm="1">
        <f t="array" ref="D338">IF(ROW()&lt;=ROWS(Table1[]), INDEX(Table1[Survey], ROW()), INDEX(Table2[Survey], ROW()-ROWS(Table1[])))</f>
        <v>Chipps</v>
      </c>
      <c r="E338" t="str" cm="1">
        <f t="array" ref="E338">IF(ROW()&lt;=ROWS(Table1[]), INDEX(Table1[Station Code], ROW()), INDEX(Table2[Station], ROW()-ROWS(Table1[])))</f>
        <v>SB018M</v>
      </c>
      <c r="F338" cm="1">
        <f t="array" ref="F338">IF(ROW()&lt;=ROWS(Table1[]), INDEX(Table1[Region], ROW()), INDEX(Table2[Region], ROW()-ROWS(Table1[])))</f>
        <v>0</v>
      </c>
      <c r="G338" cm="1">
        <f t="array" ref="G338">IF(ROW()&lt;=ROWS(Table1[]), INDEX(Table1[Subregion], ROW()), INDEX(Table2[Subregion], ROW()-ROWS(Table1[])))</f>
        <v>0</v>
      </c>
      <c r="H338" t="str" cm="1">
        <f t="array" ref="H338">IF(ROW()&lt;=ROWS(Table1[]), INDEX(Table1[Stratum], ROW()), INDEX(Table2[Stratum], ROW()-ROWS(Table1[])))</f>
        <v>Chipps Island</v>
      </c>
      <c r="I338" cm="1">
        <f t="array" ref="I338">IF(ROW()&lt;=ROWS(Table1[]), INDEX(Table1[Fork Length], ROW()), INDEX(Table2[Length], ROW()-ROWS(Table1[])))</f>
        <v>108</v>
      </c>
      <c r="J338" cm="1">
        <f t="array" ref="J338">IF(ROW()&lt;=ROWS(Table1[]), INDEX(Table1[Catch], ROW()), INDEX(Table2[Frequency], ROW()-ROWS(Table1[])))</f>
        <v>1</v>
      </c>
      <c r="K338" t="str" cm="1">
        <f t="array" ref="K338">IF(ROW()&lt;=ROWS(Table1[]), INDEX(Table1[Life Stage], ROW()), INDEX(Table2[Life Stage], ROW()-ROWS(Table1[])))</f>
        <v>Adult</v>
      </c>
      <c r="L338" s="50" cm="1">
        <f t="array" ref="L338">IF(ROW()&lt;=ROWS(Table1[]), INDEX(Table1[SalvageSum], ROW()), INDEX(Table2[SalvageSum], ROW()-ROWS(Table1[])))</f>
        <v>0</v>
      </c>
      <c r="M338" s="50" cm="1">
        <f t="array" ref="M338">IF(ROW()&lt;=ROWS(Table1[]), INDEX(Table1[ExpSalv], ROW()), INDEX(Table2[ExpSalv], ROW()-ROWS(Table1[])))</f>
        <v>0</v>
      </c>
      <c r="N338" t="str" cm="1">
        <f t="array" ref="N338">IF(ROW()&lt;=ROWS(Table1[]), INDEX(Table1[Agency], ROW()), INDEX(Table2[Agency], ROW()-ROWS(Table1[])))</f>
        <v>USFWS</v>
      </c>
      <c r="O338" cm="1">
        <f t="array" ref="O338">IF(ROW()&lt;=ROWS(Table1[]), INDEX(Table1[Notes], ROW()), INDEX(Table2[Comments], ROW()-ROWS(Table1[])))</f>
        <v>0</v>
      </c>
    </row>
    <row r="339" spans="1:15" x14ac:dyDescent="0.25">
      <c r="A339" cm="1">
        <f t="array" ref="A339">IF(ROW()&lt;=ROWS(Table1[]), INDEX(Table1[SurveyNo], ROW()), INDEX(Table2[SurveyNo], ROW()-ROWS(Table1[])))</f>
        <v>0</v>
      </c>
      <c r="B339" s="23" cm="1">
        <f t="array" ref="B339">IF(ROW()&lt;=ROWS(Table1[]), INDEX(Table1[Date], ROW()), INDEX(Table2[Date], ROW()-ROWS(Table1[])))</f>
        <v>45638</v>
      </c>
      <c r="C339" cm="1">
        <f t="array" ref="C339">IF(ROW()&lt;=ROWS(Table1[]), INDEX(Table1[SampleID], ROW()), INDEX(Table2[SampleID], ROW()-ROWS(Table1[])))</f>
        <v>0</v>
      </c>
      <c r="D339" t="str" cm="1">
        <f t="array" ref="D339">IF(ROW()&lt;=ROWS(Table1[]), INDEX(Table1[Survey], ROW()), INDEX(Table2[Survey], ROW()-ROWS(Table1[])))</f>
        <v>Chipps</v>
      </c>
      <c r="E339" t="str" cm="1">
        <f t="array" ref="E339">IF(ROW()&lt;=ROWS(Table1[]), INDEX(Table1[Station Code], ROW()), INDEX(Table2[Station], ROW()-ROWS(Table1[])))</f>
        <v>SB018M</v>
      </c>
      <c r="F339" cm="1">
        <f t="array" ref="F339">IF(ROW()&lt;=ROWS(Table1[]), INDEX(Table1[Region], ROW()), INDEX(Table2[Region], ROW()-ROWS(Table1[])))</f>
        <v>0</v>
      </c>
      <c r="G339" cm="1">
        <f t="array" ref="G339">IF(ROW()&lt;=ROWS(Table1[]), INDEX(Table1[Subregion], ROW()), INDEX(Table2[Subregion], ROW()-ROWS(Table1[])))</f>
        <v>0</v>
      </c>
      <c r="H339" t="str" cm="1">
        <f t="array" ref="H339">IF(ROW()&lt;=ROWS(Table1[]), INDEX(Table1[Stratum], ROW()), INDEX(Table2[Stratum], ROW()-ROWS(Table1[])))</f>
        <v>Chipps Island</v>
      </c>
      <c r="I339" cm="1">
        <f t="array" ref="I339">IF(ROW()&lt;=ROWS(Table1[]), INDEX(Table1[Fork Length], ROW()), INDEX(Table2[Length], ROW()-ROWS(Table1[])))</f>
        <v>111</v>
      </c>
      <c r="J339" cm="1">
        <f t="array" ref="J339">IF(ROW()&lt;=ROWS(Table1[]), INDEX(Table1[Catch], ROW()), INDEX(Table2[Frequency], ROW()-ROWS(Table1[])))</f>
        <v>1</v>
      </c>
      <c r="K339" t="str" cm="1">
        <f t="array" ref="K339">IF(ROW()&lt;=ROWS(Table1[]), INDEX(Table1[Life Stage], ROW()), INDEX(Table2[Life Stage], ROW()-ROWS(Table1[])))</f>
        <v>Adult</v>
      </c>
      <c r="L339" s="50" cm="1">
        <f t="array" ref="L339">IF(ROW()&lt;=ROWS(Table1[]), INDEX(Table1[SalvageSum], ROW()), INDEX(Table2[SalvageSum], ROW()-ROWS(Table1[])))</f>
        <v>0</v>
      </c>
      <c r="M339" s="50" cm="1">
        <f t="array" ref="M339">IF(ROW()&lt;=ROWS(Table1[]), INDEX(Table1[ExpSalv], ROW()), INDEX(Table2[ExpSalv], ROW()-ROWS(Table1[])))</f>
        <v>0</v>
      </c>
      <c r="N339" t="str" cm="1">
        <f t="array" ref="N339">IF(ROW()&lt;=ROWS(Table1[]), INDEX(Table1[Agency], ROW()), INDEX(Table2[Agency], ROW()-ROWS(Table1[])))</f>
        <v>USFWS</v>
      </c>
      <c r="O339" cm="1">
        <f t="array" ref="O339">IF(ROW()&lt;=ROWS(Table1[]), INDEX(Table1[Notes], ROW()), INDEX(Table2[Comments], ROW()-ROWS(Table1[])))</f>
        <v>0</v>
      </c>
    </row>
    <row r="340" spans="1:15" x14ac:dyDescent="0.25">
      <c r="A340" cm="1">
        <f t="array" ref="A340">IF(ROW()&lt;=ROWS(Table1[]), INDEX(Table1[SurveyNo], ROW()), INDEX(Table2[SurveyNo], ROW()-ROWS(Table1[])))</f>
        <v>0</v>
      </c>
      <c r="B340" s="23" cm="1">
        <f t="array" ref="B340">IF(ROW()&lt;=ROWS(Table1[]), INDEX(Table1[Date], ROW()), INDEX(Table2[Date], ROW()-ROWS(Table1[])))</f>
        <v>45638</v>
      </c>
      <c r="C340" cm="1">
        <f t="array" ref="C340">IF(ROW()&lt;=ROWS(Table1[]), INDEX(Table1[SampleID], ROW()), INDEX(Table2[SampleID], ROW()-ROWS(Table1[])))</f>
        <v>0</v>
      </c>
      <c r="D340" t="str" cm="1">
        <f t="array" ref="D340">IF(ROW()&lt;=ROWS(Table1[]), INDEX(Table1[Survey], ROW()), INDEX(Table2[Survey], ROW()-ROWS(Table1[])))</f>
        <v>Chipps</v>
      </c>
      <c r="E340" t="str" cm="1">
        <f t="array" ref="E340">IF(ROW()&lt;=ROWS(Table1[]), INDEX(Table1[Station Code], ROW()), INDEX(Table2[Station], ROW()-ROWS(Table1[])))</f>
        <v>SB018M</v>
      </c>
      <c r="F340" cm="1">
        <f t="array" ref="F340">IF(ROW()&lt;=ROWS(Table1[]), INDEX(Table1[Region], ROW()), INDEX(Table2[Region], ROW()-ROWS(Table1[])))</f>
        <v>0</v>
      </c>
      <c r="G340" cm="1">
        <f t="array" ref="G340">IF(ROW()&lt;=ROWS(Table1[]), INDEX(Table1[Subregion], ROW()), INDEX(Table2[Subregion], ROW()-ROWS(Table1[])))</f>
        <v>0</v>
      </c>
      <c r="H340" t="str" cm="1">
        <f t="array" ref="H340">IF(ROW()&lt;=ROWS(Table1[]), INDEX(Table1[Stratum], ROW()), INDEX(Table2[Stratum], ROW()-ROWS(Table1[])))</f>
        <v>Chipps Island</v>
      </c>
      <c r="I340" cm="1">
        <f t="array" ref="I340">IF(ROW()&lt;=ROWS(Table1[]), INDEX(Table1[Fork Length], ROW()), INDEX(Table2[Length], ROW()-ROWS(Table1[])))</f>
        <v>115</v>
      </c>
      <c r="J340" cm="1">
        <f t="array" ref="J340">IF(ROW()&lt;=ROWS(Table1[]), INDEX(Table1[Catch], ROW()), INDEX(Table2[Frequency], ROW()-ROWS(Table1[])))</f>
        <v>2</v>
      </c>
      <c r="K340" t="str" cm="1">
        <f t="array" ref="K340">IF(ROW()&lt;=ROWS(Table1[]), INDEX(Table1[Life Stage], ROW()), INDEX(Table2[Life Stage], ROW()-ROWS(Table1[])))</f>
        <v>Adult</v>
      </c>
      <c r="L340" s="50" cm="1">
        <f t="array" ref="L340">IF(ROW()&lt;=ROWS(Table1[]), INDEX(Table1[SalvageSum], ROW()), INDEX(Table2[SalvageSum], ROW()-ROWS(Table1[])))</f>
        <v>0</v>
      </c>
      <c r="M340" s="50" cm="1">
        <f t="array" ref="M340">IF(ROW()&lt;=ROWS(Table1[]), INDEX(Table1[ExpSalv], ROW()), INDEX(Table2[ExpSalv], ROW()-ROWS(Table1[])))</f>
        <v>0</v>
      </c>
      <c r="N340" t="str" cm="1">
        <f t="array" ref="N340">IF(ROW()&lt;=ROWS(Table1[]), INDEX(Table1[Agency], ROW()), INDEX(Table2[Agency], ROW()-ROWS(Table1[])))</f>
        <v>USFWS</v>
      </c>
      <c r="O340" cm="1">
        <f t="array" ref="O340">IF(ROW()&lt;=ROWS(Table1[]), INDEX(Table1[Notes], ROW()), INDEX(Table2[Comments], ROW()-ROWS(Table1[])))</f>
        <v>0</v>
      </c>
    </row>
    <row r="341" spans="1:15" x14ac:dyDescent="0.25">
      <c r="A341" cm="1">
        <f t="array" ref="A341">IF(ROW()&lt;=ROWS(Table1[]), INDEX(Table1[SurveyNo], ROW()), INDEX(Table2[SurveyNo], ROW()-ROWS(Table1[])))</f>
        <v>0</v>
      </c>
      <c r="B341" s="23" cm="1">
        <f t="array" ref="B341">IF(ROW()&lt;=ROWS(Table1[]), INDEX(Table1[Date], ROW()), INDEX(Table2[Date], ROW()-ROWS(Table1[])))</f>
        <v>45638</v>
      </c>
      <c r="C341" cm="1">
        <f t="array" ref="C341">IF(ROW()&lt;=ROWS(Table1[]), INDEX(Table1[SampleID], ROW()), INDEX(Table2[SampleID], ROW()-ROWS(Table1[])))</f>
        <v>0</v>
      </c>
      <c r="D341" t="str" cm="1">
        <f t="array" ref="D341">IF(ROW()&lt;=ROWS(Table1[]), INDEX(Table1[Survey], ROW()), INDEX(Table2[Survey], ROW()-ROWS(Table1[])))</f>
        <v>Chipps</v>
      </c>
      <c r="E341" t="str" cm="1">
        <f t="array" ref="E341">IF(ROW()&lt;=ROWS(Table1[]), INDEX(Table1[Station Code], ROW()), INDEX(Table2[Station], ROW()-ROWS(Table1[])))</f>
        <v>SB018M</v>
      </c>
      <c r="F341" cm="1">
        <f t="array" ref="F341">IF(ROW()&lt;=ROWS(Table1[]), INDEX(Table1[Region], ROW()), INDEX(Table2[Region], ROW()-ROWS(Table1[])))</f>
        <v>0</v>
      </c>
      <c r="G341" cm="1">
        <f t="array" ref="G341">IF(ROW()&lt;=ROWS(Table1[]), INDEX(Table1[Subregion], ROW()), INDEX(Table2[Subregion], ROW()-ROWS(Table1[])))</f>
        <v>0</v>
      </c>
      <c r="H341" t="str" cm="1">
        <f t="array" ref="H341">IF(ROW()&lt;=ROWS(Table1[]), INDEX(Table1[Stratum], ROW()), INDEX(Table2[Stratum], ROW()-ROWS(Table1[])))</f>
        <v>Chipps Island</v>
      </c>
      <c r="I341" cm="1">
        <f t="array" ref="I341">IF(ROW()&lt;=ROWS(Table1[]), INDEX(Table1[Fork Length], ROW()), INDEX(Table2[Length], ROW()-ROWS(Table1[])))</f>
        <v>119</v>
      </c>
      <c r="J341" cm="1">
        <f t="array" ref="J341">IF(ROW()&lt;=ROWS(Table1[]), INDEX(Table1[Catch], ROW()), INDEX(Table2[Frequency], ROW()-ROWS(Table1[])))</f>
        <v>1</v>
      </c>
      <c r="K341" t="str" cm="1">
        <f t="array" ref="K341">IF(ROW()&lt;=ROWS(Table1[]), INDEX(Table1[Life Stage], ROW()), INDEX(Table2[Life Stage], ROW()-ROWS(Table1[])))</f>
        <v>Adult</v>
      </c>
      <c r="L341" s="50" cm="1">
        <f t="array" ref="L341">IF(ROW()&lt;=ROWS(Table1[]), INDEX(Table1[SalvageSum], ROW()), INDEX(Table2[SalvageSum], ROW()-ROWS(Table1[])))</f>
        <v>0</v>
      </c>
      <c r="M341" s="50" cm="1">
        <f t="array" ref="M341">IF(ROW()&lt;=ROWS(Table1[]), INDEX(Table1[ExpSalv], ROW()), INDEX(Table2[ExpSalv], ROW()-ROWS(Table1[])))</f>
        <v>0</v>
      </c>
      <c r="N341" t="str" cm="1">
        <f t="array" ref="N341">IF(ROW()&lt;=ROWS(Table1[]), INDEX(Table1[Agency], ROW()), INDEX(Table2[Agency], ROW()-ROWS(Table1[])))</f>
        <v>USFWS</v>
      </c>
      <c r="O341" cm="1">
        <f t="array" ref="O341">IF(ROW()&lt;=ROWS(Table1[]), INDEX(Table1[Notes], ROW()), INDEX(Table2[Comments], ROW()-ROWS(Table1[])))</f>
        <v>0</v>
      </c>
    </row>
    <row r="342" spans="1:15" x14ac:dyDescent="0.25">
      <c r="A342" cm="1">
        <f t="array" ref="A342">IF(ROW()&lt;=ROWS(Table1[]), INDEX(Table1[SurveyNo], ROW()), INDEX(Table2[SurveyNo], ROW()-ROWS(Table1[])))</f>
        <v>0</v>
      </c>
      <c r="B342" s="23" cm="1">
        <f t="array" ref="B342">IF(ROW()&lt;=ROWS(Table1[]), INDEX(Table1[Date], ROW()), INDEX(Table2[Date], ROW()-ROWS(Table1[])))</f>
        <v>45638</v>
      </c>
      <c r="C342" cm="1">
        <f t="array" ref="C342">IF(ROW()&lt;=ROWS(Table1[]), INDEX(Table1[SampleID], ROW()), INDEX(Table2[SampleID], ROW()-ROWS(Table1[])))</f>
        <v>0</v>
      </c>
      <c r="D342" t="str" cm="1">
        <f t="array" ref="D342">IF(ROW()&lt;=ROWS(Table1[]), INDEX(Table1[Survey], ROW()), INDEX(Table2[Survey], ROW()-ROWS(Table1[])))</f>
        <v>Chipps</v>
      </c>
      <c r="E342" t="str" cm="1">
        <f t="array" ref="E342">IF(ROW()&lt;=ROWS(Table1[]), INDEX(Table1[Station Code], ROW()), INDEX(Table2[Station], ROW()-ROWS(Table1[])))</f>
        <v>SB018M</v>
      </c>
      <c r="F342" cm="1">
        <f t="array" ref="F342">IF(ROW()&lt;=ROWS(Table1[]), INDEX(Table1[Region], ROW()), INDEX(Table2[Region], ROW()-ROWS(Table1[])))</f>
        <v>0</v>
      </c>
      <c r="G342" cm="1">
        <f t="array" ref="G342">IF(ROW()&lt;=ROWS(Table1[]), INDEX(Table1[Subregion], ROW()), INDEX(Table2[Subregion], ROW()-ROWS(Table1[])))</f>
        <v>0</v>
      </c>
      <c r="H342" t="str" cm="1">
        <f t="array" ref="H342">IF(ROW()&lt;=ROWS(Table1[]), INDEX(Table1[Stratum], ROW()), INDEX(Table2[Stratum], ROW()-ROWS(Table1[])))</f>
        <v>Chipps Island</v>
      </c>
      <c r="I342" cm="1">
        <f t="array" ref="I342">IF(ROW()&lt;=ROWS(Table1[]), INDEX(Table1[Fork Length], ROW()), INDEX(Table2[Length], ROW()-ROWS(Table1[])))</f>
        <v>61</v>
      </c>
      <c r="J342" cm="1">
        <f t="array" ref="J342">IF(ROW()&lt;=ROWS(Table1[]), INDEX(Table1[Catch], ROW()), INDEX(Table2[Frequency], ROW()-ROWS(Table1[])))</f>
        <v>1</v>
      </c>
      <c r="K342" t="str" cm="1">
        <f t="array" ref="K342">IF(ROW()&lt;=ROWS(Table1[]), INDEX(Table1[Life Stage], ROW()), INDEX(Table2[Life Stage], ROW()-ROWS(Table1[])))</f>
        <v>Juvenile</v>
      </c>
      <c r="L342" s="50" cm="1">
        <f t="array" ref="L342">IF(ROW()&lt;=ROWS(Table1[]), INDEX(Table1[SalvageSum], ROW()), INDEX(Table2[SalvageSum], ROW()-ROWS(Table1[])))</f>
        <v>0</v>
      </c>
      <c r="M342" s="50" cm="1">
        <f t="array" ref="M342">IF(ROW()&lt;=ROWS(Table1[]), INDEX(Table1[ExpSalv], ROW()), INDEX(Table2[ExpSalv], ROW()-ROWS(Table1[])))</f>
        <v>0</v>
      </c>
      <c r="N342" t="str" cm="1">
        <f t="array" ref="N342">IF(ROW()&lt;=ROWS(Table1[]), INDEX(Table1[Agency], ROW()), INDEX(Table2[Agency], ROW()-ROWS(Table1[])))</f>
        <v>USFWS</v>
      </c>
      <c r="O342" cm="1">
        <f t="array" ref="O342">IF(ROW()&lt;=ROWS(Table1[]), INDEX(Table1[Notes], ROW()), INDEX(Table2[Comments], ROW()-ROWS(Table1[])))</f>
        <v>0</v>
      </c>
    </row>
    <row r="343" spans="1:15" x14ac:dyDescent="0.25">
      <c r="A343" cm="1">
        <f t="array" ref="A343">IF(ROW()&lt;=ROWS(Table1[]), INDEX(Table1[SurveyNo], ROW()), INDEX(Table2[SurveyNo], ROW()-ROWS(Table1[])))</f>
        <v>0</v>
      </c>
      <c r="B343" s="23" cm="1">
        <f t="array" ref="B343">IF(ROW()&lt;=ROWS(Table1[]), INDEX(Table1[Date], ROW()), INDEX(Table2[Date], ROW()-ROWS(Table1[])))</f>
        <v>45643</v>
      </c>
      <c r="C343" cm="1">
        <f t="array" ref="C343">IF(ROW()&lt;=ROWS(Table1[]), INDEX(Table1[SampleID], ROW()), INDEX(Table2[SampleID], ROW()-ROWS(Table1[])))</f>
        <v>723437</v>
      </c>
      <c r="D343" t="str" cm="1">
        <f t="array" ref="D343">IF(ROW()&lt;=ROWS(Table1[]), INDEX(Table1[Survey], ROW()), INDEX(Table2[Survey], ROW()-ROWS(Table1[])))</f>
        <v>EDSM</v>
      </c>
      <c r="E343" t="str" cm="1">
        <f t="array" ref="E343">IF(ROW()&lt;=ROWS(Table1[]), INDEX(Table1[Station Code], ROW()), INDEX(Table2[Station], ROW()-ROWS(Table1[])))</f>
        <v>25-21-LSR03</v>
      </c>
      <c r="F343" t="str" cm="1">
        <f t="array" ref="F343">IF(ROW()&lt;=ROWS(Table1[]), INDEX(Table1[Region], ROW()), INDEX(Table2[Region], ROW()-ROWS(Table1[])))</f>
        <v>North</v>
      </c>
      <c r="G343" t="str" cm="1">
        <f t="array" ref="G343">IF(ROW()&lt;=ROWS(Table1[]), INDEX(Table1[Subregion], ROW()), INDEX(Table2[Subregion], ROW()-ROWS(Table1[])))</f>
        <v>Sacramento River near Rio Vista</v>
      </c>
      <c r="H343" t="str" cm="1">
        <f t="array" ref="H343">IF(ROW()&lt;=ROWS(Table1[]), INDEX(Table1[Stratum], ROW()), INDEX(Table2[Stratum], ROW()-ROWS(Table1[])))</f>
        <v>Lower Sacramento</v>
      </c>
      <c r="I343" cm="1">
        <f t="array" ref="I343">IF(ROW()&lt;=ROWS(Table1[]), INDEX(Table1[Fork Length], ROW()), INDEX(Table2[Length], ROW()-ROWS(Table1[])))</f>
        <v>104</v>
      </c>
      <c r="J343" cm="1">
        <f t="array" ref="J343">IF(ROW()&lt;=ROWS(Table1[]), INDEX(Table1[Catch], ROW()), INDEX(Table2[Frequency], ROW()-ROWS(Table1[])))</f>
        <v>1</v>
      </c>
      <c r="K343" t="str" cm="1">
        <f t="array" ref="K343">IF(ROW()&lt;=ROWS(Table1[]), INDEX(Table1[Life Stage], ROW()), INDEX(Table2[Life Stage], ROW()-ROWS(Table1[])))</f>
        <v>Adult</v>
      </c>
      <c r="L343" s="50" cm="1">
        <f t="array" ref="L343">IF(ROW()&lt;=ROWS(Table1[]), INDEX(Table1[SalvageSum], ROW()), INDEX(Table2[SalvageSum], ROW()-ROWS(Table1[])))</f>
        <v>0</v>
      </c>
      <c r="M343" s="50" cm="1">
        <f t="array" ref="M343">IF(ROW()&lt;=ROWS(Table1[]), INDEX(Table1[ExpSalv], ROW()), INDEX(Table2[ExpSalv], ROW()-ROWS(Table1[])))</f>
        <v>0</v>
      </c>
      <c r="N343" t="str" cm="1">
        <f t="array" ref="N343">IF(ROW()&lt;=ROWS(Table1[]), INDEX(Table1[Agency], ROW()), INDEX(Table2[Agency], ROW()-ROWS(Table1[])))</f>
        <v>USFWS</v>
      </c>
      <c r="O343" cm="1">
        <f t="array" ref="O343">IF(ROW()&lt;=ROWS(Table1[]), INDEX(Table1[Notes], ROW()), INDEX(Table2[Comments], ROW()-ROWS(Table1[])))</f>
        <v>0</v>
      </c>
    </row>
    <row r="344" spans="1:15" x14ac:dyDescent="0.25">
      <c r="A344" cm="1">
        <f t="array" ref="A344">IF(ROW()&lt;=ROWS(Table1[]), INDEX(Table1[SurveyNo], ROW()), INDEX(Table2[SurveyNo], ROW()-ROWS(Table1[])))</f>
        <v>0</v>
      </c>
      <c r="B344" s="23" cm="1">
        <f t="array" ref="B344">IF(ROW()&lt;=ROWS(Table1[]), INDEX(Table1[Date], ROW()), INDEX(Table2[Date], ROW()-ROWS(Table1[])))</f>
        <v>45643</v>
      </c>
      <c r="C344" cm="1">
        <f t="array" ref="C344">IF(ROW()&lt;=ROWS(Table1[]), INDEX(Table1[SampleID], ROW()), INDEX(Table2[SampleID], ROW()-ROWS(Table1[])))</f>
        <v>723463</v>
      </c>
      <c r="D344" t="str" cm="1">
        <f t="array" ref="D344">IF(ROW()&lt;=ROWS(Table1[]), INDEX(Table1[Survey], ROW()), INDEX(Table2[Survey], ROW()-ROWS(Table1[])))</f>
        <v>EDSM</v>
      </c>
      <c r="E344" t="str" cm="1">
        <f t="array" ref="E344">IF(ROW()&lt;=ROWS(Table1[]), INDEX(Table1[Station Code], ROW()), INDEX(Table2[Station], ROW()-ROWS(Table1[])))</f>
        <v>25-21-SM01</v>
      </c>
      <c r="F344" t="str" cm="1">
        <f t="array" ref="F344">IF(ROW()&lt;=ROWS(Table1[]), INDEX(Table1[Region], ROW()), INDEX(Table2[Region], ROW()-ROWS(Table1[])))</f>
        <v>West</v>
      </c>
      <c r="G344" t="str" cm="1">
        <f t="array" ref="G344">IF(ROW()&lt;=ROWS(Table1[]), INDEX(Table1[Subregion], ROW()), INDEX(Table2[Subregion], ROW()-ROWS(Table1[])))</f>
        <v>Suisun Marsh</v>
      </c>
      <c r="H344" t="str" cm="1">
        <f t="array" ref="H344">IF(ROW()&lt;=ROWS(Table1[]), INDEX(Table1[Stratum], ROW()), INDEX(Table2[Stratum], ROW()-ROWS(Table1[])))</f>
        <v>Suisun Marsh</v>
      </c>
      <c r="I344" cm="1">
        <f t="array" ref="I344">IF(ROW()&lt;=ROWS(Table1[]), INDEX(Table1[Fork Length], ROW()), INDEX(Table2[Length], ROW()-ROWS(Table1[])))</f>
        <v>66</v>
      </c>
      <c r="J344" cm="1">
        <f t="array" ref="J344">IF(ROW()&lt;=ROWS(Table1[]), INDEX(Table1[Catch], ROW()), INDEX(Table2[Frequency], ROW()-ROWS(Table1[])))</f>
        <v>1</v>
      </c>
      <c r="K344" t="str" cm="1">
        <f t="array" ref="K344">IF(ROW()&lt;=ROWS(Table1[]), INDEX(Table1[Life Stage], ROW()), INDEX(Table2[Life Stage], ROW()-ROWS(Table1[])))</f>
        <v>Juvenile</v>
      </c>
      <c r="L344" s="50" cm="1">
        <f t="array" ref="L344">IF(ROW()&lt;=ROWS(Table1[]), INDEX(Table1[SalvageSum], ROW()), INDEX(Table2[SalvageSum], ROW()-ROWS(Table1[])))</f>
        <v>0</v>
      </c>
      <c r="M344" s="50" cm="1">
        <f t="array" ref="M344">IF(ROW()&lt;=ROWS(Table1[]), INDEX(Table1[ExpSalv], ROW()), INDEX(Table2[ExpSalv], ROW()-ROWS(Table1[])))</f>
        <v>0</v>
      </c>
      <c r="N344" t="str" cm="1">
        <f t="array" ref="N344">IF(ROW()&lt;=ROWS(Table1[]), INDEX(Table1[Agency], ROW()), INDEX(Table2[Agency], ROW()-ROWS(Table1[])))</f>
        <v>USFWS</v>
      </c>
      <c r="O344" cm="1">
        <f t="array" ref="O344">IF(ROW()&lt;=ROWS(Table1[]), INDEX(Table1[Notes], ROW()), INDEX(Table2[Comments], ROW()-ROWS(Table1[])))</f>
        <v>0</v>
      </c>
    </row>
    <row r="345" spans="1:15" x14ac:dyDescent="0.25">
      <c r="A345" cm="1">
        <f t="array" ref="A345">IF(ROW()&lt;=ROWS(Table1[]), INDEX(Table1[SurveyNo], ROW()), INDEX(Table2[SurveyNo], ROW()-ROWS(Table1[])))</f>
        <v>0</v>
      </c>
      <c r="B345" s="23" cm="1">
        <f t="array" ref="B345">IF(ROW()&lt;=ROWS(Table1[]), INDEX(Table1[Date], ROW()), INDEX(Table2[Date], ROW()-ROWS(Table1[])))</f>
        <v>45643</v>
      </c>
      <c r="C345" cm="1">
        <f t="array" ref="C345">IF(ROW()&lt;=ROWS(Table1[]), INDEX(Table1[SampleID], ROW()), INDEX(Table2[SampleID], ROW()-ROWS(Table1[])))</f>
        <v>723474</v>
      </c>
      <c r="D345" t="str" cm="1">
        <f t="array" ref="D345">IF(ROW()&lt;=ROWS(Table1[]), INDEX(Table1[Survey], ROW()), INDEX(Table2[Survey], ROW()-ROWS(Table1[])))</f>
        <v>EDSM</v>
      </c>
      <c r="E345" t="str" cm="1">
        <f t="array" ref="E345">IF(ROW()&lt;=ROWS(Table1[]), INDEX(Table1[Station Code], ROW()), INDEX(Table2[Station], ROW()-ROWS(Table1[])))</f>
        <v>25-21-SM04</v>
      </c>
      <c r="F345" t="str" cm="1">
        <f t="array" ref="F345">IF(ROW()&lt;=ROWS(Table1[]), INDEX(Table1[Region], ROW()), INDEX(Table2[Region], ROW()-ROWS(Table1[])))</f>
        <v>West</v>
      </c>
      <c r="G345" t="str" cm="1">
        <f t="array" ref="G345">IF(ROW()&lt;=ROWS(Table1[]), INDEX(Table1[Subregion], ROW()), INDEX(Table2[Subregion], ROW()-ROWS(Table1[])))</f>
        <v>Suisun Marsh</v>
      </c>
      <c r="H345" t="str" cm="1">
        <f t="array" ref="H345">IF(ROW()&lt;=ROWS(Table1[]), INDEX(Table1[Stratum], ROW()), INDEX(Table2[Stratum], ROW()-ROWS(Table1[])))</f>
        <v>Suisun Marsh</v>
      </c>
      <c r="I345" cm="1">
        <f t="array" ref="I345">IF(ROW()&lt;=ROWS(Table1[]), INDEX(Table1[Fork Length], ROW()), INDEX(Table2[Length], ROW()-ROWS(Table1[])))</f>
        <v>59</v>
      </c>
      <c r="J345" cm="1">
        <f t="array" ref="J345">IF(ROW()&lt;=ROWS(Table1[]), INDEX(Table1[Catch], ROW()), INDEX(Table2[Frequency], ROW()-ROWS(Table1[])))</f>
        <v>1</v>
      </c>
      <c r="K345" t="str" cm="1">
        <f t="array" ref="K345">IF(ROW()&lt;=ROWS(Table1[]), INDEX(Table1[Life Stage], ROW()), INDEX(Table2[Life Stage], ROW()-ROWS(Table1[])))</f>
        <v>Juvenile</v>
      </c>
      <c r="L345" s="50" cm="1">
        <f t="array" ref="L345">IF(ROW()&lt;=ROWS(Table1[]), INDEX(Table1[SalvageSum], ROW()), INDEX(Table2[SalvageSum], ROW()-ROWS(Table1[])))</f>
        <v>0</v>
      </c>
      <c r="M345" s="50" cm="1">
        <f t="array" ref="M345">IF(ROW()&lt;=ROWS(Table1[]), INDEX(Table1[ExpSalv], ROW()), INDEX(Table2[ExpSalv], ROW()-ROWS(Table1[])))</f>
        <v>0</v>
      </c>
      <c r="N345" t="str" cm="1">
        <f t="array" ref="N345">IF(ROW()&lt;=ROWS(Table1[]), INDEX(Table1[Agency], ROW()), INDEX(Table2[Agency], ROW()-ROWS(Table1[])))</f>
        <v>USFWS</v>
      </c>
      <c r="O345" cm="1">
        <f t="array" ref="O345">IF(ROW()&lt;=ROWS(Table1[]), INDEX(Table1[Notes], ROW()), INDEX(Table2[Comments], ROW()-ROWS(Table1[])))</f>
        <v>0</v>
      </c>
    </row>
    <row r="346" spans="1:15" x14ac:dyDescent="0.25">
      <c r="A346" cm="1">
        <f t="array" ref="A346">IF(ROW()&lt;=ROWS(Table1[]), INDEX(Table1[SurveyNo], ROW()), INDEX(Table2[SurveyNo], ROW()-ROWS(Table1[])))</f>
        <v>0</v>
      </c>
      <c r="B346" s="23" cm="1">
        <f t="array" ref="B346">IF(ROW()&lt;=ROWS(Table1[]), INDEX(Table1[Date], ROW()), INDEX(Table2[Date], ROW()-ROWS(Table1[])))</f>
        <v>45643</v>
      </c>
      <c r="C346" cm="1">
        <f t="array" ref="C346">IF(ROW()&lt;=ROWS(Table1[]), INDEX(Table1[SampleID], ROW()), INDEX(Table2[SampleID], ROW()-ROWS(Table1[])))</f>
        <v>723475</v>
      </c>
      <c r="D346" t="str" cm="1">
        <f t="array" ref="D346">IF(ROW()&lt;=ROWS(Table1[]), INDEX(Table1[Survey], ROW()), INDEX(Table2[Survey], ROW()-ROWS(Table1[])))</f>
        <v>EDSM</v>
      </c>
      <c r="E346" t="str" cm="1">
        <f t="array" ref="E346">IF(ROW()&lt;=ROWS(Table1[]), INDEX(Table1[Station Code], ROW()), INDEX(Table2[Station], ROW()-ROWS(Table1[])))</f>
        <v>25-21-SM04</v>
      </c>
      <c r="F346" t="str" cm="1">
        <f t="array" ref="F346">IF(ROW()&lt;=ROWS(Table1[]), INDEX(Table1[Region], ROW()), INDEX(Table2[Region], ROW()-ROWS(Table1[])))</f>
        <v>West</v>
      </c>
      <c r="G346" t="str" cm="1">
        <f t="array" ref="G346">IF(ROW()&lt;=ROWS(Table1[]), INDEX(Table1[Subregion], ROW()), INDEX(Table2[Subregion], ROW()-ROWS(Table1[])))</f>
        <v>Suisun Marsh</v>
      </c>
      <c r="H346" t="str" cm="1">
        <f t="array" ref="H346">IF(ROW()&lt;=ROWS(Table1[]), INDEX(Table1[Stratum], ROW()), INDEX(Table2[Stratum], ROW()-ROWS(Table1[])))</f>
        <v>Suisun Marsh</v>
      </c>
      <c r="I346" cm="1">
        <f t="array" ref="I346">IF(ROW()&lt;=ROWS(Table1[]), INDEX(Table1[Fork Length], ROW()), INDEX(Table2[Length], ROW()-ROWS(Table1[])))</f>
        <v>59</v>
      </c>
      <c r="J346" cm="1">
        <f t="array" ref="J346">IF(ROW()&lt;=ROWS(Table1[]), INDEX(Table1[Catch], ROW()), INDEX(Table2[Frequency], ROW()-ROWS(Table1[])))</f>
        <v>1</v>
      </c>
      <c r="K346" t="str" cm="1">
        <f t="array" ref="K346">IF(ROW()&lt;=ROWS(Table1[]), INDEX(Table1[Life Stage], ROW()), INDEX(Table2[Life Stage], ROW()-ROWS(Table1[])))</f>
        <v>Juvenile</v>
      </c>
      <c r="L346" s="50" cm="1">
        <f t="array" ref="L346">IF(ROW()&lt;=ROWS(Table1[]), INDEX(Table1[SalvageSum], ROW()), INDEX(Table2[SalvageSum], ROW()-ROWS(Table1[])))</f>
        <v>0</v>
      </c>
      <c r="M346" s="50" cm="1">
        <f t="array" ref="M346">IF(ROW()&lt;=ROWS(Table1[]), INDEX(Table1[ExpSalv], ROW()), INDEX(Table2[ExpSalv], ROW()-ROWS(Table1[])))</f>
        <v>0</v>
      </c>
      <c r="N346" t="str" cm="1">
        <f t="array" ref="N346">IF(ROW()&lt;=ROWS(Table1[]), INDEX(Table1[Agency], ROW()), INDEX(Table2[Agency], ROW()-ROWS(Table1[])))</f>
        <v>USFWS</v>
      </c>
      <c r="O346" cm="1">
        <f t="array" ref="O346">IF(ROW()&lt;=ROWS(Table1[]), INDEX(Table1[Notes], ROW()), INDEX(Table2[Comments], ROW()-ROWS(Table1[])))</f>
        <v>0</v>
      </c>
    </row>
    <row r="347" spans="1:15" x14ac:dyDescent="0.25">
      <c r="A347" cm="1">
        <f t="array" ref="A347">IF(ROW()&lt;=ROWS(Table1[]), INDEX(Table1[SurveyNo], ROW()), INDEX(Table2[SurveyNo], ROW()-ROWS(Table1[])))</f>
        <v>0</v>
      </c>
      <c r="B347" s="23" cm="1">
        <f t="array" ref="B347">IF(ROW()&lt;=ROWS(Table1[]), INDEX(Table1[Date], ROW()), INDEX(Table2[Date], ROW()-ROWS(Table1[])))</f>
        <v>45643</v>
      </c>
      <c r="C347" cm="1">
        <f t="array" ref="C347">IF(ROW()&lt;=ROWS(Table1[]), INDEX(Table1[SampleID], ROW()), INDEX(Table2[SampleID], ROW()-ROWS(Table1[])))</f>
        <v>723476</v>
      </c>
      <c r="D347" t="str" cm="1">
        <f t="array" ref="D347">IF(ROW()&lt;=ROWS(Table1[]), INDEX(Table1[Survey], ROW()), INDEX(Table2[Survey], ROW()-ROWS(Table1[])))</f>
        <v>EDSM</v>
      </c>
      <c r="E347" t="str" cm="1">
        <f t="array" ref="E347">IF(ROW()&lt;=ROWS(Table1[]), INDEX(Table1[Station Code], ROW()), INDEX(Table2[Station], ROW()-ROWS(Table1[])))</f>
        <v>25-21-SM04</v>
      </c>
      <c r="F347" t="str" cm="1">
        <f t="array" ref="F347">IF(ROW()&lt;=ROWS(Table1[]), INDEX(Table1[Region], ROW()), INDEX(Table2[Region], ROW()-ROWS(Table1[])))</f>
        <v>West</v>
      </c>
      <c r="G347" t="str" cm="1">
        <f t="array" ref="G347">IF(ROW()&lt;=ROWS(Table1[]), INDEX(Table1[Subregion], ROW()), INDEX(Table2[Subregion], ROW()-ROWS(Table1[])))</f>
        <v>Suisun Marsh</v>
      </c>
      <c r="H347" t="str" cm="1">
        <f t="array" ref="H347">IF(ROW()&lt;=ROWS(Table1[]), INDEX(Table1[Stratum], ROW()), INDEX(Table2[Stratum], ROW()-ROWS(Table1[])))</f>
        <v>Suisun Marsh</v>
      </c>
      <c r="I347" cm="1">
        <f t="array" ref="I347">IF(ROW()&lt;=ROWS(Table1[]), INDEX(Table1[Fork Length], ROW()), INDEX(Table2[Length], ROW()-ROWS(Table1[])))</f>
        <v>54</v>
      </c>
      <c r="J347" cm="1">
        <f t="array" ref="J347">IF(ROW()&lt;=ROWS(Table1[]), INDEX(Table1[Catch], ROW()), INDEX(Table2[Frequency], ROW()-ROWS(Table1[])))</f>
        <v>1</v>
      </c>
      <c r="K347" t="str" cm="1">
        <f t="array" ref="K347">IF(ROW()&lt;=ROWS(Table1[]), INDEX(Table1[Life Stage], ROW()), INDEX(Table2[Life Stage], ROW()-ROWS(Table1[])))</f>
        <v>Juvenile</v>
      </c>
      <c r="L347" s="50" cm="1">
        <f t="array" ref="L347">IF(ROW()&lt;=ROWS(Table1[]), INDEX(Table1[SalvageSum], ROW()), INDEX(Table2[SalvageSum], ROW()-ROWS(Table1[])))</f>
        <v>0</v>
      </c>
      <c r="M347" s="50" cm="1">
        <f t="array" ref="M347">IF(ROW()&lt;=ROWS(Table1[]), INDEX(Table1[ExpSalv], ROW()), INDEX(Table2[ExpSalv], ROW()-ROWS(Table1[])))</f>
        <v>0</v>
      </c>
      <c r="N347" t="str" cm="1">
        <f t="array" ref="N347">IF(ROW()&lt;=ROWS(Table1[]), INDEX(Table1[Agency], ROW()), INDEX(Table2[Agency], ROW()-ROWS(Table1[])))</f>
        <v>USFWS</v>
      </c>
      <c r="O347" cm="1">
        <f t="array" ref="O347">IF(ROW()&lt;=ROWS(Table1[]), INDEX(Table1[Notes], ROW()), INDEX(Table2[Comments], ROW()-ROWS(Table1[])))</f>
        <v>0</v>
      </c>
    </row>
    <row r="348" spans="1:15" x14ac:dyDescent="0.25">
      <c r="A348" cm="1">
        <f t="array" ref="A348">IF(ROW()&lt;=ROWS(Table1[]), INDEX(Table1[SurveyNo], ROW()), INDEX(Table2[SurveyNo], ROW()-ROWS(Table1[])))</f>
        <v>0</v>
      </c>
      <c r="B348" s="23" cm="1">
        <f t="array" ref="B348">IF(ROW()&lt;=ROWS(Table1[]), INDEX(Table1[Date], ROW()), INDEX(Table2[Date], ROW()-ROWS(Table1[])))</f>
        <v>45643</v>
      </c>
      <c r="C348" cm="1">
        <f t="array" ref="C348">IF(ROW()&lt;=ROWS(Table1[]), INDEX(Table1[SampleID], ROW()), INDEX(Table2[SampleID], ROW()-ROWS(Table1[])))</f>
        <v>723476</v>
      </c>
      <c r="D348" t="str" cm="1">
        <f t="array" ref="D348">IF(ROW()&lt;=ROWS(Table1[]), INDEX(Table1[Survey], ROW()), INDEX(Table2[Survey], ROW()-ROWS(Table1[])))</f>
        <v>EDSM</v>
      </c>
      <c r="E348" t="str" cm="1">
        <f t="array" ref="E348">IF(ROW()&lt;=ROWS(Table1[]), INDEX(Table1[Station Code], ROW()), INDEX(Table2[Station], ROW()-ROWS(Table1[])))</f>
        <v>25-21-SM04</v>
      </c>
      <c r="F348" t="str" cm="1">
        <f t="array" ref="F348">IF(ROW()&lt;=ROWS(Table1[]), INDEX(Table1[Region], ROW()), INDEX(Table2[Region], ROW()-ROWS(Table1[])))</f>
        <v>West</v>
      </c>
      <c r="G348" t="str" cm="1">
        <f t="array" ref="G348">IF(ROW()&lt;=ROWS(Table1[]), INDEX(Table1[Subregion], ROW()), INDEX(Table2[Subregion], ROW()-ROWS(Table1[])))</f>
        <v>Suisun Marsh</v>
      </c>
      <c r="H348" t="str" cm="1">
        <f t="array" ref="H348">IF(ROW()&lt;=ROWS(Table1[]), INDEX(Table1[Stratum], ROW()), INDEX(Table2[Stratum], ROW()-ROWS(Table1[])))</f>
        <v>Suisun Marsh</v>
      </c>
      <c r="I348" cm="1">
        <f t="array" ref="I348">IF(ROW()&lt;=ROWS(Table1[]), INDEX(Table1[Fork Length], ROW()), INDEX(Table2[Length], ROW()-ROWS(Table1[])))</f>
        <v>60</v>
      </c>
      <c r="J348" cm="1">
        <f t="array" ref="J348">IF(ROW()&lt;=ROWS(Table1[]), INDEX(Table1[Catch], ROW()), INDEX(Table2[Frequency], ROW()-ROWS(Table1[])))</f>
        <v>1</v>
      </c>
      <c r="K348" t="str" cm="1">
        <f t="array" ref="K348">IF(ROW()&lt;=ROWS(Table1[]), INDEX(Table1[Life Stage], ROW()), INDEX(Table2[Life Stage], ROW()-ROWS(Table1[])))</f>
        <v>Juvenile</v>
      </c>
      <c r="L348" s="50" cm="1">
        <f t="array" ref="L348">IF(ROW()&lt;=ROWS(Table1[]), INDEX(Table1[SalvageSum], ROW()), INDEX(Table2[SalvageSum], ROW()-ROWS(Table1[])))</f>
        <v>0</v>
      </c>
      <c r="M348" s="50" cm="1">
        <f t="array" ref="M348">IF(ROW()&lt;=ROWS(Table1[]), INDEX(Table1[ExpSalv], ROW()), INDEX(Table2[ExpSalv], ROW()-ROWS(Table1[])))</f>
        <v>0</v>
      </c>
      <c r="N348" t="str" cm="1">
        <f t="array" ref="N348">IF(ROW()&lt;=ROWS(Table1[]), INDEX(Table1[Agency], ROW()), INDEX(Table2[Agency], ROW()-ROWS(Table1[])))</f>
        <v>USFWS</v>
      </c>
      <c r="O348" cm="1">
        <f t="array" ref="O348">IF(ROW()&lt;=ROWS(Table1[]), INDEX(Table1[Notes], ROW()), INDEX(Table2[Comments], ROW()-ROWS(Table1[])))</f>
        <v>0</v>
      </c>
    </row>
    <row r="349" spans="1:15" x14ac:dyDescent="0.25">
      <c r="A349" cm="1">
        <f t="array" ref="A349">IF(ROW()&lt;=ROWS(Table1[]), INDEX(Table1[SurveyNo], ROW()), INDEX(Table2[SurveyNo], ROW()-ROWS(Table1[])))</f>
        <v>0</v>
      </c>
      <c r="B349" s="23" cm="1">
        <f t="array" ref="B349">IF(ROW()&lt;=ROWS(Table1[]), INDEX(Table1[Date], ROW()), INDEX(Table2[Date], ROW()-ROWS(Table1[])))</f>
        <v>45643</v>
      </c>
      <c r="C349" cm="1">
        <f t="array" ref="C349">IF(ROW()&lt;=ROWS(Table1[]), INDEX(Table1[SampleID], ROW()), INDEX(Table2[SampleID], ROW()-ROWS(Table1[])))</f>
        <v>723476</v>
      </c>
      <c r="D349" t="str" cm="1">
        <f t="array" ref="D349">IF(ROW()&lt;=ROWS(Table1[]), INDEX(Table1[Survey], ROW()), INDEX(Table2[Survey], ROW()-ROWS(Table1[])))</f>
        <v>EDSM</v>
      </c>
      <c r="E349" t="str" cm="1">
        <f t="array" ref="E349">IF(ROW()&lt;=ROWS(Table1[]), INDEX(Table1[Station Code], ROW()), INDEX(Table2[Station], ROW()-ROWS(Table1[])))</f>
        <v>25-21-SM04</v>
      </c>
      <c r="F349" t="str" cm="1">
        <f t="array" ref="F349">IF(ROW()&lt;=ROWS(Table1[]), INDEX(Table1[Region], ROW()), INDEX(Table2[Region], ROW()-ROWS(Table1[])))</f>
        <v>West</v>
      </c>
      <c r="G349" t="str" cm="1">
        <f t="array" ref="G349">IF(ROW()&lt;=ROWS(Table1[]), INDEX(Table1[Subregion], ROW()), INDEX(Table2[Subregion], ROW()-ROWS(Table1[])))</f>
        <v>Suisun Marsh</v>
      </c>
      <c r="H349" t="str" cm="1">
        <f t="array" ref="H349">IF(ROW()&lt;=ROWS(Table1[]), INDEX(Table1[Stratum], ROW()), INDEX(Table2[Stratum], ROW()-ROWS(Table1[])))</f>
        <v>Suisun Marsh</v>
      </c>
      <c r="I349" cm="1">
        <f t="array" ref="I349">IF(ROW()&lt;=ROWS(Table1[]), INDEX(Table1[Fork Length], ROW()), INDEX(Table2[Length], ROW()-ROWS(Table1[])))</f>
        <v>63</v>
      </c>
      <c r="J349" cm="1">
        <f t="array" ref="J349">IF(ROW()&lt;=ROWS(Table1[]), INDEX(Table1[Catch], ROW()), INDEX(Table2[Frequency], ROW()-ROWS(Table1[])))</f>
        <v>1</v>
      </c>
      <c r="K349" t="str" cm="1">
        <f t="array" ref="K349">IF(ROW()&lt;=ROWS(Table1[]), INDEX(Table1[Life Stage], ROW()), INDEX(Table2[Life Stage], ROW()-ROWS(Table1[])))</f>
        <v>Juvenile</v>
      </c>
      <c r="L349" s="50" cm="1">
        <f t="array" ref="L349">IF(ROW()&lt;=ROWS(Table1[]), INDEX(Table1[SalvageSum], ROW()), INDEX(Table2[SalvageSum], ROW()-ROWS(Table1[])))</f>
        <v>0</v>
      </c>
      <c r="M349" s="50" cm="1">
        <f t="array" ref="M349">IF(ROW()&lt;=ROWS(Table1[]), INDEX(Table1[ExpSalv], ROW()), INDEX(Table2[ExpSalv], ROW()-ROWS(Table1[])))</f>
        <v>0</v>
      </c>
      <c r="N349" t="str" cm="1">
        <f t="array" ref="N349">IF(ROW()&lt;=ROWS(Table1[]), INDEX(Table1[Agency], ROW()), INDEX(Table2[Agency], ROW()-ROWS(Table1[])))</f>
        <v>USFWS</v>
      </c>
      <c r="O349" cm="1">
        <f t="array" ref="O349">IF(ROW()&lt;=ROWS(Table1[]), INDEX(Table1[Notes], ROW()), INDEX(Table2[Comments], ROW()-ROWS(Table1[])))</f>
        <v>0</v>
      </c>
    </row>
    <row r="350" spans="1:15" x14ac:dyDescent="0.25">
      <c r="A350" cm="1">
        <f t="array" ref="A350">IF(ROW()&lt;=ROWS(Table1[]), INDEX(Table1[SurveyNo], ROW()), INDEX(Table2[SurveyNo], ROW()-ROWS(Table1[])))</f>
        <v>0</v>
      </c>
      <c r="B350" s="23" cm="1">
        <f t="array" ref="B350">IF(ROW()&lt;=ROWS(Table1[]), INDEX(Table1[Date], ROW()), INDEX(Table2[Date], ROW()-ROWS(Table1[])))</f>
        <v>45643</v>
      </c>
      <c r="C350" cm="1">
        <f t="array" ref="C350">IF(ROW()&lt;=ROWS(Table1[]), INDEX(Table1[SampleID], ROW()), INDEX(Table2[SampleID], ROW()-ROWS(Table1[])))</f>
        <v>723476</v>
      </c>
      <c r="D350" t="str" cm="1">
        <f t="array" ref="D350">IF(ROW()&lt;=ROWS(Table1[]), INDEX(Table1[Survey], ROW()), INDEX(Table2[Survey], ROW()-ROWS(Table1[])))</f>
        <v>EDSM</v>
      </c>
      <c r="E350" t="str" cm="1">
        <f t="array" ref="E350">IF(ROW()&lt;=ROWS(Table1[]), INDEX(Table1[Station Code], ROW()), INDEX(Table2[Station], ROW()-ROWS(Table1[])))</f>
        <v>25-21-SM04</v>
      </c>
      <c r="F350" t="str" cm="1">
        <f t="array" ref="F350">IF(ROW()&lt;=ROWS(Table1[]), INDEX(Table1[Region], ROW()), INDEX(Table2[Region], ROW()-ROWS(Table1[])))</f>
        <v>West</v>
      </c>
      <c r="G350" t="str" cm="1">
        <f t="array" ref="G350">IF(ROW()&lt;=ROWS(Table1[]), INDEX(Table1[Subregion], ROW()), INDEX(Table2[Subregion], ROW()-ROWS(Table1[])))</f>
        <v>Suisun Marsh</v>
      </c>
      <c r="H350" t="str" cm="1">
        <f t="array" ref="H350">IF(ROW()&lt;=ROWS(Table1[]), INDEX(Table1[Stratum], ROW()), INDEX(Table2[Stratum], ROW()-ROWS(Table1[])))</f>
        <v>Suisun Marsh</v>
      </c>
      <c r="I350" cm="1">
        <f t="array" ref="I350">IF(ROW()&lt;=ROWS(Table1[]), INDEX(Table1[Fork Length], ROW()), INDEX(Table2[Length], ROW()-ROWS(Table1[])))</f>
        <v>69</v>
      </c>
      <c r="J350" cm="1">
        <f t="array" ref="J350">IF(ROW()&lt;=ROWS(Table1[]), INDEX(Table1[Catch], ROW()), INDEX(Table2[Frequency], ROW()-ROWS(Table1[])))</f>
        <v>1</v>
      </c>
      <c r="K350" t="str" cm="1">
        <f t="array" ref="K350">IF(ROW()&lt;=ROWS(Table1[]), INDEX(Table1[Life Stage], ROW()), INDEX(Table2[Life Stage], ROW()-ROWS(Table1[])))</f>
        <v>Juvenile</v>
      </c>
      <c r="L350" s="50" cm="1">
        <f t="array" ref="L350">IF(ROW()&lt;=ROWS(Table1[]), INDEX(Table1[SalvageSum], ROW()), INDEX(Table2[SalvageSum], ROW()-ROWS(Table1[])))</f>
        <v>0</v>
      </c>
      <c r="M350" s="50" cm="1">
        <f t="array" ref="M350">IF(ROW()&lt;=ROWS(Table1[]), INDEX(Table1[ExpSalv], ROW()), INDEX(Table2[ExpSalv], ROW()-ROWS(Table1[])))</f>
        <v>0</v>
      </c>
      <c r="N350" t="str" cm="1">
        <f t="array" ref="N350">IF(ROW()&lt;=ROWS(Table1[]), INDEX(Table1[Agency], ROW()), INDEX(Table2[Agency], ROW()-ROWS(Table1[])))</f>
        <v>USFWS</v>
      </c>
      <c r="O350" cm="1">
        <f t="array" ref="O350">IF(ROW()&lt;=ROWS(Table1[]), INDEX(Table1[Notes], ROW()), INDEX(Table2[Comments], ROW()-ROWS(Table1[])))</f>
        <v>0</v>
      </c>
    </row>
    <row r="351" spans="1:15" x14ac:dyDescent="0.25">
      <c r="A351" cm="1">
        <f t="array" ref="A351">IF(ROW()&lt;=ROWS(Table1[]), INDEX(Table1[SurveyNo], ROW()), INDEX(Table2[SurveyNo], ROW()-ROWS(Table1[])))</f>
        <v>0</v>
      </c>
      <c r="B351" s="23" cm="1">
        <f t="array" ref="B351">IF(ROW()&lt;=ROWS(Table1[]), INDEX(Table1[Date], ROW()), INDEX(Table2[Date], ROW()-ROWS(Table1[])))</f>
        <v>45643</v>
      </c>
      <c r="C351" cm="1">
        <f t="array" ref="C351">IF(ROW()&lt;=ROWS(Table1[]), INDEX(Table1[SampleID], ROW()), INDEX(Table2[SampleID], ROW()-ROWS(Table1[])))</f>
        <v>723476</v>
      </c>
      <c r="D351" t="str" cm="1">
        <f t="array" ref="D351">IF(ROW()&lt;=ROWS(Table1[]), INDEX(Table1[Survey], ROW()), INDEX(Table2[Survey], ROW()-ROWS(Table1[])))</f>
        <v>EDSM</v>
      </c>
      <c r="E351" t="str" cm="1">
        <f t="array" ref="E351">IF(ROW()&lt;=ROWS(Table1[]), INDEX(Table1[Station Code], ROW()), INDEX(Table2[Station], ROW()-ROWS(Table1[])))</f>
        <v>25-21-SM04</v>
      </c>
      <c r="F351" t="str" cm="1">
        <f t="array" ref="F351">IF(ROW()&lt;=ROWS(Table1[]), INDEX(Table1[Region], ROW()), INDEX(Table2[Region], ROW()-ROWS(Table1[])))</f>
        <v>West</v>
      </c>
      <c r="G351" t="str" cm="1">
        <f t="array" ref="G351">IF(ROW()&lt;=ROWS(Table1[]), INDEX(Table1[Subregion], ROW()), INDEX(Table2[Subregion], ROW()-ROWS(Table1[])))</f>
        <v>Suisun Marsh</v>
      </c>
      <c r="H351" t="str" cm="1">
        <f t="array" ref="H351">IF(ROW()&lt;=ROWS(Table1[]), INDEX(Table1[Stratum], ROW()), INDEX(Table2[Stratum], ROW()-ROWS(Table1[])))</f>
        <v>Suisun Marsh</v>
      </c>
      <c r="I351" cm="1">
        <f t="array" ref="I351">IF(ROW()&lt;=ROWS(Table1[]), INDEX(Table1[Fork Length], ROW()), INDEX(Table2[Length], ROW()-ROWS(Table1[])))</f>
        <v>73</v>
      </c>
      <c r="J351" cm="1">
        <f t="array" ref="J351">IF(ROW()&lt;=ROWS(Table1[]), INDEX(Table1[Catch], ROW()), INDEX(Table2[Frequency], ROW()-ROWS(Table1[])))</f>
        <v>1</v>
      </c>
      <c r="K351" t="str" cm="1">
        <f t="array" ref="K351">IF(ROW()&lt;=ROWS(Table1[]), INDEX(Table1[Life Stage], ROW()), INDEX(Table2[Life Stage], ROW()-ROWS(Table1[])))</f>
        <v>Juvenile</v>
      </c>
      <c r="L351" s="50" cm="1">
        <f t="array" ref="L351">IF(ROW()&lt;=ROWS(Table1[]), INDEX(Table1[SalvageSum], ROW()), INDEX(Table2[SalvageSum], ROW()-ROWS(Table1[])))</f>
        <v>0</v>
      </c>
      <c r="M351" s="50" cm="1">
        <f t="array" ref="M351">IF(ROW()&lt;=ROWS(Table1[]), INDEX(Table1[ExpSalv], ROW()), INDEX(Table2[ExpSalv], ROW()-ROWS(Table1[])))</f>
        <v>0</v>
      </c>
      <c r="N351" t="str" cm="1">
        <f t="array" ref="N351">IF(ROW()&lt;=ROWS(Table1[]), INDEX(Table1[Agency], ROW()), INDEX(Table2[Agency], ROW()-ROWS(Table1[])))</f>
        <v>USFWS</v>
      </c>
      <c r="O351" cm="1">
        <f t="array" ref="O351">IF(ROW()&lt;=ROWS(Table1[]), INDEX(Table1[Notes], ROW()), INDEX(Table2[Comments], ROW()-ROWS(Table1[])))</f>
        <v>0</v>
      </c>
    </row>
    <row r="352" spans="1:15" x14ac:dyDescent="0.25">
      <c r="A352" cm="1">
        <f t="array" ref="A352">IF(ROW()&lt;=ROWS(Table1[]), INDEX(Table1[SurveyNo], ROW()), INDEX(Table2[SurveyNo], ROW()-ROWS(Table1[])))</f>
        <v>0</v>
      </c>
      <c r="B352" s="23" cm="1">
        <f t="array" ref="B352">IF(ROW()&lt;=ROWS(Table1[]), INDEX(Table1[Date], ROW()), INDEX(Table2[Date], ROW()-ROWS(Table1[])))</f>
        <v>45643</v>
      </c>
      <c r="C352" cm="1">
        <f t="array" ref="C352">IF(ROW()&lt;=ROWS(Table1[]), INDEX(Table1[SampleID], ROW()), INDEX(Table2[SampleID], ROW()-ROWS(Table1[])))</f>
        <v>723476</v>
      </c>
      <c r="D352" t="str" cm="1">
        <f t="array" ref="D352">IF(ROW()&lt;=ROWS(Table1[]), INDEX(Table1[Survey], ROW()), INDEX(Table2[Survey], ROW()-ROWS(Table1[])))</f>
        <v>EDSM</v>
      </c>
      <c r="E352" t="str" cm="1">
        <f t="array" ref="E352">IF(ROW()&lt;=ROWS(Table1[]), INDEX(Table1[Station Code], ROW()), INDEX(Table2[Station], ROW()-ROWS(Table1[])))</f>
        <v>25-21-SM04</v>
      </c>
      <c r="F352" t="str" cm="1">
        <f t="array" ref="F352">IF(ROW()&lt;=ROWS(Table1[]), INDEX(Table1[Region], ROW()), INDEX(Table2[Region], ROW()-ROWS(Table1[])))</f>
        <v>West</v>
      </c>
      <c r="G352" t="str" cm="1">
        <f t="array" ref="G352">IF(ROW()&lt;=ROWS(Table1[]), INDEX(Table1[Subregion], ROW()), INDEX(Table2[Subregion], ROW()-ROWS(Table1[])))</f>
        <v>Suisun Marsh</v>
      </c>
      <c r="H352" t="str" cm="1">
        <f t="array" ref="H352">IF(ROW()&lt;=ROWS(Table1[]), INDEX(Table1[Stratum], ROW()), INDEX(Table2[Stratum], ROW()-ROWS(Table1[])))</f>
        <v>Suisun Marsh</v>
      </c>
      <c r="I352" cm="1">
        <f t="array" ref="I352">IF(ROW()&lt;=ROWS(Table1[]), INDEX(Table1[Fork Length], ROW()), INDEX(Table2[Length], ROW()-ROWS(Table1[])))</f>
        <v>75</v>
      </c>
      <c r="J352" cm="1">
        <f t="array" ref="J352">IF(ROW()&lt;=ROWS(Table1[]), INDEX(Table1[Catch], ROW()), INDEX(Table2[Frequency], ROW()-ROWS(Table1[])))</f>
        <v>1</v>
      </c>
      <c r="K352" t="str" cm="1">
        <f t="array" ref="K352">IF(ROW()&lt;=ROWS(Table1[]), INDEX(Table1[Life Stage], ROW()), INDEX(Table2[Life Stage], ROW()-ROWS(Table1[])))</f>
        <v>Juvenile</v>
      </c>
      <c r="L352" s="50" cm="1">
        <f t="array" ref="L352">IF(ROW()&lt;=ROWS(Table1[]), INDEX(Table1[SalvageSum], ROW()), INDEX(Table2[SalvageSum], ROW()-ROWS(Table1[])))</f>
        <v>0</v>
      </c>
      <c r="M352" s="50" cm="1">
        <f t="array" ref="M352">IF(ROW()&lt;=ROWS(Table1[]), INDEX(Table1[ExpSalv], ROW()), INDEX(Table2[ExpSalv], ROW()-ROWS(Table1[])))</f>
        <v>0</v>
      </c>
      <c r="N352" t="str" cm="1">
        <f t="array" ref="N352">IF(ROW()&lt;=ROWS(Table1[]), INDEX(Table1[Agency], ROW()), INDEX(Table2[Agency], ROW()-ROWS(Table1[])))</f>
        <v>USFWS</v>
      </c>
      <c r="O352" cm="1">
        <f t="array" ref="O352">IF(ROW()&lt;=ROWS(Table1[]), INDEX(Table1[Notes], ROW()), INDEX(Table2[Comments], ROW()-ROWS(Table1[])))</f>
        <v>0</v>
      </c>
    </row>
    <row r="353" spans="1:15" x14ac:dyDescent="0.25">
      <c r="A353" cm="1">
        <f t="array" ref="A353">IF(ROW()&lt;=ROWS(Table1[]), INDEX(Table1[SurveyNo], ROW()), INDEX(Table2[SurveyNo], ROW()-ROWS(Table1[])))</f>
        <v>0</v>
      </c>
      <c r="B353" s="23" cm="1">
        <f t="array" ref="B353">IF(ROW()&lt;=ROWS(Table1[]), INDEX(Table1[Date], ROW()), INDEX(Table2[Date], ROW()-ROWS(Table1[])))</f>
        <v>45643</v>
      </c>
      <c r="C353" cm="1">
        <f t="array" ref="C353">IF(ROW()&lt;=ROWS(Table1[]), INDEX(Table1[SampleID], ROW()), INDEX(Table2[SampleID], ROW()-ROWS(Table1[])))</f>
        <v>723476</v>
      </c>
      <c r="D353" t="str" cm="1">
        <f t="array" ref="D353">IF(ROW()&lt;=ROWS(Table1[]), INDEX(Table1[Survey], ROW()), INDEX(Table2[Survey], ROW()-ROWS(Table1[])))</f>
        <v>EDSM</v>
      </c>
      <c r="E353" t="str" cm="1">
        <f t="array" ref="E353">IF(ROW()&lt;=ROWS(Table1[]), INDEX(Table1[Station Code], ROW()), INDEX(Table2[Station], ROW()-ROWS(Table1[])))</f>
        <v>25-21-SM04</v>
      </c>
      <c r="F353" t="str" cm="1">
        <f t="array" ref="F353">IF(ROW()&lt;=ROWS(Table1[]), INDEX(Table1[Region], ROW()), INDEX(Table2[Region], ROW()-ROWS(Table1[])))</f>
        <v>West</v>
      </c>
      <c r="G353" t="str" cm="1">
        <f t="array" ref="G353">IF(ROW()&lt;=ROWS(Table1[]), INDEX(Table1[Subregion], ROW()), INDEX(Table2[Subregion], ROW()-ROWS(Table1[])))</f>
        <v>Suisun Marsh</v>
      </c>
      <c r="H353" t="str" cm="1">
        <f t="array" ref="H353">IF(ROW()&lt;=ROWS(Table1[]), INDEX(Table1[Stratum], ROW()), INDEX(Table2[Stratum], ROW()-ROWS(Table1[])))</f>
        <v>Suisun Marsh</v>
      </c>
      <c r="I353" cm="1">
        <f t="array" ref="I353">IF(ROW()&lt;=ROWS(Table1[]), INDEX(Table1[Fork Length], ROW()), INDEX(Table2[Length], ROW()-ROWS(Table1[])))</f>
        <v>76</v>
      </c>
      <c r="J353" cm="1">
        <f t="array" ref="J353">IF(ROW()&lt;=ROWS(Table1[]), INDEX(Table1[Catch], ROW()), INDEX(Table2[Frequency], ROW()-ROWS(Table1[])))</f>
        <v>1</v>
      </c>
      <c r="K353" t="str" cm="1">
        <f t="array" ref="K353">IF(ROW()&lt;=ROWS(Table1[]), INDEX(Table1[Life Stage], ROW()), INDEX(Table2[Life Stage], ROW()-ROWS(Table1[])))</f>
        <v>Juvenile</v>
      </c>
      <c r="L353" s="50" cm="1">
        <f t="array" ref="L353">IF(ROW()&lt;=ROWS(Table1[]), INDEX(Table1[SalvageSum], ROW()), INDEX(Table2[SalvageSum], ROW()-ROWS(Table1[])))</f>
        <v>0</v>
      </c>
      <c r="M353" s="50" cm="1">
        <f t="array" ref="M353">IF(ROW()&lt;=ROWS(Table1[]), INDEX(Table1[ExpSalv], ROW()), INDEX(Table2[ExpSalv], ROW()-ROWS(Table1[])))</f>
        <v>0</v>
      </c>
      <c r="N353" t="str" cm="1">
        <f t="array" ref="N353">IF(ROW()&lt;=ROWS(Table1[]), INDEX(Table1[Agency], ROW()), INDEX(Table2[Agency], ROW()-ROWS(Table1[])))</f>
        <v>USFWS</v>
      </c>
      <c r="O353" cm="1">
        <f t="array" ref="O353">IF(ROW()&lt;=ROWS(Table1[]), INDEX(Table1[Notes], ROW()), INDEX(Table2[Comments], ROW()-ROWS(Table1[])))</f>
        <v>0</v>
      </c>
    </row>
    <row r="354" spans="1:15" x14ac:dyDescent="0.25">
      <c r="A354" cm="1">
        <f t="array" ref="A354">IF(ROW()&lt;=ROWS(Table1[]), INDEX(Table1[SurveyNo], ROW()), INDEX(Table2[SurveyNo], ROW()-ROWS(Table1[])))</f>
        <v>0</v>
      </c>
      <c r="B354" s="23" cm="1">
        <f t="array" ref="B354">IF(ROW()&lt;=ROWS(Table1[]), INDEX(Table1[Date], ROW()), INDEX(Table2[Date], ROW()-ROWS(Table1[])))</f>
        <v>45643</v>
      </c>
      <c r="C354" cm="1">
        <f t="array" ref="C354">IF(ROW()&lt;=ROWS(Table1[]), INDEX(Table1[SampleID], ROW()), INDEX(Table2[SampleID], ROW()-ROWS(Table1[])))</f>
        <v>723477</v>
      </c>
      <c r="D354" t="str" cm="1">
        <f t="array" ref="D354">IF(ROW()&lt;=ROWS(Table1[]), INDEX(Table1[Survey], ROW()), INDEX(Table2[Survey], ROW()-ROWS(Table1[])))</f>
        <v>EDSM</v>
      </c>
      <c r="E354" t="str" cm="1">
        <f t="array" ref="E354">IF(ROW()&lt;=ROWS(Table1[]), INDEX(Table1[Station Code], ROW()), INDEX(Table2[Station], ROW()-ROWS(Table1[])))</f>
        <v>25-21-SM04</v>
      </c>
      <c r="F354" t="str" cm="1">
        <f t="array" ref="F354">IF(ROW()&lt;=ROWS(Table1[]), INDEX(Table1[Region], ROW()), INDEX(Table2[Region], ROW()-ROWS(Table1[])))</f>
        <v>West</v>
      </c>
      <c r="G354" t="str" cm="1">
        <f t="array" ref="G354">IF(ROW()&lt;=ROWS(Table1[]), INDEX(Table1[Subregion], ROW()), INDEX(Table2[Subregion], ROW()-ROWS(Table1[])))</f>
        <v>Suisun Marsh</v>
      </c>
      <c r="H354" t="str" cm="1">
        <f t="array" ref="H354">IF(ROW()&lt;=ROWS(Table1[]), INDEX(Table1[Stratum], ROW()), INDEX(Table2[Stratum], ROW()-ROWS(Table1[])))</f>
        <v>Suisun Marsh</v>
      </c>
      <c r="I354" cm="1">
        <f t="array" ref="I354">IF(ROW()&lt;=ROWS(Table1[]), INDEX(Table1[Fork Length], ROW()), INDEX(Table2[Length], ROW()-ROWS(Table1[])))</f>
        <v>60</v>
      </c>
      <c r="J354" cm="1">
        <f t="array" ref="J354">IF(ROW()&lt;=ROWS(Table1[]), INDEX(Table1[Catch], ROW()), INDEX(Table2[Frequency], ROW()-ROWS(Table1[])))</f>
        <v>1</v>
      </c>
      <c r="K354" t="str" cm="1">
        <f t="array" ref="K354">IF(ROW()&lt;=ROWS(Table1[]), INDEX(Table1[Life Stage], ROW()), INDEX(Table2[Life Stage], ROW()-ROWS(Table1[])))</f>
        <v>Juvenile</v>
      </c>
      <c r="L354" s="50" cm="1">
        <f t="array" ref="L354">IF(ROW()&lt;=ROWS(Table1[]), INDEX(Table1[SalvageSum], ROW()), INDEX(Table2[SalvageSum], ROW()-ROWS(Table1[])))</f>
        <v>0</v>
      </c>
      <c r="M354" s="50" cm="1">
        <f t="array" ref="M354">IF(ROW()&lt;=ROWS(Table1[]), INDEX(Table1[ExpSalv], ROW()), INDEX(Table2[ExpSalv], ROW()-ROWS(Table1[])))</f>
        <v>0</v>
      </c>
      <c r="N354" t="str" cm="1">
        <f t="array" ref="N354">IF(ROW()&lt;=ROWS(Table1[]), INDEX(Table1[Agency], ROW()), INDEX(Table2[Agency], ROW()-ROWS(Table1[])))</f>
        <v>USFWS</v>
      </c>
      <c r="O354" cm="1">
        <f t="array" ref="O354">IF(ROW()&lt;=ROWS(Table1[]), INDEX(Table1[Notes], ROW()), INDEX(Table2[Comments], ROW()-ROWS(Table1[])))</f>
        <v>0</v>
      </c>
    </row>
    <row r="355" spans="1:15" x14ac:dyDescent="0.25">
      <c r="A355" cm="1">
        <f t="array" ref="A355">IF(ROW()&lt;=ROWS(Table1[]), INDEX(Table1[SurveyNo], ROW()), INDEX(Table2[SurveyNo], ROW()-ROWS(Table1[])))</f>
        <v>0</v>
      </c>
      <c r="B355" s="23" cm="1">
        <f t="array" ref="B355">IF(ROW()&lt;=ROWS(Table1[]), INDEX(Table1[Date], ROW()), INDEX(Table2[Date], ROW()-ROWS(Table1[])))</f>
        <v>45643</v>
      </c>
      <c r="C355" cm="1">
        <f t="array" ref="C355">IF(ROW()&lt;=ROWS(Table1[]), INDEX(Table1[SampleID], ROW()), INDEX(Table2[SampleID], ROW()-ROWS(Table1[])))</f>
        <v>723477</v>
      </c>
      <c r="D355" t="str" cm="1">
        <f t="array" ref="D355">IF(ROW()&lt;=ROWS(Table1[]), INDEX(Table1[Survey], ROW()), INDEX(Table2[Survey], ROW()-ROWS(Table1[])))</f>
        <v>EDSM</v>
      </c>
      <c r="E355" t="str" cm="1">
        <f t="array" ref="E355">IF(ROW()&lt;=ROWS(Table1[]), INDEX(Table1[Station Code], ROW()), INDEX(Table2[Station], ROW()-ROWS(Table1[])))</f>
        <v>25-21-SM04</v>
      </c>
      <c r="F355" t="str" cm="1">
        <f t="array" ref="F355">IF(ROW()&lt;=ROWS(Table1[]), INDEX(Table1[Region], ROW()), INDEX(Table2[Region], ROW()-ROWS(Table1[])))</f>
        <v>West</v>
      </c>
      <c r="G355" t="str" cm="1">
        <f t="array" ref="G355">IF(ROW()&lt;=ROWS(Table1[]), INDEX(Table1[Subregion], ROW()), INDEX(Table2[Subregion], ROW()-ROWS(Table1[])))</f>
        <v>Suisun Marsh</v>
      </c>
      <c r="H355" t="str" cm="1">
        <f t="array" ref="H355">IF(ROW()&lt;=ROWS(Table1[]), INDEX(Table1[Stratum], ROW()), INDEX(Table2[Stratum], ROW()-ROWS(Table1[])))</f>
        <v>Suisun Marsh</v>
      </c>
      <c r="I355" cm="1">
        <f t="array" ref="I355">IF(ROW()&lt;=ROWS(Table1[]), INDEX(Table1[Fork Length], ROW()), INDEX(Table2[Length], ROW()-ROWS(Table1[])))</f>
        <v>65</v>
      </c>
      <c r="J355" cm="1">
        <f t="array" ref="J355">IF(ROW()&lt;=ROWS(Table1[]), INDEX(Table1[Catch], ROW()), INDEX(Table2[Frequency], ROW()-ROWS(Table1[])))</f>
        <v>1</v>
      </c>
      <c r="K355" t="str" cm="1">
        <f t="array" ref="K355">IF(ROW()&lt;=ROWS(Table1[]), INDEX(Table1[Life Stage], ROW()), INDEX(Table2[Life Stage], ROW()-ROWS(Table1[])))</f>
        <v>Juvenile</v>
      </c>
      <c r="L355" s="50" cm="1">
        <f t="array" ref="L355">IF(ROW()&lt;=ROWS(Table1[]), INDEX(Table1[SalvageSum], ROW()), INDEX(Table2[SalvageSum], ROW()-ROWS(Table1[])))</f>
        <v>0</v>
      </c>
      <c r="M355" s="50" cm="1">
        <f t="array" ref="M355">IF(ROW()&lt;=ROWS(Table1[]), INDEX(Table1[ExpSalv], ROW()), INDEX(Table2[ExpSalv], ROW()-ROWS(Table1[])))</f>
        <v>0</v>
      </c>
      <c r="N355" t="str" cm="1">
        <f t="array" ref="N355">IF(ROW()&lt;=ROWS(Table1[]), INDEX(Table1[Agency], ROW()), INDEX(Table2[Agency], ROW()-ROWS(Table1[])))</f>
        <v>USFWS</v>
      </c>
      <c r="O355" cm="1">
        <f t="array" ref="O355">IF(ROW()&lt;=ROWS(Table1[]), INDEX(Table1[Notes], ROW()), INDEX(Table2[Comments], ROW()-ROWS(Table1[])))</f>
        <v>0</v>
      </c>
    </row>
    <row r="356" spans="1:15" x14ac:dyDescent="0.25">
      <c r="A356" cm="1">
        <f t="array" ref="A356">IF(ROW()&lt;=ROWS(Table1[]), INDEX(Table1[SurveyNo], ROW()), INDEX(Table2[SurveyNo], ROW()-ROWS(Table1[])))</f>
        <v>0</v>
      </c>
      <c r="B356" s="23" cm="1">
        <f t="array" ref="B356">IF(ROW()&lt;=ROWS(Table1[]), INDEX(Table1[Date], ROW()), INDEX(Table2[Date], ROW()-ROWS(Table1[])))</f>
        <v>45643</v>
      </c>
      <c r="C356" cm="1">
        <f t="array" ref="C356">IF(ROW()&lt;=ROWS(Table1[]), INDEX(Table1[SampleID], ROW()), INDEX(Table2[SampleID], ROW()-ROWS(Table1[])))</f>
        <v>723477</v>
      </c>
      <c r="D356" t="str" cm="1">
        <f t="array" ref="D356">IF(ROW()&lt;=ROWS(Table1[]), INDEX(Table1[Survey], ROW()), INDEX(Table2[Survey], ROW()-ROWS(Table1[])))</f>
        <v>EDSM</v>
      </c>
      <c r="E356" t="str" cm="1">
        <f t="array" ref="E356">IF(ROW()&lt;=ROWS(Table1[]), INDEX(Table1[Station Code], ROW()), INDEX(Table2[Station], ROW()-ROWS(Table1[])))</f>
        <v>25-21-SM04</v>
      </c>
      <c r="F356" t="str" cm="1">
        <f t="array" ref="F356">IF(ROW()&lt;=ROWS(Table1[]), INDEX(Table1[Region], ROW()), INDEX(Table2[Region], ROW()-ROWS(Table1[])))</f>
        <v>West</v>
      </c>
      <c r="G356" t="str" cm="1">
        <f t="array" ref="G356">IF(ROW()&lt;=ROWS(Table1[]), INDEX(Table1[Subregion], ROW()), INDEX(Table2[Subregion], ROW()-ROWS(Table1[])))</f>
        <v>Suisun Marsh</v>
      </c>
      <c r="H356" t="str" cm="1">
        <f t="array" ref="H356">IF(ROW()&lt;=ROWS(Table1[]), INDEX(Table1[Stratum], ROW()), INDEX(Table2[Stratum], ROW()-ROWS(Table1[])))</f>
        <v>Suisun Marsh</v>
      </c>
      <c r="I356" cm="1">
        <f t="array" ref="I356">IF(ROW()&lt;=ROWS(Table1[]), INDEX(Table1[Fork Length], ROW()), INDEX(Table2[Length], ROW()-ROWS(Table1[])))</f>
        <v>74</v>
      </c>
      <c r="J356" cm="1">
        <f t="array" ref="J356">IF(ROW()&lt;=ROWS(Table1[]), INDEX(Table1[Catch], ROW()), INDEX(Table2[Frequency], ROW()-ROWS(Table1[])))</f>
        <v>1</v>
      </c>
      <c r="K356" t="str" cm="1">
        <f t="array" ref="K356">IF(ROW()&lt;=ROWS(Table1[]), INDEX(Table1[Life Stage], ROW()), INDEX(Table2[Life Stage], ROW()-ROWS(Table1[])))</f>
        <v>Juvenile</v>
      </c>
      <c r="L356" s="50" cm="1">
        <f t="array" ref="L356">IF(ROW()&lt;=ROWS(Table1[]), INDEX(Table1[SalvageSum], ROW()), INDEX(Table2[SalvageSum], ROW()-ROWS(Table1[])))</f>
        <v>0</v>
      </c>
      <c r="M356" s="50" cm="1">
        <f t="array" ref="M356">IF(ROW()&lt;=ROWS(Table1[]), INDEX(Table1[ExpSalv], ROW()), INDEX(Table2[ExpSalv], ROW()-ROWS(Table1[])))</f>
        <v>0</v>
      </c>
      <c r="N356" t="str" cm="1">
        <f t="array" ref="N356">IF(ROW()&lt;=ROWS(Table1[]), INDEX(Table1[Agency], ROW()), INDEX(Table2[Agency], ROW()-ROWS(Table1[])))</f>
        <v>USFWS</v>
      </c>
      <c r="O356" cm="1">
        <f t="array" ref="O356">IF(ROW()&lt;=ROWS(Table1[]), INDEX(Table1[Notes], ROW()), INDEX(Table2[Comments], ROW()-ROWS(Table1[])))</f>
        <v>0</v>
      </c>
    </row>
    <row r="357" spans="1:15" x14ac:dyDescent="0.25">
      <c r="A357" cm="1">
        <f t="array" ref="A357">IF(ROW()&lt;=ROWS(Table1[]), INDEX(Table1[SurveyNo], ROW()), INDEX(Table2[SurveyNo], ROW()-ROWS(Table1[])))</f>
        <v>0</v>
      </c>
      <c r="B357" s="23" cm="1">
        <f t="array" ref="B357">IF(ROW()&lt;=ROWS(Table1[]), INDEX(Table1[Date], ROW()), INDEX(Table2[Date], ROW()-ROWS(Table1[])))</f>
        <v>45643</v>
      </c>
      <c r="C357" cm="1">
        <f t="array" ref="C357">IF(ROW()&lt;=ROWS(Table1[]), INDEX(Table1[SampleID], ROW()), INDEX(Table2[SampleID], ROW()-ROWS(Table1[])))</f>
        <v>723477</v>
      </c>
      <c r="D357" t="str" cm="1">
        <f t="array" ref="D357">IF(ROW()&lt;=ROWS(Table1[]), INDEX(Table1[Survey], ROW()), INDEX(Table2[Survey], ROW()-ROWS(Table1[])))</f>
        <v>EDSM</v>
      </c>
      <c r="E357" t="str" cm="1">
        <f t="array" ref="E357">IF(ROW()&lt;=ROWS(Table1[]), INDEX(Table1[Station Code], ROW()), INDEX(Table2[Station], ROW()-ROWS(Table1[])))</f>
        <v>25-21-SM04</v>
      </c>
      <c r="F357" t="str" cm="1">
        <f t="array" ref="F357">IF(ROW()&lt;=ROWS(Table1[]), INDEX(Table1[Region], ROW()), INDEX(Table2[Region], ROW()-ROWS(Table1[])))</f>
        <v>West</v>
      </c>
      <c r="G357" t="str" cm="1">
        <f t="array" ref="G357">IF(ROW()&lt;=ROWS(Table1[]), INDEX(Table1[Subregion], ROW()), INDEX(Table2[Subregion], ROW()-ROWS(Table1[])))</f>
        <v>Suisun Marsh</v>
      </c>
      <c r="H357" t="str" cm="1">
        <f t="array" ref="H357">IF(ROW()&lt;=ROWS(Table1[]), INDEX(Table1[Stratum], ROW()), INDEX(Table2[Stratum], ROW()-ROWS(Table1[])))</f>
        <v>Suisun Marsh</v>
      </c>
      <c r="I357" cm="1">
        <f t="array" ref="I357">IF(ROW()&lt;=ROWS(Table1[]), INDEX(Table1[Fork Length], ROW()), INDEX(Table2[Length], ROW()-ROWS(Table1[])))</f>
        <v>76</v>
      </c>
      <c r="J357" cm="1">
        <f t="array" ref="J357">IF(ROW()&lt;=ROWS(Table1[]), INDEX(Table1[Catch], ROW()), INDEX(Table2[Frequency], ROW()-ROWS(Table1[])))</f>
        <v>1</v>
      </c>
      <c r="K357" t="str" cm="1">
        <f t="array" ref="K357">IF(ROW()&lt;=ROWS(Table1[]), INDEX(Table1[Life Stage], ROW()), INDEX(Table2[Life Stage], ROW()-ROWS(Table1[])))</f>
        <v>Juvenile</v>
      </c>
      <c r="L357" s="50" cm="1">
        <f t="array" ref="L357">IF(ROW()&lt;=ROWS(Table1[]), INDEX(Table1[SalvageSum], ROW()), INDEX(Table2[SalvageSum], ROW()-ROWS(Table1[])))</f>
        <v>0</v>
      </c>
      <c r="M357" s="50" cm="1">
        <f t="array" ref="M357">IF(ROW()&lt;=ROWS(Table1[]), INDEX(Table1[ExpSalv], ROW()), INDEX(Table2[ExpSalv], ROW()-ROWS(Table1[])))</f>
        <v>0</v>
      </c>
      <c r="N357" t="str" cm="1">
        <f t="array" ref="N357">IF(ROW()&lt;=ROWS(Table1[]), INDEX(Table1[Agency], ROW()), INDEX(Table2[Agency], ROW()-ROWS(Table1[])))</f>
        <v>USFWS</v>
      </c>
      <c r="O357" cm="1">
        <f t="array" ref="O357">IF(ROW()&lt;=ROWS(Table1[]), INDEX(Table1[Notes], ROW()), INDEX(Table2[Comments], ROW()-ROWS(Table1[])))</f>
        <v>0</v>
      </c>
    </row>
    <row r="358" spans="1:15" x14ac:dyDescent="0.25">
      <c r="A358" cm="1">
        <f t="array" ref="A358">IF(ROW()&lt;=ROWS(Table1[]), INDEX(Table1[SurveyNo], ROW()), INDEX(Table2[SurveyNo], ROW()-ROWS(Table1[])))</f>
        <v>0</v>
      </c>
      <c r="B358" s="23" cm="1">
        <f t="array" ref="B358">IF(ROW()&lt;=ROWS(Table1[]), INDEX(Table1[Date], ROW()), INDEX(Table2[Date], ROW()-ROWS(Table1[])))</f>
        <v>45644</v>
      </c>
      <c r="C358" cm="1">
        <f t="array" ref="C358">IF(ROW()&lt;=ROWS(Table1[]), INDEX(Table1[SampleID], ROW()), INDEX(Table2[SampleID], ROW()-ROWS(Table1[])))</f>
        <v>723502</v>
      </c>
      <c r="D358" t="str" cm="1">
        <f t="array" ref="D358">IF(ROW()&lt;=ROWS(Table1[]), INDEX(Table1[Survey], ROW()), INDEX(Table2[Survey], ROW()-ROWS(Table1[])))</f>
        <v>EDSM</v>
      </c>
      <c r="E358" t="str" cm="1">
        <f t="array" ref="E358">IF(ROW()&lt;=ROWS(Table1[]), INDEX(Table1[Station Code], ROW()), INDEX(Table2[Station], ROW()-ROWS(Table1[])))</f>
        <v>25-21-SM03</v>
      </c>
      <c r="F358" t="str" cm="1">
        <f t="array" ref="F358">IF(ROW()&lt;=ROWS(Table1[]), INDEX(Table1[Region], ROW()), INDEX(Table2[Region], ROW()-ROWS(Table1[])))</f>
        <v>West</v>
      </c>
      <c r="G358" t="str" cm="1">
        <f t="array" ref="G358">IF(ROW()&lt;=ROWS(Table1[]), INDEX(Table1[Subregion], ROW()), INDEX(Table2[Subregion], ROW()-ROWS(Table1[])))</f>
        <v>Suisun Marsh</v>
      </c>
      <c r="H358" t="str" cm="1">
        <f t="array" ref="H358">IF(ROW()&lt;=ROWS(Table1[]), INDEX(Table1[Stratum], ROW()), INDEX(Table2[Stratum], ROW()-ROWS(Table1[])))</f>
        <v>Suisun Marsh</v>
      </c>
      <c r="I358" cm="1">
        <f t="array" ref="I358">IF(ROW()&lt;=ROWS(Table1[]), INDEX(Table1[Fork Length], ROW()), INDEX(Table2[Length], ROW()-ROWS(Table1[])))</f>
        <v>62</v>
      </c>
      <c r="J358" cm="1">
        <f t="array" ref="J358">IF(ROW()&lt;=ROWS(Table1[]), INDEX(Table1[Catch], ROW()), INDEX(Table2[Frequency], ROW()-ROWS(Table1[])))</f>
        <v>1</v>
      </c>
      <c r="K358" t="str" cm="1">
        <f t="array" ref="K358">IF(ROW()&lt;=ROWS(Table1[]), INDEX(Table1[Life Stage], ROW()), INDEX(Table2[Life Stage], ROW()-ROWS(Table1[])))</f>
        <v>Juvenile</v>
      </c>
      <c r="L358" s="50" cm="1">
        <f t="array" ref="L358">IF(ROW()&lt;=ROWS(Table1[]), INDEX(Table1[SalvageSum], ROW()), INDEX(Table2[SalvageSum], ROW()-ROWS(Table1[])))</f>
        <v>0</v>
      </c>
      <c r="M358" s="50" cm="1">
        <f t="array" ref="M358">IF(ROW()&lt;=ROWS(Table1[]), INDEX(Table1[ExpSalv], ROW()), INDEX(Table2[ExpSalv], ROW()-ROWS(Table1[])))</f>
        <v>0</v>
      </c>
      <c r="N358" t="str" cm="1">
        <f t="array" ref="N358">IF(ROW()&lt;=ROWS(Table1[]), INDEX(Table1[Agency], ROW()), INDEX(Table2[Agency], ROW()-ROWS(Table1[])))</f>
        <v>USFWS</v>
      </c>
      <c r="O358" cm="1">
        <f t="array" ref="O358">IF(ROW()&lt;=ROWS(Table1[]), INDEX(Table1[Notes], ROW()), INDEX(Table2[Comments], ROW()-ROWS(Table1[])))</f>
        <v>0</v>
      </c>
    </row>
    <row r="359" spans="1:15" x14ac:dyDescent="0.25">
      <c r="A359" cm="1">
        <f t="array" ref="A359">IF(ROW()&lt;=ROWS(Table1[]), INDEX(Table1[SurveyNo], ROW()), INDEX(Table2[SurveyNo], ROW()-ROWS(Table1[])))</f>
        <v>0</v>
      </c>
      <c r="B359" s="23" cm="1">
        <f t="array" ref="B359">IF(ROW()&lt;=ROWS(Table1[]), INDEX(Table1[Date], ROW()), INDEX(Table2[Date], ROW()-ROWS(Table1[])))</f>
        <v>45644</v>
      </c>
      <c r="C359" cm="1">
        <f t="array" ref="C359">IF(ROW()&lt;=ROWS(Table1[]), INDEX(Table1[SampleID], ROW()), INDEX(Table2[SampleID], ROW()-ROWS(Table1[])))</f>
        <v>723502</v>
      </c>
      <c r="D359" t="str" cm="1">
        <f t="array" ref="D359">IF(ROW()&lt;=ROWS(Table1[]), INDEX(Table1[Survey], ROW()), INDEX(Table2[Survey], ROW()-ROWS(Table1[])))</f>
        <v>EDSM</v>
      </c>
      <c r="E359" t="str" cm="1">
        <f t="array" ref="E359">IF(ROW()&lt;=ROWS(Table1[]), INDEX(Table1[Station Code], ROW()), INDEX(Table2[Station], ROW()-ROWS(Table1[])))</f>
        <v>25-21-SM03</v>
      </c>
      <c r="F359" t="str" cm="1">
        <f t="array" ref="F359">IF(ROW()&lt;=ROWS(Table1[]), INDEX(Table1[Region], ROW()), INDEX(Table2[Region], ROW()-ROWS(Table1[])))</f>
        <v>West</v>
      </c>
      <c r="G359" t="str" cm="1">
        <f t="array" ref="G359">IF(ROW()&lt;=ROWS(Table1[]), INDEX(Table1[Subregion], ROW()), INDEX(Table2[Subregion], ROW()-ROWS(Table1[])))</f>
        <v>Suisun Marsh</v>
      </c>
      <c r="H359" t="str" cm="1">
        <f t="array" ref="H359">IF(ROW()&lt;=ROWS(Table1[]), INDEX(Table1[Stratum], ROW()), INDEX(Table2[Stratum], ROW()-ROWS(Table1[])))</f>
        <v>Suisun Marsh</v>
      </c>
      <c r="I359" cm="1">
        <f t="array" ref="I359">IF(ROW()&lt;=ROWS(Table1[]), INDEX(Table1[Fork Length], ROW()), INDEX(Table2[Length], ROW()-ROWS(Table1[])))</f>
        <v>66</v>
      </c>
      <c r="J359" cm="1">
        <f t="array" ref="J359">IF(ROW()&lt;=ROWS(Table1[]), INDEX(Table1[Catch], ROW()), INDEX(Table2[Frequency], ROW()-ROWS(Table1[])))</f>
        <v>1</v>
      </c>
      <c r="K359" t="str" cm="1">
        <f t="array" ref="K359">IF(ROW()&lt;=ROWS(Table1[]), INDEX(Table1[Life Stage], ROW()), INDEX(Table2[Life Stage], ROW()-ROWS(Table1[])))</f>
        <v>Juvenile</v>
      </c>
      <c r="L359" s="50" cm="1">
        <f t="array" ref="L359">IF(ROW()&lt;=ROWS(Table1[]), INDEX(Table1[SalvageSum], ROW()), INDEX(Table2[SalvageSum], ROW()-ROWS(Table1[])))</f>
        <v>0</v>
      </c>
      <c r="M359" s="50" cm="1">
        <f t="array" ref="M359">IF(ROW()&lt;=ROWS(Table1[]), INDEX(Table1[ExpSalv], ROW()), INDEX(Table2[ExpSalv], ROW()-ROWS(Table1[])))</f>
        <v>0</v>
      </c>
      <c r="N359" t="str" cm="1">
        <f t="array" ref="N359">IF(ROW()&lt;=ROWS(Table1[]), INDEX(Table1[Agency], ROW()), INDEX(Table2[Agency], ROW()-ROWS(Table1[])))</f>
        <v>USFWS</v>
      </c>
      <c r="O359" cm="1">
        <f t="array" ref="O359">IF(ROW()&lt;=ROWS(Table1[]), INDEX(Table1[Notes], ROW()), INDEX(Table2[Comments], ROW()-ROWS(Table1[])))</f>
        <v>0</v>
      </c>
    </row>
    <row r="360" spans="1:15" x14ac:dyDescent="0.25">
      <c r="A360" cm="1">
        <f t="array" ref="A360">IF(ROW()&lt;=ROWS(Table1[]), INDEX(Table1[SurveyNo], ROW()), INDEX(Table2[SurveyNo], ROW()-ROWS(Table1[])))</f>
        <v>0</v>
      </c>
      <c r="B360" s="23" cm="1">
        <f t="array" ref="B360">IF(ROW()&lt;=ROWS(Table1[]), INDEX(Table1[Date], ROW()), INDEX(Table2[Date], ROW()-ROWS(Table1[])))</f>
        <v>45644</v>
      </c>
      <c r="C360" cm="1">
        <f t="array" ref="C360">IF(ROW()&lt;=ROWS(Table1[]), INDEX(Table1[SampleID], ROW()), INDEX(Table2[SampleID], ROW()-ROWS(Table1[])))</f>
        <v>723502</v>
      </c>
      <c r="D360" t="str" cm="1">
        <f t="array" ref="D360">IF(ROW()&lt;=ROWS(Table1[]), INDEX(Table1[Survey], ROW()), INDEX(Table2[Survey], ROW()-ROWS(Table1[])))</f>
        <v>EDSM</v>
      </c>
      <c r="E360" t="str" cm="1">
        <f t="array" ref="E360">IF(ROW()&lt;=ROWS(Table1[]), INDEX(Table1[Station Code], ROW()), INDEX(Table2[Station], ROW()-ROWS(Table1[])))</f>
        <v>25-21-SM03</v>
      </c>
      <c r="F360" t="str" cm="1">
        <f t="array" ref="F360">IF(ROW()&lt;=ROWS(Table1[]), INDEX(Table1[Region], ROW()), INDEX(Table2[Region], ROW()-ROWS(Table1[])))</f>
        <v>West</v>
      </c>
      <c r="G360" t="str" cm="1">
        <f t="array" ref="G360">IF(ROW()&lt;=ROWS(Table1[]), INDEX(Table1[Subregion], ROW()), INDEX(Table2[Subregion], ROW()-ROWS(Table1[])))</f>
        <v>Suisun Marsh</v>
      </c>
      <c r="H360" t="str" cm="1">
        <f t="array" ref="H360">IF(ROW()&lt;=ROWS(Table1[]), INDEX(Table1[Stratum], ROW()), INDEX(Table2[Stratum], ROW()-ROWS(Table1[])))</f>
        <v>Suisun Marsh</v>
      </c>
      <c r="I360" cm="1">
        <f t="array" ref="I360">IF(ROW()&lt;=ROWS(Table1[]), INDEX(Table1[Fork Length], ROW()), INDEX(Table2[Length], ROW()-ROWS(Table1[])))</f>
        <v>69</v>
      </c>
      <c r="J360" cm="1">
        <f t="array" ref="J360">IF(ROW()&lt;=ROWS(Table1[]), INDEX(Table1[Catch], ROW()), INDEX(Table2[Frequency], ROW()-ROWS(Table1[])))</f>
        <v>1</v>
      </c>
      <c r="K360" t="str" cm="1">
        <f t="array" ref="K360">IF(ROW()&lt;=ROWS(Table1[]), INDEX(Table1[Life Stage], ROW()), INDEX(Table2[Life Stage], ROW()-ROWS(Table1[])))</f>
        <v>Juvenile</v>
      </c>
      <c r="L360" s="50" cm="1">
        <f t="array" ref="L360">IF(ROW()&lt;=ROWS(Table1[]), INDEX(Table1[SalvageSum], ROW()), INDEX(Table2[SalvageSum], ROW()-ROWS(Table1[])))</f>
        <v>0</v>
      </c>
      <c r="M360" s="50" cm="1">
        <f t="array" ref="M360">IF(ROW()&lt;=ROWS(Table1[]), INDEX(Table1[ExpSalv], ROW()), INDEX(Table2[ExpSalv], ROW()-ROWS(Table1[])))</f>
        <v>0</v>
      </c>
      <c r="N360" t="str" cm="1">
        <f t="array" ref="N360">IF(ROW()&lt;=ROWS(Table1[]), INDEX(Table1[Agency], ROW()), INDEX(Table2[Agency], ROW()-ROWS(Table1[])))</f>
        <v>USFWS</v>
      </c>
      <c r="O360" cm="1">
        <f t="array" ref="O360">IF(ROW()&lt;=ROWS(Table1[]), INDEX(Table1[Notes], ROW()), INDEX(Table2[Comments], ROW()-ROWS(Table1[])))</f>
        <v>0</v>
      </c>
    </row>
    <row r="361" spans="1:15" x14ac:dyDescent="0.25">
      <c r="A361" cm="1">
        <f t="array" ref="A361">IF(ROW()&lt;=ROWS(Table1[]), INDEX(Table1[SurveyNo], ROW()), INDEX(Table2[SurveyNo], ROW()-ROWS(Table1[])))</f>
        <v>0</v>
      </c>
      <c r="B361" s="23" cm="1">
        <f t="array" ref="B361">IF(ROW()&lt;=ROWS(Table1[]), INDEX(Table1[Date], ROW()), INDEX(Table2[Date], ROW()-ROWS(Table1[])))</f>
        <v>45644</v>
      </c>
      <c r="C361" cm="1">
        <f t="array" ref="C361">IF(ROW()&lt;=ROWS(Table1[]), INDEX(Table1[SampleID], ROW()), INDEX(Table2[SampleID], ROW()-ROWS(Table1[])))</f>
        <v>723502</v>
      </c>
      <c r="D361" t="str" cm="1">
        <f t="array" ref="D361">IF(ROW()&lt;=ROWS(Table1[]), INDEX(Table1[Survey], ROW()), INDEX(Table2[Survey], ROW()-ROWS(Table1[])))</f>
        <v>EDSM</v>
      </c>
      <c r="E361" t="str" cm="1">
        <f t="array" ref="E361">IF(ROW()&lt;=ROWS(Table1[]), INDEX(Table1[Station Code], ROW()), INDEX(Table2[Station], ROW()-ROWS(Table1[])))</f>
        <v>25-21-SM03</v>
      </c>
      <c r="F361" t="str" cm="1">
        <f t="array" ref="F361">IF(ROW()&lt;=ROWS(Table1[]), INDEX(Table1[Region], ROW()), INDEX(Table2[Region], ROW()-ROWS(Table1[])))</f>
        <v>West</v>
      </c>
      <c r="G361" t="str" cm="1">
        <f t="array" ref="G361">IF(ROW()&lt;=ROWS(Table1[]), INDEX(Table1[Subregion], ROW()), INDEX(Table2[Subregion], ROW()-ROWS(Table1[])))</f>
        <v>Suisun Marsh</v>
      </c>
      <c r="H361" t="str" cm="1">
        <f t="array" ref="H361">IF(ROW()&lt;=ROWS(Table1[]), INDEX(Table1[Stratum], ROW()), INDEX(Table2[Stratum], ROW()-ROWS(Table1[])))</f>
        <v>Suisun Marsh</v>
      </c>
      <c r="I361" cm="1">
        <f t="array" ref="I361">IF(ROW()&lt;=ROWS(Table1[]), INDEX(Table1[Fork Length], ROW()), INDEX(Table2[Length], ROW()-ROWS(Table1[])))</f>
        <v>70</v>
      </c>
      <c r="J361" cm="1">
        <f t="array" ref="J361">IF(ROW()&lt;=ROWS(Table1[]), INDEX(Table1[Catch], ROW()), INDEX(Table2[Frequency], ROW()-ROWS(Table1[])))</f>
        <v>1</v>
      </c>
      <c r="K361" t="str" cm="1">
        <f t="array" ref="K361">IF(ROW()&lt;=ROWS(Table1[]), INDEX(Table1[Life Stage], ROW()), INDEX(Table2[Life Stage], ROW()-ROWS(Table1[])))</f>
        <v>Juvenile</v>
      </c>
      <c r="L361" s="50" cm="1">
        <f t="array" ref="L361">IF(ROW()&lt;=ROWS(Table1[]), INDEX(Table1[SalvageSum], ROW()), INDEX(Table2[SalvageSum], ROW()-ROWS(Table1[])))</f>
        <v>0</v>
      </c>
      <c r="M361" s="50" cm="1">
        <f t="array" ref="M361">IF(ROW()&lt;=ROWS(Table1[]), INDEX(Table1[ExpSalv], ROW()), INDEX(Table2[ExpSalv], ROW()-ROWS(Table1[])))</f>
        <v>0</v>
      </c>
      <c r="N361" t="str" cm="1">
        <f t="array" ref="N361">IF(ROW()&lt;=ROWS(Table1[]), INDEX(Table1[Agency], ROW()), INDEX(Table2[Agency], ROW()-ROWS(Table1[])))</f>
        <v>USFWS</v>
      </c>
      <c r="O361" cm="1">
        <f t="array" ref="O361">IF(ROW()&lt;=ROWS(Table1[]), INDEX(Table1[Notes], ROW()), INDEX(Table2[Comments], ROW()-ROWS(Table1[])))</f>
        <v>0</v>
      </c>
    </row>
    <row r="362" spans="1:15" x14ac:dyDescent="0.25">
      <c r="A362" cm="1">
        <f t="array" ref="A362">IF(ROW()&lt;=ROWS(Table1[]), INDEX(Table1[SurveyNo], ROW()), INDEX(Table2[SurveyNo], ROW()-ROWS(Table1[])))</f>
        <v>0</v>
      </c>
      <c r="B362" s="23" cm="1">
        <f t="array" ref="B362">IF(ROW()&lt;=ROWS(Table1[]), INDEX(Table1[Date], ROW()), INDEX(Table2[Date], ROW()-ROWS(Table1[])))</f>
        <v>45644</v>
      </c>
      <c r="C362" cm="1">
        <f t="array" ref="C362">IF(ROW()&lt;=ROWS(Table1[]), INDEX(Table1[SampleID], ROW()), INDEX(Table2[SampleID], ROW()-ROWS(Table1[])))</f>
        <v>723502</v>
      </c>
      <c r="D362" t="str" cm="1">
        <f t="array" ref="D362">IF(ROW()&lt;=ROWS(Table1[]), INDEX(Table1[Survey], ROW()), INDEX(Table2[Survey], ROW()-ROWS(Table1[])))</f>
        <v>EDSM</v>
      </c>
      <c r="E362" t="str" cm="1">
        <f t="array" ref="E362">IF(ROW()&lt;=ROWS(Table1[]), INDEX(Table1[Station Code], ROW()), INDEX(Table2[Station], ROW()-ROWS(Table1[])))</f>
        <v>25-21-SM03</v>
      </c>
      <c r="F362" t="str" cm="1">
        <f t="array" ref="F362">IF(ROW()&lt;=ROWS(Table1[]), INDEX(Table1[Region], ROW()), INDEX(Table2[Region], ROW()-ROWS(Table1[])))</f>
        <v>West</v>
      </c>
      <c r="G362" t="str" cm="1">
        <f t="array" ref="G362">IF(ROW()&lt;=ROWS(Table1[]), INDEX(Table1[Subregion], ROW()), INDEX(Table2[Subregion], ROW()-ROWS(Table1[])))</f>
        <v>Suisun Marsh</v>
      </c>
      <c r="H362" t="str" cm="1">
        <f t="array" ref="H362">IF(ROW()&lt;=ROWS(Table1[]), INDEX(Table1[Stratum], ROW()), INDEX(Table2[Stratum], ROW()-ROWS(Table1[])))</f>
        <v>Suisun Marsh</v>
      </c>
      <c r="I362" cm="1">
        <f t="array" ref="I362">IF(ROW()&lt;=ROWS(Table1[]), INDEX(Table1[Fork Length], ROW()), INDEX(Table2[Length], ROW()-ROWS(Table1[])))</f>
        <v>71</v>
      </c>
      <c r="J362" cm="1">
        <f t="array" ref="J362">IF(ROW()&lt;=ROWS(Table1[]), INDEX(Table1[Catch], ROW()), INDEX(Table2[Frequency], ROW()-ROWS(Table1[])))</f>
        <v>1</v>
      </c>
      <c r="K362" t="str" cm="1">
        <f t="array" ref="K362">IF(ROW()&lt;=ROWS(Table1[]), INDEX(Table1[Life Stage], ROW()), INDEX(Table2[Life Stage], ROW()-ROWS(Table1[])))</f>
        <v>Juvenile</v>
      </c>
      <c r="L362" s="50" cm="1">
        <f t="array" ref="L362">IF(ROW()&lt;=ROWS(Table1[]), INDEX(Table1[SalvageSum], ROW()), INDEX(Table2[SalvageSum], ROW()-ROWS(Table1[])))</f>
        <v>0</v>
      </c>
      <c r="M362" s="50" cm="1">
        <f t="array" ref="M362">IF(ROW()&lt;=ROWS(Table1[]), INDEX(Table1[ExpSalv], ROW()), INDEX(Table2[ExpSalv], ROW()-ROWS(Table1[])))</f>
        <v>0</v>
      </c>
      <c r="N362" t="str" cm="1">
        <f t="array" ref="N362">IF(ROW()&lt;=ROWS(Table1[]), INDEX(Table1[Agency], ROW()), INDEX(Table2[Agency], ROW()-ROWS(Table1[])))</f>
        <v>USFWS</v>
      </c>
      <c r="O362" cm="1">
        <f t="array" ref="O362">IF(ROW()&lt;=ROWS(Table1[]), INDEX(Table1[Notes], ROW()), INDEX(Table2[Comments], ROW()-ROWS(Table1[])))</f>
        <v>0</v>
      </c>
    </row>
    <row r="363" spans="1:15" x14ac:dyDescent="0.25">
      <c r="A363" cm="1">
        <f t="array" ref="A363">IF(ROW()&lt;=ROWS(Table1[]), INDEX(Table1[SurveyNo], ROW()), INDEX(Table2[SurveyNo], ROW()-ROWS(Table1[])))</f>
        <v>0</v>
      </c>
      <c r="B363" s="23" cm="1">
        <f t="array" ref="B363">IF(ROW()&lt;=ROWS(Table1[]), INDEX(Table1[Date], ROW()), INDEX(Table2[Date], ROW()-ROWS(Table1[])))</f>
        <v>45644</v>
      </c>
      <c r="C363" cm="1">
        <f t="array" ref="C363">IF(ROW()&lt;=ROWS(Table1[]), INDEX(Table1[SampleID], ROW()), INDEX(Table2[SampleID], ROW()-ROWS(Table1[])))</f>
        <v>723502</v>
      </c>
      <c r="D363" t="str" cm="1">
        <f t="array" ref="D363">IF(ROW()&lt;=ROWS(Table1[]), INDEX(Table1[Survey], ROW()), INDEX(Table2[Survey], ROW()-ROWS(Table1[])))</f>
        <v>EDSM</v>
      </c>
      <c r="E363" t="str" cm="1">
        <f t="array" ref="E363">IF(ROW()&lt;=ROWS(Table1[]), INDEX(Table1[Station Code], ROW()), INDEX(Table2[Station], ROW()-ROWS(Table1[])))</f>
        <v>25-21-SM03</v>
      </c>
      <c r="F363" t="str" cm="1">
        <f t="array" ref="F363">IF(ROW()&lt;=ROWS(Table1[]), INDEX(Table1[Region], ROW()), INDEX(Table2[Region], ROW()-ROWS(Table1[])))</f>
        <v>West</v>
      </c>
      <c r="G363" t="str" cm="1">
        <f t="array" ref="G363">IF(ROW()&lt;=ROWS(Table1[]), INDEX(Table1[Subregion], ROW()), INDEX(Table2[Subregion], ROW()-ROWS(Table1[])))</f>
        <v>Suisun Marsh</v>
      </c>
      <c r="H363" t="str" cm="1">
        <f t="array" ref="H363">IF(ROW()&lt;=ROWS(Table1[]), INDEX(Table1[Stratum], ROW()), INDEX(Table2[Stratum], ROW()-ROWS(Table1[])))</f>
        <v>Suisun Marsh</v>
      </c>
      <c r="I363" cm="1">
        <f t="array" ref="I363">IF(ROW()&lt;=ROWS(Table1[]), INDEX(Table1[Fork Length], ROW()), INDEX(Table2[Length], ROW()-ROWS(Table1[])))</f>
        <v>72</v>
      </c>
      <c r="J363" cm="1">
        <f t="array" ref="J363">IF(ROW()&lt;=ROWS(Table1[]), INDEX(Table1[Catch], ROW()), INDEX(Table2[Frequency], ROW()-ROWS(Table1[])))</f>
        <v>1</v>
      </c>
      <c r="K363" t="str" cm="1">
        <f t="array" ref="K363">IF(ROW()&lt;=ROWS(Table1[]), INDEX(Table1[Life Stage], ROW()), INDEX(Table2[Life Stage], ROW()-ROWS(Table1[])))</f>
        <v>Juvenile</v>
      </c>
      <c r="L363" s="50" cm="1">
        <f t="array" ref="L363">IF(ROW()&lt;=ROWS(Table1[]), INDEX(Table1[SalvageSum], ROW()), INDEX(Table2[SalvageSum], ROW()-ROWS(Table1[])))</f>
        <v>0</v>
      </c>
      <c r="M363" s="50" cm="1">
        <f t="array" ref="M363">IF(ROW()&lt;=ROWS(Table1[]), INDEX(Table1[ExpSalv], ROW()), INDEX(Table2[ExpSalv], ROW()-ROWS(Table1[])))</f>
        <v>0</v>
      </c>
      <c r="N363" t="str" cm="1">
        <f t="array" ref="N363">IF(ROW()&lt;=ROWS(Table1[]), INDEX(Table1[Agency], ROW()), INDEX(Table2[Agency], ROW()-ROWS(Table1[])))</f>
        <v>USFWS</v>
      </c>
      <c r="O363" cm="1">
        <f t="array" ref="O363">IF(ROW()&lt;=ROWS(Table1[]), INDEX(Table1[Notes], ROW()), INDEX(Table2[Comments], ROW()-ROWS(Table1[])))</f>
        <v>0</v>
      </c>
    </row>
    <row r="364" spans="1:15" x14ac:dyDescent="0.25">
      <c r="A364" cm="1">
        <f t="array" ref="A364">IF(ROW()&lt;=ROWS(Table1[]), INDEX(Table1[SurveyNo], ROW()), INDEX(Table2[SurveyNo], ROW()-ROWS(Table1[])))</f>
        <v>0</v>
      </c>
      <c r="B364" s="23" cm="1">
        <f t="array" ref="B364">IF(ROW()&lt;=ROWS(Table1[]), INDEX(Table1[Date], ROW()), INDEX(Table2[Date], ROW()-ROWS(Table1[])))</f>
        <v>45644</v>
      </c>
      <c r="C364" cm="1">
        <f t="array" ref="C364">IF(ROW()&lt;=ROWS(Table1[]), INDEX(Table1[SampleID], ROW()), INDEX(Table2[SampleID], ROW()-ROWS(Table1[])))</f>
        <v>723502</v>
      </c>
      <c r="D364" t="str" cm="1">
        <f t="array" ref="D364">IF(ROW()&lt;=ROWS(Table1[]), INDEX(Table1[Survey], ROW()), INDEX(Table2[Survey], ROW()-ROWS(Table1[])))</f>
        <v>EDSM</v>
      </c>
      <c r="E364" t="str" cm="1">
        <f t="array" ref="E364">IF(ROW()&lt;=ROWS(Table1[]), INDEX(Table1[Station Code], ROW()), INDEX(Table2[Station], ROW()-ROWS(Table1[])))</f>
        <v>25-21-SM03</v>
      </c>
      <c r="F364" t="str" cm="1">
        <f t="array" ref="F364">IF(ROW()&lt;=ROWS(Table1[]), INDEX(Table1[Region], ROW()), INDEX(Table2[Region], ROW()-ROWS(Table1[])))</f>
        <v>West</v>
      </c>
      <c r="G364" t="str" cm="1">
        <f t="array" ref="G364">IF(ROW()&lt;=ROWS(Table1[]), INDEX(Table1[Subregion], ROW()), INDEX(Table2[Subregion], ROW()-ROWS(Table1[])))</f>
        <v>Suisun Marsh</v>
      </c>
      <c r="H364" t="str" cm="1">
        <f t="array" ref="H364">IF(ROW()&lt;=ROWS(Table1[]), INDEX(Table1[Stratum], ROW()), INDEX(Table2[Stratum], ROW()-ROWS(Table1[])))</f>
        <v>Suisun Marsh</v>
      </c>
      <c r="I364" cm="1">
        <f t="array" ref="I364">IF(ROW()&lt;=ROWS(Table1[]), INDEX(Table1[Fork Length], ROW()), INDEX(Table2[Length], ROW()-ROWS(Table1[])))</f>
        <v>72</v>
      </c>
      <c r="J364" cm="1">
        <f t="array" ref="J364">IF(ROW()&lt;=ROWS(Table1[]), INDEX(Table1[Catch], ROW()), INDEX(Table2[Frequency], ROW()-ROWS(Table1[])))</f>
        <v>1</v>
      </c>
      <c r="K364" t="str" cm="1">
        <f t="array" ref="K364">IF(ROW()&lt;=ROWS(Table1[]), INDEX(Table1[Life Stage], ROW()), INDEX(Table2[Life Stage], ROW()-ROWS(Table1[])))</f>
        <v>Juvenile</v>
      </c>
      <c r="L364" s="50" cm="1">
        <f t="array" ref="L364">IF(ROW()&lt;=ROWS(Table1[]), INDEX(Table1[SalvageSum], ROW()), INDEX(Table2[SalvageSum], ROW()-ROWS(Table1[])))</f>
        <v>0</v>
      </c>
      <c r="M364" s="50" cm="1">
        <f t="array" ref="M364">IF(ROW()&lt;=ROWS(Table1[]), INDEX(Table1[ExpSalv], ROW()), INDEX(Table2[ExpSalv], ROW()-ROWS(Table1[])))</f>
        <v>0</v>
      </c>
      <c r="N364" t="str" cm="1">
        <f t="array" ref="N364">IF(ROW()&lt;=ROWS(Table1[]), INDEX(Table1[Agency], ROW()), INDEX(Table2[Agency], ROW()-ROWS(Table1[])))</f>
        <v>USFWS</v>
      </c>
      <c r="O364" cm="1">
        <f t="array" ref="O364">IF(ROW()&lt;=ROWS(Table1[]), INDEX(Table1[Notes], ROW()), INDEX(Table2[Comments], ROW()-ROWS(Table1[])))</f>
        <v>0</v>
      </c>
    </row>
    <row r="365" spans="1:15" x14ac:dyDescent="0.25">
      <c r="A365" cm="1">
        <f t="array" ref="A365">IF(ROW()&lt;=ROWS(Table1[]), INDEX(Table1[SurveyNo], ROW()), INDEX(Table2[SurveyNo], ROW()-ROWS(Table1[])))</f>
        <v>0</v>
      </c>
      <c r="B365" s="23" cm="1">
        <f t="array" ref="B365">IF(ROW()&lt;=ROWS(Table1[]), INDEX(Table1[Date], ROW()), INDEX(Table2[Date], ROW()-ROWS(Table1[])))</f>
        <v>45644</v>
      </c>
      <c r="C365" cm="1">
        <f t="array" ref="C365">IF(ROW()&lt;=ROWS(Table1[]), INDEX(Table1[SampleID], ROW()), INDEX(Table2[SampleID], ROW()-ROWS(Table1[])))</f>
        <v>723502</v>
      </c>
      <c r="D365" t="str" cm="1">
        <f t="array" ref="D365">IF(ROW()&lt;=ROWS(Table1[]), INDEX(Table1[Survey], ROW()), INDEX(Table2[Survey], ROW()-ROWS(Table1[])))</f>
        <v>EDSM</v>
      </c>
      <c r="E365" t="str" cm="1">
        <f t="array" ref="E365">IF(ROW()&lt;=ROWS(Table1[]), INDEX(Table1[Station Code], ROW()), INDEX(Table2[Station], ROW()-ROWS(Table1[])))</f>
        <v>25-21-SM03</v>
      </c>
      <c r="F365" t="str" cm="1">
        <f t="array" ref="F365">IF(ROW()&lt;=ROWS(Table1[]), INDEX(Table1[Region], ROW()), INDEX(Table2[Region], ROW()-ROWS(Table1[])))</f>
        <v>West</v>
      </c>
      <c r="G365" t="str" cm="1">
        <f t="array" ref="G365">IF(ROW()&lt;=ROWS(Table1[]), INDEX(Table1[Subregion], ROW()), INDEX(Table2[Subregion], ROW()-ROWS(Table1[])))</f>
        <v>Suisun Marsh</v>
      </c>
      <c r="H365" t="str" cm="1">
        <f t="array" ref="H365">IF(ROW()&lt;=ROWS(Table1[]), INDEX(Table1[Stratum], ROW()), INDEX(Table2[Stratum], ROW()-ROWS(Table1[])))</f>
        <v>Suisun Marsh</v>
      </c>
      <c r="I365" cm="1">
        <f t="array" ref="I365">IF(ROW()&lt;=ROWS(Table1[]), INDEX(Table1[Fork Length], ROW()), INDEX(Table2[Length], ROW()-ROWS(Table1[])))</f>
        <v>73</v>
      </c>
      <c r="J365" cm="1">
        <f t="array" ref="J365">IF(ROW()&lt;=ROWS(Table1[]), INDEX(Table1[Catch], ROW()), INDEX(Table2[Frequency], ROW()-ROWS(Table1[])))</f>
        <v>1</v>
      </c>
      <c r="K365" t="str" cm="1">
        <f t="array" ref="K365">IF(ROW()&lt;=ROWS(Table1[]), INDEX(Table1[Life Stage], ROW()), INDEX(Table2[Life Stage], ROW()-ROWS(Table1[])))</f>
        <v>Juvenile</v>
      </c>
      <c r="L365" s="50" cm="1">
        <f t="array" ref="L365">IF(ROW()&lt;=ROWS(Table1[]), INDEX(Table1[SalvageSum], ROW()), INDEX(Table2[SalvageSum], ROW()-ROWS(Table1[])))</f>
        <v>0</v>
      </c>
      <c r="M365" s="50" cm="1">
        <f t="array" ref="M365">IF(ROW()&lt;=ROWS(Table1[]), INDEX(Table1[ExpSalv], ROW()), INDEX(Table2[ExpSalv], ROW()-ROWS(Table1[])))</f>
        <v>0</v>
      </c>
      <c r="N365" t="str" cm="1">
        <f t="array" ref="N365">IF(ROW()&lt;=ROWS(Table1[]), INDEX(Table1[Agency], ROW()), INDEX(Table2[Agency], ROW()-ROWS(Table1[])))</f>
        <v>USFWS</v>
      </c>
      <c r="O365" cm="1">
        <f t="array" ref="O365">IF(ROW()&lt;=ROWS(Table1[]), INDEX(Table1[Notes], ROW()), INDEX(Table2[Comments], ROW()-ROWS(Table1[])))</f>
        <v>0</v>
      </c>
    </row>
    <row r="366" spans="1:15" x14ac:dyDescent="0.25">
      <c r="A366" cm="1">
        <f t="array" ref="A366">IF(ROW()&lt;=ROWS(Table1[]), INDEX(Table1[SurveyNo], ROW()), INDEX(Table2[SurveyNo], ROW()-ROWS(Table1[])))</f>
        <v>0</v>
      </c>
      <c r="B366" s="23" cm="1">
        <f t="array" ref="B366">IF(ROW()&lt;=ROWS(Table1[]), INDEX(Table1[Date], ROW()), INDEX(Table2[Date], ROW()-ROWS(Table1[])))</f>
        <v>45644</v>
      </c>
      <c r="C366" cm="1">
        <f t="array" ref="C366">IF(ROW()&lt;=ROWS(Table1[]), INDEX(Table1[SampleID], ROW()), INDEX(Table2[SampleID], ROW()-ROWS(Table1[])))</f>
        <v>723502</v>
      </c>
      <c r="D366" t="str" cm="1">
        <f t="array" ref="D366">IF(ROW()&lt;=ROWS(Table1[]), INDEX(Table1[Survey], ROW()), INDEX(Table2[Survey], ROW()-ROWS(Table1[])))</f>
        <v>EDSM</v>
      </c>
      <c r="E366" t="str" cm="1">
        <f t="array" ref="E366">IF(ROW()&lt;=ROWS(Table1[]), INDEX(Table1[Station Code], ROW()), INDEX(Table2[Station], ROW()-ROWS(Table1[])))</f>
        <v>25-21-SM03</v>
      </c>
      <c r="F366" t="str" cm="1">
        <f t="array" ref="F366">IF(ROW()&lt;=ROWS(Table1[]), INDEX(Table1[Region], ROW()), INDEX(Table2[Region], ROW()-ROWS(Table1[])))</f>
        <v>West</v>
      </c>
      <c r="G366" t="str" cm="1">
        <f t="array" ref="G366">IF(ROW()&lt;=ROWS(Table1[]), INDEX(Table1[Subregion], ROW()), INDEX(Table2[Subregion], ROW()-ROWS(Table1[])))</f>
        <v>Suisun Marsh</v>
      </c>
      <c r="H366" t="str" cm="1">
        <f t="array" ref="H366">IF(ROW()&lt;=ROWS(Table1[]), INDEX(Table1[Stratum], ROW()), INDEX(Table2[Stratum], ROW()-ROWS(Table1[])))</f>
        <v>Suisun Marsh</v>
      </c>
      <c r="I366" cm="1">
        <f t="array" ref="I366">IF(ROW()&lt;=ROWS(Table1[]), INDEX(Table1[Fork Length], ROW()), INDEX(Table2[Length], ROW()-ROWS(Table1[])))</f>
        <v>74</v>
      </c>
      <c r="J366" cm="1">
        <f t="array" ref="J366">IF(ROW()&lt;=ROWS(Table1[]), INDEX(Table1[Catch], ROW()), INDEX(Table2[Frequency], ROW()-ROWS(Table1[])))</f>
        <v>1</v>
      </c>
      <c r="K366" t="str" cm="1">
        <f t="array" ref="K366">IF(ROW()&lt;=ROWS(Table1[]), INDEX(Table1[Life Stage], ROW()), INDEX(Table2[Life Stage], ROW()-ROWS(Table1[])))</f>
        <v>Juvenile</v>
      </c>
      <c r="L366" s="50" cm="1">
        <f t="array" ref="L366">IF(ROW()&lt;=ROWS(Table1[]), INDEX(Table1[SalvageSum], ROW()), INDEX(Table2[SalvageSum], ROW()-ROWS(Table1[])))</f>
        <v>0</v>
      </c>
      <c r="M366" s="50" cm="1">
        <f t="array" ref="M366">IF(ROW()&lt;=ROWS(Table1[]), INDEX(Table1[ExpSalv], ROW()), INDEX(Table2[ExpSalv], ROW()-ROWS(Table1[])))</f>
        <v>0</v>
      </c>
      <c r="N366" t="str" cm="1">
        <f t="array" ref="N366">IF(ROW()&lt;=ROWS(Table1[]), INDEX(Table1[Agency], ROW()), INDEX(Table2[Agency], ROW()-ROWS(Table1[])))</f>
        <v>USFWS</v>
      </c>
      <c r="O366" cm="1">
        <f t="array" ref="O366">IF(ROW()&lt;=ROWS(Table1[]), INDEX(Table1[Notes], ROW()), INDEX(Table2[Comments], ROW()-ROWS(Table1[])))</f>
        <v>0</v>
      </c>
    </row>
    <row r="367" spans="1:15" x14ac:dyDescent="0.25">
      <c r="A367" cm="1">
        <f t="array" ref="A367">IF(ROW()&lt;=ROWS(Table1[]), INDEX(Table1[SurveyNo], ROW()), INDEX(Table2[SurveyNo], ROW()-ROWS(Table1[])))</f>
        <v>0</v>
      </c>
      <c r="B367" s="23" cm="1">
        <f t="array" ref="B367">IF(ROW()&lt;=ROWS(Table1[]), INDEX(Table1[Date], ROW()), INDEX(Table2[Date], ROW()-ROWS(Table1[])))</f>
        <v>45644</v>
      </c>
      <c r="C367" cm="1">
        <f t="array" ref="C367">IF(ROW()&lt;=ROWS(Table1[]), INDEX(Table1[SampleID], ROW()), INDEX(Table2[SampleID], ROW()-ROWS(Table1[])))</f>
        <v>723502</v>
      </c>
      <c r="D367" t="str" cm="1">
        <f t="array" ref="D367">IF(ROW()&lt;=ROWS(Table1[]), INDEX(Table1[Survey], ROW()), INDEX(Table2[Survey], ROW()-ROWS(Table1[])))</f>
        <v>EDSM</v>
      </c>
      <c r="E367" t="str" cm="1">
        <f t="array" ref="E367">IF(ROW()&lt;=ROWS(Table1[]), INDEX(Table1[Station Code], ROW()), INDEX(Table2[Station], ROW()-ROWS(Table1[])))</f>
        <v>25-21-SM03</v>
      </c>
      <c r="F367" t="str" cm="1">
        <f t="array" ref="F367">IF(ROW()&lt;=ROWS(Table1[]), INDEX(Table1[Region], ROW()), INDEX(Table2[Region], ROW()-ROWS(Table1[])))</f>
        <v>West</v>
      </c>
      <c r="G367" t="str" cm="1">
        <f t="array" ref="G367">IF(ROW()&lt;=ROWS(Table1[]), INDEX(Table1[Subregion], ROW()), INDEX(Table2[Subregion], ROW()-ROWS(Table1[])))</f>
        <v>Suisun Marsh</v>
      </c>
      <c r="H367" t="str" cm="1">
        <f t="array" ref="H367">IF(ROW()&lt;=ROWS(Table1[]), INDEX(Table1[Stratum], ROW()), INDEX(Table2[Stratum], ROW()-ROWS(Table1[])))</f>
        <v>Suisun Marsh</v>
      </c>
      <c r="I367" cm="1">
        <f t="array" ref="I367">IF(ROW()&lt;=ROWS(Table1[]), INDEX(Table1[Fork Length], ROW()), INDEX(Table2[Length], ROW()-ROWS(Table1[])))</f>
        <v>75</v>
      </c>
      <c r="J367" cm="1">
        <f t="array" ref="J367">IF(ROW()&lt;=ROWS(Table1[]), INDEX(Table1[Catch], ROW()), INDEX(Table2[Frequency], ROW()-ROWS(Table1[])))</f>
        <v>1</v>
      </c>
      <c r="K367" t="str" cm="1">
        <f t="array" ref="K367">IF(ROW()&lt;=ROWS(Table1[]), INDEX(Table1[Life Stage], ROW()), INDEX(Table2[Life Stage], ROW()-ROWS(Table1[])))</f>
        <v>Juvenile</v>
      </c>
      <c r="L367" s="50" cm="1">
        <f t="array" ref="L367">IF(ROW()&lt;=ROWS(Table1[]), INDEX(Table1[SalvageSum], ROW()), INDEX(Table2[SalvageSum], ROW()-ROWS(Table1[])))</f>
        <v>0</v>
      </c>
      <c r="M367" s="50" cm="1">
        <f t="array" ref="M367">IF(ROW()&lt;=ROWS(Table1[]), INDEX(Table1[ExpSalv], ROW()), INDEX(Table2[ExpSalv], ROW()-ROWS(Table1[])))</f>
        <v>0</v>
      </c>
      <c r="N367" t="str" cm="1">
        <f t="array" ref="N367">IF(ROW()&lt;=ROWS(Table1[]), INDEX(Table1[Agency], ROW()), INDEX(Table2[Agency], ROW()-ROWS(Table1[])))</f>
        <v>USFWS</v>
      </c>
      <c r="O367" cm="1">
        <f t="array" ref="O367">IF(ROW()&lt;=ROWS(Table1[]), INDEX(Table1[Notes], ROW()), INDEX(Table2[Comments], ROW()-ROWS(Table1[])))</f>
        <v>0</v>
      </c>
    </row>
    <row r="368" spans="1:15" x14ac:dyDescent="0.25">
      <c r="A368" cm="1">
        <f t="array" ref="A368">IF(ROW()&lt;=ROWS(Table1[]), INDEX(Table1[SurveyNo], ROW()), INDEX(Table2[SurveyNo], ROW()-ROWS(Table1[])))</f>
        <v>0</v>
      </c>
      <c r="B368" s="23" cm="1">
        <f t="array" ref="B368">IF(ROW()&lt;=ROWS(Table1[]), INDEX(Table1[Date], ROW()), INDEX(Table2[Date], ROW()-ROWS(Table1[])))</f>
        <v>45644</v>
      </c>
      <c r="C368" cm="1">
        <f t="array" ref="C368">IF(ROW()&lt;=ROWS(Table1[]), INDEX(Table1[SampleID], ROW()), INDEX(Table2[SampleID], ROW()-ROWS(Table1[])))</f>
        <v>723502</v>
      </c>
      <c r="D368" t="str" cm="1">
        <f t="array" ref="D368">IF(ROW()&lt;=ROWS(Table1[]), INDEX(Table1[Survey], ROW()), INDEX(Table2[Survey], ROW()-ROWS(Table1[])))</f>
        <v>EDSM</v>
      </c>
      <c r="E368" t="str" cm="1">
        <f t="array" ref="E368">IF(ROW()&lt;=ROWS(Table1[]), INDEX(Table1[Station Code], ROW()), INDEX(Table2[Station], ROW()-ROWS(Table1[])))</f>
        <v>25-21-SM03</v>
      </c>
      <c r="F368" t="str" cm="1">
        <f t="array" ref="F368">IF(ROW()&lt;=ROWS(Table1[]), INDEX(Table1[Region], ROW()), INDEX(Table2[Region], ROW()-ROWS(Table1[])))</f>
        <v>West</v>
      </c>
      <c r="G368" t="str" cm="1">
        <f t="array" ref="G368">IF(ROW()&lt;=ROWS(Table1[]), INDEX(Table1[Subregion], ROW()), INDEX(Table2[Subregion], ROW()-ROWS(Table1[])))</f>
        <v>Suisun Marsh</v>
      </c>
      <c r="H368" t="str" cm="1">
        <f t="array" ref="H368">IF(ROW()&lt;=ROWS(Table1[]), INDEX(Table1[Stratum], ROW()), INDEX(Table2[Stratum], ROW()-ROWS(Table1[])))</f>
        <v>Suisun Marsh</v>
      </c>
      <c r="I368" cm="1">
        <f t="array" ref="I368">IF(ROW()&lt;=ROWS(Table1[]), INDEX(Table1[Fork Length], ROW()), INDEX(Table2[Length], ROW()-ROWS(Table1[])))</f>
        <v>94</v>
      </c>
      <c r="J368" cm="1">
        <f t="array" ref="J368">IF(ROW()&lt;=ROWS(Table1[]), INDEX(Table1[Catch], ROW()), INDEX(Table2[Frequency], ROW()-ROWS(Table1[])))</f>
        <v>1</v>
      </c>
      <c r="K368" t="str" cm="1">
        <f t="array" ref="K368">IF(ROW()&lt;=ROWS(Table1[]), INDEX(Table1[Life Stage], ROW()), INDEX(Table2[Life Stage], ROW()-ROWS(Table1[])))</f>
        <v>Adult</v>
      </c>
      <c r="L368" s="50" cm="1">
        <f t="array" ref="L368">IF(ROW()&lt;=ROWS(Table1[]), INDEX(Table1[SalvageSum], ROW()), INDEX(Table2[SalvageSum], ROW()-ROWS(Table1[])))</f>
        <v>0</v>
      </c>
      <c r="M368" s="50" cm="1">
        <f t="array" ref="M368">IF(ROW()&lt;=ROWS(Table1[]), INDEX(Table1[ExpSalv], ROW()), INDEX(Table2[ExpSalv], ROW()-ROWS(Table1[])))</f>
        <v>0</v>
      </c>
      <c r="N368" t="str" cm="1">
        <f t="array" ref="N368">IF(ROW()&lt;=ROWS(Table1[]), INDEX(Table1[Agency], ROW()), INDEX(Table2[Agency], ROW()-ROWS(Table1[])))</f>
        <v>USFWS</v>
      </c>
      <c r="O368" cm="1">
        <f t="array" ref="O368">IF(ROW()&lt;=ROWS(Table1[]), INDEX(Table1[Notes], ROW()), INDEX(Table2[Comments], ROW()-ROWS(Table1[])))</f>
        <v>0</v>
      </c>
    </row>
    <row r="369" spans="1:15" x14ac:dyDescent="0.25">
      <c r="A369" cm="1">
        <f t="array" ref="A369">IF(ROW()&lt;=ROWS(Table1[]), INDEX(Table1[SurveyNo], ROW()), INDEX(Table2[SurveyNo], ROW()-ROWS(Table1[])))</f>
        <v>0</v>
      </c>
      <c r="B369" s="23" cm="1">
        <f t="array" ref="B369">IF(ROW()&lt;=ROWS(Table1[]), INDEX(Table1[Date], ROW()), INDEX(Table2[Date], ROW()-ROWS(Table1[])))</f>
        <v>45644</v>
      </c>
      <c r="C369" cm="1">
        <f t="array" ref="C369">IF(ROW()&lt;=ROWS(Table1[]), INDEX(Table1[SampleID], ROW()), INDEX(Table2[SampleID], ROW()-ROWS(Table1[])))</f>
        <v>723503</v>
      </c>
      <c r="D369" t="str" cm="1">
        <f t="array" ref="D369">IF(ROW()&lt;=ROWS(Table1[]), INDEX(Table1[Survey], ROW()), INDEX(Table2[Survey], ROW()-ROWS(Table1[])))</f>
        <v>EDSM</v>
      </c>
      <c r="E369" t="str" cm="1">
        <f t="array" ref="E369">IF(ROW()&lt;=ROWS(Table1[]), INDEX(Table1[Station Code], ROW()), INDEX(Table2[Station], ROW()-ROWS(Table1[])))</f>
        <v>25-21-SM03</v>
      </c>
      <c r="F369" t="str" cm="1">
        <f t="array" ref="F369">IF(ROW()&lt;=ROWS(Table1[]), INDEX(Table1[Region], ROW()), INDEX(Table2[Region], ROW()-ROWS(Table1[])))</f>
        <v>West</v>
      </c>
      <c r="G369" t="str" cm="1">
        <f t="array" ref="G369">IF(ROW()&lt;=ROWS(Table1[]), INDEX(Table1[Subregion], ROW()), INDEX(Table2[Subregion], ROW()-ROWS(Table1[])))</f>
        <v>Suisun Marsh</v>
      </c>
      <c r="H369" t="str" cm="1">
        <f t="array" ref="H369">IF(ROW()&lt;=ROWS(Table1[]), INDEX(Table1[Stratum], ROW()), INDEX(Table2[Stratum], ROW()-ROWS(Table1[])))</f>
        <v>Suisun Marsh</v>
      </c>
      <c r="I369" cm="1">
        <f t="array" ref="I369">IF(ROW()&lt;=ROWS(Table1[]), INDEX(Table1[Fork Length], ROW()), INDEX(Table2[Length], ROW()-ROWS(Table1[])))</f>
        <v>64</v>
      </c>
      <c r="J369" cm="1">
        <f t="array" ref="J369">IF(ROW()&lt;=ROWS(Table1[]), INDEX(Table1[Catch], ROW()), INDEX(Table2[Frequency], ROW()-ROWS(Table1[])))</f>
        <v>1</v>
      </c>
      <c r="K369" t="str" cm="1">
        <f t="array" ref="K369">IF(ROW()&lt;=ROWS(Table1[]), INDEX(Table1[Life Stage], ROW()), INDEX(Table2[Life Stage], ROW()-ROWS(Table1[])))</f>
        <v>Juvenile</v>
      </c>
      <c r="L369" s="50" cm="1">
        <f t="array" ref="L369">IF(ROW()&lt;=ROWS(Table1[]), INDEX(Table1[SalvageSum], ROW()), INDEX(Table2[SalvageSum], ROW()-ROWS(Table1[])))</f>
        <v>0</v>
      </c>
      <c r="M369" s="50" cm="1">
        <f t="array" ref="M369">IF(ROW()&lt;=ROWS(Table1[]), INDEX(Table1[ExpSalv], ROW()), INDEX(Table2[ExpSalv], ROW()-ROWS(Table1[])))</f>
        <v>0</v>
      </c>
      <c r="N369" t="str" cm="1">
        <f t="array" ref="N369">IF(ROW()&lt;=ROWS(Table1[]), INDEX(Table1[Agency], ROW()), INDEX(Table2[Agency], ROW()-ROWS(Table1[])))</f>
        <v>USFWS</v>
      </c>
      <c r="O369" cm="1">
        <f t="array" ref="O369">IF(ROW()&lt;=ROWS(Table1[]), INDEX(Table1[Notes], ROW()), INDEX(Table2[Comments], ROW()-ROWS(Table1[])))</f>
        <v>0</v>
      </c>
    </row>
    <row r="370" spans="1:15" x14ac:dyDescent="0.25">
      <c r="A370" cm="1">
        <f t="array" ref="A370">IF(ROW()&lt;=ROWS(Table1[]), INDEX(Table1[SurveyNo], ROW()), INDEX(Table2[SurveyNo], ROW()-ROWS(Table1[])))</f>
        <v>0</v>
      </c>
      <c r="B370" s="23" cm="1">
        <f t="array" ref="B370">IF(ROW()&lt;=ROWS(Table1[]), INDEX(Table1[Date], ROW()), INDEX(Table2[Date], ROW()-ROWS(Table1[])))</f>
        <v>45644</v>
      </c>
      <c r="C370" cm="1">
        <f t="array" ref="C370">IF(ROW()&lt;=ROWS(Table1[]), INDEX(Table1[SampleID], ROW()), INDEX(Table2[SampleID], ROW()-ROWS(Table1[])))</f>
        <v>723503</v>
      </c>
      <c r="D370" t="str" cm="1">
        <f t="array" ref="D370">IF(ROW()&lt;=ROWS(Table1[]), INDEX(Table1[Survey], ROW()), INDEX(Table2[Survey], ROW()-ROWS(Table1[])))</f>
        <v>EDSM</v>
      </c>
      <c r="E370" t="str" cm="1">
        <f t="array" ref="E370">IF(ROW()&lt;=ROWS(Table1[]), INDEX(Table1[Station Code], ROW()), INDEX(Table2[Station], ROW()-ROWS(Table1[])))</f>
        <v>25-21-SM03</v>
      </c>
      <c r="F370" t="str" cm="1">
        <f t="array" ref="F370">IF(ROW()&lt;=ROWS(Table1[]), INDEX(Table1[Region], ROW()), INDEX(Table2[Region], ROW()-ROWS(Table1[])))</f>
        <v>West</v>
      </c>
      <c r="G370" t="str" cm="1">
        <f t="array" ref="G370">IF(ROW()&lt;=ROWS(Table1[]), INDEX(Table1[Subregion], ROW()), INDEX(Table2[Subregion], ROW()-ROWS(Table1[])))</f>
        <v>Suisun Marsh</v>
      </c>
      <c r="H370" t="str" cm="1">
        <f t="array" ref="H370">IF(ROW()&lt;=ROWS(Table1[]), INDEX(Table1[Stratum], ROW()), INDEX(Table2[Stratum], ROW()-ROWS(Table1[])))</f>
        <v>Suisun Marsh</v>
      </c>
      <c r="I370" cm="1">
        <f t="array" ref="I370">IF(ROW()&lt;=ROWS(Table1[]), INDEX(Table1[Fork Length], ROW()), INDEX(Table2[Length], ROW()-ROWS(Table1[])))</f>
        <v>68</v>
      </c>
      <c r="J370" cm="1">
        <f t="array" ref="J370">IF(ROW()&lt;=ROWS(Table1[]), INDEX(Table1[Catch], ROW()), INDEX(Table2[Frequency], ROW()-ROWS(Table1[])))</f>
        <v>1</v>
      </c>
      <c r="K370" t="str" cm="1">
        <f t="array" ref="K370">IF(ROW()&lt;=ROWS(Table1[]), INDEX(Table1[Life Stage], ROW()), INDEX(Table2[Life Stage], ROW()-ROWS(Table1[])))</f>
        <v>Juvenile</v>
      </c>
      <c r="L370" s="50" cm="1">
        <f t="array" ref="L370">IF(ROW()&lt;=ROWS(Table1[]), INDEX(Table1[SalvageSum], ROW()), INDEX(Table2[SalvageSum], ROW()-ROWS(Table1[])))</f>
        <v>0</v>
      </c>
      <c r="M370" s="50" cm="1">
        <f t="array" ref="M370">IF(ROW()&lt;=ROWS(Table1[]), INDEX(Table1[ExpSalv], ROW()), INDEX(Table2[ExpSalv], ROW()-ROWS(Table1[])))</f>
        <v>0</v>
      </c>
      <c r="N370" t="str" cm="1">
        <f t="array" ref="N370">IF(ROW()&lt;=ROWS(Table1[]), INDEX(Table1[Agency], ROW()), INDEX(Table2[Agency], ROW()-ROWS(Table1[])))</f>
        <v>USFWS</v>
      </c>
      <c r="O370" cm="1">
        <f t="array" ref="O370">IF(ROW()&lt;=ROWS(Table1[]), INDEX(Table1[Notes], ROW()), INDEX(Table2[Comments], ROW()-ROWS(Table1[])))</f>
        <v>0</v>
      </c>
    </row>
    <row r="371" spans="1:15" x14ac:dyDescent="0.25">
      <c r="A371" cm="1">
        <f t="array" ref="A371">IF(ROW()&lt;=ROWS(Table1[]), INDEX(Table1[SurveyNo], ROW()), INDEX(Table2[SurveyNo], ROW()-ROWS(Table1[])))</f>
        <v>0</v>
      </c>
      <c r="B371" s="23" cm="1">
        <f t="array" ref="B371">IF(ROW()&lt;=ROWS(Table1[]), INDEX(Table1[Date], ROW()), INDEX(Table2[Date], ROW()-ROWS(Table1[])))</f>
        <v>45644</v>
      </c>
      <c r="C371" cm="1">
        <f t="array" ref="C371">IF(ROW()&lt;=ROWS(Table1[]), INDEX(Table1[SampleID], ROW()), INDEX(Table2[SampleID], ROW()-ROWS(Table1[])))</f>
        <v>723503</v>
      </c>
      <c r="D371" t="str" cm="1">
        <f t="array" ref="D371">IF(ROW()&lt;=ROWS(Table1[]), INDEX(Table1[Survey], ROW()), INDEX(Table2[Survey], ROW()-ROWS(Table1[])))</f>
        <v>EDSM</v>
      </c>
      <c r="E371" t="str" cm="1">
        <f t="array" ref="E371">IF(ROW()&lt;=ROWS(Table1[]), INDEX(Table1[Station Code], ROW()), INDEX(Table2[Station], ROW()-ROWS(Table1[])))</f>
        <v>25-21-SM03</v>
      </c>
      <c r="F371" t="str" cm="1">
        <f t="array" ref="F371">IF(ROW()&lt;=ROWS(Table1[]), INDEX(Table1[Region], ROW()), INDEX(Table2[Region], ROW()-ROWS(Table1[])))</f>
        <v>West</v>
      </c>
      <c r="G371" t="str" cm="1">
        <f t="array" ref="G371">IF(ROW()&lt;=ROWS(Table1[]), INDEX(Table1[Subregion], ROW()), INDEX(Table2[Subregion], ROW()-ROWS(Table1[])))</f>
        <v>Suisun Marsh</v>
      </c>
      <c r="H371" t="str" cm="1">
        <f t="array" ref="H371">IF(ROW()&lt;=ROWS(Table1[]), INDEX(Table1[Stratum], ROW()), INDEX(Table2[Stratum], ROW()-ROWS(Table1[])))</f>
        <v>Suisun Marsh</v>
      </c>
      <c r="I371" cm="1">
        <f t="array" ref="I371">IF(ROW()&lt;=ROWS(Table1[]), INDEX(Table1[Fork Length], ROW()), INDEX(Table2[Length], ROW()-ROWS(Table1[])))</f>
        <v>71</v>
      </c>
      <c r="J371" cm="1">
        <f t="array" ref="J371">IF(ROW()&lt;=ROWS(Table1[]), INDEX(Table1[Catch], ROW()), INDEX(Table2[Frequency], ROW()-ROWS(Table1[])))</f>
        <v>2</v>
      </c>
      <c r="K371" t="str" cm="1">
        <f t="array" ref="K371">IF(ROW()&lt;=ROWS(Table1[]), INDEX(Table1[Life Stage], ROW()), INDEX(Table2[Life Stage], ROW()-ROWS(Table1[])))</f>
        <v>Juvenile</v>
      </c>
      <c r="L371" s="50" cm="1">
        <f t="array" ref="L371">IF(ROW()&lt;=ROWS(Table1[]), INDEX(Table1[SalvageSum], ROW()), INDEX(Table2[SalvageSum], ROW()-ROWS(Table1[])))</f>
        <v>0</v>
      </c>
      <c r="M371" s="50" cm="1">
        <f t="array" ref="M371">IF(ROW()&lt;=ROWS(Table1[]), INDEX(Table1[ExpSalv], ROW()), INDEX(Table2[ExpSalv], ROW()-ROWS(Table1[])))</f>
        <v>0</v>
      </c>
      <c r="N371" t="str" cm="1">
        <f t="array" ref="N371">IF(ROW()&lt;=ROWS(Table1[]), INDEX(Table1[Agency], ROW()), INDEX(Table2[Agency], ROW()-ROWS(Table1[])))</f>
        <v>USFWS</v>
      </c>
      <c r="O371" cm="1">
        <f t="array" ref="O371">IF(ROW()&lt;=ROWS(Table1[]), INDEX(Table1[Notes], ROW()), INDEX(Table2[Comments], ROW()-ROWS(Table1[])))</f>
        <v>0</v>
      </c>
    </row>
    <row r="372" spans="1:15" x14ac:dyDescent="0.25">
      <c r="A372" cm="1">
        <f t="array" ref="A372">IF(ROW()&lt;=ROWS(Table1[]), INDEX(Table1[SurveyNo], ROW()), INDEX(Table2[SurveyNo], ROW()-ROWS(Table1[])))</f>
        <v>0</v>
      </c>
      <c r="B372" s="23" cm="1">
        <f t="array" ref="B372">IF(ROW()&lt;=ROWS(Table1[]), INDEX(Table1[Date], ROW()), INDEX(Table2[Date], ROW()-ROWS(Table1[])))</f>
        <v>45644</v>
      </c>
      <c r="C372" cm="1">
        <f t="array" ref="C372">IF(ROW()&lt;=ROWS(Table1[]), INDEX(Table1[SampleID], ROW()), INDEX(Table2[SampleID], ROW()-ROWS(Table1[])))</f>
        <v>723503</v>
      </c>
      <c r="D372" t="str" cm="1">
        <f t="array" ref="D372">IF(ROW()&lt;=ROWS(Table1[]), INDEX(Table1[Survey], ROW()), INDEX(Table2[Survey], ROW()-ROWS(Table1[])))</f>
        <v>EDSM</v>
      </c>
      <c r="E372" t="str" cm="1">
        <f t="array" ref="E372">IF(ROW()&lt;=ROWS(Table1[]), INDEX(Table1[Station Code], ROW()), INDEX(Table2[Station], ROW()-ROWS(Table1[])))</f>
        <v>25-21-SM03</v>
      </c>
      <c r="F372" t="str" cm="1">
        <f t="array" ref="F372">IF(ROW()&lt;=ROWS(Table1[]), INDEX(Table1[Region], ROW()), INDEX(Table2[Region], ROW()-ROWS(Table1[])))</f>
        <v>West</v>
      </c>
      <c r="G372" t="str" cm="1">
        <f t="array" ref="G372">IF(ROW()&lt;=ROWS(Table1[]), INDEX(Table1[Subregion], ROW()), INDEX(Table2[Subregion], ROW()-ROWS(Table1[])))</f>
        <v>Suisun Marsh</v>
      </c>
      <c r="H372" t="str" cm="1">
        <f t="array" ref="H372">IF(ROW()&lt;=ROWS(Table1[]), INDEX(Table1[Stratum], ROW()), INDEX(Table2[Stratum], ROW()-ROWS(Table1[])))</f>
        <v>Suisun Marsh</v>
      </c>
      <c r="I372" cm="1">
        <f t="array" ref="I372">IF(ROW()&lt;=ROWS(Table1[]), INDEX(Table1[Fork Length], ROW()), INDEX(Table2[Length], ROW()-ROWS(Table1[])))</f>
        <v>72</v>
      </c>
      <c r="J372" cm="1">
        <f t="array" ref="J372">IF(ROW()&lt;=ROWS(Table1[]), INDEX(Table1[Catch], ROW()), INDEX(Table2[Frequency], ROW()-ROWS(Table1[])))</f>
        <v>2</v>
      </c>
      <c r="K372" t="str" cm="1">
        <f t="array" ref="K372">IF(ROW()&lt;=ROWS(Table1[]), INDEX(Table1[Life Stage], ROW()), INDEX(Table2[Life Stage], ROW()-ROWS(Table1[])))</f>
        <v>Juvenile</v>
      </c>
      <c r="L372" s="50" cm="1">
        <f t="array" ref="L372">IF(ROW()&lt;=ROWS(Table1[]), INDEX(Table1[SalvageSum], ROW()), INDEX(Table2[SalvageSum], ROW()-ROWS(Table1[])))</f>
        <v>0</v>
      </c>
      <c r="M372" s="50" cm="1">
        <f t="array" ref="M372">IF(ROW()&lt;=ROWS(Table1[]), INDEX(Table1[ExpSalv], ROW()), INDEX(Table2[ExpSalv], ROW()-ROWS(Table1[])))</f>
        <v>0</v>
      </c>
      <c r="N372" t="str" cm="1">
        <f t="array" ref="N372">IF(ROW()&lt;=ROWS(Table1[]), INDEX(Table1[Agency], ROW()), INDEX(Table2[Agency], ROW()-ROWS(Table1[])))</f>
        <v>USFWS</v>
      </c>
      <c r="O372" cm="1">
        <f t="array" ref="O372">IF(ROW()&lt;=ROWS(Table1[]), INDEX(Table1[Notes], ROW()), INDEX(Table2[Comments], ROW()-ROWS(Table1[])))</f>
        <v>0</v>
      </c>
    </row>
    <row r="373" spans="1:15" x14ac:dyDescent="0.25">
      <c r="A373" cm="1">
        <f t="array" ref="A373">IF(ROW()&lt;=ROWS(Table1[]), INDEX(Table1[SurveyNo], ROW()), INDEX(Table2[SurveyNo], ROW()-ROWS(Table1[])))</f>
        <v>0</v>
      </c>
      <c r="B373" s="23" cm="1">
        <f t="array" ref="B373">IF(ROW()&lt;=ROWS(Table1[]), INDEX(Table1[Date], ROW()), INDEX(Table2[Date], ROW()-ROWS(Table1[])))</f>
        <v>45644</v>
      </c>
      <c r="C373" cm="1">
        <f t="array" ref="C373">IF(ROW()&lt;=ROWS(Table1[]), INDEX(Table1[SampleID], ROW()), INDEX(Table2[SampleID], ROW()-ROWS(Table1[])))</f>
        <v>723503</v>
      </c>
      <c r="D373" t="str" cm="1">
        <f t="array" ref="D373">IF(ROW()&lt;=ROWS(Table1[]), INDEX(Table1[Survey], ROW()), INDEX(Table2[Survey], ROW()-ROWS(Table1[])))</f>
        <v>EDSM</v>
      </c>
      <c r="E373" t="str" cm="1">
        <f t="array" ref="E373">IF(ROW()&lt;=ROWS(Table1[]), INDEX(Table1[Station Code], ROW()), INDEX(Table2[Station], ROW()-ROWS(Table1[])))</f>
        <v>25-21-SM03</v>
      </c>
      <c r="F373" t="str" cm="1">
        <f t="array" ref="F373">IF(ROW()&lt;=ROWS(Table1[]), INDEX(Table1[Region], ROW()), INDEX(Table2[Region], ROW()-ROWS(Table1[])))</f>
        <v>West</v>
      </c>
      <c r="G373" t="str" cm="1">
        <f t="array" ref="G373">IF(ROW()&lt;=ROWS(Table1[]), INDEX(Table1[Subregion], ROW()), INDEX(Table2[Subregion], ROW()-ROWS(Table1[])))</f>
        <v>Suisun Marsh</v>
      </c>
      <c r="H373" t="str" cm="1">
        <f t="array" ref="H373">IF(ROW()&lt;=ROWS(Table1[]), INDEX(Table1[Stratum], ROW()), INDEX(Table2[Stratum], ROW()-ROWS(Table1[])))</f>
        <v>Suisun Marsh</v>
      </c>
      <c r="I373" cm="1">
        <f t="array" ref="I373">IF(ROW()&lt;=ROWS(Table1[]), INDEX(Table1[Fork Length], ROW()), INDEX(Table2[Length], ROW()-ROWS(Table1[])))</f>
        <v>74</v>
      </c>
      <c r="J373" cm="1">
        <f t="array" ref="J373">IF(ROW()&lt;=ROWS(Table1[]), INDEX(Table1[Catch], ROW()), INDEX(Table2[Frequency], ROW()-ROWS(Table1[])))</f>
        <v>1</v>
      </c>
      <c r="K373" t="str" cm="1">
        <f t="array" ref="K373">IF(ROW()&lt;=ROWS(Table1[]), INDEX(Table1[Life Stage], ROW()), INDEX(Table2[Life Stage], ROW()-ROWS(Table1[])))</f>
        <v>Juvenile</v>
      </c>
      <c r="L373" s="50" cm="1">
        <f t="array" ref="L373">IF(ROW()&lt;=ROWS(Table1[]), INDEX(Table1[SalvageSum], ROW()), INDEX(Table2[SalvageSum], ROW()-ROWS(Table1[])))</f>
        <v>0</v>
      </c>
      <c r="M373" s="50" cm="1">
        <f t="array" ref="M373">IF(ROW()&lt;=ROWS(Table1[]), INDEX(Table1[ExpSalv], ROW()), INDEX(Table2[ExpSalv], ROW()-ROWS(Table1[])))</f>
        <v>0</v>
      </c>
      <c r="N373" t="str" cm="1">
        <f t="array" ref="N373">IF(ROW()&lt;=ROWS(Table1[]), INDEX(Table1[Agency], ROW()), INDEX(Table2[Agency], ROW()-ROWS(Table1[])))</f>
        <v>USFWS</v>
      </c>
      <c r="O373" cm="1">
        <f t="array" ref="O373">IF(ROW()&lt;=ROWS(Table1[]), INDEX(Table1[Notes], ROW()), INDEX(Table2[Comments], ROW()-ROWS(Table1[])))</f>
        <v>0</v>
      </c>
    </row>
    <row r="374" spans="1:15" x14ac:dyDescent="0.25">
      <c r="A374" cm="1">
        <f t="array" ref="A374">IF(ROW()&lt;=ROWS(Table1[]), INDEX(Table1[SurveyNo], ROW()), INDEX(Table2[SurveyNo], ROW()-ROWS(Table1[])))</f>
        <v>0</v>
      </c>
      <c r="B374" s="23" cm="1">
        <f t="array" ref="B374">IF(ROW()&lt;=ROWS(Table1[]), INDEX(Table1[Date], ROW()), INDEX(Table2[Date], ROW()-ROWS(Table1[])))</f>
        <v>45644</v>
      </c>
      <c r="C374" cm="1">
        <f t="array" ref="C374">IF(ROW()&lt;=ROWS(Table1[]), INDEX(Table1[SampleID], ROW()), INDEX(Table2[SampleID], ROW()-ROWS(Table1[])))</f>
        <v>723503</v>
      </c>
      <c r="D374" t="str" cm="1">
        <f t="array" ref="D374">IF(ROW()&lt;=ROWS(Table1[]), INDEX(Table1[Survey], ROW()), INDEX(Table2[Survey], ROW()-ROWS(Table1[])))</f>
        <v>EDSM</v>
      </c>
      <c r="E374" t="str" cm="1">
        <f t="array" ref="E374">IF(ROW()&lt;=ROWS(Table1[]), INDEX(Table1[Station Code], ROW()), INDEX(Table2[Station], ROW()-ROWS(Table1[])))</f>
        <v>25-21-SM03</v>
      </c>
      <c r="F374" t="str" cm="1">
        <f t="array" ref="F374">IF(ROW()&lt;=ROWS(Table1[]), INDEX(Table1[Region], ROW()), INDEX(Table2[Region], ROW()-ROWS(Table1[])))</f>
        <v>West</v>
      </c>
      <c r="G374" t="str" cm="1">
        <f t="array" ref="G374">IF(ROW()&lt;=ROWS(Table1[]), INDEX(Table1[Subregion], ROW()), INDEX(Table2[Subregion], ROW()-ROWS(Table1[])))</f>
        <v>Suisun Marsh</v>
      </c>
      <c r="H374" t="str" cm="1">
        <f t="array" ref="H374">IF(ROW()&lt;=ROWS(Table1[]), INDEX(Table1[Stratum], ROW()), INDEX(Table2[Stratum], ROW()-ROWS(Table1[])))</f>
        <v>Suisun Marsh</v>
      </c>
      <c r="I374" cm="1">
        <f t="array" ref="I374">IF(ROW()&lt;=ROWS(Table1[]), INDEX(Table1[Fork Length], ROW()), INDEX(Table2[Length], ROW()-ROWS(Table1[])))</f>
        <v>78</v>
      </c>
      <c r="J374" cm="1">
        <f t="array" ref="J374">IF(ROW()&lt;=ROWS(Table1[]), INDEX(Table1[Catch], ROW()), INDEX(Table2[Frequency], ROW()-ROWS(Table1[])))</f>
        <v>1</v>
      </c>
      <c r="K374" t="str" cm="1">
        <f t="array" ref="K374">IF(ROW()&lt;=ROWS(Table1[]), INDEX(Table1[Life Stage], ROW()), INDEX(Table2[Life Stage], ROW()-ROWS(Table1[])))</f>
        <v>Juvenile</v>
      </c>
      <c r="L374" s="50" cm="1">
        <f t="array" ref="L374">IF(ROW()&lt;=ROWS(Table1[]), INDEX(Table1[SalvageSum], ROW()), INDEX(Table2[SalvageSum], ROW()-ROWS(Table1[])))</f>
        <v>0</v>
      </c>
      <c r="M374" s="50" cm="1">
        <f t="array" ref="M374">IF(ROW()&lt;=ROWS(Table1[]), INDEX(Table1[ExpSalv], ROW()), INDEX(Table2[ExpSalv], ROW()-ROWS(Table1[])))</f>
        <v>0</v>
      </c>
      <c r="N374" t="str" cm="1">
        <f t="array" ref="N374">IF(ROW()&lt;=ROWS(Table1[]), INDEX(Table1[Agency], ROW()), INDEX(Table2[Agency], ROW()-ROWS(Table1[])))</f>
        <v>USFWS</v>
      </c>
      <c r="O374" cm="1">
        <f t="array" ref="O374">IF(ROW()&lt;=ROWS(Table1[]), INDEX(Table1[Notes], ROW()), INDEX(Table2[Comments], ROW()-ROWS(Table1[])))</f>
        <v>0</v>
      </c>
    </row>
    <row r="375" spans="1:15" x14ac:dyDescent="0.25">
      <c r="A375" cm="1">
        <f t="array" ref="A375">IF(ROW()&lt;=ROWS(Table1[]), INDEX(Table1[SurveyNo], ROW()), INDEX(Table2[SurveyNo], ROW()-ROWS(Table1[])))</f>
        <v>0</v>
      </c>
      <c r="B375" s="23" cm="1">
        <f t="array" ref="B375">IF(ROW()&lt;=ROWS(Table1[]), INDEX(Table1[Date], ROW()), INDEX(Table2[Date], ROW()-ROWS(Table1[])))</f>
        <v>45644</v>
      </c>
      <c r="C375" cm="1">
        <f t="array" ref="C375">IF(ROW()&lt;=ROWS(Table1[]), INDEX(Table1[SampleID], ROW()), INDEX(Table2[SampleID], ROW()-ROWS(Table1[])))</f>
        <v>723504</v>
      </c>
      <c r="D375" t="str" cm="1">
        <f t="array" ref="D375">IF(ROW()&lt;=ROWS(Table1[]), INDEX(Table1[Survey], ROW()), INDEX(Table2[Survey], ROW()-ROWS(Table1[])))</f>
        <v>EDSM</v>
      </c>
      <c r="E375" t="str" cm="1">
        <f t="array" ref="E375">IF(ROW()&lt;=ROWS(Table1[]), INDEX(Table1[Station Code], ROW()), INDEX(Table2[Station], ROW()-ROWS(Table1[])))</f>
        <v>25-21-SM03</v>
      </c>
      <c r="F375" t="str" cm="1">
        <f t="array" ref="F375">IF(ROW()&lt;=ROWS(Table1[]), INDEX(Table1[Region], ROW()), INDEX(Table2[Region], ROW()-ROWS(Table1[])))</f>
        <v>West</v>
      </c>
      <c r="G375" t="str" cm="1">
        <f t="array" ref="G375">IF(ROW()&lt;=ROWS(Table1[]), INDEX(Table1[Subregion], ROW()), INDEX(Table2[Subregion], ROW()-ROWS(Table1[])))</f>
        <v>Suisun Marsh</v>
      </c>
      <c r="H375" t="str" cm="1">
        <f t="array" ref="H375">IF(ROW()&lt;=ROWS(Table1[]), INDEX(Table1[Stratum], ROW()), INDEX(Table2[Stratum], ROW()-ROWS(Table1[])))</f>
        <v>Suisun Marsh</v>
      </c>
      <c r="I375" cm="1">
        <f t="array" ref="I375">IF(ROW()&lt;=ROWS(Table1[]), INDEX(Table1[Fork Length], ROW()), INDEX(Table2[Length], ROW()-ROWS(Table1[])))</f>
        <v>65</v>
      </c>
      <c r="J375" cm="1">
        <f t="array" ref="J375">IF(ROW()&lt;=ROWS(Table1[]), INDEX(Table1[Catch], ROW()), INDEX(Table2[Frequency], ROW()-ROWS(Table1[])))</f>
        <v>1</v>
      </c>
      <c r="K375" t="str" cm="1">
        <f t="array" ref="K375">IF(ROW()&lt;=ROWS(Table1[]), INDEX(Table1[Life Stage], ROW()), INDEX(Table2[Life Stage], ROW()-ROWS(Table1[])))</f>
        <v>Juvenile</v>
      </c>
      <c r="L375" s="50" cm="1">
        <f t="array" ref="L375">IF(ROW()&lt;=ROWS(Table1[]), INDEX(Table1[SalvageSum], ROW()), INDEX(Table2[SalvageSum], ROW()-ROWS(Table1[])))</f>
        <v>0</v>
      </c>
      <c r="M375" s="50" cm="1">
        <f t="array" ref="M375">IF(ROW()&lt;=ROWS(Table1[]), INDEX(Table1[ExpSalv], ROW()), INDEX(Table2[ExpSalv], ROW()-ROWS(Table1[])))</f>
        <v>0</v>
      </c>
      <c r="N375" t="str" cm="1">
        <f t="array" ref="N375">IF(ROW()&lt;=ROWS(Table1[]), INDEX(Table1[Agency], ROW()), INDEX(Table2[Agency], ROW()-ROWS(Table1[])))</f>
        <v>USFWS</v>
      </c>
      <c r="O375" cm="1">
        <f t="array" ref="O375">IF(ROW()&lt;=ROWS(Table1[]), INDEX(Table1[Notes], ROW()), INDEX(Table2[Comments], ROW()-ROWS(Table1[])))</f>
        <v>0</v>
      </c>
    </row>
    <row r="376" spans="1:15" x14ac:dyDescent="0.25">
      <c r="A376" cm="1">
        <f t="array" ref="A376">IF(ROW()&lt;=ROWS(Table1[]), INDEX(Table1[SurveyNo], ROW()), INDEX(Table2[SurveyNo], ROW()-ROWS(Table1[])))</f>
        <v>0</v>
      </c>
      <c r="B376" s="23" cm="1">
        <f t="array" ref="B376">IF(ROW()&lt;=ROWS(Table1[]), INDEX(Table1[Date], ROW()), INDEX(Table2[Date], ROW()-ROWS(Table1[])))</f>
        <v>45644</v>
      </c>
      <c r="C376" cm="1">
        <f t="array" ref="C376">IF(ROW()&lt;=ROWS(Table1[]), INDEX(Table1[SampleID], ROW()), INDEX(Table2[SampleID], ROW()-ROWS(Table1[])))</f>
        <v>723504</v>
      </c>
      <c r="D376" t="str" cm="1">
        <f t="array" ref="D376">IF(ROW()&lt;=ROWS(Table1[]), INDEX(Table1[Survey], ROW()), INDEX(Table2[Survey], ROW()-ROWS(Table1[])))</f>
        <v>EDSM</v>
      </c>
      <c r="E376" t="str" cm="1">
        <f t="array" ref="E376">IF(ROW()&lt;=ROWS(Table1[]), INDEX(Table1[Station Code], ROW()), INDEX(Table2[Station], ROW()-ROWS(Table1[])))</f>
        <v>25-21-SM03</v>
      </c>
      <c r="F376" t="str" cm="1">
        <f t="array" ref="F376">IF(ROW()&lt;=ROWS(Table1[]), INDEX(Table1[Region], ROW()), INDEX(Table2[Region], ROW()-ROWS(Table1[])))</f>
        <v>West</v>
      </c>
      <c r="G376" t="str" cm="1">
        <f t="array" ref="G376">IF(ROW()&lt;=ROWS(Table1[]), INDEX(Table1[Subregion], ROW()), INDEX(Table2[Subregion], ROW()-ROWS(Table1[])))</f>
        <v>Suisun Marsh</v>
      </c>
      <c r="H376" t="str" cm="1">
        <f t="array" ref="H376">IF(ROW()&lt;=ROWS(Table1[]), INDEX(Table1[Stratum], ROW()), INDEX(Table2[Stratum], ROW()-ROWS(Table1[])))</f>
        <v>Suisun Marsh</v>
      </c>
      <c r="I376" cm="1">
        <f t="array" ref="I376">IF(ROW()&lt;=ROWS(Table1[]), INDEX(Table1[Fork Length], ROW()), INDEX(Table2[Length], ROW()-ROWS(Table1[])))</f>
        <v>76</v>
      </c>
      <c r="J376" cm="1">
        <f t="array" ref="J376">IF(ROW()&lt;=ROWS(Table1[]), INDEX(Table1[Catch], ROW()), INDEX(Table2[Frequency], ROW()-ROWS(Table1[])))</f>
        <v>1</v>
      </c>
      <c r="K376" t="str" cm="1">
        <f t="array" ref="K376">IF(ROW()&lt;=ROWS(Table1[]), INDEX(Table1[Life Stage], ROW()), INDEX(Table2[Life Stage], ROW()-ROWS(Table1[])))</f>
        <v>Juvenile</v>
      </c>
      <c r="L376" s="50" cm="1">
        <f t="array" ref="L376">IF(ROW()&lt;=ROWS(Table1[]), INDEX(Table1[SalvageSum], ROW()), INDEX(Table2[SalvageSum], ROW()-ROWS(Table1[])))</f>
        <v>0</v>
      </c>
      <c r="M376" s="50" cm="1">
        <f t="array" ref="M376">IF(ROW()&lt;=ROWS(Table1[]), INDEX(Table1[ExpSalv], ROW()), INDEX(Table2[ExpSalv], ROW()-ROWS(Table1[])))</f>
        <v>0</v>
      </c>
      <c r="N376" t="str" cm="1">
        <f t="array" ref="N376">IF(ROW()&lt;=ROWS(Table1[]), INDEX(Table1[Agency], ROW()), INDEX(Table2[Agency], ROW()-ROWS(Table1[])))</f>
        <v>USFWS</v>
      </c>
      <c r="O376" cm="1">
        <f t="array" ref="O376">IF(ROW()&lt;=ROWS(Table1[]), INDEX(Table1[Notes], ROW()), INDEX(Table2[Comments], ROW()-ROWS(Table1[])))</f>
        <v>0</v>
      </c>
    </row>
    <row r="377" spans="1:15" x14ac:dyDescent="0.25">
      <c r="A377" cm="1">
        <f t="array" ref="A377">IF(ROW()&lt;=ROWS(Table1[]), INDEX(Table1[SurveyNo], ROW()), INDEX(Table2[SurveyNo], ROW()-ROWS(Table1[])))</f>
        <v>0</v>
      </c>
      <c r="B377" s="23" cm="1">
        <f t="array" ref="B377">IF(ROW()&lt;=ROWS(Table1[]), INDEX(Table1[Date], ROW()), INDEX(Table2[Date], ROW()-ROWS(Table1[])))</f>
        <v>45644</v>
      </c>
      <c r="C377" cm="1">
        <f t="array" ref="C377">IF(ROW()&lt;=ROWS(Table1[]), INDEX(Table1[SampleID], ROW()), INDEX(Table2[SampleID], ROW()-ROWS(Table1[])))</f>
        <v>723506</v>
      </c>
      <c r="D377" t="str" cm="1">
        <f t="array" ref="D377">IF(ROW()&lt;=ROWS(Table1[]), INDEX(Table1[Survey], ROW()), INDEX(Table2[Survey], ROW()-ROWS(Table1[])))</f>
        <v>EDSM</v>
      </c>
      <c r="E377" t="str" cm="1">
        <f t="array" ref="E377">IF(ROW()&lt;=ROWS(Table1[]), INDEX(Table1[Station Code], ROW()), INDEX(Table2[Station], ROW()-ROWS(Table1[])))</f>
        <v>25-21-SM03</v>
      </c>
      <c r="F377" t="str" cm="1">
        <f t="array" ref="F377">IF(ROW()&lt;=ROWS(Table1[]), INDEX(Table1[Region], ROW()), INDEX(Table2[Region], ROW()-ROWS(Table1[])))</f>
        <v>West</v>
      </c>
      <c r="G377" t="str" cm="1">
        <f t="array" ref="G377">IF(ROW()&lt;=ROWS(Table1[]), INDEX(Table1[Subregion], ROW()), INDEX(Table2[Subregion], ROW()-ROWS(Table1[])))</f>
        <v>Suisun Marsh</v>
      </c>
      <c r="H377" t="str" cm="1">
        <f t="array" ref="H377">IF(ROW()&lt;=ROWS(Table1[]), INDEX(Table1[Stratum], ROW()), INDEX(Table2[Stratum], ROW()-ROWS(Table1[])))</f>
        <v>Suisun Marsh</v>
      </c>
      <c r="I377" cm="1">
        <f t="array" ref="I377">IF(ROW()&lt;=ROWS(Table1[]), INDEX(Table1[Fork Length], ROW()), INDEX(Table2[Length], ROW()-ROWS(Table1[])))</f>
        <v>0</v>
      </c>
      <c r="J377" cm="1">
        <f t="array" ref="J377">IF(ROW()&lt;=ROWS(Table1[]), INDEX(Table1[Catch], ROW()), INDEX(Table2[Frequency], ROW()-ROWS(Table1[])))</f>
        <v>1</v>
      </c>
      <c r="K377" t="str" cm="1">
        <f t="array" ref="K377">IF(ROW()&lt;=ROWS(Table1[]), INDEX(Table1[Life Stage], ROW()), INDEX(Table2[Life Stage], ROW()-ROWS(Table1[])))</f>
        <v>Adult</v>
      </c>
      <c r="L377" s="50" cm="1">
        <f t="array" ref="L377">IF(ROW()&lt;=ROWS(Table1[]), INDEX(Table1[SalvageSum], ROW()), INDEX(Table2[SalvageSum], ROW()-ROWS(Table1[])))</f>
        <v>0</v>
      </c>
      <c r="M377" s="50" cm="1">
        <f t="array" ref="M377">IF(ROW()&lt;=ROWS(Table1[]), INDEX(Table1[ExpSalv], ROW()), INDEX(Table2[ExpSalv], ROW()-ROWS(Table1[])))</f>
        <v>0</v>
      </c>
      <c r="N377" t="str" cm="1">
        <f t="array" ref="N377">IF(ROW()&lt;=ROWS(Table1[]), INDEX(Table1[Agency], ROW()), INDEX(Table2[Agency], ROW()-ROWS(Table1[])))</f>
        <v>USFWS</v>
      </c>
      <c r="O377" cm="1">
        <f t="array" ref="O377">IF(ROW()&lt;=ROWS(Table1[]), INDEX(Table1[Notes], ROW()), INDEX(Table2[Comments], ROW()-ROWS(Table1[])))</f>
        <v>0</v>
      </c>
    </row>
    <row r="378" spans="1:15" x14ac:dyDescent="0.25">
      <c r="A378" cm="1">
        <f t="array" ref="A378">IF(ROW()&lt;=ROWS(Table1[]), INDEX(Table1[SurveyNo], ROW()), INDEX(Table2[SurveyNo], ROW()-ROWS(Table1[])))</f>
        <v>0</v>
      </c>
      <c r="B378" s="23" cm="1">
        <f t="array" ref="B378">IF(ROW()&lt;=ROWS(Table1[]), INDEX(Table1[Date], ROW()), INDEX(Table2[Date], ROW()-ROWS(Table1[])))</f>
        <v>45644</v>
      </c>
      <c r="C378" cm="1">
        <f t="array" ref="C378">IF(ROW()&lt;=ROWS(Table1[]), INDEX(Table1[SampleID], ROW()), INDEX(Table2[SampleID], ROW()-ROWS(Table1[])))</f>
        <v>723506</v>
      </c>
      <c r="D378" t="str" cm="1">
        <f t="array" ref="D378">IF(ROW()&lt;=ROWS(Table1[]), INDEX(Table1[Survey], ROW()), INDEX(Table2[Survey], ROW()-ROWS(Table1[])))</f>
        <v>EDSM</v>
      </c>
      <c r="E378" t="str" cm="1">
        <f t="array" ref="E378">IF(ROW()&lt;=ROWS(Table1[]), INDEX(Table1[Station Code], ROW()), INDEX(Table2[Station], ROW()-ROWS(Table1[])))</f>
        <v>25-21-SM03</v>
      </c>
      <c r="F378" t="str" cm="1">
        <f t="array" ref="F378">IF(ROW()&lt;=ROWS(Table1[]), INDEX(Table1[Region], ROW()), INDEX(Table2[Region], ROW()-ROWS(Table1[])))</f>
        <v>West</v>
      </c>
      <c r="G378" t="str" cm="1">
        <f t="array" ref="G378">IF(ROW()&lt;=ROWS(Table1[]), INDEX(Table1[Subregion], ROW()), INDEX(Table2[Subregion], ROW()-ROWS(Table1[])))</f>
        <v>Suisun Marsh</v>
      </c>
      <c r="H378" t="str" cm="1">
        <f t="array" ref="H378">IF(ROW()&lt;=ROWS(Table1[]), INDEX(Table1[Stratum], ROW()), INDEX(Table2[Stratum], ROW()-ROWS(Table1[])))</f>
        <v>Suisun Marsh</v>
      </c>
      <c r="I378" cm="1">
        <f t="array" ref="I378">IF(ROW()&lt;=ROWS(Table1[]), INDEX(Table1[Fork Length], ROW()), INDEX(Table2[Length], ROW()-ROWS(Table1[])))</f>
        <v>76</v>
      </c>
      <c r="J378" cm="1">
        <f t="array" ref="J378">IF(ROW()&lt;=ROWS(Table1[]), INDEX(Table1[Catch], ROW()), INDEX(Table2[Frequency], ROW()-ROWS(Table1[])))</f>
        <v>1</v>
      </c>
      <c r="K378" t="str" cm="1">
        <f t="array" ref="K378">IF(ROW()&lt;=ROWS(Table1[]), INDEX(Table1[Life Stage], ROW()), INDEX(Table2[Life Stage], ROW()-ROWS(Table1[])))</f>
        <v>Juvenile</v>
      </c>
      <c r="L378" s="50" cm="1">
        <f t="array" ref="L378">IF(ROW()&lt;=ROWS(Table1[]), INDEX(Table1[SalvageSum], ROW()), INDEX(Table2[SalvageSum], ROW()-ROWS(Table1[])))</f>
        <v>0</v>
      </c>
      <c r="M378" s="50" cm="1">
        <f t="array" ref="M378">IF(ROW()&lt;=ROWS(Table1[]), INDEX(Table1[ExpSalv], ROW()), INDEX(Table2[ExpSalv], ROW()-ROWS(Table1[])))</f>
        <v>0</v>
      </c>
      <c r="N378" t="str" cm="1">
        <f t="array" ref="N378">IF(ROW()&lt;=ROWS(Table1[]), INDEX(Table1[Agency], ROW()), INDEX(Table2[Agency], ROW()-ROWS(Table1[])))</f>
        <v>USFWS</v>
      </c>
      <c r="O378" cm="1">
        <f t="array" ref="O378">IF(ROW()&lt;=ROWS(Table1[]), INDEX(Table1[Notes], ROW()), INDEX(Table2[Comments], ROW()-ROWS(Table1[])))</f>
        <v>0</v>
      </c>
    </row>
    <row r="379" spans="1:15" x14ac:dyDescent="0.25">
      <c r="A379" cm="1">
        <f t="array" ref="A379">IF(ROW()&lt;=ROWS(Table1[]), INDEX(Table1[SurveyNo], ROW()), INDEX(Table2[SurveyNo], ROW()-ROWS(Table1[])))</f>
        <v>0</v>
      </c>
      <c r="B379" s="23" cm="1">
        <f t="array" ref="B379">IF(ROW()&lt;=ROWS(Table1[]), INDEX(Table1[Date], ROW()), INDEX(Table2[Date], ROW()-ROWS(Table1[])))</f>
        <v>45644</v>
      </c>
      <c r="C379" cm="1">
        <f t="array" ref="C379">IF(ROW()&lt;=ROWS(Table1[]), INDEX(Table1[SampleID], ROW()), INDEX(Table2[SampleID], ROW()-ROWS(Table1[])))</f>
        <v>723511</v>
      </c>
      <c r="D379" t="str" cm="1">
        <f t="array" ref="D379">IF(ROW()&lt;=ROWS(Table1[]), INDEX(Table1[Survey], ROW()), INDEX(Table2[Survey], ROW()-ROWS(Table1[])))</f>
        <v>EDSM</v>
      </c>
      <c r="E379" t="str" cm="1">
        <f t="array" ref="E379">IF(ROW()&lt;=ROWS(Table1[]), INDEX(Table1[Station Code], ROW()), INDEX(Table2[Station], ROW()-ROWS(Table1[])))</f>
        <v>25-21-SM03</v>
      </c>
      <c r="F379" t="str" cm="1">
        <f t="array" ref="F379">IF(ROW()&lt;=ROWS(Table1[]), INDEX(Table1[Region], ROW()), INDEX(Table2[Region], ROW()-ROWS(Table1[])))</f>
        <v>West</v>
      </c>
      <c r="G379" t="str" cm="1">
        <f t="array" ref="G379">IF(ROW()&lt;=ROWS(Table1[]), INDEX(Table1[Subregion], ROW()), INDEX(Table2[Subregion], ROW()-ROWS(Table1[])))</f>
        <v>Suisun Marsh</v>
      </c>
      <c r="H379" t="str" cm="1">
        <f t="array" ref="H379">IF(ROW()&lt;=ROWS(Table1[]), INDEX(Table1[Stratum], ROW()), INDEX(Table2[Stratum], ROW()-ROWS(Table1[])))</f>
        <v>Suisun Marsh</v>
      </c>
      <c r="I379" cm="1">
        <f t="array" ref="I379">IF(ROW()&lt;=ROWS(Table1[]), INDEX(Table1[Fork Length], ROW()), INDEX(Table2[Length], ROW()-ROWS(Table1[])))</f>
        <v>64</v>
      </c>
      <c r="J379" cm="1">
        <f t="array" ref="J379">IF(ROW()&lt;=ROWS(Table1[]), INDEX(Table1[Catch], ROW()), INDEX(Table2[Frequency], ROW()-ROWS(Table1[])))</f>
        <v>1</v>
      </c>
      <c r="K379" t="str" cm="1">
        <f t="array" ref="K379">IF(ROW()&lt;=ROWS(Table1[]), INDEX(Table1[Life Stage], ROW()), INDEX(Table2[Life Stage], ROW()-ROWS(Table1[])))</f>
        <v>Juvenile</v>
      </c>
      <c r="L379" s="50" cm="1">
        <f t="array" ref="L379">IF(ROW()&lt;=ROWS(Table1[]), INDEX(Table1[SalvageSum], ROW()), INDEX(Table2[SalvageSum], ROW()-ROWS(Table1[])))</f>
        <v>0</v>
      </c>
      <c r="M379" s="50" cm="1">
        <f t="array" ref="M379">IF(ROW()&lt;=ROWS(Table1[]), INDEX(Table1[ExpSalv], ROW()), INDEX(Table2[ExpSalv], ROW()-ROWS(Table1[])))</f>
        <v>0</v>
      </c>
      <c r="N379" t="str" cm="1">
        <f t="array" ref="N379">IF(ROW()&lt;=ROWS(Table1[]), INDEX(Table1[Agency], ROW()), INDEX(Table2[Agency], ROW()-ROWS(Table1[])))</f>
        <v>USFWS</v>
      </c>
      <c r="O379" cm="1">
        <f t="array" ref="O379">IF(ROW()&lt;=ROWS(Table1[]), INDEX(Table1[Notes], ROW()), INDEX(Table2[Comments], ROW()-ROWS(Table1[])))</f>
        <v>0</v>
      </c>
    </row>
    <row r="380" spans="1:15" x14ac:dyDescent="0.25">
      <c r="A380" cm="1">
        <f t="array" ref="A380">IF(ROW()&lt;=ROWS(Table1[]), INDEX(Table1[SurveyNo], ROW()), INDEX(Table2[SurveyNo], ROW()-ROWS(Table1[])))</f>
        <v>0</v>
      </c>
      <c r="B380" s="23" cm="1">
        <f t="array" ref="B380">IF(ROW()&lt;=ROWS(Table1[]), INDEX(Table1[Date], ROW()), INDEX(Table2[Date], ROW()-ROWS(Table1[])))</f>
        <v>45645</v>
      </c>
      <c r="C380" cm="1">
        <f t="array" ref="C380">IF(ROW()&lt;=ROWS(Table1[]), INDEX(Table1[SampleID], ROW()), INDEX(Table2[SampleID], ROW()-ROWS(Table1[])))</f>
        <v>723579</v>
      </c>
      <c r="D380" t="str" cm="1">
        <f t="array" ref="D380">IF(ROW()&lt;=ROWS(Table1[]), INDEX(Table1[Survey], ROW()), INDEX(Table2[Survey], ROW()-ROWS(Table1[])))</f>
        <v>EDSM</v>
      </c>
      <c r="E380" t="str" cm="1">
        <f t="array" ref="E380">IF(ROW()&lt;=ROWS(Table1[]), INDEX(Table1[Station Code], ROW()), INDEX(Table2[Station], ROW()-ROWS(Table1[])))</f>
        <v>25-21-LSR04</v>
      </c>
      <c r="F380" t="str" cm="1">
        <f t="array" ref="F380">IF(ROW()&lt;=ROWS(Table1[]), INDEX(Table1[Region], ROW()), INDEX(Table2[Region], ROW()-ROWS(Table1[])))</f>
        <v>West</v>
      </c>
      <c r="G380" t="str" cm="1">
        <f t="array" ref="G380">IF(ROW()&lt;=ROWS(Table1[]), INDEX(Table1[Subregion], ROW()), INDEX(Table2[Subregion], ROW()-ROWS(Table1[])))</f>
        <v>Lower Sacramento River</v>
      </c>
      <c r="H380" t="str" cm="1">
        <f t="array" ref="H380">IF(ROW()&lt;=ROWS(Table1[]), INDEX(Table1[Stratum], ROW()), INDEX(Table2[Stratum], ROW()-ROWS(Table1[])))</f>
        <v>Lower Sacramento</v>
      </c>
      <c r="I380" cm="1">
        <f t="array" ref="I380">IF(ROW()&lt;=ROWS(Table1[]), INDEX(Table1[Fork Length], ROW()), INDEX(Table2[Length], ROW()-ROWS(Table1[])))</f>
        <v>110</v>
      </c>
      <c r="J380" cm="1">
        <f t="array" ref="J380">IF(ROW()&lt;=ROWS(Table1[]), INDEX(Table1[Catch], ROW()), INDEX(Table2[Frequency], ROW()-ROWS(Table1[])))</f>
        <v>1</v>
      </c>
      <c r="K380" t="str" cm="1">
        <f t="array" ref="K380">IF(ROW()&lt;=ROWS(Table1[]), INDEX(Table1[Life Stage], ROW()), INDEX(Table2[Life Stage], ROW()-ROWS(Table1[])))</f>
        <v>Adult</v>
      </c>
      <c r="L380" s="50" cm="1">
        <f t="array" ref="L380">IF(ROW()&lt;=ROWS(Table1[]), INDEX(Table1[SalvageSum], ROW()), INDEX(Table2[SalvageSum], ROW()-ROWS(Table1[])))</f>
        <v>0</v>
      </c>
      <c r="M380" s="50" cm="1">
        <f t="array" ref="M380">IF(ROW()&lt;=ROWS(Table1[]), INDEX(Table1[ExpSalv], ROW()), INDEX(Table2[ExpSalv], ROW()-ROWS(Table1[])))</f>
        <v>0</v>
      </c>
      <c r="N380" t="str" cm="1">
        <f t="array" ref="N380">IF(ROW()&lt;=ROWS(Table1[]), INDEX(Table1[Agency], ROW()), INDEX(Table2[Agency], ROW()-ROWS(Table1[])))</f>
        <v>USFWS</v>
      </c>
      <c r="O380" cm="1">
        <f t="array" ref="O380">IF(ROW()&lt;=ROWS(Table1[]), INDEX(Table1[Notes], ROW()), INDEX(Table2[Comments], ROW()-ROWS(Table1[])))</f>
        <v>0</v>
      </c>
    </row>
    <row r="381" spans="1:15" x14ac:dyDescent="0.25">
      <c r="A381" cm="1">
        <f t="array" ref="A381">IF(ROW()&lt;=ROWS(Table1[]), INDEX(Table1[SurveyNo], ROW()), INDEX(Table2[SurveyNo], ROW()-ROWS(Table1[])))</f>
        <v>0</v>
      </c>
      <c r="B381" s="23" cm="1">
        <f t="array" ref="B381">IF(ROW()&lt;=ROWS(Table1[]), INDEX(Table1[Date], ROW()), INDEX(Table2[Date], ROW()-ROWS(Table1[])))</f>
        <v>45645</v>
      </c>
      <c r="C381" cm="1">
        <f t="array" ref="C381">IF(ROW()&lt;=ROWS(Table1[]), INDEX(Table1[SampleID], ROW()), INDEX(Table2[SampleID], ROW()-ROWS(Table1[])))</f>
        <v>723594</v>
      </c>
      <c r="D381" t="str" cm="1">
        <f t="array" ref="D381">IF(ROW()&lt;=ROWS(Table1[]), INDEX(Table1[Survey], ROW()), INDEX(Table2[Survey], ROW()-ROWS(Table1[])))</f>
        <v>EDSM</v>
      </c>
      <c r="E381" t="str" cm="1">
        <f t="array" ref="E381">IF(ROW()&lt;=ROWS(Table1[]), INDEX(Table1[Station Code], ROW()), INDEX(Table2[Station], ROW()-ROWS(Table1[])))</f>
        <v>25-21-SB03</v>
      </c>
      <c r="F381" t="str" cm="1">
        <f t="array" ref="F381">IF(ROW()&lt;=ROWS(Table1[]), INDEX(Table1[Region], ROW()), INDEX(Table2[Region], ROW()-ROWS(Table1[])))</f>
        <v>West</v>
      </c>
      <c r="G381" t="str" cm="1">
        <f t="array" ref="G381">IF(ROW()&lt;=ROWS(Table1[]), INDEX(Table1[Subregion], ROW()), INDEX(Table2[Subregion], ROW()-ROWS(Table1[])))</f>
        <v>Confluence</v>
      </c>
      <c r="H381" t="str" cm="1">
        <f t="array" ref="H381">IF(ROW()&lt;=ROWS(Table1[]), INDEX(Table1[Stratum], ROW()), INDEX(Table2[Stratum], ROW()-ROWS(Table1[])))</f>
        <v>Suisun Bay</v>
      </c>
      <c r="I381" cm="1">
        <f t="array" ref="I381">IF(ROW()&lt;=ROWS(Table1[]), INDEX(Table1[Fork Length], ROW()), INDEX(Table2[Length], ROW()-ROWS(Table1[])))</f>
        <v>0</v>
      </c>
      <c r="J381" cm="1">
        <f t="array" ref="J381">IF(ROW()&lt;=ROWS(Table1[]), INDEX(Table1[Catch], ROW()), INDEX(Table2[Frequency], ROW()-ROWS(Table1[])))</f>
        <v>1</v>
      </c>
      <c r="K381" t="str" cm="1">
        <f t="array" ref="K381">IF(ROW()&lt;=ROWS(Table1[]), INDEX(Table1[Life Stage], ROW()), INDEX(Table2[Life Stage], ROW()-ROWS(Table1[])))</f>
        <v>Adult</v>
      </c>
      <c r="L381" s="50" cm="1">
        <f t="array" ref="L381">IF(ROW()&lt;=ROWS(Table1[]), INDEX(Table1[SalvageSum], ROW()), INDEX(Table2[SalvageSum], ROW()-ROWS(Table1[])))</f>
        <v>0</v>
      </c>
      <c r="M381" s="50" cm="1">
        <f t="array" ref="M381">IF(ROW()&lt;=ROWS(Table1[]), INDEX(Table1[ExpSalv], ROW()), INDEX(Table2[ExpSalv], ROW()-ROWS(Table1[])))</f>
        <v>0</v>
      </c>
      <c r="N381" t="str" cm="1">
        <f t="array" ref="N381">IF(ROW()&lt;=ROWS(Table1[]), INDEX(Table1[Agency], ROW()), INDEX(Table2[Agency], ROW()-ROWS(Table1[])))</f>
        <v>USFWS</v>
      </c>
      <c r="O381" cm="1">
        <f t="array" ref="O381">IF(ROW()&lt;=ROWS(Table1[]), INDEX(Table1[Notes], ROW()), INDEX(Table2[Comments], ROW()-ROWS(Table1[])))</f>
        <v>0</v>
      </c>
    </row>
    <row r="382" spans="1:15" x14ac:dyDescent="0.25">
      <c r="A382" cm="1">
        <f t="array" ref="A382">IF(ROW()&lt;=ROWS(Table1[]), INDEX(Table1[SurveyNo], ROW()), INDEX(Table2[SurveyNo], ROW()-ROWS(Table1[])))</f>
        <v>0</v>
      </c>
      <c r="B382" s="23" cm="1">
        <f t="array" ref="B382">IF(ROW()&lt;=ROWS(Table1[]), INDEX(Table1[Date], ROW()), INDEX(Table2[Date], ROW()-ROWS(Table1[])))</f>
        <v>45645</v>
      </c>
      <c r="C382" cm="1">
        <f t="array" ref="C382">IF(ROW()&lt;=ROWS(Table1[]), INDEX(Table1[SampleID], ROW()), INDEX(Table2[SampleID], ROW()-ROWS(Table1[])))</f>
        <v>723600</v>
      </c>
      <c r="D382" t="str" cm="1">
        <f t="array" ref="D382">IF(ROW()&lt;=ROWS(Table1[]), INDEX(Table1[Survey], ROW()), INDEX(Table2[Survey], ROW()-ROWS(Table1[])))</f>
        <v>EDSM</v>
      </c>
      <c r="E382" t="str" cm="1">
        <f t="array" ref="E382">IF(ROW()&lt;=ROWS(Table1[]), INDEX(Table1[Station Code], ROW()), INDEX(Table2[Station], ROW()-ROWS(Table1[])))</f>
        <v>25-21-SB03</v>
      </c>
      <c r="F382" t="str" cm="1">
        <f t="array" ref="F382">IF(ROW()&lt;=ROWS(Table1[]), INDEX(Table1[Region], ROW()), INDEX(Table2[Region], ROW()-ROWS(Table1[])))</f>
        <v>West</v>
      </c>
      <c r="G382" t="str" cm="1">
        <f t="array" ref="G382">IF(ROW()&lt;=ROWS(Table1[]), INDEX(Table1[Subregion], ROW()), INDEX(Table2[Subregion], ROW()-ROWS(Table1[])))</f>
        <v>Confluence</v>
      </c>
      <c r="H382" t="str" cm="1">
        <f t="array" ref="H382">IF(ROW()&lt;=ROWS(Table1[]), INDEX(Table1[Stratum], ROW()), INDEX(Table2[Stratum], ROW()-ROWS(Table1[])))</f>
        <v>Suisun Bay</v>
      </c>
      <c r="I382" cm="1">
        <f t="array" ref="I382">IF(ROW()&lt;=ROWS(Table1[]), INDEX(Table1[Fork Length], ROW()), INDEX(Table2[Length], ROW()-ROWS(Table1[])))</f>
        <v>0</v>
      </c>
      <c r="J382" cm="1">
        <f t="array" ref="J382">IF(ROW()&lt;=ROWS(Table1[]), INDEX(Table1[Catch], ROW()), INDEX(Table2[Frequency], ROW()-ROWS(Table1[])))</f>
        <v>2</v>
      </c>
      <c r="K382" t="str" cm="1">
        <f t="array" ref="K382">IF(ROW()&lt;=ROWS(Table1[]), INDEX(Table1[Life Stage], ROW()), INDEX(Table2[Life Stage], ROW()-ROWS(Table1[])))</f>
        <v>Adult</v>
      </c>
      <c r="L382" s="50" cm="1">
        <f t="array" ref="L382">IF(ROW()&lt;=ROWS(Table1[]), INDEX(Table1[SalvageSum], ROW()), INDEX(Table2[SalvageSum], ROW()-ROWS(Table1[])))</f>
        <v>0</v>
      </c>
      <c r="M382" s="50" cm="1">
        <f t="array" ref="M382">IF(ROW()&lt;=ROWS(Table1[]), INDEX(Table1[ExpSalv], ROW()), INDEX(Table2[ExpSalv], ROW()-ROWS(Table1[])))</f>
        <v>0</v>
      </c>
      <c r="N382" t="str" cm="1">
        <f t="array" ref="N382">IF(ROW()&lt;=ROWS(Table1[]), INDEX(Table1[Agency], ROW()), INDEX(Table2[Agency], ROW()-ROWS(Table1[])))</f>
        <v>USFWS</v>
      </c>
      <c r="O382" cm="1">
        <f t="array" ref="O382">IF(ROW()&lt;=ROWS(Table1[]), INDEX(Table1[Notes], ROW()), INDEX(Table2[Comments], ROW()-ROWS(Table1[])))</f>
        <v>0</v>
      </c>
    </row>
    <row r="383" spans="1:15" x14ac:dyDescent="0.25">
      <c r="A383" cm="1">
        <f t="array" ref="A383">IF(ROW()&lt;=ROWS(Table1[]), INDEX(Table1[SurveyNo], ROW()), INDEX(Table2[SurveyNo], ROW()-ROWS(Table1[])))</f>
        <v>0</v>
      </c>
      <c r="B383" s="23" cm="1">
        <f t="array" ref="B383">IF(ROW()&lt;=ROWS(Table1[]), INDEX(Table1[Date], ROW()), INDEX(Table2[Date], ROW()-ROWS(Table1[])))</f>
        <v>45652</v>
      </c>
      <c r="C383" cm="1">
        <f t="array" ref="C383">IF(ROW()&lt;=ROWS(Table1[]), INDEX(Table1[SampleID], ROW()), INDEX(Table2[SampleID], ROW()-ROWS(Table1[])))</f>
        <v>723729</v>
      </c>
      <c r="D383" t="str" cm="1">
        <f t="array" ref="D383">IF(ROW()&lt;=ROWS(Table1[]), INDEX(Table1[Survey], ROW()), INDEX(Table2[Survey], ROW()-ROWS(Table1[])))</f>
        <v>EDSM</v>
      </c>
      <c r="E383" t="str" cm="1">
        <f t="array" ref="E383">IF(ROW()&lt;=ROWS(Table1[]), INDEX(Table1[Station Code], ROW()), INDEX(Table2[Station], ROW()-ROWS(Table1[])))</f>
        <v>25-22-SB01</v>
      </c>
      <c r="F383" t="str" cm="1">
        <f t="array" ref="F383">IF(ROW()&lt;=ROWS(Table1[]), INDEX(Table1[Region], ROW()), INDEX(Table2[Region], ROW()-ROWS(Table1[])))</f>
        <v>West</v>
      </c>
      <c r="G383" t="str" cm="1">
        <f t="array" ref="G383">IF(ROW()&lt;=ROWS(Table1[]), INDEX(Table1[Subregion], ROW()), INDEX(Table2[Subregion], ROW()-ROWS(Table1[])))</f>
        <v>Mid Suisun Bay</v>
      </c>
      <c r="H383" t="str" cm="1">
        <f t="array" ref="H383">IF(ROW()&lt;=ROWS(Table1[]), INDEX(Table1[Stratum], ROW()), INDEX(Table2[Stratum], ROW()-ROWS(Table1[])))</f>
        <v>Suisun Bay</v>
      </c>
      <c r="I383" cm="1">
        <f t="array" ref="I383">IF(ROW()&lt;=ROWS(Table1[]), INDEX(Table1[Fork Length], ROW()), INDEX(Table2[Length], ROW()-ROWS(Table1[])))</f>
        <v>101</v>
      </c>
      <c r="J383" cm="1">
        <f t="array" ref="J383">IF(ROW()&lt;=ROWS(Table1[]), INDEX(Table1[Catch], ROW()), INDEX(Table2[Frequency], ROW()-ROWS(Table1[])))</f>
        <v>1</v>
      </c>
      <c r="K383" t="str" cm="1">
        <f t="array" ref="K383">IF(ROW()&lt;=ROWS(Table1[]), INDEX(Table1[Life Stage], ROW()), INDEX(Table2[Life Stage], ROW()-ROWS(Table1[])))</f>
        <v>Adult</v>
      </c>
      <c r="L383" s="50" cm="1">
        <f t="array" ref="L383">IF(ROW()&lt;=ROWS(Table1[]), INDEX(Table1[SalvageSum], ROW()), INDEX(Table2[SalvageSum], ROW()-ROWS(Table1[])))</f>
        <v>0</v>
      </c>
      <c r="M383" s="50" cm="1">
        <f t="array" ref="M383">IF(ROW()&lt;=ROWS(Table1[]), INDEX(Table1[ExpSalv], ROW()), INDEX(Table2[ExpSalv], ROW()-ROWS(Table1[])))</f>
        <v>0</v>
      </c>
      <c r="N383" t="str" cm="1">
        <f t="array" ref="N383">IF(ROW()&lt;=ROWS(Table1[]), INDEX(Table1[Agency], ROW()), INDEX(Table2[Agency], ROW()-ROWS(Table1[])))</f>
        <v>USFWS</v>
      </c>
      <c r="O383" cm="1">
        <f t="array" ref="O383">IF(ROW()&lt;=ROWS(Table1[]), INDEX(Table1[Notes], ROW()), INDEX(Table2[Comments], ROW()-ROWS(Table1[])))</f>
        <v>0</v>
      </c>
    </row>
    <row r="384" spans="1:15" x14ac:dyDescent="0.25">
      <c r="A384" cm="1">
        <f t="array" ref="A384">IF(ROW()&lt;=ROWS(Table1[]), INDEX(Table1[SurveyNo], ROW()), INDEX(Table2[SurveyNo], ROW()-ROWS(Table1[])))</f>
        <v>0</v>
      </c>
      <c r="B384" s="23" cm="1">
        <f t="array" ref="B384">IF(ROW()&lt;=ROWS(Table1[]), INDEX(Table1[Date], ROW()), INDEX(Table2[Date], ROW()-ROWS(Table1[])))</f>
        <v>45652</v>
      </c>
      <c r="C384" cm="1">
        <f t="array" ref="C384">IF(ROW()&lt;=ROWS(Table1[]), INDEX(Table1[SampleID], ROW()), INDEX(Table2[SampleID], ROW()-ROWS(Table1[])))</f>
        <v>723737</v>
      </c>
      <c r="D384" t="str" cm="1">
        <f t="array" ref="D384">IF(ROW()&lt;=ROWS(Table1[]), INDEX(Table1[Survey], ROW()), INDEX(Table2[Survey], ROW()-ROWS(Table1[])))</f>
        <v>EDSM</v>
      </c>
      <c r="E384" t="str" cm="1">
        <f t="array" ref="E384">IF(ROW()&lt;=ROWS(Table1[]), INDEX(Table1[Station Code], ROW()), INDEX(Table2[Station], ROW()-ROWS(Table1[])))</f>
        <v>25-22-SB03</v>
      </c>
      <c r="F384" t="str" cm="1">
        <f t="array" ref="F384">IF(ROW()&lt;=ROWS(Table1[]), INDEX(Table1[Region], ROW()), INDEX(Table2[Region], ROW()-ROWS(Table1[])))</f>
        <v>West</v>
      </c>
      <c r="G384" t="str" cm="1">
        <f t="array" ref="G384">IF(ROW()&lt;=ROWS(Table1[]), INDEX(Table1[Subregion], ROW()), INDEX(Table2[Subregion], ROW()-ROWS(Table1[])))</f>
        <v>Honker Bay</v>
      </c>
      <c r="H384" t="str" cm="1">
        <f t="array" ref="H384">IF(ROW()&lt;=ROWS(Table1[]), INDEX(Table1[Stratum], ROW()), INDEX(Table2[Stratum], ROW()-ROWS(Table1[])))</f>
        <v>Suisun Bay</v>
      </c>
      <c r="I384" cm="1">
        <f t="array" ref="I384">IF(ROW()&lt;=ROWS(Table1[]), INDEX(Table1[Fork Length], ROW()), INDEX(Table2[Length], ROW()-ROWS(Table1[])))</f>
        <v>66</v>
      </c>
      <c r="J384" cm="1">
        <f t="array" ref="J384">IF(ROW()&lt;=ROWS(Table1[]), INDEX(Table1[Catch], ROW()), INDEX(Table2[Frequency], ROW()-ROWS(Table1[])))</f>
        <v>1</v>
      </c>
      <c r="K384" t="str" cm="1">
        <f t="array" ref="K384">IF(ROW()&lt;=ROWS(Table1[]), INDEX(Table1[Life Stage], ROW()), INDEX(Table2[Life Stage], ROW()-ROWS(Table1[])))</f>
        <v>Juvenile</v>
      </c>
      <c r="L384" s="50" cm="1">
        <f t="array" ref="L384">IF(ROW()&lt;=ROWS(Table1[]), INDEX(Table1[SalvageSum], ROW()), INDEX(Table2[SalvageSum], ROW()-ROWS(Table1[])))</f>
        <v>0</v>
      </c>
      <c r="M384" s="50" cm="1">
        <f t="array" ref="M384">IF(ROW()&lt;=ROWS(Table1[]), INDEX(Table1[ExpSalv], ROW()), INDEX(Table2[ExpSalv], ROW()-ROWS(Table1[])))</f>
        <v>0</v>
      </c>
      <c r="N384" t="str" cm="1">
        <f t="array" ref="N384">IF(ROW()&lt;=ROWS(Table1[]), INDEX(Table1[Agency], ROW()), INDEX(Table2[Agency], ROW()-ROWS(Table1[])))</f>
        <v>USFWS</v>
      </c>
      <c r="O384" cm="1">
        <f t="array" ref="O384">IF(ROW()&lt;=ROWS(Table1[]), INDEX(Table1[Notes], ROW()), INDEX(Table2[Comments], ROW()-ROWS(Table1[])))</f>
        <v>0</v>
      </c>
    </row>
    <row r="385" spans="1:15" x14ac:dyDescent="0.25">
      <c r="A385" cm="1">
        <f t="array" ref="A385">IF(ROW()&lt;=ROWS(Table1[]), INDEX(Table1[SurveyNo], ROW()), INDEX(Table2[SurveyNo], ROW()-ROWS(Table1[])))</f>
        <v>0</v>
      </c>
      <c r="B385" s="23" cm="1">
        <f t="array" ref="B385">IF(ROW()&lt;=ROWS(Table1[]), INDEX(Table1[Date], ROW()), INDEX(Table2[Date], ROW()-ROWS(Table1[])))</f>
        <v>45652</v>
      </c>
      <c r="C385" cm="1">
        <f t="array" ref="C385">IF(ROW()&lt;=ROWS(Table1[]), INDEX(Table1[SampleID], ROW()), INDEX(Table2[SampleID], ROW()-ROWS(Table1[])))</f>
        <v>723738</v>
      </c>
      <c r="D385" t="str" cm="1">
        <f t="array" ref="D385">IF(ROW()&lt;=ROWS(Table1[]), INDEX(Table1[Survey], ROW()), INDEX(Table2[Survey], ROW()-ROWS(Table1[])))</f>
        <v>EDSM</v>
      </c>
      <c r="E385" t="str" cm="1">
        <f t="array" ref="E385">IF(ROW()&lt;=ROWS(Table1[]), INDEX(Table1[Station Code], ROW()), INDEX(Table2[Station], ROW()-ROWS(Table1[])))</f>
        <v>25-22-SB03</v>
      </c>
      <c r="F385" t="str" cm="1">
        <f t="array" ref="F385">IF(ROW()&lt;=ROWS(Table1[]), INDEX(Table1[Region], ROW()), INDEX(Table2[Region], ROW()-ROWS(Table1[])))</f>
        <v>West</v>
      </c>
      <c r="G385" t="str" cm="1">
        <f t="array" ref="G385">IF(ROW()&lt;=ROWS(Table1[]), INDEX(Table1[Subregion], ROW()), INDEX(Table2[Subregion], ROW()-ROWS(Table1[])))</f>
        <v>Honker Bay</v>
      </c>
      <c r="H385" t="str" cm="1">
        <f t="array" ref="H385">IF(ROW()&lt;=ROWS(Table1[]), INDEX(Table1[Stratum], ROW()), INDEX(Table2[Stratum], ROW()-ROWS(Table1[])))</f>
        <v>Suisun Bay</v>
      </c>
      <c r="I385" cm="1">
        <f t="array" ref="I385">IF(ROW()&lt;=ROWS(Table1[]), INDEX(Table1[Fork Length], ROW()), INDEX(Table2[Length], ROW()-ROWS(Table1[])))</f>
        <v>95</v>
      </c>
      <c r="J385" cm="1">
        <f t="array" ref="J385">IF(ROW()&lt;=ROWS(Table1[]), INDEX(Table1[Catch], ROW()), INDEX(Table2[Frequency], ROW()-ROWS(Table1[])))</f>
        <v>1</v>
      </c>
      <c r="K385" t="str" cm="1">
        <f t="array" ref="K385">IF(ROW()&lt;=ROWS(Table1[]), INDEX(Table1[Life Stage], ROW()), INDEX(Table2[Life Stage], ROW()-ROWS(Table1[])))</f>
        <v>Adult</v>
      </c>
      <c r="L385" s="50" cm="1">
        <f t="array" ref="L385">IF(ROW()&lt;=ROWS(Table1[]), INDEX(Table1[SalvageSum], ROW()), INDEX(Table2[SalvageSum], ROW()-ROWS(Table1[])))</f>
        <v>0</v>
      </c>
      <c r="M385" s="50" cm="1">
        <f t="array" ref="M385">IF(ROW()&lt;=ROWS(Table1[]), INDEX(Table1[ExpSalv], ROW()), INDEX(Table2[ExpSalv], ROW()-ROWS(Table1[])))</f>
        <v>0</v>
      </c>
      <c r="N385" t="str" cm="1">
        <f t="array" ref="N385">IF(ROW()&lt;=ROWS(Table1[]), INDEX(Table1[Agency], ROW()), INDEX(Table2[Agency], ROW()-ROWS(Table1[])))</f>
        <v>USFWS</v>
      </c>
      <c r="O385" cm="1">
        <f t="array" ref="O385">IF(ROW()&lt;=ROWS(Table1[]), INDEX(Table1[Notes], ROW()), INDEX(Table2[Comments], ROW()-ROWS(Table1[])))</f>
        <v>0</v>
      </c>
    </row>
    <row r="386" spans="1:15" x14ac:dyDescent="0.25">
      <c r="A386" cm="1">
        <f t="array" ref="A386">IF(ROW()&lt;=ROWS(Table1[]), INDEX(Table1[SurveyNo], ROW()), INDEX(Table2[SurveyNo], ROW()-ROWS(Table1[])))</f>
        <v>0</v>
      </c>
      <c r="B386" s="23" cm="1">
        <f t="array" ref="B386">IF(ROW()&lt;=ROWS(Table1[]), INDEX(Table1[Date], ROW()), INDEX(Table2[Date], ROW()-ROWS(Table1[])))</f>
        <v>45652</v>
      </c>
      <c r="C386" cm="1">
        <f t="array" ref="C386">IF(ROW()&lt;=ROWS(Table1[]), INDEX(Table1[SampleID], ROW()), INDEX(Table2[SampleID], ROW()-ROWS(Table1[])))</f>
        <v>723738</v>
      </c>
      <c r="D386" t="str" cm="1">
        <f t="array" ref="D386">IF(ROW()&lt;=ROWS(Table1[]), INDEX(Table1[Survey], ROW()), INDEX(Table2[Survey], ROW()-ROWS(Table1[])))</f>
        <v>EDSM</v>
      </c>
      <c r="E386" t="str" cm="1">
        <f t="array" ref="E386">IF(ROW()&lt;=ROWS(Table1[]), INDEX(Table1[Station Code], ROW()), INDEX(Table2[Station], ROW()-ROWS(Table1[])))</f>
        <v>25-22-SB03</v>
      </c>
      <c r="F386" t="str" cm="1">
        <f t="array" ref="F386">IF(ROW()&lt;=ROWS(Table1[]), INDEX(Table1[Region], ROW()), INDEX(Table2[Region], ROW()-ROWS(Table1[])))</f>
        <v>West</v>
      </c>
      <c r="G386" t="str" cm="1">
        <f t="array" ref="G386">IF(ROW()&lt;=ROWS(Table1[]), INDEX(Table1[Subregion], ROW()), INDEX(Table2[Subregion], ROW()-ROWS(Table1[])))</f>
        <v>Honker Bay</v>
      </c>
      <c r="H386" t="str" cm="1">
        <f t="array" ref="H386">IF(ROW()&lt;=ROWS(Table1[]), INDEX(Table1[Stratum], ROW()), INDEX(Table2[Stratum], ROW()-ROWS(Table1[])))</f>
        <v>Suisun Bay</v>
      </c>
      <c r="I386" cm="1">
        <f t="array" ref="I386">IF(ROW()&lt;=ROWS(Table1[]), INDEX(Table1[Fork Length], ROW()), INDEX(Table2[Length], ROW()-ROWS(Table1[])))</f>
        <v>63</v>
      </c>
      <c r="J386" cm="1">
        <f t="array" ref="J386">IF(ROW()&lt;=ROWS(Table1[]), INDEX(Table1[Catch], ROW()), INDEX(Table2[Frequency], ROW()-ROWS(Table1[])))</f>
        <v>1</v>
      </c>
      <c r="K386" t="str" cm="1">
        <f t="array" ref="K386">IF(ROW()&lt;=ROWS(Table1[]), INDEX(Table1[Life Stage], ROW()), INDEX(Table2[Life Stage], ROW()-ROWS(Table1[])))</f>
        <v>Juvenile</v>
      </c>
      <c r="L386" s="50" cm="1">
        <f t="array" ref="L386">IF(ROW()&lt;=ROWS(Table1[]), INDEX(Table1[SalvageSum], ROW()), INDEX(Table2[SalvageSum], ROW()-ROWS(Table1[])))</f>
        <v>0</v>
      </c>
      <c r="M386" s="50" cm="1">
        <f t="array" ref="M386">IF(ROW()&lt;=ROWS(Table1[]), INDEX(Table1[ExpSalv], ROW()), INDEX(Table2[ExpSalv], ROW()-ROWS(Table1[])))</f>
        <v>0</v>
      </c>
      <c r="N386" t="str" cm="1">
        <f t="array" ref="N386">IF(ROW()&lt;=ROWS(Table1[]), INDEX(Table1[Agency], ROW()), INDEX(Table2[Agency], ROW()-ROWS(Table1[])))</f>
        <v>USFWS</v>
      </c>
      <c r="O386" cm="1">
        <f t="array" ref="O386">IF(ROW()&lt;=ROWS(Table1[]), INDEX(Table1[Notes], ROW()), INDEX(Table2[Comments], ROW()-ROWS(Table1[])))</f>
        <v>0</v>
      </c>
    </row>
    <row r="387" spans="1:15" x14ac:dyDescent="0.25">
      <c r="A387" cm="1">
        <f t="array" ref="A387">IF(ROW()&lt;=ROWS(Table1[]), INDEX(Table1[SurveyNo], ROW()), INDEX(Table2[SurveyNo], ROW()-ROWS(Table1[])))</f>
        <v>0</v>
      </c>
      <c r="B387" s="23" cm="1">
        <f t="array" ref="B387">IF(ROW()&lt;=ROWS(Table1[]), INDEX(Table1[Date], ROW()), INDEX(Table2[Date], ROW()-ROWS(Table1[])))</f>
        <v>45652</v>
      </c>
      <c r="C387" cm="1">
        <f t="array" ref="C387">IF(ROW()&lt;=ROWS(Table1[]), INDEX(Table1[SampleID], ROW()), INDEX(Table2[SampleID], ROW()-ROWS(Table1[])))</f>
        <v>723738</v>
      </c>
      <c r="D387" t="str" cm="1">
        <f t="array" ref="D387">IF(ROW()&lt;=ROWS(Table1[]), INDEX(Table1[Survey], ROW()), INDEX(Table2[Survey], ROW()-ROWS(Table1[])))</f>
        <v>EDSM</v>
      </c>
      <c r="E387" t="str" cm="1">
        <f t="array" ref="E387">IF(ROW()&lt;=ROWS(Table1[]), INDEX(Table1[Station Code], ROW()), INDEX(Table2[Station], ROW()-ROWS(Table1[])))</f>
        <v>25-22-SB03</v>
      </c>
      <c r="F387" t="str" cm="1">
        <f t="array" ref="F387">IF(ROW()&lt;=ROWS(Table1[]), INDEX(Table1[Region], ROW()), INDEX(Table2[Region], ROW()-ROWS(Table1[])))</f>
        <v>West</v>
      </c>
      <c r="G387" t="str" cm="1">
        <f t="array" ref="G387">IF(ROW()&lt;=ROWS(Table1[]), INDEX(Table1[Subregion], ROW()), INDEX(Table2[Subregion], ROW()-ROWS(Table1[])))</f>
        <v>Honker Bay</v>
      </c>
      <c r="H387" t="str" cm="1">
        <f t="array" ref="H387">IF(ROW()&lt;=ROWS(Table1[]), INDEX(Table1[Stratum], ROW()), INDEX(Table2[Stratum], ROW()-ROWS(Table1[])))</f>
        <v>Suisun Bay</v>
      </c>
      <c r="I387" cm="1">
        <f t="array" ref="I387">IF(ROW()&lt;=ROWS(Table1[]), INDEX(Table1[Fork Length], ROW()), INDEX(Table2[Length], ROW()-ROWS(Table1[])))</f>
        <v>107</v>
      </c>
      <c r="J387" cm="1">
        <f t="array" ref="J387">IF(ROW()&lt;=ROWS(Table1[]), INDEX(Table1[Catch], ROW()), INDEX(Table2[Frequency], ROW()-ROWS(Table1[])))</f>
        <v>1</v>
      </c>
      <c r="K387" t="str" cm="1">
        <f t="array" ref="K387">IF(ROW()&lt;=ROWS(Table1[]), INDEX(Table1[Life Stage], ROW()), INDEX(Table2[Life Stage], ROW()-ROWS(Table1[])))</f>
        <v>Adult</v>
      </c>
      <c r="L387" s="50" cm="1">
        <f t="array" ref="L387">IF(ROW()&lt;=ROWS(Table1[]), INDEX(Table1[SalvageSum], ROW()), INDEX(Table2[SalvageSum], ROW()-ROWS(Table1[])))</f>
        <v>0</v>
      </c>
      <c r="M387" s="50" cm="1">
        <f t="array" ref="M387">IF(ROW()&lt;=ROWS(Table1[]), INDEX(Table1[ExpSalv], ROW()), INDEX(Table2[ExpSalv], ROW()-ROWS(Table1[])))</f>
        <v>0</v>
      </c>
      <c r="N387" t="str" cm="1">
        <f t="array" ref="N387">IF(ROW()&lt;=ROWS(Table1[]), INDEX(Table1[Agency], ROW()), INDEX(Table2[Agency], ROW()-ROWS(Table1[])))</f>
        <v>USFWS</v>
      </c>
      <c r="O387" cm="1">
        <f t="array" ref="O387">IF(ROW()&lt;=ROWS(Table1[]), INDEX(Table1[Notes], ROW()), INDEX(Table2[Comments], ROW()-ROWS(Table1[])))</f>
        <v>0</v>
      </c>
    </row>
    <row r="388" spans="1:15" x14ac:dyDescent="0.25">
      <c r="A388" cm="1">
        <f t="array" ref="A388">IF(ROW()&lt;=ROWS(Table1[]), INDEX(Table1[SurveyNo], ROW()), INDEX(Table2[SurveyNo], ROW()-ROWS(Table1[])))</f>
        <v>0</v>
      </c>
      <c r="B388" s="23" cm="1">
        <f t="array" ref="B388">IF(ROW()&lt;=ROWS(Table1[]), INDEX(Table1[Date], ROW()), INDEX(Table2[Date], ROW()-ROWS(Table1[])))</f>
        <v>45652</v>
      </c>
      <c r="C388" cm="1">
        <f t="array" ref="C388">IF(ROW()&lt;=ROWS(Table1[]), INDEX(Table1[SampleID], ROW()), INDEX(Table2[SampleID], ROW()-ROWS(Table1[])))</f>
        <v>723738</v>
      </c>
      <c r="D388" t="str" cm="1">
        <f t="array" ref="D388">IF(ROW()&lt;=ROWS(Table1[]), INDEX(Table1[Survey], ROW()), INDEX(Table2[Survey], ROW()-ROWS(Table1[])))</f>
        <v>EDSM</v>
      </c>
      <c r="E388" t="str" cm="1">
        <f t="array" ref="E388">IF(ROW()&lt;=ROWS(Table1[]), INDEX(Table1[Station Code], ROW()), INDEX(Table2[Station], ROW()-ROWS(Table1[])))</f>
        <v>25-22-SB03</v>
      </c>
      <c r="F388" t="str" cm="1">
        <f t="array" ref="F388">IF(ROW()&lt;=ROWS(Table1[]), INDEX(Table1[Region], ROW()), INDEX(Table2[Region], ROW()-ROWS(Table1[])))</f>
        <v>West</v>
      </c>
      <c r="G388" t="str" cm="1">
        <f t="array" ref="G388">IF(ROW()&lt;=ROWS(Table1[]), INDEX(Table1[Subregion], ROW()), INDEX(Table2[Subregion], ROW()-ROWS(Table1[])))</f>
        <v>Honker Bay</v>
      </c>
      <c r="H388" t="str" cm="1">
        <f t="array" ref="H388">IF(ROW()&lt;=ROWS(Table1[]), INDEX(Table1[Stratum], ROW()), INDEX(Table2[Stratum], ROW()-ROWS(Table1[])))</f>
        <v>Suisun Bay</v>
      </c>
      <c r="I388" cm="1">
        <f t="array" ref="I388">IF(ROW()&lt;=ROWS(Table1[]), INDEX(Table1[Fork Length], ROW()), INDEX(Table2[Length], ROW()-ROWS(Table1[])))</f>
        <v>104</v>
      </c>
      <c r="J388" cm="1">
        <f t="array" ref="J388">IF(ROW()&lt;=ROWS(Table1[]), INDEX(Table1[Catch], ROW()), INDEX(Table2[Frequency], ROW()-ROWS(Table1[])))</f>
        <v>1</v>
      </c>
      <c r="K388" t="str" cm="1">
        <f t="array" ref="K388">IF(ROW()&lt;=ROWS(Table1[]), INDEX(Table1[Life Stage], ROW()), INDEX(Table2[Life Stage], ROW()-ROWS(Table1[])))</f>
        <v>Adult</v>
      </c>
      <c r="L388" s="50" cm="1">
        <f t="array" ref="L388">IF(ROW()&lt;=ROWS(Table1[]), INDEX(Table1[SalvageSum], ROW()), INDEX(Table2[SalvageSum], ROW()-ROWS(Table1[])))</f>
        <v>0</v>
      </c>
      <c r="M388" s="50" cm="1">
        <f t="array" ref="M388">IF(ROW()&lt;=ROWS(Table1[]), INDEX(Table1[ExpSalv], ROW()), INDEX(Table2[ExpSalv], ROW()-ROWS(Table1[])))</f>
        <v>0</v>
      </c>
      <c r="N388" t="str" cm="1">
        <f t="array" ref="N388">IF(ROW()&lt;=ROWS(Table1[]), INDEX(Table1[Agency], ROW()), INDEX(Table2[Agency], ROW()-ROWS(Table1[])))</f>
        <v>USFWS</v>
      </c>
      <c r="O388" cm="1">
        <f t="array" ref="O388">IF(ROW()&lt;=ROWS(Table1[]), INDEX(Table1[Notes], ROW()), INDEX(Table2[Comments], ROW()-ROWS(Table1[])))</f>
        <v>0</v>
      </c>
    </row>
    <row r="389" spans="1:15" x14ac:dyDescent="0.25">
      <c r="A389" cm="1">
        <f t="array" ref="A389">IF(ROW()&lt;=ROWS(Table1[]), INDEX(Table1[SurveyNo], ROW()), INDEX(Table2[SurveyNo], ROW()-ROWS(Table1[])))</f>
        <v>0</v>
      </c>
      <c r="B389" s="23" cm="1">
        <f t="array" ref="B389">IF(ROW()&lt;=ROWS(Table1[]), INDEX(Table1[Date], ROW()), INDEX(Table2[Date], ROW()-ROWS(Table1[])))</f>
        <v>45652</v>
      </c>
      <c r="C389" cm="1">
        <f t="array" ref="C389">IF(ROW()&lt;=ROWS(Table1[]), INDEX(Table1[SampleID], ROW()), INDEX(Table2[SampleID], ROW()-ROWS(Table1[])))</f>
        <v>723738</v>
      </c>
      <c r="D389" t="str" cm="1">
        <f t="array" ref="D389">IF(ROW()&lt;=ROWS(Table1[]), INDEX(Table1[Survey], ROW()), INDEX(Table2[Survey], ROW()-ROWS(Table1[])))</f>
        <v>EDSM</v>
      </c>
      <c r="E389" t="str" cm="1">
        <f t="array" ref="E389">IF(ROW()&lt;=ROWS(Table1[]), INDEX(Table1[Station Code], ROW()), INDEX(Table2[Station], ROW()-ROWS(Table1[])))</f>
        <v>25-22-SB03</v>
      </c>
      <c r="F389" t="str" cm="1">
        <f t="array" ref="F389">IF(ROW()&lt;=ROWS(Table1[]), INDEX(Table1[Region], ROW()), INDEX(Table2[Region], ROW()-ROWS(Table1[])))</f>
        <v>West</v>
      </c>
      <c r="G389" t="str" cm="1">
        <f t="array" ref="G389">IF(ROW()&lt;=ROWS(Table1[]), INDEX(Table1[Subregion], ROW()), INDEX(Table2[Subregion], ROW()-ROWS(Table1[])))</f>
        <v>Honker Bay</v>
      </c>
      <c r="H389" t="str" cm="1">
        <f t="array" ref="H389">IF(ROW()&lt;=ROWS(Table1[]), INDEX(Table1[Stratum], ROW()), INDEX(Table2[Stratum], ROW()-ROWS(Table1[])))</f>
        <v>Suisun Bay</v>
      </c>
      <c r="I389" cm="1">
        <f t="array" ref="I389">IF(ROW()&lt;=ROWS(Table1[]), INDEX(Table1[Fork Length], ROW()), INDEX(Table2[Length], ROW()-ROWS(Table1[])))</f>
        <v>106</v>
      </c>
      <c r="J389" cm="1">
        <f t="array" ref="J389">IF(ROW()&lt;=ROWS(Table1[]), INDEX(Table1[Catch], ROW()), INDEX(Table2[Frequency], ROW()-ROWS(Table1[])))</f>
        <v>1</v>
      </c>
      <c r="K389" t="str" cm="1">
        <f t="array" ref="K389">IF(ROW()&lt;=ROWS(Table1[]), INDEX(Table1[Life Stage], ROW()), INDEX(Table2[Life Stage], ROW()-ROWS(Table1[])))</f>
        <v>Adult</v>
      </c>
      <c r="L389" s="50" cm="1">
        <f t="array" ref="L389">IF(ROW()&lt;=ROWS(Table1[]), INDEX(Table1[SalvageSum], ROW()), INDEX(Table2[SalvageSum], ROW()-ROWS(Table1[])))</f>
        <v>0</v>
      </c>
      <c r="M389" s="50" cm="1">
        <f t="array" ref="M389">IF(ROW()&lt;=ROWS(Table1[]), INDEX(Table1[ExpSalv], ROW()), INDEX(Table2[ExpSalv], ROW()-ROWS(Table1[])))</f>
        <v>0</v>
      </c>
      <c r="N389" t="str" cm="1">
        <f t="array" ref="N389">IF(ROW()&lt;=ROWS(Table1[]), INDEX(Table1[Agency], ROW()), INDEX(Table2[Agency], ROW()-ROWS(Table1[])))</f>
        <v>USFWS</v>
      </c>
      <c r="O389" cm="1">
        <f t="array" ref="O389">IF(ROW()&lt;=ROWS(Table1[]), INDEX(Table1[Notes], ROW()), INDEX(Table2[Comments], ROW()-ROWS(Table1[])))</f>
        <v>0</v>
      </c>
    </row>
    <row r="390" spans="1:15" x14ac:dyDescent="0.25">
      <c r="A390" cm="1">
        <f t="array" ref="A390">IF(ROW()&lt;=ROWS(Table1[]), INDEX(Table1[SurveyNo], ROW()), INDEX(Table2[SurveyNo], ROW()-ROWS(Table1[])))</f>
        <v>0</v>
      </c>
      <c r="B390" s="23" cm="1">
        <f t="array" ref="B390">IF(ROW()&lt;=ROWS(Table1[]), INDEX(Table1[Date], ROW()), INDEX(Table2[Date], ROW()-ROWS(Table1[])))</f>
        <v>45652</v>
      </c>
      <c r="C390" cm="1">
        <f t="array" ref="C390">IF(ROW()&lt;=ROWS(Table1[]), INDEX(Table1[SampleID], ROW()), INDEX(Table2[SampleID], ROW()-ROWS(Table1[])))</f>
        <v>723738</v>
      </c>
      <c r="D390" t="str" cm="1">
        <f t="array" ref="D390">IF(ROW()&lt;=ROWS(Table1[]), INDEX(Table1[Survey], ROW()), INDEX(Table2[Survey], ROW()-ROWS(Table1[])))</f>
        <v>EDSM</v>
      </c>
      <c r="E390" t="str" cm="1">
        <f t="array" ref="E390">IF(ROW()&lt;=ROWS(Table1[]), INDEX(Table1[Station Code], ROW()), INDEX(Table2[Station], ROW()-ROWS(Table1[])))</f>
        <v>25-22-SB03</v>
      </c>
      <c r="F390" t="str" cm="1">
        <f t="array" ref="F390">IF(ROW()&lt;=ROWS(Table1[]), INDEX(Table1[Region], ROW()), INDEX(Table2[Region], ROW()-ROWS(Table1[])))</f>
        <v>West</v>
      </c>
      <c r="G390" t="str" cm="1">
        <f t="array" ref="G390">IF(ROW()&lt;=ROWS(Table1[]), INDEX(Table1[Subregion], ROW()), INDEX(Table2[Subregion], ROW()-ROWS(Table1[])))</f>
        <v>Honker Bay</v>
      </c>
      <c r="H390" t="str" cm="1">
        <f t="array" ref="H390">IF(ROW()&lt;=ROWS(Table1[]), INDEX(Table1[Stratum], ROW()), INDEX(Table2[Stratum], ROW()-ROWS(Table1[])))</f>
        <v>Suisun Bay</v>
      </c>
      <c r="I390" cm="1">
        <f t="array" ref="I390">IF(ROW()&lt;=ROWS(Table1[]), INDEX(Table1[Fork Length], ROW()), INDEX(Table2[Length], ROW()-ROWS(Table1[])))</f>
        <v>71</v>
      </c>
      <c r="J390" cm="1">
        <f t="array" ref="J390">IF(ROW()&lt;=ROWS(Table1[]), INDEX(Table1[Catch], ROW()), INDEX(Table2[Frequency], ROW()-ROWS(Table1[])))</f>
        <v>1</v>
      </c>
      <c r="K390" t="str" cm="1">
        <f t="array" ref="K390">IF(ROW()&lt;=ROWS(Table1[]), INDEX(Table1[Life Stage], ROW()), INDEX(Table2[Life Stage], ROW()-ROWS(Table1[])))</f>
        <v>Juvenile</v>
      </c>
      <c r="L390" s="50" cm="1">
        <f t="array" ref="L390">IF(ROW()&lt;=ROWS(Table1[]), INDEX(Table1[SalvageSum], ROW()), INDEX(Table2[SalvageSum], ROW()-ROWS(Table1[])))</f>
        <v>0</v>
      </c>
      <c r="M390" s="50" cm="1">
        <f t="array" ref="M390">IF(ROW()&lt;=ROWS(Table1[]), INDEX(Table1[ExpSalv], ROW()), INDEX(Table2[ExpSalv], ROW()-ROWS(Table1[])))</f>
        <v>0</v>
      </c>
      <c r="N390" t="str" cm="1">
        <f t="array" ref="N390">IF(ROW()&lt;=ROWS(Table1[]), INDEX(Table1[Agency], ROW()), INDEX(Table2[Agency], ROW()-ROWS(Table1[])))</f>
        <v>USFWS</v>
      </c>
      <c r="O390" cm="1">
        <f t="array" ref="O390">IF(ROW()&lt;=ROWS(Table1[]), INDEX(Table1[Notes], ROW()), INDEX(Table2[Comments], ROW()-ROWS(Table1[])))</f>
        <v>0</v>
      </c>
    </row>
    <row r="391" spans="1:15" x14ac:dyDescent="0.25">
      <c r="A391" cm="1">
        <f t="array" ref="A391">IF(ROW()&lt;=ROWS(Table1[]), INDEX(Table1[SurveyNo], ROW()), INDEX(Table2[SurveyNo], ROW()-ROWS(Table1[])))</f>
        <v>0</v>
      </c>
      <c r="B391" s="23" cm="1">
        <f t="array" ref="B391">IF(ROW()&lt;=ROWS(Table1[]), INDEX(Table1[Date], ROW()), INDEX(Table2[Date], ROW()-ROWS(Table1[])))</f>
        <v>45652</v>
      </c>
      <c r="C391" cm="1">
        <f t="array" ref="C391">IF(ROW()&lt;=ROWS(Table1[]), INDEX(Table1[SampleID], ROW()), INDEX(Table2[SampleID], ROW()-ROWS(Table1[])))</f>
        <v>723738</v>
      </c>
      <c r="D391" t="str" cm="1">
        <f t="array" ref="D391">IF(ROW()&lt;=ROWS(Table1[]), INDEX(Table1[Survey], ROW()), INDEX(Table2[Survey], ROW()-ROWS(Table1[])))</f>
        <v>EDSM</v>
      </c>
      <c r="E391" t="str" cm="1">
        <f t="array" ref="E391">IF(ROW()&lt;=ROWS(Table1[]), INDEX(Table1[Station Code], ROW()), INDEX(Table2[Station], ROW()-ROWS(Table1[])))</f>
        <v>25-22-SB03</v>
      </c>
      <c r="F391" t="str" cm="1">
        <f t="array" ref="F391">IF(ROW()&lt;=ROWS(Table1[]), INDEX(Table1[Region], ROW()), INDEX(Table2[Region], ROW()-ROWS(Table1[])))</f>
        <v>West</v>
      </c>
      <c r="G391" t="str" cm="1">
        <f t="array" ref="G391">IF(ROW()&lt;=ROWS(Table1[]), INDEX(Table1[Subregion], ROW()), INDEX(Table2[Subregion], ROW()-ROWS(Table1[])))</f>
        <v>Honker Bay</v>
      </c>
      <c r="H391" t="str" cm="1">
        <f t="array" ref="H391">IF(ROW()&lt;=ROWS(Table1[]), INDEX(Table1[Stratum], ROW()), INDEX(Table2[Stratum], ROW()-ROWS(Table1[])))</f>
        <v>Suisun Bay</v>
      </c>
      <c r="I391" cm="1">
        <f t="array" ref="I391">IF(ROW()&lt;=ROWS(Table1[]), INDEX(Table1[Fork Length], ROW()), INDEX(Table2[Length], ROW()-ROWS(Table1[])))</f>
        <v>74</v>
      </c>
      <c r="J391" cm="1">
        <f t="array" ref="J391">IF(ROW()&lt;=ROWS(Table1[]), INDEX(Table1[Catch], ROW()), INDEX(Table2[Frequency], ROW()-ROWS(Table1[])))</f>
        <v>1</v>
      </c>
      <c r="K391" t="str" cm="1">
        <f t="array" ref="K391">IF(ROW()&lt;=ROWS(Table1[]), INDEX(Table1[Life Stage], ROW()), INDEX(Table2[Life Stage], ROW()-ROWS(Table1[])))</f>
        <v>Juvenile</v>
      </c>
      <c r="L391" s="50" cm="1">
        <f t="array" ref="L391">IF(ROW()&lt;=ROWS(Table1[]), INDEX(Table1[SalvageSum], ROW()), INDEX(Table2[SalvageSum], ROW()-ROWS(Table1[])))</f>
        <v>0</v>
      </c>
      <c r="M391" s="50" cm="1">
        <f t="array" ref="M391">IF(ROW()&lt;=ROWS(Table1[]), INDEX(Table1[ExpSalv], ROW()), INDEX(Table2[ExpSalv], ROW()-ROWS(Table1[])))</f>
        <v>0</v>
      </c>
      <c r="N391" t="str" cm="1">
        <f t="array" ref="N391">IF(ROW()&lt;=ROWS(Table1[]), INDEX(Table1[Agency], ROW()), INDEX(Table2[Agency], ROW()-ROWS(Table1[])))</f>
        <v>USFWS</v>
      </c>
      <c r="O391" cm="1">
        <f t="array" ref="O391">IF(ROW()&lt;=ROWS(Table1[]), INDEX(Table1[Notes], ROW()), INDEX(Table2[Comments], ROW()-ROWS(Table1[])))</f>
        <v>0</v>
      </c>
    </row>
    <row r="392" spans="1:15" x14ac:dyDescent="0.25">
      <c r="A392" cm="1">
        <f t="array" ref="A392">IF(ROW()&lt;=ROWS(Table1[]), INDEX(Table1[SurveyNo], ROW()), INDEX(Table2[SurveyNo], ROW()-ROWS(Table1[])))</f>
        <v>0</v>
      </c>
      <c r="B392" s="23" cm="1">
        <f t="array" ref="B392">IF(ROW()&lt;=ROWS(Table1[]), INDEX(Table1[Date], ROW()), INDEX(Table2[Date], ROW()-ROWS(Table1[])))</f>
        <v>45652</v>
      </c>
      <c r="C392" cm="1">
        <f t="array" ref="C392">IF(ROW()&lt;=ROWS(Table1[]), INDEX(Table1[SampleID], ROW()), INDEX(Table2[SampleID], ROW()-ROWS(Table1[])))</f>
        <v>723738</v>
      </c>
      <c r="D392" t="str" cm="1">
        <f t="array" ref="D392">IF(ROW()&lt;=ROWS(Table1[]), INDEX(Table1[Survey], ROW()), INDEX(Table2[Survey], ROW()-ROWS(Table1[])))</f>
        <v>EDSM</v>
      </c>
      <c r="E392" t="str" cm="1">
        <f t="array" ref="E392">IF(ROW()&lt;=ROWS(Table1[]), INDEX(Table1[Station Code], ROW()), INDEX(Table2[Station], ROW()-ROWS(Table1[])))</f>
        <v>25-22-SB03</v>
      </c>
      <c r="F392" t="str" cm="1">
        <f t="array" ref="F392">IF(ROW()&lt;=ROWS(Table1[]), INDEX(Table1[Region], ROW()), INDEX(Table2[Region], ROW()-ROWS(Table1[])))</f>
        <v>West</v>
      </c>
      <c r="G392" t="str" cm="1">
        <f t="array" ref="G392">IF(ROW()&lt;=ROWS(Table1[]), INDEX(Table1[Subregion], ROW()), INDEX(Table2[Subregion], ROW()-ROWS(Table1[])))</f>
        <v>Honker Bay</v>
      </c>
      <c r="H392" t="str" cm="1">
        <f t="array" ref="H392">IF(ROW()&lt;=ROWS(Table1[]), INDEX(Table1[Stratum], ROW()), INDEX(Table2[Stratum], ROW()-ROWS(Table1[])))</f>
        <v>Suisun Bay</v>
      </c>
      <c r="I392" cm="1">
        <f t="array" ref="I392">IF(ROW()&lt;=ROWS(Table1[]), INDEX(Table1[Fork Length], ROW()), INDEX(Table2[Length], ROW()-ROWS(Table1[])))</f>
        <v>99</v>
      </c>
      <c r="J392" cm="1">
        <f t="array" ref="J392">IF(ROW()&lt;=ROWS(Table1[]), INDEX(Table1[Catch], ROW()), INDEX(Table2[Frequency], ROW()-ROWS(Table1[])))</f>
        <v>1</v>
      </c>
      <c r="K392" t="str" cm="1">
        <f t="array" ref="K392">IF(ROW()&lt;=ROWS(Table1[]), INDEX(Table1[Life Stage], ROW()), INDEX(Table2[Life Stage], ROW()-ROWS(Table1[])))</f>
        <v>Adult</v>
      </c>
      <c r="L392" s="50" cm="1">
        <f t="array" ref="L392">IF(ROW()&lt;=ROWS(Table1[]), INDEX(Table1[SalvageSum], ROW()), INDEX(Table2[SalvageSum], ROW()-ROWS(Table1[])))</f>
        <v>0</v>
      </c>
      <c r="M392" s="50" cm="1">
        <f t="array" ref="M392">IF(ROW()&lt;=ROWS(Table1[]), INDEX(Table1[ExpSalv], ROW()), INDEX(Table2[ExpSalv], ROW()-ROWS(Table1[])))</f>
        <v>0</v>
      </c>
      <c r="N392" t="str" cm="1">
        <f t="array" ref="N392">IF(ROW()&lt;=ROWS(Table1[]), INDEX(Table1[Agency], ROW()), INDEX(Table2[Agency], ROW()-ROWS(Table1[])))</f>
        <v>USFWS</v>
      </c>
      <c r="O392" cm="1">
        <f t="array" ref="O392">IF(ROW()&lt;=ROWS(Table1[]), INDEX(Table1[Notes], ROW()), INDEX(Table2[Comments], ROW()-ROWS(Table1[])))</f>
        <v>0</v>
      </c>
    </row>
    <row r="393" spans="1:15" x14ac:dyDescent="0.25">
      <c r="A393" cm="1">
        <f t="array" ref="A393">IF(ROW()&lt;=ROWS(Table1[]), INDEX(Table1[SurveyNo], ROW()), INDEX(Table2[SurveyNo], ROW()-ROWS(Table1[])))</f>
        <v>0</v>
      </c>
      <c r="B393" s="23" cm="1">
        <f t="array" ref="B393">IF(ROW()&lt;=ROWS(Table1[]), INDEX(Table1[Date], ROW()), INDEX(Table2[Date], ROW()-ROWS(Table1[])))</f>
        <v>45652</v>
      </c>
      <c r="C393" cm="1">
        <f t="array" ref="C393">IF(ROW()&lt;=ROWS(Table1[]), INDEX(Table1[SampleID], ROW()), INDEX(Table2[SampleID], ROW()-ROWS(Table1[])))</f>
        <v>723739</v>
      </c>
      <c r="D393" t="str" cm="1">
        <f t="array" ref="D393">IF(ROW()&lt;=ROWS(Table1[]), INDEX(Table1[Survey], ROW()), INDEX(Table2[Survey], ROW()-ROWS(Table1[])))</f>
        <v>EDSM</v>
      </c>
      <c r="E393" t="str" cm="1">
        <f t="array" ref="E393">IF(ROW()&lt;=ROWS(Table1[]), INDEX(Table1[Station Code], ROW()), INDEX(Table2[Station], ROW()-ROWS(Table1[])))</f>
        <v>25-22-SB03</v>
      </c>
      <c r="F393" t="str" cm="1">
        <f t="array" ref="F393">IF(ROW()&lt;=ROWS(Table1[]), INDEX(Table1[Region], ROW()), INDEX(Table2[Region], ROW()-ROWS(Table1[])))</f>
        <v>West</v>
      </c>
      <c r="G393" t="str" cm="1">
        <f t="array" ref="G393">IF(ROW()&lt;=ROWS(Table1[]), INDEX(Table1[Subregion], ROW()), INDEX(Table2[Subregion], ROW()-ROWS(Table1[])))</f>
        <v>Honker Bay</v>
      </c>
      <c r="H393" t="str" cm="1">
        <f t="array" ref="H393">IF(ROW()&lt;=ROWS(Table1[]), INDEX(Table1[Stratum], ROW()), INDEX(Table2[Stratum], ROW()-ROWS(Table1[])))</f>
        <v>Suisun Bay</v>
      </c>
      <c r="I393" cm="1">
        <f t="array" ref="I393">IF(ROW()&lt;=ROWS(Table1[]), INDEX(Table1[Fork Length], ROW()), INDEX(Table2[Length], ROW()-ROWS(Table1[])))</f>
        <v>73</v>
      </c>
      <c r="J393" cm="1">
        <f t="array" ref="J393">IF(ROW()&lt;=ROWS(Table1[]), INDEX(Table1[Catch], ROW()), INDEX(Table2[Frequency], ROW()-ROWS(Table1[])))</f>
        <v>1</v>
      </c>
      <c r="K393" t="str" cm="1">
        <f t="array" ref="K393">IF(ROW()&lt;=ROWS(Table1[]), INDEX(Table1[Life Stage], ROW()), INDEX(Table2[Life Stage], ROW()-ROWS(Table1[])))</f>
        <v>Juvenile</v>
      </c>
      <c r="L393" s="50" cm="1">
        <f t="array" ref="L393">IF(ROW()&lt;=ROWS(Table1[]), INDEX(Table1[SalvageSum], ROW()), INDEX(Table2[SalvageSum], ROW()-ROWS(Table1[])))</f>
        <v>0</v>
      </c>
      <c r="M393" s="50" cm="1">
        <f t="array" ref="M393">IF(ROW()&lt;=ROWS(Table1[]), INDEX(Table1[ExpSalv], ROW()), INDEX(Table2[ExpSalv], ROW()-ROWS(Table1[])))</f>
        <v>0</v>
      </c>
      <c r="N393" t="str" cm="1">
        <f t="array" ref="N393">IF(ROW()&lt;=ROWS(Table1[]), INDEX(Table1[Agency], ROW()), INDEX(Table2[Agency], ROW()-ROWS(Table1[])))</f>
        <v>USFWS</v>
      </c>
      <c r="O393" cm="1">
        <f t="array" ref="O393">IF(ROW()&lt;=ROWS(Table1[]), INDEX(Table1[Notes], ROW()), INDEX(Table2[Comments], ROW()-ROWS(Table1[])))</f>
        <v>0</v>
      </c>
    </row>
    <row r="394" spans="1:15" x14ac:dyDescent="0.25">
      <c r="A394" cm="1">
        <f t="array" ref="A394">IF(ROW()&lt;=ROWS(Table1[]), INDEX(Table1[SurveyNo], ROW()), INDEX(Table2[SurveyNo], ROW()-ROWS(Table1[])))</f>
        <v>0</v>
      </c>
      <c r="B394" s="23" cm="1">
        <f t="array" ref="B394">IF(ROW()&lt;=ROWS(Table1[]), INDEX(Table1[Date], ROW()), INDEX(Table2[Date], ROW()-ROWS(Table1[])))</f>
        <v>45652</v>
      </c>
      <c r="C394" cm="1">
        <f t="array" ref="C394">IF(ROW()&lt;=ROWS(Table1[]), INDEX(Table1[SampleID], ROW()), INDEX(Table2[SampleID], ROW()-ROWS(Table1[])))</f>
        <v>723739</v>
      </c>
      <c r="D394" t="str" cm="1">
        <f t="array" ref="D394">IF(ROW()&lt;=ROWS(Table1[]), INDEX(Table1[Survey], ROW()), INDEX(Table2[Survey], ROW()-ROWS(Table1[])))</f>
        <v>EDSM</v>
      </c>
      <c r="E394" t="str" cm="1">
        <f t="array" ref="E394">IF(ROW()&lt;=ROWS(Table1[]), INDEX(Table1[Station Code], ROW()), INDEX(Table2[Station], ROW()-ROWS(Table1[])))</f>
        <v>25-22-SB03</v>
      </c>
      <c r="F394" t="str" cm="1">
        <f t="array" ref="F394">IF(ROW()&lt;=ROWS(Table1[]), INDEX(Table1[Region], ROW()), INDEX(Table2[Region], ROW()-ROWS(Table1[])))</f>
        <v>West</v>
      </c>
      <c r="G394" t="str" cm="1">
        <f t="array" ref="G394">IF(ROW()&lt;=ROWS(Table1[]), INDEX(Table1[Subregion], ROW()), INDEX(Table2[Subregion], ROW()-ROWS(Table1[])))</f>
        <v>Honker Bay</v>
      </c>
      <c r="H394" t="str" cm="1">
        <f t="array" ref="H394">IF(ROW()&lt;=ROWS(Table1[]), INDEX(Table1[Stratum], ROW()), INDEX(Table2[Stratum], ROW()-ROWS(Table1[])))</f>
        <v>Suisun Bay</v>
      </c>
      <c r="I394" cm="1">
        <f t="array" ref="I394">IF(ROW()&lt;=ROWS(Table1[]), INDEX(Table1[Fork Length], ROW()), INDEX(Table2[Length], ROW()-ROWS(Table1[])))</f>
        <v>97</v>
      </c>
      <c r="J394" cm="1">
        <f t="array" ref="J394">IF(ROW()&lt;=ROWS(Table1[]), INDEX(Table1[Catch], ROW()), INDEX(Table2[Frequency], ROW()-ROWS(Table1[])))</f>
        <v>1</v>
      </c>
      <c r="K394" t="str" cm="1">
        <f t="array" ref="K394">IF(ROW()&lt;=ROWS(Table1[]), INDEX(Table1[Life Stage], ROW()), INDEX(Table2[Life Stage], ROW()-ROWS(Table1[])))</f>
        <v>Adult</v>
      </c>
      <c r="L394" s="50" cm="1">
        <f t="array" ref="L394">IF(ROW()&lt;=ROWS(Table1[]), INDEX(Table1[SalvageSum], ROW()), INDEX(Table2[SalvageSum], ROW()-ROWS(Table1[])))</f>
        <v>0</v>
      </c>
      <c r="M394" s="50" cm="1">
        <f t="array" ref="M394">IF(ROW()&lt;=ROWS(Table1[]), INDEX(Table1[ExpSalv], ROW()), INDEX(Table2[ExpSalv], ROW()-ROWS(Table1[])))</f>
        <v>0</v>
      </c>
      <c r="N394" t="str" cm="1">
        <f t="array" ref="N394">IF(ROW()&lt;=ROWS(Table1[]), INDEX(Table1[Agency], ROW()), INDEX(Table2[Agency], ROW()-ROWS(Table1[])))</f>
        <v>USFWS</v>
      </c>
      <c r="O394" cm="1">
        <f t="array" ref="O394">IF(ROW()&lt;=ROWS(Table1[]), INDEX(Table1[Notes], ROW()), INDEX(Table2[Comments], ROW()-ROWS(Table1[])))</f>
        <v>0</v>
      </c>
    </row>
    <row r="395" spans="1:15" x14ac:dyDescent="0.25">
      <c r="A395" cm="1">
        <f t="array" ref="A395">IF(ROW()&lt;=ROWS(Table1[]), INDEX(Table1[SurveyNo], ROW()), INDEX(Table2[SurveyNo], ROW()-ROWS(Table1[])))</f>
        <v>0</v>
      </c>
      <c r="B395" s="23" cm="1">
        <f t="array" ref="B395">IF(ROW()&lt;=ROWS(Table1[]), INDEX(Table1[Date], ROW()), INDEX(Table2[Date], ROW()-ROWS(Table1[])))</f>
        <v>45652</v>
      </c>
      <c r="C395" cm="1">
        <f t="array" ref="C395">IF(ROW()&lt;=ROWS(Table1[]), INDEX(Table1[SampleID], ROW()), INDEX(Table2[SampleID], ROW()-ROWS(Table1[])))</f>
        <v>723739</v>
      </c>
      <c r="D395" t="str" cm="1">
        <f t="array" ref="D395">IF(ROW()&lt;=ROWS(Table1[]), INDEX(Table1[Survey], ROW()), INDEX(Table2[Survey], ROW()-ROWS(Table1[])))</f>
        <v>EDSM</v>
      </c>
      <c r="E395" t="str" cm="1">
        <f t="array" ref="E395">IF(ROW()&lt;=ROWS(Table1[]), INDEX(Table1[Station Code], ROW()), INDEX(Table2[Station], ROW()-ROWS(Table1[])))</f>
        <v>25-22-SB03</v>
      </c>
      <c r="F395" t="str" cm="1">
        <f t="array" ref="F395">IF(ROW()&lt;=ROWS(Table1[]), INDEX(Table1[Region], ROW()), INDEX(Table2[Region], ROW()-ROWS(Table1[])))</f>
        <v>West</v>
      </c>
      <c r="G395" t="str" cm="1">
        <f t="array" ref="G395">IF(ROW()&lt;=ROWS(Table1[]), INDEX(Table1[Subregion], ROW()), INDEX(Table2[Subregion], ROW()-ROWS(Table1[])))</f>
        <v>Honker Bay</v>
      </c>
      <c r="H395" t="str" cm="1">
        <f t="array" ref="H395">IF(ROW()&lt;=ROWS(Table1[]), INDEX(Table1[Stratum], ROW()), INDEX(Table2[Stratum], ROW()-ROWS(Table1[])))</f>
        <v>Suisun Bay</v>
      </c>
      <c r="I395" cm="1">
        <f t="array" ref="I395">IF(ROW()&lt;=ROWS(Table1[]), INDEX(Table1[Fork Length], ROW()), INDEX(Table2[Length], ROW()-ROWS(Table1[])))</f>
        <v>55</v>
      </c>
      <c r="J395" cm="1">
        <f t="array" ref="J395">IF(ROW()&lt;=ROWS(Table1[]), INDEX(Table1[Catch], ROW()), INDEX(Table2[Frequency], ROW()-ROWS(Table1[])))</f>
        <v>1</v>
      </c>
      <c r="K395" t="str" cm="1">
        <f t="array" ref="K395">IF(ROW()&lt;=ROWS(Table1[]), INDEX(Table1[Life Stage], ROW()), INDEX(Table2[Life Stage], ROW()-ROWS(Table1[])))</f>
        <v>Juvenile</v>
      </c>
      <c r="L395" s="50" cm="1">
        <f t="array" ref="L395">IF(ROW()&lt;=ROWS(Table1[]), INDEX(Table1[SalvageSum], ROW()), INDEX(Table2[SalvageSum], ROW()-ROWS(Table1[])))</f>
        <v>0</v>
      </c>
      <c r="M395" s="50" cm="1">
        <f t="array" ref="M395">IF(ROW()&lt;=ROWS(Table1[]), INDEX(Table1[ExpSalv], ROW()), INDEX(Table2[ExpSalv], ROW()-ROWS(Table1[])))</f>
        <v>0</v>
      </c>
      <c r="N395" t="str" cm="1">
        <f t="array" ref="N395">IF(ROW()&lt;=ROWS(Table1[]), INDEX(Table1[Agency], ROW()), INDEX(Table2[Agency], ROW()-ROWS(Table1[])))</f>
        <v>USFWS</v>
      </c>
      <c r="O395" cm="1">
        <f t="array" ref="O395">IF(ROW()&lt;=ROWS(Table1[]), INDEX(Table1[Notes], ROW()), INDEX(Table2[Comments], ROW()-ROWS(Table1[])))</f>
        <v>0</v>
      </c>
    </row>
    <row r="396" spans="1:15" x14ac:dyDescent="0.25">
      <c r="A396" cm="1">
        <f t="array" ref="A396">IF(ROW()&lt;=ROWS(Table1[]), INDEX(Table1[SurveyNo], ROW()), INDEX(Table2[SurveyNo], ROW()-ROWS(Table1[])))</f>
        <v>0</v>
      </c>
      <c r="B396" s="23" cm="1">
        <f t="array" ref="B396">IF(ROW()&lt;=ROWS(Table1[]), INDEX(Table1[Date], ROW()), INDEX(Table2[Date], ROW()-ROWS(Table1[])))</f>
        <v>45652</v>
      </c>
      <c r="C396" cm="1">
        <f t="array" ref="C396">IF(ROW()&lt;=ROWS(Table1[]), INDEX(Table1[SampleID], ROW()), INDEX(Table2[SampleID], ROW()-ROWS(Table1[])))</f>
        <v>723739</v>
      </c>
      <c r="D396" t="str" cm="1">
        <f t="array" ref="D396">IF(ROW()&lt;=ROWS(Table1[]), INDEX(Table1[Survey], ROW()), INDEX(Table2[Survey], ROW()-ROWS(Table1[])))</f>
        <v>EDSM</v>
      </c>
      <c r="E396" t="str" cm="1">
        <f t="array" ref="E396">IF(ROW()&lt;=ROWS(Table1[]), INDEX(Table1[Station Code], ROW()), INDEX(Table2[Station], ROW()-ROWS(Table1[])))</f>
        <v>25-22-SB03</v>
      </c>
      <c r="F396" t="str" cm="1">
        <f t="array" ref="F396">IF(ROW()&lt;=ROWS(Table1[]), INDEX(Table1[Region], ROW()), INDEX(Table2[Region], ROW()-ROWS(Table1[])))</f>
        <v>West</v>
      </c>
      <c r="G396" t="str" cm="1">
        <f t="array" ref="G396">IF(ROW()&lt;=ROWS(Table1[]), INDEX(Table1[Subregion], ROW()), INDEX(Table2[Subregion], ROW()-ROWS(Table1[])))</f>
        <v>Honker Bay</v>
      </c>
      <c r="H396" t="str" cm="1">
        <f t="array" ref="H396">IF(ROW()&lt;=ROWS(Table1[]), INDEX(Table1[Stratum], ROW()), INDEX(Table2[Stratum], ROW()-ROWS(Table1[])))</f>
        <v>Suisun Bay</v>
      </c>
      <c r="I396" cm="1">
        <f t="array" ref="I396">IF(ROW()&lt;=ROWS(Table1[]), INDEX(Table1[Fork Length], ROW()), INDEX(Table2[Length], ROW()-ROWS(Table1[])))</f>
        <v>70</v>
      </c>
      <c r="J396" cm="1">
        <f t="array" ref="J396">IF(ROW()&lt;=ROWS(Table1[]), INDEX(Table1[Catch], ROW()), INDEX(Table2[Frequency], ROW()-ROWS(Table1[])))</f>
        <v>2</v>
      </c>
      <c r="K396" t="str" cm="1">
        <f t="array" ref="K396">IF(ROW()&lt;=ROWS(Table1[]), INDEX(Table1[Life Stage], ROW()), INDEX(Table2[Life Stage], ROW()-ROWS(Table1[])))</f>
        <v>Juvenile</v>
      </c>
      <c r="L396" s="50" cm="1">
        <f t="array" ref="L396">IF(ROW()&lt;=ROWS(Table1[]), INDEX(Table1[SalvageSum], ROW()), INDEX(Table2[SalvageSum], ROW()-ROWS(Table1[])))</f>
        <v>0</v>
      </c>
      <c r="M396" s="50" cm="1">
        <f t="array" ref="M396">IF(ROW()&lt;=ROWS(Table1[]), INDEX(Table1[ExpSalv], ROW()), INDEX(Table2[ExpSalv], ROW()-ROWS(Table1[])))</f>
        <v>0</v>
      </c>
      <c r="N396" t="str" cm="1">
        <f t="array" ref="N396">IF(ROW()&lt;=ROWS(Table1[]), INDEX(Table1[Agency], ROW()), INDEX(Table2[Agency], ROW()-ROWS(Table1[])))</f>
        <v>USFWS</v>
      </c>
      <c r="O396" cm="1">
        <f t="array" ref="O396">IF(ROW()&lt;=ROWS(Table1[]), INDEX(Table1[Notes], ROW()), INDEX(Table2[Comments], ROW()-ROWS(Table1[])))</f>
        <v>0</v>
      </c>
    </row>
    <row r="397" spans="1:15" x14ac:dyDescent="0.25">
      <c r="A397" cm="1">
        <f t="array" ref="A397">IF(ROW()&lt;=ROWS(Table1[]), INDEX(Table1[SurveyNo], ROW()), INDEX(Table2[SurveyNo], ROW()-ROWS(Table1[])))</f>
        <v>0</v>
      </c>
      <c r="B397" s="23" cm="1">
        <f t="array" ref="B397">IF(ROW()&lt;=ROWS(Table1[]), INDEX(Table1[Date], ROW()), INDEX(Table2[Date], ROW()-ROWS(Table1[])))</f>
        <v>45652</v>
      </c>
      <c r="C397" cm="1">
        <f t="array" ref="C397">IF(ROW()&lt;=ROWS(Table1[]), INDEX(Table1[SampleID], ROW()), INDEX(Table2[SampleID], ROW()-ROWS(Table1[])))</f>
        <v>723739</v>
      </c>
      <c r="D397" t="str" cm="1">
        <f t="array" ref="D397">IF(ROW()&lt;=ROWS(Table1[]), INDEX(Table1[Survey], ROW()), INDEX(Table2[Survey], ROW()-ROWS(Table1[])))</f>
        <v>EDSM</v>
      </c>
      <c r="E397" t="str" cm="1">
        <f t="array" ref="E397">IF(ROW()&lt;=ROWS(Table1[]), INDEX(Table1[Station Code], ROW()), INDEX(Table2[Station], ROW()-ROWS(Table1[])))</f>
        <v>25-22-SB03</v>
      </c>
      <c r="F397" t="str" cm="1">
        <f t="array" ref="F397">IF(ROW()&lt;=ROWS(Table1[]), INDEX(Table1[Region], ROW()), INDEX(Table2[Region], ROW()-ROWS(Table1[])))</f>
        <v>West</v>
      </c>
      <c r="G397" t="str" cm="1">
        <f t="array" ref="G397">IF(ROW()&lt;=ROWS(Table1[]), INDEX(Table1[Subregion], ROW()), INDEX(Table2[Subregion], ROW()-ROWS(Table1[])))</f>
        <v>Honker Bay</v>
      </c>
      <c r="H397" t="str" cm="1">
        <f t="array" ref="H397">IF(ROW()&lt;=ROWS(Table1[]), INDEX(Table1[Stratum], ROW()), INDEX(Table2[Stratum], ROW()-ROWS(Table1[])))</f>
        <v>Suisun Bay</v>
      </c>
      <c r="I397" cm="1">
        <f t="array" ref="I397">IF(ROW()&lt;=ROWS(Table1[]), INDEX(Table1[Fork Length], ROW()), INDEX(Table2[Length], ROW()-ROWS(Table1[])))</f>
        <v>67</v>
      </c>
      <c r="J397" cm="1">
        <f t="array" ref="J397">IF(ROW()&lt;=ROWS(Table1[]), INDEX(Table1[Catch], ROW()), INDEX(Table2[Frequency], ROW()-ROWS(Table1[])))</f>
        <v>1</v>
      </c>
      <c r="K397" t="str" cm="1">
        <f t="array" ref="K397">IF(ROW()&lt;=ROWS(Table1[]), INDEX(Table1[Life Stage], ROW()), INDEX(Table2[Life Stage], ROW()-ROWS(Table1[])))</f>
        <v>Juvenile</v>
      </c>
      <c r="L397" s="50" cm="1">
        <f t="array" ref="L397">IF(ROW()&lt;=ROWS(Table1[]), INDEX(Table1[SalvageSum], ROW()), INDEX(Table2[SalvageSum], ROW()-ROWS(Table1[])))</f>
        <v>0</v>
      </c>
      <c r="M397" s="50" cm="1">
        <f t="array" ref="M397">IF(ROW()&lt;=ROWS(Table1[]), INDEX(Table1[ExpSalv], ROW()), INDEX(Table2[ExpSalv], ROW()-ROWS(Table1[])))</f>
        <v>0</v>
      </c>
      <c r="N397" t="str" cm="1">
        <f t="array" ref="N397">IF(ROW()&lt;=ROWS(Table1[]), INDEX(Table1[Agency], ROW()), INDEX(Table2[Agency], ROW()-ROWS(Table1[])))</f>
        <v>USFWS</v>
      </c>
      <c r="O397" cm="1">
        <f t="array" ref="O397">IF(ROW()&lt;=ROWS(Table1[]), INDEX(Table1[Notes], ROW()), INDEX(Table2[Comments], ROW()-ROWS(Table1[])))</f>
        <v>0</v>
      </c>
    </row>
    <row r="398" spans="1:15" x14ac:dyDescent="0.25">
      <c r="A398" cm="1">
        <f t="array" ref="A398">IF(ROW()&lt;=ROWS(Table1[]), INDEX(Table1[SurveyNo], ROW()), INDEX(Table2[SurveyNo], ROW()-ROWS(Table1[])))</f>
        <v>0</v>
      </c>
      <c r="B398" s="23" cm="1">
        <f t="array" ref="B398">IF(ROW()&lt;=ROWS(Table1[]), INDEX(Table1[Date], ROW()), INDEX(Table2[Date], ROW()-ROWS(Table1[])))</f>
        <v>45652</v>
      </c>
      <c r="C398" cm="1">
        <f t="array" ref="C398">IF(ROW()&lt;=ROWS(Table1[]), INDEX(Table1[SampleID], ROW()), INDEX(Table2[SampleID], ROW()-ROWS(Table1[])))</f>
        <v>723739</v>
      </c>
      <c r="D398" t="str" cm="1">
        <f t="array" ref="D398">IF(ROW()&lt;=ROWS(Table1[]), INDEX(Table1[Survey], ROW()), INDEX(Table2[Survey], ROW()-ROWS(Table1[])))</f>
        <v>EDSM</v>
      </c>
      <c r="E398" t="str" cm="1">
        <f t="array" ref="E398">IF(ROW()&lt;=ROWS(Table1[]), INDEX(Table1[Station Code], ROW()), INDEX(Table2[Station], ROW()-ROWS(Table1[])))</f>
        <v>25-22-SB03</v>
      </c>
      <c r="F398" t="str" cm="1">
        <f t="array" ref="F398">IF(ROW()&lt;=ROWS(Table1[]), INDEX(Table1[Region], ROW()), INDEX(Table2[Region], ROW()-ROWS(Table1[])))</f>
        <v>West</v>
      </c>
      <c r="G398" t="str" cm="1">
        <f t="array" ref="G398">IF(ROW()&lt;=ROWS(Table1[]), INDEX(Table1[Subregion], ROW()), INDEX(Table2[Subregion], ROW()-ROWS(Table1[])))</f>
        <v>Honker Bay</v>
      </c>
      <c r="H398" t="str" cm="1">
        <f t="array" ref="H398">IF(ROW()&lt;=ROWS(Table1[]), INDEX(Table1[Stratum], ROW()), INDEX(Table2[Stratum], ROW()-ROWS(Table1[])))</f>
        <v>Suisun Bay</v>
      </c>
      <c r="I398" cm="1">
        <f t="array" ref="I398">IF(ROW()&lt;=ROWS(Table1[]), INDEX(Table1[Fork Length], ROW()), INDEX(Table2[Length], ROW()-ROWS(Table1[])))</f>
        <v>102</v>
      </c>
      <c r="J398" cm="1">
        <f t="array" ref="J398">IF(ROW()&lt;=ROWS(Table1[]), INDEX(Table1[Catch], ROW()), INDEX(Table2[Frequency], ROW()-ROWS(Table1[])))</f>
        <v>1</v>
      </c>
      <c r="K398" t="str" cm="1">
        <f t="array" ref="K398">IF(ROW()&lt;=ROWS(Table1[]), INDEX(Table1[Life Stage], ROW()), INDEX(Table2[Life Stage], ROW()-ROWS(Table1[])))</f>
        <v>Adult</v>
      </c>
      <c r="L398" s="50" cm="1">
        <f t="array" ref="L398">IF(ROW()&lt;=ROWS(Table1[]), INDEX(Table1[SalvageSum], ROW()), INDEX(Table2[SalvageSum], ROW()-ROWS(Table1[])))</f>
        <v>0</v>
      </c>
      <c r="M398" s="50" cm="1">
        <f t="array" ref="M398">IF(ROW()&lt;=ROWS(Table1[]), INDEX(Table1[ExpSalv], ROW()), INDEX(Table2[ExpSalv], ROW()-ROWS(Table1[])))</f>
        <v>0</v>
      </c>
      <c r="N398" t="str" cm="1">
        <f t="array" ref="N398">IF(ROW()&lt;=ROWS(Table1[]), INDEX(Table1[Agency], ROW()), INDEX(Table2[Agency], ROW()-ROWS(Table1[])))</f>
        <v>USFWS</v>
      </c>
      <c r="O398" cm="1">
        <f t="array" ref="O398">IF(ROW()&lt;=ROWS(Table1[]), INDEX(Table1[Notes], ROW()), INDEX(Table2[Comments], ROW()-ROWS(Table1[])))</f>
        <v>0</v>
      </c>
    </row>
    <row r="399" spans="1:15" x14ac:dyDescent="0.25">
      <c r="A399" cm="1">
        <f t="array" ref="A399">IF(ROW()&lt;=ROWS(Table1[]), INDEX(Table1[SurveyNo], ROW()), INDEX(Table2[SurveyNo], ROW()-ROWS(Table1[])))</f>
        <v>0</v>
      </c>
      <c r="B399" s="23" cm="1">
        <f t="array" ref="B399">IF(ROW()&lt;=ROWS(Table1[]), INDEX(Table1[Date], ROW()), INDEX(Table2[Date], ROW()-ROWS(Table1[])))</f>
        <v>45652</v>
      </c>
      <c r="C399" cm="1">
        <f t="array" ref="C399">IF(ROW()&lt;=ROWS(Table1[]), INDEX(Table1[SampleID], ROW()), INDEX(Table2[SampleID], ROW()-ROWS(Table1[])))</f>
        <v>723740</v>
      </c>
      <c r="D399" t="str" cm="1">
        <f t="array" ref="D399">IF(ROW()&lt;=ROWS(Table1[]), INDEX(Table1[Survey], ROW()), INDEX(Table2[Survey], ROW()-ROWS(Table1[])))</f>
        <v>EDSM</v>
      </c>
      <c r="E399" t="str" cm="1">
        <f t="array" ref="E399">IF(ROW()&lt;=ROWS(Table1[]), INDEX(Table1[Station Code], ROW()), INDEX(Table2[Station], ROW()-ROWS(Table1[])))</f>
        <v>25-22-SB03</v>
      </c>
      <c r="F399" t="str" cm="1">
        <f t="array" ref="F399">IF(ROW()&lt;=ROWS(Table1[]), INDEX(Table1[Region], ROW()), INDEX(Table2[Region], ROW()-ROWS(Table1[])))</f>
        <v>West</v>
      </c>
      <c r="G399" t="str" cm="1">
        <f t="array" ref="G399">IF(ROW()&lt;=ROWS(Table1[]), INDEX(Table1[Subregion], ROW()), INDEX(Table2[Subregion], ROW()-ROWS(Table1[])))</f>
        <v>Honker Bay</v>
      </c>
      <c r="H399" t="str" cm="1">
        <f t="array" ref="H399">IF(ROW()&lt;=ROWS(Table1[]), INDEX(Table1[Stratum], ROW()), INDEX(Table2[Stratum], ROW()-ROWS(Table1[])))</f>
        <v>Suisun Bay</v>
      </c>
      <c r="I399" cm="1">
        <f t="array" ref="I399">IF(ROW()&lt;=ROWS(Table1[]), INDEX(Table1[Fork Length], ROW()), INDEX(Table2[Length], ROW()-ROWS(Table1[])))</f>
        <v>65</v>
      </c>
      <c r="J399" cm="1">
        <f t="array" ref="J399">IF(ROW()&lt;=ROWS(Table1[]), INDEX(Table1[Catch], ROW()), INDEX(Table2[Frequency], ROW()-ROWS(Table1[])))</f>
        <v>1</v>
      </c>
      <c r="K399" t="str" cm="1">
        <f t="array" ref="K399">IF(ROW()&lt;=ROWS(Table1[]), INDEX(Table1[Life Stage], ROW()), INDEX(Table2[Life Stage], ROW()-ROWS(Table1[])))</f>
        <v>Juvenile</v>
      </c>
      <c r="L399" s="50" cm="1">
        <f t="array" ref="L399">IF(ROW()&lt;=ROWS(Table1[]), INDEX(Table1[SalvageSum], ROW()), INDEX(Table2[SalvageSum], ROW()-ROWS(Table1[])))</f>
        <v>0</v>
      </c>
      <c r="M399" s="50" cm="1">
        <f t="array" ref="M399">IF(ROW()&lt;=ROWS(Table1[]), INDEX(Table1[ExpSalv], ROW()), INDEX(Table2[ExpSalv], ROW()-ROWS(Table1[])))</f>
        <v>0</v>
      </c>
      <c r="N399" t="str" cm="1">
        <f t="array" ref="N399">IF(ROW()&lt;=ROWS(Table1[]), INDEX(Table1[Agency], ROW()), INDEX(Table2[Agency], ROW()-ROWS(Table1[])))</f>
        <v>USFWS</v>
      </c>
      <c r="O399" cm="1">
        <f t="array" ref="O399">IF(ROW()&lt;=ROWS(Table1[]), INDEX(Table1[Notes], ROW()), INDEX(Table2[Comments], ROW()-ROWS(Table1[])))</f>
        <v>0</v>
      </c>
    </row>
    <row r="400" spans="1:15" x14ac:dyDescent="0.25">
      <c r="A400" cm="1">
        <f t="array" ref="A400">IF(ROW()&lt;=ROWS(Table1[]), INDEX(Table1[SurveyNo], ROW()), INDEX(Table2[SurveyNo], ROW()-ROWS(Table1[])))</f>
        <v>0</v>
      </c>
      <c r="B400" s="23" cm="1">
        <f t="array" ref="B400">IF(ROW()&lt;=ROWS(Table1[]), INDEX(Table1[Date], ROW()), INDEX(Table2[Date], ROW()-ROWS(Table1[])))</f>
        <v>45652</v>
      </c>
      <c r="C400" cm="1">
        <f t="array" ref="C400">IF(ROW()&lt;=ROWS(Table1[]), INDEX(Table1[SampleID], ROW()), INDEX(Table2[SampleID], ROW()-ROWS(Table1[])))</f>
        <v>723740</v>
      </c>
      <c r="D400" t="str" cm="1">
        <f t="array" ref="D400">IF(ROW()&lt;=ROWS(Table1[]), INDEX(Table1[Survey], ROW()), INDEX(Table2[Survey], ROW()-ROWS(Table1[])))</f>
        <v>EDSM</v>
      </c>
      <c r="E400" t="str" cm="1">
        <f t="array" ref="E400">IF(ROW()&lt;=ROWS(Table1[]), INDEX(Table1[Station Code], ROW()), INDEX(Table2[Station], ROW()-ROWS(Table1[])))</f>
        <v>25-22-SB03</v>
      </c>
      <c r="F400" t="str" cm="1">
        <f t="array" ref="F400">IF(ROW()&lt;=ROWS(Table1[]), INDEX(Table1[Region], ROW()), INDEX(Table2[Region], ROW()-ROWS(Table1[])))</f>
        <v>West</v>
      </c>
      <c r="G400" t="str" cm="1">
        <f t="array" ref="G400">IF(ROW()&lt;=ROWS(Table1[]), INDEX(Table1[Subregion], ROW()), INDEX(Table2[Subregion], ROW()-ROWS(Table1[])))</f>
        <v>Honker Bay</v>
      </c>
      <c r="H400" t="str" cm="1">
        <f t="array" ref="H400">IF(ROW()&lt;=ROWS(Table1[]), INDEX(Table1[Stratum], ROW()), INDEX(Table2[Stratum], ROW()-ROWS(Table1[])))</f>
        <v>Suisun Bay</v>
      </c>
      <c r="I400" cm="1">
        <f t="array" ref="I400">IF(ROW()&lt;=ROWS(Table1[]), INDEX(Table1[Fork Length], ROW()), INDEX(Table2[Length], ROW()-ROWS(Table1[])))</f>
        <v>103</v>
      </c>
      <c r="J400" cm="1">
        <f t="array" ref="J400">IF(ROW()&lt;=ROWS(Table1[]), INDEX(Table1[Catch], ROW()), INDEX(Table2[Frequency], ROW()-ROWS(Table1[])))</f>
        <v>1</v>
      </c>
      <c r="K400" t="str" cm="1">
        <f t="array" ref="K400">IF(ROW()&lt;=ROWS(Table1[]), INDEX(Table1[Life Stage], ROW()), INDEX(Table2[Life Stage], ROW()-ROWS(Table1[])))</f>
        <v>Adult</v>
      </c>
      <c r="L400" s="50" cm="1">
        <f t="array" ref="L400">IF(ROW()&lt;=ROWS(Table1[]), INDEX(Table1[SalvageSum], ROW()), INDEX(Table2[SalvageSum], ROW()-ROWS(Table1[])))</f>
        <v>0</v>
      </c>
      <c r="M400" s="50" cm="1">
        <f t="array" ref="M400">IF(ROW()&lt;=ROWS(Table1[]), INDEX(Table1[ExpSalv], ROW()), INDEX(Table2[ExpSalv], ROW()-ROWS(Table1[])))</f>
        <v>0</v>
      </c>
      <c r="N400" t="str" cm="1">
        <f t="array" ref="N400">IF(ROW()&lt;=ROWS(Table1[]), INDEX(Table1[Agency], ROW()), INDEX(Table2[Agency], ROW()-ROWS(Table1[])))</f>
        <v>USFWS</v>
      </c>
      <c r="O400" cm="1">
        <f t="array" ref="O400">IF(ROW()&lt;=ROWS(Table1[]), INDEX(Table1[Notes], ROW()), INDEX(Table2[Comments], ROW()-ROWS(Table1[])))</f>
        <v>0</v>
      </c>
    </row>
    <row r="401" spans="1:15" x14ac:dyDescent="0.25">
      <c r="A401" cm="1">
        <f t="array" ref="A401">IF(ROW()&lt;=ROWS(Table1[]), INDEX(Table1[SurveyNo], ROW()), INDEX(Table2[SurveyNo], ROW()-ROWS(Table1[])))</f>
        <v>0</v>
      </c>
      <c r="B401" s="23" cm="1">
        <f t="array" ref="B401">IF(ROW()&lt;=ROWS(Table1[]), INDEX(Table1[Date], ROW()), INDEX(Table2[Date], ROW()-ROWS(Table1[])))</f>
        <v>45652</v>
      </c>
      <c r="C401" cm="1">
        <f t="array" ref="C401">IF(ROW()&lt;=ROWS(Table1[]), INDEX(Table1[SampleID], ROW()), INDEX(Table2[SampleID], ROW()-ROWS(Table1[])))</f>
        <v>723740</v>
      </c>
      <c r="D401" t="str" cm="1">
        <f t="array" ref="D401">IF(ROW()&lt;=ROWS(Table1[]), INDEX(Table1[Survey], ROW()), INDEX(Table2[Survey], ROW()-ROWS(Table1[])))</f>
        <v>EDSM</v>
      </c>
      <c r="E401" t="str" cm="1">
        <f t="array" ref="E401">IF(ROW()&lt;=ROWS(Table1[]), INDEX(Table1[Station Code], ROW()), INDEX(Table2[Station], ROW()-ROWS(Table1[])))</f>
        <v>25-22-SB03</v>
      </c>
      <c r="F401" t="str" cm="1">
        <f t="array" ref="F401">IF(ROW()&lt;=ROWS(Table1[]), INDEX(Table1[Region], ROW()), INDEX(Table2[Region], ROW()-ROWS(Table1[])))</f>
        <v>West</v>
      </c>
      <c r="G401" t="str" cm="1">
        <f t="array" ref="G401">IF(ROW()&lt;=ROWS(Table1[]), INDEX(Table1[Subregion], ROW()), INDEX(Table2[Subregion], ROW()-ROWS(Table1[])))</f>
        <v>Honker Bay</v>
      </c>
      <c r="H401" t="str" cm="1">
        <f t="array" ref="H401">IF(ROW()&lt;=ROWS(Table1[]), INDEX(Table1[Stratum], ROW()), INDEX(Table2[Stratum], ROW()-ROWS(Table1[])))</f>
        <v>Suisun Bay</v>
      </c>
      <c r="I401" cm="1">
        <f t="array" ref="I401">IF(ROW()&lt;=ROWS(Table1[]), INDEX(Table1[Fork Length], ROW()), INDEX(Table2[Length], ROW()-ROWS(Table1[])))</f>
        <v>63</v>
      </c>
      <c r="J401" cm="1">
        <f t="array" ref="J401">IF(ROW()&lt;=ROWS(Table1[]), INDEX(Table1[Catch], ROW()), INDEX(Table2[Frequency], ROW()-ROWS(Table1[])))</f>
        <v>1</v>
      </c>
      <c r="K401" t="str" cm="1">
        <f t="array" ref="K401">IF(ROW()&lt;=ROWS(Table1[]), INDEX(Table1[Life Stage], ROW()), INDEX(Table2[Life Stage], ROW()-ROWS(Table1[])))</f>
        <v>Juvenile</v>
      </c>
      <c r="L401" s="50" cm="1">
        <f t="array" ref="L401">IF(ROW()&lt;=ROWS(Table1[]), INDEX(Table1[SalvageSum], ROW()), INDEX(Table2[SalvageSum], ROW()-ROWS(Table1[])))</f>
        <v>0</v>
      </c>
      <c r="M401" s="50" cm="1">
        <f t="array" ref="M401">IF(ROW()&lt;=ROWS(Table1[]), INDEX(Table1[ExpSalv], ROW()), INDEX(Table2[ExpSalv], ROW()-ROWS(Table1[])))</f>
        <v>0</v>
      </c>
      <c r="N401" t="str" cm="1">
        <f t="array" ref="N401">IF(ROW()&lt;=ROWS(Table1[]), INDEX(Table1[Agency], ROW()), INDEX(Table2[Agency], ROW()-ROWS(Table1[])))</f>
        <v>USFWS</v>
      </c>
      <c r="O401" cm="1">
        <f t="array" ref="O401">IF(ROW()&lt;=ROWS(Table1[]), INDEX(Table1[Notes], ROW()), INDEX(Table2[Comments], ROW()-ROWS(Table1[])))</f>
        <v>0</v>
      </c>
    </row>
    <row r="402" spans="1:15" x14ac:dyDescent="0.25">
      <c r="A402" cm="1">
        <f t="array" ref="A402">IF(ROW()&lt;=ROWS(Table1[]), INDEX(Table1[SurveyNo], ROW()), INDEX(Table2[SurveyNo], ROW()-ROWS(Table1[])))</f>
        <v>0</v>
      </c>
      <c r="B402" s="23" cm="1">
        <f t="array" ref="B402">IF(ROW()&lt;=ROWS(Table1[]), INDEX(Table1[Date], ROW()), INDEX(Table2[Date], ROW()-ROWS(Table1[])))</f>
        <v>45652</v>
      </c>
      <c r="C402" cm="1">
        <f t="array" ref="C402">IF(ROW()&lt;=ROWS(Table1[]), INDEX(Table1[SampleID], ROW()), INDEX(Table2[SampleID], ROW()-ROWS(Table1[])))</f>
        <v>723740</v>
      </c>
      <c r="D402" t="str" cm="1">
        <f t="array" ref="D402">IF(ROW()&lt;=ROWS(Table1[]), INDEX(Table1[Survey], ROW()), INDEX(Table2[Survey], ROW()-ROWS(Table1[])))</f>
        <v>EDSM</v>
      </c>
      <c r="E402" t="str" cm="1">
        <f t="array" ref="E402">IF(ROW()&lt;=ROWS(Table1[]), INDEX(Table1[Station Code], ROW()), INDEX(Table2[Station], ROW()-ROWS(Table1[])))</f>
        <v>25-22-SB03</v>
      </c>
      <c r="F402" t="str" cm="1">
        <f t="array" ref="F402">IF(ROW()&lt;=ROWS(Table1[]), INDEX(Table1[Region], ROW()), INDEX(Table2[Region], ROW()-ROWS(Table1[])))</f>
        <v>West</v>
      </c>
      <c r="G402" t="str" cm="1">
        <f t="array" ref="G402">IF(ROW()&lt;=ROWS(Table1[]), INDEX(Table1[Subregion], ROW()), INDEX(Table2[Subregion], ROW()-ROWS(Table1[])))</f>
        <v>Honker Bay</v>
      </c>
      <c r="H402" t="str" cm="1">
        <f t="array" ref="H402">IF(ROW()&lt;=ROWS(Table1[]), INDEX(Table1[Stratum], ROW()), INDEX(Table2[Stratum], ROW()-ROWS(Table1[])))</f>
        <v>Suisun Bay</v>
      </c>
      <c r="I402" cm="1">
        <f t="array" ref="I402">IF(ROW()&lt;=ROWS(Table1[]), INDEX(Table1[Fork Length], ROW()), INDEX(Table2[Length], ROW()-ROWS(Table1[])))</f>
        <v>70</v>
      </c>
      <c r="J402" cm="1">
        <f t="array" ref="J402">IF(ROW()&lt;=ROWS(Table1[]), INDEX(Table1[Catch], ROW()), INDEX(Table2[Frequency], ROW()-ROWS(Table1[])))</f>
        <v>1</v>
      </c>
      <c r="K402" t="str" cm="1">
        <f t="array" ref="K402">IF(ROW()&lt;=ROWS(Table1[]), INDEX(Table1[Life Stage], ROW()), INDEX(Table2[Life Stage], ROW()-ROWS(Table1[])))</f>
        <v>Juvenile</v>
      </c>
      <c r="L402" s="50" cm="1">
        <f t="array" ref="L402">IF(ROW()&lt;=ROWS(Table1[]), INDEX(Table1[SalvageSum], ROW()), INDEX(Table2[SalvageSum], ROW()-ROWS(Table1[])))</f>
        <v>0</v>
      </c>
      <c r="M402" s="50" cm="1">
        <f t="array" ref="M402">IF(ROW()&lt;=ROWS(Table1[]), INDEX(Table1[ExpSalv], ROW()), INDEX(Table2[ExpSalv], ROW()-ROWS(Table1[])))</f>
        <v>0</v>
      </c>
      <c r="N402" t="str" cm="1">
        <f t="array" ref="N402">IF(ROW()&lt;=ROWS(Table1[]), INDEX(Table1[Agency], ROW()), INDEX(Table2[Agency], ROW()-ROWS(Table1[])))</f>
        <v>USFWS</v>
      </c>
      <c r="O402" cm="1">
        <f t="array" ref="O402">IF(ROW()&lt;=ROWS(Table1[]), INDEX(Table1[Notes], ROW()), INDEX(Table2[Comments], ROW()-ROWS(Table1[])))</f>
        <v>0</v>
      </c>
    </row>
    <row r="403" spans="1:15" x14ac:dyDescent="0.25">
      <c r="A403" cm="1">
        <f t="array" ref="A403">IF(ROW()&lt;=ROWS(Table1[]), INDEX(Table1[SurveyNo], ROW()), INDEX(Table2[SurveyNo], ROW()-ROWS(Table1[])))</f>
        <v>0</v>
      </c>
      <c r="B403" s="23" cm="1">
        <f t="array" ref="B403">IF(ROW()&lt;=ROWS(Table1[]), INDEX(Table1[Date], ROW()), INDEX(Table2[Date], ROW()-ROWS(Table1[])))</f>
        <v>45652</v>
      </c>
      <c r="C403" cm="1">
        <f t="array" ref="C403">IF(ROW()&lt;=ROWS(Table1[]), INDEX(Table1[SampleID], ROW()), INDEX(Table2[SampleID], ROW()-ROWS(Table1[])))</f>
        <v>723740</v>
      </c>
      <c r="D403" t="str" cm="1">
        <f t="array" ref="D403">IF(ROW()&lt;=ROWS(Table1[]), INDEX(Table1[Survey], ROW()), INDEX(Table2[Survey], ROW()-ROWS(Table1[])))</f>
        <v>EDSM</v>
      </c>
      <c r="E403" t="str" cm="1">
        <f t="array" ref="E403">IF(ROW()&lt;=ROWS(Table1[]), INDEX(Table1[Station Code], ROW()), INDEX(Table2[Station], ROW()-ROWS(Table1[])))</f>
        <v>25-22-SB03</v>
      </c>
      <c r="F403" t="str" cm="1">
        <f t="array" ref="F403">IF(ROW()&lt;=ROWS(Table1[]), INDEX(Table1[Region], ROW()), INDEX(Table2[Region], ROW()-ROWS(Table1[])))</f>
        <v>West</v>
      </c>
      <c r="G403" t="str" cm="1">
        <f t="array" ref="G403">IF(ROW()&lt;=ROWS(Table1[]), INDEX(Table1[Subregion], ROW()), INDEX(Table2[Subregion], ROW()-ROWS(Table1[])))</f>
        <v>Honker Bay</v>
      </c>
      <c r="H403" t="str" cm="1">
        <f t="array" ref="H403">IF(ROW()&lt;=ROWS(Table1[]), INDEX(Table1[Stratum], ROW()), INDEX(Table2[Stratum], ROW()-ROWS(Table1[])))</f>
        <v>Suisun Bay</v>
      </c>
      <c r="I403" cm="1">
        <f t="array" ref="I403">IF(ROW()&lt;=ROWS(Table1[]), INDEX(Table1[Fork Length], ROW()), INDEX(Table2[Length], ROW()-ROWS(Table1[])))</f>
        <v>69</v>
      </c>
      <c r="J403" cm="1">
        <f t="array" ref="J403">IF(ROW()&lt;=ROWS(Table1[]), INDEX(Table1[Catch], ROW()), INDEX(Table2[Frequency], ROW()-ROWS(Table1[])))</f>
        <v>1</v>
      </c>
      <c r="K403" t="str" cm="1">
        <f t="array" ref="K403">IF(ROW()&lt;=ROWS(Table1[]), INDEX(Table1[Life Stage], ROW()), INDEX(Table2[Life Stage], ROW()-ROWS(Table1[])))</f>
        <v>Juvenile</v>
      </c>
      <c r="L403" s="50" cm="1">
        <f t="array" ref="L403">IF(ROW()&lt;=ROWS(Table1[]), INDEX(Table1[SalvageSum], ROW()), INDEX(Table2[SalvageSum], ROW()-ROWS(Table1[])))</f>
        <v>0</v>
      </c>
      <c r="M403" s="50" cm="1">
        <f t="array" ref="M403">IF(ROW()&lt;=ROWS(Table1[]), INDEX(Table1[ExpSalv], ROW()), INDEX(Table2[ExpSalv], ROW()-ROWS(Table1[])))</f>
        <v>0</v>
      </c>
      <c r="N403" t="str" cm="1">
        <f t="array" ref="N403">IF(ROW()&lt;=ROWS(Table1[]), INDEX(Table1[Agency], ROW()), INDEX(Table2[Agency], ROW()-ROWS(Table1[])))</f>
        <v>USFWS</v>
      </c>
      <c r="O403" cm="1">
        <f t="array" ref="O403">IF(ROW()&lt;=ROWS(Table1[]), INDEX(Table1[Notes], ROW()), INDEX(Table2[Comments], ROW()-ROWS(Table1[])))</f>
        <v>0</v>
      </c>
    </row>
    <row r="404" spans="1:15" x14ac:dyDescent="0.25">
      <c r="A404" cm="1">
        <f t="array" ref="A404">IF(ROW()&lt;=ROWS(Table1[]), INDEX(Table1[SurveyNo], ROW()), INDEX(Table2[SurveyNo], ROW()-ROWS(Table1[])))</f>
        <v>0</v>
      </c>
      <c r="B404" s="23" cm="1">
        <f t="array" ref="B404">IF(ROW()&lt;=ROWS(Table1[]), INDEX(Table1[Date], ROW()), INDEX(Table2[Date], ROW()-ROWS(Table1[])))</f>
        <v>45652</v>
      </c>
      <c r="C404" cm="1">
        <f t="array" ref="C404">IF(ROW()&lt;=ROWS(Table1[]), INDEX(Table1[SampleID], ROW()), INDEX(Table2[SampleID], ROW()-ROWS(Table1[])))</f>
        <v>723740</v>
      </c>
      <c r="D404" t="str" cm="1">
        <f t="array" ref="D404">IF(ROW()&lt;=ROWS(Table1[]), INDEX(Table1[Survey], ROW()), INDEX(Table2[Survey], ROW()-ROWS(Table1[])))</f>
        <v>EDSM</v>
      </c>
      <c r="E404" t="str" cm="1">
        <f t="array" ref="E404">IF(ROW()&lt;=ROWS(Table1[]), INDEX(Table1[Station Code], ROW()), INDEX(Table2[Station], ROW()-ROWS(Table1[])))</f>
        <v>25-22-SB03</v>
      </c>
      <c r="F404" t="str" cm="1">
        <f t="array" ref="F404">IF(ROW()&lt;=ROWS(Table1[]), INDEX(Table1[Region], ROW()), INDEX(Table2[Region], ROW()-ROWS(Table1[])))</f>
        <v>West</v>
      </c>
      <c r="G404" t="str" cm="1">
        <f t="array" ref="G404">IF(ROW()&lt;=ROWS(Table1[]), INDEX(Table1[Subregion], ROW()), INDEX(Table2[Subregion], ROW()-ROWS(Table1[])))</f>
        <v>Honker Bay</v>
      </c>
      <c r="H404" t="str" cm="1">
        <f t="array" ref="H404">IF(ROW()&lt;=ROWS(Table1[]), INDEX(Table1[Stratum], ROW()), INDEX(Table2[Stratum], ROW()-ROWS(Table1[])))</f>
        <v>Suisun Bay</v>
      </c>
      <c r="I404" cm="1">
        <f t="array" ref="I404">IF(ROW()&lt;=ROWS(Table1[]), INDEX(Table1[Fork Length], ROW()), INDEX(Table2[Length], ROW()-ROWS(Table1[])))</f>
        <v>74</v>
      </c>
      <c r="J404" cm="1">
        <f t="array" ref="J404">IF(ROW()&lt;=ROWS(Table1[]), INDEX(Table1[Catch], ROW()), INDEX(Table2[Frequency], ROW()-ROWS(Table1[])))</f>
        <v>1</v>
      </c>
      <c r="K404" t="str" cm="1">
        <f t="array" ref="K404">IF(ROW()&lt;=ROWS(Table1[]), INDEX(Table1[Life Stage], ROW()), INDEX(Table2[Life Stage], ROW()-ROWS(Table1[])))</f>
        <v>Juvenile</v>
      </c>
      <c r="L404" s="50" cm="1">
        <f t="array" ref="L404">IF(ROW()&lt;=ROWS(Table1[]), INDEX(Table1[SalvageSum], ROW()), INDEX(Table2[SalvageSum], ROW()-ROWS(Table1[])))</f>
        <v>0</v>
      </c>
      <c r="M404" s="50" cm="1">
        <f t="array" ref="M404">IF(ROW()&lt;=ROWS(Table1[]), INDEX(Table1[ExpSalv], ROW()), INDEX(Table2[ExpSalv], ROW()-ROWS(Table1[])))</f>
        <v>0</v>
      </c>
      <c r="N404" t="str" cm="1">
        <f t="array" ref="N404">IF(ROW()&lt;=ROWS(Table1[]), INDEX(Table1[Agency], ROW()), INDEX(Table2[Agency], ROW()-ROWS(Table1[])))</f>
        <v>USFWS</v>
      </c>
      <c r="O404" cm="1">
        <f t="array" ref="O404">IF(ROW()&lt;=ROWS(Table1[]), INDEX(Table1[Notes], ROW()), INDEX(Table2[Comments], ROW()-ROWS(Table1[])))</f>
        <v>0</v>
      </c>
    </row>
    <row r="405" spans="1:15" x14ac:dyDescent="0.25">
      <c r="A405" cm="1">
        <f t="array" ref="A405">IF(ROW()&lt;=ROWS(Table1[]), INDEX(Table1[SurveyNo], ROW()), INDEX(Table2[SurveyNo], ROW()-ROWS(Table1[])))</f>
        <v>0</v>
      </c>
      <c r="B405" s="23" cm="1">
        <f t="array" ref="B405">IF(ROW()&lt;=ROWS(Table1[]), INDEX(Table1[Date], ROW()), INDEX(Table2[Date], ROW()-ROWS(Table1[])))</f>
        <v>45652</v>
      </c>
      <c r="C405" cm="1">
        <f t="array" ref="C405">IF(ROW()&lt;=ROWS(Table1[]), INDEX(Table1[SampleID], ROW()), INDEX(Table2[SampleID], ROW()-ROWS(Table1[])))</f>
        <v>723759</v>
      </c>
      <c r="D405" t="str" cm="1">
        <f t="array" ref="D405">IF(ROW()&lt;=ROWS(Table1[]), INDEX(Table1[Survey], ROW()), INDEX(Table2[Survey], ROW()-ROWS(Table1[])))</f>
        <v>EDSM</v>
      </c>
      <c r="E405" t="str" cm="1">
        <f t="array" ref="E405">IF(ROW()&lt;=ROWS(Table1[]), INDEX(Table1[Station Code], ROW()), INDEX(Table2[Station], ROW()-ROWS(Table1[])))</f>
        <v>25-22-SB02</v>
      </c>
      <c r="F405" t="str" cm="1">
        <f t="array" ref="F405">IF(ROW()&lt;=ROWS(Table1[]), INDEX(Table1[Region], ROW()), INDEX(Table2[Region], ROW()-ROWS(Table1[])))</f>
        <v>West</v>
      </c>
      <c r="G405" t="str" cm="1">
        <f t="array" ref="G405">IF(ROW()&lt;=ROWS(Table1[]), INDEX(Table1[Subregion], ROW()), INDEX(Table2[Subregion], ROW()-ROWS(Table1[])))</f>
        <v>Confluence</v>
      </c>
      <c r="H405" t="str" cm="1">
        <f t="array" ref="H405">IF(ROW()&lt;=ROWS(Table1[]), INDEX(Table1[Stratum], ROW()), INDEX(Table2[Stratum], ROW()-ROWS(Table1[])))</f>
        <v>Suisun Bay</v>
      </c>
      <c r="I405" cm="1">
        <f t="array" ref="I405">IF(ROW()&lt;=ROWS(Table1[]), INDEX(Table1[Fork Length], ROW()), INDEX(Table2[Length], ROW()-ROWS(Table1[])))</f>
        <v>104</v>
      </c>
      <c r="J405" cm="1">
        <f t="array" ref="J405">IF(ROW()&lt;=ROWS(Table1[]), INDEX(Table1[Catch], ROW()), INDEX(Table2[Frequency], ROW()-ROWS(Table1[])))</f>
        <v>1</v>
      </c>
      <c r="K405" t="str" cm="1">
        <f t="array" ref="K405">IF(ROW()&lt;=ROWS(Table1[]), INDEX(Table1[Life Stage], ROW()), INDEX(Table2[Life Stage], ROW()-ROWS(Table1[])))</f>
        <v>Adult</v>
      </c>
      <c r="L405" s="50" cm="1">
        <f t="array" ref="L405">IF(ROW()&lt;=ROWS(Table1[]), INDEX(Table1[SalvageSum], ROW()), INDEX(Table2[SalvageSum], ROW()-ROWS(Table1[])))</f>
        <v>0</v>
      </c>
      <c r="M405" s="50" cm="1">
        <f t="array" ref="M405">IF(ROW()&lt;=ROWS(Table1[]), INDEX(Table1[ExpSalv], ROW()), INDEX(Table2[ExpSalv], ROW()-ROWS(Table1[])))</f>
        <v>0</v>
      </c>
      <c r="N405" t="str" cm="1">
        <f t="array" ref="N405">IF(ROW()&lt;=ROWS(Table1[]), INDEX(Table1[Agency], ROW()), INDEX(Table2[Agency], ROW()-ROWS(Table1[])))</f>
        <v>USFWS</v>
      </c>
      <c r="O405" cm="1">
        <f t="array" ref="O405">IF(ROW()&lt;=ROWS(Table1[]), INDEX(Table1[Notes], ROW()), INDEX(Table2[Comments], ROW()-ROWS(Table1[])))</f>
        <v>0</v>
      </c>
    </row>
    <row r="406" spans="1:15" x14ac:dyDescent="0.25">
      <c r="A406" cm="1">
        <f t="array" ref="A406">IF(ROW()&lt;=ROWS(Table1[]), INDEX(Table1[SurveyNo], ROW()), INDEX(Table2[SurveyNo], ROW()-ROWS(Table1[])))</f>
        <v>0</v>
      </c>
      <c r="B406" s="23" cm="1">
        <f t="array" ref="B406">IF(ROW()&lt;=ROWS(Table1[]), INDEX(Table1[Date], ROW()), INDEX(Table2[Date], ROW()-ROWS(Table1[])))</f>
        <v>45652</v>
      </c>
      <c r="C406" cm="1">
        <f t="array" ref="C406">IF(ROW()&lt;=ROWS(Table1[]), INDEX(Table1[SampleID], ROW()), INDEX(Table2[SampleID], ROW()-ROWS(Table1[])))</f>
        <v>723762</v>
      </c>
      <c r="D406" t="str" cm="1">
        <f t="array" ref="D406">IF(ROW()&lt;=ROWS(Table1[]), INDEX(Table1[Survey], ROW()), INDEX(Table2[Survey], ROW()-ROWS(Table1[])))</f>
        <v>EDSM</v>
      </c>
      <c r="E406" t="str" cm="1">
        <f t="array" ref="E406">IF(ROW()&lt;=ROWS(Table1[]), INDEX(Table1[Station Code], ROW()), INDEX(Table2[Station], ROW()-ROWS(Table1[])))</f>
        <v>25-22-SB02</v>
      </c>
      <c r="F406" t="str" cm="1">
        <f t="array" ref="F406">IF(ROW()&lt;=ROWS(Table1[]), INDEX(Table1[Region], ROW()), INDEX(Table2[Region], ROW()-ROWS(Table1[])))</f>
        <v>West</v>
      </c>
      <c r="G406" t="str" cm="1">
        <f t="array" ref="G406">IF(ROW()&lt;=ROWS(Table1[]), INDEX(Table1[Subregion], ROW()), INDEX(Table2[Subregion], ROW()-ROWS(Table1[])))</f>
        <v>Confluence</v>
      </c>
      <c r="H406" t="str" cm="1">
        <f t="array" ref="H406">IF(ROW()&lt;=ROWS(Table1[]), INDEX(Table1[Stratum], ROW()), INDEX(Table2[Stratum], ROW()-ROWS(Table1[])))</f>
        <v>Suisun Bay</v>
      </c>
      <c r="I406" cm="1">
        <f t="array" ref="I406">IF(ROW()&lt;=ROWS(Table1[]), INDEX(Table1[Fork Length], ROW()), INDEX(Table2[Length], ROW()-ROWS(Table1[])))</f>
        <v>116</v>
      </c>
      <c r="J406" cm="1">
        <f t="array" ref="J406">IF(ROW()&lt;=ROWS(Table1[]), INDEX(Table1[Catch], ROW()), INDEX(Table2[Frequency], ROW()-ROWS(Table1[])))</f>
        <v>1</v>
      </c>
      <c r="K406" t="str" cm="1">
        <f t="array" ref="K406">IF(ROW()&lt;=ROWS(Table1[]), INDEX(Table1[Life Stage], ROW()), INDEX(Table2[Life Stage], ROW()-ROWS(Table1[])))</f>
        <v>Adult</v>
      </c>
      <c r="L406" s="50" cm="1">
        <f t="array" ref="L406">IF(ROW()&lt;=ROWS(Table1[]), INDEX(Table1[SalvageSum], ROW()), INDEX(Table2[SalvageSum], ROW()-ROWS(Table1[])))</f>
        <v>0</v>
      </c>
      <c r="M406" s="50" cm="1">
        <f t="array" ref="M406">IF(ROW()&lt;=ROWS(Table1[]), INDEX(Table1[ExpSalv], ROW()), INDEX(Table2[ExpSalv], ROW()-ROWS(Table1[])))</f>
        <v>0</v>
      </c>
      <c r="N406" t="str" cm="1">
        <f t="array" ref="N406">IF(ROW()&lt;=ROWS(Table1[]), INDEX(Table1[Agency], ROW()), INDEX(Table2[Agency], ROW()-ROWS(Table1[])))</f>
        <v>USFWS</v>
      </c>
      <c r="O406" cm="1">
        <f t="array" ref="O406">IF(ROW()&lt;=ROWS(Table1[]), INDEX(Table1[Notes], ROW()), INDEX(Table2[Comments], ROW()-ROWS(Table1[])))</f>
        <v>0</v>
      </c>
    </row>
    <row r="407" spans="1:15" x14ac:dyDescent="0.25">
      <c r="A407" cm="1">
        <f t="array" ref="A407">IF(ROW()&lt;=ROWS(Table1[]), INDEX(Table1[SurveyNo], ROW()), INDEX(Table2[SurveyNo], ROW()-ROWS(Table1[])))</f>
        <v>0</v>
      </c>
      <c r="B407" s="23" cm="1">
        <f t="array" ref="B407">IF(ROW()&lt;=ROWS(Table1[]), INDEX(Table1[Date], ROW()), INDEX(Table2[Date], ROW()-ROWS(Table1[])))</f>
        <v>45652</v>
      </c>
      <c r="C407" cm="1">
        <f t="array" ref="C407">IF(ROW()&lt;=ROWS(Table1[]), INDEX(Table1[SampleID], ROW()), INDEX(Table2[SampleID], ROW()-ROWS(Table1[])))</f>
        <v>723762</v>
      </c>
      <c r="D407" t="str" cm="1">
        <f t="array" ref="D407">IF(ROW()&lt;=ROWS(Table1[]), INDEX(Table1[Survey], ROW()), INDEX(Table2[Survey], ROW()-ROWS(Table1[])))</f>
        <v>EDSM</v>
      </c>
      <c r="E407" t="str" cm="1">
        <f t="array" ref="E407">IF(ROW()&lt;=ROWS(Table1[]), INDEX(Table1[Station Code], ROW()), INDEX(Table2[Station], ROW()-ROWS(Table1[])))</f>
        <v>25-22-SB02</v>
      </c>
      <c r="F407" t="str" cm="1">
        <f t="array" ref="F407">IF(ROW()&lt;=ROWS(Table1[]), INDEX(Table1[Region], ROW()), INDEX(Table2[Region], ROW()-ROWS(Table1[])))</f>
        <v>West</v>
      </c>
      <c r="G407" t="str" cm="1">
        <f t="array" ref="G407">IF(ROW()&lt;=ROWS(Table1[]), INDEX(Table1[Subregion], ROW()), INDEX(Table2[Subregion], ROW()-ROWS(Table1[])))</f>
        <v>Confluence</v>
      </c>
      <c r="H407" t="str" cm="1">
        <f t="array" ref="H407">IF(ROW()&lt;=ROWS(Table1[]), INDEX(Table1[Stratum], ROW()), INDEX(Table2[Stratum], ROW()-ROWS(Table1[])))</f>
        <v>Suisun Bay</v>
      </c>
      <c r="I407" cm="1">
        <f t="array" ref="I407">IF(ROW()&lt;=ROWS(Table1[]), INDEX(Table1[Fork Length], ROW()), INDEX(Table2[Length], ROW()-ROWS(Table1[])))</f>
        <v>111</v>
      </c>
      <c r="J407" cm="1">
        <f t="array" ref="J407">IF(ROW()&lt;=ROWS(Table1[]), INDEX(Table1[Catch], ROW()), INDEX(Table2[Frequency], ROW()-ROWS(Table1[])))</f>
        <v>1</v>
      </c>
      <c r="K407" t="str" cm="1">
        <f t="array" ref="K407">IF(ROW()&lt;=ROWS(Table1[]), INDEX(Table1[Life Stage], ROW()), INDEX(Table2[Life Stage], ROW()-ROWS(Table1[])))</f>
        <v>Adult</v>
      </c>
      <c r="L407" s="50" cm="1">
        <f t="array" ref="L407">IF(ROW()&lt;=ROWS(Table1[]), INDEX(Table1[SalvageSum], ROW()), INDEX(Table2[SalvageSum], ROW()-ROWS(Table1[])))</f>
        <v>0</v>
      </c>
      <c r="M407" s="50" cm="1">
        <f t="array" ref="M407">IF(ROW()&lt;=ROWS(Table1[]), INDEX(Table1[ExpSalv], ROW()), INDEX(Table2[ExpSalv], ROW()-ROWS(Table1[])))</f>
        <v>0</v>
      </c>
      <c r="N407" t="str" cm="1">
        <f t="array" ref="N407">IF(ROW()&lt;=ROWS(Table1[]), INDEX(Table1[Agency], ROW()), INDEX(Table2[Agency], ROW()-ROWS(Table1[])))</f>
        <v>USFWS</v>
      </c>
      <c r="O407" cm="1">
        <f t="array" ref="O407">IF(ROW()&lt;=ROWS(Table1[]), INDEX(Table1[Notes], ROW()), INDEX(Table2[Comments], ROW()-ROWS(Table1[])))</f>
        <v>0</v>
      </c>
    </row>
    <row r="408" spans="1:15" x14ac:dyDescent="0.25">
      <c r="A408" cm="1">
        <f t="array" ref="A408">IF(ROW()&lt;=ROWS(Table1[]), INDEX(Table1[SurveyNo], ROW()), INDEX(Table2[SurveyNo], ROW()-ROWS(Table1[])))</f>
        <v>0</v>
      </c>
      <c r="B408" s="23" cm="1">
        <f t="array" ref="B408">IF(ROW()&lt;=ROWS(Table1[]), INDEX(Table1[Date], ROW()), INDEX(Table2[Date], ROW()-ROWS(Table1[])))</f>
        <v>45653</v>
      </c>
      <c r="C408" cm="1">
        <f t="array" ref="C408">IF(ROW()&lt;=ROWS(Table1[]), INDEX(Table1[SampleID], ROW()), INDEX(Table2[SampleID], ROW()-ROWS(Table1[])))</f>
        <v>723783</v>
      </c>
      <c r="D408" t="str" cm="1">
        <f t="array" ref="D408">IF(ROW()&lt;=ROWS(Table1[]), INDEX(Table1[Survey], ROW()), INDEX(Table2[Survey], ROW()-ROWS(Table1[])))</f>
        <v>EDSM</v>
      </c>
      <c r="E408" t="str" cm="1">
        <f t="array" ref="E408">IF(ROW()&lt;=ROWS(Table1[]), INDEX(Table1[Station Code], ROW()), INDEX(Table2[Station], ROW()-ROWS(Table1[])))</f>
        <v>25-22-SM01</v>
      </c>
      <c r="F408" t="str" cm="1">
        <f t="array" ref="F408">IF(ROW()&lt;=ROWS(Table1[]), INDEX(Table1[Region], ROW()), INDEX(Table2[Region], ROW()-ROWS(Table1[])))</f>
        <v>West</v>
      </c>
      <c r="G408" t="str" cm="1">
        <f t="array" ref="G408">IF(ROW()&lt;=ROWS(Table1[]), INDEX(Table1[Subregion], ROW()), INDEX(Table2[Subregion], ROW()-ROWS(Table1[])))</f>
        <v>Suisun Marsh</v>
      </c>
      <c r="H408" t="str" cm="1">
        <f t="array" ref="H408">IF(ROW()&lt;=ROWS(Table1[]), INDEX(Table1[Stratum], ROW()), INDEX(Table2[Stratum], ROW()-ROWS(Table1[])))</f>
        <v>Suisun Marsh</v>
      </c>
      <c r="I408" cm="1">
        <f t="array" ref="I408">IF(ROW()&lt;=ROWS(Table1[]), INDEX(Table1[Fork Length], ROW()), INDEX(Table2[Length], ROW()-ROWS(Table1[])))</f>
        <v>55</v>
      </c>
      <c r="J408" cm="1">
        <f t="array" ref="J408">IF(ROW()&lt;=ROWS(Table1[]), INDEX(Table1[Catch], ROW()), INDEX(Table2[Frequency], ROW()-ROWS(Table1[])))</f>
        <v>1</v>
      </c>
      <c r="K408" t="str" cm="1">
        <f t="array" ref="K408">IF(ROW()&lt;=ROWS(Table1[]), INDEX(Table1[Life Stage], ROW()), INDEX(Table2[Life Stage], ROW()-ROWS(Table1[])))</f>
        <v>Juvenile</v>
      </c>
      <c r="L408" s="50" cm="1">
        <f t="array" ref="L408">IF(ROW()&lt;=ROWS(Table1[]), INDEX(Table1[SalvageSum], ROW()), INDEX(Table2[SalvageSum], ROW()-ROWS(Table1[])))</f>
        <v>0</v>
      </c>
      <c r="M408" s="50" cm="1">
        <f t="array" ref="M408">IF(ROW()&lt;=ROWS(Table1[]), INDEX(Table1[ExpSalv], ROW()), INDEX(Table2[ExpSalv], ROW()-ROWS(Table1[])))</f>
        <v>0</v>
      </c>
      <c r="N408" t="str" cm="1">
        <f t="array" ref="N408">IF(ROW()&lt;=ROWS(Table1[]), INDEX(Table1[Agency], ROW()), INDEX(Table2[Agency], ROW()-ROWS(Table1[])))</f>
        <v>USFWS</v>
      </c>
      <c r="O408" cm="1">
        <f t="array" ref="O408">IF(ROW()&lt;=ROWS(Table1[]), INDEX(Table1[Notes], ROW()), INDEX(Table2[Comments], ROW()-ROWS(Table1[])))</f>
        <v>0</v>
      </c>
    </row>
    <row r="409" spans="1:15" x14ac:dyDescent="0.25">
      <c r="A409" cm="1">
        <f t="array" ref="A409">IF(ROW()&lt;=ROWS(Table1[]), INDEX(Table1[SurveyNo], ROW()), INDEX(Table2[SurveyNo], ROW()-ROWS(Table1[])))</f>
        <v>0</v>
      </c>
      <c r="B409" s="23" cm="1">
        <f t="array" ref="B409">IF(ROW()&lt;=ROWS(Table1[]), INDEX(Table1[Date], ROW()), INDEX(Table2[Date], ROW()-ROWS(Table1[])))</f>
        <v>45653</v>
      </c>
      <c r="C409" cm="1">
        <f t="array" ref="C409">IF(ROW()&lt;=ROWS(Table1[]), INDEX(Table1[SampleID], ROW()), INDEX(Table2[SampleID], ROW()-ROWS(Table1[])))</f>
        <v>723783</v>
      </c>
      <c r="D409" t="str" cm="1">
        <f t="array" ref="D409">IF(ROW()&lt;=ROWS(Table1[]), INDEX(Table1[Survey], ROW()), INDEX(Table2[Survey], ROW()-ROWS(Table1[])))</f>
        <v>EDSM</v>
      </c>
      <c r="E409" t="str" cm="1">
        <f t="array" ref="E409">IF(ROW()&lt;=ROWS(Table1[]), INDEX(Table1[Station Code], ROW()), INDEX(Table2[Station], ROW()-ROWS(Table1[])))</f>
        <v>25-22-SM01</v>
      </c>
      <c r="F409" t="str" cm="1">
        <f t="array" ref="F409">IF(ROW()&lt;=ROWS(Table1[]), INDEX(Table1[Region], ROW()), INDEX(Table2[Region], ROW()-ROWS(Table1[])))</f>
        <v>West</v>
      </c>
      <c r="G409" t="str" cm="1">
        <f t="array" ref="G409">IF(ROW()&lt;=ROWS(Table1[]), INDEX(Table1[Subregion], ROW()), INDEX(Table2[Subregion], ROW()-ROWS(Table1[])))</f>
        <v>Suisun Marsh</v>
      </c>
      <c r="H409" t="str" cm="1">
        <f t="array" ref="H409">IF(ROW()&lt;=ROWS(Table1[]), INDEX(Table1[Stratum], ROW()), INDEX(Table2[Stratum], ROW()-ROWS(Table1[])))</f>
        <v>Suisun Marsh</v>
      </c>
      <c r="I409" cm="1">
        <f t="array" ref="I409">IF(ROW()&lt;=ROWS(Table1[]), INDEX(Table1[Fork Length], ROW()), INDEX(Table2[Length], ROW()-ROWS(Table1[])))</f>
        <v>72</v>
      </c>
      <c r="J409" cm="1">
        <f t="array" ref="J409">IF(ROW()&lt;=ROWS(Table1[]), INDEX(Table1[Catch], ROW()), INDEX(Table2[Frequency], ROW()-ROWS(Table1[])))</f>
        <v>1</v>
      </c>
      <c r="K409" t="str" cm="1">
        <f t="array" ref="K409">IF(ROW()&lt;=ROWS(Table1[]), INDEX(Table1[Life Stage], ROW()), INDEX(Table2[Life Stage], ROW()-ROWS(Table1[])))</f>
        <v>Juvenile</v>
      </c>
      <c r="L409" s="50" cm="1">
        <f t="array" ref="L409">IF(ROW()&lt;=ROWS(Table1[]), INDEX(Table1[SalvageSum], ROW()), INDEX(Table2[SalvageSum], ROW()-ROWS(Table1[])))</f>
        <v>0</v>
      </c>
      <c r="M409" s="50" cm="1">
        <f t="array" ref="M409">IF(ROW()&lt;=ROWS(Table1[]), INDEX(Table1[ExpSalv], ROW()), INDEX(Table2[ExpSalv], ROW()-ROWS(Table1[])))</f>
        <v>0</v>
      </c>
      <c r="N409" t="str" cm="1">
        <f t="array" ref="N409">IF(ROW()&lt;=ROWS(Table1[]), INDEX(Table1[Agency], ROW()), INDEX(Table2[Agency], ROW()-ROWS(Table1[])))</f>
        <v>USFWS</v>
      </c>
      <c r="O409" cm="1">
        <f t="array" ref="O409">IF(ROW()&lt;=ROWS(Table1[]), INDEX(Table1[Notes], ROW()), INDEX(Table2[Comments], ROW()-ROWS(Table1[])))</f>
        <v>0</v>
      </c>
    </row>
    <row r="410" spans="1:15" x14ac:dyDescent="0.25">
      <c r="A410" cm="1">
        <f t="array" ref="A410">IF(ROW()&lt;=ROWS(Table1[]), INDEX(Table1[SurveyNo], ROW()), INDEX(Table2[SurveyNo], ROW()-ROWS(Table1[])))</f>
        <v>0</v>
      </c>
      <c r="B410" s="23" cm="1">
        <f t="array" ref="B410">IF(ROW()&lt;=ROWS(Table1[]), INDEX(Table1[Date], ROW()), INDEX(Table2[Date], ROW()-ROWS(Table1[])))</f>
        <v>45653</v>
      </c>
      <c r="C410" cm="1">
        <f t="array" ref="C410">IF(ROW()&lt;=ROWS(Table1[]), INDEX(Table1[SampleID], ROW()), INDEX(Table2[SampleID], ROW()-ROWS(Table1[])))</f>
        <v>723785</v>
      </c>
      <c r="D410" t="str" cm="1">
        <f t="array" ref="D410">IF(ROW()&lt;=ROWS(Table1[]), INDEX(Table1[Survey], ROW()), INDEX(Table2[Survey], ROW()-ROWS(Table1[])))</f>
        <v>EDSM</v>
      </c>
      <c r="E410" t="str" cm="1">
        <f t="array" ref="E410">IF(ROW()&lt;=ROWS(Table1[]), INDEX(Table1[Station Code], ROW()), INDEX(Table2[Station], ROW()-ROWS(Table1[])))</f>
        <v>25-22-SM01</v>
      </c>
      <c r="F410" t="str" cm="1">
        <f t="array" ref="F410">IF(ROW()&lt;=ROWS(Table1[]), INDEX(Table1[Region], ROW()), INDEX(Table2[Region], ROW()-ROWS(Table1[])))</f>
        <v>West</v>
      </c>
      <c r="G410" t="str" cm="1">
        <f t="array" ref="G410">IF(ROW()&lt;=ROWS(Table1[]), INDEX(Table1[Subregion], ROW()), INDEX(Table2[Subregion], ROW()-ROWS(Table1[])))</f>
        <v>Suisun Marsh</v>
      </c>
      <c r="H410" t="str" cm="1">
        <f t="array" ref="H410">IF(ROW()&lt;=ROWS(Table1[]), INDEX(Table1[Stratum], ROW()), INDEX(Table2[Stratum], ROW()-ROWS(Table1[])))</f>
        <v>Suisun Marsh</v>
      </c>
      <c r="I410" cm="1">
        <f t="array" ref="I410">IF(ROW()&lt;=ROWS(Table1[]), INDEX(Table1[Fork Length], ROW()), INDEX(Table2[Length], ROW()-ROWS(Table1[])))</f>
        <v>63</v>
      </c>
      <c r="J410" cm="1">
        <f t="array" ref="J410">IF(ROW()&lt;=ROWS(Table1[]), INDEX(Table1[Catch], ROW()), INDEX(Table2[Frequency], ROW()-ROWS(Table1[])))</f>
        <v>1</v>
      </c>
      <c r="K410" t="str" cm="1">
        <f t="array" ref="K410">IF(ROW()&lt;=ROWS(Table1[]), INDEX(Table1[Life Stage], ROW()), INDEX(Table2[Life Stage], ROW()-ROWS(Table1[])))</f>
        <v>Juvenile</v>
      </c>
      <c r="L410" s="50" cm="1">
        <f t="array" ref="L410">IF(ROW()&lt;=ROWS(Table1[]), INDEX(Table1[SalvageSum], ROW()), INDEX(Table2[SalvageSum], ROW()-ROWS(Table1[])))</f>
        <v>0</v>
      </c>
      <c r="M410" s="50" cm="1">
        <f t="array" ref="M410">IF(ROW()&lt;=ROWS(Table1[]), INDEX(Table1[ExpSalv], ROW()), INDEX(Table2[ExpSalv], ROW()-ROWS(Table1[])))</f>
        <v>0</v>
      </c>
      <c r="N410" t="str" cm="1">
        <f t="array" ref="N410">IF(ROW()&lt;=ROWS(Table1[]), INDEX(Table1[Agency], ROW()), INDEX(Table2[Agency], ROW()-ROWS(Table1[])))</f>
        <v>USFWS</v>
      </c>
      <c r="O410" cm="1">
        <f t="array" ref="O410">IF(ROW()&lt;=ROWS(Table1[]), INDEX(Table1[Notes], ROW()), INDEX(Table2[Comments], ROW()-ROWS(Table1[])))</f>
        <v>0</v>
      </c>
    </row>
    <row r="411" spans="1:15" x14ac:dyDescent="0.25">
      <c r="A411" cm="1">
        <f t="array" ref="A411">IF(ROW()&lt;=ROWS(Table1[]), INDEX(Table1[SurveyNo], ROW()), INDEX(Table2[SurveyNo], ROW()-ROWS(Table1[])))</f>
        <v>0</v>
      </c>
      <c r="B411" s="23" cm="1">
        <f t="array" ref="B411">IF(ROW()&lt;=ROWS(Table1[]), INDEX(Table1[Date], ROW()), INDEX(Table2[Date], ROW()-ROWS(Table1[])))</f>
        <v>45653</v>
      </c>
      <c r="C411" cm="1">
        <f t="array" ref="C411">IF(ROW()&lt;=ROWS(Table1[]), INDEX(Table1[SampleID], ROW()), INDEX(Table2[SampleID], ROW()-ROWS(Table1[])))</f>
        <v>723785</v>
      </c>
      <c r="D411" t="str" cm="1">
        <f t="array" ref="D411">IF(ROW()&lt;=ROWS(Table1[]), INDEX(Table1[Survey], ROW()), INDEX(Table2[Survey], ROW()-ROWS(Table1[])))</f>
        <v>EDSM</v>
      </c>
      <c r="E411" t="str" cm="1">
        <f t="array" ref="E411">IF(ROW()&lt;=ROWS(Table1[]), INDEX(Table1[Station Code], ROW()), INDEX(Table2[Station], ROW()-ROWS(Table1[])))</f>
        <v>25-22-SM01</v>
      </c>
      <c r="F411" t="str" cm="1">
        <f t="array" ref="F411">IF(ROW()&lt;=ROWS(Table1[]), INDEX(Table1[Region], ROW()), INDEX(Table2[Region], ROW()-ROWS(Table1[])))</f>
        <v>West</v>
      </c>
      <c r="G411" t="str" cm="1">
        <f t="array" ref="G411">IF(ROW()&lt;=ROWS(Table1[]), INDEX(Table1[Subregion], ROW()), INDEX(Table2[Subregion], ROW()-ROWS(Table1[])))</f>
        <v>Suisun Marsh</v>
      </c>
      <c r="H411" t="str" cm="1">
        <f t="array" ref="H411">IF(ROW()&lt;=ROWS(Table1[]), INDEX(Table1[Stratum], ROW()), INDEX(Table2[Stratum], ROW()-ROWS(Table1[])))</f>
        <v>Suisun Marsh</v>
      </c>
      <c r="I411" cm="1">
        <f t="array" ref="I411">IF(ROW()&lt;=ROWS(Table1[]), INDEX(Table1[Fork Length], ROW()), INDEX(Table2[Length], ROW()-ROWS(Table1[])))</f>
        <v>64</v>
      </c>
      <c r="J411" cm="1">
        <f t="array" ref="J411">IF(ROW()&lt;=ROWS(Table1[]), INDEX(Table1[Catch], ROW()), INDEX(Table2[Frequency], ROW()-ROWS(Table1[])))</f>
        <v>1</v>
      </c>
      <c r="K411" t="str" cm="1">
        <f t="array" ref="K411">IF(ROW()&lt;=ROWS(Table1[]), INDEX(Table1[Life Stage], ROW()), INDEX(Table2[Life Stage], ROW()-ROWS(Table1[])))</f>
        <v>Juvenile</v>
      </c>
      <c r="L411" s="50" cm="1">
        <f t="array" ref="L411">IF(ROW()&lt;=ROWS(Table1[]), INDEX(Table1[SalvageSum], ROW()), INDEX(Table2[SalvageSum], ROW()-ROWS(Table1[])))</f>
        <v>0</v>
      </c>
      <c r="M411" s="50" cm="1">
        <f t="array" ref="M411">IF(ROW()&lt;=ROWS(Table1[]), INDEX(Table1[ExpSalv], ROW()), INDEX(Table2[ExpSalv], ROW()-ROWS(Table1[])))</f>
        <v>0</v>
      </c>
      <c r="N411" t="str" cm="1">
        <f t="array" ref="N411">IF(ROW()&lt;=ROWS(Table1[]), INDEX(Table1[Agency], ROW()), INDEX(Table2[Agency], ROW()-ROWS(Table1[])))</f>
        <v>USFWS</v>
      </c>
      <c r="O411" cm="1">
        <f t="array" ref="O411">IF(ROW()&lt;=ROWS(Table1[]), INDEX(Table1[Notes], ROW()), INDEX(Table2[Comments], ROW()-ROWS(Table1[])))</f>
        <v>0</v>
      </c>
    </row>
    <row r="412" spans="1:15" x14ac:dyDescent="0.25">
      <c r="A412" cm="1">
        <f t="array" ref="A412">IF(ROW()&lt;=ROWS(Table1[]), INDEX(Table1[SurveyNo], ROW()), INDEX(Table2[SurveyNo], ROW()-ROWS(Table1[])))</f>
        <v>0</v>
      </c>
      <c r="B412" s="23" cm="1">
        <f t="array" ref="B412">IF(ROW()&lt;=ROWS(Table1[]), INDEX(Table1[Date], ROW()), INDEX(Table2[Date], ROW()-ROWS(Table1[])))</f>
        <v>45653</v>
      </c>
      <c r="C412" cm="1">
        <f t="array" ref="C412">IF(ROW()&lt;=ROWS(Table1[]), INDEX(Table1[SampleID], ROW()), INDEX(Table2[SampleID], ROW()-ROWS(Table1[])))</f>
        <v>723785</v>
      </c>
      <c r="D412" t="str" cm="1">
        <f t="array" ref="D412">IF(ROW()&lt;=ROWS(Table1[]), INDEX(Table1[Survey], ROW()), INDEX(Table2[Survey], ROW()-ROWS(Table1[])))</f>
        <v>EDSM</v>
      </c>
      <c r="E412" t="str" cm="1">
        <f t="array" ref="E412">IF(ROW()&lt;=ROWS(Table1[]), INDEX(Table1[Station Code], ROW()), INDEX(Table2[Station], ROW()-ROWS(Table1[])))</f>
        <v>25-22-SM01</v>
      </c>
      <c r="F412" t="str" cm="1">
        <f t="array" ref="F412">IF(ROW()&lt;=ROWS(Table1[]), INDEX(Table1[Region], ROW()), INDEX(Table2[Region], ROW()-ROWS(Table1[])))</f>
        <v>West</v>
      </c>
      <c r="G412" t="str" cm="1">
        <f t="array" ref="G412">IF(ROW()&lt;=ROWS(Table1[]), INDEX(Table1[Subregion], ROW()), INDEX(Table2[Subregion], ROW()-ROWS(Table1[])))</f>
        <v>Suisun Marsh</v>
      </c>
      <c r="H412" t="str" cm="1">
        <f t="array" ref="H412">IF(ROW()&lt;=ROWS(Table1[]), INDEX(Table1[Stratum], ROW()), INDEX(Table2[Stratum], ROW()-ROWS(Table1[])))</f>
        <v>Suisun Marsh</v>
      </c>
      <c r="I412" cm="1">
        <f t="array" ref="I412">IF(ROW()&lt;=ROWS(Table1[]), INDEX(Table1[Fork Length], ROW()), INDEX(Table2[Length], ROW()-ROWS(Table1[])))</f>
        <v>74</v>
      </c>
      <c r="J412" cm="1">
        <f t="array" ref="J412">IF(ROW()&lt;=ROWS(Table1[]), INDEX(Table1[Catch], ROW()), INDEX(Table2[Frequency], ROW()-ROWS(Table1[])))</f>
        <v>1</v>
      </c>
      <c r="K412" t="str" cm="1">
        <f t="array" ref="K412">IF(ROW()&lt;=ROWS(Table1[]), INDEX(Table1[Life Stage], ROW()), INDEX(Table2[Life Stage], ROW()-ROWS(Table1[])))</f>
        <v>Juvenile</v>
      </c>
      <c r="L412" s="50" cm="1">
        <f t="array" ref="L412">IF(ROW()&lt;=ROWS(Table1[]), INDEX(Table1[SalvageSum], ROW()), INDEX(Table2[SalvageSum], ROW()-ROWS(Table1[])))</f>
        <v>0</v>
      </c>
      <c r="M412" s="50" cm="1">
        <f t="array" ref="M412">IF(ROW()&lt;=ROWS(Table1[]), INDEX(Table1[ExpSalv], ROW()), INDEX(Table2[ExpSalv], ROW()-ROWS(Table1[])))</f>
        <v>0</v>
      </c>
      <c r="N412" t="str" cm="1">
        <f t="array" ref="N412">IF(ROW()&lt;=ROWS(Table1[]), INDEX(Table1[Agency], ROW()), INDEX(Table2[Agency], ROW()-ROWS(Table1[])))</f>
        <v>USFWS</v>
      </c>
      <c r="O412" cm="1">
        <f t="array" ref="O412">IF(ROW()&lt;=ROWS(Table1[]), INDEX(Table1[Notes], ROW()), INDEX(Table2[Comments], ROW()-ROWS(Table1[])))</f>
        <v>0</v>
      </c>
    </row>
    <row r="413" spans="1:15" x14ac:dyDescent="0.25">
      <c r="A413" cm="1">
        <f t="array" ref="A413">IF(ROW()&lt;=ROWS(Table1[]), INDEX(Table1[SurveyNo], ROW()), INDEX(Table2[SurveyNo], ROW()-ROWS(Table1[])))</f>
        <v>0</v>
      </c>
      <c r="B413" s="23" cm="1">
        <f t="array" ref="B413">IF(ROW()&lt;=ROWS(Table1[]), INDEX(Table1[Date], ROW()), INDEX(Table2[Date], ROW()-ROWS(Table1[])))</f>
        <v>45653</v>
      </c>
      <c r="C413" cm="1">
        <f t="array" ref="C413">IF(ROW()&lt;=ROWS(Table1[]), INDEX(Table1[SampleID], ROW()), INDEX(Table2[SampleID], ROW()-ROWS(Table1[])))</f>
        <v>723785</v>
      </c>
      <c r="D413" t="str" cm="1">
        <f t="array" ref="D413">IF(ROW()&lt;=ROWS(Table1[]), INDEX(Table1[Survey], ROW()), INDEX(Table2[Survey], ROW()-ROWS(Table1[])))</f>
        <v>EDSM</v>
      </c>
      <c r="E413" t="str" cm="1">
        <f t="array" ref="E413">IF(ROW()&lt;=ROWS(Table1[]), INDEX(Table1[Station Code], ROW()), INDEX(Table2[Station], ROW()-ROWS(Table1[])))</f>
        <v>25-22-SM01</v>
      </c>
      <c r="F413" t="str" cm="1">
        <f t="array" ref="F413">IF(ROW()&lt;=ROWS(Table1[]), INDEX(Table1[Region], ROW()), INDEX(Table2[Region], ROW()-ROWS(Table1[])))</f>
        <v>West</v>
      </c>
      <c r="G413" t="str" cm="1">
        <f t="array" ref="G413">IF(ROW()&lt;=ROWS(Table1[]), INDEX(Table1[Subregion], ROW()), INDEX(Table2[Subregion], ROW()-ROWS(Table1[])))</f>
        <v>Suisun Marsh</v>
      </c>
      <c r="H413" t="str" cm="1">
        <f t="array" ref="H413">IF(ROW()&lt;=ROWS(Table1[]), INDEX(Table1[Stratum], ROW()), INDEX(Table2[Stratum], ROW()-ROWS(Table1[])))</f>
        <v>Suisun Marsh</v>
      </c>
      <c r="I413" cm="1">
        <f t="array" ref="I413">IF(ROW()&lt;=ROWS(Table1[]), INDEX(Table1[Fork Length], ROW()), INDEX(Table2[Length], ROW()-ROWS(Table1[])))</f>
        <v>80</v>
      </c>
      <c r="J413" cm="1">
        <f t="array" ref="J413">IF(ROW()&lt;=ROWS(Table1[]), INDEX(Table1[Catch], ROW()), INDEX(Table2[Frequency], ROW()-ROWS(Table1[])))</f>
        <v>1</v>
      </c>
      <c r="K413" t="str" cm="1">
        <f t="array" ref="K413">IF(ROW()&lt;=ROWS(Table1[]), INDEX(Table1[Life Stage], ROW()), INDEX(Table2[Life Stage], ROW()-ROWS(Table1[])))</f>
        <v>Juvenile</v>
      </c>
      <c r="L413" s="50" cm="1">
        <f t="array" ref="L413">IF(ROW()&lt;=ROWS(Table1[]), INDEX(Table1[SalvageSum], ROW()), INDEX(Table2[SalvageSum], ROW()-ROWS(Table1[])))</f>
        <v>0</v>
      </c>
      <c r="M413" s="50" cm="1">
        <f t="array" ref="M413">IF(ROW()&lt;=ROWS(Table1[]), INDEX(Table1[ExpSalv], ROW()), INDEX(Table2[ExpSalv], ROW()-ROWS(Table1[])))</f>
        <v>0</v>
      </c>
      <c r="N413" t="str" cm="1">
        <f t="array" ref="N413">IF(ROW()&lt;=ROWS(Table1[]), INDEX(Table1[Agency], ROW()), INDEX(Table2[Agency], ROW()-ROWS(Table1[])))</f>
        <v>USFWS</v>
      </c>
      <c r="O413" cm="1">
        <f t="array" ref="O413">IF(ROW()&lt;=ROWS(Table1[]), INDEX(Table1[Notes], ROW()), INDEX(Table2[Comments], ROW()-ROWS(Table1[])))</f>
        <v>0</v>
      </c>
    </row>
    <row r="414" spans="1:15" x14ac:dyDescent="0.25">
      <c r="A414" cm="1">
        <f t="array" ref="A414">IF(ROW()&lt;=ROWS(Table1[]), INDEX(Table1[SurveyNo], ROW()), INDEX(Table2[SurveyNo], ROW()-ROWS(Table1[])))</f>
        <v>0</v>
      </c>
      <c r="B414" s="23" cm="1">
        <f t="array" ref="B414">IF(ROW()&lt;=ROWS(Table1[]), INDEX(Table1[Date], ROW()), INDEX(Table2[Date], ROW()-ROWS(Table1[])))</f>
        <v>45653</v>
      </c>
      <c r="C414" cm="1">
        <f t="array" ref="C414">IF(ROW()&lt;=ROWS(Table1[]), INDEX(Table1[SampleID], ROW()), INDEX(Table2[SampleID], ROW()-ROWS(Table1[])))</f>
        <v>723785</v>
      </c>
      <c r="D414" t="str" cm="1">
        <f t="array" ref="D414">IF(ROW()&lt;=ROWS(Table1[]), INDEX(Table1[Survey], ROW()), INDEX(Table2[Survey], ROW()-ROWS(Table1[])))</f>
        <v>EDSM</v>
      </c>
      <c r="E414" t="str" cm="1">
        <f t="array" ref="E414">IF(ROW()&lt;=ROWS(Table1[]), INDEX(Table1[Station Code], ROW()), INDEX(Table2[Station], ROW()-ROWS(Table1[])))</f>
        <v>25-22-SM01</v>
      </c>
      <c r="F414" t="str" cm="1">
        <f t="array" ref="F414">IF(ROW()&lt;=ROWS(Table1[]), INDEX(Table1[Region], ROW()), INDEX(Table2[Region], ROW()-ROWS(Table1[])))</f>
        <v>West</v>
      </c>
      <c r="G414" t="str" cm="1">
        <f t="array" ref="G414">IF(ROW()&lt;=ROWS(Table1[]), INDEX(Table1[Subregion], ROW()), INDEX(Table2[Subregion], ROW()-ROWS(Table1[])))</f>
        <v>Suisun Marsh</v>
      </c>
      <c r="H414" t="str" cm="1">
        <f t="array" ref="H414">IF(ROW()&lt;=ROWS(Table1[]), INDEX(Table1[Stratum], ROW()), INDEX(Table2[Stratum], ROW()-ROWS(Table1[])))</f>
        <v>Suisun Marsh</v>
      </c>
      <c r="I414" cm="1">
        <f t="array" ref="I414">IF(ROW()&lt;=ROWS(Table1[]), INDEX(Table1[Fork Length], ROW()), INDEX(Table2[Length], ROW()-ROWS(Table1[])))</f>
        <v>57</v>
      </c>
      <c r="J414" cm="1">
        <f t="array" ref="J414">IF(ROW()&lt;=ROWS(Table1[]), INDEX(Table1[Catch], ROW()), INDEX(Table2[Frequency], ROW()-ROWS(Table1[])))</f>
        <v>1</v>
      </c>
      <c r="K414" t="str" cm="1">
        <f t="array" ref="K414">IF(ROW()&lt;=ROWS(Table1[]), INDEX(Table1[Life Stage], ROW()), INDEX(Table2[Life Stage], ROW()-ROWS(Table1[])))</f>
        <v>Juvenile</v>
      </c>
      <c r="L414" s="50" cm="1">
        <f t="array" ref="L414">IF(ROW()&lt;=ROWS(Table1[]), INDEX(Table1[SalvageSum], ROW()), INDEX(Table2[SalvageSum], ROW()-ROWS(Table1[])))</f>
        <v>0</v>
      </c>
      <c r="M414" s="50" cm="1">
        <f t="array" ref="M414">IF(ROW()&lt;=ROWS(Table1[]), INDEX(Table1[ExpSalv], ROW()), INDEX(Table2[ExpSalv], ROW()-ROWS(Table1[])))</f>
        <v>0</v>
      </c>
      <c r="N414" t="str" cm="1">
        <f t="array" ref="N414">IF(ROW()&lt;=ROWS(Table1[]), INDEX(Table1[Agency], ROW()), INDEX(Table2[Agency], ROW()-ROWS(Table1[])))</f>
        <v>USFWS</v>
      </c>
      <c r="O414" cm="1">
        <f t="array" ref="O414">IF(ROW()&lt;=ROWS(Table1[]), INDEX(Table1[Notes], ROW()), INDEX(Table2[Comments], ROW()-ROWS(Table1[])))</f>
        <v>0</v>
      </c>
    </row>
    <row r="415" spans="1:15" x14ac:dyDescent="0.25">
      <c r="A415" cm="1">
        <f t="array" ref="A415">IF(ROW()&lt;=ROWS(Table1[]), INDEX(Table1[SurveyNo], ROW()), INDEX(Table2[SurveyNo], ROW()-ROWS(Table1[])))</f>
        <v>0</v>
      </c>
      <c r="B415" s="23" cm="1">
        <f t="array" ref="B415">IF(ROW()&lt;=ROWS(Table1[]), INDEX(Table1[Date], ROW()), INDEX(Table2[Date], ROW()-ROWS(Table1[])))</f>
        <v>45653</v>
      </c>
      <c r="C415" cm="1">
        <f t="array" ref="C415">IF(ROW()&lt;=ROWS(Table1[]), INDEX(Table1[SampleID], ROW()), INDEX(Table2[SampleID], ROW()-ROWS(Table1[])))</f>
        <v>723786</v>
      </c>
      <c r="D415" t="str" cm="1">
        <f t="array" ref="D415">IF(ROW()&lt;=ROWS(Table1[]), INDEX(Table1[Survey], ROW()), INDEX(Table2[Survey], ROW()-ROWS(Table1[])))</f>
        <v>EDSM</v>
      </c>
      <c r="E415" t="str" cm="1">
        <f t="array" ref="E415">IF(ROW()&lt;=ROWS(Table1[]), INDEX(Table1[Station Code], ROW()), INDEX(Table2[Station], ROW()-ROWS(Table1[])))</f>
        <v>25-22-SM01</v>
      </c>
      <c r="F415" t="str" cm="1">
        <f t="array" ref="F415">IF(ROW()&lt;=ROWS(Table1[]), INDEX(Table1[Region], ROW()), INDEX(Table2[Region], ROW()-ROWS(Table1[])))</f>
        <v>West</v>
      </c>
      <c r="G415" t="str" cm="1">
        <f t="array" ref="G415">IF(ROW()&lt;=ROWS(Table1[]), INDEX(Table1[Subregion], ROW()), INDEX(Table2[Subregion], ROW()-ROWS(Table1[])))</f>
        <v>Suisun Marsh</v>
      </c>
      <c r="H415" t="str" cm="1">
        <f t="array" ref="H415">IF(ROW()&lt;=ROWS(Table1[]), INDEX(Table1[Stratum], ROW()), INDEX(Table2[Stratum], ROW()-ROWS(Table1[])))</f>
        <v>Suisun Marsh</v>
      </c>
      <c r="I415" cm="1">
        <f t="array" ref="I415">IF(ROW()&lt;=ROWS(Table1[]), INDEX(Table1[Fork Length], ROW()), INDEX(Table2[Length], ROW()-ROWS(Table1[])))</f>
        <v>68</v>
      </c>
      <c r="J415" cm="1">
        <f t="array" ref="J415">IF(ROW()&lt;=ROWS(Table1[]), INDEX(Table1[Catch], ROW()), INDEX(Table2[Frequency], ROW()-ROWS(Table1[])))</f>
        <v>1</v>
      </c>
      <c r="K415" t="str" cm="1">
        <f t="array" ref="K415">IF(ROW()&lt;=ROWS(Table1[]), INDEX(Table1[Life Stage], ROW()), INDEX(Table2[Life Stage], ROW()-ROWS(Table1[])))</f>
        <v>Juvenile</v>
      </c>
      <c r="L415" s="50" cm="1">
        <f t="array" ref="L415">IF(ROW()&lt;=ROWS(Table1[]), INDEX(Table1[SalvageSum], ROW()), INDEX(Table2[SalvageSum], ROW()-ROWS(Table1[])))</f>
        <v>0</v>
      </c>
      <c r="M415" s="50" cm="1">
        <f t="array" ref="M415">IF(ROW()&lt;=ROWS(Table1[]), INDEX(Table1[ExpSalv], ROW()), INDEX(Table2[ExpSalv], ROW()-ROWS(Table1[])))</f>
        <v>0</v>
      </c>
      <c r="N415" t="str" cm="1">
        <f t="array" ref="N415">IF(ROW()&lt;=ROWS(Table1[]), INDEX(Table1[Agency], ROW()), INDEX(Table2[Agency], ROW()-ROWS(Table1[])))</f>
        <v>USFWS</v>
      </c>
      <c r="O415" cm="1">
        <f t="array" ref="O415">IF(ROW()&lt;=ROWS(Table1[]), INDEX(Table1[Notes], ROW()), INDEX(Table2[Comments], ROW()-ROWS(Table1[])))</f>
        <v>0</v>
      </c>
    </row>
    <row r="416" spans="1:15" x14ac:dyDescent="0.25">
      <c r="A416" cm="1">
        <f t="array" ref="A416">IF(ROW()&lt;=ROWS(Table1[]), INDEX(Table1[SurveyNo], ROW()), INDEX(Table2[SurveyNo], ROW()-ROWS(Table1[])))</f>
        <v>0</v>
      </c>
      <c r="B416" s="23" cm="1">
        <f t="array" ref="B416">IF(ROW()&lt;=ROWS(Table1[]), INDEX(Table1[Date], ROW()), INDEX(Table2[Date], ROW()-ROWS(Table1[])))</f>
        <v>45653</v>
      </c>
      <c r="C416" cm="1">
        <f t="array" ref="C416">IF(ROW()&lt;=ROWS(Table1[]), INDEX(Table1[SampleID], ROW()), INDEX(Table2[SampleID], ROW()-ROWS(Table1[])))</f>
        <v>723786</v>
      </c>
      <c r="D416" t="str" cm="1">
        <f t="array" ref="D416">IF(ROW()&lt;=ROWS(Table1[]), INDEX(Table1[Survey], ROW()), INDEX(Table2[Survey], ROW()-ROWS(Table1[])))</f>
        <v>EDSM</v>
      </c>
      <c r="E416" t="str" cm="1">
        <f t="array" ref="E416">IF(ROW()&lt;=ROWS(Table1[]), INDEX(Table1[Station Code], ROW()), INDEX(Table2[Station], ROW()-ROWS(Table1[])))</f>
        <v>25-22-SM01</v>
      </c>
      <c r="F416" t="str" cm="1">
        <f t="array" ref="F416">IF(ROW()&lt;=ROWS(Table1[]), INDEX(Table1[Region], ROW()), INDEX(Table2[Region], ROW()-ROWS(Table1[])))</f>
        <v>West</v>
      </c>
      <c r="G416" t="str" cm="1">
        <f t="array" ref="G416">IF(ROW()&lt;=ROWS(Table1[]), INDEX(Table1[Subregion], ROW()), INDEX(Table2[Subregion], ROW()-ROWS(Table1[])))</f>
        <v>Suisun Marsh</v>
      </c>
      <c r="H416" t="str" cm="1">
        <f t="array" ref="H416">IF(ROW()&lt;=ROWS(Table1[]), INDEX(Table1[Stratum], ROW()), INDEX(Table2[Stratum], ROW()-ROWS(Table1[])))</f>
        <v>Suisun Marsh</v>
      </c>
      <c r="I416" cm="1">
        <f t="array" ref="I416">IF(ROW()&lt;=ROWS(Table1[]), INDEX(Table1[Fork Length], ROW()), INDEX(Table2[Length], ROW()-ROWS(Table1[])))</f>
        <v>105</v>
      </c>
      <c r="J416" cm="1">
        <f t="array" ref="J416">IF(ROW()&lt;=ROWS(Table1[]), INDEX(Table1[Catch], ROW()), INDEX(Table2[Frequency], ROW()-ROWS(Table1[])))</f>
        <v>1</v>
      </c>
      <c r="K416" t="str" cm="1">
        <f t="array" ref="K416">IF(ROW()&lt;=ROWS(Table1[]), INDEX(Table1[Life Stage], ROW()), INDEX(Table2[Life Stage], ROW()-ROWS(Table1[])))</f>
        <v>Adult</v>
      </c>
      <c r="L416" s="50" cm="1">
        <f t="array" ref="L416">IF(ROW()&lt;=ROWS(Table1[]), INDEX(Table1[SalvageSum], ROW()), INDEX(Table2[SalvageSum], ROW()-ROWS(Table1[])))</f>
        <v>0</v>
      </c>
      <c r="M416" s="50" cm="1">
        <f t="array" ref="M416">IF(ROW()&lt;=ROWS(Table1[]), INDEX(Table1[ExpSalv], ROW()), INDEX(Table2[ExpSalv], ROW()-ROWS(Table1[])))</f>
        <v>0</v>
      </c>
      <c r="N416" t="str" cm="1">
        <f t="array" ref="N416">IF(ROW()&lt;=ROWS(Table1[]), INDEX(Table1[Agency], ROW()), INDEX(Table2[Agency], ROW()-ROWS(Table1[])))</f>
        <v>USFWS</v>
      </c>
      <c r="O416" cm="1">
        <f t="array" ref="O416">IF(ROW()&lt;=ROWS(Table1[]), INDEX(Table1[Notes], ROW()), INDEX(Table2[Comments], ROW()-ROWS(Table1[])))</f>
        <v>0</v>
      </c>
    </row>
    <row r="417" spans="1:15" x14ac:dyDescent="0.25">
      <c r="A417" cm="1">
        <f t="array" ref="A417">IF(ROW()&lt;=ROWS(Table1[]), INDEX(Table1[SurveyNo], ROW()), INDEX(Table2[SurveyNo], ROW()-ROWS(Table1[])))</f>
        <v>0</v>
      </c>
      <c r="B417" s="23" cm="1">
        <f t="array" ref="B417">IF(ROW()&lt;=ROWS(Table1[]), INDEX(Table1[Date], ROW()), INDEX(Table2[Date], ROW()-ROWS(Table1[])))</f>
        <v>45653</v>
      </c>
      <c r="C417" cm="1">
        <f t="array" ref="C417">IF(ROW()&lt;=ROWS(Table1[]), INDEX(Table1[SampleID], ROW()), INDEX(Table2[SampleID], ROW()-ROWS(Table1[])))</f>
        <v>723787</v>
      </c>
      <c r="D417" t="str" cm="1">
        <f t="array" ref="D417">IF(ROW()&lt;=ROWS(Table1[]), INDEX(Table1[Survey], ROW()), INDEX(Table2[Survey], ROW()-ROWS(Table1[])))</f>
        <v>EDSM</v>
      </c>
      <c r="E417" t="str" cm="1">
        <f t="array" ref="E417">IF(ROW()&lt;=ROWS(Table1[]), INDEX(Table1[Station Code], ROW()), INDEX(Table2[Station], ROW()-ROWS(Table1[])))</f>
        <v>25-22-SM01</v>
      </c>
      <c r="F417" t="str" cm="1">
        <f t="array" ref="F417">IF(ROW()&lt;=ROWS(Table1[]), INDEX(Table1[Region], ROW()), INDEX(Table2[Region], ROW()-ROWS(Table1[])))</f>
        <v>West</v>
      </c>
      <c r="G417" t="str" cm="1">
        <f t="array" ref="G417">IF(ROW()&lt;=ROWS(Table1[]), INDEX(Table1[Subregion], ROW()), INDEX(Table2[Subregion], ROW()-ROWS(Table1[])))</f>
        <v>Suisun Marsh</v>
      </c>
      <c r="H417" t="str" cm="1">
        <f t="array" ref="H417">IF(ROW()&lt;=ROWS(Table1[]), INDEX(Table1[Stratum], ROW()), INDEX(Table2[Stratum], ROW()-ROWS(Table1[])))</f>
        <v>Suisun Marsh</v>
      </c>
      <c r="I417" cm="1">
        <f t="array" ref="I417">IF(ROW()&lt;=ROWS(Table1[]), INDEX(Table1[Fork Length], ROW()), INDEX(Table2[Length], ROW()-ROWS(Table1[])))</f>
        <v>105</v>
      </c>
      <c r="J417" cm="1">
        <f t="array" ref="J417">IF(ROW()&lt;=ROWS(Table1[]), INDEX(Table1[Catch], ROW()), INDEX(Table2[Frequency], ROW()-ROWS(Table1[])))</f>
        <v>1</v>
      </c>
      <c r="K417" t="str" cm="1">
        <f t="array" ref="K417">IF(ROW()&lt;=ROWS(Table1[]), INDEX(Table1[Life Stage], ROW()), INDEX(Table2[Life Stage], ROW()-ROWS(Table1[])))</f>
        <v>Adult</v>
      </c>
      <c r="L417" s="50" cm="1">
        <f t="array" ref="L417">IF(ROW()&lt;=ROWS(Table1[]), INDEX(Table1[SalvageSum], ROW()), INDEX(Table2[SalvageSum], ROW()-ROWS(Table1[])))</f>
        <v>0</v>
      </c>
      <c r="M417" s="50" cm="1">
        <f t="array" ref="M417">IF(ROW()&lt;=ROWS(Table1[]), INDEX(Table1[ExpSalv], ROW()), INDEX(Table2[ExpSalv], ROW()-ROWS(Table1[])))</f>
        <v>0</v>
      </c>
      <c r="N417" t="str" cm="1">
        <f t="array" ref="N417">IF(ROW()&lt;=ROWS(Table1[]), INDEX(Table1[Agency], ROW()), INDEX(Table2[Agency], ROW()-ROWS(Table1[])))</f>
        <v>USFWS</v>
      </c>
      <c r="O417" cm="1">
        <f t="array" ref="O417">IF(ROW()&lt;=ROWS(Table1[]), INDEX(Table1[Notes], ROW()), INDEX(Table2[Comments], ROW()-ROWS(Table1[])))</f>
        <v>0</v>
      </c>
    </row>
    <row r="418" spans="1:15" x14ac:dyDescent="0.25">
      <c r="A418" cm="1">
        <f t="array" ref="A418">IF(ROW()&lt;=ROWS(Table1[]), INDEX(Table1[SurveyNo], ROW()), INDEX(Table2[SurveyNo], ROW()-ROWS(Table1[])))</f>
        <v>0</v>
      </c>
      <c r="B418" s="23" cm="1">
        <f t="array" ref="B418">IF(ROW()&lt;=ROWS(Table1[]), INDEX(Table1[Date], ROW()), INDEX(Table2[Date], ROW()-ROWS(Table1[])))</f>
        <v>45653</v>
      </c>
      <c r="C418" cm="1">
        <f t="array" ref="C418">IF(ROW()&lt;=ROWS(Table1[]), INDEX(Table1[SampleID], ROW()), INDEX(Table2[SampleID], ROW()-ROWS(Table1[])))</f>
        <v>723787</v>
      </c>
      <c r="D418" t="str" cm="1">
        <f t="array" ref="D418">IF(ROW()&lt;=ROWS(Table1[]), INDEX(Table1[Survey], ROW()), INDEX(Table2[Survey], ROW()-ROWS(Table1[])))</f>
        <v>EDSM</v>
      </c>
      <c r="E418" t="str" cm="1">
        <f t="array" ref="E418">IF(ROW()&lt;=ROWS(Table1[]), INDEX(Table1[Station Code], ROW()), INDEX(Table2[Station], ROW()-ROWS(Table1[])))</f>
        <v>25-22-SM01</v>
      </c>
      <c r="F418" t="str" cm="1">
        <f t="array" ref="F418">IF(ROW()&lt;=ROWS(Table1[]), INDEX(Table1[Region], ROW()), INDEX(Table2[Region], ROW()-ROWS(Table1[])))</f>
        <v>West</v>
      </c>
      <c r="G418" t="str" cm="1">
        <f t="array" ref="G418">IF(ROW()&lt;=ROWS(Table1[]), INDEX(Table1[Subregion], ROW()), INDEX(Table2[Subregion], ROW()-ROWS(Table1[])))</f>
        <v>Suisun Marsh</v>
      </c>
      <c r="H418" t="str" cm="1">
        <f t="array" ref="H418">IF(ROW()&lt;=ROWS(Table1[]), INDEX(Table1[Stratum], ROW()), INDEX(Table2[Stratum], ROW()-ROWS(Table1[])))</f>
        <v>Suisun Marsh</v>
      </c>
      <c r="I418" cm="1">
        <f t="array" ref="I418">IF(ROW()&lt;=ROWS(Table1[]), INDEX(Table1[Fork Length], ROW()), INDEX(Table2[Length], ROW()-ROWS(Table1[])))</f>
        <v>62</v>
      </c>
      <c r="J418" cm="1">
        <f t="array" ref="J418">IF(ROW()&lt;=ROWS(Table1[]), INDEX(Table1[Catch], ROW()), INDEX(Table2[Frequency], ROW()-ROWS(Table1[])))</f>
        <v>1</v>
      </c>
      <c r="K418" t="str" cm="1">
        <f t="array" ref="K418">IF(ROW()&lt;=ROWS(Table1[]), INDEX(Table1[Life Stage], ROW()), INDEX(Table2[Life Stage], ROW()-ROWS(Table1[])))</f>
        <v>Juvenile</v>
      </c>
      <c r="L418" s="50" cm="1">
        <f t="array" ref="L418">IF(ROW()&lt;=ROWS(Table1[]), INDEX(Table1[SalvageSum], ROW()), INDEX(Table2[SalvageSum], ROW()-ROWS(Table1[])))</f>
        <v>0</v>
      </c>
      <c r="M418" s="50" cm="1">
        <f t="array" ref="M418">IF(ROW()&lt;=ROWS(Table1[]), INDEX(Table1[ExpSalv], ROW()), INDEX(Table2[ExpSalv], ROW()-ROWS(Table1[])))</f>
        <v>0</v>
      </c>
      <c r="N418" t="str" cm="1">
        <f t="array" ref="N418">IF(ROW()&lt;=ROWS(Table1[]), INDEX(Table1[Agency], ROW()), INDEX(Table2[Agency], ROW()-ROWS(Table1[])))</f>
        <v>USFWS</v>
      </c>
      <c r="O418" cm="1">
        <f t="array" ref="O418">IF(ROW()&lt;=ROWS(Table1[]), INDEX(Table1[Notes], ROW()), INDEX(Table2[Comments], ROW()-ROWS(Table1[])))</f>
        <v>0</v>
      </c>
    </row>
    <row r="419" spans="1:15" x14ac:dyDescent="0.25">
      <c r="A419" cm="1">
        <f t="array" ref="A419">IF(ROW()&lt;=ROWS(Table1[]), INDEX(Table1[SurveyNo], ROW()), INDEX(Table2[SurveyNo], ROW()-ROWS(Table1[])))</f>
        <v>0</v>
      </c>
      <c r="B419" s="23" cm="1">
        <f t="array" ref="B419">IF(ROW()&lt;=ROWS(Table1[]), INDEX(Table1[Date], ROW()), INDEX(Table2[Date], ROW()-ROWS(Table1[])))</f>
        <v>45653</v>
      </c>
      <c r="C419" cm="1">
        <f t="array" ref="C419">IF(ROW()&lt;=ROWS(Table1[]), INDEX(Table1[SampleID], ROW()), INDEX(Table2[SampleID], ROW()-ROWS(Table1[])))</f>
        <v>723795</v>
      </c>
      <c r="D419" t="str" cm="1">
        <f t="array" ref="D419">IF(ROW()&lt;=ROWS(Table1[]), INDEX(Table1[Survey], ROW()), INDEX(Table2[Survey], ROW()-ROWS(Table1[])))</f>
        <v>EDSM</v>
      </c>
      <c r="E419" t="str" cm="1">
        <f t="array" ref="E419">IF(ROW()&lt;=ROWS(Table1[]), INDEX(Table1[Station Code], ROW()), INDEX(Table2[Station], ROW()-ROWS(Table1[])))</f>
        <v>25-22-SM02</v>
      </c>
      <c r="F419" t="str" cm="1">
        <f t="array" ref="F419">IF(ROW()&lt;=ROWS(Table1[]), INDEX(Table1[Region], ROW()), INDEX(Table2[Region], ROW()-ROWS(Table1[])))</f>
        <v>West</v>
      </c>
      <c r="G419" t="str" cm="1">
        <f t="array" ref="G419">IF(ROW()&lt;=ROWS(Table1[]), INDEX(Table1[Subregion], ROW()), INDEX(Table2[Subregion], ROW()-ROWS(Table1[])))</f>
        <v>Grizzly Bay</v>
      </c>
      <c r="H419" t="str" cm="1">
        <f t="array" ref="H419">IF(ROW()&lt;=ROWS(Table1[]), INDEX(Table1[Stratum], ROW()), INDEX(Table2[Stratum], ROW()-ROWS(Table1[])))</f>
        <v>Suisun Marsh</v>
      </c>
      <c r="I419" cm="1">
        <f t="array" ref="I419">IF(ROW()&lt;=ROWS(Table1[]), INDEX(Table1[Fork Length], ROW()), INDEX(Table2[Length], ROW()-ROWS(Table1[])))</f>
        <v>65</v>
      </c>
      <c r="J419" cm="1">
        <f t="array" ref="J419">IF(ROW()&lt;=ROWS(Table1[]), INDEX(Table1[Catch], ROW()), INDEX(Table2[Frequency], ROW()-ROWS(Table1[])))</f>
        <v>1</v>
      </c>
      <c r="K419" t="str" cm="1">
        <f t="array" ref="K419">IF(ROW()&lt;=ROWS(Table1[]), INDEX(Table1[Life Stage], ROW()), INDEX(Table2[Life Stage], ROW()-ROWS(Table1[])))</f>
        <v>Juvenile</v>
      </c>
      <c r="L419" s="50" cm="1">
        <f t="array" ref="L419">IF(ROW()&lt;=ROWS(Table1[]), INDEX(Table1[SalvageSum], ROW()), INDEX(Table2[SalvageSum], ROW()-ROWS(Table1[])))</f>
        <v>0</v>
      </c>
      <c r="M419" s="50" cm="1">
        <f t="array" ref="M419">IF(ROW()&lt;=ROWS(Table1[]), INDEX(Table1[ExpSalv], ROW()), INDEX(Table2[ExpSalv], ROW()-ROWS(Table1[])))</f>
        <v>0</v>
      </c>
      <c r="N419" t="str" cm="1">
        <f t="array" ref="N419">IF(ROW()&lt;=ROWS(Table1[]), INDEX(Table1[Agency], ROW()), INDEX(Table2[Agency], ROW()-ROWS(Table1[])))</f>
        <v>USFWS</v>
      </c>
      <c r="O419" cm="1">
        <f t="array" ref="O419">IF(ROW()&lt;=ROWS(Table1[]), INDEX(Table1[Notes], ROW()), INDEX(Table2[Comments], ROW()-ROWS(Table1[])))</f>
        <v>0</v>
      </c>
    </row>
    <row r="420" spans="1:15" x14ac:dyDescent="0.25">
      <c r="A420" cm="1">
        <f t="array" ref="A420">IF(ROW()&lt;=ROWS(Table1[]), INDEX(Table1[SurveyNo], ROW()), INDEX(Table2[SurveyNo], ROW()-ROWS(Table1[])))</f>
        <v>0</v>
      </c>
      <c r="B420" s="23" cm="1">
        <f t="array" ref="B420">IF(ROW()&lt;=ROWS(Table1[]), INDEX(Table1[Date], ROW()), INDEX(Table2[Date], ROW()-ROWS(Table1[])))</f>
        <v>45653</v>
      </c>
      <c r="C420" cm="1">
        <f t="array" ref="C420">IF(ROW()&lt;=ROWS(Table1[]), INDEX(Table1[SampleID], ROW()), INDEX(Table2[SampleID], ROW()-ROWS(Table1[])))</f>
        <v>723799</v>
      </c>
      <c r="D420" t="str" cm="1">
        <f t="array" ref="D420">IF(ROW()&lt;=ROWS(Table1[]), INDEX(Table1[Survey], ROW()), INDEX(Table2[Survey], ROW()-ROWS(Table1[])))</f>
        <v>EDSM</v>
      </c>
      <c r="E420" t="str" cm="1">
        <f t="array" ref="E420">IF(ROW()&lt;=ROWS(Table1[]), INDEX(Table1[Station Code], ROW()), INDEX(Table2[Station], ROW()-ROWS(Table1[])))</f>
        <v>25-22-SM02</v>
      </c>
      <c r="F420" t="str" cm="1">
        <f t="array" ref="F420">IF(ROW()&lt;=ROWS(Table1[]), INDEX(Table1[Region], ROW()), INDEX(Table2[Region], ROW()-ROWS(Table1[])))</f>
        <v>West</v>
      </c>
      <c r="G420" t="str" cm="1">
        <f t="array" ref="G420">IF(ROW()&lt;=ROWS(Table1[]), INDEX(Table1[Subregion], ROW()), INDEX(Table2[Subregion], ROW()-ROWS(Table1[])))</f>
        <v>Grizzly Bay</v>
      </c>
      <c r="H420" t="str" cm="1">
        <f t="array" ref="H420">IF(ROW()&lt;=ROWS(Table1[]), INDEX(Table1[Stratum], ROW()), INDEX(Table2[Stratum], ROW()-ROWS(Table1[])))</f>
        <v>Suisun Marsh</v>
      </c>
      <c r="I420" cm="1">
        <f t="array" ref="I420">IF(ROW()&lt;=ROWS(Table1[]), INDEX(Table1[Fork Length], ROW()), INDEX(Table2[Length], ROW()-ROWS(Table1[])))</f>
        <v>72</v>
      </c>
      <c r="J420" cm="1">
        <f t="array" ref="J420">IF(ROW()&lt;=ROWS(Table1[]), INDEX(Table1[Catch], ROW()), INDEX(Table2[Frequency], ROW()-ROWS(Table1[])))</f>
        <v>1</v>
      </c>
      <c r="K420" t="str" cm="1">
        <f t="array" ref="K420">IF(ROW()&lt;=ROWS(Table1[]), INDEX(Table1[Life Stage], ROW()), INDEX(Table2[Life Stage], ROW()-ROWS(Table1[])))</f>
        <v>Juvenile</v>
      </c>
      <c r="L420" s="50" cm="1">
        <f t="array" ref="L420">IF(ROW()&lt;=ROWS(Table1[]), INDEX(Table1[SalvageSum], ROW()), INDEX(Table2[SalvageSum], ROW()-ROWS(Table1[])))</f>
        <v>0</v>
      </c>
      <c r="M420" s="50" cm="1">
        <f t="array" ref="M420">IF(ROW()&lt;=ROWS(Table1[]), INDEX(Table1[ExpSalv], ROW()), INDEX(Table2[ExpSalv], ROW()-ROWS(Table1[])))</f>
        <v>0</v>
      </c>
      <c r="N420" t="str" cm="1">
        <f t="array" ref="N420">IF(ROW()&lt;=ROWS(Table1[]), INDEX(Table1[Agency], ROW()), INDEX(Table2[Agency], ROW()-ROWS(Table1[])))</f>
        <v>USFWS</v>
      </c>
      <c r="O420" cm="1">
        <f t="array" ref="O420">IF(ROW()&lt;=ROWS(Table1[]), INDEX(Table1[Notes], ROW()), INDEX(Table2[Comments], ROW()-ROWS(Table1[])))</f>
        <v>0</v>
      </c>
    </row>
    <row r="421" spans="1:15" x14ac:dyDescent="0.25">
      <c r="A421" cm="1">
        <f t="array" ref="A421">IF(ROW()&lt;=ROWS(Table1[]), INDEX(Table1[SurveyNo], ROW()), INDEX(Table2[SurveyNo], ROW()-ROWS(Table1[])))</f>
        <v>0</v>
      </c>
      <c r="B421" s="23" cm="1">
        <f t="array" ref="B421">IF(ROW()&lt;=ROWS(Table1[]), INDEX(Table1[Date], ROW()), INDEX(Table2[Date], ROW()-ROWS(Table1[])))</f>
        <v>45653</v>
      </c>
      <c r="C421" cm="1">
        <f t="array" ref="C421">IF(ROW()&lt;=ROWS(Table1[]), INDEX(Table1[SampleID], ROW()), INDEX(Table2[SampleID], ROW()-ROWS(Table1[])))</f>
        <v>723807</v>
      </c>
      <c r="D421" t="str" cm="1">
        <f t="array" ref="D421">IF(ROW()&lt;=ROWS(Table1[]), INDEX(Table1[Survey], ROW()), INDEX(Table2[Survey], ROW()-ROWS(Table1[])))</f>
        <v>EDSM</v>
      </c>
      <c r="E421" t="str" cm="1">
        <f t="array" ref="E421">IF(ROW()&lt;=ROWS(Table1[]), INDEX(Table1[Station Code], ROW()), INDEX(Table2[Station], ROW()-ROWS(Table1[])))</f>
        <v>25-22-SM02</v>
      </c>
      <c r="F421" t="str" cm="1">
        <f t="array" ref="F421">IF(ROW()&lt;=ROWS(Table1[]), INDEX(Table1[Region], ROW()), INDEX(Table2[Region], ROW()-ROWS(Table1[])))</f>
        <v>West</v>
      </c>
      <c r="G421" t="str" cm="1">
        <f t="array" ref="G421">IF(ROW()&lt;=ROWS(Table1[]), INDEX(Table1[Subregion], ROW()), INDEX(Table2[Subregion], ROW()-ROWS(Table1[])))</f>
        <v>Grizzly Bay</v>
      </c>
      <c r="H421" t="str" cm="1">
        <f t="array" ref="H421">IF(ROW()&lt;=ROWS(Table1[]), INDEX(Table1[Stratum], ROW()), INDEX(Table2[Stratum], ROW()-ROWS(Table1[])))</f>
        <v>Suisun Marsh</v>
      </c>
      <c r="I421" cm="1">
        <f t="array" ref="I421">IF(ROW()&lt;=ROWS(Table1[]), INDEX(Table1[Fork Length], ROW()), INDEX(Table2[Length], ROW()-ROWS(Table1[])))</f>
        <v>68</v>
      </c>
      <c r="J421" cm="1">
        <f t="array" ref="J421">IF(ROW()&lt;=ROWS(Table1[]), INDEX(Table1[Catch], ROW()), INDEX(Table2[Frequency], ROW()-ROWS(Table1[])))</f>
        <v>1</v>
      </c>
      <c r="K421" t="str" cm="1">
        <f t="array" ref="K421">IF(ROW()&lt;=ROWS(Table1[]), INDEX(Table1[Life Stage], ROW()), INDEX(Table2[Life Stage], ROW()-ROWS(Table1[])))</f>
        <v>Juvenile</v>
      </c>
      <c r="L421" s="50" cm="1">
        <f t="array" ref="L421">IF(ROW()&lt;=ROWS(Table1[]), INDEX(Table1[SalvageSum], ROW()), INDEX(Table2[SalvageSum], ROW()-ROWS(Table1[])))</f>
        <v>0</v>
      </c>
      <c r="M421" s="50" cm="1">
        <f t="array" ref="M421">IF(ROW()&lt;=ROWS(Table1[]), INDEX(Table1[ExpSalv], ROW()), INDEX(Table2[ExpSalv], ROW()-ROWS(Table1[])))</f>
        <v>0</v>
      </c>
      <c r="N421" t="str" cm="1">
        <f t="array" ref="N421">IF(ROW()&lt;=ROWS(Table1[]), INDEX(Table1[Agency], ROW()), INDEX(Table2[Agency], ROW()-ROWS(Table1[])))</f>
        <v>USFWS</v>
      </c>
      <c r="O421" cm="1">
        <f t="array" ref="O421">IF(ROW()&lt;=ROWS(Table1[]), INDEX(Table1[Notes], ROW()), INDEX(Table2[Comments], ROW()-ROWS(Table1[])))</f>
        <v>0</v>
      </c>
    </row>
    <row r="422" spans="1:15" x14ac:dyDescent="0.25">
      <c r="A422" cm="1">
        <f t="array" ref="A422">IF(ROW()&lt;=ROWS(Table1[]), INDEX(Table1[SurveyNo], ROW()), INDEX(Table2[SurveyNo], ROW()-ROWS(Table1[])))</f>
        <v>0</v>
      </c>
      <c r="B422" s="23" cm="1">
        <f t="array" ref="B422">IF(ROW()&lt;=ROWS(Table1[]), INDEX(Table1[Date], ROW()), INDEX(Table2[Date], ROW()-ROWS(Table1[])))</f>
        <v>45653</v>
      </c>
      <c r="C422" cm="1">
        <f t="array" ref="C422">IF(ROW()&lt;=ROWS(Table1[]), INDEX(Table1[SampleID], ROW()), INDEX(Table2[SampleID], ROW()-ROWS(Table1[])))</f>
        <v>723809</v>
      </c>
      <c r="D422" t="str" cm="1">
        <f t="array" ref="D422">IF(ROW()&lt;=ROWS(Table1[]), INDEX(Table1[Survey], ROW()), INDEX(Table2[Survey], ROW()-ROWS(Table1[])))</f>
        <v>EDSM</v>
      </c>
      <c r="E422" t="str" cm="1">
        <f t="array" ref="E422">IF(ROW()&lt;=ROWS(Table1[]), INDEX(Table1[Station Code], ROW()), INDEX(Table2[Station], ROW()-ROWS(Table1[])))</f>
        <v>25-22-SM02</v>
      </c>
      <c r="F422" t="str" cm="1">
        <f t="array" ref="F422">IF(ROW()&lt;=ROWS(Table1[]), INDEX(Table1[Region], ROW()), INDEX(Table2[Region], ROW()-ROWS(Table1[])))</f>
        <v>West</v>
      </c>
      <c r="G422" t="str" cm="1">
        <f t="array" ref="G422">IF(ROW()&lt;=ROWS(Table1[]), INDEX(Table1[Subregion], ROW()), INDEX(Table2[Subregion], ROW()-ROWS(Table1[])))</f>
        <v>Grizzly Bay</v>
      </c>
      <c r="H422" t="str" cm="1">
        <f t="array" ref="H422">IF(ROW()&lt;=ROWS(Table1[]), INDEX(Table1[Stratum], ROW()), INDEX(Table2[Stratum], ROW()-ROWS(Table1[])))</f>
        <v>Suisun Marsh</v>
      </c>
      <c r="I422" cm="1">
        <f t="array" ref="I422">IF(ROW()&lt;=ROWS(Table1[]), INDEX(Table1[Fork Length], ROW()), INDEX(Table2[Length], ROW()-ROWS(Table1[])))</f>
        <v>58</v>
      </c>
      <c r="J422" cm="1">
        <f t="array" ref="J422">IF(ROW()&lt;=ROWS(Table1[]), INDEX(Table1[Catch], ROW()), INDEX(Table2[Frequency], ROW()-ROWS(Table1[])))</f>
        <v>1</v>
      </c>
      <c r="K422" t="str" cm="1">
        <f t="array" ref="K422">IF(ROW()&lt;=ROWS(Table1[]), INDEX(Table1[Life Stage], ROW()), INDEX(Table2[Life Stage], ROW()-ROWS(Table1[])))</f>
        <v>Juvenile</v>
      </c>
      <c r="L422" s="50" cm="1">
        <f t="array" ref="L422">IF(ROW()&lt;=ROWS(Table1[]), INDEX(Table1[SalvageSum], ROW()), INDEX(Table2[SalvageSum], ROW()-ROWS(Table1[])))</f>
        <v>0</v>
      </c>
      <c r="M422" s="50" cm="1">
        <f t="array" ref="M422">IF(ROW()&lt;=ROWS(Table1[]), INDEX(Table1[ExpSalv], ROW()), INDEX(Table2[ExpSalv], ROW()-ROWS(Table1[])))</f>
        <v>0</v>
      </c>
      <c r="N422" t="str" cm="1">
        <f t="array" ref="N422">IF(ROW()&lt;=ROWS(Table1[]), INDEX(Table1[Agency], ROW()), INDEX(Table2[Agency], ROW()-ROWS(Table1[])))</f>
        <v>USFWS</v>
      </c>
      <c r="O422" cm="1">
        <f t="array" ref="O422">IF(ROW()&lt;=ROWS(Table1[]), INDEX(Table1[Notes], ROW()), INDEX(Table2[Comments], ROW()-ROWS(Table1[])))</f>
        <v>0</v>
      </c>
    </row>
    <row r="423" spans="1:15" x14ac:dyDescent="0.25">
      <c r="A423" cm="1">
        <f t="array" ref="A423">IF(ROW()&lt;=ROWS(Table1[]), INDEX(Table1[SurveyNo], ROW()), INDEX(Table2[SurveyNo], ROW()-ROWS(Table1[])))</f>
        <v>0</v>
      </c>
      <c r="B423" s="23" cm="1">
        <f t="array" ref="B423">IF(ROW()&lt;=ROWS(Table1[]), INDEX(Table1[Date], ROW()), INDEX(Table2[Date], ROW()-ROWS(Table1[])))</f>
        <v>45653</v>
      </c>
      <c r="C423" cm="1">
        <f t="array" ref="C423">IF(ROW()&lt;=ROWS(Table1[]), INDEX(Table1[SampleID], ROW()), INDEX(Table2[SampleID], ROW()-ROWS(Table1[])))</f>
        <v>723814</v>
      </c>
      <c r="D423" t="str" cm="1">
        <f t="array" ref="D423">IF(ROW()&lt;=ROWS(Table1[]), INDEX(Table1[Survey], ROW()), INDEX(Table2[Survey], ROW()-ROWS(Table1[])))</f>
        <v>EDSM</v>
      </c>
      <c r="E423" t="str" cm="1">
        <f t="array" ref="E423">IF(ROW()&lt;=ROWS(Table1[]), INDEX(Table1[Station Code], ROW()), INDEX(Table2[Station], ROW()-ROWS(Table1[])))</f>
        <v>25-22-SM03</v>
      </c>
      <c r="F423" t="str" cm="1">
        <f t="array" ref="F423">IF(ROW()&lt;=ROWS(Table1[]), INDEX(Table1[Region], ROW()), INDEX(Table2[Region], ROW()-ROWS(Table1[])))</f>
        <v>West</v>
      </c>
      <c r="G423" t="str" cm="1">
        <f t="array" ref="G423">IF(ROW()&lt;=ROWS(Table1[]), INDEX(Table1[Subregion], ROW()), INDEX(Table2[Subregion], ROW()-ROWS(Table1[])))</f>
        <v>Suisun Marsh</v>
      </c>
      <c r="H423" t="str" cm="1">
        <f t="array" ref="H423">IF(ROW()&lt;=ROWS(Table1[]), INDEX(Table1[Stratum], ROW()), INDEX(Table2[Stratum], ROW()-ROWS(Table1[])))</f>
        <v>Suisun Marsh</v>
      </c>
      <c r="I423" cm="1">
        <f t="array" ref="I423">IF(ROW()&lt;=ROWS(Table1[]), INDEX(Table1[Fork Length], ROW()), INDEX(Table2[Length], ROW()-ROWS(Table1[])))</f>
        <v>64</v>
      </c>
      <c r="J423" cm="1">
        <f t="array" ref="J423">IF(ROW()&lt;=ROWS(Table1[]), INDEX(Table1[Catch], ROW()), INDEX(Table2[Frequency], ROW()-ROWS(Table1[])))</f>
        <v>1</v>
      </c>
      <c r="K423" t="str" cm="1">
        <f t="array" ref="K423">IF(ROW()&lt;=ROWS(Table1[]), INDEX(Table1[Life Stage], ROW()), INDEX(Table2[Life Stage], ROW()-ROWS(Table1[])))</f>
        <v>Juvenile</v>
      </c>
      <c r="L423" s="50" cm="1">
        <f t="array" ref="L423">IF(ROW()&lt;=ROWS(Table1[]), INDEX(Table1[SalvageSum], ROW()), INDEX(Table2[SalvageSum], ROW()-ROWS(Table1[])))</f>
        <v>0</v>
      </c>
      <c r="M423" s="50" cm="1">
        <f t="array" ref="M423">IF(ROW()&lt;=ROWS(Table1[]), INDEX(Table1[ExpSalv], ROW()), INDEX(Table2[ExpSalv], ROW()-ROWS(Table1[])))</f>
        <v>0</v>
      </c>
      <c r="N423" t="str" cm="1">
        <f t="array" ref="N423">IF(ROW()&lt;=ROWS(Table1[]), INDEX(Table1[Agency], ROW()), INDEX(Table2[Agency], ROW()-ROWS(Table1[])))</f>
        <v>USFWS</v>
      </c>
      <c r="O423" cm="1">
        <f t="array" ref="O423">IF(ROW()&lt;=ROWS(Table1[]), INDEX(Table1[Notes], ROW()), INDEX(Table2[Comments], ROW()-ROWS(Table1[])))</f>
        <v>0</v>
      </c>
    </row>
    <row r="424" spans="1:15" x14ac:dyDescent="0.25">
      <c r="A424" cm="1">
        <f t="array" ref="A424">IF(ROW()&lt;=ROWS(Table1[]), INDEX(Table1[SurveyNo], ROW()), INDEX(Table2[SurveyNo], ROW()-ROWS(Table1[])))</f>
        <v>0</v>
      </c>
      <c r="B424" s="23" cm="1">
        <f t="array" ref="B424">IF(ROW()&lt;=ROWS(Table1[]), INDEX(Table1[Date], ROW()), INDEX(Table2[Date], ROW()-ROWS(Table1[])))</f>
        <v>45653</v>
      </c>
      <c r="C424" cm="1">
        <f t="array" ref="C424">IF(ROW()&lt;=ROWS(Table1[]), INDEX(Table1[SampleID], ROW()), INDEX(Table2[SampleID], ROW()-ROWS(Table1[])))</f>
        <v>723816</v>
      </c>
      <c r="D424" t="str" cm="1">
        <f t="array" ref="D424">IF(ROW()&lt;=ROWS(Table1[]), INDEX(Table1[Survey], ROW()), INDEX(Table2[Survey], ROW()-ROWS(Table1[])))</f>
        <v>EDSM</v>
      </c>
      <c r="E424" t="str" cm="1">
        <f t="array" ref="E424">IF(ROW()&lt;=ROWS(Table1[]), INDEX(Table1[Station Code], ROW()), INDEX(Table2[Station], ROW()-ROWS(Table1[])))</f>
        <v>25-22-SM03</v>
      </c>
      <c r="F424" t="str" cm="1">
        <f t="array" ref="F424">IF(ROW()&lt;=ROWS(Table1[]), INDEX(Table1[Region], ROW()), INDEX(Table2[Region], ROW()-ROWS(Table1[])))</f>
        <v>West</v>
      </c>
      <c r="G424" t="str" cm="1">
        <f t="array" ref="G424">IF(ROW()&lt;=ROWS(Table1[]), INDEX(Table1[Subregion], ROW()), INDEX(Table2[Subregion], ROW()-ROWS(Table1[])))</f>
        <v>Suisun Marsh</v>
      </c>
      <c r="H424" t="str" cm="1">
        <f t="array" ref="H424">IF(ROW()&lt;=ROWS(Table1[]), INDEX(Table1[Stratum], ROW()), INDEX(Table2[Stratum], ROW()-ROWS(Table1[])))</f>
        <v>Suisun Marsh</v>
      </c>
      <c r="I424" cm="1">
        <f t="array" ref="I424">IF(ROW()&lt;=ROWS(Table1[]), INDEX(Table1[Fork Length], ROW()), INDEX(Table2[Length], ROW()-ROWS(Table1[])))</f>
        <v>74</v>
      </c>
      <c r="J424" cm="1">
        <f t="array" ref="J424">IF(ROW()&lt;=ROWS(Table1[]), INDEX(Table1[Catch], ROW()), INDEX(Table2[Frequency], ROW()-ROWS(Table1[])))</f>
        <v>1</v>
      </c>
      <c r="K424" t="str" cm="1">
        <f t="array" ref="K424">IF(ROW()&lt;=ROWS(Table1[]), INDEX(Table1[Life Stage], ROW()), INDEX(Table2[Life Stage], ROW()-ROWS(Table1[])))</f>
        <v>Juvenile</v>
      </c>
      <c r="L424" s="50" cm="1">
        <f t="array" ref="L424">IF(ROW()&lt;=ROWS(Table1[]), INDEX(Table1[SalvageSum], ROW()), INDEX(Table2[SalvageSum], ROW()-ROWS(Table1[])))</f>
        <v>0</v>
      </c>
      <c r="M424" s="50" cm="1">
        <f t="array" ref="M424">IF(ROW()&lt;=ROWS(Table1[]), INDEX(Table1[ExpSalv], ROW()), INDEX(Table2[ExpSalv], ROW()-ROWS(Table1[])))</f>
        <v>0</v>
      </c>
      <c r="N424" t="str" cm="1">
        <f t="array" ref="N424">IF(ROW()&lt;=ROWS(Table1[]), INDEX(Table1[Agency], ROW()), INDEX(Table2[Agency], ROW()-ROWS(Table1[])))</f>
        <v>USFWS</v>
      </c>
      <c r="O424" cm="1">
        <f t="array" ref="O424">IF(ROW()&lt;=ROWS(Table1[]), INDEX(Table1[Notes], ROW()), INDEX(Table2[Comments], ROW()-ROWS(Table1[])))</f>
        <v>0</v>
      </c>
    </row>
    <row r="425" spans="1:15" x14ac:dyDescent="0.25">
      <c r="A425" cm="1">
        <f t="array" ref="A425">IF(ROW()&lt;=ROWS(Table1[]), INDEX(Table1[SurveyNo], ROW()), INDEX(Table2[SurveyNo], ROW()-ROWS(Table1[])))</f>
        <v>0</v>
      </c>
      <c r="B425" s="23" cm="1">
        <f t="array" ref="B425">IF(ROW()&lt;=ROWS(Table1[]), INDEX(Table1[Date], ROW()), INDEX(Table2[Date], ROW()-ROWS(Table1[])))</f>
        <v>45653</v>
      </c>
      <c r="C425" cm="1">
        <f t="array" ref="C425">IF(ROW()&lt;=ROWS(Table1[]), INDEX(Table1[SampleID], ROW()), INDEX(Table2[SampleID], ROW()-ROWS(Table1[])))</f>
        <v>723816</v>
      </c>
      <c r="D425" t="str" cm="1">
        <f t="array" ref="D425">IF(ROW()&lt;=ROWS(Table1[]), INDEX(Table1[Survey], ROW()), INDEX(Table2[Survey], ROW()-ROWS(Table1[])))</f>
        <v>EDSM</v>
      </c>
      <c r="E425" t="str" cm="1">
        <f t="array" ref="E425">IF(ROW()&lt;=ROWS(Table1[]), INDEX(Table1[Station Code], ROW()), INDEX(Table2[Station], ROW()-ROWS(Table1[])))</f>
        <v>25-22-SM03</v>
      </c>
      <c r="F425" t="str" cm="1">
        <f t="array" ref="F425">IF(ROW()&lt;=ROWS(Table1[]), INDEX(Table1[Region], ROW()), INDEX(Table2[Region], ROW()-ROWS(Table1[])))</f>
        <v>West</v>
      </c>
      <c r="G425" t="str" cm="1">
        <f t="array" ref="G425">IF(ROW()&lt;=ROWS(Table1[]), INDEX(Table1[Subregion], ROW()), INDEX(Table2[Subregion], ROW()-ROWS(Table1[])))</f>
        <v>Suisun Marsh</v>
      </c>
      <c r="H425" t="str" cm="1">
        <f t="array" ref="H425">IF(ROW()&lt;=ROWS(Table1[]), INDEX(Table1[Stratum], ROW()), INDEX(Table2[Stratum], ROW()-ROWS(Table1[])))</f>
        <v>Suisun Marsh</v>
      </c>
      <c r="I425" cm="1">
        <f t="array" ref="I425">IF(ROW()&lt;=ROWS(Table1[]), INDEX(Table1[Fork Length], ROW()), INDEX(Table2[Length], ROW()-ROWS(Table1[])))</f>
        <v>98</v>
      </c>
      <c r="J425" cm="1">
        <f t="array" ref="J425">IF(ROW()&lt;=ROWS(Table1[]), INDEX(Table1[Catch], ROW()), INDEX(Table2[Frequency], ROW()-ROWS(Table1[])))</f>
        <v>1</v>
      </c>
      <c r="K425" t="str" cm="1">
        <f t="array" ref="K425">IF(ROW()&lt;=ROWS(Table1[]), INDEX(Table1[Life Stage], ROW()), INDEX(Table2[Life Stage], ROW()-ROWS(Table1[])))</f>
        <v>Adult</v>
      </c>
      <c r="L425" s="50" cm="1">
        <f t="array" ref="L425">IF(ROW()&lt;=ROWS(Table1[]), INDEX(Table1[SalvageSum], ROW()), INDEX(Table2[SalvageSum], ROW()-ROWS(Table1[])))</f>
        <v>0</v>
      </c>
      <c r="M425" s="50" cm="1">
        <f t="array" ref="M425">IF(ROW()&lt;=ROWS(Table1[]), INDEX(Table1[ExpSalv], ROW()), INDEX(Table2[ExpSalv], ROW()-ROWS(Table1[])))</f>
        <v>0</v>
      </c>
      <c r="N425" t="str" cm="1">
        <f t="array" ref="N425">IF(ROW()&lt;=ROWS(Table1[]), INDEX(Table1[Agency], ROW()), INDEX(Table2[Agency], ROW()-ROWS(Table1[])))</f>
        <v>USFWS</v>
      </c>
      <c r="O425" cm="1">
        <f t="array" ref="O425">IF(ROW()&lt;=ROWS(Table1[]), INDEX(Table1[Notes], ROW()), INDEX(Table2[Comments], ROW()-ROWS(Table1[])))</f>
        <v>0</v>
      </c>
    </row>
    <row r="426" spans="1:15" x14ac:dyDescent="0.25">
      <c r="A426" cm="1">
        <f t="array" ref="A426">IF(ROW()&lt;=ROWS(Table1[]), INDEX(Table1[SurveyNo], ROW()), INDEX(Table2[SurveyNo], ROW()-ROWS(Table1[])))</f>
        <v>0</v>
      </c>
      <c r="B426" s="23" cm="1">
        <f t="array" ref="B426">IF(ROW()&lt;=ROWS(Table1[]), INDEX(Table1[Date], ROW()), INDEX(Table2[Date], ROW()-ROWS(Table1[])))</f>
        <v>45642</v>
      </c>
      <c r="C426" cm="1">
        <f t="array" ref="C426">IF(ROW()&lt;=ROWS(Table1[]), INDEX(Table1[SampleID], ROW()), INDEX(Table2[SampleID], ROW()-ROWS(Table1[])))</f>
        <v>0</v>
      </c>
      <c r="D426" t="str" cm="1">
        <f t="array" ref="D426">IF(ROW()&lt;=ROWS(Table1[]), INDEX(Table1[Survey], ROW()), INDEX(Table2[Survey], ROW()-ROWS(Table1[])))</f>
        <v>Chipps</v>
      </c>
      <c r="E426" t="str" cm="1">
        <f t="array" ref="E426">IF(ROW()&lt;=ROWS(Table1[]), INDEX(Table1[Station Code], ROW()), INDEX(Table2[Station], ROW()-ROWS(Table1[])))</f>
        <v>SB018M</v>
      </c>
      <c r="F426" cm="1">
        <f t="array" ref="F426">IF(ROW()&lt;=ROWS(Table1[]), INDEX(Table1[Region], ROW()), INDEX(Table2[Region], ROW()-ROWS(Table1[])))</f>
        <v>0</v>
      </c>
      <c r="G426" cm="1">
        <f t="array" ref="G426">IF(ROW()&lt;=ROWS(Table1[]), INDEX(Table1[Subregion], ROW()), INDEX(Table2[Subregion], ROW()-ROWS(Table1[])))</f>
        <v>0</v>
      </c>
      <c r="H426" t="str" cm="1">
        <f t="array" ref="H426">IF(ROW()&lt;=ROWS(Table1[]), INDEX(Table1[Stratum], ROW()), INDEX(Table2[Stratum], ROW()-ROWS(Table1[])))</f>
        <v>Chipps Island</v>
      </c>
      <c r="I426" cm="1">
        <f t="array" ref="I426">IF(ROW()&lt;=ROWS(Table1[]), INDEX(Table1[Fork Length], ROW()), INDEX(Table2[Length], ROW()-ROWS(Table1[])))</f>
        <v>0</v>
      </c>
      <c r="J426" cm="1">
        <f t="array" ref="J426">IF(ROW()&lt;=ROWS(Table1[]), INDEX(Table1[Catch], ROW()), INDEX(Table2[Frequency], ROW()-ROWS(Table1[])))</f>
        <v>4</v>
      </c>
      <c r="K426" t="str" cm="1">
        <f t="array" ref="K426">IF(ROW()&lt;=ROWS(Table1[]), INDEX(Table1[Life Stage], ROW()), INDEX(Table2[Life Stage], ROW()-ROWS(Table1[])))</f>
        <v>Adult</v>
      </c>
      <c r="L426" s="50" cm="1">
        <f t="array" ref="L426">IF(ROW()&lt;=ROWS(Table1[]), INDEX(Table1[SalvageSum], ROW()), INDEX(Table2[SalvageSum], ROW()-ROWS(Table1[])))</f>
        <v>0</v>
      </c>
      <c r="M426" s="50" cm="1">
        <f t="array" ref="M426">IF(ROW()&lt;=ROWS(Table1[]), INDEX(Table1[ExpSalv], ROW()), INDEX(Table2[ExpSalv], ROW()-ROWS(Table1[])))</f>
        <v>0</v>
      </c>
      <c r="N426" t="str" cm="1">
        <f t="array" ref="N426">IF(ROW()&lt;=ROWS(Table1[]), INDEX(Table1[Agency], ROW()), INDEX(Table2[Agency], ROW()-ROWS(Table1[])))</f>
        <v>USFWS</v>
      </c>
      <c r="O426" cm="1">
        <f t="array" ref="O426">IF(ROW()&lt;=ROWS(Table1[]), INDEX(Table1[Notes], ROW()), INDEX(Table2[Comments], ROW()-ROWS(Table1[])))</f>
        <v>0</v>
      </c>
    </row>
    <row r="427" spans="1:15" x14ac:dyDescent="0.25">
      <c r="A427" cm="1">
        <f t="array" ref="A427">IF(ROW()&lt;=ROWS(Table1[]), INDEX(Table1[SurveyNo], ROW()), INDEX(Table2[SurveyNo], ROW()-ROWS(Table1[])))</f>
        <v>0</v>
      </c>
      <c r="B427" s="23" cm="1">
        <f t="array" ref="B427">IF(ROW()&lt;=ROWS(Table1[]), INDEX(Table1[Date], ROW()), INDEX(Table2[Date], ROW()-ROWS(Table1[])))</f>
        <v>45642</v>
      </c>
      <c r="C427" cm="1">
        <f t="array" ref="C427">IF(ROW()&lt;=ROWS(Table1[]), INDEX(Table1[SampleID], ROW()), INDEX(Table2[SampleID], ROW()-ROWS(Table1[])))</f>
        <v>0</v>
      </c>
      <c r="D427" t="str" cm="1">
        <f t="array" ref="D427">IF(ROW()&lt;=ROWS(Table1[]), INDEX(Table1[Survey], ROW()), INDEX(Table2[Survey], ROW()-ROWS(Table1[])))</f>
        <v>Chipps</v>
      </c>
      <c r="E427" t="str" cm="1">
        <f t="array" ref="E427">IF(ROW()&lt;=ROWS(Table1[]), INDEX(Table1[Station Code], ROW()), INDEX(Table2[Station], ROW()-ROWS(Table1[])))</f>
        <v>SB018M</v>
      </c>
      <c r="F427" cm="1">
        <f t="array" ref="F427">IF(ROW()&lt;=ROWS(Table1[]), INDEX(Table1[Region], ROW()), INDEX(Table2[Region], ROW()-ROWS(Table1[])))</f>
        <v>0</v>
      </c>
      <c r="G427" cm="1">
        <f t="array" ref="G427">IF(ROW()&lt;=ROWS(Table1[]), INDEX(Table1[Subregion], ROW()), INDEX(Table2[Subregion], ROW()-ROWS(Table1[])))</f>
        <v>0</v>
      </c>
      <c r="H427" t="str" cm="1">
        <f t="array" ref="H427">IF(ROW()&lt;=ROWS(Table1[]), INDEX(Table1[Stratum], ROW()), INDEX(Table2[Stratum], ROW()-ROWS(Table1[])))</f>
        <v>Chipps Island</v>
      </c>
      <c r="I427" cm="1">
        <f t="array" ref="I427">IF(ROW()&lt;=ROWS(Table1[]), INDEX(Table1[Fork Length], ROW()), INDEX(Table2[Length], ROW()-ROWS(Table1[])))</f>
        <v>63</v>
      </c>
      <c r="J427" cm="1">
        <f t="array" ref="J427">IF(ROW()&lt;=ROWS(Table1[]), INDEX(Table1[Catch], ROW()), INDEX(Table2[Frequency], ROW()-ROWS(Table1[])))</f>
        <v>1</v>
      </c>
      <c r="K427" t="str" cm="1">
        <f t="array" ref="K427">IF(ROW()&lt;=ROWS(Table1[]), INDEX(Table1[Life Stage], ROW()), INDEX(Table2[Life Stage], ROW()-ROWS(Table1[])))</f>
        <v>Juvenile</v>
      </c>
      <c r="L427" s="50" cm="1">
        <f t="array" ref="L427">IF(ROW()&lt;=ROWS(Table1[]), INDEX(Table1[SalvageSum], ROW()), INDEX(Table2[SalvageSum], ROW()-ROWS(Table1[])))</f>
        <v>0</v>
      </c>
      <c r="M427" s="50" cm="1">
        <f t="array" ref="M427">IF(ROW()&lt;=ROWS(Table1[]), INDEX(Table1[ExpSalv], ROW()), INDEX(Table2[ExpSalv], ROW()-ROWS(Table1[])))</f>
        <v>0</v>
      </c>
      <c r="N427" t="str" cm="1">
        <f t="array" ref="N427">IF(ROW()&lt;=ROWS(Table1[]), INDEX(Table1[Agency], ROW()), INDEX(Table2[Agency], ROW()-ROWS(Table1[])))</f>
        <v>USFWS</v>
      </c>
      <c r="O427" cm="1">
        <f t="array" ref="O427">IF(ROW()&lt;=ROWS(Table1[]), INDEX(Table1[Notes], ROW()), INDEX(Table2[Comments], ROW()-ROWS(Table1[])))</f>
        <v>0</v>
      </c>
    </row>
    <row r="428" spans="1:15" x14ac:dyDescent="0.25">
      <c r="A428" cm="1">
        <f t="array" ref="A428">IF(ROW()&lt;=ROWS(Table1[]), INDEX(Table1[SurveyNo], ROW()), INDEX(Table2[SurveyNo], ROW()-ROWS(Table1[])))</f>
        <v>0</v>
      </c>
      <c r="B428" s="23" cm="1">
        <f t="array" ref="B428">IF(ROW()&lt;=ROWS(Table1[]), INDEX(Table1[Date], ROW()), INDEX(Table2[Date], ROW()-ROWS(Table1[])))</f>
        <v>45642</v>
      </c>
      <c r="C428" cm="1">
        <f t="array" ref="C428">IF(ROW()&lt;=ROWS(Table1[]), INDEX(Table1[SampleID], ROW()), INDEX(Table2[SampleID], ROW()-ROWS(Table1[])))</f>
        <v>0</v>
      </c>
      <c r="D428" t="str" cm="1">
        <f t="array" ref="D428">IF(ROW()&lt;=ROWS(Table1[]), INDEX(Table1[Survey], ROW()), INDEX(Table2[Survey], ROW()-ROWS(Table1[])))</f>
        <v>Chipps</v>
      </c>
      <c r="E428" t="str" cm="1">
        <f t="array" ref="E428">IF(ROW()&lt;=ROWS(Table1[]), INDEX(Table1[Station Code], ROW()), INDEX(Table2[Station], ROW()-ROWS(Table1[])))</f>
        <v>SB018M</v>
      </c>
      <c r="F428" cm="1">
        <f t="array" ref="F428">IF(ROW()&lt;=ROWS(Table1[]), INDEX(Table1[Region], ROW()), INDEX(Table2[Region], ROW()-ROWS(Table1[])))</f>
        <v>0</v>
      </c>
      <c r="G428" cm="1">
        <f t="array" ref="G428">IF(ROW()&lt;=ROWS(Table1[]), INDEX(Table1[Subregion], ROW()), INDEX(Table2[Subregion], ROW()-ROWS(Table1[])))</f>
        <v>0</v>
      </c>
      <c r="H428" t="str" cm="1">
        <f t="array" ref="H428">IF(ROW()&lt;=ROWS(Table1[]), INDEX(Table1[Stratum], ROW()), INDEX(Table2[Stratum], ROW()-ROWS(Table1[])))</f>
        <v>Chipps Island</v>
      </c>
      <c r="I428" cm="1">
        <f t="array" ref="I428">IF(ROW()&lt;=ROWS(Table1[]), INDEX(Table1[Fork Length], ROW()), INDEX(Table2[Length], ROW()-ROWS(Table1[])))</f>
        <v>0</v>
      </c>
      <c r="J428" cm="1">
        <f t="array" ref="J428">IF(ROW()&lt;=ROWS(Table1[]), INDEX(Table1[Catch], ROW()), INDEX(Table2[Frequency], ROW()-ROWS(Table1[])))</f>
        <v>2</v>
      </c>
      <c r="K428" t="str" cm="1">
        <f t="array" ref="K428">IF(ROW()&lt;=ROWS(Table1[]), INDEX(Table1[Life Stage], ROW()), INDEX(Table2[Life Stage], ROW()-ROWS(Table1[])))</f>
        <v>Adult</v>
      </c>
      <c r="L428" s="50" cm="1">
        <f t="array" ref="L428">IF(ROW()&lt;=ROWS(Table1[]), INDEX(Table1[SalvageSum], ROW()), INDEX(Table2[SalvageSum], ROW()-ROWS(Table1[])))</f>
        <v>0</v>
      </c>
      <c r="M428" s="50" cm="1">
        <f t="array" ref="M428">IF(ROW()&lt;=ROWS(Table1[]), INDEX(Table1[ExpSalv], ROW()), INDEX(Table2[ExpSalv], ROW()-ROWS(Table1[])))</f>
        <v>0</v>
      </c>
      <c r="N428" t="str" cm="1">
        <f t="array" ref="N428">IF(ROW()&lt;=ROWS(Table1[]), INDEX(Table1[Agency], ROW()), INDEX(Table2[Agency], ROW()-ROWS(Table1[])))</f>
        <v>USFWS</v>
      </c>
      <c r="O428" cm="1">
        <f t="array" ref="O428">IF(ROW()&lt;=ROWS(Table1[]), INDEX(Table1[Notes], ROW()), INDEX(Table2[Comments], ROW()-ROWS(Table1[])))</f>
        <v>0</v>
      </c>
    </row>
    <row r="429" spans="1:15" x14ac:dyDescent="0.25">
      <c r="A429" cm="1">
        <f t="array" ref="A429">IF(ROW()&lt;=ROWS(Table1[]), INDEX(Table1[SurveyNo], ROW()), INDEX(Table2[SurveyNo], ROW()-ROWS(Table1[])))</f>
        <v>0</v>
      </c>
      <c r="B429" s="23" cm="1">
        <f t="array" ref="B429">IF(ROW()&lt;=ROWS(Table1[]), INDEX(Table1[Date], ROW()), INDEX(Table2[Date], ROW()-ROWS(Table1[])))</f>
        <v>45642</v>
      </c>
      <c r="C429" cm="1">
        <f t="array" ref="C429">IF(ROW()&lt;=ROWS(Table1[]), INDEX(Table1[SampleID], ROW()), INDEX(Table2[SampleID], ROW()-ROWS(Table1[])))</f>
        <v>0</v>
      </c>
      <c r="D429" t="str" cm="1">
        <f t="array" ref="D429">IF(ROW()&lt;=ROWS(Table1[]), INDEX(Table1[Survey], ROW()), INDEX(Table2[Survey], ROW()-ROWS(Table1[])))</f>
        <v>Chipps</v>
      </c>
      <c r="E429" t="str" cm="1">
        <f t="array" ref="E429">IF(ROW()&lt;=ROWS(Table1[]), INDEX(Table1[Station Code], ROW()), INDEX(Table2[Station], ROW()-ROWS(Table1[])))</f>
        <v>SB018N</v>
      </c>
      <c r="F429" cm="1">
        <f t="array" ref="F429">IF(ROW()&lt;=ROWS(Table1[]), INDEX(Table1[Region], ROW()), INDEX(Table2[Region], ROW()-ROWS(Table1[])))</f>
        <v>0</v>
      </c>
      <c r="G429" cm="1">
        <f t="array" ref="G429">IF(ROW()&lt;=ROWS(Table1[]), INDEX(Table1[Subregion], ROW()), INDEX(Table2[Subregion], ROW()-ROWS(Table1[])))</f>
        <v>0</v>
      </c>
      <c r="H429" t="str" cm="1">
        <f t="array" ref="H429">IF(ROW()&lt;=ROWS(Table1[]), INDEX(Table1[Stratum], ROW()), INDEX(Table2[Stratum], ROW()-ROWS(Table1[])))</f>
        <v>Chipps Island</v>
      </c>
      <c r="I429" cm="1">
        <f t="array" ref="I429">IF(ROW()&lt;=ROWS(Table1[]), INDEX(Table1[Fork Length], ROW()), INDEX(Table2[Length], ROW()-ROWS(Table1[])))</f>
        <v>0</v>
      </c>
      <c r="J429" cm="1">
        <f t="array" ref="J429">IF(ROW()&lt;=ROWS(Table1[]), INDEX(Table1[Catch], ROW()), INDEX(Table2[Frequency], ROW()-ROWS(Table1[])))</f>
        <v>1</v>
      </c>
      <c r="K429" t="str" cm="1">
        <f t="array" ref="K429">IF(ROW()&lt;=ROWS(Table1[]), INDEX(Table1[Life Stage], ROW()), INDEX(Table2[Life Stage], ROW()-ROWS(Table1[])))</f>
        <v>Adult</v>
      </c>
      <c r="L429" s="50" cm="1">
        <f t="array" ref="L429">IF(ROW()&lt;=ROWS(Table1[]), INDEX(Table1[SalvageSum], ROW()), INDEX(Table2[SalvageSum], ROW()-ROWS(Table1[])))</f>
        <v>0</v>
      </c>
      <c r="M429" s="50" cm="1">
        <f t="array" ref="M429">IF(ROW()&lt;=ROWS(Table1[]), INDEX(Table1[ExpSalv], ROW()), INDEX(Table2[ExpSalv], ROW()-ROWS(Table1[])))</f>
        <v>0</v>
      </c>
      <c r="N429" t="str" cm="1">
        <f t="array" ref="N429">IF(ROW()&lt;=ROWS(Table1[]), INDEX(Table1[Agency], ROW()), INDEX(Table2[Agency], ROW()-ROWS(Table1[])))</f>
        <v>USFWS</v>
      </c>
      <c r="O429" cm="1">
        <f t="array" ref="O429">IF(ROW()&lt;=ROWS(Table1[]), INDEX(Table1[Notes], ROW()), INDEX(Table2[Comments], ROW()-ROWS(Table1[])))</f>
        <v>0</v>
      </c>
    </row>
    <row r="430" spans="1:15" x14ac:dyDescent="0.25">
      <c r="A430" cm="1">
        <f t="array" ref="A430">IF(ROW()&lt;=ROWS(Table1[]), INDEX(Table1[SurveyNo], ROW()), INDEX(Table2[SurveyNo], ROW()-ROWS(Table1[])))</f>
        <v>0</v>
      </c>
      <c r="B430" s="23" cm="1">
        <f t="array" ref="B430">IF(ROW()&lt;=ROWS(Table1[]), INDEX(Table1[Date], ROW()), INDEX(Table2[Date], ROW()-ROWS(Table1[])))</f>
        <v>45642</v>
      </c>
      <c r="C430" cm="1">
        <f t="array" ref="C430">IF(ROW()&lt;=ROWS(Table1[]), INDEX(Table1[SampleID], ROW()), INDEX(Table2[SampleID], ROW()-ROWS(Table1[])))</f>
        <v>0</v>
      </c>
      <c r="D430" t="str" cm="1">
        <f t="array" ref="D430">IF(ROW()&lt;=ROWS(Table1[]), INDEX(Table1[Survey], ROW()), INDEX(Table2[Survey], ROW()-ROWS(Table1[])))</f>
        <v>Chipps</v>
      </c>
      <c r="E430" t="str" cm="1">
        <f t="array" ref="E430">IF(ROW()&lt;=ROWS(Table1[]), INDEX(Table1[Station Code], ROW()), INDEX(Table2[Station], ROW()-ROWS(Table1[])))</f>
        <v>SB018N</v>
      </c>
      <c r="F430" cm="1">
        <f t="array" ref="F430">IF(ROW()&lt;=ROWS(Table1[]), INDEX(Table1[Region], ROW()), INDEX(Table2[Region], ROW()-ROWS(Table1[])))</f>
        <v>0</v>
      </c>
      <c r="G430" cm="1">
        <f t="array" ref="G430">IF(ROW()&lt;=ROWS(Table1[]), INDEX(Table1[Subregion], ROW()), INDEX(Table2[Subregion], ROW()-ROWS(Table1[])))</f>
        <v>0</v>
      </c>
      <c r="H430" t="str" cm="1">
        <f t="array" ref="H430">IF(ROW()&lt;=ROWS(Table1[]), INDEX(Table1[Stratum], ROW()), INDEX(Table2[Stratum], ROW()-ROWS(Table1[])))</f>
        <v>Chipps Island</v>
      </c>
      <c r="I430" cm="1">
        <f t="array" ref="I430">IF(ROW()&lt;=ROWS(Table1[]), INDEX(Table1[Fork Length], ROW()), INDEX(Table2[Length], ROW()-ROWS(Table1[])))</f>
        <v>66</v>
      </c>
      <c r="J430" cm="1">
        <f t="array" ref="J430">IF(ROW()&lt;=ROWS(Table1[]), INDEX(Table1[Catch], ROW()), INDEX(Table2[Frequency], ROW()-ROWS(Table1[])))</f>
        <v>1</v>
      </c>
      <c r="K430" t="str" cm="1">
        <f t="array" ref="K430">IF(ROW()&lt;=ROWS(Table1[]), INDEX(Table1[Life Stage], ROW()), INDEX(Table2[Life Stage], ROW()-ROWS(Table1[])))</f>
        <v>Juvenile</v>
      </c>
      <c r="L430" s="50" cm="1">
        <f t="array" ref="L430">IF(ROW()&lt;=ROWS(Table1[]), INDEX(Table1[SalvageSum], ROW()), INDEX(Table2[SalvageSum], ROW()-ROWS(Table1[])))</f>
        <v>0</v>
      </c>
      <c r="M430" s="50" cm="1">
        <f t="array" ref="M430">IF(ROW()&lt;=ROWS(Table1[]), INDEX(Table1[ExpSalv], ROW()), INDEX(Table2[ExpSalv], ROW()-ROWS(Table1[])))</f>
        <v>0</v>
      </c>
      <c r="N430" t="str" cm="1">
        <f t="array" ref="N430">IF(ROW()&lt;=ROWS(Table1[]), INDEX(Table1[Agency], ROW()), INDEX(Table2[Agency], ROW()-ROWS(Table1[])))</f>
        <v>USFWS</v>
      </c>
      <c r="O430" cm="1">
        <f t="array" ref="O430">IF(ROW()&lt;=ROWS(Table1[]), INDEX(Table1[Notes], ROW()), INDEX(Table2[Comments], ROW()-ROWS(Table1[])))</f>
        <v>0</v>
      </c>
    </row>
    <row r="431" spans="1:15" x14ac:dyDescent="0.25">
      <c r="A431" cm="1">
        <f t="array" ref="A431">IF(ROW()&lt;=ROWS(Table1[]), INDEX(Table1[SurveyNo], ROW()), INDEX(Table2[SurveyNo], ROW()-ROWS(Table1[])))</f>
        <v>0</v>
      </c>
      <c r="B431" s="23" cm="1">
        <f t="array" ref="B431">IF(ROW()&lt;=ROWS(Table1[]), INDEX(Table1[Date], ROW()), INDEX(Table2[Date], ROW()-ROWS(Table1[])))</f>
        <v>45642</v>
      </c>
      <c r="C431" cm="1">
        <f t="array" ref="C431">IF(ROW()&lt;=ROWS(Table1[]), INDEX(Table1[SampleID], ROW()), INDEX(Table2[SampleID], ROW()-ROWS(Table1[])))</f>
        <v>0</v>
      </c>
      <c r="D431" t="str" cm="1">
        <f t="array" ref="D431">IF(ROW()&lt;=ROWS(Table1[]), INDEX(Table1[Survey], ROW()), INDEX(Table2[Survey], ROW()-ROWS(Table1[])))</f>
        <v>Chipps</v>
      </c>
      <c r="E431" t="str" cm="1">
        <f t="array" ref="E431">IF(ROW()&lt;=ROWS(Table1[]), INDEX(Table1[Station Code], ROW()), INDEX(Table2[Station], ROW()-ROWS(Table1[])))</f>
        <v>SB018N</v>
      </c>
      <c r="F431" cm="1">
        <f t="array" ref="F431">IF(ROW()&lt;=ROWS(Table1[]), INDEX(Table1[Region], ROW()), INDEX(Table2[Region], ROW()-ROWS(Table1[])))</f>
        <v>0</v>
      </c>
      <c r="G431" cm="1">
        <f t="array" ref="G431">IF(ROW()&lt;=ROWS(Table1[]), INDEX(Table1[Subregion], ROW()), INDEX(Table2[Subregion], ROW()-ROWS(Table1[])))</f>
        <v>0</v>
      </c>
      <c r="H431" t="str" cm="1">
        <f t="array" ref="H431">IF(ROW()&lt;=ROWS(Table1[]), INDEX(Table1[Stratum], ROW()), INDEX(Table2[Stratum], ROW()-ROWS(Table1[])))</f>
        <v>Chipps Island</v>
      </c>
      <c r="I431" cm="1">
        <f t="array" ref="I431">IF(ROW()&lt;=ROWS(Table1[]), INDEX(Table1[Fork Length], ROW()), INDEX(Table2[Length], ROW()-ROWS(Table1[])))</f>
        <v>67</v>
      </c>
      <c r="J431" cm="1">
        <f t="array" ref="J431">IF(ROW()&lt;=ROWS(Table1[]), INDEX(Table1[Catch], ROW()), INDEX(Table2[Frequency], ROW()-ROWS(Table1[])))</f>
        <v>2</v>
      </c>
      <c r="K431" t="str" cm="1">
        <f t="array" ref="K431">IF(ROW()&lt;=ROWS(Table1[]), INDEX(Table1[Life Stage], ROW()), INDEX(Table2[Life Stage], ROW()-ROWS(Table1[])))</f>
        <v>Juvenile</v>
      </c>
      <c r="L431" s="50" cm="1">
        <f t="array" ref="L431">IF(ROW()&lt;=ROWS(Table1[]), INDEX(Table1[SalvageSum], ROW()), INDEX(Table2[SalvageSum], ROW()-ROWS(Table1[])))</f>
        <v>0</v>
      </c>
      <c r="M431" s="50" cm="1">
        <f t="array" ref="M431">IF(ROW()&lt;=ROWS(Table1[]), INDEX(Table1[ExpSalv], ROW()), INDEX(Table2[ExpSalv], ROW()-ROWS(Table1[])))</f>
        <v>0</v>
      </c>
      <c r="N431" t="str" cm="1">
        <f t="array" ref="N431">IF(ROW()&lt;=ROWS(Table1[]), INDEX(Table1[Agency], ROW()), INDEX(Table2[Agency], ROW()-ROWS(Table1[])))</f>
        <v>USFWS</v>
      </c>
      <c r="O431" cm="1">
        <f t="array" ref="O431">IF(ROW()&lt;=ROWS(Table1[]), INDEX(Table1[Notes], ROW()), INDEX(Table2[Comments], ROW()-ROWS(Table1[])))</f>
        <v>0</v>
      </c>
    </row>
    <row r="432" spans="1:15" x14ac:dyDescent="0.25">
      <c r="A432" cm="1">
        <f t="array" ref="A432">IF(ROW()&lt;=ROWS(Table1[]), INDEX(Table1[SurveyNo], ROW()), INDEX(Table2[SurveyNo], ROW()-ROWS(Table1[])))</f>
        <v>0</v>
      </c>
      <c r="B432" s="23" cm="1">
        <f t="array" ref="B432">IF(ROW()&lt;=ROWS(Table1[]), INDEX(Table1[Date], ROW()), INDEX(Table2[Date], ROW()-ROWS(Table1[])))</f>
        <v>45642</v>
      </c>
      <c r="C432" cm="1">
        <f t="array" ref="C432">IF(ROW()&lt;=ROWS(Table1[]), INDEX(Table1[SampleID], ROW()), INDEX(Table2[SampleID], ROW()-ROWS(Table1[])))</f>
        <v>0</v>
      </c>
      <c r="D432" t="str" cm="1">
        <f t="array" ref="D432">IF(ROW()&lt;=ROWS(Table1[]), INDEX(Table1[Survey], ROW()), INDEX(Table2[Survey], ROW()-ROWS(Table1[])))</f>
        <v>Chipps</v>
      </c>
      <c r="E432" t="str" cm="1">
        <f t="array" ref="E432">IF(ROW()&lt;=ROWS(Table1[]), INDEX(Table1[Station Code], ROW()), INDEX(Table2[Station], ROW()-ROWS(Table1[])))</f>
        <v>SB018N</v>
      </c>
      <c r="F432" cm="1">
        <f t="array" ref="F432">IF(ROW()&lt;=ROWS(Table1[]), INDEX(Table1[Region], ROW()), INDEX(Table2[Region], ROW()-ROWS(Table1[])))</f>
        <v>0</v>
      </c>
      <c r="G432" cm="1">
        <f t="array" ref="G432">IF(ROW()&lt;=ROWS(Table1[]), INDEX(Table1[Subregion], ROW()), INDEX(Table2[Subregion], ROW()-ROWS(Table1[])))</f>
        <v>0</v>
      </c>
      <c r="H432" t="str" cm="1">
        <f t="array" ref="H432">IF(ROW()&lt;=ROWS(Table1[]), INDEX(Table1[Stratum], ROW()), INDEX(Table2[Stratum], ROW()-ROWS(Table1[])))</f>
        <v>Chipps Island</v>
      </c>
      <c r="I432" cm="1">
        <f t="array" ref="I432">IF(ROW()&lt;=ROWS(Table1[]), INDEX(Table1[Fork Length], ROW()), INDEX(Table2[Length], ROW()-ROWS(Table1[])))</f>
        <v>70</v>
      </c>
      <c r="J432" cm="1">
        <f t="array" ref="J432">IF(ROW()&lt;=ROWS(Table1[]), INDEX(Table1[Catch], ROW()), INDEX(Table2[Frequency], ROW()-ROWS(Table1[])))</f>
        <v>1</v>
      </c>
      <c r="K432" t="str" cm="1">
        <f t="array" ref="K432">IF(ROW()&lt;=ROWS(Table1[]), INDEX(Table1[Life Stage], ROW()), INDEX(Table2[Life Stage], ROW()-ROWS(Table1[])))</f>
        <v>Juvenile</v>
      </c>
      <c r="L432" s="50" cm="1">
        <f t="array" ref="L432">IF(ROW()&lt;=ROWS(Table1[]), INDEX(Table1[SalvageSum], ROW()), INDEX(Table2[SalvageSum], ROW()-ROWS(Table1[])))</f>
        <v>0</v>
      </c>
      <c r="M432" s="50" cm="1">
        <f t="array" ref="M432">IF(ROW()&lt;=ROWS(Table1[]), INDEX(Table1[ExpSalv], ROW()), INDEX(Table2[ExpSalv], ROW()-ROWS(Table1[])))</f>
        <v>0</v>
      </c>
      <c r="N432" t="str" cm="1">
        <f t="array" ref="N432">IF(ROW()&lt;=ROWS(Table1[]), INDEX(Table1[Agency], ROW()), INDEX(Table2[Agency], ROW()-ROWS(Table1[])))</f>
        <v>USFWS</v>
      </c>
      <c r="O432" cm="1">
        <f t="array" ref="O432">IF(ROW()&lt;=ROWS(Table1[]), INDEX(Table1[Notes], ROW()), INDEX(Table2[Comments], ROW()-ROWS(Table1[])))</f>
        <v>0</v>
      </c>
    </row>
    <row r="433" spans="1:15" x14ac:dyDescent="0.25">
      <c r="A433" cm="1">
        <f t="array" ref="A433">IF(ROW()&lt;=ROWS(Table1[]), INDEX(Table1[SurveyNo], ROW()), INDEX(Table2[SurveyNo], ROW()-ROWS(Table1[])))</f>
        <v>0</v>
      </c>
      <c r="B433" s="23" cm="1">
        <f t="array" ref="B433">IF(ROW()&lt;=ROWS(Table1[]), INDEX(Table1[Date], ROW()), INDEX(Table2[Date], ROW()-ROWS(Table1[])))</f>
        <v>45642</v>
      </c>
      <c r="C433" cm="1">
        <f t="array" ref="C433">IF(ROW()&lt;=ROWS(Table1[]), INDEX(Table1[SampleID], ROW()), INDEX(Table2[SampleID], ROW()-ROWS(Table1[])))</f>
        <v>0</v>
      </c>
      <c r="D433" t="str" cm="1">
        <f t="array" ref="D433">IF(ROW()&lt;=ROWS(Table1[]), INDEX(Table1[Survey], ROW()), INDEX(Table2[Survey], ROW()-ROWS(Table1[])))</f>
        <v>Chipps</v>
      </c>
      <c r="E433" t="str" cm="1">
        <f t="array" ref="E433">IF(ROW()&lt;=ROWS(Table1[]), INDEX(Table1[Station Code], ROW()), INDEX(Table2[Station], ROW()-ROWS(Table1[])))</f>
        <v>SB018N</v>
      </c>
      <c r="F433" cm="1">
        <f t="array" ref="F433">IF(ROW()&lt;=ROWS(Table1[]), INDEX(Table1[Region], ROW()), INDEX(Table2[Region], ROW()-ROWS(Table1[])))</f>
        <v>0</v>
      </c>
      <c r="G433" cm="1">
        <f t="array" ref="G433">IF(ROW()&lt;=ROWS(Table1[]), INDEX(Table1[Subregion], ROW()), INDEX(Table2[Subregion], ROW()-ROWS(Table1[])))</f>
        <v>0</v>
      </c>
      <c r="H433" t="str" cm="1">
        <f t="array" ref="H433">IF(ROW()&lt;=ROWS(Table1[]), INDEX(Table1[Stratum], ROW()), INDEX(Table2[Stratum], ROW()-ROWS(Table1[])))</f>
        <v>Chipps Island</v>
      </c>
      <c r="I433" cm="1">
        <f t="array" ref="I433">IF(ROW()&lt;=ROWS(Table1[]), INDEX(Table1[Fork Length], ROW()), INDEX(Table2[Length], ROW()-ROWS(Table1[])))</f>
        <v>74</v>
      </c>
      <c r="J433" cm="1">
        <f t="array" ref="J433">IF(ROW()&lt;=ROWS(Table1[]), INDEX(Table1[Catch], ROW()), INDEX(Table2[Frequency], ROW()-ROWS(Table1[])))</f>
        <v>1</v>
      </c>
      <c r="K433" t="str" cm="1">
        <f t="array" ref="K433">IF(ROW()&lt;=ROWS(Table1[]), INDEX(Table1[Life Stage], ROW()), INDEX(Table2[Life Stage], ROW()-ROWS(Table1[])))</f>
        <v>Juvenile</v>
      </c>
      <c r="L433" s="50" cm="1">
        <f t="array" ref="L433">IF(ROW()&lt;=ROWS(Table1[]), INDEX(Table1[SalvageSum], ROW()), INDEX(Table2[SalvageSum], ROW()-ROWS(Table1[])))</f>
        <v>0</v>
      </c>
      <c r="M433" s="50" cm="1">
        <f t="array" ref="M433">IF(ROW()&lt;=ROWS(Table1[]), INDEX(Table1[ExpSalv], ROW()), INDEX(Table2[ExpSalv], ROW()-ROWS(Table1[])))</f>
        <v>0</v>
      </c>
      <c r="N433" t="str" cm="1">
        <f t="array" ref="N433">IF(ROW()&lt;=ROWS(Table1[]), INDEX(Table1[Agency], ROW()), INDEX(Table2[Agency], ROW()-ROWS(Table1[])))</f>
        <v>USFWS</v>
      </c>
      <c r="O433" cm="1">
        <f t="array" ref="O433">IF(ROW()&lt;=ROWS(Table1[]), INDEX(Table1[Notes], ROW()), INDEX(Table2[Comments], ROW()-ROWS(Table1[])))</f>
        <v>0</v>
      </c>
    </row>
    <row r="434" spans="1:15" x14ac:dyDescent="0.25">
      <c r="A434" cm="1">
        <f t="array" ref="A434">IF(ROW()&lt;=ROWS(Table1[]), INDEX(Table1[SurveyNo], ROW()), INDEX(Table2[SurveyNo], ROW()-ROWS(Table1[])))</f>
        <v>0</v>
      </c>
      <c r="B434" s="23" cm="1">
        <f t="array" ref="B434">IF(ROW()&lt;=ROWS(Table1[]), INDEX(Table1[Date], ROW()), INDEX(Table2[Date], ROW()-ROWS(Table1[])))</f>
        <v>45642</v>
      </c>
      <c r="C434" cm="1">
        <f t="array" ref="C434">IF(ROW()&lt;=ROWS(Table1[]), INDEX(Table1[SampleID], ROW()), INDEX(Table2[SampleID], ROW()-ROWS(Table1[])))</f>
        <v>0</v>
      </c>
      <c r="D434" t="str" cm="1">
        <f t="array" ref="D434">IF(ROW()&lt;=ROWS(Table1[]), INDEX(Table1[Survey], ROW()), INDEX(Table2[Survey], ROW()-ROWS(Table1[])))</f>
        <v>Chipps</v>
      </c>
      <c r="E434" t="str" cm="1">
        <f t="array" ref="E434">IF(ROW()&lt;=ROWS(Table1[]), INDEX(Table1[Station Code], ROW()), INDEX(Table2[Station], ROW()-ROWS(Table1[])))</f>
        <v>SB018N</v>
      </c>
      <c r="F434" cm="1">
        <f t="array" ref="F434">IF(ROW()&lt;=ROWS(Table1[]), INDEX(Table1[Region], ROW()), INDEX(Table2[Region], ROW()-ROWS(Table1[])))</f>
        <v>0</v>
      </c>
      <c r="G434" cm="1">
        <f t="array" ref="G434">IF(ROW()&lt;=ROWS(Table1[]), INDEX(Table1[Subregion], ROW()), INDEX(Table2[Subregion], ROW()-ROWS(Table1[])))</f>
        <v>0</v>
      </c>
      <c r="H434" t="str" cm="1">
        <f t="array" ref="H434">IF(ROW()&lt;=ROWS(Table1[]), INDEX(Table1[Stratum], ROW()), INDEX(Table2[Stratum], ROW()-ROWS(Table1[])))</f>
        <v>Chipps Island</v>
      </c>
      <c r="I434" cm="1">
        <f t="array" ref="I434">IF(ROW()&lt;=ROWS(Table1[]), INDEX(Table1[Fork Length], ROW()), INDEX(Table2[Length], ROW()-ROWS(Table1[])))</f>
        <v>82</v>
      </c>
      <c r="J434" cm="1">
        <f t="array" ref="J434">IF(ROW()&lt;=ROWS(Table1[]), INDEX(Table1[Catch], ROW()), INDEX(Table2[Frequency], ROW()-ROWS(Table1[])))</f>
        <v>1</v>
      </c>
      <c r="K434" t="str" cm="1">
        <f t="array" ref="K434">IF(ROW()&lt;=ROWS(Table1[]), INDEX(Table1[Life Stage], ROW()), INDEX(Table2[Life Stage], ROW()-ROWS(Table1[])))</f>
        <v>Juvenile</v>
      </c>
      <c r="L434" s="50" cm="1">
        <f t="array" ref="L434">IF(ROW()&lt;=ROWS(Table1[]), INDEX(Table1[SalvageSum], ROW()), INDEX(Table2[SalvageSum], ROW()-ROWS(Table1[])))</f>
        <v>0</v>
      </c>
      <c r="M434" s="50" cm="1">
        <f t="array" ref="M434">IF(ROW()&lt;=ROWS(Table1[]), INDEX(Table1[ExpSalv], ROW()), INDEX(Table2[ExpSalv], ROW()-ROWS(Table1[])))</f>
        <v>0</v>
      </c>
      <c r="N434" t="str" cm="1">
        <f t="array" ref="N434">IF(ROW()&lt;=ROWS(Table1[]), INDEX(Table1[Agency], ROW()), INDEX(Table2[Agency], ROW()-ROWS(Table1[])))</f>
        <v>USFWS</v>
      </c>
      <c r="O434" cm="1">
        <f t="array" ref="O434">IF(ROW()&lt;=ROWS(Table1[]), INDEX(Table1[Notes], ROW()), INDEX(Table2[Comments], ROW()-ROWS(Table1[])))</f>
        <v>0</v>
      </c>
    </row>
    <row r="435" spans="1:15" x14ac:dyDescent="0.25">
      <c r="A435" cm="1">
        <f t="array" ref="A435">IF(ROW()&lt;=ROWS(Table1[]), INDEX(Table1[SurveyNo], ROW()), INDEX(Table2[SurveyNo], ROW()-ROWS(Table1[])))</f>
        <v>0</v>
      </c>
      <c r="B435" s="23" cm="1">
        <f t="array" ref="B435">IF(ROW()&lt;=ROWS(Table1[]), INDEX(Table1[Date], ROW()), INDEX(Table2[Date], ROW()-ROWS(Table1[])))</f>
        <v>45642</v>
      </c>
      <c r="C435" cm="1">
        <f t="array" ref="C435">IF(ROW()&lt;=ROWS(Table1[]), INDEX(Table1[SampleID], ROW()), INDEX(Table2[SampleID], ROW()-ROWS(Table1[])))</f>
        <v>0</v>
      </c>
      <c r="D435" t="str" cm="1">
        <f t="array" ref="D435">IF(ROW()&lt;=ROWS(Table1[]), INDEX(Table1[Survey], ROW()), INDEX(Table2[Survey], ROW()-ROWS(Table1[])))</f>
        <v>Chipps</v>
      </c>
      <c r="E435" t="str" cm="1">
        <f t="array" ref="E435">IF(ROW()&lt;=ROWS(Table1[]), INDEX(Table1[Station Code], ROW()), INDEX(Table2[Station], ROW()-ROWS(Table1[])))</f>
        <v>SB018S</v>
      </c>
      <c r="F435" cm="1">
        <f t="array" ref="F435">IF(ROW()&lt;=ROWS(Table1[]), INDEX(Table1[Region], ROW()), INDEX(Table2[Region], ROW()-ROWS(Table1[])))</f>
        <v>0</v>
      </c>
      <c r="G435" cm="1">
        <f t="array" ref="G435">IF(ROW()&lt;=ROWS(Table1[]), INDEX(Table1[Subregion], ROW()), INDEX(Table2[Subregion], ROW()-ROWS(Table1[])))</f>
        <v>0</v>
      </c>
      <c r="H435" t="str" cm="1">
        <f t="array" ref="H435">IF(ROW()&lt;=ROWS(Table1[]), INDEX(Table1[Stratum], ROW()), INDEX(Table2[Stratum], ROW()-ROWS(Table1[])))</f>
        <v>Chipps Island</v>
      </c>
      <c r="I435" cm="1">
        <f t="array" ref="I435">IF(ROW()&lt;=ROWS(Table1[]), INDEX(Table1[Fork Length], ROW()), INDEX(Table2[Length], ROW()-ROWS(Table1[])))</f>
        <v>0</v>
      </c>
      <c r="J435" cm="1">
        <f t="array" ref="J435">IF(ROW()&lt;=ROWS(Table1[]), INDEX(Table1[Catch], ROW()), INDEX(Table2[Frequency], ROW()-ROWS(Table1[])))</f>
        <v>3</v>
      </c>
      <c r="K435" t="str" cm="1">
        <f t="array" ref="K435">IF(ROW()&lt;=ROWS(Table1[]), INDEX(Table1[Life Stage], ROW()), INDEX(Table2[Life Stage], ROW()-ROWS(Table1[])))</f>
        <v>Adult</v>
      </c>
      <c r="L435" s="50" cm="1">
        <f t="array" ref="L435">IF(ROW()&lt;=ROWS(Table1[]), INDEX(Table1[SalvageSum], ROW()), INDEX(Table2[SalvageSum], ROW()-ROWS(Table1[])))</f>
        <v>0</v>
      </c>
      <c r="M435" s="50" cm="1">
        <f t="array" ref="M435">IF(ROW()&lt;=ROWS(Table1[]), INDEX(Table1[ExpSalv], ROW()), INDEX(Table2[ExpSalv], ROW()-ROWS(Table1[])))</f>
        <v>0</v>
      </c>
      <c r="N435" t="str" cm="1">
        <f t="array" ref="N435">IF(ROW()&lt;=ROWS(Table1[]), INDEX(Table1[Agency], ROW()), INDEX(Table2[Agency], ROW()-ROWS(Table1[])))</f>
        <v>USFWS</v>
      </c>
      <c r="O435" cm="1">
        <f t="array" ref="O435">IF(ROW()&lt;=ROWS(Table1[]), INDEX(Table1[Notes], ROW()), INDEX(Table2[Comments], ROW()-ROWS(Table1[])))</f>
        <v>0</v>
      </c>
    </row>
    <row r="436" spans="1:15" x14ac:dyDescent="0.25">
      <c r="A436" cm="1">
        <f t="array" ref="A436">IF(ROW()&lt;=ROWS(Table1[]), INDEX(Table1[SurveyNo], ROW()), INDEX(Table2[SurveyNo], ROW()-ROWS(Table1[])))</f>
        <v>0</v>
      </c>
      <c r="B436" s="23" cm="1">
        <f t="array" ref="B436">IF(ROW()&lt;=ROWS(Table1[]), INDEX(Table1[Date], ROW()), INDEX(Table2[Date], ROW()-ROWS(Table1[])))</f>
        <v>45645</v>
      </c>
      <c r="C436" cm="1">
        <f t="array" ref="C436">IF(ROW()&lt;=ROWS(Table1[]), INDEX(Table1[SampleID], ROW()), INDEX(Table2[SampleID], ROW()-ROWS(Table1[])))</f>
        <v>0</v>
      </c>
      <c r="D436" t="str" cm="1">
        <f t="array" ref="D436">IF(ROW()&lt;=ROWS(Table1[]), INDEX(Table1[Survey], ROW()), INDEX(Table2[Survey], ROW()-ROWS(Table1[])))</f>
        <v>Chipps</v>
      </c>
      <c r="E436" t="str" cm="1">
        <f t="array" ref="E436">IF(ROW()&lt;=ROWS(Table1[]), INDEX(Table1[Station Code], ROW()), INDEX(Table2[Station], ROW()-ROWS(Table1[])))</f>
        <v>SB018M</v>
      </c>
      <c r="F436" cm="1">
        <f t="array" ref="F436">IF(ROW()&lt;=ROWS(Table1[]), INDEX(Table1[Region], ROW()), INDEX(Table2[Region], ROW()-ROWS(Table1[])))</f>
        <v>0</v>
      </c>
      <c r="G436" cm="1">
        <f t="array" ref="G436">IF(ROW()&lt;=ROWS(Table1[]), INDEX(Table1[Subregion], ROW()), INDEX(Table2[Subregion], ROW()-ROWS(Table1[])))</f>
        <v>0</v>
      </c>
      <c r="H436" t="str" cm="1">
        <f t="array" ref="H436">IF(ROW()&lt;=ROWS(Table1[]), INDEX(Table1[Stratum], ROW()), INDEX(Table2[Stratum], ROW()-ROWS(Table1[])))</f>
        <v>Chipps Island</v>
      </c>
      <c r="I436" cm="1">
        <f t="array" ref="I436">IF(ROW()&lt;=ROWS(Table1[]), INDEX(Table1[Fork Length], ROW()), INDEX(Table2[Length], ROW()-ROWS(Table1[])))</f>
        <v>109</v>
      </c>
      <c r="J436" cm="1">
        <f t="array" ref="J436">IF(ROW()&lt;=ROWS(Table1[]), INDEX(Table1[Catch], ROW()), INDEX(Table2[Frequency], ROW()-ROWS(Table1[])))</f>
        <v>1</v>
      </c>
      <c r="K436" t="str" cm="1">
        <f t="array" ref="K436">IF(ROW()&lt;=ROWS(Table1[]), INDEX(Table1[Life Stage], ROW()), INDEX(Table2[Life Stage], ROW()-ROWS(Table1[])))</f>
        <v>Adult</v>
      </c>
      <c r="L436" s="50" cm="1">
        <f t="array" ref="L436">IF(ROW()&lt;=ROWS(Table1[]), INDEX(Table1[SalvageSum], ROW()), INDEX(Table2[SalvageSum], ROW()-ROWS(Table1[])))</f>
        <v>0</v>
      </c>
      <c r="M436" s="50" cm="1">
        <f t="array" ref="M436">IF(ROW()&lt;=ROWS(Table1[]), INDEX(Table1[ExpSalv], ROW()), INDEX(Table2[ExpSalv], ROW()-ROWS(Table1[])))</f>
        <v>0</v>
      </c>
      <c r="N436" t="str" cm="1">
        <f t="array" ref="N436">IF(ROW()&lt;=ROWS(Table1[]), INDEX(Table1[Agency], ROW()), INDEX(Table2[Agency], ROW()-ROWS(Table1[])))</f>
        <v>USFWS</v>
      </c>
      <c r="O436" cm="1">
        <f t="array" ref="O436">IF(ROW()&lt;=ROWS(Table1[]), INDEX(Table1[Notes], ROW()), INDEX(Table2[Comments], ROW()-ROWS(Table1[])))</f>
        <v>0</v>
      </c>
    </row>
    <row r="437" spans="1:15" x14ac:dyDescent="0.25">
      <c r="A437" cm="1">
        <f t="array" ref="A437">IF(ROW()&lt;=ROWS(Table1[]), INDEX(Table1[SurveyNo], ROW()), INDEX(Table2[SurveyNo], ROW()-ROWS(Table1[])))</f>
        <v>0</v>
      </c>
      <c r="B437" s="23" cm="1">
        <f t="array" ref="B437">IF(ROW()&lt;=ROWS(Table1[]), INDEX(Table1[Date], ROW()), INDEX(Table2[Date], ROW()-ROWS(Table1[])))</f>
        <v>45645</v>
      </c>
      <c r="C437" cm="1">
        <f t="array" ref="C437">IF(ROW()&lt;=ROWS(Table1[]), INDEX(Table1[SampleID], ROW()), INDEX(Table2[SampleID], ROW()-ROWS(Table1[])))</f>
        <v>0</v>
      </c>
      <c r="D437" t="str" cm="1">
        <f t="array" ref="D437">IF(ROW()&lt;=ROWS(Table1[]), INDEX(Table1[Survey], ROW()), INDEX(Table2[Survey], ROW()-ROWS(Table1[])))</f>
        <v>Chipps</v>
      </c>
      <c r="E437" t="str" cm="1">
        <f t="array" ref="E437">IF(ROW()&lt;=ROWS(Table1[]), INDEX(Table1[Station Code], ROW()), INDEX(Table2[Station], ROW()-ROWS(Table1[])))</f>
        <v>SB018M</v>
      </c>
      <c r="F437" cm="1">
        <f t="array" ref="F437">IF(ROW()&lt;=ROWS(Table1[]), INDEX(Table1[Region], ROW()), INDEX(Table2[Region], ROW()-ROWS(Table1[])))</f>
        <v>0</v>
      </c>
      <c r="G437" cm="1">
        <f t="array" ref="G437">IF(ROW()&lt;=ROWS(Table1[]), INDEX(Table1[Subregion], ROW()), INDEX(Table2[Subregion], ROW()-ROWS(Table1[])))</f>
        <v>0</v>
      </c>
      <c r="H437" t="str" cm="1">
        <f t="array" ref="H437">IF(ROW()&lt;=ROWS(Table1[]), INDEX(Table1[Stratum], ROW()), INDEX(Table2[Stratum], ROW()-ROWS(Table1[])))</f>
        <v>Chipps Island</v>
      </c>
      <c r="I437" cm="1">
        <f t="array" ref="I437">IF(ROW()&lt;=ROWS(Table1[]), INDEX(Table1[Fork Length], ROW()), INDEX(Table2[Length], ROW()-ROWS(Table1[])))</f>
        <v>110</v>
      </c>
      <c r="J437" cm="1">
        <f t="array" ref="J437">IF(ROW()&lt;=ROWS(Table1[]), INDEX(Table1[Catch], ROW()), INDEX(Table2[Frequency], ROW()-ROWS(Table1[])))</f>
        <v>2</v>
      </c>
      <c r="K437" t="str" cm="1">
        <f t="array" ref="K437">IF(ROW()&lt;=ROWS(Table1[]), INDEX(Table1[Life Stage], ROW()), INDEX(Table2[Life Stage], ROW()-ROWS(Table1[])))</f>
        <v>Adult</v>
      </c>
      <c r="L437" s="50" cm="1">
        <f t="array" ref="L437">IF(ROW()&lt;=ROWS(Table1[]), INDEX(Table1[SalvageSum], ROW()), INDEX(Table2[SalvageSum], ROW()-ROWS(Table1[])))</f>
        <v>0</v>
      </c>
      <c r="M437" s="50" cm="1">
        <f t="array" ref="M437">IF(ROW()&lt;=ROWS(Table1[]), INDEX(Table1[ExpSalv], ROW()), INDEX(Table2[ExpSalv], ROW()-ROWS(Table1[])))</f>
        <v>0</v>
      </c>
      <c r="N437" t="str" cm="1">
        <f t="array" ref="N437">IF(ROW()&lt;=ROWS(Table1[]), INDEX(Table1[Agency], ROW()), INDEX(Table2[Agency], ROW()-ROWS(Table1[])))</f>
        <v>USFWS</v>
      </c>
      <c r="O437" cm="1">
        <f t="array" ref="O437">IF(ROW()&lt;=ROWS(Table1[]), INDEX(Table1[Notes], ROW()), INDEX(Table2[Comments], ROW()-ROWS(Table1[])))</f>
        <v>0</v>
      </c>
    </row>
    <row r="438" spans="1:15" x14ac:dyDescent="0.25">
      <c r="A438" cm="1">
        <f t="array" ref="A438">IF(ROW()&lt;=ROWS(Table1[]), INDEX(Table1[SurveyNo], ROW()), INDEX(Table2[SurveyNo], ROW()-ROWS(Table1[])))</f>
        <v>0</v>
      </c>
      <c r="B438" s="23" cm="1">
        <f t="array" ref="B438">IF(ROW()&lt;=ROWS(Table1[]), INDEX(Table1[Date], ROW()), INDEX(Table2[Date], ROW()-ROWS(Table1[])))</f>
        <v>45645</v>
      </c>
      <c r="C438" cm="1">
        <f t="array" ref="C438">IF(ROW()&lt;=ROWS(Table1[]), INDEX(Table1[SampleID], ROW()), INDEX(Table2[SampleID], ROW()-ROWS(Table1[])))</f>
        <v>0</v>
      </c>
      <c r="D438" t="str" cm="1">
        <f t="array" ref="D438">IF(ROW()&lt;=ROWS(Table1[]), INDEX(Table1[Survey], ROW()), INDEX(Table2[Survey], ROW()-ROWS(Table1[])))</f>
        <v>Chipps</v>
      </c>
      <c r="E438" t="str" cm="1">
        <f t="array" ref="E438">IF(ROW()&lt;=ROWS(Table1[]), INDEX(Table1[Station Code], ROW()), INDEX(Table2[Station], ROW()-ROWS(Table1[])))</f>
        <v>SB018M</v>
      </c>
      <c r="F438" cm="1">
        <f t="array" ref="F438">IF(ROW()&lt;=ROWS(Table1[]), INDEX(Table1[Region], ROW()), INDEX(Table2[Region], ROW()-ROWS(Table1[])))</f>
        <v>0</v>
      </c>
      <c r="G438" cm="1">
        <f t="array" ref="G438">IF(ROW()&lt;=ROWS(Table1[]), INDEX(Table1[Subregion], ROW()), INDEX(Table2[Subregion], ROW()-ROWS(Table1[])))</f>
        <v>0</v>
      </c>
      <c r="H438" t="str" cm="1">
        <f t="array" ref="H438">IF(ROW()&lt;=ROWS(Table1[]), INDEX(Table1[Stratum], ROW()), INDEX(Table2[Stratum], ROW()-ROWS(Table1[])))</f>
        <v>Chipps Island</v>
      </c>
      <c r="I438" cm="1">
        <f t="array" ref="I438">IF(ROW()&lt;=ROWS(Table1[]), INDEX(Table1[Fork Length], ROW()), INDEX(Table2[Length], ROW()-ROWS(Table1[])))</f>
        <v>111</v>
      </c>
      <c r="J438" cm="1">
        <f t="array" ref="J438">IF(ROW()&lt;=ROWS(Table1[]), INDEX(Table1[Catch], ROW()), INDEX(Table2[Frequency], ROW()-ROWS(Table1[])))</f>
        <v>3</v>
      </c>
      <c r="K438" t="str" cm="1">
        <f t="array" ref="K438">IF(ROW()&lt;=ROWS(Table1[]), INDEX(Table1[Life Stage], ROW()), INDEX(Table2[Life Stage], ROW()-ROWS(Table1[])))</f>
        <v>Adult</v>
      </c>
      <c r="L438" s="50" cm="1">
        <f t="array" ref="L438">IF(ROW()&lt;=ROWS(Table1[]), INDEX(Table1[SalvageSum], ROW()), INDEX(Table2[SalvageSum], ROW()-ROWS(Table1[])))</f>
        <v>0</v>
      </c>
      <c r="M438" s="50" cm="1">
        <f t="array" ref="M438">IF(ROW()&lt;=ROWS(Table1[]), INDEX(Table1[ExpSalv], ROW()), INDEX(Table2[ExpSalv], ROW()-ROWS(Table1[])))</f>
        <v>0</v>
      </c>
      <c r="N438" t="str" cm="1">
        <f t="array" ref="N438">IF(ROW()&lt;=ROWS(Table1[]), INDEX(Table1[Agency], ROW()), INDEX(Table2[Agency], ROW()-ROWS(Table1[])))</f>
        <v>USFWS</v>
      </c>
      <c r="O438" cm="1">
        <f t="array" ref="O438">IF(ROW()&lt;=ROWS(Table1[]), INDEX(Table1[Notes], ROW()), INDEX(Table2[Comments], ROW()-ROWS(Table1[])))</f>
        <v>0</v>
      </c>
    </row>
    <row r="439" spans="1:15" x14ac:dyDescent="0.25">
      <c r="A439" cm="1">
        <f t="array" ref="A439">IF(ROW()&lt;=ROWS(Table1[]), INDEX(Table1[SurveyNo], ROW()), INDEX(Table2[SurveyNo], ROW()-ROWS(Table1[])))</f>
        <v>0</v>
      </c>
      <c r="B439" s="23" cm="1">
        <f t="array" ref="B439">IF(ROW()&lt;=ROWS(Table1[]), INDEX(Table1[Date], ROW()), INDEX(Table2[Date], ROW()-ROWS(Table1[])))</f>
        <v>45645</v>
      </c>
      <c r="C439" cm="1">
        <f t="array" ref="C439">IF(ROW()&lt;=ROWS(Table1[]), INDEX(Table1[SampleID], ROW()), INDEX(Table2[SampleID], ROW()-ROWS(Table1[])))</f>
        <v>0</v>
      </c>
      <c r="D439" t="str" cm="1">
        <f t="array" ref="D439">IF(ROW()&lt;=ROWS(Table1[]), INDEX(Table1[Survey], ROW()), INDEX(Table2[Survey], ROW()-ROWS(Table1[])))</f>
        <v>Chipps</v>
      </c>
      <c r="E439" t="str" cm="1">
        <f t="array" ref="E439">IF(ROW()&lt;=ROWS(Table1[]), INDEX(Table1[Station Code], ROW()), INDEX(Table2[Station], ROW()-ROWS(Table1[])))</f>
        <v>SB018M</v>
      </c>
      <c r="F439" cm="1">
        <f t="array" ref="F439">IF(ROW()&lt;=ROWS(Table1[]), INDEX(Table1[Region], ROW()), INDEX(Table2[Region], ROW()-ROWS(Table1[])))</f>
        <v>0</v>
      </c>
      <c r="G439" cm="1">
        <f t="array" ref="G439">IF(ROW()&lt;=ROWS(Table1[]), INDEX(Table1[Subregion], ROW()), INDEX(Table2[Subregion], ROW()-ROWS(Table1[])))</f>
        <v>0</v>
      </c>
      <c r="H439" t="str" cm="1">
        <f t="array" ref="H439">IF(ROW()&lt;=ROWS(Table1[]), INDEX(Table1[Stratum], ROW()), INDEX(Table2[Stratum], ROW()-ROWS(Table1[])))</f>
        <v>Chipps Island</v>
      </c>
      <c r="I439" cm="1">
        <f t="array" ref="I439">IF(ROW()&lt;=ROWS(Table1[]), INDEX(Table1[Fork Length], ROW()), INDEX(Table2[Length], ROW()-ROWS(Table1[])))</f>
        <v>113</v>
      </c>
      <c r="J439" cm="1">
        <f t="array" ref="J439">IF(ROW()&lt;=ROWS(Table1[]), INDEX(Table1[Catch], ROW()), INDEX(Table2[Frequency], ROW()-ROWS(Table1[])))</f>
        <v>1</v>
      </c>
      <c r="K439" t="str" cm="1">
        <f t="array" ref="K439">IF(ROW()&lt;=ROWS(Table1[]), INDEX(Table1[Life Stage], ROW()), INDEX(Table2[Life Stage], ROW()-ROWS(Table1[])))</f>
        <v>Adult</v>
      </c>
      <c r="L439" s="50" cm="1">
        <f t="array" ref="L439">IF(ROW()&lt;=ROWS(Table1[]), INDEX(Table1[SalvageSum], ROW()), INDEX(Table2[SalvageSum], ROW()-ROWS(Table1[])))</f>
        <v>0</v>
      </c>
      <c r="M439" s="50" cm="1">
        <f t="array" ref="M439">IF(ROW()&lt;=ROWS(Table1[]), INDEX(Table1[ExpSalv], ROW()), INDEX(Table2[ExpSalv], ROW()-ROWS(Table1[])))</f>
        <v>0</v>
      </c>
      <c r="N439" t="str" cm="1">
        <f t="array" ref="N439">IF(ROW()&lt;=ROWS(Table1[]), INDEX(Table1[Agency], ROW()), INDEX(Table2[Agency], ROW()-ROWS(Table1[])))</f>
        <v>USFWS</v>
      </c>
      <c r="O439" cm="1">
        <f t="array" ref="O439">IF(ROW()&lt;=ROWS(Table1[]), INDEX(Table1[Notes], ROW()), INDEX(Table2[Comments], ROW()-ROWS(Table1[])))</f>
        <v>0</v>
      </c>
    </row>
    <row r="440" spans="1:15" x14ac:dyDescent="0.25">
      <c r="A440" cm="1">
        <f t="array" ref="A440">IF(ROW()&lt;=ROWS(Table1[]), INDEX(Table1[SurveyNo], ROW()), INDEX(Table2[SurveyNo], ROW()-ROWS(Table1[])))</f>
        <v>0</v>
      </c>
      <c r="B440" s="23" cm="1">
        <f t="array" ref="B440">IF(ROW()&lt;=ROWS(Table1[]), INDEX(Table1[Date], ROW()), INDEX(Table2[Date], ROW()-ROWS(Table1[])))</f>
        <v>45645</v>
      </c>
      <c r="C440" cm="1">
        <f t="array" ref="C440">IF(ROW()&lt;=ROWS(Table1[]), INDEX(Table1[SampleID], ROW()), INDEX(Table2[SampleID], ROW()-ROWS(Table1[])))</f>
        <v>0</v>
      </c>
      <c r="D440" t="str" cm="1">
        <f t="array" ref="D440">IF(ROW()&lt;=ROWS(Table1[]), INDEX(Table1[Survey], ROW()), INDEX(Table2[Survey], ROW()-ROWS(Table1[])))</f>
        <v>Chipps</v>
      </c>
      <c r="E440" t="str" cm="1">
        <f t="array" ref="E440">IF(ROW()&lt;=ROWS(Table1[]), INDEX(Table1[Station Code], ROW()), INDEX(Table2[Station], ROW()-ROWS(Table1[])))</f>
        <v>SB018M</v>
      </c>
      <c r="F440" cm="1">
        <f t="array" ref="F440">IF(ROW()&lt;=ROWS(Table1[]), INDEX(Table1[Region], ROW()), INDEX(Table2[Region], ROW()-ROWS(Table1[])))</f>
        <v>0</v>
      </c>
      <c r="G440" cm="1">
        <f t="array" ref="G440">IF(ROW()&lt;=ROWS(Table1[]), INDEX(Table1[Subregion], ROW()), INDEX(Table2[Subregion], ROW()-ROWS(Table1[])))</f>
        <v>0</v>
      </c>
      <c r="H440" t="str" cm="1">
        <f t="array" ref="H440">IF(ROW()&lt;=ROWS(Table1[]), INDEX(Table1[Stratum], ROW()), INDEX(Table2[Stratum], ROW()-ROWS(Table1[])))</f>
        <v>Chipps Island</v>
      </c>
      <c r="I440" cm="1">
        <f t="array" ref="I440">IF(ROW()&lt;=ROWS(Table1[]), INDEX(Table1[Fork Length], ROW()), INDEX(Table2[Length], ROW()-ROWS(Table1[])))</f>
        <v>114</v>
      </c>
      <c r="J440" cm="1">
        <f t="array" ref="J440">IF(ROW()&lt;=ROWS(Table1[]), INDEX(Table1[Catch], ROW()), INDEX(Table2[Frequency], ROW()-ROWS(Table1[])))</f>
        <v>2</v>
      </c>
      <c r="K440" t="str" cm="1">
        <f t="array" ref="K440">IF(ROW()&lt;=ROWS(Table1[]), INDEX(Table1[Life Stage], ROW()), INDEX(Table2[Life Stage], ROW()-ROWS(Table1[])))</f>
        <v>Adult</v>
      </c>
      <c r="L440" s="50" cm="1">
        <f t="array" ref="L440">IF(ROW()&lt;=ROWS(Table1[]), INDEX(Table1[SalvageSum], ROW()), INDEX(Table2[SalvageSum], ROW()-ROWS(Table1[])))</f>
        <v>0</v>
      </c>
      <c r="M440" s="50" cm="1">
        <f t="array" ref="M440">IF(ROW()&lt;=ROWS(Table1[]), INDEX(Table1[ExpSalv], ROW()), INDEX(Table2[ExpSalv], ROW()-ROWS(Table1[])))</f>
        <v>0</v>
      </c>
      <c r="N440" t="str" cm="1">
        <f t="array" ref="N440">IF(ROW()&lt;=ROWS(Table1[]), INDEX(Table1[Agency], ROW()), INDEX(Table2[Agency], ROW()-ROWS(Table1[])))</f>
        <v>USFWS</v>
      </c>
      <c r="O440" cm="1">
        <f t="array" ref="O440">IF(ROW()&lt;=ROWS(Table1[]), INDEX(Table1[Notes], ROW()), INDEX(Table2[Comments], ROW()-ROWS(Table1[])))</f>
        <v>0</v>
      </c>
    </row>
    <row r="441" spans="1:15" x14ac:dyDescent="0.25">
      <c r="A441" cm="1">
        <f t="array" ref="A441">IF(ROW()&lt;=ROWS(Table1[]), INDEX(Table1[SurveyNo], ROW()), INDEX(Table2[SurveyNo], ROW()-ROWS(Table1[])))</f>
        <v>0</v>
      </c>
      <c r="B441" s="23" cm="1">
        <f t="array" ref="B441">IF(ROW()&lt;=ROWS(Table1[]), INDEX(Table1[Date], ROW()), INDEX(Table2[Date], ROW()-ROWS(Table1[])))</f>
        <v>45645</v>
      </c>
      <c r="C441" cm="1">
        <f t="array" ref="C441">IF(ROW()&lt;=ROWS(Table1[]), INDEX(Table1[SampleID], ROW()), INDEX(Table2[SampleID], ROW()-ROWS(Table1[])))</f>
        <v>0</v>
      </c>
      <c r="D441" t="str" cm="1">
        <f t="array" ref="D441">IF(ROW()&lt;=ROWS(Table1[]), INDEX(Table1[Survey], ROW()), INDEX(Table2[Survey], ROW()-ROWS(Table1[])))</f>
        <v>Chipps</v>
      </c>
      <c r="E441" t="str" cm="1">
        <f t="array" ref="E441">IF(ROW()&lt;=ROWS(Table1[]), INDEX(Table1[Station Code], ROW()), INDEX(Table2[Station], ROW()-ROWS(Table1[])))</f>
        <v>SB018M</v>
      </c>
      <c r="F441" cm="1">
        <f t="array" ref="F441">IF(ROW()&lt;=ROWS(Table1[]), INDEX(Table1[Region], ROW()), INDEX(Table2[Region], ROW()-ROWS(Table1[])))</f>
        <v>0</v>
      </c>
      <c r="G441" cm="1">
        <f t="array" ref="G441">IF(ROW()&lt;=ROWS(Table1[]), INDEX(Table1[Subregion], ROW()), INDEX(Table2[Subregion], ROW()-ROWS(Table1[])))</f>
        <v>0</v>
      </c>
      <c r="H441" t="str" cm="1">
        <f t="array" ref="H441">IF(ROW()&lt;=ROWS(Table1[]), INDEX(Table1[Stratum], ROW()), INDEX(Table2[Stratum], ROW()-ROWS(Table1[])))</f>
        <v>Chipps Island</v>
      </c>
      <c r="I441" cm="1">
        <f t="array" ref="I441">IF(ROW()&lt;=ROWS(Table1[]), INDEX(Table1[Fork Length], ROW()), INDEX(Table2[Length], ROW()-ROWS(Table1[])))</f>
        <v>116</v>
      </c>
      <c r="J441" cm="1">
        <f t="array" ref="J441">IF(ROW()&lt;=ROWS(Table1[]), INDEX(Table1[Catch], ROW()), INDEX(Table2[Frequency], ROW()-ROWS(Table1[])))</f>
        <v>1</v>
      </c>
      <c r="K441" t="str" cm="1">
        <f t="array" ref="K441">IF(ROW()&lt;=ROWS(Table1[]), INDEX(Table1[Life Stage], ROW()), INDEX(Table2[Life Stage], ROW()-ROWS(Table1[])))</f>
        <v>Adult</v>
      </c>
      <c r="L441" s="50" cm="1">
        <f t="array" ref="L441">IF(ROW()&lt;=ROWS(Table1[]), INDEX(Table1[SalvageSum], ROW()), INDEX(Table2[SalvageSum], ROW()-ROWS(Table1[])))</f>
        <v>0</v>
      </c>
      <c r="M441" s="50" cm="1">
        <f t="array" ref="M441">IF(ROW()&lt;=ROWS(Table1[]), INDEX(Table1[ExpSalv], ROW()), INDEX(Table2[ExpSalv], ROW()-ROWS(Table1[])))</f>
        <v>0</v>
      </c>
      <c r="N441" t="str" cm="1">
        <f t="array" ref="N441">IF(ROW()&lt;=ROWS(Table1[]), INDEX(Table1[Agency], ROW()), INDEX(Table2[Agency], ROW()-ROWS(Table1[])))</f>
        <v>USFWS</v>
      </c>
      <c r="O441" cm="1">
        <f t="array" ref="O441">IF(ROW()&lt;=ROWS(Table1[]), INDEX(Table1[Notes], ROW()), INDEX(Table2[Comments], ROW()-ROWS(Table1[])))</f>
        <v>0</v>
      </c>
    </row>
    <row r="442" spans="1:15" x14ac:dyDescent="0.25">
      <c r="A442" cm="1">
        <f t="array" ref="A442">IF(ROW()&lt;=ROWS(Table1[]), INDEX(Table1[SurveyNo], ROW()), INDEX(Table2[SurveyNo], ROW()-ROWS(Table1[])))</f>
        <v>0</v>
      </c>
      <c r="B442" s="23" cm="1">
        <f t="array" ref="B442">IF(ROW()&lt;=ROWS(Table1[]), INDEX(Table1[Date], ROW()), INDEX(Table2[Date], ROW()-ROWS(Table1[])))</f>
        <v>45645</v>
      </c>
      <c r="C442" cm="1">
        <f t="array" ref="C442">IF(ROW()&lt;=ROWS(Table1[]), INDEX(Table1[SampleID], ROW()), INDEX(Table2[SampleID], ROW()-ROWS(Table1[])))</f>
        <v>0</v>
      </c>
      <c r="D442" t="str" cm="1">
        <f t="array" ref="D442">IF(ROW()&lt;=ROWS(Table1[]), INDEX(Table1[Survey], ROW()), INDEX(Table2[Survey], ROW()-ROWS(Table1[])))</f>
        <v>Chipps</v>
      </c>
      <c r="E442" t="str" cm="1">
        <f t="array" ref="E442">IF(ROW()&lt;=ROWS(Table1[]), INDEX(Table1[Station Code], ROW()), INDEX(Table2[Station], ROW()-ROWS(Table1[])))</f>
        <v>SB018M</v>
      </c>
      <c r="F442" cm="1">
        <f t="array" ref="F442">IF(ROW()&lt;=ROWS(Table1[]), INDEX(Table1[Region], ROW()), INDEX(Table2[Region], ROW()-ROWS(Table1[])))</f>
        <v>0</v>
      </c>
      <c r="G442" cm="1">
        <f t="array" ref="G442">IF(ROW()&lt;=ROWS(Table1[]), INDEX(Table1[Subregion], ROW()), INDEX(Table2[Subregion], ROW()-ROWS(Table1[])))</f>
        <v>0</v>
      </c>
      <c r="H442" t="str" cm="1">
        <f t="array" ref="H442">IF(ROW()&lt;=ROWS(Table1[]), INDEX(Table1[Stratum], ROW()), INDEX(Table2[Stratum], ROW()-ROWS(Table1[])))</f>
        <v>Chipps Island</v>
      </c>
      <c r="I442" cm="1">
        <f t="array" ref="I442">IF(ROW()&lt;=ROWS(Table1[]), INDEX(Table1[Fork Length], ROW()), INDEX(Table2[Length], ROW()-ROWS(Table1[])))</f>
        <v>119</v>
      </c>
      <c r="J442" cm="1">
        <f t="array" ref="J442">IF(ROW()&lt;=ROWS(Table1[]), INDEX(Table1[Catch], ROW()), INDEX(Table2[Frequency], ROW()-ROWS(Table1[])))</f>
        <v>1</v>
      </c>
      <c r="K442" t="str" cm="1">
        <f t="array" ref="K442">IF(ROW()&lt;=ROWS(Table1[]), INDEX(Table1[Life Stage], ROW()), INDEX(Table2[Life Stage], ROW()-ROWS(Table1[])))</f>
        <v>Adult</v>
      </c>
      <c r="L442" s="50" cm="1">
        <f t="array" ref="L442">IF(ROW()&lt;=ROWS(Table1[]), INDEX(Table1[SalvageSum], ROW()), INDEX(Table2[SalvageSum], ROW()-ROWS(Table1[])))</f>
        <v>0</v>
      </c>
      <c r="M442" s="50" cm="1">
        <f t="array" ref="M442">IF(ROW()&lt;=ROWS(Table1[]), INDEX(Table1[ExpSalv], ROW()), INDEX(Table2[ExpSalv], ROW()-ROWS(Table1[])))</f>
        <v>0</v>
      </c>
      <c r="N442" t="str" cm="1">
        <f t="array" ref="N442">IF(ROW()&lt;=ROWS(Table1[]), INDEX(Table1[Agency], ROW()), INDEX(Table2[Agency], ROW()-ROWS(Table1[])))</f>
        <v>USFWS</v>
      </c>
      <c r="O442" cm="1">
        <f t="array" ref="O442">IF(ROW()&lt;=ROWS(Table1[]), INDEX(Table1[Notes], ROW()), INDEX(Table2[Comments], ROW()-ROWS(Table1[])))</f>
        <v>0</v>
      </c>
    </row>
    <row r="443" spans="1:15" x14ac:dyDescent="0.25">
      <c r="A443" cm="1">
        <f t="array" ref="A443">IF(ROW()&lt;=ROWS(Table1[]), INDEX(Table1[SurveyNo], ROW()), INDEX(Table2[SurveyNo], ROW()-ROWS(Table1[])))</f>
        <v>0</v>
      </c>
      <c r="B443" s="23" cm="1">
        <f t="array" ref="B443">IF(ROW()&lt;=ROWS(Table1[]), INDEX(Table1[Date], ROW()), INDEX(Table2[Date], ROW()-ROWS(Table1[])))</f>
        <v>45645</v>
      </c>
      <c r="C443" cm="1">
        <f t="array" ref="C443">IF(ROW()&lt;=ROWS(Table1[]), INDEX(Table1[SampleID], ROW()), INDEX(Table2[SampleID], ROW()-ROWS(Table1[])))</f>
        <v>0</v>
      </c>
      <c r="D443" t="str" cm="1">
        <f t="array" ref="D443">IF(ROW()&lt;=ROWS(Table1[]), INDEX(Table1[Survey], ROW()), INDEX(Table2[Survey], ROW()-ROWS(Table1[])))</f>
        <v>Chipps</v>
      </c>
      <c r="E443" t="str" cm="1">
        <f t="array" ref="E443">IF(ROW()&lt;=ROWS(Table1[]), INDEX(Table1[Station Code], ROW()), INDEX(Table2[Station], ROW()-ROWS(Table1[])))</f>
        <v>SB018N</v>
      </c>
      <c r="F443" cm="1">
        <f t="array" ref="F443">IF(ROW()&lt;=ROWS(Table1[]), INDEX(Table1[Region], ROW()), INDEX(Table2[Region], ROW()-ROWS(Table1[])))</f>
        <v>0</v>
      </c>
      <c r="G443" cm="1">
        <f t="array" ref="G443">IF(ROW()&lt;=ROWS(Table1[]), INDEX(Table1[Subregion], ROW()), INDEX(Table2[Subregion], ROW()-ROWS(Table1[])))</f>
        <v>0</v>
      </c>
      <c r="H443" t="str" cm="1">
        <f t="array" ref="H443">IF(ROW()&lt;=ROWS(Table1[]), INDEX(Table1[Stratum], ROW()), INDEX(Table2[Stratum], ROW()-ROWS(Table1[])))</f>
        <v>Chipps Island</v>
      </c>
      <c r="I443" cm="1">
        <f t="array" ref="I443">IF(ROW()&lt;=ROWS(Table1[]), INDEX(Table1[Fork Length], ROW()), INDEX(Table2[Length], ROW()-ROWS(Table1[])))</f>
        <v>97</v>
      </c>
      <c r="J443" cm="1">
        <f t="array" ref="J443">IF(ROW()&lt;=ROWS(Table1[]), INDEX(Table1[Catch], ROW()), INDEX(Table2[Frequency], ROW()-ROWS(Table1[])))</f>
        <v>1</v>
      </c>
      <c r="K443" t="str" cm="1">
        <f t="array" ref="K443">IF(ROW()&lt;=ROWS(Table1[]), INDEX(Table1[Life Stage], ROW()), INDEX(Table2[Life Stage], ROW()-ROWS(Table1[])))</f>
        <v>Adult</v>
      </c>
      <c r="L443" s="50" cm="1">
        <f t="array" ref="L443">IF(ROW()&lt;=ROWS(Table1[]), INDEX(Table1[SalvageSum], ROW()), INDEX(Table2[SalvageSum], ROW()-ROWS(Table1[])))</f>
        <v>0</v>
      </c>
      <c r="M443" s="50" cm="1">
        <f t="array" ref="M443">IF(ROW()&lt;=ROWS(Table1[]), INDEX(Table1[ExpSalv], ROW()), INDEX(Table2[ExpSalv], ROW()-ROWS(Table1[])))</f>
        <v>0</v>
      </c>
      <c r="N443" t="str" cm="1">
        <f t="array" ref="N443">IF(ROW()&lt;=ROWS(Table1[]), INDEX(Table1[Agency], ROW()), INDEX(Table2[Agency], ROW()-ROWS(Table1[])))</f>
        <v>USFWS</v>
      </c>
      <c r="O443" cm="1">
        <f t="array" ref="O443">IF(ROW()&lt;=ROWS(Table1[]), INDEX(Table1[Notes], ROW()), INDEX(Table2[Comments], ROW()-ROWS(Table1[])))</f>
        <v>0</v>
      </c>
    </row>
    <row r="444" spans="1:15" x14ac:dyDescent="0.25">
      <c r="A444" cm="1">
        <f t="array" ref="A444">IF(ROW()&lt;=ROWS(Table1[]), INDEX(Table1[SurveyNo], ROW()), INDEX(Table2[SurveyNo], ROW()-ROWS(Table1[])))</f>
        <v>0</v>
      </c>
      <c r="B444" s="23" cm="1">
        <f t="array" ref="B444">IF(ROW()&lt;=ROWS(Table1[]), INDEX(Table1[Date], ROW()), INDEX(Table2[Date], ROW()-ROWS(Table1[])))</f>
        <v>45645</v>
      </c>
      <c r="C444" cm="1">
        <f t="array" ref="C444">IF(ROW()&lt;=ROWS(Table1[]), INDEX(Table1[SampleID], ROW()), INDEX(Table2[SampleID], ROW()-ROWS(Table1[])))</f>
        <v>0</v>
      </c>
      <c r="D444" t="str" cm="1">
        <f t="array" ref="D444">IF(ROW()&lt;=ROWS(Table1[]), INDEX(Table1[Survey], ROW()), INDEX(Table2[Survey], ROW()-ROWS(Table1[])))</f>
        <v>Chipps</v>
      </c>
      <c r="E444" t="str" cm="1">
        <f t="array" ref="E444">IF(ROW()&lt;=ROWS(Table1[]), INDEX(Table1[Station Code], ROW()), INDEX(Table2[Station], ROW()-ROWS(Table1[])))</f>
        <v>SB018N</v>
      </c>
      <c r="F444" cm="1">
        <f t="array" ref="F444">IF(ROW()&lt;=ROWS(Table1[]), INDEX(Table1[Region], ROW()), INDEX(Table2[Region], ROW()-ROWS(Table1[])))</f>
        <v>0</v>
      </c>
      <c r="G444" cm="1">
        <f t="array" ref="G444">IF(ROW()&lt;=ROWS(Table1[]), INDEX(Table1[Subregion], ROW()), INDEX(Table2[Subregion], ROW()-ROWS(Table1[])))</f>
        <v>0</v>
      </c>
      <c r="H444" t="str" cm="1">
        <f t="array" ref="H444">IF(ROW()&lt;=ROWS(Table1[]), INDEX(Table1[Stratum], ROW()), INDEX(Table2[Stratum], ROW()-ROWS(Table1[])))</f>
        <v>Chipps Island</v>
      </c>
      <c r="I444" cm="1">
        <f t="array" ref="I444">IF(ROW()&lt;=ROWS(Table1[]), INDEX(Table1[Fork Length], ROW()), INDEX(Table2[Length], ROW()-ROWS(Table1[])))</f>
        <v>100</v>
      </c>
      <c r="J444" cm="1">
        <f t="array" ref="J444">IF(ROW()&lt;=ROWS(Table1[]), INDEX(Table1[Catch], ROW()), INDEX(Table2[Frequency], ROW()-ROWS(Table1[])))</f>
        <v>1</v>
      </c>
      <c r="K444" t="str" cm="1">
        <f t="array" ref="K444">IF(ROW()&lt;=ROWS(Table1[]), INDEX(Table1[Life Stage], ROW()), INDEX(Table2[Life Stage], ROW()-ROWS(Table1[])))</f>
        <v>Adult</v>
      </c>
      <c r="L444" s="50" cm="1">
        <f t="array" ref="L444">IF(ROW()&lt;=ROWS(Table1[]), INDEX(Table1[SalvageSum], ROW()), INDEX(Table2[SalvageSum], ROW()-ROWS(Table1[])))</f>
        <v>0</v>
      </c>
      <c r="M444" s="50" cm="1">
        <f t="array" ref="M444">IF(ROW()&lt;=ROWS(Table1[]), INDEX(Table1[ExpSalv], ROW()), INDEX(Table2[ExpSalv], ROW()-ROWS(Table1[])))</f>
        <v>0</v>
      </c>
      <c r="N444" t="str" cm="1">
        <f t="array" ref="N444">IF(ROW()&lt;=ROWS(Table1[]), INDEX(Table1[Agency], ROW()), INDEX(Table2[Agency], ROW()-ROWS(Table1[])))</f>
        <v>USFWS</v>
      </c>
      <c r="O444" cm="1">
        <f t="array" ref="O444">IF(ROW()&lt;=ROWS(Table1[]), INDEX(Table1[Notes], ROW()), INDEX(Table2[Comments], ROW()-ROWS(Table1[])))</f>
        <v>0</v>
      </c>
    </row>
    <row r="445" spans="1:15" x14ac:dyDescent="0.25">
      <c r="A445" cm="1">
        <f t="array" ref="A445">IF(ROW()&lt;=ROWS(Table1[]), INDEX(Table1[SurveyNo], ROW()), INDEX(Table2[SurveyNo], ROW()-ROWS(Table1[])))</f>
        <v>0</v>
      </c>
      <c r="B445" s="23" cm="1">
        <f t="array" ref="B445">IF(ROW()&lt;=ROWS(Table1[]), INDEX(Table1[Date], ROW()), INDEX(Table2[Date], ROW()-ROWS(Table1[])))</f>
        <v>45645</v>
      </c>
      <c r="C445" cm="1">
        <f t="array" ref="C445">IF(ROW()&lt;=ROWS(Table1[]), INDEX(Table1[SampleID], ROW()), INDEX(Table2[SampleID], ROW()-ROWS(Table1[])))</f>
        <v>0</v>
      </c>
      <c r="D445" t="str" cm="1">
        <f t="array" ref="D445">IF(ROW()&lt;=ROWS(Table1[]), INDEX(Table1[Survey], ROW()), INDEX(Table2[Survey], ROW()-ROWS(Table1[])))</f>
        <v>Chipps</v>
      </c>
      <c r="E445" t="str" cm="1">
        <f t="array" ref="E445">IF(ROW()&lt;=ROWS(Table1[]), INDEX(Table1[Station Code], ROW()), INDEX(Table2[Station], ROW()-ROWS(Table1[])))</f>
        <v>SB018N</v>
      </c>
      <c r="F445" cm="1">
        <f t="array" ref="F445">IF(ROW()&lt;=ROWS(Table1[]), INDEX(Table1[Region], ROW()), INDEX(Table2[Region], ROW()-ROWS(Table1[])))</f>
        <v>0</v>
      </c>
      <c r="G445" cm="1">
        <f t="array" ref="G445">IF(ROW()&lt;=ROWS(Table1[]), INDEX(Table1[Subregion], ROW()), INDEX(Table2[Subregion], ROW()-ROWS(Table1[])))</f>
        <v>0</v>
      </c>
      <c r="H445" t="str" cm="1">
        <f t="array" ref="H445">IF(ROW()&lt;=ROWS(Table1[]), INDEX(Table1[Stratum], ROW()), INDEX(Table2[Stratum], ROW()-ROWS(Table1[])))</f>
        <v>Chipps Island</v>
      </c>
      <c r="I445" cm="1">
        <f t="array" ref="I445">IF(ROW()&lt;=ROWS(Table1[]), INDEX(Table1[Fork Length], ROW()), INDEX(Table2[Length], ROW()-ROWS(Table1[])))</f>
        <v>105</v>
      </c>
      <c r="J445" cm="1">
        <f t="array" ref="J445">IF(ROW()&lt;=ROWS(Table1[]), INDEX(Table1[Catch], ROW()), INDEX(Table2[Frequency], ROW()-ROWS(Table1[])))</f>
        <v>1</v>
      </c>
      <c r="K445" t="str" cm="1">
        <f t="array" ref="K445">IF(ROW()&lt;=ROWS(Table1[]), INDEX(Table1[Life Stage], ROW()), INDEX(Table2[Life Stage], ROW()-ROWS(Table1[])))</f>
        <v>Adult</v>
      </c>
      <c r="L445" s="50" cm="1">
        <f t="array" ref="L445">IF(ROW()&lt;=ROWS(Table1[]), INDEX(Table1[SalvageSum], ROW()), INDEX(Table2[SalvageSum], ROW()-ROWS(Table1[])))</f>
        <v>0</v>
      </c>
      <c r="M445" s="50" cm="1">
        <f t="array" ref="M445">IF(ROW()&lt;=ROWS(Table1[]), INDEX(Table1[ExpSalv], ROW()), INDEX(Table2[ExpSalv], ROW()-ROWS(Table1[])))</f>
        <v>0</v>
      </c>
      <c r="N445" t="str" cm="1">
        <f t="array" ref="N445">IF(ROW()&lt;=ROWS(Table1[]), INDEX(Table1[Agency], ROW()), INDEX(Table2[Agency], ROW()-ROWS(Table1[])))</f>
        <v>USFWS</v>
      </c>
      <c r="O445" cm="1">
        <f t="array" ref="O445">IF(ROW()&lt;=ROWS(Table1[]), INDEX(Table1[Notes], ROW()), INDEX(Table2[Comments], ROW()-ROWS(Table1[])))</f>
        <v>0</v>
      </c>
    </row>
    <row r="446" spans="1:15" x14ac:dyDescent="0.25">
      <c r="A446" cm="1">
        <f t="array" ref="A446">IF(ROW()&lt;=ROWS(Table1[]), INDEX(Table1[SurveyNo], ROW()), INDEX(Table2[SurveyNo], ROW()-ROWS(Table1[])))</f>
        <v>0</v>
      </c>
      <c r="B446" s="23" cm="1">
        <f t="array" ref="B446">IF(ROW()&lt;=ROWS(Table1[]), INDEX(Table1[Date], ROW()), INDEX(Table2[Date], ROW()-ROWS(Table1[])))</f>
        <v>45645</v>
      </c>
      <c r="C446" cm="1">
        <f t="array" ref="C446">IF(ROW()&lt;=ROWS(Table1[]), INDEX(Table1[SampleID], ROW()), INDEX(Table2[SampleID], ROW()-ROWS(Table1[])))</f>
        <v>0</v>
      </c>
      <c r="D446" t="str" cm="1">
        <f t="array" ref="D446">IF(ROW()&lt;=ROWS(Table1[]), INDEX(Table1[Survey], ROW()), INDEX(Table2[Survey], ROW()-ROWS(Table1[])))</f>
        <v>Chipps</v>
      </c>
      <c r="E446" t="str" cm="1">
        <f t="array" ref="E446">IF(ROW()&lt;=ROWS(Table1[]), INDEX(Table1[Station Code], ROW()), INDEX(Table2[Station], ROW()-ROWS(Table1[])))</f>
        <v>SB018N</v>
      </c>
      <c r="F446" cm="1">
        <f t="array" ref="F446">IF(ROW()&lt;=ROWS(Table1[]), INDEX(Table1[Region], ROW()), INDEX(Table2[Region], ROW()-ROWS(Table1[])))</f>
        <v>0</v>
      </c>
      <c r="G446" cm="1">
        <f t="array" ref="G446">IF(ROW()&lt;=ROWS(Table1[]), INDEX(Table1[Subregion], ROW()), INDEX(Table2[Subregion], ROW()-ROWS(Table1[])))</f>
        <v>0</v>
      </c>
      <c r="H446" t="str" cm="1">
        <f t="array" ref="H446">IF(ROW()&lt;=ROWS(Table1[]), INDEX(Table1[Stratum], ROW()), INDEX(Table2[Stratum], ROW()-ROWS(Table1[])))</f>
        <v>Chipps Island</v>
      </c>
      <c r="I446" cm="1">
        <f t="array" ref="I446">IF(ROW()&lt;=ROWS(Table1[]), INDEX(Table1[Fork Length], ROW()), INDEX(Table2[Length], ROW()-ROWS(Table1[])))</f>
        <v>106</v>
      </c>
      <c r="J446" cm="1">
        <f t="array" ref="J446">IF(ROW()&lt;=ROWS(Table1[]), INDEX(Table1[Catch], ROW()), INDEX(Table2[Frequency], ROW()-ROWS(Table1[])))</f>
        <v>2</v>
      </c>
      <c r="K446" t="str" cm="1">
        <f t="array" ref="K446">IF(ROW()&lt;=ROWS(Table1[]), INDEX(Table1[Life Stage], ROW()), INDEX(Table2[Life Stage], ROW()-ROWS(Table1[])))</f>
        <v>Adult</v>
      </c>
      <c r="L446" s="50" cm="1">
        <f t="array" ref="L446">IF(ROW()&lt;=ROWS(Table1[]), INDEX(Table1[SalvageSum], ROW()), INDEX(Table2[SalvageSum], ROW()-ROWS(Table1[])))</f>
        <v>0</v>
      </c>
      <c r="M446" s="50" cm="1">
        <f t="array" ref="M446">IF(ROW()&lt;=ROWS(Table1[]), INDEX(Table1[ExpSalv], ROW()), INDEX(Table2[ExpSalv], ROW()-ROWS(Table1[])))</f>
        <v>0</v>
      </c>
      <c r="N446" t="str" cm="1">
        <f t="array" ref="N446">IF(ROW()&lt;=ROWS(Table1[]), INDEX(Table1[Agency], ROW()), INDEX(Table2[Agency], ROW()-ROWS(Table1[])))</f>
        <v>USFWS</v>
      </c>
      <c r="O446" cm="1">
        <f t="array" ref="O446">IF(ROW()&lt;=ROWS(Table1[]), INDEX(Table1[Notes], ROW()), INDEX(Table2[Comments], ROW()-ROWS(Table1[])))</f>
        <v>0</v>
      </c>
    </row>
    <row r="447" spans="1:15" x14ac:dyDescent="0.25">
      <c r="A447" cm="1">
        <f t="array" ref="A447">IF(ROW()&lt;=ROWS(Table1[]), INDEX(Table1[SurveyNo], ROW()), INDEX(Table2[SurveyNo], ROW()-ROWS(Table1[])))</f>
        <v>0</v>
      </c>
      <c r="B447" s="23" cm="1">
        <f t="array" ref="B447">IF(ROW()&lt;=ROWS(Table1[]), INDEX(Table1[Date], ROW()), INDEX(Table2[Date], ROW()-ROWS(Table1[])))</f>
        <v>45645</v>
      </c>
      <c r="C447" cm="1">
        <f t="array" ref="C447">IF(ROW()&lt;=ROWS(Table1[]), INDEX(Table1[SampleID], ROW()), INDEX(Table2[SampleID], ROW()-ROWS(Table1[])))</f>
        <v>0</v>
      </c>
      <c r="D447" t="str" cm="1">
        <f t="array" ref="D447">IF(ROW()&lt;=ROWS(Table1[]), INDEX(Table1[Survey], ROW()), INDEX(Table2[Survey], ROW()-ROWS(Table1[])))</f>
        <v>Chipps</v>
      </c>
      <c r="E447" t="str" cm="1">
        <f t="array" ref="E447">IF(ROW()&lt;=ROWS(Table1[]), INDEX(Table1[Station Code], ROW()), INDEX(Table2[Station], ROW()-ROWS(Table1[])))</f>
        <v>SB018N</v>
      </c>
      <c r="F447" cm="1">
        <f t="array" ref="F447">IF(ROW()&lt;=ROWS(Table1[]), INDEX(Table1[Region], ROW()), INDEX(Table2[Region], ROW()-ROWS(Table1[])))</f>
        <v>0</v>
      </c>
      <c r="G447" cm="1">
        <f t="array" ref="G447">IF(ROW()&lt;=ROWS(Table1[]), INDEX(Table1[Subregion], ROW()), INDEX(Table2[Subregion], ROW()-ROWS(Table1[])))</f>
        <v>0</v>
      </c>
      <c r="H447" t="str" cm="1">
        <f t="array" ref="H447">IF(ROW()&lt;=ROWS(Table1[]), INDEX(Table1[Stratum], ROW()), INDEX(Table2[Stratum], ROW()-ROWS(Table1[])))</f>
        <v>Chipps Island</v>
      </c>
      <c r="I447" cm="1">
        <f t="array" ref="I447">IF(ROW()&lt;=ROWS(Table1[]), INDEX(Table1[Fork Length], ROW()), INDEX(Table2[Length], ROW()-ROWS(Table1[])))</f>
        <v>107</v>
      </c>
      <c r="J447" cm="1">
        <f t="array" ref="J447">IF(ROW()&lt;=ROWS(Table1[]), INDEX(Table1[Catch], ROW()), INDEX(Table2[Frequency], ROW()-ROWS(Table1[])))</f>
        <v>2</v>
      </c>
      <c r="K447" t="str" cm="1">
        <f t="array" ref="K447">IF(ROW()&lt;=ROWS(Table1[]), INDEX(Table1[Life Stage], ROW()), INDEX(Table2[Life Stage], ROW()-ROWS(Table1[])))</f>
        <v>Adult</v>
      </c>
      <c r="L447" s="50" cm="1">
        <f t="array" ref="L447">IF(ROW()&lt;=ROWS(Table1[]), INDEX(Table1[SalvageSum], ROW()), INDEX(Table2[SalvageSum], ROW()-ROWS(Table1[])))</f>
        <v>0</v>
      </c>
      <c r="M447" s="50" cm="1">
        <f t="array" ref="M447">IF(ROW()&lt;=ROWS(Table1[]), INDEX(Table1[ExpSalv], ROW()), INDEX(Table2[ExpSalv], ROW()-ROWS(Table1[])))</f>
        <v>0</v>
      </c>
      <c r="N447" t="str" cm="1">
        <f t="array" ref="N447">IF(ROW()&lt;=ROWS(Table1[]), INDEX(Table1[Agency], ROW()), INDEX(Table2[Agency], ROW()-ROWS(Table1[])))</f>
        <v>USFWS</v>
      </c>
      <c r="O447" cm="1">
        <f t="array" ref="O447">IF(ROW()&lt;=ROWS(Table1[]), INDEX(Table1[Notes], ROW()), INDEX(Table2[Comments], ROW()-ROWS(Table1[])))</f>
        <v>0</v>
      </c>
    </row>
    <row r="448" spans="1:15" x14ac:dyDescent="0.25">
      <c r="A448" cm="1">
        <f t="array" ref="A448">IF(ROW()&lt;=ROWS(Table1[]), INDEX(Table1[SurveyNo], ROW()), INDEX(Table2[SurveyNo], ROW()-ROWS(Table1[])))</f>
        <v>0</v>
      </c>
      <c r="B448" s="23" cm="1">
        <f t="array" ref="B448">IF(ROW()&lt;=ROWS(Table1[]), INDEX(Table1[Date], ROW()), INDEX(Table2[Date], ROW()-ROWS(Table1[])))</f>
        <v>45645</v>
      </c>
      <c r="C448" cm="1">
        <f t="array" ref="C448">IF(ROW()&lt;=ROWS(Table1[]), INDEX(Table1[SampleID], ROW()), INDEX(Table2[SampleID], ROW()-ROWS(Table1[])))</f>
        <v>0</v>
      </c>
      <c r="D448" t="str" cm="1">
        <f t="array" ref="D448">IF(ROW()&lt;=ROWS(Table1[]), INDEX(Table1[Survey], ROW()), INDEX(Table2[Survey], ROW()-ROWS(Table1[])))</f>
        <v>Chipps</v>
      </c>
      <c r="E448" t="str" cm="1">
        <f t="array" ref="E448">IF(ROW()&lt;=ROWS(Table1[]), INDEX(Table1[Station Code], ROW()), INDEX(Table2[Station], ROW()-ROWS(Table1[])))</f>
        <v>SB018N</v>
      </c>
      <c r="F448" cm="1">
        <f t="array" ref="F448">IF(ROW()&lt;=ROWS(Table1[]), INDEX(Table1[Region], ROW()), INDEX(Table2[Region], ROW()-ROWS(Table1[])))</f>
        <v>0</v>
      </c>
      <c r="G448" cm="1">
        <f t="array" ref="G448">IF(ROW()&lt;=ROWS(Table1[]), INDEX(Table1[Subregion], ROW()), INDEX(Table2[Subregion], ROW()-ROWS(Table1[])))</f>
        <v>0</v>
      </c>
      <c r="H448" t="str" cm="1">
        <f t="array" ref="H448">IF(ROW()&lt;=ROWS(Table1[]), INDEX(Table1[Stratum], ROW()), INDEX(Table2[Stratum], ROW()-ROWS(Table1[])))</f>
        <v>Chipps Island</v>
      </c>
      <c r="I448" cm="1">
        <f t="array" ref="I448">IF(ROW()&lt;=ROWS(Table1[]), INDEX(Table1[Fork Length], ROW()), INDEX(Table2[Length], ROW()-ROWS(Table1[])))</f>
        <v>110</v>
      </c>
      <c r="J448" cm="1">
        <f t="array" ref="J448">IF(ROW()&lt;=ROWS(Table1[]), INDEX(Table1[Catch], ROW()), INDEX(Table2[Frequency], ROW()-ROWS(Table1[])))</f>
        <v>1</v>
      </c>
      <c r="K448" t="str" cm="1">
        <f t="array" ref="K448">IF(ROW()&lt;=ROWS(Table1[]), INDEX(Table1[Life Stage], ROW()), INDEX(Table2[Life Stage], ROW()-ROWS(Table1[])))</f>
        <v>Adult</v>
      </c>
      <c r="L448" s="50" cm="1">
        <f t="array" ref="L448">IF(ROW()&lt;=ROWS(Table1[]), INDEX(Table1[SalvageSum], ROW()), INDEX(Table2[SalvageSum], ROW()-ROWS(Table1[])))</f>
        <v>0</v>
      </c>
      <c r="M448" s="50" cm="1">
        <f t="array" ref="M448">IF(ROW()&lt;=ROWS(Table1[]), INDEX(Table1[ExpSalv], ROW()), INDEX(Table2[ExpSalv], ROW()-ROWS(Table1[])))</f>
        <v>0</v>
      </c>
      <c r="N448" t="str" cm="1">
        <f t="array" ref="N448">IF(ROW()&lt;=ROWS(Table1[]), INDEX(Table1[Agency], ROW()), INDEX(Table2[Agency], ROW()-ROWS(Table1[])))</f>
        <v>USFWS</v>
      </c>
      <c r="O448" cm="1">
        <f t="array" ref="O448">IF(ROW()&lt;=ROWS(Table1[]), INDEX(Table1[Notes], ROW()), INDEX(Table2[Comments], ROW()-ROWS(Table1[])))</f>
        <v>0</v>
      </c>
    </row>
    <row r="449" spans="1:15" x14ac:dyDescent="0.25">
      <c r="A449" cm="1">
        <f t="array" ref="A449">IF(ROW()&lt;=ROWS(Table1[]), INDEX(Table1[SurveyNo], ROW()), INDEX(Table2[SurveyNo], ROW()-ROWS(Table1[])))</f>
        <v>0</v>
      </c>
      <c r="B449" s="23" cm="1">
        <f t="array" ref="B449">IF(ROW()&lt;=ROWS(Table1[]), INDEX(Table1[Date], ROW()), INDEX(Table2[Date], ROW()-ROWS(Table1[])))</f>
        <v>45645</v>
      </c>
      <c r="C449" cm="1">
        <f t="array" ref="C449">IF(ROW()&lt;=ROWS(Table1[]), INDEX(Table1[SampleID], ROW()), INDEX(Table2[SampleID], ROW()-ROWS(Table1[])))</f>
        <v>0</v>
      </c>
      <c r="D449" t="str" cm="1">
        <f t="array" ref="D449">IF(ROW()&lt;=ROWS(Table1[]), INDEX(Table1[Survey], ROW()), INDEX(Table2[Survey], ROW()-ROWS(Table1[])))</f>
        <v>Chipps</v>
      </c>
      <c r="E449" t="str" cm="1">
        <f t="array" ref="E449">IF(ROW()&lt;=ROWS(Table1[]), INDEX(Table1[Station Code], ROW()), INDEX(Table2[Station], ROW()-ROWS(Table1[])))</f>
        <v>SB018N</v>
      </c>
      <c r="F449" cm="1">
        <f t="array" ref="F449">IF(ROW()&lt;=ROWS(Table1[]), INDEX(Table1[Region], ROW()), INDEX(Table2[Region], ROW()-ROWS(Table1[])))</f>
        <v>0</v>
      </c>
      <c r="G449" cm="1">
        <f t="array" ref="G449">IF(ROW()&lt;=ROWS(Table1[]), INDEX(Table1[Subregion], ROW()), INDEX(Table2[Subregion], ROW()-ROWS(Table1[])))</f>
        <v>0</v>
      </c>
      <c r="H449" t="str" cm="1">
        <f t="array" ref="H449">IF(ROW()&lt;=ROWS(Table1[]), INDEX(Table1[Stratum], ROW()), INDEX(Table2[Stratum], ROW()-ROWS(Table1[])))</f>
        <v>Chipps Island</v>
      </c>
      <c r="I449" cm="1">
        <f t="array" ref="I449">IF(ROW()&lt;=ROWS(Table1[]), INDEX(Table1[Fork Length], ROW()), INDEX(Table2[Length], ROW()-ROWS(Table1[])))</f>
        <v>112</v>
      </c>
      <c r="J449" cm="1">
        <f t="array" ref="J449">IF(ROW()&lt;=ROWS(Table1[]), INDEX(Table1[Catch], ROW()), INDEX(Table2[Frequency], ROW()-ROWS(Table1[])))</f>
        <v>1</v>
      </c>
      <c r="K449" t="str" cm="1">
        <f t="array" ref="K449">IF(ROW()&lt;=ROWS(Table1[]), INDEX(Table1[Life Stage], ROW()), INDEX(Table2[Life Stage], ROW()-ROWS(Table1[])))</f>
        <v>Adult</v>
      </c>
      <c r="L449" s="50" cm="1">
        <f t="array" ref="L449">IF(ROW()&lt;=ROWS(Table1[]), INDEX(Table1[SalvageSum], ROW()), INDEX(Table2[SalvageSum], ROW()-ROWS(Table1[])))</f>
        <v>0</v>
      </c>
      <c r="M449" s="50" cm="1">
        <f t="array" ref="M449">IF(ROW()&lt;=ROWS(Table1[]), INDEX(Table1[ExpSalv], ROW()), INDEX(Table2[ExpSalv], ROW()-ROWS(Table1[])))</f>
        <v>0</v>
      </c>
      <c r="N449" t="str" cm="1">
        <f t="array" ref="N449">IF(ROW()&lt;=ROWS(Table1[]), INDEX(Table1[Agency], ROW()), INDEX(Table2[Agency], ROW()-ROWS(Table1[])))</f>
        <v>USFWS</v>
      </c>
      <c r="O449" cm="1">
        <f t="array" ref="O449">IF(ROW()&lt;=ROWS(Table1[]), INDEX(Table1[Notes], ROW()), INDEX(Table2[Comments], ROW()-ROWS(Table1[])))</f>
        <v>0</v>
      </c>
    </row>
    <row r="450" spans="1:15" x14ac:dyDescent="0.25">
      <c r="A450" cm="1">
        <f t="array" ref="A450">IF(ROW()&lt;=ROWS(Table1[]), INDEX(Table1[SurveyNo], ROW()), INDEX(Table2[SurveyNo], ROW()-ROWS(Table1[])))</f>
        <v>0</v>
      </c>
      <c r="B450" s="23" cm="1">
        <f t="array" ref="B450">IF(ROW()&lt;=ROWS(Table1[]), INDEX(Table1[Date], ROW()), INDEX(Table2[Date], ROW()-ROWS(Table1[])))</f>
        <v>45645</v>
      </c>
      <c r="C450" cm="1">
        <f t="array" ref="C450">IF(ROW()&lt;=ROWS(Table1[]), INDEX(Table1[SampleID], ROW()), INDEX(Table2[SampleID], ROW()-ROWS(Table1[])))</f>
        <v>0</v>
      </c>
      <c r="D450" t="str" cm="1">
        <f t="array" ref="D450">IF(ROW()&lt;=ROWS(Table1[]), INDEX(Table1[Survey], ROW()), INDEX(Table2[Survey], ROW()-ROWS(Table1[])))</f>
        <v>Chipps</v>
      </c>
      <c r="E450" t="str" cm="1">
        <f t="array" ref="E450">IF(ROW()&lt;=ROWS(Table1[]), INDEX(Table1[Station Code], ROW()), INDEX(Table2[Station], ROW()-ROWS(Table1[])))</f>
        <v>SB018N</v>
      </c>
      <c r="F450" cm="1">
        <f t="array" ref="F450">IF(ROW()&lt;=ROWS(Table1[]), INDEX(Table1[Region], ROW()), INDEX(Table2[Region], ROW()-ROWS(Table1[])))</f>
        <v>0</v>
      </c>
      <c r="G450" cm="1">
        <f t="array" ref="G450">IF(ROW()&lt;=ROWS(Table1[]), INDEX(Table1[Subregion], ROW()), INDEX(Table2[Subregion], ROW()-ROWS(Table1[])))</f>
        <v>0</v>
      </c>
      <c r="H450" t="str" cm="1">
        <f t="array" ref="H450">IF(ROW()&lt;=ROWS(Table1[]), INDEX(Table1[Stratum], ROW()), INDEX(Table2[Stratum], ROW()-ROWS(Table1[])))</f>
        <v>Chipps Island</v>
      </c>
      <c r="I450" cm="1">
        <f t="array" ref="I450">IF(ROW()&lt;=ROWS(Table1[]), INDEX(Table1[Fork Length], ROW()), INDEX(Table2[Length], ROW()-ROWS(Table1[])))</f>
        <v>119</v>
      </c>
      <c r="J450" cm="1">
        <f t="array" ref="J450">IF(ROW()&lt;=ROWS(Table1[]), INDEX(Table1[Catch], ROW()), INDEX(Table2[Frequency], ROW()-ROWS(Table1[])))</f>
        <v>1</v>
      </c>
      <c r="K450" t="str" cm="1">
        <f t="array" ref="K450">IF(ROW()&lt;=ROWS(Table1[]), INDEX(Table1[Life Stage], ROW()), INDEX(Table2[Life Stage], ROW()-ROWS(Table1[])))</f>
        <v>Adult</v>
      </c>
      <c r="L450" s="50" cm="1">
        <f t="array" ref="L450">IF(ROW()&lt;=ROWS(Table1[]), INDEX(Table1[SalvageSum], ROW()), INDEX(Table2[SalvageSum], ROW()-ROWS(Table1[])))</f>
        <v>0</v>
      </c>
      <c r="M450" s="50" cm="1">
        <f t="array" ref="M450">IF(ROW()&lt;=ROWS(Table1[]), INDEX(Table1[ExpSalv], ROW()), INDEX(Table2[ExpSalv], ROW()-ROWS(Table1[])))</f>
        <v>0</v>
      </c>
      <c r="N450" t="str" cm="1">
        <f t="array" ref="N450">IF(ROW()&lt;=ROWS(Table1[]), INDEX(Table1[Agency], ROW()), INDEX(Table2[Agency], ROW()-ROWS(Table1[])))</f>
        <v>USFWS</v>
      </c>
      <c r="O450" cm="1">
        <f t="array" ref="O450">IF(ROW()&lt;=ROWS(Table1[]), INDEX(Table1[Notes], ROW()), INDEX(Table2[Comments], ROW()-ROWS(Table1[])))</f>
        <v>0</v>
      </c>
    </row>
    <row r="451" spans="1:15" x14ac:dyDescent="0.25">
      <c r="A451" cm="1">
        <f t="array" ref="A451">IF(ROW()&lt;=ROWS(Table1[]), INDEX(Table1[SurveyNo], ROW()), INDEX(Table2[SurveyNo], ROW()-ROWS(Table1[])))</f>
        <v>0</v>
      </c>
      <c r="B451" s="23" cm="1">
        <f t="array" ref="B451">IF(ROW()&lt;=ROWS(Table1[]), INDEX(Table1[Date], ROW()), INDEX(Table2[Date], ROW()-ROWS(Table1[])))</f>
        <v>45645</v>
      </c>
      <c r="C451" cm="1">
        <f t="array" ref="C451">IF(ROW()&lt;=ROWS(Table1[]), INDEX(Table1[SampleID], ROW()), INDEX(Table2[SampleID], ROW()-ROWS(Table1[])))</f>
        <v>0</v>
      </c>
      <c r="D451" t="str" cm="1">
        <f t="array" ref="D451">IF(ROW()&lt;=ROWS(Table1[]), INDEX(Table1[Survey], ROW()), INDEX(Table2[Survey], ROW()-ROWS(Table1[])))</f>
        <v>Chipps</v>
      </c>
      <c r="E451" t="str" cm="1">
        <f t="array" ref="E451">IF(ROW()&lt;=ROWS(Table1[]), INDEX(Table1[Station Code], ROW()), INDEX(Table2[Station], ROW()-ROWS(Table1[])))</f>
        <v>SB018S</v>
      </c>
      <c r="F451" cm="1">
        <f t="array" ref="F451">IF(ROW()&lt;=ROWS(Table1[]), INDEX(Table1[Region], ROW()), INDEX(Table2[Region], ROW()-ROWS(Table1[])))</f>
        <v>0</v>
      </c>
      <c r="G451" cm="1">
        <f t="array" ref="G451">IF(ROW()&lt;=ROWS(Table1[]), INDEX(Table1[Subregion], ROW()), INDEX(Table2[Subregion], ROW()-ROWS(Table1[])))</f>
        <v>0</v>
      </c>
      <c r="H451" t="str" cm="1">
        <f t="array" ref="H451">IF(ROW()&lt;=ROWS(Table1[]), INDEX(Table1[Stratum], ROW()), INDEX(Table2[Stratum], ROW()-ROWS(Table1[])))</f>
        <v>Chipps Island</v>
      </c>
      <c r="I451" cm="1">
        <f t="array" ref="I451">IF(ROW()&lt;=ROWS(Table1[]), INDEX(Table1[Fork Length], ROW()), INDEX(Table2[Length], ROW()-ROWS(Table1[])))</f>
        <v>96</v>
      </c>
      <c r="J451" cm="1">
        <f t="array" ref="J451">IF(ROW()&lt;=ROWS(Table1[]), INDEX(Table1[Catch], ROW()), INDEX(Table2[Frequency], ROW()-ROWS(Table1[])))</f>
        <v>1</v>
      </c>
      <c r="K451" t="str" cm="1">
        <f t="array" ref="K451">IF(ROW()&lt;=ROWS(Table1[]), INDEX(Table1[Life Stage], ROW()), INDEX(Table2[Life Stage], ROW()-ROWS(Table1[])))</f>
        <v>Adult</v>
      </c>
      <c r="L451" s="50" cm="1">
        <f t="array" ref="L451">IF(ROW()&lt;=ROWS(Table1[]), INDEX(Table1[SalvageSum], ROW()), INDEX(Table2[SalvageSum], ROW()-ROWS(Table1[])))</f>
        <v>0</v>
      </c>
      <c r="M451" s="50" cm="1">
        <f t="array" ref="M451">IF(ROW()&lt;=ROWS(Table1[]), INDEX(Table1[ExpSalv], ROW()), INDEX(Table2[ExpSalv], ROW()-ROWS(Table1[])))</f>
        <v>0</v>
      </c>
      <c r="N451" t="str" cm="1">
        <f t="array" ref="N451">IF(ROW()&lt;=ROWS(Table1[]), INDEX(Table1[Agency], ROW()), INDEX(Table2[Agency], ROW()-ROWS(Table1[])))</f>
        <v>USFWS</v>
      </c>
      <c r="O451" cm="1">
        <f t="array" ref="O451">IF(ROW()&lt;=ROWS(Table1[]), INDEX(Table1[Notes], ROW()), INDEX(Table2[Comments], ROW()-ROWS(Table1[])))</f>
        <v>0</v>
      </c>
    </row>
    <row r="452" spans="1:15" x14ac:dyDescent="0.25">
      <c r="A452" cm="1">
        <f t="array" ref="A452">IF(ROW()&lt;=ROWS(Table1[]), INDEX(Table1[SurveyNo], ROW()), INDEX(Table2[SurveyNo], ROW()-ROWS(Table1[])))</f>
        <v>0</v>
      </c>
      <c r="B452" s="23" cm="1">
        <f t="array" ref="B452">IF(ROW()&lt;=ROWS(Table1[]), INDEX(Table1[Date], ROW()), INDEX(Table2[Date], ROW()-ROWS(Table1[])))</f>
        <v>45645</v>
      </c>
      <c r="C452" cm="1">
        <f t="array" ref="C452">IF(ROW()&lt;=ROWS(Table1[]), INDEX(Table1[SampleID], ROW()), INDEX(Table2[SampleID], ROW()-ROWS(Table1[])))</f>
        <v>0</v>
      </c>
      <c r="D452" t="str" cm="1">
        <f t="array" ref="D452">IF(ROW()&lt;=ROWS(Table1[]), INDEX(Table1[Survey], ROW()), INDEX(Table2[Survey], ROW()-ROWS(Table1[])))</f>
        <v>Chipps</v>
      </c>
      <c r="E452" t="str" cm="1">
        <f t="array" ref="E452">IF(ROW()&lt;=ROWS(Table1[]), INDEX(Table1[Station Code], ROW()), INDEX(Table2[Station], ROW()-ROWS(Table1[])))</f>
        <v>SB018S</v>
      </c>
      <c r="F452" cm="1">
        <f t="array" ref="F452">IF(ROW()&lt;=ROWS(Table1[]), INDEX(Table1[Region], ROW()), INDEX(Table2[Region], ROW()-ROWS(Table1[])))</f>
        <v>0</v>
      </c>
      <c r="G452" cm="1">
        <f t="array" ref="G452">IF(ROW()&lt;=ROWS(Table1[]), INDEX(Table1[Subregion], ROW()), INDEX(Table2[Subregion], ROW()-ROWS(Table1[])))</f>
        <v>0</v>
      </c>
      <c r="H452" t="str" cm="1">
        <f t="array" ref="H452">IF(ROW()&lt;=ROWS(Table1[]), INDEX(Table1[Stratum], ROW()), INDEX(Table2[Stratum], ROW()-ROWS(Table1[])))</f>
        <v>Chipps Island</v>
      </c>
      <c r="I452" cm="1">
        <f t="array" ref="I452">IF(ROW()&lt;=ROWS(Table1[]), INDEX(Table1[Fork Length], ROW()), INDEX(Table2[Length], ROW()-ROWS(Table1[])))</f>
        <v>110</v>
      </c>
      <c r="J452" cm="1">
        <f t="array" ref="J452">IF(ROW()&lt;=ROWS(Table1[]), INDEX(Table1[Catch], ROW()), INDEX(Table2[Frequency], ROW()-ROWS(Table1[])))</f>
        <v>1</v>
      </c>
      <c r="K452" t="str" cm="1">
        <f t="array" ref="K452">IF(ROW()&lt;=ROWS(Table1[]), INDEX(Table1[Life Stage], ROW()), INDEX(Table2[Life Stage], ROW()-ROWS(Table1[])))</f>
        <v>Adult</v>
      </c>
      <c r="L452" s="50" cm="1">
        <f t="array" ref="L452">IF(ROW()&lt;=ROWS(Table1[]), INDEX(Table1[SalvageSum], ROW()), INDEX(Table2[SalvageSum], ROW()-ROWS(Table1[])))</f>
        <v>0</v>
      </c>
      <c r="M452" s="50" cm="1">
        <f t="array" ref="M452">IF(ROW()&lt;=ROWS(Table1[]), INDEX(Table1[ExpSalv], ROW()), INDEX(Table2[ExpSalv], ROW()-ROWS(Table1[])))</f>
        <v>0</v>
      </c>
      <c r="N452" t="str" cm="1">
        <f t="array" ref="N452">IF(ROW()&lt;=ROWS(Table1[]), INDEX(Table1[Agency], ROW()), INDEX(Table2[Agency], ROW()-ROWS(Table1[])))</f>
        <v>USFWS</v>
      </c>
      <c r="O452" cm="1">
        <f t="array" ref="O452">IF(ROW()&lt;=ROWS(Table1[]), INDEX(Table1[Notes], ROW()), INDEX(Table2[Comments], ROW()-ROWS(Table1[])))</f>
        <v>0</v>
      </c>
    </row>
    <row r="453" spans="1:15" x14ac:dyDescent="0.25">
      <c r="A453" cm="1">
        <f t="array" ref="A453">IF(ROW()&lt;=ROWS(Table1[]), INDEX(Table1[SurveyNo], ROW()), INDEX(Table2[SurveyNo], ROW()-ROWS(Table1[])))</f>
        <v>0</v>
      </c>
      <c r="B453" s="23" cm="1">
        <f t="array" ref="B453">IF(ROW()&lt;=ROWS(Table1[]), INDEX(Table1[Date], ROW()), INDEX(Table2[Date], ROW()-ROWS(Table1[])))</f>
        <v>45646</v>
      </c>
      <c r="C453" cm="1">
        <f t="array" ref="C453">IF(ROW()&lt;=ROWS(Table1[]), INDEX(Table1[SampleID], ROW()), INDEX(Table2[SampleID], ROW()-ROWS(Table1[])))</f>
        <v>0</v>
      </c>
      <c r="D453" t="str" cm="1">
        <f t="array" ref="D453">IF(ROW()&lt;=ROWS(Table1[]), INDEX(Table1[Survey], ROW()), INDEX(Table2[Survey], ROW()-ROWS(Table1[])))</f>
        <v>Chipps</v>
      </c>
      <c r="E453" t="str" cm="1">
        <f t="array" ref="E453">IF(ROW()&lt;=ROWS(Table1[]), INDEX(Table1[Station Code], ROW()), INDEX(Table2[Station], ROW()-ROWS(Table1[])))</f>
        <v>SB018M</v>
      </c>
      <c r="F453" cm="1">
        <f t="array" ref="F453">IF(ROW()&lt;=ROWS(Table1[]), INDEX(Table1[Region], ROW()), INDEX(Table2[Region], ROW()-ROWS(Table1[])))</f>
        <v>0</v>
      </c>
      <c r="G453" cm="1">
        <f t="array" ref="G453">IF(ROW()&lt;=ROWS(Table1[]), INDEX(Table1[Subregion], ROW()), INDEX(Table2[Subregion], ROW()-ROWS(Table1[])))</f>
        <v>0</v>
      </c>
      <c r="H453" t="str" cm="1">
        <f t="array" ref="H453">IF(ROW()&lt;=ROWS(Table1[]), INDEX(Table1[Stratum], ROW()), INDEX(Table2[Stratum], ROW()-ROWS(Table1[])))</f>
        <v>Chipps Island</v>
      </c>
      <c r="I453" cm="1">
        <f t="array" ref="I453">IF(ROW()&lt;=ROWS(Table1[]), INDEX(Table1[Fork Length], ROW()), INDEX(Table2[Length], ROW()-ROWS(Table1[])))</f>
        <v>64</v>
      </c>
      <c r="J453" cm="1">
        <f t="array" ref="J453">IF(ROW()&lt;=ROWS(Table1[]), INDEX(Table1[Catch], ROW()), INDEX(Table2[Frequency], ROW()-ROWS(Table1[])))</f>
        <v>1</v>
      </c>
      <c r="K453" t="str" cm="1">
        <f t="array" ref="K453">IF(ROW()&lt;=ROWS(Table1[]), INDEX(Table1[Life Stage], ROW()), INDEX(Table2[Life Stage], ROW()-ROWS(Table1[])))</f>
        <v>Juvenile</v>
      </c>
      <c r="L453" s="50" cm="1">
        <f t="array" ref="L453">IF(ROW()&lt;=ROWS(Table1[]), INDEX(Table1[SalvageSum], ROW()), INDEX(Table2[SalvageSum], ROW()-ROWS(Table1[])))</f>
        <v>0</v>
      </c>
      <c r="M453" s="50" cm="1">
        <f t="array" ref="M453">IF(ROW()&lt;=ROWS(Table1[]), INDEX(Table1[ExpSalv], ROW()), INDEX(Table2[ExpSalv], ROW()-ROWS(Table1[])))</f>
        <v>0</v>
      </c>
      <c r="N453" t="str" cm="1">
        <f t="array" ref="N453">IF(ROW()&lt;=ROWS(Table1[]), INDEX(Table1[Agency], ROW()), INDEX(Table2[Agency], ROW()-ROWS(Table1[])))</f>
        <v>USFWS</v>
      </c>
      <c r="O453" cm="1">
        <f t="array" ref="O453">IF(ROW()&lt;=ROWS(Table1[]), INDEX(Table1[Notes], ROW()), INDEX(Table2[Comments], ROW()-ROWS(Table1[])))</f>
        <v>0</v>
      </c>
    </row>
    <row r="454" spans="1:15" x14ac:dyDescent="0.25">
      <c r="A454" cm="1">
        <f t="array" ref="A454">IF(ROW()&lt;=ROWS(Table1[]), INDEX(Table1[SurveyNo], ROW()), INDEX(Table2[SurveyNo], ROW()-ROWS(Table1[])))</f>
        <v>0</v>
      </c>
      <c r="B454" s="23" cm="1">
        <f t="array" ref="B454">IF(ROW()&lt;=ROWS(Table1[]), INDEX(Table1[Date], ROW()), INDEX(Table2[Date], ROW()-ROWS(Table1[])))</f>
        <v>45646</v>
      </c>
      <c r="C454" cm="1">
        <f t="array" ref="C454">IF(ROW()&lt;=ROWS(Table1[]), INDEX(Table1[SampleID], ROW()), INDEX(Table2[SampleID], ROW()-ROWS(Table1[])))</f>
        <v>0</v>
      </c>
      <c r="D454" t="str" cm="1">
        <f t="array" ref="D454">IF(ROW()&lt;=ROWS(Table1[]), INDEX(Table1[Survey], ROW()), INDEX(Table2[Survey], ROW()-ROWS(Table1[])))</f>
        <v>Chipps</v>
      </c>
      <c r="E454" t="str" cm="1">
        <f t="array" ref="E454">IF(ROW()&lt;=ROWS(Table1[]), INDEX(Table1[Station Code], ROW()), INDEX(Table2[Station], ROW()-ROWS(Table1[])))</f>
        <v>SB018M</v>
      </c>
      <c r="F454" cm="1">
        <f t="array" ref="F454">IF(ROW()&lt;=ROWS(Table1[]), INDEX(Table1[Region], ROW()), INDEX(Table2[Region], ROW()-ROWS(Table1[])))</f>
        <v>0</v>
      </c>
      <c r="G454" cm="1">
        <f t="array" ref="G454">IF(ROW()&lt;=ROWS(Table1[]), INDEX(Table1[Subregion], ROW()), INDEX(Table2[Subregion], ROW()-ROWS(Table1[])))</f>
        <v>0</v>
      </c>
      <c r="H454" t="str" cm="1">
        <f t="array" ref="H454">IF(ROW()&lt;=ROWS(Table1[]), INDEX(Table1[Stratum], ROW()), INDEX(Table2[Stratum], ROW()-ROWS(Table1[])))</f>
        <v>Chipps Island</v>
      </c>
      <c r="I454" cm="1">
        <f t="array" ref="I454">IF(ROW()&lt;=ROWS(Table1[]), INDEX(Table1[Fork Length], ROW()), INDEX(Table2[Length], ROW()-ROWS(Table1[])))</f>
        <v>69</v>
      </c>
      <c r="J454" cm="1">
        <f t="array" ref="J454">IF(ROW()&lt;=ROWS(Table1[]), INDEX(Table1[Catch], ROW()), INDEX(Table2[Frequency], ROW()-ROWS(Table1[])))</f>
        <v>1</v>
      </c>
      <c r="K454" t="str" cm="1">
        <f t="array" ref="K454">IF(ROW()&lt;=ROWS(Table1[]), INDEX(Table1[Life Stage], ROW()), INDEX(Table2[Life Stage], ROW()-ROWS(Table1[])))</f>
        <v>Juvenile</v>
      </c>
      <c r="L454" s="50" cm="1">
        <f t="array" ref="L454">IF(ROW()&lt;=ROWS(Table1[]), INDEX(Table1[SalvageSum], ROW()), INDEX(Table2[SalvageSum], ROW()-ROWS(Table1[])))</f>
        <v>0</v>
      </c>
      <c r="M454" s="50" cm="1">
        <f t="array" ref="M454">IF(ROW()&lt;=ROWS(Table1[]), INDEX(Table1[ExpSalv], ROW()), INDEX(Table2[ExpSalv], ROW()-ROWS(Table1[])))</f>
        <v>0</v>
      </c>
      <c r="N454" t="str" cm="1">
        <f t="array" ref="N454">IF(ROW()&lt;=ROWS(Table1[]), INDEX(Table1[Agency], ROW()), INDEX(Table2[Agency], ROW()-ROWS(Table1[])))</f>
        <v>USFWS</v>
      </c>
      <c r="O454" cm="1">
        <f t="array" ref="O454">IF(ROW()&lt;=ROWS(Table1[]), INDEX(Table1[Notes], ROW()), INDEX(Table2[Comments], ROW()-ROWS(Table1[])))</f>
        <v>0</v>
      </c>
    </row>
    <row r="455" spans="1:15" x14ac:dyDescent="0.25">
      <c r="A455" cm="1">
        <f t="array" ref="A455">IF(ROW()&lt;=ROWS(Table1[]), INDEX(Table1[SurveyNo], ROW()), INDEX(Table2[SurveyNo], ROW()-ROWS(Table1[])))</f>
        <v>0</v>
      </c>
      <c r="B455" s="23" cm="1">
        <f t="array" ref="B455">IF(ROW()&lt;=ROWS(Table1[]), INDEX(Table1[Date], ROW()), INDEX(Table2[Date], ROW()-ROWS(Table1[])))</f>
        <v>45646</v>
      </c>
      <c r="C455" cm="1">
        <f t="array" ref="C455">IF(ROW()&lt;=ROWS(Table1[]), INDEX(Table1[SampleID], ROW()), INDEX(Table2[SampleID], ROW()-ROWS(Table1[])))</f>
        <v>0</v>
      </c>
      <c r="D455" t="str" cm="1">
        <f t="array" ref="D455">IF(ROW()&lt;=ROWS(Table1[]), INDEX(Table1[Survey], ROW()), INDEX(Table2[Survey], ROW()-ROWS(Table1[])))</f>
        <v>Chipps</v>
      </c>
      <c r="E455" t="str" cm="1">
        <f t="array" ref="E455">IF(ROW()&lt;=ROWS(Table1[]), INDEX(Table1[Station Code], ROW()), INDEX(Table2[Station], ROW()-ROWS(Table1[])))</f>
        <v>SB018M</v>
      </c>
      <c r="F455" cm="1">
        <f t="array" ref="F455">IF(ROW()&lt;=ROWS(Table1[]), INDEX(Table1[Region], ROW()), INDEX(Table2[Region], ROW()-ROWS(Table1[])))</f>
        <v>0</v>
      </c>
      <c r="G455" cm="1">
        <f t="array" ref="G455">IF(ROW()&lt;=ROWS(Table1[]), INDEX(Table1[Subregion], ROW()), INDEX(Table2[Subregion], ROW()-ROWS(Table1[])))</f>
        <v>0</v>
      </c>
      <c r="H455" t="str" cm="1">
        <f t="array" ref="H455">IF(ROW()&lt;=ROWS(Table1[]), INDEX(Table1[Stratum], ROW()), INDEX(Table2[Stratum], ROW()-ROWS(Table1[])))</f>
        <v>Chipps Island</v>
      </c>
      <c r="I455" cm="1">
        <f t="array" ref="I455">IF(ROW()&lt;=ROWS(Table1[]), INDEX(Table1[Fork Length], ROW()), INDEX(Table2[Length], ROW()-ROWS(Table1[])))</f>
        <v>75</v>
      </c>
      <c r="J455" cm="1">
        <f t="array" ref="J455">IF(ROW()&lt;=ROWS(Table1[]), INDEX(Table1[Catch], ROW()), INDEX(Table2[Frequency], ROW()-ROWS(Table1[])))</f>
        <v>1</v>
      </c>
      <c r="K455" t="str" cm="1">
        <f t="array" ref="K455">IF(ROW()&lt;=ROWS(Table1[]), INDEX(Table1[Life Stage], ROW()), INDEX(Table2[Life Stage], ROW()-ROWS(Table1[])))</f>
        <v>Juvenile</v>
      </c>
      <c r="L455" s="50" cm="1">
        <f t="array" ref="L455">IF(ROW()&lt;=ROWS(Table1[]), INDEX(Table1[SalvageSum], ROW()), INDEX(Table2[SalvageSum], ROW()-ROWS(Table1[])))</f>
        <v>0</v>
      </c>
      <c r="M455" s="50" cm="1">
        <f t="array" ref="M455">IF(ROW()&lt;=ROWS(Table1[]), INDEX(Table1[ExpSalv], ROW()), INDEX(Table2[ExpSalv], ROW()-ROWS(Table1[])))</f>
        <v>0</v>
      </c>
      <c r="N455" t="str" cm="1">
        <f t="array" ref="N455">IF(ROW()&lt;=ROWS(Table1[]), INDEX(Table1[Agency], ROW()), INDEX(Table2[Agency], ROW()-ROWS(Table1[])))</f>
        <v>USFWS</v>
      </c>
      <c r="O455" cm="1">
        <f t="array" ref="O455">IF(ROW()&lt;=ROWS(Table1[]), INDEX(Table1[Notes], ROW()), INDEX(Table2[Comments], ROW()-ROWS(Table1[])))</f>
        <v>0</v>
      </c>
    </row>
    <row r="456" spans="1:15" x14ac:dyDescent="0.25">
      <c r="A456" cm="1">
        <f t="array" ref="A456">IF(ROW()&lt;=ROWS(Table1[]), INDEX(Table1[SurveyNo], ROW()), INDEX(Table2[SurveyNo], ROW()-ROWS(Table1[])))</f>
        <v>0</v>
      </c>
      <c r="B456" s="23" cm="1">
        <f t="array" ref="B456">IF(ROW()&lt;=ROWS(Table1[]), INDEX(Table1[Date], ROW()), INDEX(Table2[Date], ROW()-ROWS(Table1[])))</f>
        <v>45646</v>
      </c>
      <c r="C456" cm="1">
        <f t="array" ref="C456">IF(ROW()&lt;=ROWS(Table1[]), INDEX(Table1[SampleID], ROW()), INDEX(Table2[SampleID], ROW()-ROWS(Table1[])))</f>
        <v>0</v>
      </c>
      <c r="D456" t="str" cm="1">
        <f t="array" ref="D456">IF(ROW()&lt;=ROWS(Table1[]), INDEX(Table1[Survey], ROW()), INDEX(Table2[Survey], ROW()-ROWS(Table1[])))</f>
        <v>Chipps</v>
      </c>
      <c r="E456" t="str" cm="1">
        <f t="array" ref="E456">IF(ROW()&lt;=ROWS(Table1[]), INDEX(Table1[Station Code], ROW()), INDEX(Table2[Station], ROW()-ROWS(Table1[])))</f>
        <v>SB018M</v>
      </c>
      <c r="F456" cm="1">
        <f t="array" ref="F456">IF(ROW()&lt;=ROWS(Table1[]), INDEX(Table1[Region], ROW()), INDEX(Table2[Region], ROW()-ROWS(Table1[])))</f>
        <v>0</v>
      </c>
      <c r="G456" cm="1">
        <f t="array" ref="G456">IF(ROW()&lt;=ROWS(Table1[]), INDEX(Table1[Subregion], ROW()), INDEX(Table2[Subregion], ROW()-ROWS(Table1[])))</f>
        <v>0</v>
      </c>
      <c r="H456" t="str" cm="1">
        <f t="array" ref="H456">IF(ROW()&lt;=ROWS(Table1[]), INDEX(Table1[Stratum], ROW()), INDEX(Table2[Stratum], ROW()-ROWS(Table1[])))</f>
        <v>Chipps Island</v>
      </c>
      <c r="I456" cm="1">
        <f t="array" ref="I456">IF(ROW()&lt;=ROWS(Table1[]), INDEX(Table1[Fork Length], ROW()), INDEX(Table2[Length], ROW()-ROWS(Table1[])))</f>
        <v>77</v>
      </c>
      <c r="J456" cm="1">
        <f t="array" ref="J456">IF(ROW()&lt;=ROWS(Table1[]), INDEX(Table1[Catch], ROW()), INDEX(Table2[Frequency], ROW()-ROWS(Table1[])))</f>
        <v>1</v>
      </c>
      <c r="K456" t="str" cm="1">
        <f t="array" ref="K456">IF(ROW()&lt;=ROWS(Table1[]), INDEX(Table1[Life Stage], ROW()), INDEX(Table2[Life Stage], ROW()-ROWS(Table1[])))</f>
        <v>Juvenile</v>
      </c>
      <c r="L456" s="50" cm="1">
        <f t="array" ref="L456">IF(ROW()&lt;=ROWS(Table1[]), INDEX(Table1[SalvageSum], ROW()), INDEX(Table2[SalvageSum], ROW()-ROWS(Table1[])))</f>
        <v>0</v>
      </c>
      <c r="M456" s="50" cm="1">
        <f t="array" ref="M456">IF(ROW()&lt;=ROWS(Table1[]), INDEX(Table1[ExpSalv], ROW()), INDEX(Table2[ExpSalv], ROW()-ROWS(Table1[])))</f>
        <v>0</v>
      </c>
      <c r="N456" t="str" cm="1">
        <f t="array" ref="N456">IF(ROW()&lt;=ROWS(Table1[]), INDEX(Table1[Agency], ROW()), INDEX(Table2[Agency], ROW()-ROWS(Table1[])))</f>
        <v>USFWS</v>
      </c>
      <c r="O456" cm="1">
        <f t="array" ref="O456">IF(ROW()&lt;=ROWS(Table1[]), INDEX(Table1[Notes], ROW()), INDEX(Table2[Comments], ROW()-ROWS(Table1[])))</f>
        <v>0</v>
      </c>
    </row>
    <row r="457" spans="1:15" x14ac:dyDescent="0.25">
      <c r="A457" cm="1">
        <f t="array" ref="A457">IF(ROW()&lt;=ROWS(Table1[]), INDEX(Table1[SurveyNo], ROW()), INDEX(Table2[SurveyNo], ROW()-ROWS(Table1[])))</f>
        <v>0</v>
      </c>
      <c r="B457" s="23" cm="1">
        <f t="array" ref="B457">IF(ROW()&lt;=ROWS(Table1[]), INDEX(Table1[Date], ROW()), INDEX(Table2[Date], ROW()-ROWS(Table1[])))</f>
        <v>45646</v>
      </c>
      <c r="C457" cm="1">
        <f t="array" ref="C457">IF(ROW()&lt;=ROWS(Table1[]), INDEX(Table1[SampleID], ROW()), INDEX(Table2[SampleID], ROW()-ROWS(Table1[])))</f>
        <v>0</v>
      </c>
      <c r="D457" t="str" cm="1">
        <f t="array" ref="D457">IF(ROW()&lt;=ROWS(Table1[]), INDEX(Table1[Survey], ROW()), INDEX(Table2[Survey], ROW()-ROWS(Table1[])))</f>
        <v>Chipps</v>
      </c>
      <c r="E457" t="str" cm="1">
        <f t="array" ref="E457">IF(ROW()&lt;=ROWS(Table1[]), INDEX(Table1[Station Code], ROW()), INDEX(Table2[Station], ROW()-ROWS(Table1[])))</f>
        <v>SB018M</v>
      </c>
      <c r="F457" cm="1">
        <f t="array" ref="F457">IF(ROW()&lt;=ROWS(Table1[]), INDEX(Table1[Region], ROW()), INDEX(Table2[Region], ROW()-ROWS(Table1[])))</f>
        <v>0</v>
      </c>
      <c r="G457" cm="1">
        <f t="array" ref="G457">IF(ROW()&lt;=ROWS(Table1[]), INDEX(Table1[Subregion], ROW()), INDEX(Table2[Subregion], ROW()-ROWS(Table1[])))</f>
        <v>0</v>
      </c>
      <c r="H457" t="str" cm="1">
        <f t="array" ref="H457">IF(ROW()&lt;=ROWS(Table1[]), INDEX(Table1[Stratum], ROW()), INDEX(Table2[Stratum], ROW()-ROWS(Table1[])))</f>
        <v>Chipps Island</v>
      </c>
      <c r="I457" cm="1">
        <f t="array" ref="I457">IF(ROW()&lt;=ROWS(Table1[]), INDEX(Table1[Fork Length], ROW()), INDEX(Table2[Length], ROW()-ROWS(Table1[])))</f>
        <v>83</v>
      </c>
      <c r="J457" cm="1">
        <f t="array" ref="J457">IF(ROW()&lt;=ROWS(Table1[]), INDEX(Table1[Catch], ROW()), INDEX(Table2[Frequency], ROW()-ROWS(Table1[])))</f>
        <v>1</v>
      </c>
      <c r="K457" t="str" cm="1">
        <f t="array" ref="K457">IF(ROW()&lt;=ROWS(Table1[]), INDEX(Table1[Life Stage], ROW()), INDEX(Table2[Life Stage], ROW()-ROWS(Table1[])))</f>
        <v>Juvenile</v>
      </c>
      <c r="L457" s="50" cm="1">
        <f t="array" ref="L457">IF(ROW()&lt;=ROWS(Table1[]), INDEX(Table1[SalvageSum], ROW()), INDEX(Table2[SalvageSum], ROW()-ROWS(Table1[])))</f>
        <v>0</v>
      </c>
      <c r="M457" s="50" cm="1">
        <f t="array" ref="M457">IF(ROW()&lt;=ROWS(Table1[]), INDEX(Table1[ExpSalv], ROW()), INDEX(Table2[ExpSalv], ROW()-ROWS(Table1[])))</f>
        <v>0</v>
      </c>
      <c r="N457" t="str" cm="1">
        <f t="array" ref="N457">IF(ROW()&lt;=ROWS(Table1[]), INDEX(Table1[Agency], ROW()), INDEX(Table2[Agency], ROW()-ROWS(Table1[])))</f>
        <v>USFWS</v>
      </c>
      <c r="O457" cm="1">
        <f t="array" ref="O457">IF(ROW()&lt;=ROWS(Table1[]), INDEX(Table1[Notes], ROW()), INDEX(Table2[Comments], ROW()-ROWS(Table1[])))</f>
        <v>0</v>
      </c>
    </row>
    <row r="458" spans="1:15" x14ac:dyDescent="0.25">
      <c r="A458" cm="1">
        <f t="array" ref="A458">IF(ROW()&lt;=ROWS(Table1[]), INDEX(Table1[SurveyNo], ROW()), INDEX(Table2[SurveyNo], ROW()-ROWS(Table1[])))</f>
        <v>0</v>
      </c>
      <c r="B458" s="23" cm="1">
        <f t="array" ref="B458">IF(ROW()&lt;=ROWS(Table1[]), INDEX(Table1[Date], ROW()), INDEX(Table2[Date], ROW()-ROWS(Table1[])))</f>
        <v>45646</v>
      </c>
      <c r="C458" cm="1">
        <f t="array" ref="C458">IF(ROW()&lt;=ROWS(Table1[]), INDEX(Table1[SampleID], ROW()), INDEX(Table2[SampleID], ROW()-ROWS(Table1[])))</f>
        <v>0</v>
      </c>
      <c r="D458" t="str" cm="1">
        <f t="array" ref="D458">IF(ROW()&lt;=ROWS(Table1[]), INDEX(Table1[Survey], ROW()), INDEX(Table2[Survey], ROW()-ROWS(Table1[])))</f>
        <v>Chipps</v>
      </c>
      <c r="E458" t="str" cm="1">
        <f t="array" ref="E458">IF(ROW()&lt;=ROWS(Table1[]), INDEX(Table1[Station Code], ROW()), INDEX(Table2[Station], ROW()-ROWS(Table1[])))</f>
        <v>SB018M</v>
      </c>
      <c r="F458" cm="1">
        <f t="array" ref="F458">IF(ROW()&lt;=ROWS(Table1[]), INDEX(Table1[Region], ROW()), INDEX(Table2[Region], ROW()-ROWS(Table1[])))</f>
        <v>0</v>
      </c>
      <c r="G458" cm="1">
        <f t="array" ref="G458">IF(ROW()&lt;=ROWS(Table1[]), INDEX(Table1[Subregion], ROW()), INDEX(Table2[Subregion], ROW()-ROWS(Table1[])))</f>
        <v>0</v>
      </c>
      <c r="H458" t="str" cm="1">
        <f t="array" ref="H458">IF(ROW()&lt;=ROWS(Table1[]), INDEX(Table1[Stratum], ROW()), INDEX(Table2[Stratum], ROW()-ROWS(Table1[])))</f>
        <v>Chipps Island</v>
      </c>
      <c r="I458" cm="1">
        <f t="array" ref="I458">IF(ROW()&lt;=ROWS(Table1[]), INDEX(Table1[Fork Length], ROW()), INDEX(Table2[Length], ROW()-ROWS(Table1[])))</f>
        <v>94</v>
      </c>
      <c r="J458" cm="1">
        <f t="array" ref="J458">IF(ROW()&lt;=ROWS(Table1[]), INDEX(Table1[Catch], ROW()), INDEX(Table2[Frequency], ROW()-ROWS(Table1[])))</f>
        <v>1</v>
      </c>
      <c r="K458" t="str" cm="1">
        <f t="array" ref="K458">IF(ROW()&lt;=ROWS(Table1[]), INDEX(Table1[Life Stage], ROW()), INDEX(Table2[Life Stage], ROW()-ROWS(Table1[])))</f>
        <v>Adult</v>
      </c>
      <c r="L458" s="50" cm="1">
        <f t="array" ref="L458">IF(ROW()&lt;=ROWS(Table1[]), INDEX(Table1[SalvageSum], ROW()), INDEX(Table2[SalvageSum], ROW()-ROWS(Table1[])))</f>
        <v>0</v>
      </c>
      <c r="M458" s="50" cm="1">
        <f t="array" ref="M458">IF(ROW()&lt;=ROWS(Table1[]), INDEX(Table1[ExpSalv], ROW()), INDEX(Table2[ExpSalv], ROW()-ROWS(Table1[])))</f>
        <v>0</v>
      </c>
      <c r="N458" t="str" cm="1">
        <f t="array" ref="N458">IF(ROW()&lt;=ROWS(Table1[]), INDEX(Table1[Agency], ROW()), INDEX(Table2[Agency], ROW()-ROWS(Table1[])))</f>
        <v>USFWS</v>
      </c>
      <c r="O458" cm="1">
        <f t="array" ref="O458">IF(ROW()&lt;=ROWS(Table1[]), INDEX(Table1[Notes], ROW()), INDEX(Table2[Comments], ROW()-ROWS(Table1[])))</f>
        <v>0</v>
      </c>
    </row>
    <row r="459" spans="1:15" x14ac:dyDescent="0.25">
      <c r="A459" cm="1">
        <f t="array" ref="A459">IF(ROW()&lt;=ROWS(Table1[]), INDEX(Table1[SurveyNo], ROW()), INDEX(Table2[SurveyNo], ROW()-ROWS(Table1[])))</f>
        <v>0</v>
      </c>
      <c r="B459" s="23" cm="1">
        <f t="array" ref="B459">IF(ROW()&lt;=ROWS(Table1[]), INDEX(Table1[Date], ROW()), INDEX(Table2[Date], ROW()-ROWS(Table1[])))</f>
        <v>45646</v>
      </c>
      <c r="C459" cm="1">
        <f t="array" ref="C459">IF(ROW()&lt;=ROWS(Table1[]), INDEX(Table1[SampleID], ROW()), INDEX(Table2[SampleID], ROW()-ROWS(Table1[])))</f>
        <v>0</v>
      </c>
      <c r="D459" t="str" cm="1">
        <f t="array" ref="D459">IF(ROW()&lt;=ROWS(Table1[]), INDEX(Table1[Survey], ROW()), INDEX(Table2[Survey], ROW()-ROWS(Table1[])))</f>
        <v>Chipps</v>
      </c>
      <c r="E459" t="str" cm="1">
        <f t="array" ref="E459">IF(ROW()&lt;=ROWS(Table1[]), INDEX(Table1[Station Code], ROW()), INDEX(Table2[Station], ROW()-ROWS(Table1[])))</f>
        <v>SB018M</v>
      </c>
      <c r="F459" cm="1">
        <f t="array" ref="F459">IF(ROW()&lt;=ROWS(Table1[]), INDEX(Table1[Region], ROW()), INDEX(Table2[Region], ROW()-ROWS(Table1[])))</f>
        <v>0</v>
      </c>
      <c r="G459" cm="1">
        <f t="array" ref="G459">IF(ROW()&lt;=ROWS(Table1[]), INDEX(Table1[Subregion], ROW()), INDEX(Table2[Subregion], ROW()-ROWS(Table1[])))</f>
        <v>0</v>
      </c>
      <c r="H459" t="str" cm="1">
        <f t="array" ref="H459">IF(ROW()&lt;=ROWS(Table1[]), INDEX(Table1[Stratum], ROW()), INDEX(Table2[Stratum], ROW()-ROWS(Table1[])))</f>
        <v>Chipps Island</v>
      </c>
      <c r="I459" cm="1">
        <f t="array" ref="I459">IF(ROW()&lt;=ROWS(Table1[]), INDEX(Table1[Fork Length], ROW()), INDEX(Table2[Length], ROW()-ROWS(Table1[])))</f>
        <v>98</v>
      </c>
      <c r="J459" cm="1">
        <f t="array" ref="J459">IF(ROW()&lt;=ROWS(Table1[]), INDEX(Table1[Catch], ROW()), INDEX(Table2[Frequency], ROW()-ROWS(Table1[])))</f>
        <v>1</v>
      </c>
      <c r="K459" t="str" cm="1">
        <f t="array" ref="K459">IF(ROW()&lt;=ROWS(Table1[]), INDEX(Table1[Life Stage], ROW()), INDEX(Table2[Life Stage], ROW()-ROWS(Table1[])))</f>
        <v>Adult</v>
      </c>
      <c r="L459" s="50" cm="1">
        <f t="array" ref="L459">IF(ROW()&lt;=ROWS(Table1[]), INDEX(Table1[SalvageSum], ROW()), INDEX(Table2[SalvageSum], ROW()-ROWS(Table1[])))</f>
        <v>0</v>
      </c>
      <c r="M459" s="50" cm="1">
        <f t="array" ref="M459">IF(ROW()&lt;=ROWS(Table1[]), INDEX(Table1[ExpSalv], ROW()), INDEX(Table2[ExpSalv], ROW()-ROWS(Table1[])))</f>
        <v>0</v>
      </c>
      <c r="N459" t="str" cm="1">
        <f t="array" ref="N459">IF(ROW()&lt;=ROWS(Table1[]), INDEX(Table1[Agency], ROW()), INDEX(Table2[Agency], ROW()-ROWS(Table1[])))</f>
        <v>USFWS</v>
      </c>
      <c r="O459" cm="1">
        <f t="array" ref="O459">IF(ROW()&lt;=ROWS(Table1[]), INDEX(Table1[Notes], ROW()), INDEX(Table2[Comments], ROW()-ROWS(Table1[])))</f>
        <v>0</v>
      </c>
    </row>
    <row r="460" spans="1:15" x14ac:dyDescent="0.25">
      <c r="A460" cm="1">
        <f t="array" ref="A460">IF(ROW()&lt;=ROWS(Table1[]), INDEX(Table1[SurveyNo], ROW()), INDEX(Table2[SurveyNo], ROW()-ROWS(Table1[])))</f>
        <v>0</v>
      </c>
      <c r="B460" s="23" cm="1">
        <f t="array" ref="B460">IF(ROW()&lt;=ROWS(Table1[]), INDEX(Table1[Date], ROW()), INDEX(Table2[Date], ROW()-ROWS(Table1[])))</f>
        <v>45646</v>
      </c>
      <c r="C460" cm="1">
        <f t="array" ref="C460">IF(ROW()&lt;=ROWS(Table1[]), INDEX(Table1[SampleID], ROW()), INDEX(Table2[SampleID], ROW()-ROWS(Table1[])))</f>
        <v>0</v>
      </c>
      <c r="D460" t="str" cm="1">
        <f t="array" ref="D460">IF(ROW()&lt;=ROWS(Table1[]), INDEX(Table1[Survey], ROW()), INDEX(Table2[Survey], ROW()-ROWS(Table1[])))</f>
        <v>Chipps</v>
      </c>
      <c r="E460" t="str" cm="1">
        <f t="array" ref="E460">IF(ROW()&lt;=ROWS(Table1[]), INDEX(Table1[Station Code], ROW()), INDEX(Table2[Station], ROW()-ROWS(Table1[])))</f>
        <v>SB018M</v>
      </c>
      <c r="F460" cm="1">
        <f t="array" ref="F460">IF(ROW()&lt;=ROWS(Table1[]), INDEX(Table1[Region], ROW()), INDEX(Table2[Region], ROW()-ROWS(Table1[])))</f>
        <v>0</v>
      </c>
      <c r="G460" cm="1">
        <f t="array" ref="G460">IF(ROW()&lt;=ROWS(Table1[]), INDEX(Table1[Subregion], ROW()), INDEX(Table2[Subregion], ROW()-ROWS(Table1[])))</f>
        <v>0</v>
      </c>
      <c r="H460" t="str" cm="1">
        <f t="array" ref="H460">IF(ROW()&lt;=ROWS(Table1[]), INDEX(Table1[Stratum], ROW()), INDEX(Table2[Stratum], ROW()-ROWS(Table1[])))</f>
        <v>Chipps Island</v>
      </c>
      <c r="I460" cm="1">
        <f t="array" ref="I460">IF(ROW()&lt;=ROWS(Table1[]), INDEX(Table1[Fork Length], ROW()), INDEX(Table2[Length], ROW()-ROWS(Table1[])))</f>
        <v>99</v>
      </c>
      <c r="J460" cm="1">
        <f t="array" ref="J460">IF(ROW()&lt;=ROWS(Table1[]), INDEX(Table1[Catch], ROW()), INDEX(Table2[Frequency], ROW()-ROWS(Table1[])))</f>
        <v>1</v>
      </c>
      <c r="K460" t="str" cm="1">
        <f t="array" ref="K460">IF(ROW()&lt;=ROWS(Table1[]), INDEX(Table1[Life Stage], ROW()), INDEX(Table2[Life Stage], ROW()-ROWS(Table1[])))</f>
        <v>Adult</v>
      </c>
      <c r="L460" s="50" cm="1">
        <f t="array" ref="L460">IF(ROW()&lt;=ROWS(Table1[]), INDEX(Table1[SalvageSum], ROW()), INDEX(Table2[SalvageSum], ROW()-ROWS(Table1[])))</f>
        <v>0</v>
      </c>
      <c r="M460" s="50" cm="1">
        <f t="array" ref="M460">IF(ROW()&lt;=ROWS(Table1[]), INDEX(Table1[ExpSalv], ROW()), INDEX(Table2[ExpSalv], ROW()-ROWS(Table1[])))</f>
        <v>0</v>
      </c>
      <c r="N460" t="str" cm="1">
        <f t="array" ref="N460">IF(ROW()&lt;=ROWS(Table1[]), INDEX(Table1[Agency], ROW()), INDEX(Table2[Agency], ROW()-ROWS(Table1[])))</f>
        <v>USFWS</v>
      </c>
      <c r="O460" cm="1">
        <f t="array" ref="O460">IF(ROW()&lt;=ROWS(Table1[]), INDEX(Table1[Notes], ROW()), INDEX(Table2[Comments], ROW()-ROWS(Table1[])))</f>
        <v>0</v>
      </c>
    </row>
    <row r="461" spans="1:15" x14ac:dyDescent="0.25">
      <c r="A461" cm="1">
        <f t="array" ref="A461">IF(ROW()&lt;=ROWS(Table1[]), INDEX(Table1[SurveyNo], ROW()), INDEX(Table2[SurveyNo], ROW()-ROWS(Table1[])))</f>
        <v>0</v>
      </c>
      <c r="B461" s="23" cm="1">
        <f t="array" ref="B461">IF(ROW()&lt;=ROWS(Table1[]), INDEX(Table1[Date], ROW()), INDEX(Table2[Date], ROW()-ROWS(Table1[])))</f>
        <v>45646</v>
      </c>
      <c r="C461" cm="1">
        <f t="array" ref="C461">IF(ROW()&lt;=ROWS(Table1[]), INDEX(Table1[SampleID], ROW()), INDEX(Table2[SampleID], ROW()-ROWS(Table1[])))</f>
        <v>0</v>
      </c>
      <c r="D461" t="str" cm="1">
        <f t="array" ref="D461">IF(ROW()&lt;=ROWS(Table1[]), INDEX(Table1[Survey], ROW()), INDEX(Table2[Survey], ROW()-ROWS(Table1[])))</f>
        <v>Chipps</v>
      </c>
      <c r="E461" t="str" cm="1">
        <f t="array" ref="E461">IF(ROW()&lt;=ROWS(Table1[]), INDEX(Table1[Station Code], ROW()), INDEX(Table2[Station], ROW()-ROWS(Table1[])))</f>
        <v>SB018M</v>
      </c>
      <c r="F461" cm="1">
        <f t="array" ref="F461">IF(ROW()&lt;=ROWS(Table1[]), INDEX(Table1[Region], ROW()), INDEX(Table2[Region], ROW()-ROWS(Table1[])))</f>
        <v>0</v>
      </c>
      <c r="G461" cm="1">
        <f t="array" ref="G461">IF(ROW()&lt;=ROWS(Table1[]), INDEX(Table1[Subregion], ROW()), INDEX(Table2[Subregion], ROW()-ROWS(Table1[])))</f>
        <v>0</v>
      </c>
      <c r="H461" t="str" cm="1">
        <f t="array" ref="H461">IF(ROW()&lt;=ROWS(Table1[]), INDEX(Table1[Stratum], ROW()), INDEX(Table2[Stratum], ROW()-ROWS(Table1[])))</f>
        <v>Chipps Island</v>
      </c>
      <c r="I461" cm="1">
        <f t="array" ref="I461">IF(ROW()&lt;=ROWS(Table1[]), INDEX(Table1[Fork Length], ROW()), INDEX(Table2[Length], ROW()-ROWS(Table1[])))</f>
        <v>100</v>
      </c>
      <c r="J461" cm="1">
        <f t="array" ref="J461">IF(ROW()&lt;=ROWS(Table1[]), INDEX(Table1[Catch], ROW()), INDEX(Table2[Frequency], ROW()-ROWS(Table1[])))</f>
        <v>2</v>
      </c>
      <c r="K461" t="str" cm="1">
        <f t="array" ref="K461">IF(ROW()&lt;=ROWS(Table1[]), INDEX(Table1[Life Stage], ROW()), INDEX(Table2[Life Stage], ROW()-ROWS(Table1[])))</f>
        <v>Adult</v>
      </c>
      <c r="L461" s="50" cm="1">
        <f t="array" ref="L461">IF(ROW()&lt;=ROWS(Table1[]), INDEX(Table1[SalvageSum], ROW()), INDEX(Table2[SalvageSum], ROW()-ROWS(Table1[])))</f>
        <v>0</v>
      </c>
      <c r="M461" s="50" cm="1">
        <f t="array" ref="M461">IF(ROW()&lt;=ROWS(Table1[]), INDEX(Table1[ExpSalv], ROW()), INDEX(Table2[ExpSalv], ROW()-ROWS(Table1[])))</f>
        <v>0</v>
      </c>
      <c r="N461" t="str" cm="1">
        <f t="array" ref="N461">IF(ROW()&lt;=ROWS(Table1[]), INDEX(Table1[Agency], ROW()), INDEX(Table2[Agency], ROW()-ROWS(Table1[])))</f>
        <v>USFWS</v>
      </c>
      <c r="O461" cm="1">
        <f t="array" ref="O461">IF(ROW()&lt;=ROWS(Table1[]), INDEX(Table1[Notes], ROW()), INDEX(Table2[Comments], ROW()-ROWS(Table1[])))</f>
        <v>0</v>
      </c>
    </row>
    <row r="462" spans="1:15" x14ac:dyDescent="0.25">
      <c r="A462" cm="1">
        <f t="array" ref="A462">IF(ROW()&lt;=ROWS(Table1[]), INDEX(Table1[SurveyNo], ROW()), INDEX(Table2[SurveyNo], ROW()-ROWS(Table1[])))</f>
        <v>0</v>
      </c>
      <c r="B462" s="23" cm="1">
        <f t="array" ref="B462">IF(ROW()&lt;=ROWS(Table1[]), INDEX(Table1[Date], ROW()), INDEX(Table2[Date], ROW()-ROWS(Table1[])))</f>
        <v>45646</v>
      </c>
      <c r="C462" cm="1">
        <f t="array" ref="C462">IF(ROW()&lt;=ROWS(Table1[]), INDEX(Table1[SampleID], ROW()), INDEX(Table2[SampleID], ROW()-ROWS(Table1[])))</f>
        <v>0</v>
      </c>
      <c r="D462" t="str" cm="1">
        <f t="array" ref="D462">IF(ROW()&lt;=ROWS(Table1[]), INDEX(Table1[Survey], ROW()), INDEX(Table2[Survey], ROW()-ROWS(Table1[])))</f>
        <v>Chipps</v>
      </c>
      <c r="E462" t="str" cm="1">
        <f t="array" ref="E462">IF(ROW()&lt;=ROWS(Table1[]), INDEX(Table1[Station Code], ROW()), INDEX(Table2[Station], ROW()-ROWS(Table1[])))</f>
        <v>SB018M</v>
      </c>
      <c r="F462" cm="1">
        <f t="array" ref="F462">IF(ROW()&lt;=ROWS(Table1[]), INDEX(Table1[Region], ROW()), INDEX(Table2[Region], ROW()-ROWS(Table1[])))</f>
        <v>0</v>
      </c>
      <c r="G462" cm="1">
        <f t="array" ref="G462">IF(ROW()&lt;=ROWS(Table1[]), INDEX(Table1[Subregion], ROW()), INDEX(Table2[Subregion], ROW()-ROWS(Table1[])))</f>
        <v>0</v>
      </c>
      <c r="H462" t="str" cm="1">
        <f t="array" ref="H462">IF(ROW()&lt;=ROWS(Table1[]), INDEX(Table1[Stratum], ROW()), INDEX(Table2[Stratum], ROW()-ROWS(Table1[])))</f>
        <v>Chipps Island</v>
      </c>
      <c r="I462" cm="1">
        <f t="array" ref="I462">IF(ROW()&lt;=ROWS(Table1[]), INDEX(Table1[Fork Length], ROW()), INDEX(Table2[Length], ROW()-ROWS(Table1[])))</f>
        <v>101</v>
      </c>
      <c r="J462" cm="1">
        <f t="array" ref="J462">IF(ROW()&lt;=ROWS(Table1[]), INDEX(Table1[Catch], ROW()), INDEX(Table2[Frequency], ROW()-ROWS(Table1[])))</f>
        <v>1</v>
      </c>
      <c r="K462" t="str" cm="1">
        <f t="array" ref="K462">IF(ROW()&lt;=ROWS(Table1[]), INDEX(Table1[Life Stage], ROW()), INDEX(Table2[Life Stage], ROW()-ROWS(Table1[])))</f>
        <v>Adult</v>
      </c>
      <c r="L462" s="50" cm="1">
        <f t="array" ref="L462">IF(ROW()&lt;=ROWS(Table1[]), INDEX(Table1[SalvageSum], ROW()), INDEX(Table2[SalvageSum], ROW()-ROWS(Table1[])))</f>
        <v>0</v>
      </c>
      <c r="M462" s="50" cm="1">
        <f t="array" ref="M462">IF(ROW()&lt;=ROWS(Table1[]), INDEX(Table1[ExpSalv], ROW()), INDEX(Table2[ExpSalv], ROW()-ROWS(Table1[])))</f>
        <v>0</v>
      </c>
      <c r="N462" t="str" cm="1">
        <f t="array" ref="N462">IF(ROW()&lt;=ROWS(Table1[]), INDEX(Table1[Agency], ROW()), INDEX(Table2[Agency], ROW()-ROWS(Table1[])))</f>
        <v>USFWS</v>
      </c>
      <c r="O462" cm="1">
        <f t="array" ref="O462">IF(ROW()&lt;=ROWS(Table1[]), INDEX(Table1[Notes], ROW()), INDEX(Table2[Comments], ROW()-ROWS(Table1[])))</f>
        <v>0</v>
      </c>
    </row>
    <row r="463" spans="1:15" x14ac:dyDescent="0.25">
      <c r="A463" cm="1">
        <f t="array" ref="A463">IF(ROW()&lt;=ROWS(Table1[]), INDEX(Table1[SurveyNo], ROW()), INDEX(Table2[SurveyNo], ROW()-ROWS(Table1[])))</f>
        <v>0</v>
      </c>
      <c r="B463" s="23" cm="1">
        <f t="array" ref="B463">IF(ROW()&lt;=ROWS(Table1[]), INDEX(Table1[Date], ROW()), INDEX(Table2[Date], ROW()-ROWS(Table1[])))</f>
        <v>45646</v>
      </c>
      <c r="C463" cm="1">
        <f t="array" ref="C463">IF(ROW()&lt;=ROWS(Table1[]), INDEX(Table1[SampleID], ROW()), INDEX(Table2[SampleID], ROW()-ROWS(Table1[])))</f>
        <v>0</v>
      </c>
      <c r="D463" t="str" cm="1">
        <f t="array" ref="D463">IF(ROW()&lt;=ROWS(Table1[]), INDEX(Table1[Survey], ROW()), INDEX(Table2[Survey], ROW()-ROWS(Table1[])))</f>
        <v>Chipps</v>
      </c>
      <c r="E463" t="str" cm="1">
        <f t="array" ref="E463">IF(ROW()&lt;=ROWS(Table1[]), INDEX(Table1[Station Code], ROW()), INDEX(Table2[Station], ROW()-ROWS(Table1[])))</f>
        <v>SB018M</v>
      </c>
      <c r="F463" cm="1">
        <f t="array" ref="F463">IF(ROW()&lt;=ROWS(Table1[]), INDEX(Table1[Region], ROW()), INDEX(Table2[Region], ROW()-ROWS(Table1[])))</f>
        <v>0</v>
      </c>
      <c r="G463" cm="1">
        <f t="array" ref="G463">IF(ROW()&lt;=ROWS(Table1[]), INDEX(Table1[Subregion], ROW()), INDEX(Table2[Subregion], ROW()-ROWS(Table1[])))</f>
        <v>0</v>
      </c>
      <c r="H463" t="str" cm="1">
        <f t="array" ref="H463">IF(ROW()&lt;=ROWS(Table1[]), INDEX(Table1[Stratum], ROW()), INDEX(Table2[Stratum], ROW()-ROWS(Table1[])))</f>
        <v>Chipps Island</v>
      </c>
      <c r="I463" cm="1">
        <f t="array" ref="I463">IF(ROW()&lt;=ROWS(Table1[]), INDEX(Table1[Fork Length], ROW()), INDEX(Table2[Length], ROW()-ROWS(Table1[])))</f>
        <v>102</v>
      </c>
      <c r="J463" cm="1">
        <f t="array" ref="J463">IF(ROW()&lt;=ROWS(Table1[]), INDEX(Table1[Catch], ROW()), INDEX(Table2[Frequency], ROW()-ROWS(Table1[])))</f>
        <v>1</v>
      </c>
      <c r="K463" t="str" cm="1">
        <f t="array" ref="K463">IF(ROW()&lt;=ROWS(Table1[]), INDEX(Table1[Life Stage], ROW()), INDEX(Table2[Life Stage], ROW()-ROWS(Table1[])))</f>
        <v>Adult</v>
      </c>
      <c r="L463" s="50" cm="1">
        <f t="array" ref="L463">IF(ROW()&lt;=ROWS(Table1[]), INDEX(Table1[SalvageSum], ROW()), INDEX(Table2[SalvageSum], ROW()-ROWS(Table1[])))</f>
        <v>0</v>
      </c>
      <c r="M463" s="50" cm="1">
        <f t="array" ref="M463">IF(ROW()&lt;=ROWS(Table1[]), INDEX(Table1[ExpSalv], ROW()), INDEX(Table2[ExpSalv], ROW()-ROWS(Table1[])))</f>
        <v>0</v>
      </c>
      <c r="N463" t="str" cm="1">
        <f t="array" ref="N463">IF(ROW()&lt;=ROWS(Table1[]), INDEX(Table1[Agency], ROW()), INDEX(Table2[Agency], ROW()-ROWS(Table1[])))</f>
        <v>USFWS</v>
      </c>
      <c r="O463" cm="1">
        <f t="array" ref="O463">IF(ROW()&lt;=ROWS(Table1[]), INDEX(Table1[Notes], ROW()), INDEX(Table2[Comments], ROW()-ROWS(Table1[])))</f>
        <v>0</v>
      </c>
    </row>
    <row r="464" spans="1:15" x14ac:dyDescent="0.25">
      <c r="A464" cm="1">
        <f t="array" ref="A464">IF(ROW()&lt;=ROWS(Table1[]), INDEX(Table1[SurveyNo], ROW()), INDEX(Table2[SurveyNo], ROW()-ROWS(Table1[])))</f>
        <v>0</v>
      </c>
      <c r="B464" s="23" cm="1">
        <f t="array" ref="B464">IF(ROW()&lt;=ROWS(Table1[]), INDEX(Table1[Date], ROW()), INDEX(Table2[Date], ROW()-ROWS(Table1[])))</f>
        <v>45646</v>
      </c>
      <c r="C464" cm="1">
        <f t="array" ref="C464">IF(ROW()&lt;=ROWS(Table1[]), INDEX(Table1[SampleID], ROW()), INDEX(Table2[SampleID], ROW()-ROWS(Table1[])))</f>
        <v>0</v>
      </c>
      <c r="D464" t="str" cm="1">
        <f t="array" ref="D464">IF(ROW()&lt;=ROWS(Table1[]), INDEX(Table1[Survey], ROW()), INDEX(Table2[Survey], ROW()-ROWS(Table1[])))</f>
        <v>Chipps</v>
      </c>
      <c r="E464" t="str" cm="1">
        <f t="array" ref="E464">IF(ROW()&lt;=ROWS(Table1[]), INDEX(Table1[Station Code], ROW()), INDEX(Table2[Station], ROW()-ROWS(Table1[])))</f>
        <v>SB018M</v>
      </c>
      <c r="F464" cm="1">
        <f t="array" ref="F464">IF(ROW()&lt;=ROWS(Table1[]), INDEX(Table1[Region], ROW()), INDEX(Table2[Region], ROW()-ROWS(Table1[])))</f>
        <v>0</v>
      </c>
      <c r="G464" cm="1">
        <f t="array" ref="G464">IF(ROW()&lt;=ROWS(Table1[]), INDEX(Table1[Subregion], ROW()), INDEX(Table2[Subregion], ROW()-ROWS(Table1[])))</f>
        <v>0</v>
      </c>
      <c r="H464" t="str" cm="1">
        <f t="array" ref="H464">IF(ROW()&lt;=ROWS(Table1[]), INDEX(Table1[Stratum], ROW()), INDEX(Table2[Stratum], ROW()-ROWS(Table1[])))</f>
        <v>Chipps Island</v>
      </c>
      <c r="I464" cm="1">
        <f t="array" ref="I464">IF(ROW()&lt;=ROWS(Table1[]), INDEX(Table1[Fork Length], ROW()), INDEX(Table2[Length], ROW()-ROWS(Table1[])))</f>
        <v>103</v>
      </c>
      <c r="J464" cm="1">
        <f t="array" ref="J464">IF(ROW()&lt;=ROWS(Table1[]), INDEX(Table1[Catch], ROW()), INDEX(Table2[Frequency], ROW()-ROWS(Table1[])))</f>
        <v>2</v>
      </c>
      <c r="K464" t="str" cm="1">
        <f t="array" ref="K464">IF(ROW()&lt;=ROWS(Table1[]), INDEX(Table1[Life Stage], ROW()), INDEX(Table2[Life Stage], ROW()-ROWS(Table1[])))</f>
        <v>Adult</v>
      </c>
      <c r="L464" s="50" cm="1">
        <f t="array" ref="L464">IF(ROW()&lt;=ROWS(Table1[]), INDEX(Table1[SalvageSum], ROW()), INDEX(Table2[SalvageSum], ROW()-ROWS(Table1[])))</f>
        <v>0</v>
      </c>
      <c r="M464" s="50" cm="1">
        <f t="array" ref="M464">IF(ROW()&lt;=ROWS(Table1[]), INDEX(Table1[ExpSalv], ROW()), INDEX(Table2[ExpSalv], ROW()-ROWS(Table1[])))</f>
        <v>0</v>
      </c>
      <c r="N464" t="str" cm="1">
        <f t="array" ref="N464">IF(ROW()&lt;=ROWS(Table1[]), INDEX(Table1[Agency], ROW()), INDEX(Table2[Agency], ROW()-ROWS(Table1[])))</f>
        <v>USFWS</v>
      </c>
      <c r="O464" cm="1">
        <f t="array" ref="O464">IF(ROW()&lt;=ROWS(Table1[]), INDEX(Table1[Notes], ROW()), INDEX(Table2[Comments], ROW()-ROWS(Table1[])))</f>
        <v>0</v>
      </c>
    </row>
    <row r="465" spans="1:15" x14ac:dyDescent="0.25">
      <c r="A465" cm="1">
        <f t="array" ref="A465">IF(ROW()&lt;=ROWS(Table1[]), INDEX(Table1[SurveyNo], ROW()), INDEX(Table2[SurveyNo], ROW()-ROWS(Table1[])))</f>
        <v>0</v>
      </c>
      <c r="B465" s="23" cm="1">
        <f t="array" ref="B465">IF(ROW()&lt;=ROWS(Table1[]), INDEX(Table1[Date], ROW()), INDEX(Table2[Date], ROW()-ROWS(Table1[])))</f>
        <v>45646</v>
      </c>
      <c r="C465" cm="1">
        <f t="array" ref="C465">IF(ROW()&lt;=ROWS(Table1[]), INDEX(Table1[SampleID], ROW()), INDEX(Table2[SampleID], ROW()-ROWS(Table1[])))</f>
        <v>0</v>
      </c>
      <c r="D465" t="str" cm="1">
        <f t="array" ref="D465">IF(ROW()&lt;=ROWS(Table1[]), INDEX(Table1[Survey], ROW()), INDEX(Table2[Survey], ROW()-ROWS(Table1[])))</f>
        <v>Chipps</v>
      </c>
      <c r="E465" t="str" cm="1">
        <f t="array" ref="E465">IF(ROW()&lt;=ROWS(Table1[]), INDEX(Table1[Station Code], ROW()), INDEX(Table2[Station], ROW()-ROWS(Table1[])))</f>
        <v>SB018M</v>
      </c>
      <c r="F465" cm="1">
        <f t="array" ref="F465">IF(ROW()&lt;=ROWS(Table1[]), INDEX(Table1[Region], ROW()), INDEX(Table2[Region], ROW()-ROWS(Table1[])))</f>
        <v>0</v>
      </c>
      <c r="G465" cm="1">
        <f t="array" ref="G465">IF(ROW()&lt;=ROWS(Table1[]), INDEX(Table1[Subregion], ROW()), INDEX(Table2[Subregion], ROW()-ROWS(Table1[])))</f>
        <v>0</v>
      </c>
      <c r="H465" t="str" cm="1">
        <f t="array" ref="H465">IF(ROW()&lt;=ROWS(Table1[]), INDEX(Table1[Stratum], ROW()), INDEX(Table2[Stratum], ROW()-ROWS(Table1[])))</f>
        <v>Chipps Island</v>
      </c>
      <c r="I465" cm="1">
        <f t="array" ref="I465">IF(ROW()&lt;=ROWS(Table1[]), INDEX(Table1[Fork Length], ROW()), INDEX(Table2[Length], ROW()-ROWS(Table1[])))</f>
        <v>104</v>
      </c>
      <c r="J465" cm="1">
        <f t="array" ref="J465">IF(ROW()&lt;=ROWS(Table1[]), INDEX(Table1[Catch], ROW()), INDEX(Table2[Frequency], ROW()-ROWS(Table1[])))</f>
        <v>3</v>
      </c>
      <c r="K465" t="str" cm="1">
        <f t="array" ref="K465">IF(ROW()&lt;=ROWS(Table1[]), INDEX(Table1[Life Stage], ROW()), INDEX(Table2[Life Stage], ROW()-ROWS(Table1[])))</f>
        <v>Adult</v>
      </c>
      <c r="L465" s="50" cm="1">
        <f t="array" ref="L465">IF(ROW()&lt;=ROWS(Table1[]), INDEX(Table1[SalvageSum], ROW()), INDEX(Table2[SalvageSum], ROW()-ROWS(Table1[])))</f>
        <v>0</v>
      </c>
      <c r="M465" s="50" cm="1">
        <f t="array" ref="M465">IF(ROW()&lt;=ROWS(Table1[]), INDEX(Table1[ExpSalv], ROW()), INDEX(Table2[ExpSalv], ROW()-ROWS(Table1[])))</f>
        <v>0</v>
      </c>
      <c r="N465" t="str" cm="1">
        <f t="array" ref="N465">IF(ROW()&lt;=ROWS(Table1[]), INDEX(Table1[Agency], ROW()), INDEX(Table2[Agency], ROW()-ROWS(Table1[])))</f>
        <v>USFWS</v>
      </c>
      <c r="O465" cm="1">
        <f t="array" ref="O465">IF(ROW()&lt;=ROWS(Table1[]), INDEX(Table1[Notes], ROW()), INDEX(Table2[Comments], ROW()-ROWS(Table1[])))</f>
        <v>0</v>
      </c>
    </row>
    <row r="466" spans="1:15" x14ac:dyDescent="0.25">
      <c r="A466" cm="1">
        <f t="array" ref="A466">IF(ROW()&lt;=ROWS(Table1[]), INDEX(Table1[SurveyNo], ROW()), INDEX(Table2[SurveyNo], ROW()-ROWS(Table1[])))</f>
        <v>0</v>
      </c>
      <c r="B466" s="23" cm="1">
        <f t="array" ref="B466">IF(ROW()&lt;=ROWS(Table1[]), INDEX(Table1[Date], ROW()), INDEX(Table2[Date], ROW()-ROWS(Table1[])))</f>
        <v>45646</v>
      </c>
      <c r="C466" cm="1">
        <f t="array" ref="C466">IF(ROW()&lt;=ROWS(Table1[]), INDEX(Table1[SampleID], ROW()), INDEX(Table2[SampleID], ROW()-ROWS(Table1[])))</f>
        <v>0</v>
      </c>
      <c r="D466" t="str" cm="1">
        <f t="array" ref="D466">IF(ROW()&lt;=ROWS(Table1[]), INDEX(Table1[Survey], ROW()), INDEX(Table2[Survey], ROW()-ROWS(Table1[])))</f>
        <v>Chipps</v>
      </c>
      <c r="E466" t="str" cm="1">
        <f t="array" ref="E466">IF(ROW()&lt;=ROWS(Table1[]), INDEX(Table1[Station Code], ROW()), INDEX(Table2[Station], ROW()-ROWS(Table1[])))</f>
        <v>SB018M</v>
      </c>
      <c r="F466" cm="1">
        <f t="array" ref="F466">IF(ROW()&lt;=ROWS(Table1[]), INDEX(Table1[Region], ROW()), INDEX(Table2[Region], ROW()-ROWS(Table1[])))</f>
        <v>0</v>
      </c>
      <c r="G466" cm="1">
        <f t="array" ref="G466">IF(ROW()&lt;=ROWS(Table1[]), INDEX(Table1[Subregion], ROW()), INDEX(Table2[Subregion], ROW()-ROWS(Table1[])))</f>
        <v>0</v>
      </c>
      <c r="H466" t="str" cm="1">
        <f t="array" ref="H466">IF(ROW()&lt;=ROWS(Table1[]), INDEX(Table1[Stratum], ROW()), INDEX(Table2[Stratum], ROW()-ROWS(Table1[])))</f>
        <v>Chipps Island</v>
      </c>
      <c r="I466" cm="1">
        <f t="array" ref="I466">IF(ROW()&lt;=ROWS(Table1[]), INDEX(Table1[Fork Length], ROW()), INDEX(Table2[Length], ROW()-ROWS(Table1[])))</f>
        <v>105</v>
      </c>
      <c r="J466" cm="1">
        <f t="array" ref="J466">IF(ROW()&lt;=ROWS(Table1[]), INDEX(Table1[Catch], ROW()), INDEX(Table2[Frequency], ROW()-ROWS(Table1[])))</f>
        <v>2</v>
      </c>
      <c r="K466" t="str" cm="1">
        <f t="array" ref="K466">IF(ROW()&lt;=ROWS(Table1[]), INDEX(Table1[Life Stage], ROW()), INDEX(Table2[Life Stage], ROW()-ROWS(Table1[])))</f>
        <v>Adult</v>
      </c>
      <c r="L466" s="50" cm="1">
        <f t="array" ref="L466">IF(ROW()&lt;=ROWS(Table1[]), INDEX(Table1[SalvageSum], ROW()), INDEX(Table2[SalvageSum], ROW()-ROWS(Table1[])))</f>
        <v>0</v>
      </c>
      <c r="M466" s="50" cm="1">
        <f t="array" ref="M466">IF(ROW()&lt;=ROWS(Table1[]), INDEX(Table1[ExpSalv], ROW()), INDEX(Table2[ExpSalv], ROW()-ROWS(Table1[])))</f>
        <v>0</v>
      </c>
      <c r="N466" t="str" cm="1">
        <f t="array" ref="N466">IF(ROW()&lt;=ROWS(Table1[]), INDEX(Table1[Agency], ROW()), INDEX(Table2[Agency], ROW()-ROWS(Table1[])))</f>
        <v>USFWS</v>
      </c>
      <c r="O466" cm="1">
        <f t="array" ref="O466">IF(ROW()&lt;=ROWS(Table1[]), INDEX(Table1[Notes], ROW()), INDEX(Table2[Comments], ROW()-ROWS(Table1[])))</f>
        <v>0</v>
      </c>
    </row>
    <row r="467" spans="1:15" x14ac:dyDescent="0.25">
      <c r="A467" cm="1">
        <f t="array" ref="A467">IF(ROW()&lt;=ROWS(Table1[]), INDEX(Table1[SurveyNo], ROW()), INDEX(Table2[SurveyNo], ROW()-ROWS(Table1[])))</f>
        <v>0</v>
      </c>
      <c r="B467" s="23" cm="1">
        <f t="array" ref="B467">IF(ROW()&lt;=ROWS(Table1[]), INDEX(Table1[Date], ROW()), INDEX(Table2[Date], ROW()-ROWS(Table1[])))</f>
        <v>45646</v>
      </c>
      <c r="C467" cm="1">
        <f t="array" ref="C467">IF(ROW()&lt;=ROWS(Table1[]), INDEX(Table1[SampleID], ROW()), INDEX(Table2[SampleID], ROW()-ROWS(Table1[])))</f>
        <v>0</v>
      </c>
      <c r="D467" t="str" cm="1">
        <f t="array" ref="D467">IF(ROW()&lt;=ROWS(Table1[]), INDEX(Table1[Survey], ROW()), INDEX(Table2[Survey], ROW()-ROWS(Table1[])))</f>
        <v>Chipps</v>
      </c>
      <c r="E467" t="str" cm="1">
        <f t="array" ref="E467">IF(ROW()&lt;=ROWS(Table1[]), INDEX(Table1[Station Code], ROW()), INDEX(Table2[Station], ROW()-ROWS(Table1[])))</f>
        <v>SB018M</v>
      </c>
      <c r="F467" cm="1">
        <f t="array" ref="F467">IF(ROW()&lt;=ROWS(Table1[]), INDEX(Table1[Region], ROW()), INDEX(Table2[Region], ROW()-ROWS(Table1[])))</f>
        <v>0</v>
      </c>
      <c r="G467" cm="1">
        <f t="array" ref="G467">IF(ROW()&lt;=ROWS(Table1[]), INDEX(Table1[Subregion], ROW()), INDEX(Table2[Subregion], ROW()-ROWS(Table1[])))</f>
        <v>0</v>
      </c>
      <c r="H467" t="str" cm="1">
        <f t="array" ref="H467">IF(ROW()&lt;=ROWS(Table1[]), INDEX(Table1[Stratum], ROW()), INDEX(Table2[Stratum], ROW()-ROWS(Table1[])))</f>
        <v>Chipps Island</v>
      </c>
      <c r="I467" cm="1">
        <f t="array" ref="I467">IF(ROW()&lt;=ROWS(Table1[]), INDEX(Table1[Fork Length], ROW()), INDEX(Table2[Length], ROW()-ROWS(Table1[])))</f>
        <v>106</v>
      </c>
      <c r="J467" cm="1">
        <f t="array" ref="J467">IF(ROW()&lt;=ROWS(Table1[]), INDEX(Table1[Catch], ROW()), INDEX(Table2[Frequency], ROW()-ROWS(Table1[])))</f>
        <v>1</v>
      </c>
      <c r="K467" t="str" cm="1">
        <f t="array" ref="K467">IF(ROW()&lt;=ROWS(Table1[]), INDEX(Table1[Life Stage], ROW()), INDEX(Table2[Life Stage], ROW()-ROWS(Table1[])))</f>
        <v>Adult</v>
      </c>
      <c r="L467" s="50" cm="1">
        <f t="array" ref="L467">IF(ROW()&lt;=ROWS(Table1[]), INDEX(Table1[SalvageSum], ROW()), INDEX(Table2[SalvageSum], ROW()-ROWS(Table1[])))</f>
        <v>0</v>
      </c>
      <c r="M467" s="50" cm="1">
        <f t="array" ref="M467">IF(ROW()&lt;=ROWS(Table1[]), INDEX(Table1[ExpSalv], ROW()), INDEX(Table2[ExpSalv], ROW()-ROWS(Table1[])))</f>
        <v>0</v>
      </c>
      <c r="N467" t="str" cm="1">
        <f t="array" ref="N467">IF(ROW()&lt;=ROWS(Table1[]), INDEX(Table1[Agency], ROW()), INDEX(Table2[Agency], ROW()-ROWS(Table1[])))</f>
        <v>USFWS</v>
      </c>
      <c r="O467" cm="1">
        <f t="array" ref="O467">IF(ROW()&lt;=ROWS(Table1[]), INDEX(Table1[Notes], ROW()), INDEX(Table2[Comments], ROW()-ROWS(Table1[])))</f>
        <v>0</v>
      </c>
    </row>
    <row r="468" spans="1:15" x14ac:dyDescent="0.25">
      <c r="A468" cm="1">
        <f t="array" ref="A468">IF(ROW()&lt;=ROWS(Table1[]), INDEX(Table1[SurveyNo], ROW()), INDEX(Table2[SurveyNo], ROW()-ROWS(Table1[])))</f>
        <v>0</v>
      </c>
      <c r="B468" s="23" cm="1">
        <f t="array" ref="B468">IF(ROW()&lt;=ROWS(Table1[]), INDEX(Table1[Date], ROW()), INDEX(Table2[Date], ROW()-ROWS(Table1[])))</f>
        <v>45646</v>
      </c>
      <c r="C468" cm="1">
        <f t="array" ref="C468">IF(ROW()&lt;=ROWS(Table1[]), INDEX(Table1[SampleID], ROW()), INDEX(Table2[SampleID], ROW()-ROWS(Table1[])))</f>
        <v>0</v>
      </c>
      <c r="D468" t="str" cm="1">
        <f t="array" ref="D468">IF(ROW()&lt;=ROWS(Table1[]), INDEX(Table1[Survey], ROW()), INDEX(Table2[Survey], ROW()-ROWS(Table1[])))</f>
        <v>Chipps</v>
      </c>
      <c r="E468" t="str" cm="1">
        <f t="array" ref="E468">IF(ROW()&lt;=ROWS(Table1[]), INDEX(Table1[Station Code], ROW()), INDEX(Table2[Station], ROW()-ROWS(Table1[])))</f>
        <v>SB018M</v>
      </c>
      <c r="F468" cm="1">
        <f t="array" ref="F468">IF(ROW()&lt;=ROWS(Table1[]), INDEX(Table1[Region], ROW()), INDEX(Table2[Region], ROW()-ROWS(Table1[])))</f>
        <v>0</v>
      </c>
      <c r="G468" cm="1">
        <f t="array" ref="G468">IF(ROW()&lt;=ROWS(Table1[]), INDEX(Table1[Subregion], ROW()), INDEX(Table2[Subregion], ROW()-ROWS(Table1[])))</f>
        <v>0</v>
      </c>
      <c r="H468" t="str" cm="1">
        <f t="array" ref="H468">IF(ROW()&lt;=ROWS(Table1[]), INDEX(Table1[Stratum], ROW()), INDEX(Table2[Stratum], ROW()-ROWS(Table1[])))</f>
        <v>Chipps Island</v>
      </c>
      <c r="I468" cm="1">
        <f t="array" ref="I468">IF(ROW()&lt;=ROWS(Table1[]), INDEX(Table1[Fork Length], ROW()), INDEX(Table2[Length], ROW()-ROWS(Table1[])))</f>
        <v>107</v>
      </c>
      <c r="J468" cm="1">
        <f t="array" ref="J468">IF(ROW()&lt;=ROWS(Table1[]), INDEX(Table1[Catch], ROW()), INDEX(Table2[Frequency], ROW()-ROWS(Table1[])))</f>
        <v>2</v>
      </c>
      <c r="K468" t="str" cm="1">
        <f t="array" ref="K468">IF(ROW()&lt;=ROWS(Table1[]), INDEX(Table1[Life Stage], ROW()), INDEX(Table2[Life Stage], ROW()-ROWS(Table1[])))</f>
        <v>Adult</v>
      </c>
      <c r="L468" s="50" cm="1">
        <f t="array" ref="L468">IF(ROW()&lt;=ROWS(Table1[]), INDEX(Table1[SalvageSum], ROW()), INDEX(Table2[SalvageSum], ROW()-ROWS(Table1[])))</f>
        <v>0</v>
      </c>
      <c r="M468" s="50" cm="1">
        <f t="array" ref="M468">IF(ROW()&lt;=ROWS(Table1[]), INDEX(Table1[ExpSalv], ROW()), INDEX(Table2[ExpSalv], ROW()-ROWS(Table1[])))</f>
        <v>0</v>
      </c>
      <c r="N468" t="str" cm="1">
        <f t="array" ref="N468">IF(ROW()&lt;=ROWS(Table1[]), INDEX(Table1[Agency], ROW()), INDEX(Table2[Agency], ROW()-ROWS(Table1[])))</f>
        <v>USFWS</v>
      </c>
      <c r="O468" cm="1">
        <f t="array" ref="O468">IF(ROW()&lt;=ROWS(Table1[]), INDEX(Table1[Notes], ROW()), INDEX(Table2[Comments], ROW()-ROWS(Table1[])))</f>
        <v>0</v>
      </c>
    </row>
    <row r="469" spans="1:15" x14ac:dyDescent="0.25">
      <c r="A469" cm="1">
        <f t="array" ref="A469">IF(ROW()&lt;=ROWS(Table1[]), INDEX(Table1[SurveyNo], ROW()), INDEX(Table2[SurveyNo], ROW()-ROWS(Table1[])))</f>
        <v>0</v>
      </c>
      <c r="B469" s="23" cm="1">
        <f t="array" ref="B469">IF(ROW()&lt;=ROWS(Table1[]), INDEX(Table1[Date], ROW()), INDEX(Table2[Date], ROW()-ROWS(Table1[])))</f>
        <v>45646</v>
      </c>
      <c r="C469" cm="1">
        <f t="array" ref="C469">IF(ROW()&lt;=ROWS(Table1[]), INDEX(Table1[SampleID], ROW()), INDEX(Table2[SampleID], ROW()-ROWS(Table1[])))</f>
        <v>0</v>
      </c>
      <c r="D469" t="str" cm="1">
        <f t="array" ref="D469">IF(ROW()&lt;=ROWS(Table1[]), INDEX(Table1[Survey], ROW()), INDEX(Table2[Survey], ROW()-ROWS(Table1[])))</f>
        <v>Chipps</v>
      </c>
      <c r="E469" t="str" cm="1">
        <f t="array" ref="E469">IF(ROW()&lt;=ROWS(Table1[]), INDEX(Table1[Station Code], ROW()), INDEX(Table2[Station], ROW()-ROWS(Table1[])))</f>
        <v>SB018M</v>
      </c>
      <c r="F469" cm="1">
        <f t="array" ref="F469">IF(ROW()&lt;=ROWS(Table1[]), INDEX(Table1[Region], ROW()), INDEX(Table2[Region], ROW()-ROWS(Table1[])))</f>
        <v>0</v>
      </c>
      <c r="G469" cm="1">
        <f t="array" ref="G469">IF(ROW()&lt;=ROWS(Table1[]), INDEX(Table1[Subregion], ROW()), INDEX(Table2[Subregion], ROW()-ROWS(Table1[])))</f>
        <v>0</v>
      </c>
      <c r="H469" t="str" cm="1">
        <f t="array" ref="H469">IF(ROW()&lt;=ROWS(Table1[]), INDEX(Table1[Stratum], ROW()), INDEX(Table2[Stratum], ROW()-ROWS(Table1[])))</f>
        <v>Chipps Island</v>
      </c>
      <c r="I469" cm="1">
        <f t="array" ref="I469">IF(ROW()&lt;=ROWS(Table1[]), INDEX(Table1[Fork Length], ROW()), INDEX(Table2[Length], ROW()-ROWS(Table1[])))</f>
        <v>108</v>
      </c>
      <c r="J469" cm="1">
        <f t="array" ref="J469">IF(ROW()&lt;=ROWS(Table1[]), INDEX(Table1[Catch], ROW()), INDEX(Table2[Frequency], ROW()-ROWS(Table1[])))</f>
        <v>4</v>
      </c>
      <c r="K469" t="str" cm="1">
        <f t="array" ref="K469">IF(ROW()&lt;=ROWS(Table1[]), INDEX(Table1[Life Stage], ROW()), INDEX(Table2[Life Stage], ROW()-ROWS(Table1[])))</f>
        <v>Adult</v>
      </c>
      <c r="L469" s="50" cm="1">
        <f t="array" ref="L469">IF(ROW()&lt;=ROWS(Table1[]), INDEX(Table1[SalvageSum], ROW()), INDEX(Table2[SalvageSum], ROW()-ROWS(Table1[])))</f>
        <v>0</v>
      </c>
      <c r="M469" s="50" cm="1">
        <f t="array" ref="M469">IF(ROW()&lt;=ROWS(Table1[]), INDEX(Table1[ExpSalv], ROW()), INDEX(Table2[ExpSalv], ROW()-ROWS(Table1[])))</f>
        <v>0</v>
      </c>
      <c r="N469" t="str" cm="1">
        <f t="array" ref="N469">IF(ROW()&lt;=ROWS(Table1[]), INDEX(Table1[Agency], ROW()), INDEX(Table2[Agency], ROW()-ROWS(Table1[])))</f>
        <v>USFWS</v>
      </c>
      <c r="O469" cm="1">
        <f t="array" ref="O469">IF(ROW()&lt;=ROWS(Table1[]), INDEX(Table1[Notes], ROW()), INDEX(Table2[Comments], ROW()-ROWS(Table1[])))</f>
        <v>0</v>
      </c>
    </row>
    <row r="470" spans="1:15" x14ac:dyDescent="0.25">
      <c r="A470" cm="1">
        <f t="array" ref="A470">IF(ROW()&lt;=ROWS(Table1[]), INDEX(Table1[SurveyNo], ROW()), INDEX(Table2[SurveyNo], ROW()-ROWS(Table1[])))</f>
        <v>0</v>
      </c>
      <c r="B470" s="23" cm="1">
        <f t="array" ref="B470">IF(ROW()&lt;=ROWS(Table1[]), INDEX(Table1[Date], ROW()), INDEX(Table2[Date], ROW()-ROWS(Table1[])))</f>
        <v>45646</v>
      </c>
      <c r="C470" cm="1">
        <f t="array" ref="C470">IF(ROW()&lt;=ROWS(Table1[]), INDEX(Table1[SampleID], ROW()), INDEX(Table2[SampleID], ROW()-ROWS(Table1[])))</f>
        <v>0</v>
      </c>
      <c r="D470" t="str" cm="1">
        <f t="array" ref="D470">IF(ROW()&lt;=ROWS(Table1[]), INDEX(Table1[Survey], ROW()), INDEX(Table2[Survey], ROW()-ROWS(Table1[])))</f>
        <v>Chipps</v>
      </c>
      <c r="E470" t="str" cm="1">
        <f t="array" ref="E470">IF(ROW()&lt;=ROWS(Table1[]), INDEX(Table1[Station Code], ROW()), INDEX(Table2[Station], ROW()-ROWS(Table1[])))</f>
        <v>SB018M</v>
      </c>
      <c r="F470" cm="1">
        <f t="array" ref="F470">IF(ROW()&lt;=ROWS(Table1[]), INDEX(Table1[Region], ROW()), INDEX(Table2[Region], ROW()-ROWS(Table1[])))</f>
        <v>0</v>
      </c>
      <c r="G470" cm="1">
        <f t="array" ref="G470">IF(ROW()&lt;=ROWS(Table1[]), INDEX(Table1[Subregion], ROW()), INDEX(Table2[Subregion], ROW()-ROWS(Table1[])))</f>
        <v>0</v>
      </c>
      <c r="H470" t="str" cm="1">
        <f t="array" ref="H470">IF(ROW()&lt;=ROWS(Table1[]), INDEX(Table1[Stratum], ROW()), INDEX(Table2[Stratum], ROW()-ROWS(Table1[])))</f>
        <v>Chipps Island</v>
      </c>
      <c r="I470" cm="1">
        <f t="array" ref="I470">IF(ROW()&lt;=ROWS(Table1[]), INDEX(Table1[Fork Length], ROW()), INDEX(Table2[Length], ROW()-ROWS(Table1[])))</f>
        <v>110</v>
      </c>
      <c r="J470" cm="1">
        <f t="array" ref="J470">IF(ROW()&lt;=ROWS(Table1[]), INDEX(Table1[Catch], ROW()), INDEX(Table2[Frequency], ROW()-ROWS(Table1[])))</f>
        <v>4</v>
      </c>
      <c r="K470" t="str" cm="1">
        <f t="array" ref="K470">IF(ROW()&lt;=ROWS(Table1[]), INDEX(Table1[Life Stage], ROW()), INDEX(Table2[Life Stage], ROW()-ROWS(Table1[])))</f>
        <v>Adult</v>
      </c>
      <c r="L470" s="50" cm="1">
        <f t="array" ref="L470">IF(ROW()&lt;=ROWS(Table1[]), INDEX(Table1[SalvageSum], ROW()), INDEX(Table2[SalvageSum], ROW()-ROWS(Table1[])))</f>
        <v>0</v>
      </c>
      <c r="M470" s="50" cm="1">
        <f t="array" ref="M470">IF(ROW()&lt;=ROWS(Table1[]), INDEX(Table1[ExpSalv], ROW()), INDEX(Table2[ExpSalv], ROW()-ROWS(Table1[])))</f>
        <v>0</v>
      </c>
      <c r="N470" t="str" cm="1">
        <f t="array" ref="N470">IF(ROW()&lt;=ROWS(Table1[]), INDEX(Table1[Agency], ROW()), INDEX(Table2[Agency], ROW()-ROWS(Table1[])))</f>
        <v>USFWS</v>
      </c>
      <c r="O470" cm="1">
        <f t="array" ref="O470">IF(ROW()&lt;=ROWS(Table1[]), INDEX(Table1[Notes], ROW()), INDEX(Table2[Comments], ROW()-ROWS(Table1[])))</f>
        <v>0</v>
      </c>
    </row>
    <row r="471" spans="1:15" x14ac:dyDescent="0.25">
      <c r="A471" cm="1">
        <f t="array" ref="A471">IF(ROW()&lt;=ROWS(Table1[]), INDEX(Table1[SurveyNo], ROW()), INDEX(Table2[SurveyNo], ROW()-ROWS(Table1[])))</f>
        <v>0</v>
      </c>
      <c r="B471" s="23" cm="1">
        <f t="array" ref="B471">IF(ROW()&lt;=ROWS(Table1[]), INDEX(Table1[Date], ROW()), INDEX(Table2[Date], ROW()-ROWS(Table1[])))</f>
        <v>45646</v>
      </c>
      <c r="C471" cm="1">
        <f t="array" ref="C471">IF(ROW()&lt;=ROWS(Table1[]), INDEX(Table1[SampleID], ROW()), INDEX(Table2[SampleID], ROW()-ROWS(Table1[])))</f>
        <v>0</v>
      </c>
      <c r="D471" t="str" cm="1">
        <f t="array" ref="D471">IF(ROW()&lt;=ROWS(Table1[]), INDEX(Table1[Survey], ROW()), INDEX(Table2[Survey], ROW()-ROWS(Table1[])))</f>
        <v>Chipps</v>
      </c>
      <c r="E471" t="str" cm="1">
        <f t="array" ref="E471">IF(ROW()&lt;=ROWS(Table1[]), INDEX(Table1[Station Code], ROW()), INDEX(Table2[Station], ROW()-ROWS(Table1[])))</f>
        <v>SB018M</v>
      </c>
      <c r="F471" cm="1">
        <f t="array" ref="F471">IF(ROW()&lt;=ROWS(Table1[]), INDEX(Table1[Region], ROW()), INDEX(Table2[Region], ROW()-ROWS(Table1[])))</f>
        <v>0</v>
      </c>
      <c r="G471" cm="1">
        <f t="array" ref="G471">IF(ROW()&lt;=ROWS(Table1[]), INDEX(Table1[Subregion], ROW()), INDEX(Table2[Subregion], ROW()-ROWS(Table1[])))</f>
        <v>0</v>
      </c>
      <c r="H471" t="str" cm="1">
        <f t="array" ref="H471">IF(ROW()&lt;=ROWS(Table1[]), INDEX(Table1[Stratum], ROW()), INDEX(Table2[Stratum], ROW()-ROWS(Table1[])))</f>
        <v>Chipps Island</v>
      </c>
      <c r="I471" cm="1">
        <f t="array" ref="I471">IF(ROW()&lt;=ROWS(Table1[]), INDEX(Table1[Fork Length], ROW()), INDEX(Table2[Length], ROW()-ROWS(Table1[])))</f>
        <v>111</v>
      </c>
      <c r="J471" cm="1">
        <f t="array" ref="J471">IF(ROW()&lt;=ROWS(Table1[]), INDEX(Table1[Catch], ROW()), INDEX(Table2[Frequency], ROW()-ROWS(Table1[])))</f>
        <v>2</v>
      </c>
      <c r="K471" t="str" cm="1">
        <f t="array" ref="K471">IF(ROW()&lt;=ROWS(Table1[]), INDEX(Table1[Life Stage], ROW()), INDEX(Table2[Life Stage], ROW()-ROWS(Table1[])))</f>
        <v>Adult</v>
      </c>
      <c r="L471" s="50" cm="1">
        <f t="array" ref="L471">IF(ROW()&lt;=ROWS(Table1[]), INDEX(Table1[SalvageSum], ROW()), INDEX(Table2[SalvageSum], ROW()-ROWS(Table1[])))</f>
        <v>0</v>
      </c>
      <c r="M471" s="50" cm="1">
        <f t="array" ref="M471">IF(ROW()&lt;=ROWS(Table1[]), INDEX(Table1[ExpSalv], ROW()), INDEX(Table2[ExpSalv], ROW()-ROWS(Table1[])))</f>
        <v>0</v>
      </c>
      <c r="N471" t="str" cm="1">
        <f t="array" ref="N471">IF(ROW()&lt;=ROWS(Table1[]), INDEX(Table1[Agency], ROW()), INDEX(Table2[Agency], ROW()-ROWS(Table1[])))</f>
        <v>USFWS</v>
      </c>
      <c r="O471" cm="1">
        <f t="array" ref="O471">IF(ROW()&lt;=ROWS(Table1[]), INDEX(Table1[Notes], ROW()), INDEX(Table2[Comments], ROW()-ROWS(Table1[])))</f>
        <v>0</v>
      </c>
    </row>
    <row r="472" spans="1:15" x14ac:dyDescent="0.25">
      <c r="A472" cm="1">
        <f t="array" ref="A472">IF(ROW()&lt;=ROWS(Table1[]), INDEX(Table1[SurveyNo], ROW()), INDEX(Table2[SurveyNo], ROW()-ROWS(Table1[])))</f>
        <v>0</v>
      </c>
      <c r="B472" s="23" cm="1">
        <f t="array" ref="B472">IF(ROW()&lt;=ROWS(Table1[]), INDEX(Table1[Date], ROW()), INDEX(Table2[Date], ROW()-ROWS(Table1[])))</f>
        <v>45646</v>
      </c>
      <c r="C472" cm="1">
        <f t="array" ref="C472">IF(ROW()&lt;=ROWS(Table1[]), INDEX(Table1[SampleID], ROW()), INDEX(Table2[SampleID], ROW()-ROWS(Table1[])))</f>
        <v>0</v>
      </c>
      <c r="D472" t="str" cm="1">
        <f t="array" ref="D472">IF(ROW()&lt;=ROWS(Table1[]), INDEX(Table1[Survey], ROW()), INDEX(Table2[Survey], ROW()-ROWS(Table1[])))</f>
        <v>Chipps</v>
      </c>
      <c r="E472" t="str" cm="1">
        <f t="array" ref="E472">IF(ROW()&lt;=ROWS(Table1[]), INDEX(Table1[Station Code], ROW()), INDEX(Table2[Station], ROW()-ROWS(Table1[])))</f>
        <v>SB018M</v>
      </c>
      <c r="F472" cm="1">
        <f t="array" ref="F472">IF(ROW()&lt;=ROWS(Table1[]), INDEX(Table1[Region], ROW()), INDEX(Table2[Region], ROW()-ROWS(Table1[])))</f>
        <v>0</v>
      </c>
      <c r="G472" cm="1">
        <f t="array" ref="G472">IF(ROW()&lt;=ROWS(Table1[]), INDEX(Table1[Subregion], ROW()), INDEX(Table2[Subregion], ROW()-ROWS(Table1[])))</f>
        <v>0</v>
      </c>
      <c r="H472" t="str" cm="1">
        <f t="array" ref="H472">IF(ROW()&lt;=ROWS(Table1[]), INDEX(Table1[Stratum], ROW()), INDEX(Table2[Stratum], ROW()-ROWS(Table1[])))</f>
        <v>Chipps Island</v>
      </c>
      <c r="I472" cm="1">
        <f t="array" ref="I472">IF(ROW()&lt;=ROWS(Table1[]), INDEX(Table1[Fork Length], ROW()), INDEX(Table2[Length], ROW()-ROWS(Table1[])))</f>
        <v>112</v>
      </c>
      <c r="J472" cm="1">
        <f t="array" ref="J472">IF(ROW()&lt;=ROWS(Table1[]), INDEX(Table1[Catch], ROW()), INDEX(Table2[Frequency], ROW()-ROWS(Table1[])))</f>
        <v>3</v>
      </c>
      <c r="K472" t="str" cm="1">
        <f t="array" ref="K472">IF(ROW()&lt;=ROWS(Table1[]), INDEX(Table1[Life Stage], ROW()), INDEX(Table2[Life Stage], ROW()-ROWS(Table1[])))</f>
        <v>Adult</v>
      </c>
      <c r="L472" s="50" cm="1">
        <f t="array" ref="L472">IF(ROW()&lt;=ROWS(Table1[]), INDEX(Table1[SalvageSum], ROW()), INDEX(Table2[SalvageSum], ROW()-ROWS(Table1[])))</f>
        <v>0</v>
      </c>
      <c r="M472" s="50" cm="1">
        <f t="array" ref="M472">IF(ROW()&lt;=ROWS(Table1[]), INDEX(Table1[ExpSalv], ROW()), INDEX(Table2[ExpSalv], ROW()-ROWS(Table1[])))</f>
        <v>0</v>
      </c>
      <c r="N472" t="str" cm="1">
        <f t="array" ref="N472">IF(ROW()&lt;=ROWS(Table1[]), INDEX(Table1[Agency], ROW()), INDEX(Table2[Agency], ROW()-ROWS(Table1[])))</f>
        <v>USFWS</v>
      </c>
      <c r="O472" cm="1">
        <f t="array" ref="O472">IF(ROW()&lt;=ROWS(Table1[]), INDEX(Table1[Notes], ROW()), INDEX(Table2[Comments], ROW()-ROWS(Table1[])))</f>
        <v>0</v>
      </c>
    </row>
    <row r="473" spans="1:15" x14ac:dyDescent="0.25">
      <c r="A473" cm="1">
        <f t="array" ref="A473">IF(ROW()&lt;=ROWS(Table1[]), INDEX(Table1[SurveyNo], ROW()), INDEX(Table2[SurveyNo], ROW()-ROWS(Table1[])))</f>
        <v>0</v>
      </c>
      <c r="B473" s="23" cm="1">
        <f t="array" ref="B473">IF(ROW()&lt;=ROWS(Table1[]), INDEX(Table1[Date], ROW()), INDEX(Table2[Date], ROW()-ROWS(Table1[])))</f>
        <v>45646</v>
      </c>
      <c r="C473" cm="1">
        <f t="array" ref="C473">IF(ROW()&lt;=ROWS(Table1[]), INDEX(Table1[SampleID], ROW()), INDEX(Table2[SampleID], ROW()-ROWS(Table1[])))</f>
        <v>0</v>
      </c>
      <c r="D473" t="str" cm="1">
        <f t="array" ref="D473">IF(ROW()&lt;=ROWS(Table1[]), INDEX(Table1[Survey], ROW()), INDEX(Table2[Survey], ROW()-ROWS(Table1[])))</f>
        <v>Chipps</v>
      </c>
      <c r="E473" t="str" cm="1">
        <f t="array" ref="E473">IF(ROW()&lt;=ROWS(Table1[]), INDEX(Table1[Station Code], ROW()), INDEX(Table2[Station], ROW()-ROWS(Table1[])))</f>
        <v>SB018M</v>
      </c>
      <c r="F473" cm="1">
        <f t="array" ref="F473">IF(ROW()&lt;=ROWS(Table1[]), INDEX(Table1[Region], ROW()), INDEX(Table2[Region], ROW()-ROWS(Table1[])))</f>
        <v>0</v>
      </c>
      <c r="G473" cm="1">
        <f t="array" ref="G473">IF(ROW()&lt;=ROWS(Table1[]), INDEX(Table1[Subregion], ROW()), INDEX(Table2[Subregion], ROW()-ROWS(Table1[])))</f>
        <v>0</v>
      </c>
      <c r="H473" t="str" cm="1">
        <f t="array" ref="H473">IF(ROW()&lt;=ROWS(Table1[]), INDEX(Table1[Stratum], ROW()), INDEX(Table2[Stratum], ROW()-ROWS(Table1[])))</f>
        <v>Chipps Island</v>
      </c>
      <c r="I473" cm="1">
        <f t="array" ref="I473">IF(ROW()&lt;=ROWS(Table1[]), INDEX(Table1[Fork Length], ROW()), INDEX(Table2[Length], ROW()-ROWS(Table1[])))</f>
        <v>113</v>
      </c>
      <c r="J473" cm="1">
        <f t="array" ref="J473">IF(ROW()&lt;=ROWS(Table1[]), INDEX(Table1[Catch], ROW()), INDEX(Table2[Frequency], ROW()-ROWS(Table1[])))</f>
        <v>1</v>
      </c>
      <c r="K473" t="str" cm="1">
        <f t="array" ref="K473">IF(ROW()&lt;=ROWS(Table1[]), INDEX(Table1[Life Stage], ROW()), INDEX(Table2[Life Stage], ROW()-ROWS(Table1[])))</f>
        <v>Adult</v>
      </c>
      <c r="L473" s="50" cm="1">
        <f t="array" ref="L473">IF(ROW()&lt;=ROWS(Table1[]), INDEX(Table1[SalvageSum], ROW()), INDEX(Table2[SalvageSum], ROW()-ROWS(Table1[])))</f>
        <v>0</v>
      </c>
      <c r="M473" s="50" cm="1">
        <f t="array" ref="M473">IF(ROW()&lt;=ROWS(Table1[]), INDEX(Table1[ExpSalv], ROW()), INDEX(Table2[ExpSalv], ROW()-ROWS(Table1[])))</f>
        <v>0</v>
      </c>
      <c r="N473" t="str" cm="1">
        <f t="array" ref="N473">IF(ROW()&lt;=ROWS(Table1[]), INDEX(Table1[Agency], ROW()), INDEX(Table2[Agency], ROW()-ROWS(Table1[])))</f>
        <v>USFWS</v>
      </c>
      <c r="O473" cm="1">
        <f t="array" ref="O473">IF(ROW()&lt;=ROWS(Table1[]), INDEX(Table1[Notes], ROW()), INDEX(Table2[Comments], ROW()-ROWS(Table1[])))</f>
        <v>0</v>
      </c>
    </row>
    <row r="474" spans="1:15" x14ac:dyDescent="0.25">
      <c r="A474" cm="1">
        <f t="array" ref="A474">IF(ROW()&lt;=ROWS(Table1[]), INDEX(Table1[SurveyNo], ROW()), INDEX(Table2[SurveyNo], ROW()-ROWS(Table1[])))</f>
        <v>0</v>
      </c>
      <c r="B474" s="23" cm="1">
        <f t="array" ref="B474">IF(ROW()&lt;=ROWS(Table1[]), INDEX(Table1[Date], ROW()), INDEX(Table2[Date], ROW()-ROWS(Table1[])))</f>
        <v>45646</v>
      </c>
      <c r="C474" cm="1">
        <f t="array" ref="C474">IF(ROW()&lt;=ROWS(Table1[]), INDEX(Table1[SampleID], ROW()), INDEX(Table2[SampleID], ROW()-ROWS(Table1[])))</f>
        <v>0</v>
      </c>
      <c r="D474" t="str" cm="1">
        <f t="array" ref="D474">IF(ROW()&lt;=ROWS(Table1[]), INDEX(Table1[Survey], ROW()), INDEX(Table2[Survey], ROW()-ROWS(Table1[])))</f>
        <v>Chipps</v>
      </c>
      <c r="E474" t="str" cm="1">
        <f t="array" ref="E474">IF(ROW()&lt;=ROWS(Table1[]), INDEX(Table1[Station Code], ROW()), INDEX(Table2[Station], ROW()-ROWS(Table1[])))</f>
        <v>SB018M</v>
      </c>
      <c r="F474" cm="1">
        <f t="array" ref="F474">IF(ROW()&lt;=ROWS(Table1[]), INDEX(Table1[Region], ROW()), INDEX(Table2[Region], ROW()-ROWS(Table1[])))</f>
        <v>0</v>
      </c>
      <c r="G474" cm="1">
        <f t="array" ref="G474">IF(ROW()&lt;=ROWS(Table1[]), INDEX(Table1[Subregion], ROW()), INDEX(Table2[Subregion], ROW()-ROWS(Table1[])))</f>
        <v>0</v>
      </c>
      <c r="H474" t="str" cm="1">
        <f t="array" ref="H474">IF(ROW()&lt;=ROWS(Table1[]), INDEX(Table1[Stratum], ROW()), INDEX(Table2[Stratum], ROW()-ROWS(Table1[])))</f>
        <v>Chipps Island</v>
      </c>
      <c r="I474" cm="1">
        <f t="array" ref="I474">IF(ROW()&lt;=ROWS(Table1[]), INDEX(Table1[Fork Length], ROW()), INDEX(Table2[Length], ROW()-ROWS(Table1[])))</f>
        <v>116</v>
      </c>
      <c r="J474" cm="1">
        <f t="array" ref="J474">IF(ROW()&lt;=ROWS(Table1[]), INDEX(Table1[Catch], ROW()), INDEX(Table2[Frequency], ROW()-ROWS(Table1[])))</f>
        <v>1</v>
      </c>
      <c r="K474" t="str" cm="1">
        <f t="array" ref="K474">IF(ROW()&lt;=ROWS(Table1[]), INDEX(Table1[Life Stage], ROW()), INDEX(Table2[Life Stage], ROW()-ROWS(Table1[])))</f>
        <v>Adult</v>
      </c>
      <c r="L474" s="50" cm="1">
        <f t="array" ref="L474">IF(ROW()&lt;=ROWS(Table1[]), INDEX(Table1[SalvageSum], ROW()), INDEX(Table2[SalvageSum], ROW()-ROWS(Table1[])))</f>
        <v>0</v>
      </c>
      <c r="M474" s="50" cm="1">
        <f t="array" ref="M474">IF(ROW()&lt;=ROWS(Table1[]), INDEX(Table1[ExpSalv], ROW()), INDEX(Table2[ExpSalv], ROW()-ROWS(Table1[])))</f>
        <v>0</v>
      </c>
      <c r="N474" t="str" cm="1">
        <f t="array" ref="N474">IF(ROW()&lt;=ROWS(Table1[]), INDEX(Table1[Agency], ROW()), INDEX(Table2[Agency], ROW()-ROWS(Table1[])))</f>
        <v>USFWS</v>
      </c>
      <c r="O474" cm="1">
        <f t="array" ref="O474">IF(ROW()&lt;=ROWS(Table1[]), INDEX(Table1[Notes], ROW()), INDEX(Table2[Comments], ROW()-ROWS(Table1[])))</f>
        <v>0</v>
      </c>
    </row>
    <row r="475" spans="1:15" x14ac:dyDescent="0.25">
      <c r="A475" cm="1">
        <f t="array" ref="A475">IF(ROW()&lt;=ROWS(Table1[]), INDEX(Table1[SurveyNo], ROW()), INDEX(Table2[SurveyNo], ROW()-ROWS(Table1[])))</f>
        <v>0</v>
      </c>
      <c r="B475" s="23" cm="1">
        <f t="array" ref="B475">IF(ROW()&lt;=ROWS(Table1[]), INDEX(Table1[Date], ROW()), INDEX(Table2[Date], ROW()-ROWS(Table1[])))</f>
        <v>45646</v>
      </c>
      <c r="C475" cm="1">
        <f t="array" ref="C475">IF(ROW()&lt;=ROWS(Table1[]), INDEX(Table1[SampleID], ROW()), INDEX(Table2[SampleID], ROW()-ROWS(Table1[])))</f>
        <v>0</v>
      </c>
      <c r="D475" t="str" cm="1">
        <f t="array" ref="D475">IF(ROW()&lt;=ROWS(Table1[]), INDEX(Table1[Survey], ROW()), INDEX(Table2[Survey], ROW()-ROWS(Table1[])))</f>
        <v>Chipps</v>
      </c>
      <c r="E475" t="str" cm="1">
        <f t="array" ref="E475">IF(ROW()&lt;=ROWS(Table1[]), INDEX(Table1[Station Code], ROW()), INDEX(Table2[Station], ROW()-ROWS(Table1[])))</f>
        <v>SB018M</v>
      </c>
      <c r="F475" cm="1">
        <f t="array" ref="F475">IF(ROW()&lt;=ROWS(Table1[]), INDEX(Table1[Region], ROW()), INDEX(Table2[Region], ROW()-ROWS(Table1[])))</f>
        <v>0</v>
      </c>
      <c r="G475" cm="1">
        <f t="array" ref="G475">IF(ROW()&lt;=ROWS(Table1[]), INDEX(Table1[Subregion], ROW()), INDEX(Table2[Subregion], ROW()-ROWS(Table1[])))</f>
        <v>0</v>
      </c>
      <c r="H475" t="str" cm="1">
        <f t="array" ref="H475">IF(ROW()&lt;=ROWS(Table1[]), INDEX(Table1[Stratum], ROW()), INDEX(Table2[Stratum], ROW()-ROWS(Table1[])))</f>
        <v>Chipps Island</v>
      </c>
      <c r="I475" cm="1">
        <f t="array" ref="I475">IF(ROW()&lt;=ROWS(Table1[]), INDEX(Table1[Fork Length], ROW()), INDEX(Table2[Length], ROW()-ROWS(Table1[])))</f>
        <v>117</v>
      </c>
      <c r="J475" cm="1">
        <f t="array" ref="J475">IF(ROW()&lt;=ROWS(Table1[]), INDEX(Table1[Catch], ROW()), INDEX(Table2[Frequency], ROW()-ROWS(Table1[])))</f>
        <v>1</v>
      </c>
      <c r="K475" t="str" cm="1">
        <f t="array" ref="K475">IF(ROW()&lt;=ROWS(Table1[]), INDEX(Table1[Life Stage], ROW()), INDEX(Table2[Life Stage], ROW()-ROWS(Table1[])))</f>
        <v>Adult</v>
      </c>
      <c r="L475" s="50" cm="1">
        <f t="array" ref="L475">IF(ROW()&lt;=ROWS(Table1[]), INDEX(Table1[SalvageSum], ROW()), INDEX(Table2[SalvageSum], ROW()-ROWS(Table1[])))</f>
        <v>0</v>
      </c>
      <c r="M475" s="50" cm="1">
        <f t="array" ref="M475">IF(ROW()&lt;=ROWS(Table1[]), INDEX(Table1[ExpSalv], ROW()), INDEX(Table2[ExpSalv], ROW()-ROWS(Table1[])))</f>
        <v>0</v>
      </c>
      <c r="N475" t="str" cm="1">
        <f t="array" ref="N475">IF(ROW()&lt;=ROWS(Table1[]), INDEX(Table1[Agency], ROW()), INDEX(Table2[Agency], ROW()-ROWS(Table1[])))</f>
        <v>USFWS</v>
      </c>
      <c r="O475" cm="1">
        <f t="array" ref="O475">IF(ROW()&lt;=ROWS(Table1[]), INDEX(Table1[Notes], ROW()), INDEX(Table2[Comments], ROW()-ROWS(Table1[])))</f>
        <v>0</v>
      </c>
    </row>
    <row r="476" spans="1:15" x14ac:dyDescent="0.25">
      <c r="A476" cm="1">
        <f t="array" ref="A476">IF(ROW()&lt;=ROWS(Table1[]), INDEX(Table1[SurveyNo], ROW()), INDEX(Table2[SurveyNo], ROW()-ROWS(Table1[])))</f>
        <v>0</v>
      </c>
      <c r="B476" s="23" cm="1">
        <f t="array" ref="B476">IF(ROW()&lt;=ROWS(Table1[]), INDEX(Table1[Date], ROW()), INDEX(Table2[Date], ROW()-ROWS(Table1[])))</f>
        <v>45646</v>
      </c>
      <c r="C476" cm="1">
        <f t="array" ref="C476">IF(ROW()&lt;=ROWS(Table1[]), INDEX(Table1[SampleID], ROW()), INDEX(Table2[SampleID], ROW()-ROWS(Table1[])))</f>
        <v>0</v>
      </c>
      <c r="D476" t="str" cm="1">
        <f t="array" ref="D476">IF(ROW()&lt;=ROWS(Table1[]), INDEX(Table1[Survey], ROW()), INDEX(Table2[Survey], ROW()-ROWS(Table1[])))</f>
        <v>Chipps</v>
      </c>
      <c r="E476" t="str" cm="1">
        <f t="array" ref="E476">IF(ROW()&lt;=ROWS(Table1[]), INDEX(Table1[Station Code], ROW()), INDEX(Table2[Station], ROW()-ROWS(Table1[])))</f>
        <v>SB018M</v>
      </c>
      <c r="F476" cm="1">
        <f t="array" ref="F476">IF(ROW()&lt;=ROWS(Table1[]), INDEX(Table1[Region], ROW()), INDEX(Table2[Region], ROW()-ROWS(Table1[])))</f>
        <v>0</v>
      </c>
      <c r="G476" cm="1">
        <f t="array" ref="G476">IF(ROW()&lt;=ROWS(Table1[]), INDEX(Table1[Subregion], ROW()), INDEX(Table2[Subregion], ROW()-ROWS(Table1[])))</f>
        <v>0</v>
      </c>
      <c r="H476" t="str" cm="1">
        <f t="array" ref="H476">IF(ROW()&lt;=ROWS(Table1[]), INDEX(Table1[Stratum], ROW()), INDEX(Table2[Stratum], ROW()-ROWS(Table1[])))</f>
        <v>Chipps Island</v>
      </c>
      <c r="I476" cm="1">
        <f t="array" ref="I476">IF(ROW()&lt;=ROWS(Table1[]), INDEX(Table1[Fork Length], ROW()), INDEX(Table2[Length], ROW()-ROWS(Table1[])))</f>
        <v>119</v>
      </c>
      <c r="J476" cm="1">
        <f t="array" ref="J476">IF(ROW()&lt;=ROWS(Table1[]), INDEX(Table1[Catch], ROW()), INDEX(Table2[Frequency], ROW()-ROWS(Table1[])))</f>
        <v>3</v>
      </c>
      <c r="K476" t="str" cm="1">
        <f t="array" ref="K476">IF(ROW()&lt;=ROWS(Table1[]), INDEX(Table1[Life Stage], ROW()), INDEX(Table2[Life Stage], ROW()-ROWS(Table1[])))</f>
        <v>Adult</v>
      </c>
      <c r="L476" s="50" cm="1">
        <f t="array" ref="L476">IF(ROW()&lt;=ROWS(Table1[]), INDEX(Table1[SalvageSum], ROW()), INDEX(Table2[SalvageSum], ROW()-ROWS(Table1[])))</f>
        <v>0</v>
      </c>
      <c r="M476" s="50" cm="1">
        <f t="array" ref="M476">IF(ROW()&lt;=ROWS(Table1[]), INDEX(Table1[ExpSalv], ROW()), INDEX(Table2[ExpSalv], ROW()-ROWS(Table1[])))</f>
        <v>0</v>
      </c>
      <c r="N476" t="str" cm="1">
        <f t="array" ref="N476">IF(ROW()&lt;=ROWS(Table1[]), INDEX(Table1[Agency], ROW()), INDEX(Table2[Agency], ROW()-ROWS(Table1[])))</f>
        <v>USFWS</v>
      </c>
      <c r="O476" cm="1">
        <f t="array" ref="O476">IF(ROW()&lt;=ROWS(Table1[]), INDEX(Table1[Notes], ROW()), INDEX(Table2[Comments], ROW()-ROWS(Table1[])))</f>
        <v>0</v>
      </c>
    </row>
    <row r="477" spans="1:15" x14ac:dyDescent="0.25">
      <c r="A477" cm="1">
        <f t="array" ref="A477">IF(ROW()&lt;=ROWS(Table1[]), INDEX(Table1[SurveyNo], ROW()), INDEX(Table2[SurveyNo], ROW()-ROWS(Table1[])))</f>
        <v>0</v>
      </c>
      <c r="B477" s="23" cm="1">
        <f t="array" ref="B477">IF(ROW()&lt;=ROWS(Table1[]), INDEX(Table1[Date], ROW()), INDEX(Table2[Date], ROW()-ROWS(Table1[])))</f>
        <v>45646</v>
      </c>
      <c r="C477" cm="1">
        <f t="array" ref="C477">IF(ROW()&lt;=ROWS(Table1[]), INDEX(Table1[SampleID], ROW()), INDEX(Table2[SampleID], ROW()-ROWS(Table1[])))</f>
        <v>0</v>
      </c>
      <c r="D477" t="str" cm="1">
        <f t="array" ref="D477">IF(ROW()&lt;=ROWS(Table1[]), INDEX(Table1[Survey], ROW()), INDEX(Table2[Survey], ROW()-ROWS(Table1[])))</f>
        <v>Chipps</v>
      </c>
      <c r="E477" t="str" cm="1">
        <f t="array" ref="E477">IF(ROW()&lt;=ROWS(Table1[]), INDEX(Table1[Station Code], ROW()), INDEX(Table2[Station], ROW()-ROWS(Table1[])))</f>
        <v>SB018M</v>
      </c>
      <c r="F477" cm="1">
        <f t="array" ref="F477">IF(ROW()&lt;=ROWS(Table1[]), INDEX(Table1[Region], ROW()), INDEX(Table2[Region], ROW()-ROWS(Table1[])))</f>
        <v>0</v>
      </c>
      <c r="G477" cm="1">
        <f t="array" ref="G477">IF(ROW()&lt;=ROWS(Table1[]), INDEX(Table1[Subregion], ROW()), INDEX(Table2[Subregion], ROW()-ROWS(Table1[])))</f>
        <v>0</v>
      </c>
      <c r="H477" t="str" cm="1">
        <f t="array" ref="H477">IF(ROW()&lt;=ROWS(Table1[]), INDEX(Table1[Stratum], ROW()), INDEX(Table2[Stratum], ROW()-ROWS(Table1[])))</f>
        <v>Chipps Island</v>
      </c>
      <c r="I477" cm="1">
        <f t="array" ref="I477">IF(ROW()&lt;=ROWS(Table1[]), INDEX(Table1[Fork Length], ROW()), INDEX(Table2[Length], ROW()-ROWS(Table1[])))</f>
        <v>120</v>
      </c>
      <c r="J477" cm="1">
        <f t="array" ref="J477">IF(ROW()&lt;=ROWS(Table1[]), INDEX(Table1[Catch], ROW()), INDEX(Table2[Frequency], ROW()-ROWS(Table1[])))</f>
        <v>1</v>
      </c>
      <c r="K477" t="str" cm="1">
        <f t="array" ref="K477">IF(ROW()&lt;=ROWS(Table1[]), INDEX(Table1[Life Stage], ROW()), INDEX(Table2[Life Stage], ROW()-ROWS(Table1[])))</f>
        <v>Adult</v>
      </c>
      <c r="L477" s="50" cm="1">
        <f t="array" ref="L477">IF(ROW()&lt;=ROWS(Table1[]), INDEX(Table1[SalvageSum], ROW()), INDEX(Table2[SalvageSum], ROW()-ROWS(Table1[])))</f>
        <v>0</v>
      </c>
      <c r="M477" s="50" cm="1">
        <f t="array" ref="M477">IF(ROW()&lt;=ROWS(Table1[]), INDEX(Table1[ExpSalv], ROW()), INDEX(Table2[ExpSalv], ROW()-ROWS(Table1[])))</f>
        <v>0</v>
      </c>
      <c r="N477" t="str" cm="1">
        <f t="array" ref="N477">IF(ROW()&lt;=ROWS(Table1[]), INDEX(Table1[Agency], ROW()), INDEX(Table2[Agency], ROW()-ROWS(Table1[])))</f>
        <v>USFWS</v>
      </c>
      <c r="O477" cm="1">
        <f t="array" ref="O477">IF(ROW()&lt;=ROWS(Table1[]), INDEX(Table1[Notes], ROW()), INDEX(Table2[Comments], ROW()-ROWS(Table1[])))</f>
        <v>0</v>
      </c>
    </row>
    <row r="478" spans="1:15" x14ac:dyDescent="0.25">
      <c r="A478" cm="1">
        <f t="array" ref="A478">IF(ROW()&lt;=ROWS(Table1[]), INDEX(Table1[SurveyNo], ROW()), INDEX(Table2[SurveyNo], ROW()-ROWS(Table1[])))</f>
        <v>0</v>
      </c>
      <c r="B478" s="23" cm="1">
        <f t="array" ref="B478">IF(ROW()&lt;=ROWS(Table1[]), INDEX(Table1[Date], ROW()), INDEX(Table2[Date], ROW()-ROWS(Table1[])))</f>
        <v>45646</v>
      </c>
      <c r="C478" cm="1">
        <f t="array" ref="C478">IF(ROW()&lt;=ROWS(Table1[]), INDEX(Table1[SampleID], ROW()), INDEX(Table2[SampleID], ROW()-ROWS(Table1[])))</f>
        <v>0</v>
      </c>
      <c r="D478" t="str" cm="1">
        <f t="array" ref="D478">IF(ROW()&lt;=ROWS(Table1[]), INDEX(Table1[Survey], ROW()), INDEX(Table2[Survey], ROW()-ROWS(Table1[])))</f>
        <v>Chipps</v>
      </c>
      <c r="E478" t="str" cm="1">
        <f t="array" ref="E478">IF(ROW()&lt;=ROWS(Table1[]), INDEX(Table1[Station Code], ROW()), INDEX(Table2[Station], ROW()-ROWS(Table1[])))</f>
        <v>SB018M</v>
      </c>
      <c r="F478" cm="1">
        <f t="array" ref="F478">IF(ROW()&lt;=ROWS(Table1[]), INDEX(Table1[Region], ROW()), INDEX(Table2[Region], ROW()-ROWS(Table1[])))</f>
        <v>0</v>
      </c>
      <c r="G478" cm="1">
        <f t="array" ref="G478">IF(ROW()&lt;=ROWS(Table1[]), INDEX(Table1[Subregion], ROW()), INDEX(Table2[Subregion], ROW()-ROWS(Table1[])))</f>
        <v>0</v>
      </c>
      <c r="H478" t="str" cm="1">
        <f t="array" ref="H478">IF(ROW()&lt;=ROWS(Table1[]), INDEX(Table1[Stratum], ROW()), INDEX(Table2[Stratum], ROW()-ROWS(Table1[])))</f>
        <v>Chipps Island</v>
      </c>
      <c r="I478" cm="1">
        <f t="array" ref="I478">IF(ROW()&lt;=ROWS(Table1[]), INDEX(Table1[Fork Length], ROW()), INDEX(Table2[Length], ROW()-ROWS(Table1[])))</f>
        <v>122</v>
      </c>
      <c r="J478" cm="1">
        <f t="array" ref="J478">IF(ROW()&lt;=ROWS(Table1[]), INDEX(Table1[Catch], ROW()), INDEX(Table2[Frequency], ROW()-ROWS(Table1[])))</f>
        <v>1</v>
      </c>
      <c r="K478" t="str" cm="1">
        <f t="array" ref="K478">IF(ROW()&lt;=ROWS(Table1[]), INDEX(Table1[Life Stage], ROW()), INDEX(Table2[Life Stage], ROW()-ROWS(Table1[])))</f>
        <v>Adult</v>
      </c>
      <c r="L478" s="50" cm="1">
        <f t="array" ref="L478">IF(ROW()&lt;=ROWS(Table1[]), INDEX(Table1[SalvageSum], ROW()), INDEX(Table2[SalvageSum], ROW()-ROWS(Table1[])))</f>
        <v>0</v>
      </c>
      <c r="M478" s="50" cm="1">
        <f t="array" ref="M478">IF(ROW()&lt;=ROWS(Table1[]), INDEX(Table1[ExpSalv], ROW()), INDEX(Table2[ExpSalv], ROW()-ROWS(Table1[])))</f>
        <v>0</v>
      </c>
      <c r="N478" t="str" cm="1">
        <f t="array" ref="N478">IF(ROW()&lt;=ROWS(Table1[]), INDEX(Table1[Agency], ROW()), INDEX(Table2[Agency], ROW()-ROWS(Table1[])))</f>
        <v>USFWS</v>
      </c>
      <c r="O478" cm="1">
        <f t="array" ref="O478">IF(ROW()&lt;=ROWS(Table1[]), INDEX(Table1[Notes], ROW()), INDEX(Table2[Comments], ROW()-ROWS(Table1[])))</f>
        <v>0</v>
      </c>
    </row>
    <row r="479" spans="1:15" x14ac:dyDescent="0.25">
      <c r="A479" cm="1">
        <f t="array" ref="A479">IF(ROW()&lt;=ROWS(Table1[]), INDEX(Table1[SurveyNo], ROW()), INDEX(Table2[SurveyNo], ROW()-ROWS(Table1[])))</f>
        <v>0</v>
      </c>
      <c r="B479" s="23" cm="1">
        <f t="array" ref="B479">IF(ROW()&lt;=ROWS(Table1[]), INDEX(Table1[Date], ROW()), INDEX(Table2[Date], ROW()-ROWS(Table1[])))</f>
        <v>45646</v>
      </c>
      <c r="C479" cm="1">
        <f t="array" ref="C479">IF(ROW()&lt;=ROWS(Table1[]), INDEX(Table1[SampleID], ROW()), INDEX(Table2[SampleID], ROW()-ROWS(Table1[])))</f>
        <v>0</v>
      </c>
      <c r="D479" t="str" cm="1">
        <f t="array" ref="D479">IF(ROW()&lt;=ROWS(Table1[]), INDEX(Table1[Survey], ROW()), INDEX(Table2[Survey], ROW()-ROWS(Table1[])))</f>
        <v>Chipps</v>
      </c>
      <c r="E479" t="str" cm="1">
        <f t="array" ref="E479">IF(ROW()&lt;=ROWS(Table1[]), INDEX(Table1[Station Code], ROW()), INDEX(Table2[Station], ROW()-ROWS(Table1[])))</f>
        <v>SB018N</v>
      </c>
      <c r="F479" cm="1">
        <f t="array" ref="F479">IF(ROW()&lt;=ROWS(Table1[]), INDEX(Table1[Region], ROW()), INDEX(Table2[Region], ROW()-ROWS(Table1[])))</f>
        <v>0</v>
      </c>
      <c r="G479" cm="1">
        <f t="array" ref="G479">IF(ROW()&lt;=ROWS(Table1[]), INDEX(Table1[Subregion], ROW()), INDEX(Table2[Subregion], ROW()-ROWS(Table1[])))</f>
        <v>0</v>
      </c>
      <c r="H479" t="str" cm="1">
        <f t="array" ref="H479">IF(ROW()&lt;=ROWS(Table1[]), INDEX(Table1[Stratum], ROW()), INDEX(Table2[Stratum], ROW()-ROWS(Table1[])))</f>
        <v>Chipps Island</v>
      </c>
      <c r="I479" cm="1">
        <f t="array" ref="I479">IF(ROW()&lt;=ROWS(Table1[]), INDEX(Table1[Fork Length], ROW()), INDEX(Table2[Length], ROW()-ROWS(Table1[])))</f>
        <v>77</v>
      </c>
      <c r="J479" cm="1">
        <f t="array" ref="J479">IF(ROW()&lt;=ROWS(Table1[]), INDEX(Table1[Catch], ROW()), INDEX(Table2[Frequency], ROW()-ROWS(Table1[])))</f>
        <v>2</v>
      </c>
      <c r="K479" t="str" cm="1">
        <f t="array" ref="K479">IF(ROW()&lt;=ROWS(Table1[]), INDEX(Table1[Life Stage], ROW()), INDEX(Table2[Life Stage], ROW()-ROWS(Table1[])))</f>
        <v>Juvenile</v>
      </c>
      <c r="L479" s="50" cm="1">
        <f t="array" ref="L479">IF(ROW()&lt;=ROWS(Table1[]), INDEX(Table1[SalvageSum], ROW()), INDEX(Table2[SalvageSum], ROW()-ROWS(Table1[])))</f>
        <v>0</v>
      </c>
      <c r="M479" s="50" cm="1">
        <f t="array" ref="M479">IF(ROW()&lt;=ROWS(Table1[]), INDEX(Table1[ExpSalv], ROW()), INDEX(Table2[ExpSalv], ROW()-ROWS(Table1[])))</f>
        <v>0</v>
      </c>
      <c r="N479" t="str" cm="1">
        <f t="array" ref="N479">IF(ROW()&lt;=ROWS(Table1[]), INDEX(Table1[Agency], ROW()), INDEX(Table2[Agency], ROW()-ROWS(Table1[])))</f>
        <v>USFWS</v>
      </c>
      <c r="O479" cm="1">
        <f t="array" ref="O479">IF(ROW()&lt;=ROWS(Table1[]), INDEX(Table1[Notes], ROW()), INDEX(Table2[Comments], ROW()-ROWS(Table1[])))</f>
        <v>0</v>
      </c>
    </row>
    <row r="480" spans="1:15" x14ac:dyDescent="0.25">
      <c r="A480" cm="1">
        <f t="array" ref="A480">IF(ROW()&lt;=ROWS(Table1[]), INDEX(Table1[SurveyNo], ROW()), INDEX(Table2[SurveyNo], ROW()-ROWS(Table1[])))</f>
        <v>0</v>
      </c>
      <c r="B480" s="23" cm="1">
        <f t="array" ref="B480">IF(ROW()&lt;=ROWS(Table1[]), INDEX(Table1[Date], ROW()), INDEX(Table2[Date], ROW()-ROWS(Table1[])))</f>
        <v>45646</v>
      </c>
      <c r="C480" cm="1">
        <f t="array" ref="C480">IF(ROW()&lt;=ROWS(Table1[]), INDEX(Table1[SampleID], ROW()), INDEX(Table2[SampleID], ROW()-ROWS(Table1[])))</f>
        <v>0</v>
      </c>
      <c r="D480" t="str" cm="1">
        <f t="array" ref="D480">IF(ROW()&lt;=ROWS(Table1[]), INDEX(Table1[Survey], ROW()), INDEX(Table2[Survey], ROW()-ROWS(Table1[])))</f>
        <v>Chipps</v>
      </c>
      <c r="E480" t="str" cm="1">
        <f t="array" ref="E480">IF(ROW()&lt;=ROWS(Table1[]), INDEX(Table1[Station Code], ROW()), INDEX(Table2[Station], ROW()-ROWS(Table1[])))</f>
        <v>SB018N</v>
      </c>
      <c r="F480" cm="1">
        <f t="array" ref="F480">IF(ROW()&lt;=ROWS(Table1[]), INDEX(Table1[Region], ROW()), INDEX(Table2[Region], ROW()-ROWS(Table1[])))</f>
        <v>0</v>
      </c>
      <c r="G480" cm="1">
        <f t="array" ref="G480">IF(ROW()&lt;=ROWS(Table1[]), INDEX(Table1[Subregion], ROW()), INDEX(Table2[Subregion], ROW()-ROWS(Table1[])))</f>
        <v>0</v>
      </c>
      <c r="H480" t="str" cm="1">
        <f t="array" ref="H480">IF(ROW()&lt;=ROWS(Table1[]), INDEX(Table1[Stratum], ROW()), INDEX(Table2[Stratum], ROW()-ROWS(Table1[])))</f>
        <v>Chipps Island</v>
      </c>
      <c r="I480" cm="1">
        <f t="array" ref="I480">IF(ROW()&lt;=ROWS(Table1[]), INDEX(Table1[Fork Length], ROW()), INDEX(Table2[Length], ROW()-ROWS(Table1[])))</f>
        <v>94</v>
      </c>
      <c r="J480" cm="1">
        <f t="array" ref="J480">IF(ROW()&lt;=ROWS(Table1[]), INDEX(Table1[Catch], ROW()), INDEX(Table2[Frequency], ROW()-ROWS(Table1[])))</f>
        <v>2</v>
      </c>
      <c r="K480" t="str" cm="1">
        <f t="array" ref="K480">IF(ROW()&lt;=ROWS(Table1[]), INDEX(Table1[Life Stage], ROW()), INDEX(Table2[Life Stage], ROW()-ROWS(Table1[])))</f>
        <v>Adult</v>
      </c>
      <c r="L480" s="50" cm="1">
        <f t="array" ref="L480">IF(ROW()&lt;=ROWS(Table1[]), INDEX(Table1[SalvageSum], ROW()), INDEX(Table2[SalvageSum], ROW()-ROWS(Table1[])))</f>
        <v>0</v>
      </c>
      <c r="M480" s="50" cm="1">
        <f t="array" ref="M480">IF(ROW()&lt;=ROWS(Table1[]), INDEX(Table1[ExpSalv], ROW()), INDEX(Table2[ExpSalv], ROW()-ROWS(Table1[])))</f>
        <v>0</v>
      </c>
      <c r="N480" t="str" cm="1">
        <f t="array" ref="N480">IF(ROW()&lt;=ROWS(Table1[]), INDEX(Table1[Agency], ROW()), INDEX(Table2[Agency], ROW()-ROWS(Table1[])))</f>
        <v>USFWS</v>
      </c>
      <c r="O480" cm="1">
        <f t="array" ref="O480">IF(ROW()&lt;=ROWS(Table1[]), INDEX(Table1[Notes], ROW()), INDEX(Table2[Comments], ROW()-ROWS(Table1[])))</f>
        <v>0</v>
      </c>
    </row>
    <row r="481" spans="1:15" x14ac:dyDescent="0.25">
      <c r="A481" cm="1">
        <f t="array" ref="A481">IF(ROW()&lt;=ROWS(Table1[]), INDEX(Table1[SurveyNo], ROW()), INDEX(Table2[SurveyNo], ROW()-ROWS(Table1[])))</f>
        <v>0</v>
      </c>
      <c r="B481" s="23" cm="1">
        <f t="array" ref="B481">IF(ROW()&lt;=ROWS(Table1[]), INDEX(Table1[Date], ROW()), INDEX(Table2[Date], ROW()-ROWS(Table1[])))</f>
        <v>45646</v>
      </c>
      <c r="C481" cm="1">
        <f t="array" ref="C481">IF(ROW()&lt;=ROWS(Table1[]), INDEX(Table1[SampleID], ROW()), INDEX(Table2[SampleID], ROW()-ROWS(Table1[])))</f>
        <v>0</v>
      </c>
      <c r="D481" t="str" cm="1">
        <f t="array" ref="D481">IF(ROW()&lt;=ROWS(Table1[]), INDEX(Table1[Survey], ROW()), INDEX(Table2[Survey], ROW()-ROWS(Table1[])))</f>
        <v>Chipps</v>
      </c>
      <c r="E481" t="str" cm="1">
        <f t="array" ref="E481">IF(ROW()&lt;=ROWS(Table1[]), INDEX(Table1[Station Code], ROW()), INDEX(Table2[Station], ROW()-ROWS(Table1[])))</f>
        <v>SB018N</v>
      </c>
      <c r="F481" cm="1">
        <f t="array" ref="F481">IF(ROW()&lt;=ROWS(Table1[]), INDEX(Table1[Region], ROW()), INDEX(Table2[Region], ROW()-ROWS(Table1[])))</f>
        <v>0</v>
      </c>
      <c r="G481" cm="1">
        <f t="array" ref="G481">IF(ROW()&lt;=ROWS(Table1[]), INDEX(Table1[Subregion], ROW()), INDEX(Table2[Subregion], ROW()-ROWS(Table1[])))</f>
        <v>0</v>
      </c>
      <c r="H481" t="str" cm="1">
        <f t="array" ref="H481">IF(ROW()&lt;=ROWS(Table1[]), INDEX(Table1[Stratum], ROW()), INDEX(Table2[Stratum], ROW()-ROWS(Table1[])))</f>
        <v>Chipps Island</v>
      </c>
      <c r="I481" cm="1">
        <f t="array" ref="I481">IF(ROW()&lt;=ROWS(Table1[]), INDEX(Table1[Fork Length], ROW()), INDEX(Table2[Length], ROW()-ROWS(Table1[])))</f>
        <v>98</v>
      </c>
      <c r="J481" cm="1">
        <f t="array" ref="J481">IF(ROW()&lt;=ROWS(Table1[]), INDEX(Table1[Catch], ROW()), INDEX(Table2[Frequency], ROW()-ROWS(Table1[])))</f>
        <v>1</v>
      </c>
      <c r="K481" t="str" cm="1">
        <f t="array" ref="K481">IF(ROW()&lt;=ROWS(Table1[]), INDEX(Table1[Life Stage], ROW()), INDEX(Table2[Life Stage], ROW()-ROWS(Table1[])))</f>
        <v>Adult</v>
      </c>
      <c r="L481" s="50" cm="1">
        <f t="array" ref="L481">IF(ROW()&lt;=ROWS(Table1[]), INDEX(Table1[SalvageSum], ROW()), INDEX(Table2[SalvageSum], ROW()-ROWS(Table1[])))</f>
        <v>0</v>
      </c>
      <c r="M481" s="50" cm="1">
        <f t="array" ref="M481">IF(ROW()&lt;=ROWS(Table1[]), INDEX(Table1[ExpSalv], ROW()), INDEX(Table2[ExpSalv], ROW()-ROWS(Table1[])))</f>
        <v>0</v>
      </c>
      <c r="N481" t="str" cm="1">
        <f t="array" ref="N481">IF(ROW()&lt;=ROWS(Table1[]), INDEX(Table1[Agency], ROW()), INDEX(Table2[Agency], ROW()-ROWS(Table1[])))</f>
        <v>USFWS</v>
      </c>
      <c r="O481" cm="1">
        <f t="array" ref="O481">IF(ROW()&lt;=ROWS(Table1[]), INDEX(Table1[Notes], ROW()), INDEX(Table2[Comments], ROW()-ROWS(Table1[])))</f>
        <v>0</v>
      </c>
    </row>
    <row r="482" spans="1:15" x14ac:dyDescent="0.25">
      <c r="A482" cm="1">
        <f t="array" ref="A482">IF(ROW()&lt;=ROWS(Table1[]), INDEX(Table1[SurveyNo], ROW()), INDEX(Table2[SurveyNo], ROW()-ROWS(Table1[])))</f>
        <v>0</v>
      </c>
      <c r="B482" s="23" cm="1">
        <f t="array" ref="B482">IF(ROW()&lt;=ROWS(Table1[]), INDEX(Table1[Date], ROW()), INDEX(Table2[Date], ROW()-ROWS(Table1[])))</f>
        <v>45646</v>
      </c>
      <c r="C482" cm="1">
        <f t="array" ref="C482">IF(ROW()&lt;=ROWS(Table1[]), INDEX(Table1[SampleID], ROW()), INDEX(Table2[SampleID], ROW()-ROWS(Table1[])))</f>
        <v>0</v>
      </c>
      <c r="D482" t="str" cm="1">
        <f t="array" ref="D482">IF(ROW()&lt;=ROWS(Table1[]), INDEX(Table1[Survey], ROW()), INDEX(Table2[Survey], ROW()-ROWS(Table1[])))</f>
        <v>Chipps</v>
      </c>
      <c r="E482" t="str" cm="1">
        <f t="array" ref="E482">IF(ROW()&lt;=ROWS(Table1[]), INDEX(Table1[Station Code], ROW()), INDEX(Table2[Station], ROW()-ROWS(Table1[])))</f>
        <v>SB018N</v>
      </c>
      <c r="F482" cm="1">
        <f t="array" ref="F482">IF(ROW()&lt;=ROWS(Table1[]), INDEX(Table1[Region], ROW()), INDEX(Table2[Region], ROW()-ROWS(Table1[])))</f>
        <v>0</v>
      </c>
      <c r="G482" cm="1">
        <f t="array" ref="G482">IF(ROW()&lt;=ROWS(Table1[]), INDEX(Table1[Subregion], ROW()), INDEX(Table2[Subregion], ROW()-ROWS(Table1[])))</f>
        <v>0</v>
      </c>
      <c r="H482" t="str" cm="1">
        <f t="array" ref="H482">IF(ROW()&lt;=ROWS(Table1[]), INDEX(Table1[Stratum], ROW()), INDEX(Table2[Stratum], ROW()-ROWS(Table1[])))</f>
        <v>Chipps Island</v>
      </c>
      <c r="I482" cm="1">
        <f t="array" ref="I482">IF(ROW()&lt;=ROWS(Table1[]), INDEX(Table1[Fork Length], ROW()), INDEX(Table2[Length], ROW()-ROWS(Table1[])))</f>
        <v>100</v>
      </c>
      <c r="J482" cm="1">
        <f t="array" ref="J482">IF(ROW()&lt;=ROWS(Table1[]), INDEX(Table1[Catch], ROW()), INDEX(Table2[Frequency], ROW()-ROWS(Table1[])))</f>
        <v>2</v>
      </c>
      <c r="K482" t="str" cm="1">
        <f t="array" ref="K482">IF(ROW()&lt;=ROWS(Table1[]), INDEX(Table1[Life Stage], ROW()), INDEX(Table2[Life Stage], ROW()-ROWS(Table1[])))</f>
        <v>Adult</v>
      </c>
      <c r="L482" s="50" cm="1">
        <f t="array" ref="L482">IF(ROW()&lt;=ROWS(Table1[]), INDEX(Table1[SalvageSum], ROW()), INDEX(Table2[SalvageSum], ROW()-ROWS(Table1[])))</f>
        <v>0</v>
      </c>
      <c r="M482" s="50" cm="1">
        <f t="array" ref="M482">IF(ROW()&lt;=ROWS(Table1[]), INDEX(Table1[ExpSalv], ROW()), INDEX(Table2[ExpSalv], ROW()-ROWS(Table1[])))</f>
        <v>0</v>
      </c>
      <c r="N482" t="str" cm="1">
        <f t="array" ref="N482">IF(ROW()&lt;=ROWS(Table1[]), INDEX(Table1[Agency], ROW()), INDEX(Table2[Agency], ROW()-ROWS(Table1[])))</f>
        <v>USFWS</v>
      </c>
      <c r="O482" cm="1">
        <f t="array" ref="O482">IF(ROW()&lt;=ROWS(Table1[]), INDEX(Table1[Notes], ROW()), INDEX(Table2[Comments], ROW()-ROWS(Table1[])))</f>
        <v>0</v>
      </c>
    </row>
    <row r="483" spans="1:15" x14ac:dyDescent="0.25">
      <c r="A483" cm="1">
        <f t="array" ref="A483">IF(ROW()&lt;=ROWS(Table1[]), INDEX(Table1[SurveyNo], ROW()), INDEX(Table2[SurveyNo], ROW()-ROWS(Table1[])))</f>
        <v>0</v>
      </c>
      <c r="B483" s="23" cm="1">
        <f t="array" ref="B483">IF(ROW()&lt;=ROWS(Table1[]), INDEX(Table1[Date], ROW()), INDEX(Table2[Date], ROW()-ROWS(Table1[])))</f>
        <v>45646</v>
      </c>
      <c r="C483" cm="1">
        <f t="array" ref="C483">IF(ROW()&lt;=ROWS(Table1[]), INDEX(Table1[SampleID], ROW()), INDEX(Table2[SampleID], ROW()-ROWS(Table1[])))</f>
        <v>0</v>
      </c>
      <c r="D483" t="str" cm="1">
        <f t="array" ref="D483">IF(ROW()&lt;=ROWS(Table1[]), INDEX(Table1[Survey], ROW()), INDEX(Table2[Survey], ROW()-ROWS(Table1[])))</f>
        <v>Chipps</v>
      </c>
      <c r="E483" t="str" cm="1">
        <f t="array" ref="E483">IF(ROW()&lt;=ROWS(Table1[]), INDEX(Table1[Station Code], ROW()), INDEX(Table2[Station], ROW()-ROWS(Table1[])))</f>
        <v>SB018N</v>
      </c>
      <c r="F483" cm="1">
        <f t="array" ref="F483">IF(ROW()&lt;=ROWS(Table1[]), INDEX(Table1[Region], ROW()), INDEX(Table2[Region], ROW()-ROWS(Table1[])))</f>
        <v>0</v>
      </c>
      <c r="G483" cm="1">
        <f t="array" ref="G483">IF(ROW()&lt;=ROWS(Table1[]), INDEX(Table1[Subregion], ROW()), INDEX(Table2[Subregion], ROW()-ROWS(Table1[])))</f>
        <v>0</v>
      </c>
      <c r="H483" t="str" cm="1">
        <f t="array" ref="H483">IF(ROW()&lt;=ROWS(Table1[]), INDEX(Table1[Stratum], ROW()), INDEX(Table2[Stratum], ROW()-ROWS(Table1[])))</f>
        <v>Chipps Island</v>
      </c>
      <c r="I483" cm="1">
        <f t="array" ref="I483">IF(ROW()&lt;=ROWS(Table1[]), INDEX(Table1[Fork Length], ROW()), INDEX(Table2[Length], ROW()-ROWS(Table1[])))</f>
        <v>101</v>
      </c>
      <c r="J483" cm="1">
        <f t="array" ref="J483">IF(ROW()&lt;=ROWS(Table1[]), INDEX(Table1[Catch], ROW()), INDEX(Table2[Frequency], ROW()-ROWS(Table1[])))</f>
        <v>1</v>
      </c>
      <c r="K483" t="str" cm="1">
        <f t="array" ref="K483">IF(ROW()&lt;=ROWS(Table1[]), INDEX(Table1[Life Stage], ROW()), INDEX(Table2[Life Stage], ROW()-ROWS(Table1[])))</f>
        <v>Adult</v>
      </c>
      <c r="L483" s="50" cm="1">
        <f t="array" ref="L483">IF(ROW()&lt;=ROWS(Table1[]), INDEX(Table1[SalvageSum], ROW()), INDEX(Table2[SalvageSum], ROW()-ROWS(Table1[])))</f>
        <v>0</v>
      </c>
      <c r="M483" s="50" cm="1">
        <f t="array" ref="M483">IF(ROW()&lt;=ROWS(Table1[]), INDEX(Table1[ExpSalv], ROW()), INDEX(Table2[ExpSalv], ROW()-ROWS(Table1[])))</f>
        <v>0</v>
      </c>
      <c r="N483" t="str" cm="1">
        <f t="array" ref="N483">IF(ROW()&lt;=ROWS(Table1[]), INDEX(Table1[Agency], ROW()), INDEX(Table2[Agency], ROW()-ROWS(Table1[])))</f>
        <v>USFWS</v>
      </c>
      <c r="O483" cm="1">
        <f t="array" ref="O483">IF(ROW()&lt;=ROWS(Table1[]), INDEX(Table1[Notes], ROW()), INDEX(Table2[Comments], ROW()-ROWS(Table1[])))</f>
        <v>0</v>
      </c>
    </row>
    <row r="484" spans="1:15" x14ac:dyDescent="0.25">
      <c r="A484" cm="1">
        <f t="array" ref="A484">IF(ROW()&lt;=ROWS(Table1[]), INDEX(Table1[SurveyNo], ROW()), INDEX(Table2[SurveyNo], ROW()-ROWS(Table1[])))</f>
        <v>0</v>
      </c>
      <c r="B484" s="23" cm="1">
        <f t="array" ref="B484">IF(ROW()&lt;=ROWS(Table1[]), INDEX(Table1[Date], ROW()), INDEX(Table2[Date], ROW()-ROWS(Table1[])))</f>
        <v>45646</v>
      </c>
      <c r="C484" cm="1">
        <f t="array" ref="C484">IF(ROW()&lt;=ROWS(Table1[]), INDEX(Table1[SampleID], ROW()), INDEX(Table2[SampleID], ROW()-ROWS(Table1[])))</f>
        <v>0</v>
      </c>
      <c r="D484" t="str" cm="1">
        <f t="array" ref="D484">IF(ROW()&lt;=ROWS(Table1[]), INDEX(Table1[Survey], ROW()), INDEX(Table2[Survey], ROW()-ROWS(Table1[])))</f>
        <v>Chipps</v>
      </c>
      <c r="E484" t="str" cm="1">
        <f t="array" ref="E484">IF(ROW()&lt;=ROWS(Table1[]), INDEX(Table1[Station Code], ROW()), INDEX(Table2[Station], ROW()-ROWS(Table1[])))</f>
        <v>SB018N</v>
      </c>
      <c r="F484" cm="1">
        <f t="array" ref="F484">IF(ROW()&lt;=ROWS(Table1[]), INDEX(Table1[Region], ROW()), INDEX(Table2[Region], ROW()-ROWS(Table1[])))</f>
        <v>0</v>
      </c>
      <c r="G484" cm="1">
        <f t="array" ref="G484">IF(ROW()&lt;=ROWS(Table1[]), INDEX(Table1[Subregion], ROW()), INDEX(Table2[Subregion], ROW()-ROWS(Table1[])))</f>
        <v>0</v>
      </c>
      <c r="H484" t="str" cm="1">
        <f t="array" ref="H484">IF(ROW()&lt;=ROWS(Table1[]), INDEX(Table1[Stratum], ROW()), INDEX(Table2[Stratum], ROW()-ROWS(Table1[])))</f>
        <v>Chipps Island</v>
      </c>
      <c r="I484" cm="1">
        <f t="array" ref="I484">IF(ROW()&lt;=ROWS(Table1[]), INDEX(Table1[Fork Length], ROW()), INDEX(Table2[Length], ROW()-ROWS(Table1[])))</f>
        <v>103</v>
      </c>
      <c r="J484" cm="1">
        <f t="array" ref="J484">IF(ROW()&lt;=ROWS(Table1[]), INDEX(Table1[Catch], ROW()), INDEX(Table2[Frequency], ROW()-ROWS(Table1[])))</f>
        <v>1</v>
      </c>
      <c r="K484" t="str" cm="1">
        <f t="array" ref="K484">IF(ROW()&lt;=ROWS(Table1[]), INDEX(Table1[Life Stage], ROW()), INDEX(Table2[Life Stage], ROW()-ROWS(Table1[])))</f>
        <v>Adult</v>
      </c>
      <c r="L484" s="50" cm="1">
        <f t="array" ref="L484">IF(ROW()&lt;=ROWS(Table1[]), INDEX(Table1[SalvageSum], ROW()), INDEX(Table2[SalvageSum], ROW()-ROWS(Table1[])))</f>
        <v>0</v>
      </c>
      <c r="M484" s="50" cm="1">
        <f t="array" ref="M484">IF(ROW()&lt;=ROWS(Table1[]), INDEX(Table1[ExpSalv], ROW()), INDEX(Table2[ExpSalv], ROW()-ROWS(Table1[])))</f>
        <v>0</v>
      </c>
      <c r="N484" t="str" cm="1">
        <f t="array" ref="N484">IF(ROW()&lt;=ROWS(Table1[]), INDEX(Table1[Agency], ROW()), INDEX(Table2[Agency], ROW()-ROWS(Table1[])))</f>
        <v>USFWS</v>
      </c>
      <c r="O484" cm="1">
        <f t="array" ref="O484">IF(ROW()&lt;=ROWS(Table1[]), INDEX(Table1[Notes], ROW()), INDEX(Table2[Comments], ROW()-ROWS(Table1[])))</f>
        <v>0</v>
      </c>
    </row>
    <row r="485" spans="1:15" x14ac:dyDescent="0.25">
      <c r="A485" cm="1">
        <f t="array" ref="A485">IF(ROW()&lt;=ROWS(Table1[]), INDEX(Table1[SurveyNo], ROW()), INDEX(Table2[SurveyNo], ROW()-ROWS(Table1[])))</f>
        <v>0</v>
      </c>
      <c r="B485" s="23" cm="1">
        <f t="array" ref="B485">IF(ROW()&lt;=ROWS(Table1[]), INDEX(Table1[Date], ROW()), INDEX(Table2[Date], ROW()-ROWS(Table1[])))</f>
        <v>45646</v>
      </c>
      <c r="C485" cm="1">
        <f t="array" ref="C485">IF(ROW()&lt;=ROWS(Table1[]), INDEX(Table1[SampleID], ROW()), INDEX(Table2[SampleID], ROW()-ROWS(Table1[])))</f>
        <v>0</v>
      </c>
      <c r="D485" t="str" cm="1">
        <f t="array" ref="D485">IF(ROW()&lt;=ROWS(Table1[]), INDEX(Table1[Survey], ROW()), INDEX(Table2[Survey], ROW()-ROWS(Table1[])))</f>
        <v>Chipps</v>
      </c>
      <c r="E485" t="str" cm="1">
        <f t="array" ref="E485">IF(ROW()&lt;=ROWS(Table1[]), INDEX(Table1[Station Code], ROW()), INDEX(Table2[Station], ROW()-ROWS(Table1[])))</f>
        <v>SB018N</v>
      </c>
      <c r="F485" cm="1">
        <f t="array" ref="F485">IF(ROW()&lt;=ROWS(Table1[]), INDEX(Table1[Region], ROW()), INDEX(Table2[Region], ROW()-ROWS(Table1[])))</f>
        <v>0</v>
      </c>
      <c r="G485" cm="1">
        <f t="array" ref="G485">IF(ROW()&lt;=ROWS(Table1[]), INDEX(Table1[Subregion], ROW()), INDEX(Table2[Subregion], ROW()-ROWS(Table1[])))</f>
        <v>0</v>
      </c>
      <c r="H485" t="str" cm="1">
        <f t="array" ref="H485">IF(ROW()&lt;=ROWS(Table1[]), INDEX(Table1[Stratum], ROW()), INDEX(Table2[Stratum], ROW()-ROWS(Table1[])))</f>
        <v>Chipps Island</v>
      </c>
      <c r="I485" cm="1">
        <f t="array" ref="I485">IF(ROW()&lt;=ROWS(Table1[]), INDEX(Table1[Fork Length], ROW()), INDEX(Table2[Length], ROW()-ROWS(Table1[])))</f>
        <v>104</v>
      </c>
      <c r="J485" cm="1">
        <f t="array" ref="J485">IF(ROW()&lt;=ROWS(Table1[]), INDEX(Table1[Catch], ROW()), INDEX(Table2[Frequency], ROW()-ROWS(Table1[])))</f>
        <v>1</v>
      </c>
      <c r="K485" t="str" cm="1">
        <f t="array" ref="K485">IF(ROW()&lt;=ROWS(Table1[]), INDEX(Table1[Life Stage], ROW()), INDEX(Table2[Life Stage], ROW()-ROWS(Table1[])))</f>
        <v>Adult</v>
      </c>
      <c r="L485" s="50" cm="1">
        <f t="array" ref="L485">IF(ROW()&lt;=ROWS(Table1[]), INDEX(Table1[SalvageSum], ROW()), INDEX(Table2[SalvageSum], ROW()-ROWS(Table1[])))</f>
        <v>0</v>
      </c>
      <c r="M485" s="50" cm="1">
        <f t="array" ref="M485">IF(ROW()&lt;=ROWS(Table1[]), INDEX(Table1[ExpSalv], ROW()), INDEX(Table2[ExpSalv], ROW()-ROWS(Table1[])))</f>
        <v>0</v>
      </c>
      <c r="N485" t="str" cm="1">
        <f t="array" ref="N485">IF(ROW()&lt;=ROWS(Table1[]), INDEX(Table1[Agency], ROW()), INDEX(Table2[Agency], ROW()-ROWS(Table1[])))</f>
        <v>USFWS</v>
      </c>
      <c r="O485" cm="1">
        <f t="array" ref="O485">IF(ROW()&lt;=ROWS(Table1[]), INDEX(Table1[Notes], ROW()), INDEX(Table2[Comments], ROW()-ROWS(Table1[])))</f>
        <v>0</v>
      </c>
    </row>
    <row r="486" spans="1:15" x14ac:dyDescent="0.25">
      <c r="A486" cm="1">
        <f t="array" ref="A486">IF(ROW()&lt;=ROWS(Table1[]), INDEX(Table1[SurveyNo], ROW()), INDEX(Table2[SurveyNo], ROW()-ROWS(Table1[])))</f>
        <v>0</v>
      </c>
      <c r="B486" s="23" cm="1">
        <f t="array" ref="B486">IF(ROW()&lt;=ROWS(Table1[]), INDEX(Table1[Date], ROW()), INDEX(Table2[Date], ROW()-ROWS(Table1[])))</f>
        <v>45646</v>
      </c>
      <c r="C486" cm="1">
        <f t="array" ref="C486">IF(ROW()&lt;=ROWS(Table1[]), INDEX(Table1[SampleID], ROW()), INDEX(Table2[SampleID], ROW()-ROWS(Table1[])))</f>
        <v>0</v>
      </c>
      <c r="D486" t="str" cm="1">
        <f t="array" ref="D486">IF(ROW()&lt;=ROWS(Table1[]), INDEX(Table1[Survey], ROW()), INDEX(Table2[Survey], ROW()-ROWS(Table1[])))</f>
        <v>Chipps</v>
      </c>
      <c r="E486" t="str" cm="1">
        <f t="array" ref="E486">IF(ROW()&lt;=ROWS(Table1[]), INDEX(Table1[Station Code], ROW()), INDEX(Table2[Station], ROW()-ROWS(Table1[])))</f>
        <v>SB018N</v>
      </c>
      <c r="F486" cm="1">
        <f t="array" ref="F486">IF(ROW()&lt;=ROWS(Table1[]), INDEX(Table1[Region], ROW()), INDEX(Table2[Region], ROW()-ROWS(Table1[])))</f>
        <v>0</v>
      </c>
      <c r="G486" cm="1">
        <f t="array" ref="G486">IF(ROW()&lt;=ROWS(Table1[]), INDEX(Table1[Subregion], ROW()), INDEX(Table2[Subregion], ROW()-ROWS(Table1[])))</f>
        <v>0</v>
      </c>
      <c r="H486" t="str" cm="1">
        <f t="array" ref="H486">IF(ROW()&lt;=ROWS(Table1[]), INDEX(Table1[Stratum], ROW()), INDEX(Table2[Stratum], ROW()-ROWS(Table1[])))</f>
        <v>Chipps Island</v>
      </c>
      <c r="I486" cm="1">
        <f t="array" ref="I486">IF(ROW()&lt;=ROWS(Table1[]), INDEX(Table1[Fork Length], ROW()), INDEX(Table2[Length], ROW()-ROWS(Table1[])))</f>
        <v>106</v>
      </c>
      <c r="J486" cm="1">
        <f t="array" ref="J486">IF(ROW()&lt;=ROWS(Table1[]), INDEX(Table1[Catch], ROW()), INDEX(Table2[Frequency], ROW()-ROWS(Table1[])))</f>
        <v>3</v>
      </c>
      <c r="K486" t="str" cm="1">
        <f t="array" ref="K486">IF(ROW()&lt;=ROWS(Table1[]), INDEX(Table1[Life Stage], ROW()), INDEX(Table2[Life Stage], ROW()-ROWS(Table1[])))</f>
        <v>Adult</v>
      </c>
      <c r="L486" s="50" cm="1">
        <f t="array" ref="L486">IF(ROW()&lt;=ROWS(Table1[]), INDEX(Table1[SalvageSum], ROW()), INDEX(Table2[SalvageSum], ROW()-ROWS(Table1[])))</f>
        <v>0</v>
      </c>
      <c r="M486" s="50" cm="1">
        <f t="array" ref="M486">IF(ROW()&lt;=ROWS(Table1[]), INDEX(Table1[ExpSalv], ROW()), INDEX(Table2[ExpSalv], ROW()-ROWS(Table1[])))</f>
        <v>0</v>
      </c>
      <c r="N486" t="str" cm="1">
        <f t="array" ref="N486">IF(ROW()&lt;=ROWS(Table1[]), INDEX(Table1[Agency], ROW()), INDEX(Table2[Agency], ROW()-ROWS(Table1[])))</f>
        <v>USFWS</v>
      </c>
      <c r="O486" cm="1">
        <f t="array" ref="O486">IF(ROW()&lt;=ROWS(Table1[]), INDEX(Table1[Notes], ROW()), INDEX(Table2[Comments], ROW()-ROWS(Table1[])))</f>
        <v>0</v>
      </c>
    </row>
    <row r="487" spans="1:15" x14ac:dyDescent="0.25">
      <c r="A487" cm="1">
        <f t="array" ref="A487">IF(ROW()&lt;=ROWS(Table1[]), INDEX(Table1[SurveyNo], ROW()), INDEX(Table2[SurveyNo], ROW()-ROWS(Table1[])))</f>
        <v>0</v>
      </c>
      <c r="B487" s="23" cm="1">
        <f t="array" ref="B487">IF(ROW()&lt;=ROWS(Table1[]), INDEX(Table1[Date], ROW()), INDEX(Table2[Date], ROW()-ROWS(Table1[])))</f>
        <v>45646</v>
      </c>
      <c r="C487" cm="1">
        <f t="array" ref="C487">IF(ROW()&lt;=ROWS(Table1[]), INDEX(Table1[SampleID], ROW()), INDEX(Table2[SampleID], ROW()-ROWS(Table1[])))</f>
        <v>0</v>
      </c>
      <c r="D487" t="str" cm="1">
        <f t="array" ref="D487">IF(ROW()&lt;=ROWS(Table1[]), INDEX(Table1[Survey], ROW()), INDEX(Table2[Survey], ROW()-ROWS(Table1[])))</f>
        <v>Chipps</v>
      </c>
      <c r="E487" t="str" cm="1">
        <f t="array" ref="E487">IF(ROW()&lt;=ROWS(Table1[]), INDEX(Table1[Station Code], ROW()), INDEX(Table2[Station], ROW()-ROWS(Table1[])))</f>
        <v>SB018N</v>
      </c>
      <c r="F487" cm="1">
        <f t="array" ref="F487">IF(ROW()&lt;=ROWS(Table1[]), INDEX(Table1[Region], ROW()), INDEX(Table2[Region], ROW()-ROWS(Table1[])))</f>
        <v>0</v>
      </c>
      <c r="G487" cm="1">
        <f t="array" ref="G487">IF(ROW()&lt;=ROWS(Table1[]), INDEX(Table1[Subregion], ROW()), INDEX(Table2[Subregion], ROW()-ROWS(Table1[])))</f>
        <v>0</v>
      </c>
      <c r="H487" t="str" cm="1">
        <f t="array" ref="H487">IF(ROW()&lt;=ROWS(Table1[]), INDEX(Table1[Stratum], ROW()), INDEX(Table2[Stratum], ROW()-ROWS(Table1[])))</f>
        <v>Chipps Island</v>
      </c>
      <c r="I487" cm="1">
        <f t="array" ref="I487">IF(ROW()&lt;=ROWS(Table1[]), INDEX(Table1[Fork Length], ROW()), INDEX(Table2[Length], ROW()-ROWS(Table1[])))</f>
        <v>107</v>
      </c>
      <c r="J487" cm="1">
        <f t="array" ref="J487">IF(ROW()&lt;=ROWS(Table1[]), INDEX(Table1[Catch], ROW()), INDEX(Table2[Frequency], ROW()-ROWS(Table1[])))</f>
        <v>4</v>
      </c>
      <c r="K487" t="str" cm="1">
        <f t="array" ref="K487">IF(ROW()&lt;=ROWS(Table1[]), INDEX(Table1[Life Stage], ROW()), INDEX(Table2[Life Stage], ROW()-ROWS(Table1[])))</f>
        <v>Adult</v>
      </c>
      <c r="L487" s="50" cm="1">
        <f t="array" ref="L487">IF(ROW()&lt;=ROWS(Table1[]), INDEX(Table1[SalvageSum], ROW()), INDEX(Table2[SalvageSum], ROW()-ROWS(Table1[])))</f>
        <v>0</v>
      </c>
      <c r="M487" s="50" cm="1">
        <f t="array" ref="M487">IF(ROW()&lt;=ROWS(Table1[]), INDEX(Table1[ExpSalv], ROW()), INDEX(Table2[ExpSalv], ROW()-ROWS(Table1[])))</f>
        <v>0</v>
      </c>
      <c r="N487" t="str" cm="1">
        <f t="array" ref="N487">IF(ROW()&lt;=ROWS(Table1[]), INDEX(Table1[Agency], ROW()), INDEX(Table2[Agency], ROW()-ROWS(Table1[])))</f>
        <v>USFWS</v>
      </c>
      <c r="O487" cm="1">
        <f t="array" ref="O487">IF(ROW()&lt;=ROWS(Table1[]), INDEX(Table1[Notes], ROW()), INDEX(Table2[Comments], ROW()-ROWS(Table1[])))</f>
        <v>0</v>
      </c>
    </row>
    <row r="488" spans="1:15" x14ac:dyDescent="0.25">
      <c r="A488" cm="1">
        <f t="array" ref="A488">IF(ROW()&lt;=ROWS(Table1[]), INDEX(Table1[SurveyNo], ROW()), INDEX(Table2[SurveyNo], ROW()-ROWS(Table1[])))</f>
        <v>0</v>
      </c>
      <c r="B488" s="23" cm="1">
        <f t="array" ref="B488">IF(ROW()&lt;=ROWS(Table1[]), INDEX(Table1[Date], ROW()), INDEX(Table2[Date], ROW()-ROWS(Table1[])))</f>
        <v>45646</v>
      </c>
      <c r="C488" cm="1">
        <f t="array" ref="C488">IF(ROW()&lt;=ROWS(Table1[]), INDEX(Table1[SampleID], ROW()), INDEX(Table2[SampleID], ROW()-ROWS(Table1[])))</f>
        <v>0</v>
      </c>
      <c r="D488" t="str" cm="1">
        <f t="array" ref="D488">IF(ROW()&lt;=ROWS(Table1[]), INDEX(Table1[Survey], ROW()), INDEX(Table2[Survey], ROW()-ROWS(Table1[])))</f>
        <v>Chipps</v>
      </c>
      <c r="E488" t="str" cm="1">
        <f t="array" ref="E488">IF(ROW()&lt;=ROWS(Table1[]), INDEX(Table1[Station Code], ROW()), INDEX(Table2[Station], ROW()-ROWS(Table1[])))</f>
        <v>SB018N</v>
      </c>
      <c r="F488" cm="1">
        <f t="array" ref="F488">IF(ROW()&lt;=ROWS(Table1[]), INDEX(Table1[Region], ROW()), INDEX(Table2[Region], ROW()-ROWS(Table1[])))</f>
        <v>0</v>
      </c>
      <c r="G488" cm="1">
        <f t="array" ref="G488">IF(ROW()&lt;=ROWS(Table1[]), INDEX(Table1[Subregion], ROW()), INDEX(Table2[Subregion], ROW()-ROWS(Table1[])))</f>
        <v>0</v>
      </c>
      <c r="H488" t="str" cm="1">
        <f t="array" ref="H488">IF(ROW()&lt;=ROWS(Table1[]), INDEX(Table1[Stratum], ROW()), INDEX(Table2[Stratum], ROW()-ROWS(Table1[])))</f>
        <v>Chipps Island</v>
      </c>
      <c r="I488" cm="1">
        <f t="array" ref="I488">IF(ROW()&lt;=ROWS(Table1[]), INDEX(Table1[Fork Length], ROW()), INDEX(Table2[Length], ROW()-ROWS(Table1[])))</f>
        <v>108</v>
      </c>
      <c r="J488" cm="1">
        <f t="array" ref="J488">IF(ROW()&lt;=ROWS(Table1[]), INDEX(Table1[Catch], ROW()), INDEX(Table2[Frequency], ROW()-ROWS(Table1[])))</f>
        <v>1</v>
      </c>
      <c r="K488" t="str" cm="1">
        <f t="array" ref="K488">IF(ROW()&lt;=ROWS(Table1[]), INDEX(Table1[Life Stage], ROW()), INDEX(Table2[Life Stage], ROW()-ROWS(Table1[])))</f>
        <v>Adult</v>
      </c>
      <c r="L488" s="50" cm="1">
        <f t="array" ref="L488">IF(ROW()&lt;=ROWS(Table1[]), INDEX(Table1[SalvageSum], ROW()), INDEX(Table2[SalvageSum], ROW()-ROWS(Table1[])))</f>
        <v>0</v>
      </c>
      <c r="M488" s="50" cm="1">
        <f t="array" ref="M488">IF(ROW()&lt;=ROWS(Table1[]), INDEX(Table1[ExpSalv], ROW()), INDEX(Table2[ExpSalv], ROW()-ROWS(Table1[])))</f>
        <v>0</v>
      </c>
      <c r="N488" t="str" cm="1">
        <f t="array" ref="N488">IF(ROW()&lt;=ROWS(Table1[]), INDEX(Table1[Agency], ROW()), INDEX(Table2[Agency], ROW()-ROWS(Table1[])))</f>
        <v>USFWS</v>
      </c>
      <c r="O488" cm="1">
        <f t="array" ref="O488">IF(ROW()&lt;=ROWS(Table1[]), INDEX(Table1[Notes], ROW()), INDEX(Table2[Comments], ROW()-ROWS(Table1[])))</f>
        <v>0</v>
      </c>
    </row>
    <row r="489" spans="1:15" x14ac:dyDescent="0.25">
      <c r="A489" cm="1">
        <f t="array" ref="A489">IF(ROW()&lt;=ROWS(Table1[]), INDEX(Table1[SurveyNo], ROW()), INDEX(Table2[SurveyNo], ROW()-ROWS(Table1[])))</f>
        <v>0</v>
      </c>
      <c r="B489" s="23" cm="1">
        <f t="array" ref="B489">IF(ROW()&lt;=ROWS(Table1[]), INDEX(Table1[Date], ROW()), INDEX(Table2[Date], ROW()-ROWS(Table1[])))</f>
        <v>45646</v>
      </c>
      <c r="C489" cm="1">
        <f t="array" ref="C489">IF(ROW()&lt;=ROWS(Table1[]), INDEX(Table1[SampleID], ROW()), INDEX(Table2[SampleID], ROW()-ROWS(Table1[])))</f>
        <v>0</v>
      </c>
      <c r="D489" t="str" cm="1">
        <f t="array" ref="D489">IF(ROW()&lt;=ROWS(Table1[]), INDEX(Table1[Survey], ROW()), INDEX(Table2[Survey], ROW()-ROWS(Table1[])))</f>
        <v>Chipps</v>
      </c>
      <c r="E489" t="str" cm="1">
        <f t="array" ref="E489">IF(ROW()&lt;=ROWS(Table1[]), INDEX(Table1[Station Code], ROW()), INDEX(Table2[Station], ROW()-ROWS(Table1[])))</f>
        <v>SB018N</v>
      </c>
      <c r="F489" cm="1">
        <f t="array" ref="F489">IF(ROW()&lt;=ROWS(Table1[]), INDEX(Table1[Region], ROW()), INDEX(Table2[Region], ROW()-ROWS(Table1[])))</f>
        <v>0</v>
      </c>
      <c r="G489" cm="1">
        <f t="array" ref="G489">IF(ROW()&lt;=ROWS(Table1[]), INDEX(Table1[Subregion], ROW()), INDEX(Table2[Subregion], ROW()-ROWS(Table1[])))</f>
        <v>0</v>
      </c>
      <c r="H489" t="str" cm="1">
        <f t="array" ref="H489">IF(ROW()&lt;=ROWS(Table1[]), INDEX(Table1[Stratum], ROW()), INDEX(Table2[Stratum], ROW()-ROWS(Table1[])))</f>
        <v>Chipps Island</v>
      </c>
      <c r="I489" cm="1">
        <f t="array" ref="I489">IF(ROW()&lt;=ROWS(Table1[]), INDEX(Table1[Fork Length], ROW()), INDEX(Table2[Length], ROW()-ROWS(Table1[])))</f>
        <v>109</v>
      </c>
      <c r="J489" cm="1">
        <f t="array" ref="J489">IF(ROW()&lt;=ROWS(Table1[]), INDEX(Table1[Catch], ROW()), INDEX(Table2[Frequency], ROW()-ROWS(Table1[])))</f>
        <v>4</v>
      </c>
      <c r="K489" t="str" cm="1">
        <f t="array" ref="K489">IF(ROW()&lt;=ROWS(Table1[]), INDEX(Table1[Life Stage], ROW()), INDEX(Table2[Life Stage], ROW()-ROWS(Table1[])))</f>
        <v>Adult</v>
      </c>
      <c r="L489" s="50" cm="1">
        <f t="array" ref="L489">IF(ROW()&lt;=ROWS(Table1[]), INDEX(Table1[SalvageSum], ROW()), INDEX(Table2[SalvageSum], ROW()-ROWS(Table1[])))</f>
        <v>0</v>
      </c>
      <c r="M489" s="50" cm="1">
        <f t="array" ref="M489">IF(ROW()&lt;=ROWS(Table1[]), INDEX(Table1[ExpSalv], ROW()), INDEX(Table2[ExpSalv], ROW()-ROWS(Table1[])))</f>
        <v>0</v>
      </c>
      <c r="N489" t="str" cm="1">
        <f t="array" ref="N489">IF(ROW()&lt;=ROWS(Table1[]), INDEX(Table1[Agency], ROW()), INDEX(Table2[Agency], ROW()-ROWS(Table1[])))</f>
        <v>USFWS</v>
      </c>
      <c r="O489" cm="1">
        <f t="array" ref="O489">IF(ROW()&lt;=ROWS(Table1[]), INDEX(Table1[Notes], ROW()), INDEX(Table2[Comments], ROW()-ROWS(Table1[])))</f>
        <v>0</v>
      </c>
    </row>
    <row r="490" spans="1:15" x14ac:dyDescent="0.25">
      <c r="A490" cm="1">
        <f t="array" ref="A490">IF(ROW()&lt;=ROWS(Table1[]), INDEX(Table1[SurveyNo], ROW()), INDEX(Table2[SurveyNo], ROW()-ROWS(Table1[])))</f>
        <v>0</v>
      </c>
      <c r="B490" s="23" cm="1">
        <f t="array" ref="B490">IF(ROW()&lt;=ROWS(Table1[]), INDEX(Table1[Date], ROW()), INDEX(Table2[Date], ROW()-ROWS(Table1[])))</f>
        <v>45646</v>
      </c>
      <c r="C490" cm="1">
        <f t="array" ref="C490">IF(ROW()&lt;=ROWS(Table1[]), INDEX(Table1[SampleID], ROW()), INDEX(Table2[SampleID], ROW()-ROWS(Table1[])))</f>
        <v>0</v>
      </c>
      <c r="D490" t="str" cm="1">
        <f t="array" ref="D490">IF(ROW()&lt;=ROWS(Table1[]), INDEX(Table1[Survey], ROW()), INDEX(Table2[Survey], ROW()-ROWS(Table1[])))</f>
        <v>Chipps</v>
      </c>
      <c r="E490" t="str" cm="1">
        <f t="array" ref="E490">IF(ROW()&lt;=ROWS(Table1[]), INDEX(Table1[Station Code], ROW()), INDEX(Table2[Station], ROW()-ROWS(Table1[])))</f>
        <v>SB018N</v>
      </c>
      <c r="F490" cm="1">
        <f t="array" ref="F490">IF(ROW()&lt;=ROWS(Table1[]), INDEX(Table1[Region], ROW()), INDEX(Table2[Region], ROW()-ROWS(Table1[])))</f>
        <v>0</v>
      </c>
      <c r="G490" cm="1">
        <f t="array" ref="G490">IF(ROW()&lt;=ROWS(Table1[]), INDEX(Table1[Subregion], ROW()), INDEX(Table2[Subregion], ROW()-ROWS(Table1[])))</f>
        <v>0</v>
      </c>
      <c r="H490" t="str" cm="1">
        <f t="array" ref="H490">IF(ROW()&lt;=ROWS(Table1[]), INDEX(Table1[Stratum], ROW()), INDEX(Table2[Stratum], ROW()-ROWS(Table1[])))</f>
        <v>Chipps Island</v>
      </c>
      <c r="I490" cm="1">
        <f t="array" ref="I490">IF(ROW()&lt;=ROWS(Table1[]), INDEX(Table1[Fork Length], ROW()), INDEX(Table2[Length], ROW()-ROWS(Table1[])))</f>
        <v>110</v>
      </c>
      <c r="J490" cm="1">
        <f t="array" ref="J490">IF(ROW()&lt;=ROWS(Table1[]), INDEX(Table1[Catch], ROW()), INDEX(Table2[Frequency], ROW()-ROWS(Table1[])))</f>
        <v>2</v>
      </c>
      <c r="K490" t="str" cm="1">
        <f t="array" ref="K490">IF(ROW()&lt;=ROWS(Table1[]), INDEX(Table1[Life Stage], ROW()), INDEX(Table2[Life Stage], ROW()-ROWS(Table1[])))</f>
        <v>Adult</v>
      </c>
      <c r="L490" s="50" cm="1">
        <f t="array" ref="L490">IF(ROW()&lt;=ROWS(Table1[]), INDEX(Table1[SalvageSum], ROW()), INDEX(Table2[SalvageSum], ROW()-ROWS(Table1[])))</f>
        <v>0</v>
      </c>
      <c r="M490" s="50" cm="1">
        <f t="array" ref="M490">IF(ROW()&lt;=ROWS(Table1[]), INDEX(Table1[ExpSalv], ROW()), INDEX(Table2[ExpSalv], ROW()-ROWS(Table1[])))</f>
        <v>0</v>
      </c>
      <c r="N490" t="str" cm="1">
        <f t="array" ref="N490">IF(ROW()&lt;=ROWS(Table1[]), INDEX(Table1[Agency], ROW()), INDEX(Table2[Agency], ROW()-ROWS(Table1[])))</f>
        <v>USFWS</v>
      </c>
      <c r="O490" cm="1">
        <f t="array" ref="O490">IF(ROW()&lt;=ROWS(Table1[]), INDEX(Table1[Notes], ROW()), INDEX(Table2[Comments], ROW()-ROWS(Table1[])))</f>
        <v>0</v>
      </c>
    </row>
    <row r="491" spans="1:15" x14ac:dyDescent="0.25">
      <c r="A491" cm="1">
        <f t="array" ref="A491">IF(ROW()&lt;=ROWS(Table1[]), INDEX(Table1[SurveyNo], ROW()), INDEX(Table2[SurveyNo], ROW()-ROWS(Table1[])))</f>
        <v>0</v>
      </c>
      <c r="B491" s="23" cm="1">
        <f t="array" ref="B491">IF(ROW()&lt;=ROWS(Table1[]), INDEX(Table1[Date], ROW()), INDEX(Table2[Date], ROW()-ROWS(Table1[])))</f>
        <v>45646</v>
      </c>
      <c r="C491" cm="1">
        <f t="array" ref="C491">IF(ROW()&lt;=ROWS(Table1[]), INDEX(Table1[SampleID], ROW()), INDEX(Table2[SampleID], ROW()-ROWS(Table1[])))</f>
        <v>0</v>
      </c>
      <c r="D491" t="str" cm="1">
        <f t="array" ref="D491">IF(ROW()&lt;=ROWS(Table1[]), INDEX(Table1[Survey], ROW()), INDEX(Table2[Survey], ROW()-ROWS(Table1[])))</f>
        <v>Chipps</v>
      </c>
      <c r="E491" t="str" cm="1">
        <f t="array" ref="E491">IF(ROW()&lt;=ROWS(Table1[]), INDEX(Table1[Station Code], ROW()), INDEX(Table2[Station], ROW()-ROWS(Table1[])))</f>
        <v>SB018N</v>
      </c>
      <c r="F491" cm="1">
        <f t="array" ref="F491">IF(ROW()&lt;=ROWS(Table1[]), INDEX(Table1[Region], ROW()), INDEX(Table2[Region], ROW()-ROWS(Table1[])))</f>
        <v>0</v>
      </c>
      <c r="G491" cm="1">
        <f t="array" ref="G491">IF(ROW()&lt;=ROWS(Table1[]), INDEX(Table1[Subregion], ROW()), INDEX(Table2[Subregion], ROW()-ROWS(Table1[])))</f>
        <v>0</v>
      </c>
      <c r="H491" t="str" cm="1">
        <f t="array" ref="H491">IF(ROW()&lt;=ROWS(Table1[]), INDEX(Table1[Stratum], ROW()), INDEX(Table2[Stratum], ROW()-ROWS(Table1[])))</f>
        <v>Chipps Island</v>
      </c>
      <c r="I491" cm="1">
        <f t="array" ref="I491">IF(ROW()&lt;=ROWS(Table1[]), INDEX(Table1[Fork Length], ROW()), INDEX(Table2[Length], ROW()-ROWS(Table1[])))</f>
        <v>111</v>
      </c>
      <c r="J491" cm="1">
        <f t="array" ref="J491">IF(ROW()&lt;=ROWS(Table1[]), INDEX(Table1[Catch], ROW()), INDEX(Table2[Frequency], ROW()-ROWS(Table1[])))</f>
        <v>1</v>
      </c>
      <c r="K491" t="str" cm="1">
        <f t="array" ref="K491">IF(ROW()&lt;=ROWS(Table1[]), INDEX(Table1[Life Stage], ROW()), INDEX(Table2[Life Stage], ROW()-ROWS(Table1[])))</f>
        <v>Adult</v>
      </c>
      <c r="L491" s="50" cm="1">
        <f t="array" ref="L491">IF(ROW()&lt;=ROWS(Table1[]), INDEX(Table1[SalvageSum], ROW()), INDEX(Table2[SalvageSum], ROW()-ROWS(Table1[])))</f>
        <v>0</v>
      </c>
      <c r="M491" s="50" cm="1">
        <f t="array" ref="M491">IF(ROW()&lt;=ROWS(Table1[]), INDEX(Table1[ExpSalv], ROW()), INDEX(Table2[ExpSalv], ROW()-ROWS(Table1[])))</f>
        <v>0</v>
      </c>
      <c r="N491" t="str" cm="1">
        <f t="array" ref="N491">IF(ROW()&lt;=ROWS(Table1[]), INDEX(Table1[Agency], ROW()), INDEX(Table2[Agency], ROW()-ROWS(Table1[])))</f>
        <v>USFWS</v>
      </c>
      <c r="O491" cm="1">
        <f t="array" ref="O491">IF(ROW()&lt;=ROWS(Table1[]), INDEX(Table1[Notes], ROW()), INDEX(Table2[Comments], ROW()-ROWS(Table1[])))</f>
        <v>0</v>
      </c>
    </row>
    <row r="492" spans="1:15" x14ac:dyDescent="0.25">
      <c r="A492" cm="1">
        <f t="array" ref="A492">IF(ROW()&lt;=ROWS(Table1[]), INDEX(Table1[SurveyNo], ROW()), INDEX(Table2[SurveyNo], ROW()-ROWS(Table1[])))</f>
        <v>0</v>
      </c>
      <c r="B492" s="23" cm="1">
        <f t="array" ref="B492">IF(ROW()&lt;=ROWS(Table1[]), INDEX(Table1[Date], ROW()), INDEX(Table2[Date], ROW()-ROWS(Table1[])))</f>
        <v>45646</v>
      </c>
      <c r="C492" cm="1">
        <f t="array" ref="C492">IF(ROW()&lt;=ROWS(Table1[]), INDEX(Table1[SampleID], ROW()), INDEX(Table2[SampleID], ROW()-ROWS(Table1[])))</f>
        <v>0</v>
      </c>
      <c r="D492" t="str" cm="1">
        <f t="array" ref="D492">IF(ROW()&lt;=ROWS(Table1[]), INDEX(Table1[Survey], ROW()), INDEX(Table2[Survey], ROW()-ROWS(Table1[])))</f>
        <v>Chipps</v>
      </c>
      <c r="E492" t="str" cm="1">
        <f t="array" ref="E492">IF(ROW()&lt;=ROWS(Table1[]), INDEX(Table1[Station Code], ROW()), INDEX(Table2[Station], ROW()-ROWS(Table1[])))</f>
        <v>SB018N</v>
      </c>
      <c r="F492" cm="1">
        <f t="array" ref="F492">IF(ROW()&lt;=ROWS(Table1[]), INDEX(Table1[Region], ROW()), INDEX(Table2[Region], ROW()-ROWS(Table1[])))</f>
        <v>0</v>
      </c>
      <c r="G492" cm="1">
        <f t="array" ref="G492">IF(ROW()&lt;=ROWS(Table1[]), INDEX(Table1[Subregion], ROW()), INDEX(Table2[Subregion], ROW()-ROWS(Table1[])))</f>
        <v>0</v>
      </c>
      <c r="H492" t="str" cm="1">
        <f t="array" ref="H492">IF(ROW()&lt;=ROWS(Table1[]), INDEX(Table1[Stratum], ROW()), INDEX(Table2[Stratum], ROW()-ROWS(Table1[])))</f>
        <v>Chipps Island</v>
      </c>
      <c r="I492" cm="1">
        <f t="array" ref="I492">IF(ROW()&lt;=ROWS(Table1[]), INDEX(Table1[Fork Length], ROW()), INDEX(Table2[Length], ROW()-ROWS(Table1[])))</f>
        <v>113</v>
      </c>
      <c r="J492" cm="1">
        <f t="array" ref="J492">IF(ROW()&lt;=ROWS(Table1[]), INDEX(Table1[Catch], ROW()), INDEX(Table2[Frequency], ROW()-ROWS(Table1[])))</f>
        <v>1</v>
      </c>
      <c r="K492" t="str" cm="1">
        <f t="array" ref="K492">IF(ROW()&lt;=ROWS(Table1[]), INDEX(Table1[Life Stage], ROW()), INDEX(Table2[Life Stage], ROW()-ROWS(Table1[])))</f>
        <v>Adult</v>
      </c>
      <c r="L492" s="50" cm="1">
        <f t="array" ref="L492">IF(ROW()&lt;=ROWS(Table1[]), INDEX(Table1[SalvageSum], ROW()), INDEX(Table2[SalvageSum], ROW()-ROWS(Table1[])))</f>
        <v>0</v>
      </c>
      <c r="M492" s="50" cm="1">
        <f t="array" ref="M492">IF(ROW()&lt;=ROWS(Table1[]), INDEX(Table1[ExpSalv], ROW()), INDEX(Table2[ExpSalv], ROW()-ROWS(Table1[])))</f>
        <v>0</v>
      </c>
      <c r="N492" t="str" cm="1">
        <f t="array" ref="N492">IF(ROW()&lt;=ROWS(Table1[]), INDEX(Table1[Agency], ROW()), INDEX(Table2[Agency], ROW()-ROWS(Table1[])))</f>
        <v>USFWS</v>
      </c>
      <c r="O492" cm="1">
        <f t="array" ref="O492">IF(ROW()&lt;=ROWS(Table1[]), INDEX(Table1[Notes], ROW()), INDEX(Table2[Comments], ROW()-ROWS(Table1[])))</f>
        <v>0</v>
      </c>
    </row>
    <row r="493" spans="1:15" x14ac:dyDescent="0.25">
      <c r="A493" cm="1">
        <f t="array" ref="A493">IF(ROW()&lt;=ROWS(Table1[]), INDEX(Table1[SurveyNo], ROW()), INDEX(Table2[SurveyNo], ROW()-ROWS(Table1[])))</f>
        <v>0</v>
      </c>
      <c r="B493" s="23" cm="1">
        <f t="array" ref="B493">IF(ROW()&lt;=ROWS(Table1[]), INDEX(Table1[Date], ROW()), INDEX(Table2[Date], ROW()-ROWS(Table1[])))</f>
        <v>45646</v>
      </c>
      <c r="C493" cm="1">
        <f t="array" ref="C493">IF(ROW()&lt;=ROWS(Table1[]), INDEX(Table1[SampleID], ROW()), INDEX(Table2[SampleID], ROW()-ROWS(Table1[])))</f>
        <v>0</v>
      </c>
      <c r="D493" t="str" cm="1">
        <f t="array" ref="D493">IF(ROW()&lt;=ROWS(Table1[]), INDEX(Table1[Survey], ROW()), INDEX(Table2[Survey], ROW()-ROWS(Table1[])))</f>
        <v>Chipps</v>
      </c>
      <c r="E493" t="str" cm="1">
        <f t="array" ref="E493">IF(ROW()&lt;=ROWS(Table1[]), INDEX(Table1[Station Code], ROW()), INDEX(Table2[Station], ROW()-ROWS(Table1[])))</f>
        <v>SB018N</v>
      </c>
      <c r="F493" cm="1">
        <f t="array" ref="F493">IF(ROW()&lt;=ROWS(Table1[]), INDEX(Table1[Region], ROW()), INDEX(Table2[Region], ROW()-ROWS(Table1[])))</f>
        <v>0</v>
      </c>
      <c r="G493" cm="1">
        <f t="array" ref="G493">IF(ROW()&lt;=ROWS(Table1[]), INDEX(Table1[Subregion], ROW()), INDEX(Table2[Subregion], ROW()-ROWS(Table1[])))</f>
        <v>0</v>
      </c>
      <c r="H493" t="str" cm="1">
        <f t="array" ref="H493">IF(ROW()&lt;=ROWS(Table1[]), INDEX(Table1[Stratum], ROW()), INDEX(Table2[Stratum], ROW()-ROWS(Table1[])))</f>
        <v>Chipps Island</v>
      </c>
      <c r="I493" cm="1">
        <f t="array" ref="I493">IF(ROW()&lt;=ROWS(Table1[]), INDEX(Table1[Fork Length], ROW()), INDEX(Table2[Length], ROW()-ROWS(Table1[])))</f>
        <v>114</v>
      </c>
      <c r="J493" cm="1">
        <f t="array" ref="J493">IF(ROW()&lt;=ROWS(Table1[]), INDEX(Table1[Catch], ROW()), INDEX(Table2[Frequency], ROW()-ROWS(Table1[])))</f>
        <v>2</v>
      </c>
      <c r="K493" t="str" cm="1">
        <f t="array" ref="K493">IF(ROW()&lt;=ROWS(Table1[]), INDEX(Table1[Life Stage], ROW()), INDEX(Table2[Life Stage], ROW()-ROWS(Table1[])))</f>
        <v>Adult</v>
      </c>
      <c r="L493" s="50" cm="1">
        <f t="array" ref="L493">IF(ROW()&lt;=ROWS(Table1[]), INDEX(Table1[SalvageSum], ROW()), INDEX(Table2[SalvageSum], ROW()-ROWS(Table1[])))</f>
        <v>0</v>
      </c>
      <c r="M493" s="50" cm="1">
        <f t="array" ref="M493">IF(ROW()&lt;=ROWS(Table1[]), INDEX(Table1[ExpSalv], ROW()), INDEX(Table2[ExpSalv], ROW()-ROWS(Table1[])))</f>
        <v>0</v>
      </c>
      <c r="N493" t="str" cm="1">
        <f t="array" ref="N493">IF(ROW()&lt;=ROWS(Table1[]), INDEX(Table1[Agency], ROW()), INDEX(Table2[Agency], ROW()-ROWS(Table1[])))</f>
        <v>USFWS</v>
      </c>
      <c r="O493" cm="1">
        <f t="array" ref="O493">IF(ROW()&lt;=ROWS(Table1[]), INDEX(Table1[Notes], ROW()), INDEX(Table2[Comments], ROW()-ROWS(Table1[])))</f>
        <v>0</v>
      </c>
    </row>
    <row r="494" spans="1:15" x14ac:dyDescent="0.25">
      <c r="A494" cm="1">
        <f t="array" ref="A494">IF(ROW()&lt;=ROWS(Table1[]), INDEX(Table1[SurveyNo], ROW()), INDEX(Table2[SurveyNo], ROW()-ROWS(Table1[])))</f>
        <v>0</v>
      </c>
      <c r="B494" s="23" cm="1">
        <f t="array" ref="B494">IF(ROW()&lt;=ROWS(Table1[]), INDEX(Table1[Date], ROW()), INDEX(Table2[Date], ROW()-ROWS(Table1[])))</f>
        <v>45646</v>
      </c>
      <c r="C494" cm="1">
        <f t="array" ref="C494">IF(ROW()&lt;=ROWS(Table1[]), INDEX(Table1[SampleID], ROW()), INDEX(Table2[SampleID], ROW()-ROWS(Table1[])))</f>
        <v>0</v>
      </c>
      <c r="D494" t="str" cm="1">
        <f t="array" ref="D494">IF(ROW()&lt;=ROWS(Table1[]), INDEX(Table1[Survey], ROW()), INDEX(Table2[Survey], ROW()-ROWS(Table1[])))</f>
        <v>Chipps</v>
      </c>
      <c r="E494" t="str" cm="1">
        <f t="array" ref="E494">IF(ROW()&lt;=ROWS(Table1[]), INDEX(Table1[Station Code], ROW()), INDEX(Table2[Station], ROW()-ROWS(Table1[])))</f>
        <v>SB018N</v>
      </c>
      <c r="F494" cm="1">
        <f t="array" ref="F494">IF(ROW()&lt;=ROWS(Table1[]), INDEX(Table1[Region], ROW()), INDEX(Table2[Region], ROW()-ROWS(Table1[])))</f>
        <v>0</v>
      </c>
      <c r="G494" cm="1">
        <f t="array" ref="G494">IF(ROW()&lt;=ROWS(Table1[]), INDEX(Table1[Subregion], ROW()), INDEX(Table2[Subregion], ROW()-ROWS(Table1[])))</f>
        <v>0</v>
      </c>
      <c r="H494" t="str" cm="1">
        <f t="array" ref="H494">IF(ROW()&lt;=ROWS(Table1[]), INDEX(Table1[Stratum], ROW()), INDEX(Table2[Stratum], ROW()-ROWS(Table1[])))</f>
        <v>Chipps Island</v>
      </c>
      <c r="I494" cm="1">
        <f t="array" ref="I494">IF(ROW()&lt;=ROWS(Table1[]), INDEX(Table1[Fork Length], ROW()), INDEX(Table2[Length], ROW()-ROWS(Table1[])))</f>
        <v>118</v>
      </c>
      <c r="J494" cm="1">
        <f t="array" ref="J494">IF(ROW()&lt;=ROWS(Table1[]), INDEX(Table1[Catch], ROW()), INDEX(Table2[Frequency], ROW()-ROWS(Table1[])))</f>
        <v>1</v>
      </c>
      <c r="K494" t="str" cm="1">
        <f t="array" ref="K494">IF(ROW()&lt;=ROWS(Table1[]), INDEX(Table1[Life Stage], ROW()), INDEX(Table2[Life Stage], ROW()-ROWS(Table1[])))</f>
        <v>Adult</v>
      </c>
      <c r="L494" s="50" cm="1">
        <f t="array" ref="L494">IF(ROW()&lt;=ROWS(Table1[]), INDEX(Table1[SalvageSum], ROW()), INDEX(Table2[SalvageSum], ROW()-ROWS(Table1[])))</f>
        <v>0</v>
      </c>
      <c r="M494" s="50" cm="1">
        <f t="array" ref="M494">IF(ROW()&lt;=ROWS(Table1[]), INDEX(Table1[ExpSalv], ROW()), INDEX(Table2[ExpSalv], ROW()-ROWS(Table1[])))</f>
        <v>0</v>
      </c>
      <c r="N494" t="str" cm="1">
        <f t="array" ref="N494">IF(ROW()&lt;=ROWS(Table1[]), INDEX(Table1[Agency], ROW()), INDEX(Table2[Agency], ROW()-ROWS(Table1[])))</f>
        <v>USFWS</v>
      </c>
      <c r="O494" cm="1">
        <f t="array" ref="O494">IF(ROW()&lt;=ROWS(Table1[]), INDEX(Table1[Notes], ROW()), INDEX(Table2[Comments], ROW()-ROWS(Table1[])))</f>
        <v>0</v>
      </c>
    </row>
    <row r="495" spans="1:15" x14ac:dyDescent="0.25">
      <c r="A495" cm="1">
        <f t="array" ref="A495">IF(ROW()&lt;=ROWS(Table1[]), INDEX(Table1[SurveyNo], ROW()), INDEX(Table2[SurveyNo], ROW()-ROWS(Table1[])))</f>
        <v>0</v>
      </c>
      <c r="B495" s="23" cm="1">
        <f t="array" ref="B495">IF(ROW()&lt;=ROWS(Table1[]), INDEX(Table1[Date], ROW()), INDEX(Table2[Date], ROW()-ROWS(Table1[])))</f>
        <v>45646</v>
      </c>
      <c r="C495" cm="1">
        <f t="array" ref="C495">IF(ROW()&lt;=ROWS(Table1[]), INDEX(Table1[SampleID], ROW()), INDEX(Table2[SampleID], ROW()-ROWS(Table1[])))</f>
        <v>0</v>
      </c>
      <c r="D495" t="str" cm="1">
        <f t="array" ref="D495">IF(ROW()&lt;=ROWS(Table1[]), INDEX(Table1[Survey], ROW()), INDEX(Table2[Survey], ROW()-ROWS(Table1[])))</f>
        <v>Chipps</v>
      </c>
      <c r="E495" t="str" cm="1">
        <f t="array" ref="E495">IF(ROW()&lt;=ROWS(Table1[]), INDEX(Table1[Station Code], ROW()), INDEX(Table2[Station], ROW()-ROWS(Table1[])))</f>
        <v>SB018N</v>
      </c>
      <c r="F495" cm="1">
        <f t="array" ref="F495">IF(ROW()&lt;=ROWS(Table1[]), INDEX(Table1[Region], ROW()), INDEX(Table2[Region], ROW()-ROWS(Table1[])))</f>
        <v>0</v>
      </c>
      <c r="G495" cm="1">
        <f t="array" ref="G495">IF(ROW()&lt;=ROWS(Table1[]), INDEX(Table1[Subregion], ROW()), INDEX(Table2[Subregion], ROW()-ROWS(Table1[])))</f>
        <v>0</v>
      </c>
      <c r="H495" t="str" cm="1">
        <f t="array" ref="H495">IF(ROW()&lt;=ROWS(Table1[]), INDEX(Table1[Stratum], ROW()), INDEX(Table2[Stratum], ROW()-ROWS(Table1[])))</f>
        <v>Chipps Island</v>
      </c>
      <c r="I495" cm="1">
        <f t="array" ref="I495">IF(ROW()&lt;=ROWS(Table1[]), INDEX(Table1[Fork Length], ROW()), INDEX(Table2[Length], ROW()-ROWS(Table1[])))</f>
        <v>119</v>
      </c>
      <c r="J495" cm="1">
        <f t="array" ref="J495">IF(ROW()&lt;=ROWS(Table1[]), INDEX(Table1[Catch], ROW()), INDEX(Table2[Frequency], ROW()-ROWS(Table1[])))</f>
        <v>1</v>
      </c>
      <c r="K495" t="str" cm="1">
        <f t="array" ref="K495">IF(ROW()&lt;=ROWS(Table1[]), INDEX(Table1[Life Stage], ROW()), INDEX(Table2[Life Stage], ROW()-ROWS(Table1[])))</f>
        <v>Adult</v>
      </c>
      <c r="L495" s="50" cm="1">
        <f t="array" ref="L495">IF(ROW()&lt;=ROWS(Table1[]), INDEX(Table1[SalvageSum], ROW()), INDEX(Table2[SalvageSum], ROW()-ROWS(Table1[])))</f>
        <v>0</v>
      </c>
      <c r="M495" s="50" cm="1">
        <f t="array" ref="M495">IF(ROW()&lt;=ROWS(Table1[]), INDEX(Table1[ExpSalv], ROW()), INDEX(Table2[ExpSalv], ROW()-ROWS(Table1[])))</f>
        <v>0</v>
      </c>
      <c r="N495" t="str" cm="1">
        <f t="array" ref="N495">IF(ROW()&lt;=ROWS(Table1[]), INDEX(Table1[Agency], ROW()), INDEX(Table2[Agency], ROW()-ROWS(Table1[])))</f>
        <v>USFWS</v>
      </c>
      <c r="O495" cm="1">
        <f t="array" ref="O495">IF(ROW()&lt;=ROWS(Table1[]), INDEX(Table1[Notes], ROW()), INDEX(Table2[Comments], ROW()-ROWS(Table1[])))</f>
        <v>0</v>
      </c>
    </row>
    <row r="496" spans="1:15" x14ac:dyDescent="0.25">
      <c r="A496" cm="1">
        <f t="array" ref="A496">IF(ROW()&lt;=ROWS(Table1[]), INDEX(Table1[SurveyNo], ROW()), INDEX(Table2[SurveyNo], ROW()-ROWS(Table1[])))</f>
        <v>0</v>
      </c>
      <c r="B496" s="23" cm="1">
        <f t="array" ref="B496">IF(ROW()&lt;=ROWS(Table1[]), INDEX(Table1[Date], ROW()), INDEX(Table2[Date], ROW()-ROWS(Table1[])))</f>
        <v>45646</v>
      </c>
      <c r="C496" cm="1">
        <f t="array" ref="C496">IF(ROW()&lt;=ROWS(Table1[]), INDEX(Table1[SampleID], ROW()), INDEX(Table2[SampleID], ROW()-ROWS(Table1[])))</f>
        <v>0</v>
      </c>
      <c r="D496" t="str" cm="1">
        <f t="array" ref="D496">IF(ROW()&lt;=ROWS(Table1[]), INDEX(Table1[Survey], ROW()), INDEX(Table2[Survey], ROW()-ROWS(Table1[])))</f>
        <v>Chipps</v>
      </c>
      <c r="E496" t="str" cm="1">
        <f t="array" ref="E496">IF(ROW()&lt;=ROWS(Table1[]), INDEX(Table1[Station Code], ROW()), INDEX(Table2[Station], ROW()-ROWS(Table1[])))</f>
        <v>SB018N</v>
      </c>
      <c r="F496" cm="1">
        <f t="array" ref="F496">IF(ROW()&lt;=ROWS(Table1[]), INDEX(Table1[Region], ROW()), INDEX(Table2[Region], ROW()-ROWS(Table1[])))</f>
        <v>0</v>
      </c>
      <c r="G496" cm="1">
        <f t="array" ref="G496">IF(ROW()&lt;=ROWS(Table1[]), INDEX(Table1[Subregion], ROW()), INDEX(Table2[Subregion], ROW()-ROWS(Table1[])))</f>
        <v>0</v>
      </c>
      <c r="H496" t="str" cm="1">
        <f t="array" ref="H496">IF(ROW()&lt;=ROWS(Table1[]), INDEX(Table1[Stratum], ROW()), INDEX(Table2[Stratum], ROW()-ROWS(Table1[])))</f>
        <v>Chipps Island</v>
      </c>
      <c r="I496" cm="1">
        <f t="array" ref="I496">IF(ROW()&lt;=ROWS(Table1[]), INDEX(Table1[Fork Length], ROW()), INDEX(Table2[Length], ROW()-ROWS(Table1[])))</f>
        <v>120</v>
      </c>
      <c r="J496" cm="1">
        <f t="array" ref="J496">IF(ROW()&lt;=ROWS(Table1[]), INDEX(Table1[Catch], ROW()), INDEX(Table2[Frequency], ROW()-ROWS(Table1[])))</f>
        <v>1</v>
      </c>
      <c r="K496" t="str" cm="1">
        <f t="array" ref="K496">IF(ROW()&lt;=ROWS(Table1[]), INDEX(Table1[Life Stage], ROW()), INDEX(Table2[Life Stage], ROW()-ROWS(Table1[])))</f>
        <v>Adult</v>
      </c>
      <c r="L496" s="50" cm="1">
        <f t="array" ref="L496">IF(ROW()&lt;=ROWS(Table1[]), INDEX(Table1[SalvageSum], ROW()), INDEX(Table2[SalvageSum], ROW()-ROWS(Table1[])))</f>
        <v>0</v>
      </c>
      <c r="M496" s="50" cm="1">
        <f t="array" ref="M496">IF(ROW()&lt;=ROWS(Table1[]), INDEX(Table1[ExpSalv], ROW()), INDEX(Table2[ExpSalv], ROW()-ROWS(Table1[])))</f>
        <v>0</v>
      </c>
      <c r="N496" t="str" cm="1">
        <f t="array" ref="N496">IF(ROW()&lt;=ROWS(Table1[]), INDEX(Table1[Agency], ROW()), INDEX(Table2[Agency], ROW()-ROWS(Table1[])))</f>
        <v>USFWS</v>
      </c>
      <c r="O496" cm="1">
        <f t="array" ref="O496">IF(ROW()&lt;=ROWS(Table1[]), INDEX(Table1[Notes], ROW()), INDEX(Table2[Comments], ROW()-ROWS(Table1[])))</f>
        <v>0</v>
      </c>
    </row>
    <row r="497" spans="1:15" x14ac:dyDescent="0.25">
      <c r="A497" cm="1">
        <f t="array" ref="A497">IF(ROW()&lt;=ROWS(Table1[]), INDEX(Table1[SurveyNo], ROW()), INDEX(Table2[SurveyNo], ROW()-ROWS(Table1[])))</f>
        <v>0</v>
      </c>
      <c r="B497" s="23" cm="1">
        <f t="array" ref="B497">IF(ROW()&lt;=ROWS(Table1[]), INDEX(Table1[Date], ROW()), INDEX(Table2[Date], ROW()-ROWS(Table1[])))</f>
        <v>45646</v>
      </c>
      <c r="C497" cm="1">
        <f t="array" ref="C497">IF(ROW()&lt;=ROWS(Table1[]), INDEX(Table1[SampleID], ROW()), INDEX(Table2[SampleID], ROW()-ROWS(Table1[])))</f>
        <v>0</v>
      </c>
      <c r="D497" t="str" cm="1">
        <f t="array" ref="D497">IF(ROW()&lt;=ROWS(Table1[]), INDEX(Table1[Survey], ROW()), INDEX(Table2[Survey], ROW()-ROWS(Table1[])))</f>
        <v>Chipps</v>
      </c>
      <c r="E497" t="str" cm="1">
        <f t="array" ref="E497">IF(ROW()&lt;=ROWS(Table1[]), INDEX(Table1[Station Code], ROW()), INDEX(Table2[Station], ROW()-ROWS(Table1[])))</f>
        <v>SB018N</v>
      </c>
      <c r="F497" cm="1">
        <f t="array" ref="F497">IF(ROW()&lt;=ROWS(Table1[]), INDEX(Table1[Region], ROW()), INDEX(Table2[Region], ROW()-ROWS(Table1[])))</f>
        <v>0</v>
      </c>
      <c r="G497" cm="1">
        <f t="array" ref="G497">IF(ROW()&lt;=ROWS(Table1[]), INDEX(Table1[Subregion], ROW()), INDEX(Table2[Subregion], ROW()-ROWS(Table1[])))</f>
        <v>0</v>
      </c>
      <c r="H497" t="str" cm="1">
        <f t="array" ref="H497">IF(ROW()&lt;=ROWS(Table1[]), INDEX(Table1[Stratum], ROW()), INDEX(Table2[Stratum], ROW()-ROWS(Table1[])))</f>
        <v>Chipps Island</v>
      </c>
      <c r="I497" cm="1">
        <f t="array" ref="I497">IF(ROW()&lt;=ROWS(Table1[]), INDEX(Table1[Fork Length], ROW()), INDEX(Table2[Length], ROW()-ROWS(Table1[])))</f>
        <v>124</v>
      </c>
      <c r="J497" cm="1">
        <f t="array" ref="J497">IF(ROW()&lt;=ROWS(Table1[]), INDEX(Table1[Catch], ROW()), INDEX(Table2[Frequency], ROW()-ROWS(Table1[])))</f>
        <v>1</v>
      </c>
      <c r="K497" t="str" cm="1">
        <f t="array" ref="K497">IF(ROW()&lt;=ROWS(Table1[]), INDEX(Table1[Life Stage], ROW()), INDEX(Table2[Life Stage], ROW()-ROWS(Table1[])))</f>
        <v>Adult</v>
      </c>
      <c r="L497" s="50" cm="1">
        <f t="array" ref="L497">IF(ROW()&lt;=ROWS(Table1[]), INDEX(Table1[SalvageSum], ROW()), INDEX(Table2[SalvageSum], ROW()-ROWS(Table1[])))</f>
        <v>0</v>
      </c>
      <c r="M497" s="50" cm="1">
        <f t="array" ref="M497">IF(ROW()&lt;=ROWS(Table1[]), INDEX(Table1[ExpSalv], ROW()), INDEX(Table2[ExpSalv], ROW()-ROWS(Table1[])))</f>
        <v>0</v>
      </c>
      <c r="N497" t="str" cm="1">
        <f t="array" ref="N497">IF(ROW()&lt;=ROWS(Table1[]), INDEX(Table1[Agency], ROW()), INDEX(Table2[Agency], ROW()-ROWS(Table1[])))</f>
        <v>USFWS</v>
      </c>
      <c r="O497" cm="1">
        <f t="array" ref="O497">IF(ROW()&lt;=ROWS(Table1[]), INDEX(Table1[Notes], ROW()), INDEX(Table2[Comments], ROW()-ROWS(Table1[])))</f>
        <v>0</v>
      </c>
    </row>
    <row r="498" spans="1:15" x14ac:dyDescent="0.25">
      <c r="A498" cm="1">
        <f t="array" ref="A498">IF(ROW()&lt;=ROWS(Table1[]), INDEX(Table1[SurveyNo], ROW()), INDEX(Table2[SurveyNo], ROW()-ROWS(Table1[])))</f>
        <v>0</v>
      </c>
      <c r="B498" s="23" cm="1">
        <f t="array" ref="B498">IF(ROW()&lt;=ROWS(Table1[]), INDEX(Table1[Date], ROW()), INDEX(Table2[Date], ROW()-ROWS(Table1[])))</f>
        <v>45646</v>
      </c>
      <c r="C498" cm="1">
        <f t="array" ref="C498">IF(ROW()&lt;=ROWS(Table1[]), INDEX(Table1[SampleID], ROW()), INDEX(Table2[SampleID], ROW()-ROWS(Table1[])))</f>
        <v>0</v>
      </c>
      <c r="D498" t="str" cm="1">
        <f t="array" ref="D498">IF(ROW()&lt;=ROWS(Table1[]), INDEX(Table1[Survey], ROW()), INDEX(Table2[Survey], ROW()-ROWS(Table1[])))</f>
        <v>Chipps</v>
      </c>
      <c r="E498" t="str" cm="1">
        <f t="array" ref="E498">IF(ROW()&lt;=ROWS(Table1[]), INDEX(Table1[Station Code], ROW()), INDEX(Table2[Station], ROW()-ROWS(Table1[])))</f>
        <v>SB018N</v>
      </c>
      <c r="F498" cm="1">
        <f t="array" ref="F498">IF(ROW()&lt;=ROWS(Table1[]), INDEX(Table1[Region], ROW()), INDEX(Table2[Region], ROW()-ROWS(Table1[])))</f>
        <v>0</v>
      </c>
      <c r="G498" cm="1">
        <f t="array" ref="G498">IF(ROW()&lt;=ROWS(Table1[]), INDEX(Table1[Subregion], ROW()), INDEX(Table2[Subregion], ROW()-ROWS(Table1[])))</f>
        <v>0</v>
      </c>
      <c r="H498" t="str" cm="1">
        <f t="array" ref="H498">IF(ROW()&lt;=ROWS(Table1[]), INDEX(Table1[Stratum], ROW()), INDEX(Table2[Stratum], ROW()-ROWS(Table1[])))</f>
        <v>Chipps Island</v>
      </c>
      <c r="I498" cm="1">
        <f t="array" ref="I498">IF(ROW()&lt;=ROWS(Table1[]), INDEX(Table1[Fork Length], ROW()), INDEX(Table2[Length], ROW()-ROWS(Table1[])))</f>
        <v>129</v>
      </c>
      <c r="J498" cm="1">
        <f t="array" ref="J498">IF(ROW()&lt;=ROWS(Table1[]), INDEX(Table1[Catch], ROW()), INDEX(Table2[Frequency], ROW()-ROWS(Table1[])))</f>
        <v>1</v>
      </c>
      <c r="K498" t="str" cm="1">
        <f t="array" ref="K498">IF(ROW()&lt;=ROWS(Table1[]), INDEX(Table1[Life Stage], ROW()), INDEX(Table2[Life Stage], ROW()-ROWS(Table1[])))</f>
        <v>Adult</v>
      </c>
      <c r="L498" s="50" cm="1">
        <f t="array" ref="L498">IF(ROW()&lt;=ROWS(Table1[]), INDEX(Table1[SalvageSum], ROW()), INDEX(Table2[SalvageSum], ROW()-ROWS(Table1[])))</f>
        <v>0</v>
      </c>
      <c r="M498" s="50" cm="1">
        <f t="array" ref="M498">IF(ROW()&lt;=ROWS(Table1[]), INDEX(Table1[ExpSalv], ROW()), INDEX(Table2[ExpSalv], ROW()-ROWS(Table1[])))</f>
        <v>0</v>
      </c>
      <c r="N498" t="str" cm="1">
        <f t="array" ref="N498">IF(ROW()&lt;=ROWS(Table1[]), INDEX(Table1[Agency], ROW()), INDEX(Table2[Agency], ROW()-ROWS(Table1[])))</f>
        <v>USFWS</v>
      </c>
      <c r="O498" cm="1">
        <f t="array" ref="O498">IF(ROW()&lt;=ROWS(Table1[]), INDEX(Table1[Notes], ROW()), INDEX(Table2[Comments], ROW()-ROWS(Table1[])))</f>
        <v>0</v>
      </c>
    </row>
    <row r="499" spans="1:15" x14ac:dyDescent="0.25">
      <c r="A499" cm="1">
        <f t="array" ref="A499">IF(ROW()&lt;=ROWS(Table1[]), INDEX(Table1[SurveyNo], ROW()), INDEX(Table2[SurveyNo], ROW()-ROWS(Table1[])))</f>
        <v>0</v>
      </c>
      <c r="B499" s="23" cm="1">
        <f t="array" ref="B499">IF(ROW()&lt;=ROWS(Table1[]), INDEX(Table1[Date], ROW()), INDEX(Table2[Date], ROW()-ROWS(Table1[])))</f>
        <v>45646</v>
      </c>
      <c r="C499" cm="1">
        <f t="array" ref="C499">IF(ROW()&lt;=ROWS(Table1[]), INDEX(Table1[SampleID], ROW()), INDEX(Table2[SampleID], ROW()-ROWS(Table1[])))</f>
        <v>0</v>
      </c>
      <c r="D499" t="str" cm="1">
        <f t="array" ref="D499">IF(ROW()&lt;=ROWS(Table1[]), INDEX(Table1[Survey], ROW()), INDEX(Table2[Survey], ROW()-ROWS(Table1[])))</f>
        <v>Chipps</v>
      </c>
      <c r="E499" t="str" cm="1">
        <f t="array" ref="E499">IF(ROW()&lt;=ROWS(Table1[]), INDEX(Table1[Station Code], ROW()), INDEX(Table2[Station], ROW()-ROWS(Table1[])))</f>
        <v>SB018S</v>
      </c>
      <c r="F499" cm="1">
        <f t="array" ref="F499">IF(ROW()&lt;=ROWS(Table1[]), INDEX(Table1[Region], ROW()), INDEX(Table2[Region], ROW()-ROWS(Table1[])))</f>
        <v>0</v>
      </c>
      <c r="G499" cm="1">
        <f t="array" ref="G499">IF(ROW()&lt;=ROWS(Table1[]), INDEX(Table1[Subregion], ROW()), INDEX(Table2[Subregion], ROW()-ROWS(Table1[])))</f>
        <v>0</v>
      </c>
      <c r="H499" t="str" cm="1">
        <f t="array" ref="H499">IF(ROW()&lt;=ROWS(Table1[]), INDEX(Table1[Stratum], ROW()), INDEX(Table2[Stratum], ROW()-ROWS(Table1[])))</f>
        <v>Chipps Island</v>
      </c>
      <c r="I499" cm="1">
        <f t="array" ref="I499">IF(ROW()&lt;=ROWS(Table1[]), INDEX(Table1[Fork Length], ROW()), INDEX(Table2[Length], ROW()-ROWS(Table1[])))</f>
        <v>95</v>
      </c>
      <c r="J499" cm="1">
        <f t="array" ref="J499">IF(ROW()&lt;=ROWS(Table1[]), INDEX(Table1[Catch], ROW()), INDEX(Table2[Frequency], ROW()-ROWS(Table1[])))</f>
        <v>1</v>
      </c>
      <c r="K499" t="str" cm="1">
        <f t="array" ref="K499">IF(ROW()&lt;=ROWS(Table1[]), INDEX(Table1[Life Stage], ROW()), INDEX(Table2[Life Stage], ROW()-ROWS(Table1[])))</f>
        <v>Adult</v>
      </c>
      <c r="L499" s="50" cm="1">
        <f t="array" ref="L499">IF(ROW()&lt;=ROWS(Table1[]), INDEX(Table1[SalvageSum], ROW()), INDEX(Table2[SalvageSum], ROW()-ROWS(Table1[])))</f>
        <v>0</v>
      </c>
      <c r="M499" s="50" cm="1">
        <f t="array" ref="M499">IF(ROW()&lt;=ROWS(Table1[]), INDEX(Table1[ExpSalv], ROW()), INDEX(Table2[ExpSalv], ROW()-ROWS(Table1[])))</f>
        <v>0</v>
      </c>
      <c r="N499" t="str" cm="1">
        <f t="array" ref="N499">IF(ROW()&lt;=ROWS(Table1[]), INDEX(Table1[Agency], ROW()), INDEX(Table2[Agency], ROW()-ROWS(Table1[])))</f>
        <v>USFWS</v>
      </c>
      <c r="O499" cm="1">
        <f t="array" ref="O499">IF(ROW()&lt;=ROWS(Table1[]), INDEX(Table1[Notes], ROW()), INDEX(Table2[Comments], ROW()-ROWS(Table1[])))</f>
        <v>0</v>
      </c>
    </row>
    <row r="500" spans="1:15" x14ac:dyDescent="0.25">
      <c r="A500" cm="1">
        <f t="array" ref="A500">IF(ROW()&lt;=ROWS(Table1[]), INDEX(Table1[SurveyNo], ROW()), INDEX(Table2[SurveyNo], ROW()-ROWS(Table1[])))</f>
        <v>0</v>
      </c>
      <c r="B500" s="23" cm="1">
        <f t="array" ref="B500">IF(ROW()&lt;=ROWS(Table1[]), INDEX(Table1[Date], ROW()), INDEX(Table2[Date], ROW()-ROWS(Table1[])))</f>
        <v>45646</v>
      </c>
      <c r="C500" cm="1">
        <f t="array" ref="C500">IF(ROW()&lt;=ROWS(Table1[]), INDEX(Table1[SampleID], ROW()), INDEX(Table2[SampleID], ROW()-ROWS(Table1[])))</f>
        <v>0</v>
      </c>
      <c r="D500" t="str" cm="1">
        <f t="array" ref="D500">IF(ROW()&lt;=ROWS(Table1[]), INDEX(Table1[Survey], ROW()), INDEX(Table2[Survey], ROW()-ROWS(Table1[])))</f>
        <v>Chipps</v>
      </c>
      <c r="E500" t="str" cm="1">
        <f t="array" ref="E500">IF(ROW()&lt;=ROWS(Table1[]), INDEX(Table1[Station Code], ROW()), INDEX(Table2[Station], ROW()-ROWS(Table1[])))</f>
        <v>SB018S</v>
      </c>
      <c r="F500" cm="1">
        <f t="array" ref="F500">IF(ROW()&lt;=ROWS(Table1[]), INDEX(Table1[Region], ROW()), INDEX(Table2[Region], ROW()-ROWS(Table1[])))</f>
        <v>0</v>
      </c>
      <c r="G500" cm="1">
        <f t="array" ref="G500">IF(ROW()&lt;=ROWS(Table1[]), INDEX(Table1[Subregion], ROW()), INDEX(Table2[Subregion], ROW()-ROWS(Table1[])))</f>
        <v>0</v>
      </c>
      <c r="H500" t="str" cm="1">
        <f t="array" ref="H500">IF(ROW()&lt;=ROWS(Table1[]), INDEX(Table1[Stratum], ROW()), INDEX(Table2[Stratum], ROW()-ROWS(Table1[])))</f>
        <v>Chipps Island</v>
      </c>
      <c r="I500" cm="1">
        <f t="array" ref="I500">IF(ROW()&lt;=ROWS(Table1[]), INDEX(Table1[Fork Length], ROW()), INDEX(Table2[Length], ROW()-ROWS(Table1[])))</f>
        <v>99</v>
      </c>
      <c r="J500" cm="1">
        <f t="array" ref="J500">IF(ROW()&lt;=ROWS(Table1[]), INDEX(Table1[Catch], ROW()), INDEX(Table2[Frequency], ROW()-ROWS(Table1[])))</f>
        <v>1</v>
      </c>
      <c r="K500" t="str" cm="1">
        <f t="array" ref="K500">IF(ROW()&lt;=ROWS(Table1[]), INDEX(Table1[Life Stage], ROW()), INDEX(Table2[Life Stage], ROW()-ROWS(Table1[])))</f>
        <v>Adult</v>
      </c>
      <c r="L500" s="50" cm="1">
        <f t="array" ref="L500">IF(ROW()&lt;=ROWS(Table1[]), INDEX(Table1[SalvageSum], ROW()), INDEX(Table2[SalvageSum], ROW()-ROWS(Table1[])))</f>
        <v>0</v>
      </c>
      <c r="M500" s="50" cm="1">
        <f t="array" ref="M500">IF(ROW()&lt;=ROWS(Table1[]), INDEX(Table1[ExpSalv], ROW()), INDEX(Table2[ExpSalv], ROW()-ROWS(Table1[])))</f>
        <v>0</v>
      </c>
      <c r="N500" t="str" cm="1">
        <f t="array" ref="N500">IF(ROW()&lt;=ROWS(Table1[]), INDEX(Table1[Agency], ROW()), INDEX(Table2[Agency], ROW()-ROWS(Table1[])))</f>
        <v>USFWS</v>
      </c>
      <c r="O500" cm="1">
        <f t="array" ref="O500">IF(ROW()&lt;=ROWS(Table1[]), INDEX(Table1[Notes], ROW()), INDEX(Table2[Comments], ROW()-ROWS(Table1[])))</f>
        <v>0</v>
      </c>
    </row>
    <row r="501" spans="1:15" x14ac:dyDescent="0.25">
      <c r="A501" cm="1">
        <f t="array" ref="A501">IF(ROW()&lt;=ROWS(Table1[]), INDEX(Table1[SurveyNo], ROW()), INDEX(Table2[SurveyNo], ROW()-ROWS(Table1[])))</f>
        <v>0</v>
      </c>
      <c r="B501" s="23" cm="1">
        <f t="array" ref="B501">IF(ROW()&lt;=ROWS(Table1[]), INDEX(Table1[Date], ROW()), INDEX(Table2[Date], ROW()-ROWS(Table1[])))</f>
        <v>45646</v>
      </c>
      <c r="C501" cm="1">
        <f t="array" ref="C501">IF(ROW()&lt;=ROWS(Table1[]), INDEX(Table1[SampleID], ROW()), INDEX(Table2[SampleID], ROW()-ROWS(Table1[])))</f>
        <v>0</v>
      </c>
      <c r="D501" t="str" cm="1">
        <f t="array" ref="D501">IF(ROW()&lt;=ROWS(Table1[]), INDEX(Table1[Survey], ROW()), INDEX(Table2[Survey], ROW()-ROWS(Table1[])))</f>
        <v>Chipps</v>
      </c>
      <c r="E501" t="str" cm="1">
        <f t="array" ref="E501">IF(ROW()&lt;=ROWS(Table1[]), INDEX(Table1[Station Code], ROW()), INDEX(Table2[Station], ROW()-ROWS(Table1[])))</f>
        <v>SB018S</v>
      </c>
      <c r="F501" cm="1">
        <f t="array" ref="F501">IF(ROW()&lt;=ROWS(Table1[]), INDEX(Table1[Region], ROW()), INDEX(Table2[Region], ROW()-ROWS(Table1[])))</f>
        <v>0</v>
      </c>
      <c r="G501" cm="1">
        <f t="array" ref="G501">IF(ROW()&lt;=ROWS(Table1[]), INDEX(Table1[Subregion], ROW()), INDEX(Table2[Subregion], ROW()-ROWS(Table1[])))</f>
        <v>0</v>
      </c>
      <c r="H501" t="str" cm="1">
        <f t="array" ref="H501">IF(ROW()&lt;=ROWS(Table1[]), INDEX(Table1[Stratum], ROW()), INDEX(Table2[Stratum], ROW()-ROWS(Table1[])))</f>
        <v>Chipps Island</v>
      </c>
      <c r="I501" cm="1">
        <f t="array" ref="I501">IF(ROW()&lt;=ROWS(Table1[]), INDEX(Table1[Fork Length], ROW()), INDEX(Table2[Length], ROW()-ROWS(Table1[])))</f>
        <v>101</v>
      </c>
      <c r="J501" cm="1">
        <f t="array" ref="J501">IF(ROW()&lt;=ROWS(Table1[]), INDEX(Table1[Catch], ROW()), INDEX(Table2[Frequency], ROW()-ROWS(Table1[])))</f>
        <v>1</v>
      </c>
      <c r="K501" t="str" cm="1">
        <f t="array" ref="K501">IF(ROW()&lt;=ROWS(Table1[]), INDEX(Table1[Life Stage], ROW()), INDEX(Table2[Life Stage], ROW()-ROWS(Table1[])))</f>
        <v>Adult</v>
      </c>
      <c r="L501" s="50" cm="1">
        <f t="array" ref="L501">IF(ROW()&lt;=ROWS(Table1[]), INDEX(Table1[SalvageSum], ROW()), INDEX(Table2[SalvageSum], ROW()-ROWS(Table1[])))</f>
        <v>0</v>
      </c>
      <c r="M501" s="50" cm="1">
        <f t="array" ref="M501">IF(ROW()&lt;=ROWS(Table1[]), INDEX(Table1[ExpSalv], ROW()), INDEX(Table2[ExpSalv], ROW()-ROWS(Table1[])))</f>
        <v>0</v>
      </c>
      <c r="N501" t="str" cm="1">
        <f t="array" ref="N501">IF(ROW()&lt;=ROWS(Table1[]), INDEX(Table1[Agency], ROW()), INDEX(Table2[Agency], ROW()-ROWS(Table1[])))</f>
        <v>USFWS</v>
      </c>
      <c r="O501" cm="1">
        <f t="array" ref="O501">IF(ROW()&lt;=ROWS(Table1[]), INDEX(Table1[Notes], ROW()), INDEX(Table2[Comments], ROW()-ROWS(Table1[])))</f>
        <v>0</v>
      </c>
    </row>
    <row r="502" spans="1:15" x14ac:dyDescent="0.25">
      <c r="A502" cm="1">
        <f t="array" ref="A502">IF(ROW()&lt;=ROWS(Table1[]), INDEX(Table1[SurveyNo], ROW()), INDEX(Table2[SurveyNo], ROW()-ROWS(Table1[])))</f>
        <v>0</v>
      </c>
      <c r="B502" s="23" cm="1">
        <f t="array" ref="B502">IF(ROW()&lt;=ROWS(Table1[]), INDEX(Table1[Date], ROW()), INDEX(Table2[Date], ROW()-ROWS(Table1[])))</f>
        <v>45646</v>
      </c>
      <c r="C502" cm="1">
        <f t="array" ref="C502">IF(ROW()&lt;=ROWS(Table1[]), INDEX(Table1[SampleID], ROW()), INDEX(Table2[SampleID], ROW()-ROWS(Table1[])))</f>
        <v>0</v>
      </c>
      <c r="D502" t="str" cm="1">
        <f t="array" ref="D502">IF(ROW()&lt;=ROWS(Table1[]), INDEX(Table1[Survey], ROW()), INDEX(Table2[Survey], ROW()-ROWS(Table1[])))</f>
        <v>Chipps</v>
      </c>
      <c r="E502" t="str" cm="1">
        <f t="array" ref="E502">IF(ROW()&lt;=ROWS(Table1[]), INDEX(Table1[Station Code], ROW()), INDEX(Table2[Station], ROW()-ROWS(Table1[])))</f>
        <v>SB018S</v>
      </c>
      <c r="F502" cm="1">
        <f t="array" ref="F502">IF(ROW()&lt;=ROWS(Table1[]), INDEX(Table1[Region], ROW()), INDEX(Table2[Region], ROW()-ROWS(Table1[])))</f>
        <v>0</v>
      </c>
      <c r="G502" cm="1">
        <f t="array" ref="G502">IF(ROW()&lt;=ROWS(Table1[]), INDEX(Table1[Subregion], ROW()), INDEX(Table2[Subregion], ROW()-ROWS(Table1[])))</f>
        <v>0</v>
      </c>
      <c r="H502" t="str" cm="1">
        <f t="array" ref="H502">IF(ROW()&lt;=ROWS(Table1[]), INDEX(Table1[Stratum], ROW()), INDEX(Table2[Stratum], ROW()-ROWS(Table1[])))</f>
        <v>Chipps Island</v>
      </c>
      <c r="I502" cm="1">
        <f t="array" ref="I502">IF(ROW()&lt;=ROWS(Table1[]), INDEX(Table1[Fork Length], ROW()), INDEX(Table2[Length], ROW()-ROWS(Table1[])))</f>
        <v>103</v>
      </c>
      <c r="J502" cm="1">
        <f t="array" ref="J502">IF(ROW()&lt;=ROWS(Table1[]), INDEX(Table1[Catch], ROW()), INDEX(Table2[Frequency], ROW()-ROWS(Table1[])))</f>
        <v>1</v>
      </c>
      <c r="K502" t="str" cm="1">
        <f t="array" ref="K502">IF(ROW()&lt;=ROWS(Table1[]), INDEX(Table1[Life Stage], ROW()), INDEX(Table2[Life Stage], ROW()-ROWS(Table1[])))</f>
        <v>Adult</v>
      </c>
      <c r="L502" s="50" cm="1">
        <f t="array" ref="L502">IF(ROW()&lt;=ROWS(Table1[]), INDEX(Table1[SalvageSum], ROW()), INDEX(Table2[SalvageSum], ROW()-ROWS(Table1[])))</f>
        <v>0</v>
      </c>
      <c r="M502" s="50" cm="1">
        <f t="array" ref="M502">IF(ROW()&lt;=ROWS(Table1[]), INDEX(Table1[ExpSalv], ROW()), INDEX(Table2[ExpSalv], ROW()-ROWS(Table1[])))</f>
        <v>0</v>
      </c>
      <c r="N502" t="str" cm="1">
        <f t="array" ref="N502">IF(ROW()&lt;=ROWS(Table1[]), INDEX(Table1[Agency], ROW()), INDEX(Table2[Agency], ROW()-ROWS(Table1[])))</f>
        <v>USFWS</v>
      </c>
      <c r="O502" cm="1">
        <f t="array" ref="O502">IF(ROW()&lt;=ROWS(Table1[]), INDEX(Table1[Notes], ROW()), INDEX(Table2[Comments], ROW()-ROWS(Table1[])))</f>
        <v>0</v>
      </c>
    </row>
    <row r="503" spans="1:15" x14ac:dyDescent="0.25">
      <c r="A503" cm="1">
        <f t="array" ref="A503">IF(ROW()&lt;=ROWS(Table1[]), INDEX(Table1[SurveyNo], ROW()), INDEX(Table2[SurveyNo], ROW()-ROWS(Table1[])))</f>
        <v>0</v>
      </c>
      <c r="B503" s="23" cm="1">
        <f t="array" ref="B503">IF(ROW()&lt;=ROWS(Table1[]), INDEX(Table1[Date], ROW()), INDEX(Table2[Date], ROW()-ROWS(Table1[])))</f>
        <v>45646</v>
      </c>
      <c r="C503" cm="1">
        <f t="array" ref="C503">IF(ROW()&lt;=ROWS(Table1[]), INDEX(Table1[SampleID], ROW()), INDEX(Table2[SampleID], ROW()-ROWS(Table1[])))</f>
        <v>0</v>
      </c>
      <c r="D503" t="str" cm="1">
        <f t="array" ref="D503">IF(ROW()&lt;=ROWS(Table1[]), INDEX(Table1[Survey], ROW()), INDEX(Table2[Survey], ROW()-ROWS(Table1[])))</f>
        <v>Chipps</v>
      </c>
      <c r="E503" t="str" cm="1">
        <f t="array" ref="E503">IF(ROW()&lt;=ROWS(Table1[]), INDEX(Table1[Station Code], ROW()), INDEX(Table2[Station], ROW()-ROWS(Table1[])))</f>
        <v>SB018S</v>
      </c>
      <c r="F503" cm="1">
        <f t="array" ref="F503">IF(ROW()&lt;=ROWS(Table1[]), INDEX(Table1[Region], ROW()), INDEX(Table2[Region], ROW()-ROWS(Table1[])))</f>
        <v>0</v>
      </c>
      <c r="G503" cm="1">
        <f t="array" ref="G503">IF(ROW()&lt;=ROWS(Table1[]), INDEX(Table1[Subregion], ROW()), INDEX(Table2[Subregion], ROW()-ROWS(Table1[])))</f>
        <v>0</v>
      </c>
      <c r="H503" t="str" cm="1">
        <f t="array" ref="H503">IF(ROW()&lt;=ROWS(Table1[]), INDEX(Table1[Stratum], ROW()), INDEX(Table2[Stratum], ROW()-ROWS(Table1[])))</f>
        <v>Chipps Island</v>
      </c>
      <c r="I503" cm="1">
        <f t="array" ref="I503">IF(ROW()&lt;=ROWS(Table1[]), INDEX(Table1[Fork Length], ROW()), INDEX(Table2[Length], ROW()-ROWS(Table1[])))</f>
        <v>111</v>
      </c>
      <c r="J503" cm="1">
        <f t="array" ref="J503">IF(ROW()&lt;=ROWS(Table1[]), INDEX(Table1[Catch], ROW()), INDEX(Table2[Frequency], ROW()-ROWS(Table1[])))</f>
        <v>1</v>
      </c>
      <c r="K503" t="str" cm="1">
        <f t="array" ref="K503">IF(ROW()&lt;=ROWS(Table1[]), INDEX(Table1[Life Stage], ROW()), INDEX(Table2[Life Stage], ROW()-ROWS(Table1[])))</f>
        <v>Adult</v>
      </c>
      <c r="L503" s="50" cm="1">
        <f t="array" ref="L503">IF(ROW()&lt;=ROWS(Table1[]), INDEX(Table1[SalvageSum], ROW()), INDEX(Table2[SalvageSum], ROW()-ROWS(Table1[])))</f>
        <v>0</v>
      </c>
      <c r="M503" s="50" cm="1">
        <f t="array" ref="M503">IF(ROW()&lt;=ROWS(Table1[]), INDEX(Table1[ExpSalv], ROW()), INDEX(Table2[ExpSalv], ROW()-ROWS(Table1[])))</f>
        <v>0</v>
      </c>
      <c r="N503" t="str" cm="1">
        <f t="array" ref="N503">IF(ROW()&lt;=ROWS(Table1[]), INDEX(Table1[Agency], ROW()), INDEX(Table2[Agency], ROW()-ROWS(Table1[])))</f>
        <v>USFWS</v>
      </c>
      <c r="O503" cm="1">
        <f t="array" ref="O503">IF(ROW()&lt;=ROWS(Table1[]), INDEX(Table1[Notes], ROW()), INDEX(Table2[Comments], ROW()-ROWS(Table1[])))</f>
        <v>0</v>
      </c>
    </row>
    <row r="504" spans="1:15" x14ac:dyDescent="0.25">
      <c r="A504" cm="1">
        <f t="array" ref="A504">IF(ROW()&lt;=ROWS(Table1[]), INDEX(Table1[SurveyNo], ROW()), INDEX(Table2[SurveyNo], ROW()-ROWS(Table1[])))</f>
        <v>0</v>
      </c>
      <c r="B504" s="23" cm="1">
        <f t="array" ref="B504">IF(ROW()&lt;=ROWS(Table1[]), INDEX(Table1[Date], ROW()), INDEX(Table2[Date], ROW()-ROWS(Table1[])))</f>
        <v>45646</v>
      </c>
      <c r="C504" cm="1">
        <f t="array" ref="C504">IF(ROW()&lt;=ROWS(Table1[]), INDEX(Table1[SampleID], ROW()), INDEX(Table2[SampleID], ROW()-ROWS(Table1[])))</f>
        <v>0</v>
      </c>
      <c r="D504" t="str" cm="1">
        <f t="array" ref="D504">IF(ROW()&lt;=ROWS(Table1[]), INDEX(Table1[Survey], ROW()), INDEX(Table2[Survey], ROW()-ROWS(Table1[])))</f>
        <v>Chipps</v>
      </c>
      <c r="E504" t="str" cm="1">
        <f t="array" ref="E504">IF(ROW()&lt;=ROWS(Table1[]), INDEX(Table1[Station Code], ROW()), INDEX(Table2[Station], ROW()-ROWS(Table1[])))</f>
        <v>SB018S</v>
      </c>
      <c r="F504" cm="1">
        <f t="array" ref="F504">IF(ROW()&lt;=ROWS(Table1[]), INDEX(Table1[Region], ROW()), INDEX(Table2[Region], ROW()-ROWS(Table1[])))</f>
        <v>0</v>
      </c>
      <c r="G504" cm="1">
        <f t="array" ref="G504">IF(ROW()&lt;=ROWS(Table1[]), INDEX(Table1[Subregion], ROW()), INDEX(Table2[Subregion], ROW()-ROWS(Table1[])))</f>
        <v>0</v>
      </c>
      <c r="H504" t="str" cm="1">
        <f t="array" ref="H504">IF(ROW()&lt;=ROWS(Table1[]), INDEX(Table1[Stratum], ROW()), INDEX(Table2[Stratum], ROW()-ROWS(Table1[])))</f>
        <v>Chipps Island</v>
      </c>
      <c r="I504" cm="1">
        <f t="array" ref="I504">IF(ROW()&lt;=ROWS(Table1[]), INDEX(Table1[Fork Length], ROW()), INDEX(Table2[Length], ROW()-ROWS(Table1[])))</f>
        <v>112</v>
      </c>
      <c r="J504" cm="1">
        <f t="array" ref="J504">IF(ROW()&lt;=ROWS(Table1[]), INDEX(Table1[Catch], ROW()), INDEX(Table2[Frequency], ROW()-ROWS(Table1[])))</f>
        <v>1</v>
      </c>
      <c r="K504" t="str" cm="1">
        <f t="array" ref="K504">IF(ROW()&lt;=ROWS(Table1[]), INDEX(Table1[Life Stage], ROW()), INDEX(Table2[Life Stage], ROW()-ROWS(Table1[])))</f>
        <v>Adult</v>
      </c>
      <c r="L504" s="50" cm="1">
        <f t="array" ref="L504">IF(ROW()&lt;=ROWS(Table1[]), INDEX(Table1[SalvageSum], ROW()), INDEX(Table2[SalvageSum], ROW()-ROWS(Table1[])))</f>
        <v>0</v>
      </c>
      <c r="M504" s="50" cm="1">
        <f t="array" ref="M504">IF(ROW()&lt;=ROWS(Table1[]), INDEX(Table1[ExpSalv], ROW()), INDEX(Table2[ExpSalv], ROW()-ROWS(Table1[])))</f>
        <v>0</v>
      </c>
      <c r="N504" t="str" cm="1">
        <f t="array" ref="N504">IF(ROW()&lt;=ROWS(Table1[]), INDEX(Table1[Agency], ROW()), INDEX(Table2[Agency], ROW()-ROWS(Table1[])))</f>
        <v>USFWS</v>
      </c>
      <c r="O504" cm="1">
        <f t="array" ref="O504">IF(ROW()&lt;=ROWS(Table1[]), INDEX(Table1[Notes], ROW()), INDEX(Table2[Comments], ROW()-ROWS(Table1[])))</f>
        <v>0</v>
      </c>
    </row>
    <row r="505" spans="1:15" x14ac:dyDescent="0.25">
      <c r="A505" cm="1">
        <f t="array" ref="A505">IF(ROW()&lt;=ROWS(Table1[]), INDEX(Table1[SurveyNo], ROW()), INDEX(Table2[SurveyNo], ROW()-ROWS(Table1[])))</f>
        <v>0</v>
      </c>
      <c r="B505" s="23" cm="1">
        <f t="array" ref="B505">IF(ROW()&lt;=ROWS(Table1[]), INDEX(Table1[Date], ROW()), INDEX(Table2[Date], ROW()-ROWS(Table1[])))</f>
        <v>45646</v>
      </c>
      <c r="C505" cm="1">
        <f t="array" ref="C505">IF(ROW()&lt;=ROWS(Table1[]), INDEX(Table1[SampleID], ROW()), INDEX(Table2[SampleID], ROW()-ROWS(Table1[])))</f>
        <v>0</v>
      </c>
      <c r="D505" t="str" cm="1">
        <f t="array" ref="D505">IF(ROW()&lt;=ROWS(Table1[]), INDEX(Table1[Survey], ROW()), INDEX(Table2[Survey], ROW()-ROWS(Table1[])))</f>
        <v>Chipps</v>
      </c>
      <c r="E505" t="str" cm="1">
        <f t="array" ref="E505">IF(ROW()&lt;=ROWS(Table1[]), INDEX(Table1[Station Code], ROW()), INDEX(Table2[Station], ROW()-ROWS(Table1[])))</f>
        <v>SB018S</v>
      </c>
      <c r="F505" cm="1">
        <f t="array" ref="F505">IF(ROW()&lt;=ROWS(Table1[]), INDEX(Table1[Region], ROW()), INDEX(Table2[Region], ROW()-ROWS(Table1[])))</f>
        <v>0</v>
      </c>
      <c r="G505" cm="1">
        <f t="array" ref="G505">IF(ROW()&lt;=ROWS(Table1[]), INDEX(Table1[Subregion], ROW()), INDEX(Table2[Subregion], ROW()-ROWS(Table1[])))</f>
        <v>0</v>
      </c>
      <c r="H505" t="str" cm="1">
        <f t="array" ref="H505">IF(ROW()&lt;=ROWS(Table1[]), INDEX(Table1[Stratum], ROW()), INDEX(Table2[Stratum], ROW()-ROWS(Table1[])))</f>
        <v>Chipps Island</v>
      </c>
      <c r="I505" cm="1">
        <f t="array" ref="I505">IF(ROW()&lt;=ROWS(Table1[]), INDEX(Table1[Fork Length], ROW()), INDEX(Table2[Length], ROW()-ROWS(Table1[])))</f>
        <v>113</v>
      </c>
      <c r="J505" cm="1">
        <f t="array" ref="J505">IF(ROW()&lt;=ROWS(Table1[]), INDEX(Table1[Catch], ROW()), INDEX(Table2[Frequency], ROW()-ROWS(Table1[])))</f>
        <v>1</v>
      </c>
      <c r="K505" t="str" cm="1">
        <f t="array" ref="K505">IF(ROW()&lt;=ROWS(Table1[]), INDEX(Table1[Life Stage], ROW()), INDEX(Table2[Life Stage], ROW()-ROWS(Table1[])))</f>
        <v>Adult</v>
      </c>
      <c r="L505" s="50" cm="1">
        <f t="array" ref="L505">IF(ROW()&lt;=ROWS(Table1[]), INDEX(Table1[SalvageSum], ROW()), INDEX(Table2[SalvageSum], ROW()-ROWS(Table1[])))</f>
        <v>0</v>
      </c>
      <c r="M505" s="50" cm="1">
        <f t="array" ref="M505">IF(ROW()&lt;=ROWS(Table1[]), INDEX(Table1[ExpSalv], ROW()), INDEX(Table2[ExpSalv], ROW()-ROWS(Table1[])))</f>
        <v>0</v>
      </c>
      <c r="N505" t="str" cm="1">
        <f t="array" ref="N505">IF(ROW()&lt;=ROWS(Table1[]), INDEX(Table1[Agency], ROW()), INDEX(Table2[Agency], ROW()-ROWS(Table1[])))</f>
        <v>USFWS</v>
      </c>
      <c r="O505" cm="1">
        <f t="array" ref="O505">IF(ROW()&lt;=ROWS(Table1[]), INDEX(Table1[Notes], ROW()), INDEX(Table2[Comments], ROW()-ROWS(Table1[])))</f>
        <v>0</v>
      </c>
    </row>
    <row r="506" spans="1:15" x14ac:dyDescent="0.25">
      <c r="A506" cm="1">
        <f t="array" ref="A506">IF(ROW()&lt;=ROWS(Table1[]), INDEX(Table1[SurveyNo], ROW()), INDEX(Table2[SurveyNo], ROW()-ROWS(Table1[])))</f>
        <v>0</v>
      </c>
      <c r="B506" s="23" cm="1">
        <f t="array" ref="B506">IF(ROW()&lt;=ROWS(Table1[]), INDEX(Table1[Date], ROW()), INDEX(Table2[Date], ROW()-ROWS(Table1[])))</f>
        <v>45644</v>
      </c>
      <c r="C506" cm="1">
        <f t="array" ref="C506">IF(ROW()&lt;=ROWS(Table1[]), INDEX(Table1[SampleID], ROW()), INDEX(Table2[SampleID], ROW()-ROWS(Table1[])))</f>
        <v>0</v>
      </c>
      <c r="D506" t="str" cm="1">
        <f t="array" ref="D506">IF(ROW()&lt;=ROWS(Table1[]), INDEX(Table1[Survey], ROW()), INDEX(Table2[Survey], ROW()-ROWS(Table1[])))</f>
        <v>Salvage</v>
      </c>
      <c r="E506" t="str" cm="1">
        <f t="array" ref="E506">IF(ROW()&lt;=ROWS(Table1[]), INDEX(Table1[Station Code], ROW()), INDEX(Table2[Station], ROW()-ROWS(Table1[])))</f>
        <v>TFCF</v>
      </c>
      <c r="F506" t="str" cm="1">
        <f t="array" ref="F506">IF(ROW()&lt;=ROWS(Table1[]), INDEX(Table1[Region], ROW()), INDEX(Table2[Region], ROW()-ROWS(Table1[])))</f>
        <v>South</v>
      </c>
      <c r="G506" cm="1">
        <f t="array" ref="G506">IF(ROW()&lt;=ROWS(Table1[]), INDEX(Table1[Subregion], ROW()), INDEX(Table2[Subregion], ROW()-ROWS(Table1[])))</f>
        <v>0</v>
      </c>
      <c r="H506" t="str" cm="1">
        <f t="array" ref="H506">IF(ROW()&lt;=ROWS(Table1[]), INDEX(Table1[Stratum], ROW()), INDEX(Table2[Stratum], ROW()-ROWS(Table1[])))</f>
        <v>Southern Delta</v>
      </c>
      <c r="I506" cm="1">
        <f t="array" ref="I506">IF(ROW()&lt;=ROWS(Table1[]), INDEX(Table1[Fork Length], ROW()), INDEX(Table2[Length], ROW()-ROWS(Table1[])))</f>
        <v>114</v>
      </c>
      <c r="J506" cm="1">
        <f t="array" ref="J506">IF(ROW()&lt;=ROWS(Table1[]), INDEX(Table1[Catch], ROW()), INDEX(Table2[Frequency], ROW()-ROWS(Table1[])))</f>
        <v>1</v>
      </c>
      <c r="K506" t="str" cm="1">
        <f t="array" ref="K506">IF(ROW()&lt;=ROWS(Table1[]), INDEX(Table1[Life Stage], ROW()), INDEX(Table2[Life Stage], ROW()-ROWS(Table1[])))</f>
        <v>Adult</v>
      </c>
      <c r="L506" s="50" cm="1">
        <f t="array" ref="L506">IF(ROW()&lt;=ROWS(Table1[]), INDEX(Table1[SalvageSum], ROW()), INDEX(Table2[SalvageSum], ROW()-ROWS(Table1[])))</f>
        <v>1</v>
      </c>
      <c r="M506" s="50" cm="1">
        <f t="array" ref="M506">IF(ROW()&lt;=ROWS(Table1[]), INDEX(Table1[ExpSalv], ROW()), INDEX(Table2[ExpSalv], ROW()-ROWS(Table1[])))</f>
        <v>4</v>
      </c>
      <c r="N506" t="str" cm="1">
        <f t="array" ref="N506">IF(ROW()&lt;=ROWS(Table1[]), INDEX(Table1[Agency], ROW()), INDEX(Table2[Agency], ROW()-ROWS(Table1[])))</f>
        <v>Salvage</v>
      </c>
      <c r="O506" t="str" cm="1">
        <f t="array" ref="O506">IF(ROW()&lt;=ROWS(Table1[]), INDEX(Table1[Notes], ROW()), INDEX(Table2[Comments], ROW()-ROWS(Table1[])))</f>
        <v>Held For FCCL</v>
      </c>
    </row>
    <row r="507" spans="1:15" x14ac:dyDescent="0.25">
      <c r="A507" cm="1">
        <f t="array" ref="A507">IF(ROW()&lt;=ROWS(Table1[]), INDEX(Table1[SurveyNo], ROW()), INDEX(Table2[SurveyNo], ROW()-ROWS(Table1[])))</f>
        <v>0</v>
      </c>
      <c r="B507" s="23" cm="1">
        <f t="array" ref="B507">IF(ROW()&lt;=ROWS(Table1[]), INDEX(Table1[Date], ROW()), INDEX(Table2[Date], ROW()-ROWS(Table1[])))</f>
        <v>45646</v>
      </c>
      <c r="C507" cm="1">
        <f t="array" ref="C507">IF(ROW()&lt;=ROWS(Table1[]), INDEX(Table1[SampleID], ROW()), INDEX(Table2[SampleID], ROW()-ROWS(Table1[])))</f>
        <v>0</v>
      </c>
      <c r="D507" t="str" cm="1">
        <f t="array" ref="D507">IF(ROW()&lt;=ROWS(Table1[]), INDEX(Table1[Survey], ROW()), INDEX(Table2[Survey], ROW()-ROWS(Table1[])))</f>
        <v>Salvage</v>
      </c>
      <c r="E507" t="str" cm="1">
        <f t="array" ref="E507">IF(ROW()&lt;=ROWS(Table1[]), INDEX(Table1[Station Code], ROW()), INDEX(Table2[Station], ROW()-ROWS(Table1[])))</f>
        <v>TFCF</v>
      </c>
      <c r="F507" t="str" cm="1">
        <f t="array" ref="F507">IF(ROW()&lt;=ROWS(Table1[]), INDEX(Table1[Region], ROW()), INDEX(Table2[Region], ROW()-ROWS(Table1[])))</f>
        <v>South</v>
      </c>
      <c r="G507" cm="1">
        <f t="array" ref="G507">IF(ROW()&lt;=ROWS(Table1[]), INDEX(Table1[Subregion], ROW()), INDEX(Table2[Subregion], ROW()-ROWS(Table1[])))</f>
        <v>0</v>
      </c>
      <c r="H507" t="str" cm="1">
        <f t="array" ref="H507">IF(ROW()&lt;=ROWS(Table1[]), INDEX(Table1[Stratum], ROW()), INDEX(Table2[Stratum], ROW()-ROWS(Table1[])))</f>
        <v>Southern Delta</v>
      </c>
      <c r="I507" cm="1">
        <f t="array" ref="I507">IF(ROW()&lt;=ROWS(Table1[]), INDEX(Table1[Fork Length], ROW()), INDEX(Table2[Length], ROW()-ROWS(Table1[])))</f>
        <v>64</v>
      </c>
      <c r="J507" cm="1">
        <f t="array" ref="J507">IF(ROW()&lt;=ROWS(Table1[]), INDEX(Table1[Catch], ROW()), INDEX(Table2[Frequency], ROW()-ROWS(Table1[])))</f>
        <v>1</v>
      </c>
      <c r="K507" t="s">
        <v>21</v>
      </c>
      <c r="L507" s="50" cm="1">
        <f t="array" ref="L507">IF(ROW()&lt;=ROWS(Table1[]), INDEX(Table1[SalvageSum], ROW()), INDEX(Table2[SalvageSum], ROW()-ROWS(Table1[])))</f>
        <v>1</v>
      </c>
      <c r="M507" s="50" cm="1">
        <f t="array" ref="M507">IF(ROW()&lt;=ROWS(Table1[]), INDEX(Table1[ExpSalv], ROW()), INDEX(Table2[ExpSalv], ROW()-ROWS(Table1[])))</f>
        <v>4</v>
      </c>
      <c r="N507" t="str" cm="1">
        <f t="array" ref="N507">IF(ROW()&lt;=ROWS(Table1[]), INDEX(Table1[Agency], ROW()), INDEX(Table2[Agency], ROW()-ROWS(Table1[])))</f>
        <v>Salvage</v>
      </c>
      <c r="O507" t="s">
        <v>256</v>
      </c>
    </row>
    <row r="508" spans="1:15" x14ac:dyDescent="0.25">
      <c r="A508" cm="1">
        <f t="array" ref="A508">IF(ROW()&lt;=ROWS(Table1[]), INDEX(Table1[SurveyNo], ROW()), INDEX(Table2[SurveyNo], ROW()-ROWS(Table1[])))</f>
        <v>0</v>
      </c>
      <c r="B508" s="23" cm="1">
        <f t="array" ref="B508">IF(ROW()&lt;=ROWS(Table1[]), INDEX(Table1[Date], ROW()), INDEX(Table2[Date], ROW()-ROWS(Table1[])))</f>
        <v>45652</v>
      </c>
      <c r="C508" cm="1">
        <f t="array" ref="C508">IF(ROW()&lt;=ROWS(Table1[]), INDEX(Table1[SampleID], ROW()), INDEX(Table2[SampleID], ROW()-ROWS(Table1[])))</f>
        <v>0</v>
      </c>
      <c r="D508" t="str" cm="1">
        <f t="array" ref="D508">IF(ROW()&lt;=ROWS(Table1[]), INDEX(Table1[Survey], ROW()), INDEX(Table2[Survey], ROW()-ROWS(Table1[])))</f>
        <v>Chipps</v>
      </c>
      <c r="E508" t="str" cm="1">
        <f t="array" ref="E508">IF(ROW()&lt;=ROWS(Table1[]), INDEX(Table1[Station Code], ROW()), INDEX(Table2[Station], ROW()-ROWS(Table1[])))</f>
        <v>SB018N</v>
      </c>
      <c r="F508" cm="1">
        <f t="array" ref="F508">IF(ROW()&lt;=ROWS(Table1[]), INDEX(Table1[Region], ROW()), INDEX(Table2[Region], ROW()-ROWS(Table1[])))</f>
        <v>0</v>
      </c>
      <c r="G508" cm="1">
        <f t="array" ref="G508">IF(ROW()&lt;=ROWS(Table1[]), INDEX(Table1[Subregion], ROW()), INDEX(Table2[Subregion], ROW()-ROWS(Table1[])))</f>
        <v>0</v>
      </c>
      <c r="H508" t="str" cm="1">
        <f t="array" ref="H508">IF(ROW()&lt;=ROWS(Table1[]), INDEX(Table1[Stratum], ROW()), INDEX(Table2[Stratum], ROW()-ROWS(Table1[])))</f>
        <v>Chipps Island</v>
      </c>
      <c r="I508" cm="1">
        <f t="array" ref="I508">IF(ROW()&lt;=ROWS(Table1[]), INDEX(Table1[Fork Length], ROW()), INDEX(Table2[Length], ROW()-ROWS(Table1[])))</f>
        <v>108</v>
      </c>
      <c r="J508" cm="1">
        <f t="array" ref="J508">IF(ROW()&lt;=ROWS(Table1[]), INDEX(Table1[Catch], ROW()), INDEX(Table2[Frequency], ROW()-ROWS(Table1[])))</f>
        <v>1</v>
      </c>
      <c r="K508" t="str" cm="1">
        <f t="array" ref="K508">IF(ROW()&lt;=ROWS(Table1[]), INDEX(Table1[Life Stage], ROW()), INDEX(Table2[Life Stage], ROW()-ROWS(Table1[])))</f>
        <v>Adult</v>
      </c>
      <c r="L508" s="50" cm="1">
        <f t="array" ref="L508">IF(ROW()&lt;=ROWS(Table1[]), INDEX(Table1[SalvageSum], ROW()), INDEX(Table2[SalvageSum], ROW()-ROWS(Table1[])))</f>
        <v>0</v>
      </c>
      <c r="M508" s="50" cm="1">
        <f t="array" ref="M508">IF(ROW()&lt;=ROWS(Table1[]), INDEX(Table1[ExpSalv], ROW()), INDEX(Table2[ExpSalv], ROW()-ROWS(Table1[])))</f>
        <v>0</v>
      </c>
      <c r="N508" t="str" cm="1">
        <f t="array" ref="N508">IF(ROW()&lt;=ROWS(Table1[]), INDEX(Table1[Agency], ROW()), INDEX(Table2[Agency], ROW()-ROWS(Table1[])))</f>
        <v>USFWS</v>
      </c>
      <c r="O508" cm="1">
        <f t="array" ref="O508">IF(ROW()&lt;=ROWS(Table1[]), INDEX(Table1[Notes], ROW()), INDEX(Table2[Comments], ROW()-ROWS(Table1[])))</f>
        <v>0</v>
      </c>
    </row>
    <row r="509" spans="1:15" x14ac:dyDescent="0.25">
      <c r="A509" cm="1">
        <f t="array" ref="A509">IF(ROW()&lt;=ROWS(Table1[]), INDEX(Table1[SurveyNo], ROW()), INDEX(Table2[SurveyNo], ROW()-ROWS(Table1[])))</f>
        <v>0</v>
      </c>
      <c r="B509" s="23" cm="1">
        <f t="array" ref="B509">IF(ROW()&lt;=ROWS(Table1[]), INDEX(Table1[Date], ROW()), INDEX(Table2[Date], ROW()-ROWS(Table1[])))</f>
        <v>45652</v>
      </c>
      <c r="C509" cm="1">
        <f t="array" ref="C509">IF(ROW()&lt;=ROWS(Table1[]), INDEX(Table1[SampleID], ROW()), INDEX(Table2[SampleID], ROW()-ROWS(Table1[])))</f>
        <v>0</v>
      </c>
      <c r="D509" t="str" cm="1">
        <f t="array" ref="D509">IF(ROW()&lt;=ROWS(Table1[]), INDEX(Table1[Survey], ROW()), INDEX(Table2[Survey], ROW()-ROWS(Table1[])))</f>
        <v>Chipps</v>
      </c>
      <c r="E509" t="str" cm="1">
        <f t="array" ref="E509">IF(ROW()&lt;=ROWS(Table1[]), INDEX(Table1[Station Code], ROW()), INDEX(Table2[Station], ROW()-ROWS(Table1[])))</f>
        <v>SB018N</v>
      </c>
      <c r="F509" cm="1">
        <f t="array" ref="F509">IF(ROW()&lt;=ROWS(Table1[]), INDEX(Table1[Region], ROW()), INDEX(Table2[Region], ROW()-ROWS(Table1[])))</f>
        <v>0</v>
      </c>
      <c r="G509" cm="1">
        <f t="array" ref="G509">IF(ROW()&lt;=ROWS(Table1[]), INDEX(Table1[Subregion], ROW()), INDEX(Table2[Subregion], ROW()-ROWS(Table1[])))</f>
        <v>0</v>
      </c>
      <c r="H509" t="str" cm="1">
        <f t="array" ref="H509">IF(ROW()&lt;=ROWS(Table1[]), INDEX(Table1[Stratum], ROW()), INDEX(Table2[Stratum], ROW()-ROWS(Table1[])))</f>
        <v>Chipps Island</v>
      </c>
      <c r="I509" cm="1">
        <f t="array" ref="I509">IF(ROW()&lt;=ROWS(Table1[]), INDEX(Table1[Fork Length], ROW()), INDEX(Table2[Length], ROW()-ROWS(Table1[])))</f>
        <v>110</v>
      </c>
      <c r="J509" cm="1">
        <f t="array" ref="J509">IF(ROW()&lt;=ROWS(Table1[]), INDEX(Table1[Catch], ROW()), INDEX(Table2[Frequency], ROW()-ROWS(Table1[])))</f>
        <v>1</v>
      </c>
      <c r="K509" t="str" cm="1">
        <f t="array" ref="K509">IF(ROW()&lt;=ROWS(Table1[]), INDEX(Table1[Life Stage], ROW()), INDEX(Table2[Life Stage], ROW()-ROWS(Table1[])))</f>
        <v>Adult</v>
      </c>
      <c r="L509" s="50" cm="1">
        <f t="array" ref="L509">IF(ROW()&lt;=ROWS(Table1[]), INDEX(Table1[SalvageSum], ROW()), INDEX(Table2[SalvageSum], ROW()-ROWS(Table1[])))</f>
        <v>0</v>
      </c>
      <c r="M509" s="50" cm="1">
        <f t="array" ref="M509">IF(ROW()&lt;=ROWS(Table1[]), INDEX(Table1[ExpSalv], ROW()), INDEX(Table2[ExpSalv], ROW()-ROWS(Table1[])))</f>
        <v>0</v>
      </c>
      <c r="N509" t="str" cm="1">
        <f t="array" ref="N509">IF(ROW()&lt;=ROWS(Table1[]), INDEX(Table1[Agency], ROW()), INDEX(Table2[Agency], ROW()-ROWS(Table1[])))</f>
        <v>USFWS</v>
      </c>
      <c r="O509" cm="1">
        <f t="array" ref="O509">IF(ROW()&lt;=ROWS(Table1[]), INDEX(Table1[Notes], ROW()), INDEX(Table2[Comments], ROW()-ROWS(Table1[])))</f>
        <v>0</v>
      </c>
    </row>
    <row r="510" spans="1:15" x14ac:dyDescent="0.25">
      <c r="A510" cm="1">
        <f t="array" ref="A510">IF(ROW()&lt;=ROWS(Table1[]), INDEX(Table1[SurveyNo], ROW()), INDEX(Table2[SurveyNo], ROW()-ROWS(Table1[])))</f>
        <v>0</v>
      </c>
      <c r="B510" s="23" cm="1">
        <f t="array" ref="B510">IF(ROW()&lt;=ROWS(Table1[]), INDEX(Table1[Date], ROW()), INDEX(Table2[Date], ROW()-ROWS(Table1[])))</f>
        <v>45652</v>
      </c>
      <c r="C510" cm="1">
        <f t="array" ref="C510">IF(ROW()&lt;=ROWS(Table1[]), INDEX(Table1[SampleID], ROW()), INDEX(Table2[SampleID], ROW()-ROWS(Table1[])))</f>
        <v>0</v>
      </c>
      <c r="D510" t="str" cm="1">
        <f t="array" ref="D510">IF(ROW()&lt;=ROWS(Table1[]), INDEX(Table1[Survey], ROW()), INDEX(Table2[Survey], ROW()-ROWS(Table1[])))</f>
        <v>Chipps</v>
      </c>
      <c r="E510" t="str" cm="1">
        <f t="array" ref="E510">IF(ROW()&lt;=ROWS(Table1[]), INDEX(Table1[Station Code], ROW()), INDEX(Table2[Station], ROW()-ROWS(Table1[])))</f>
        <v>SB018N</v>
      </c>
      <c r="F510" cm="1">
        <f t="array" ref="F510">IF(ROW()&lt;=ROWS(Table1[]), INDEX(Table1[Region], ROW()), INDEX(Table2[Region], ROW()-ROWS(Table1[])))</f>
        <v>0</v>
      </c>
      <c r="G510" cm="1">
        <f t="array" ref="G510">IF(ROW()&lt;=ROWS(Table1[]), INDEX(Table1[Subregion], ROW()), INDEX(Table2[Subregion], ROW()-ROWS(Table1[])))</f>
        <v>0</v>
      </c>
      <c r="H510" t="str" cm="1">
        <f t="array" ref="H510">IF(ROW()&lt;=ROWS(Table1[]), INDEX(Table1[Stratum], ROW()), INDEX(Table2[Stratum], ROW()-ROWS(Table1[])))</f>
        <v>Chipps Island</v>
      </c>
      <c r="I510" cm="1">
        <f t="array" ref="I510">IF(ROW()&lt;=ROWS(Table1[]), INDEX(Table1[Fork Length], ROW()), INDEX(Table2[Length], ROW()-ROWS(Table1[])))</f>
        <v>115</v>
      </c>
      <c r="J510" cm="1">
        <f t="array" ref="J510">IF(ROW()&lt;=ROWS(Table1[]), INDEX(Table1[Catch], ROW()), INDEX(Table2[Frequency], ROW()-ROWS(Table1[])))</f>
        <v>1</v>
      </c>
      <c r="K510" t="str" cm="1">
        <f t="array" ref="K510">IF(ROW()&lt;=ROWS(Table1[]), INDEX(Table1[Life Stage], ROW()), INDEX(Table2[Life Stage], ROW()-ROWS(Table1[])))</f>
        <v>Adult</v>
      </c>
      <c r="L510" s="50" cm="1">
        <f t="array" ref="L510">IF(ROW()&lt;=ROWS(Table1[]), INDEX(Table1[SalvageSum], ROW()), INDEX(Table2[SalvageSum], ROW()-ROWS(Table1[])))</f>
        <v>0</v>
      </c>
      <c r="M510" s="50" cm="1">
        <f t="array" ref="M510">IF(ROW()&lt;=ROWS(Table1[]), INDEX(Table1[ExpSalv], ROW()), INDEX(Table2[ExpSalv], ROW()-ROWS(Table1[])))</f>
        <v>0</v>
      </c>
      <c r="N510" t="str" cm="1">
        <f t="array" ref="N510">IF(ROW()&lt;=ROWS(Table1[]), INDEX(Table1[Agency], ROW()), INDEX(Table2[Agency], ROW()-ROWS(Table1[])))</f>
        <v>USFWS</v>
      </c>
      <c r="O510" cm="1">
        <f t="array" ref="O510">IF(ROW()&lt;=ROWS(Table1[]), INDEX(Table1[Notes], ROW()), INDEX(Table2[Comments], ROW()-ROWS(Table1[])))</f>
        <v>0</v>
      </c>
    </row>
    <row r="511" spans="1:15" x14ac:dyDescent="0.25">
      <c r="A511" cm="1">
        <f t="array" ref="A511">IF(ROW()&lt;=ROWS(Table1[]), INDEX(Table1[SurveyNo], ROW()), INDEX(Table2[SurveyNo], ROW()-ROWS(Table1[])))</f>
        <v>0</v>
      </c>
      <c r="B511" s="23" cm="1">
        <f t="array" ref="B511">IF(ROW()&lt;=ROWS(Table1[]), INDEX(Table1[Date], ROW()), INDEX(Table2[Date], ROW()-ROWS(Table1[])))</f>
        <v>45652</v>
      </c>
      <c r="C511" cm="1">
        <f t="array" ref="C511">IF(ROW()&lt;=ROWS(Table1[]), INDEX(Table1[SampleID], ROW()), INDEX(Table2[SampleID], ROW()-ROWS(Table1[])))</f>
        <v>0</v>
      </c>
      <c r="D511" t="str" cm="1">
        <f t="array" ref="D511">IF(ROW()&lt;=ROWS(Table1[]), INDEX(Table1[Survey], ROW()), INDEX(Table2[Survey], ROW()-ROWS(Table1[])))</f>
        <v>Chipps</v>
      </c>
      <c r="E511" t="str" cm="1">
        <f t="array" ref="E511">IF(ROW()&lt;=ROWS(Table1[]), INDEX(Table1[Station Code], ROW()), INDEX(Table2[Station], ROW()-ROWS(Table1[])))</f>
        <v>SB018N</v>
      </c>
      <c r="F511" cm="1">
        <f t="array" ref="F511">IF(ROW()&lt;=ROWS(Table1[]), INDEX(Table1[Region], ROW()), INDEX(Table2[Region], ROW()-ROWS(Table1[])))</f>
        <v>0</v>
      </c>
      <c r="G511" cm="1">
        <f t="array" ref="G511">IF(ROW()&lt;=ROWS(Table1[]), INDEX(Table1[Subregion], ROW()), INDEX(Table2[Subregion], ROW()-ROWS(Table1[])))</f>
        <v>0</v>
      </c>
      <c r="H511" t="str" cm="1">
        <f t="array" ref="H511">IF(ROW()&lt;=ROWS(Table1[]), INDEX(Table1[Stratum], ROW()), INDEX(Table2[Stratum], ROW()-ROWS(Table1[])))</f>
        <v>Chipps Island</v>
      </c>
      <c r="I511" cm="1">
        <f t="array" ref="I511">IF(ROW()&lt;=ROWS(Table1[]), INDEX(Table1[Fork Length], ROW()), INDEX(Table2[Length], ROW()-ROWS(Table1[])))</f>
        <v>116</v>
      </c>
      <c r="J511" cm="1">
        <f t="array" ref="J511">IF(ROW()&lt;=ROWS(Table1[]), INDEX(Table1[Catch], ROW()), INDEX(Table2[Frequency], ROW()-ROWS(Table1[])))</f>
        <v>1</v>
      </c>
      <c r="K511" t="str" cm="1">
        <f t="array" ref="K511">IF(ROW()&lt;=ROWS(Table1[]), INDEX(Table1[Life Stage], ROW()), INDEX(Table2[Life Stage], ROW()-ROWS(Table1[])))</f>
        <v>Adult</v>
      </c>
      <c r="L511" s="50" cm="1">
        <f t="array" ref="L511">IF(ROW()&lt;=ROWS(Table1[]), INDEX(Table1[SalvageSum], ROW()), INDEX(Table2[SalvageSum], ROW()-ROWS(Table1[])))</f>
        <v>0</v>
      </c>
      <c r="M511" s="50" cm="1">
        <f t="array" ref="M511">IF(ROW()&lt;=ROWS(Table1[]), INDEX(Table1[ExpSalv], ROW()), INDEX(Table2[ExpSalv], ROW()-ROWS(Table1[])))</f>
        <v>0</v>
      </c>
      <c r="N511" t="str" cm="1">
        <f t="array" ref="N511">IF(ROW()&lt;=ROWS(Table1[]), INDEX(Table1[Agency], ROW()), INDEX(Table2[Agency], ROW()-ROWS(Table1[])))</f>
        <v>USFWS</v>
      </c>
      <c r="O511" cm="1">
        <f t="array" ref="O511">IF(ROW()&lt;=ROWS(Table1[]), INDEX(Table1[Notes], ROW()), INDEX(Table2[Comments], ROW()-ROWS(Table1[])))</f>
        <v>0</v>
      </c>
    </row>
    <row r="512" spans="1:15" x14ac:dyDescent="0.25">
      <c r="A512" cm="1">
        <f t="array" ref="A512">IF(ROW()&lt;=ROWS(Table1[]), INDEX(Table1[SurveyNo], ROW()), INDEX(Table2[SurveyNo], ROW()-ROWS(Table1[])))</f>
        <v>0</v>
      </c>
      <c r="B512" s="23" cm="1">
        <f t="array" ref="B512">IF(ROW()&lt;=ROWS(Table1[]), INDEX(Table1[Date], ROW()), INDEX(Table2[Date], ROW()-ROWS(Table1[])))</f>
        <v>45652</v>
      </c>
      <c r="C512" cm="1">
        <f t="array" ref="C512">IF(ROW()&lt;=ROWS(Table1[]), INDEX(Table1[SampleID], ROW()), INDEX(Table2[SampleID], ROW()-ROWS(Table1[])))</f>
        <v>0</v>
      </c>
      <c r="D512" t="str" cm="1">
        <f t="array" ref="D512">IF(ROW()&lt;=ROWS(Table1[]), INDEX(Table1[Survey], ROW()), INDEX(Table2[Survey], ROW()-ROWS(Table1[])))</f>
        <v>Chipps</v>
      </c>
      <c r="E512" t="str" cm="1">
        <f t="array" ref="E512">IF(ROW()&lt;=ROWS(Table1[]), INDEX(Table1[Station Code], ROW()), INDEX(Table2[Station], ROW()-ROWS(Table1[])))</f>
        <v>SB018N</v>
      </c>
      <c r="F512" cm="1">
        <f t="array" ref="F512">IF(ROW()&lt;=ROWS(Table1[]), INDEX(Table1[Region], ROW()), INDEX(Table2[Region], ROW()-ROWS(Table1[])))</f>
        <v>0</v>
      </c>
      <c r="G512" cm="1">
        <f t="array" ref="G512">IF(ROW()&lt;=ROWS(Table1[]), INDEX(Table1[Subregion], ROW()), INDEX(Table2[Subregion], ROW()-ROWS(Table1[])))</f>
        <v>0</v>
      </c>
      <c r="H512" t="str" cm="1">
        <f t="array" ref="H512">IF(ROW()&lt;=ROWS(Table1[]), INDEX(Table1[Stratum], ROW()), INDEX(Table2[Stratum], ROW()-ROWS(Table1[])))</f>
        <v>Chipps Island</v>
      </c>
      <c r="I512" cm="1">
        <f t="array" ref="I512">IF(ROW()&lt;=ROWS(Table1[]), INDEX(Table1[Fork Length], ROW()), INDEX(Table2[Length], ROW()-ROWS(Table1[])))</f>
        <v>99</v>
      </c>
      <c r="J512" cm="1">
        <f t="array" ref="J512">IF(ROW()&lt;=ROWS(Table1[]), INDEX(Table1[Catch], ROW()), INDEX(Table2[Frequency], ROW()-ROWS(Table1[])))</f>
        <v>1</v>
      </c>
      <c r="K512" t="str" cm="1">
        <f t="array" ref="K512">IF(ROW()&lt;=ROWS(Table1[]), INDEX(Table1[Life Stage], ROW()), INDEX(Table2[Life Stage], ROW()-ROWS(Table1[])))</f>
        <v>Adult</v>
      </c>
      <c r="L512" s="50" cm="1">
        <f t="array" ref="L512">IF(ROW()&lt;=ROWS(Table1[]), INDEX(Table1[SalvageSum], ROW()), INDEX(Table2[SalvageSum], ROW()-ROWS(Table1[])))</f>
        <v>0</v>
      </c>
      <c r="M512" s="50" cm="1">
        <f t="array" ref="M512">IF(ROW()&lt;=ROWS(Table1[]), INDEX(Table1[ExpSalv], ROW()), INDEX(Table2[ExpSalv], ROW()-ROWS(Table1[])))</f>
        <v>0</v>
      </c>
      <c r="N512" t="str" cm="1">
        <f t="array" ref="N512">IF(ROW()&lt;=ROWS(Table1[]), INDEX(Table1[Agency], ROW()), INDEX(Table2[Agency], ROW()-ROWS(Table1[])))</f>
        <v>USFWS</v>
      </c>
      <c r="O512" cm="1">
        <f t="array" ref="O512">IF(ROW()&lt;=ROWS(Table1[]), INDEX(Table1[Notes], ROW()), INDEX(Table2[Comments], ROW()-ROWS(Table1[])))</f>
        <v>0</v>
      </c>
    </row>
    <row r="513" spans="1:15" x14ac:dyDescent="0.25">
      <c r="A513" cm="1">
        <f t="array" ref="A513">IF(ROW()&lt;=ROWS(Table1[]), INDEX(Table1[SurveyNo], ROW()), INDEX(Table2[SurveyNo], ROW()-ROWS(Table1[])))</f>
        <v>0</v>
      </c>
      <c r="B513" s="23" cm="1">
        <f t="array" ref="B513">IF(ROW()&lt;=ROWS(Table1[]), INDEX(Table1[Date], ROW()), INDEX(Table2[Date], ROW()-ROWS(Table1[])))</f>
        <v>45652</v>
      </c>
      <c r="C513" cm="1">
        <f t="array" ref="C513">IF(ROW()&lt;=ROWS(Table1[]), INDEX(Table1[SampleID], ROW()), INDEX(Table2[SampleID], ROW()-ROWS(Table1[])))</f>
        <v>0</v>
      </c>
      <c r="D513" t="str" cm="1">
        <f t="array" ref="D513">IF(ROW()&lt;=ROWS(Table1[]), INDEX(Table1[Survey], ROW()), INDEX(Table2[Survey], ROW()-ROWS(Table1[])))</f>
        <v>Chipps</v>
      </c>
      <c r="E513" t="str" cm="1">
        <f t="array" ref="E513">IF(ROW()&lt;=ROWS(Table1[]), INDEX(Table1[Station Code], ROW()), INDEX(Table2[Station], ROW()-ROWS(Table1[])))</f>
        <v>SB018N</v>
      </c>
      <c r="F513" cm="1">
        <f t="array" ref="F513">IF(ROW()&lt;=ROWS(Table1[]), INDEX(Table1[Region], ROW()), INDEX(Table2[Region], ROW()-ROWS(Table1[])))</f>
        <v>0</v>
      </c>
      <c r="G513" cm="1">
        <f t="array" ref="G513">IF(ROW()&lt;=ROWS(Table1[]), INDEX(Table1[Subregion], ROW()), INDEX(Table2[Subregion], ROW()-ROWS(Table1[])))</f>
        <v>0</v>
      </c>
      <c r="H513" t="str" cm="1">
        <f t="array" ref="H513">IF(ROW()&lt;=ROWS(Table1[]), INDEX(Table1[Stratum], ROW()), INDEX(Table2[Stratum], ROW()-ROWS(Table1[])))</f>
        <v>Chipps Island</v>
      </c>
      <c r="I513" cm="1">
        <f t="array" ref="I513">IF(ROW()&lt;=ROWS(Table1[]), INDEX(Table1[Fork Length], ROW()), INDEX(Table2[Length], ROW()-ROWS(Table1[])))</f>
        <v>110</v>
      </c>
      <c r="J513" cm="1">
        <f t="array" ref="J513">IF(ROW()&lt;=ROWS(Table1[]), INDEX(Table1[Catch], ROW()), INDEX(Table2[Frequency], ROW()-ROWS(Table1[])))</f>
        <v>1</v>
      </c>
      <c r="K513" t="str" cm="1">
        <f t="array" ref="K513">IF(ROW()&lt;=ROWS(Table1[]), INDEX(Table1[Life Stage], ROW()), INDEX(Table2[Life Stage], ROW()-ROWS(Table1[])))</f>
        <v>Adult</v>
      </c>
      <c r="L513" s="50" cm="1">
        <f t="array" ref="L513">IF(ROW()&lt;=ROWS(Table1[]), INDEX(Table1[SalvageSum], ROW()), INDEX(Table2[SalvageSum], ROW()-ROWS(Table1[])))</f>
        <v>0</v>
      </c>
      <c r="M513" s="50" cm="1">
        <f t="array" ref="M513">IF(ROW()&lt;=ROWS(Table1[]), INDEX(Table1[ExpSalv], ROW()), INDEX(Table2[ExpSalv], ROW()-ROWS(Table1[])))</f>
        <v>0</v>
      </c>
      <c r="N513" t="str" cm="1">
        <f t="array" ref="N513">IF(ROW()&lt;=ROWS(Table1[]), INDEX(Table1[Agency], ROW()), INDEX(Table2[Agency], ROW()-ROWS(Table1[])))</f>
        <v>USFWS</v>
      </c>
      <c r="O513" cm="1">
        <f t="array" ref="O513">IF(ROW()&lt;=ROWS(Table1[]), INDEX(Table1[Notes], ROW()), INDEX(Table2[Comments], ROW()-ROWS(Table1[])))</f>
        <v>0</v>
      </c>
    </row>
    <row r="514" spans="1:15" x14ac:dyDescent="0.25">
      <c r="A514" cm="1">
        <f t="array" ref="A514">IF(ROW()&lt;=ROWS(Table1[]), INDEX(Table1[SurveyNo], ROW()), INDEX(Table2[SurveyNo], ROW()-ROWS(Table1[])))</f>
        <v>0</v>
      </c>
      <c r="B514" s="23" cm="1">
        <f t="array" ref="B514">IF(ROW()&lt;=ROWS(Table1[]), INDEX(Table1[Date], ROW()), INDEX(Table2[Date], ROW()-ROWS(Table1[])))</f>
        <v>45652</v>
      </c>
      <c r="C514" cm="1">
        <f t="array" ref="C514">IF(ROW()&lt;=ROWS(Table1[]), INDEX(Table1[SampleID], ROW()), INDEX(Table2[SampleID], ROW()-ROWS(Table1[])))</f>
        <v>0</v>
      </c>
      <c r="D514" t="str" cm="1">
        <f t="array" ref="D514">IF(ROW()&lt;=ROWS(Table1[]), INDEX(Table1[Survey], ROW()), INDEX(Table2[Survey], ROW()-ROWS(Table1[])))</f>
        <v>Chipps</v>
      </c>
      <c r="E514" t="str" cm="1">
        <f t="array" ref="E514">IF(ROW()&lt;=ROWS(Table1[]), INDEX(Table1[Station Code], ROW()), INDEX(Table2[Station], ROW()-ROWS(Table1[])))</f>
        <v>SB018N</v>
      </c>
      <c r="F514" cm="1">
        <f t="array" ref="F514">IF(ROW()&lt;=ROWS(Table1[]), INDEX(Table1[Region], ROW()), INDEX(Table2[Region], ROW()-ROWS(Table1[])))</f>
        <v>0</v>
      </c>
      <c r="G514" cm="1">
        <f t="array" ref="G514">IF(ROW()&lt;=ROWS(Table1[]), INDEX(Table1[Subregion], ROW()), INDEX(Table2[Subregion], ROW()-ROWS(Table1[])))</f>
        <v>0</v>
      </c>
      <c r="H514" t="str" cm="1">
        <f t="array" ref="H514">IF(ROW()&lt;=ROWS(Table1[]), INDEX(Table1[Stratum], ROW()), INDEX(Table2[Stratum], ROW()-ROWS(Table1[])))</f>
        <v>Chipps Island</v>
      </c>
      <c r="I514" cm="1">
        <f t="array" ref="I514">IF(ROW()&lt;=ROWS(Table1[]), INDEX(Table1[Fork Length], ROW()), INDEX(Table2[Length], ROW()-ROWS(Table1[])))</f>
        <v>116</v>
      </c>
      <c r="J514" cm="1">
        <f t="array" ref="J514">IF(ROW()&lt;=ROWS(Table1[]), INDEX(Table1[Catch], ROW()), INDEX(Table2[Frequency], ROW()-ROWS(Table1[])))</f>
        <v>1</v>
      </c>
      <c r="K514" t="str" cm="1">
        <f t="array" ref="K514">IF(ROW()&lt;=ROWS(Table1[]), INDEX(Table1[Life Stage], ROW()), INDEX(Table2[Life Stage], ROW()-ROWS(Table1[])))</f>
        <v>Adult</v>
      </c>
      <c r="L514" s="50" cm="1">
        <f t="array" ref="L514">IF(ROW()&lt;=ROWS(Table1[]), INDEX(Table1[SalvageSum], ROW()), INDEX(Table2[SalvageSum], ROW()-ROWS(Table1[])))</f>
        <v>0</v>
      </c>
      <c r="M514" s="50" cm="1">
        <f t="array" ref="M514">IF(ROW()&lt;=ROWS(Table1[]), INDEX(Table1[ExpSalv], ROW()), INDEX(Table2[ExpSalv], ROW()-ROWS(Table1[])))</f>
        <v>0</v>
      </c>
      <c r="N514" t="str" cm="1">
        <f t="array" ref="N514">IF(ROW()&lt;=ROWS(Table1[]), INDEX(Table1[Agency], ROW()), INDEX(Table2[Agency], ROW()-ROWS(Table1[])))</f>
        <v>USFWS</v>
      </c>
      <c r="O514" cm="1">
        <f t="array" ref="O514">IF(ROW()&lt;=ROWS(Table1[]), INDEX(Table1[Notes], ROW()), INDEX(Table2[Comments], ROW()-ROWS(Table1[])))</f>
        <v>0</v>
      </c>
    </row>
    <row r="515" spans="1:15" x14ac:dyDescent="0.25">
      <c r="A515" cm="1">
        <f t="array" ref="A515">IF(ROW()&lt;=ROWS(Table1[]), INDEX(Table1[SurveyNo], ROW()), INDEX(Table2[SurveyNo], ROW()-ROWS(Table1[])))</f>
        <v>0</v>
      </c>
      <c r="B515" s="23" cm="1">
        <f t="array" ref="B515">IF(ROW()&lt;=ROWS(Table1[]), INDEX(Table1[Date], ROW()), INDEX(Table2[Date], ROW()-ROWS(Table1[])))</f>
        <v>45652</v>
      </c>
      <c r="C515" cm="1">
        <f t="array" ref="C515">IF(ROW()&lt;=ROWS(Table1[]), INDEX(Table1[SampleID], ROW()), INDEX(Table2[SampleID], ROW()-ROWS(Table1[])))</f>
        <v>0</v>
      </c>
      <c r="D515" t="str" cm="1">
        <f t="array" ref="D515">IF(ROW()&lt;=ROWS(Table1[]), INDEX(Table1[Survey], ROW()), INDEX(Table2[Survey], ROW()-ROWS(Table1[])))</f>
        <v>Chipps</v>
      </c>
      <c r="E515" t="str" cm="1">
        <f t="array" ref="E515">IF(ROW()&lt;=ROWS(Table1[]), INDEX(Table1[Station Code], ROW()), INDEX(Table2[Station], ROW()-ROWS(Table1[])))</f>
        <v>SB018N</v>
      </c>
      <c r="F515" cm="1">
        <f t="array" ref="F515">IF(ROW()&lt;=ROWS(Table1[]), INDEX(Table1[Region], ROW()), INDEX(Table2[Region], ROW()-ROWS(Table1[])))</f>
        <v>0</v>
      </c>
      <c r="G515" cm="1">
        <f t="array" ref="G515">IF(ROW()&lt;=ROWS(Table1[]), INDEX(Table1[Subregion], ROW()), INDEX(Table2[Subregion], ROW()-ROWS(Table1[])))</f>
        <v>0</v>
      </c>
      <c r="H515" t="str" cm="1">
        <f t="array" ref="H515">IF(ROW()&lt;=ROWS(Table1[]), INDEX(Table1[Stratum], ROW()), INDEX(Table2[Stratum], ROW()-ROWS(Table1[])))</f>
        <v>Chipps Island</v>
      </c>
      <c r="I515" cm="1">
        <f t="array" ref="I515">IF(ROW()&lt;=ROWS(Table1[]), INDEX(Table1[Fork Length], ROW()), INDEX(Table2[Length], ROW()-ROWS(Table1[])))</f>
        <v>114</v>
      </c>
      <c r="J515" cm="1">
        <f t="array" ref="J515">IF(ROW()&lt;=ROWS(Table1[]), INDEX(Table1[Catch], ROW()), INDEX(Table2[Frequency], ROW()-ROWS(Table1[])))</f>
        <v>1</v>
      </c>
      <c r="K515" t="str" cm="1">
        <f t="array" ref="K515">IF(ROW()&lt;=ROWS(Table1[]), INDEX(Table1[Life Stage], ROW()), INDEX(Table2[Life Stage], ROW()-ROWS(Table1[])))</f>
        <v>Adult</v>
      </c>
      <c r="L515" s="50" cm="1">
        <f t="array" ref="L515">IF(ROW()&lt;=ROWS(Table1[]), INDEX(Table1[SalvageSum], ROW()), INDEX(Table2[SalvageSum], ROW()-ROWS(Table1[])))</f>
        <v>0</v>
      </c>
      <c r="M515" s="50" cm="1">
        <f t="array" ref="M515">IF(ROW()&lt;=ROWS(Table1[]), INDEX(Table1[ExpSalv], ROW()), INDEX(Table2[ExpSalv], ROW()-ROWS(Table1[])))</f>
        <v>0</v>
      </c>
      <c r="N515" t="str" cm="1">
        <f t="array" ref="N515">IF(ROW()&lt;=ROWS(Table1[]), INDEX(Table1[Agency], ROW()), INDEX(Table2[Agency], ROW()-ROWS(Table1[])))</f>
        <v>USFWS</v>
      </c>
      <c r="O515" cm="1">
        <f t="array" ref="O515">IF(ROW()&lt;=ROWS(Table1[]), INDEX(Table1[Notes], ROW()), INDEX(Table2[Comments], ROW()-ROWS(Table1[])))</f>
        <v>0</v>
      </c>
    </row>
    <row r="516" spans="1:15" x14ac:dyDescent="0.25">
      <c r="A516" cm="1">
        <f t="array" ref="A516">IF(ROW()&lt;=ROWS(Table1[]), INDEX(Table1[SurveyNo], ROW()), INDEX(Table2[SurveyNo], ROW()-ROWS(Table1[])))</f>
        <v>0</v>
      </c>
      <c r="B516" s="23" cm="1">
        <f t="array" ref="B516">IF(ROW()&lt;=ROWS(Table1[]), INDEX(Table1[Date], ROW()), INDEX(Table2[Date], ROW()-ROWS(Table1[])))</f>
        <v>45652</v>
      </c>
      <c r="C516" cm="1">
        <f t="array" ref="C516">IF(ROW()&lt;=ROWS(Table1[]), INDEX(Table1[SampleID], ROW()), INDEX(Table2[SampleID], ROW()-ROWS(Table1[])))</f>
        <v>0</v>
      </c>
      <c r="D516" t="str" cm="1">
        <f t="array" ref="D516">IF(ROW()&lt;=ROWS(Table1[]), INDEX(Table1[Survey], ROW()), INDEX(Table2[Survey], ROW()-ROWS(Table1[])))</f>
        <v>Chipps</v>
      </c>
      <c r="E516" t="str" cm="1">
        <f t="array" ref="E516">IF(ROW()&lt;=ROWS(Table1[]), INDEX(Table1[Station Code], ROW()), INDEX(Table2[Station], ROW()-ROWS(Table1[])))</f>
        <v>SB018N</v>
      </c>
      <c r="F516" cm="1">
        <f t="array" ref="F516">IF(ROW()&lt;=ROWS(Table1[]), INDEX(Table1[Region], ROW()), INDEX(Table2[Region], ROW()-ROWS(Table1[])))</f>
        <v>0</v>
      </c>
      <c r="G516" cm="1">
        <f t="array" ref="G516">IF(ROW()&lt;=ROWS(Table1[]), INDEX(Table1[Subregion], ROW()), INDEX(Table2[Subregion], ROW()-ROWS(Table1[])))</f>
        <v>0</v>
      </c>
      <c r="H516" t="str" cm="1">
        <f t="array" ref="H516">IF(ROW()&lt;=ROWS(Table1[]), INDEX(Table1[Stratum], ROW()), INDEX(Table2[Stratum], ROW()-ROWS(Table1[])))</f>
        <v>Chipps Island</v>
      </c>
      <c r="I516" cm="1">
        <f t="array" ref="I516">IF(ROW()&lt;=ROWS(Table1[]), INDEX(Table1[Fork Length], ROW()), INDEX(Table2[Length], ROW()-ROWS(Table1[])))</f>
        <v>111</v>
      </c>
      <c r="J516" cm="1">
        <f t="array" ref="J516">IF(ROW()&lt;=ROWS(Table1[]), INDEX(Table1[Catch], ROW()), INDEX(Table2[Frequency], ROW()-ROWS(Table1[])))</f>
        <v>1</v>
      </c>
      <c r="K516" t="str" cm="1">
        <f t="array" ref="K516">IF(ROW()&lt;=ROWS(Table1[]), INDEX(Table1[Life Stage], ROW()), INDEX(Table2[Life Stage], ROW()-ROWS(Table1[])))</f>
        <v>Adult</v>
      </c>
      <c r="L516" s="50" cm="1">
        <f t="array" ref="L516">IF(ROW()&lt;=ROWS(Table1[]), INDEX(Table1[SalvageSum], ROW()), INDEX(Table2[SalvageSum], ROW()-ROWS(Table1[])))</f>
        <v>0</v>
      </c>
      <c r="M516" s="50" cm="1">
        <f t="array" ref="M516">IF(ROW()&lt;=ROWS(Table1[]), INDEX(Table1[ExpSalv], ROW()), INDEX(Table2[ExpSalv], ROW()-ROWS(Table1[])))</f>
        <v>0</v>
      </c>
      <c r="N516" t="str" cm="1">
        <f t="array" ref="N516">IF(ROW()&lt;=ROWS(Table1[]), INDEX(Table1[Agency], ROW()), INDEX(Table2[Agency], ROW()-ROWS(Table1[])))</f>
        <v>USFWS</v>
      </c>
      <c r="O516" cm="1">
        <f t="array" ref="O516">IF(ROW()&lt;=ROWS(Table1[]), INDEX(Table1[Notes], ROW()), INDEX(Table2[Comments], ROW()-ROWS(Table1[])))</f>
        <v>0</v>
      </c>
    </row>
    <row r="517" spans="1:15" x14ac:dyDescent="0.25">
      <c r="A517" cm="1">
        <f t="array" ref="A517">IF(ROW()&lt;=ROWS(Table1[]), INDEX(Table1[SurveyNo], ROW()), INDEX(Table2[SurveyNo], ROW()-ROWS(Table1[])))</f>
        <v>0</v>
      </c>
      <c r="B517" s="23" cm="1">
        <f t="array" ref="B517">IF(ROW()&lt;=ROWS(Table1[]), INDEX(Table1[Date], ROW()), INDEX(Table2[Date], ROW()-ROWS(Table1[])))</f>
        <v>45652</v>
      </c>
      <c r="C517" cm="1">
        <f t="array" ref="C517">IF(ROW()&lt;=ROWS(Table1[]), INDEX(Table1[SampleID], ROW()), INDEX(Table2[SampleID], ROW()-ROWS(Table1[])))</f>
        <v>0</v>
      </c>
      <c r="D517" t="str" cm="1">
        <f t="array" ref="D517">IF(ROW()&lt;=ROWS(Table1[]), INDEX(Table1[Survey], ROW()), INDEX(Table2[Survey], ROW()-ROWS(Table1[])))</f>
        <v>Chipps</v>
      </c>
      <c r="E517" t="str" cm="1">
        <f t="array" ref="E517">IF(ROW()&lt;=ROWS(Table1[]), INDEX(Table1[Station Code], ROW()), INDEX(Table2[Station], ROW()-ROWS(Table1[])))</f>
        <v>SB018N</v>
      </c>
      <c r="F517" cm="1">
        <f t="array" ref="F517">IF(ROW()&lt;=ROWS(Table1[]), INDEX(Table1[Region], ROW()), INDEX(Table2[Region], ROW()-ROWS(Table1[])))</f>
        <v>0</v>
      </c>
      <c r="G517" cm="1">
        <f t="array" ref="G517">IF(ROW()&lt;=ROWS(Table1[]), INDEX(Table1[Subregion], ROW()), INDEX(Table2[Subregion], ROW()-ROWS(Table1[])))</f>
        <v>0</v>
      </c>
      <c r="H517" t="str" cm="1">
        <f t="array" ref="H517">IF(ROW()&lt;=ROWS(Table1[]), INDEX(Table1[Stratum], ROW()), INDEX(Table2[Stratum], ROW()-ROWS(Table1[])))</f>
        <v>Chipps Island</v>
      </c>
      <c r="I517" cm="1">
        <f t="array" ref="I517">IF(ROW()&lt;=ROWS(Table1[]), INDEX(Table1[Fork Length], ROW()), INDEX(Table2[Length], ROW()-ROWS(Table1[])))</f>
        <v>108</v>
      </c>
      <c r="J517" cm="1">
        <f t="array" ref="J517">IF(ROW()&lt;=ROWS(Table1[]), INDEX(Table1[Catch], ROW()), INDEX(Table2[Frequency], ROW()-ROWS(Table1[])))</f>
        <v>1</v>
      </c>
      <c r="K517" t="str" cm="1">
        <f t="array" ref="K517">IF(ROW()&lt;=ROWS(Table1[]), INDEX(Table1[Life Stage], ROW()), INDEX(Table2[Life Stage], ROW()-ROWS(Table1[])))</f>
        <v>Adult</v>
      </c>
      <c r="L517" s="50" cm="1">
        <f t="array" ref="L517">IF(ROW()&lt;=ROWS(Table1[]), INDEX(Table1[SalvageSum], ROW()), INDEX(Table2[SalvageSum], ROW()-ROWS(Table1[])))</f>
        <v>0</v>
      </c>
      <c r="M517" s="50" cm="1">
        <f t="array" ref="M517">IF(ROW()&lt;=ROWS(Table1[]), INDEX(Table1[ExpSalv], ROW()), INDEX(Table2[ExpSalv], ROW()-ROWS(Table1[])))</f>
        <v>0</v>
      </c>
      <c r="N517" t="str" cm="1">
        <f t="array" ref="N517">IF(ROW()&lt;=ROWS(Table1[]), INDEX(Table1[Agency], ROW()), INDEX(Table2[Agency], ROW()-ROWS(Table1[])))</f>
        <v>USFWS</v>
      </c>
      <c r="O517" cm="1">
        <f t="array" ref="O517">IF(ROW()&lt;=ROWS(Table1[]), INDEX(Table1[Notes], ROW()), INDEX(Table2[Comments], ROW()-ROWS(Table1[])))</f>
        <v>0</v>
      </c>
    </row>
    <row r="518" spans="1:15" x14ac:dyDescent="0.25">
      <c r="A518" cm="1">
        <f t="array" ref="A518">IF(ROW()&lt;=ROWS(Table1[]), INDEX(Table1[SurveyNo], ROW()), INDEX(Table2[SurveyNo], ROW()-ROWS(Table1[])))</f>
        <v>0</v>
      </c>
      <c r="B518" s="23" cm="1">
        <f t="array" ref="B518">IF(ROW()&lt;=ROWS(Table1[]), INDEX(Table1[Date], ROW()), INDEX(Table2[Date], ROW()-ROWS(Table1[])))</f>
        <v>45652</v>
      </c>
      <c r="C518" cm="1">
        <f t="array" ref="C518">IF(ROW()&lt;=ROWS(Table1[]), INDEX(Table1[SampleID], ROW()), INDEX(Table2[SampleID], ROW()-ROWS(Table1[])))</f>
        <v>0</v>
      </c>
      <c r="D518" t="str" cm="1">
        <f t="array" ref="D518">IF(ROW()&lt;=ROWS(Table1[]), INDEX(Table1[Survey], ROW()), INDEX(Table2[Survey], ROW()-ROWS(Table1[])))</f>
        <v>Chipps</v>
      </c>
      <c r="E518" t="str" cm="1">
        <f t="array" ref="E518">IF(ROW()&lt;=ROWS(Table1[]), INDEX(Table1[Station Code], ROW()), INDEX(Table2[Station], ROW()-ROWS(Table1[])))</f>
        <v>SB018N</v>
      </c>
      <c r="F518" cm="1">
        <f t="array" ref="F518">IF(ROW()&lt;=ROWS(Table1[]), INDEX(Table1[Region], ROW()), INDEX(Table2[Region], ROW()-ROWS(Table1[])))</f>
        <v>0</v>
      </c>
      <c r="G518" cm="1">
        <f t="array" ref="G518">IF(ROW()&lt;=ROWS(Table1[]), INDEX(Table1[Subregion], ROW()), INDEX(Table2[Subregion], ROW()-ROWS(Table1[])))</f>
        <v>0</v>
      </c>
      <c r="H518" t="str" cm="1">
        <f t="array" ref="H518">IF(ROW()&lt;=ROWS(Table1[]), INDEX(Table1[Stratum], ROW()), INDEX(Table2[Stratum], ROW()-ROWS(Table1[])))</f>
        <v>Chipps Island</v>
      </c>
      <c r="I518" cm="1">
        <f t="array" ref="I518">IF(ROW()&lt;=ROWS(Table1[]), INDEX(Table1[Fork Length], ROW()), INDEX(Table2[Length], ROW()-ROWS(Table1[])))</f>
        <v>107</v>
      </c>
      <c r="J518" cm="1">
        <f t="array" ref="J518">IF(ROW()&lt;=ROWS(Table1[]), INDEX(Table1[Catch], ROW()), INDEX(Table2[Frequency], ROW()-ROWS(Table1[])))</f>
        <v>1</v>
      </c>
      <c r="K518" t="str" cm="1">
        <f t="array" ref="K518">IF(ROW()&lt;=ROWS(Table1[]), INDEX(Table1[Life Stage], ROW()), INDEX(Table2[Life Stage], ROW()-ROWS(Table1[])))</f>
        <v>Adult</v>
      </c>
      <c r="L518" s="50" cm="1">
        <f t="array" ref="L518">IF(ROW()&lt;=ROWS(Table1[]), INDEX(Table1[SalvageSum], ROW()), INDEX(Table2[SalvageSum], ROW()-ROWS(Table1[])))</f>
        <v>0</v>
      </c>
      <c r="M518" s="50" cm="1">
        <f t="array" ref="M518">IF(ROW()&lt;=ROWS(Table1[]), INDEX(Table1[ExpSalv], ROW()), INDEX(Table2[ExpSalv], ROW()-ROWS(Table1[])))</f>
        <v>0</v>
      </c>
      <c r="N518" t="str" cm="1">
        <f t="array" ref="N518">IF(ROW()&lt;=ROWS(Table1[]), INDEX(Table1[Agency], ROW()), INDEX(Table2[Agency], ROW()-ROWS(Table1[])))</f>
        <v>USFWS</v>
      </c>
      <c r="O518" cm="1">
        <f t="array" ref="O518">IF(ROW()&lt;=ROWS(Table1[]), INDEX(Table1[Notes], ROW()), INDEX(Table2[Comments], ROW()-ROWS(Table1[])))</f>
        <v>0</v>
      </c>
    </row>
    <row r="519" spans="1:15" x14ac:dyDescent="0.25">
      <c r="A519" cm="1">
        <f t="array" ref="A519">IF(ROW()&lt;=ROWS(Table1[]), INDEX(Table1[SurveyNo], ROW()), INDEX(Table2[SurveyNo], ROW()-ROWS(Table1[])))</f>
        <v>0</v>
      </c>
      <c r="B519" s="23" cm="1">
        <f t="array" ref="B519">IF(ROW()&lt;=ROWS(Table1[]), INDEX(Table1[Date], ROW()), INDEX(Table2[Date], ROW()-ROWS(Table1[])))</f>
        <v>45652</v>
      </c>
      <c r="C519" cm="1">
        <f t="array" ref="C519">IF(ROW()&lt;=ROWS(Table1[]), INDEX(Table1[SampleID], ROW()), INDEX(Table2[SampleID], ROW()-ROWS(Table1[])))</f>
        <v>0</v>
      </c>
      <c r="D519" t="str" cm="1">
        <f t="array" ref="D519">IF(ROW()&lt;=ROWS(Table1[]), INDEX(Table1[Survey], ROW()), INDEX(Table2[Survey], ROW()-ROWS(Table1[])))</f>
        <v>Chipps</v>
      </c>
      <c r="E519" t="str" cm="1">
        <f t="array" ref="E519">IF(ROW()&lt;=ROWS(Table1[]), INDEX(Table1[Station Code], ROW()), INDEX(Table2[Station], ROW()-ROWS(Table1[])))</f>
        <v>SB018N</v>
      </c>
      <c r="F519" cm="1">
        <f t="array" ref="F519">IF(ROW()&lt;=ROWS(Table1[]), INDEX(Table1[Region], ROW()), INDEX(Table2[Region], ROW()-ROWS(Table1[])))</f>
        <v>0</v>
      </c>
      <c r="G519" cm="1">
        <f t="array" ref="G519">IF(ROW()&lt;=ROWS(Table1[]), INDEX(Table1[Subregion], ROW()), INDEX(Table2[Subregion], ROW()-ROWS(Table1[])))</f>
        <v>0</v>
      </c>
      <c r="H519" t="str" cm="1">
        <f t="array" ref="H519">IF(ROW()&lt;=ROWS(Table1[]), INDEX(Table1[Stratum], ROW()), INDEX(Table2[Stratum], ROW()-ROWS(Table1[])))</f>
        <v>Chipps Island</v>
      </c>
      <c r="I519" cm="1">
        <f t="array" ref="I519">IF(ROW()&lt;=ROWS(Table1[]), INDEX(Table1[Fork Length], ROW()), INDEX(Table2[Length], ROW()-ROWS(Table1[])))</f>
        <v>102</v>
      </c>
      <c r="J519" cm="1">
        <f t="array" ref="J519">IF(ROW()&lt;=ROWS(Table1[]), INDEX(Table1[Catch], ROW()), INDEX(Table2[Frequency], ROW()-ROWS(Table1[])))</f>
        <v>1</v>
      </c>
      <c r="K519" t="str" cm="1">
        <f t="array" ref="K519">IF(ROW()&lt;=ROWS(Table1[]), INDEX(Table1[Life Stage], ROW()), INDEX(Table2[Life Stage], ROW()-ROWS(Table1[])))</f>
        <v>Adult</v>
      </c>
      <c r="L519" s="50" cm="1">
        <f t="array" ref="L519">IF(ROW()&lt;=ROWS(Table1[]), INDEX(Table1[SalvageSum], ROW()), INDEX(Table2[SalvageSum], ROW()-ROWS(Table1[])))</f>
        <v>0</v>
      </c>
      <c r="M519" s="50" cm="1">
        <f t="array" ref="M519">IF(ROW()&lt;=ROWS(Table1[]), INDEX(Table1[ExpSalv], ROW()), INDEX(Table2[ExpSalv], ROW()-ROWS(Table1[])))</f>
        <v>0</v>
      </c>
      <c r="N519" t="str" cm="1">
        <f t="array" ref="N519">IF(ROW()&lt;=ROWS(Table1[]), INDEX(Table1[Agency], ROW()), INDEX(Table2[Agency], ROW()-ROWS(Table1[])))</f>
        <v>USFWS</v>
      </c>
      <c r="O519" cm="1">
        <f t="array" ref="O519">IF(ROW()&lt;=ROWS(Table1[]), INDEX(Table1[Notes], ROW()), INDEX(Table2[Comments], ROW()-ROWS(Table1[])))</f>
        <v>0</v>
      </c>
    </row>
    <row r="520" spans="1:15" x14ac:dyDescent="0.25">
      <c r="A520" cm="1">
        <f t="array" ref="A520">IF(ROW()&lt;=ROWS(Table1[]), INDEX(Table1[SurveyNo], ROW()), INDEX(Table2[SurveyNo], ROW()-ROWS(Table1[])))</f>
        <v>0</v>
      </c>
      <c r="B520" s="23" cm="1">
        <f t="array" ref="B520">IF(ROW()&lt;=ROWS(Table1[]), INDEX(Table1[Date], ROW()), INDEX(Table2[Date], ROW()-ROWS(Table1[])))</f>
        <v>45652</v>
      </c>
      <c r="C520" cm="1">
        <f t="array" ref="C520">IF(ROW()&lt;=ROWS(Table1[]), INDEX(Table1[SampleID], ROW()), INDEX(Table2[SampleID], ROW()-ROWS(Table1[])))</f>
        <v>0</v>
      </c>
      <c r="D520" t="str" cm="1">
        <f t="array" ref="D520">IF(ROW()&lt;=ROWS(Table1[]), INDEX(Table1[Survey], ROW()), INDEX(Table2[Survey], ROW()-ROWS(Table1[])))</f>
        <v>Chipps</v>
      </c>
      <c r="E520" t="str" cm="1">
        <f t="array" ref="E520">IF(ROW()&lt;=ROWS(Table1[]), INDEX(Table1[Station Code], ROW()), INDEX(Table2[Station], ROW()-ROWS(Table1[])))</f>
        <v>SB018N</v>
      </c>
      <c r="F520" cm="1">
        <f t="array" ref="F520">IF(ROW()&lt;=ROWS(Table1[]), INDEX(Table1[Region], ROW()), INDEX(Table2[Region], ROW()-ROWS(Table1[])))</f>
        <v>0</v>
      </c>
      <c r="G520" cm="1">
        <f t="array" ref="G520">IF(ROW()&lt;=ROWS(Table1[]), INDEX(Table1[Subregion], ROW()), INDEX(Table2[Subregion], ROW()-ROWS(Table1[])))</f>
        <v>0</v>
      </c>
      <c r="H520" t="str" cm="1">
        <f t="array" ref="H520">IF(ROW()&lt;=ROWS(Table1[]), INDEX(Table1[Stratum], ROW()), INDEX(Table2[Stratum], ROW()-ROWS(Table1[])))</f>
        <v>Chipps Island</v>
      </c>
      <c r="I520" cm="1">
        <f t="array" ref="I520">IF(ROW()&lt;=ROWS(Table1[]), INDEX(Table1[Fork Length], ROW()), INDEX(Table2[Length], ROW()-ROWS(Table1[])))</f>
        <v>68</v>
      </c>
      <c r="J520" cm="1">
        <f t="array" ref="J520">IF(ROW()&lt;=ROWS(Table1[]), INDEX(Table1[Catch], ROW()), INDEX(Table2[Frequency], ROW()-ROWS(Table1[])))</f>
        <v>1</v>
      </c>
      <c r="K520" t="str" cm="1">
        <f t="array" ref="K520">IF(ROW()&lt;=ROWS(Table1[]), INDEX(Table1[Life Stage], ROW()), INDEX(Table2[Life Stage], ROW()-ROWS(Table1[])))</f>
        <v>Juvenile</v>
      </c>
      <c r="L520" s="50" cm="1">
        <f t="array" ref="L520">IF(ROW()&lt;=ROWS(Table1[]), INDEX(Table1[SalvageSum], ROW()), INDEX(Table2[SalvageSum], ROW()-ROWS(Table1[])))</f>
        <v>0</v>
      </c>
      <c r="M520" s="50" cm="1">
        <f t="array" ref="M520">IF(ROW()&lt;=ROWS(Table1[]), INDEX(Table1[ExpSalv], ROW()), INDEX(Table2[ExpSalv], ROW()-ROWS(Table1[])))</f>
        <v>0</v>
      </c>
      <c r="N520" t="str" cm="1">
        <f t="array" ref="N520">IF(ROW()&lt;=ROWS(Table1[]), INDEX(Table1[Agency], ROW()), INDEX(Table2[Agency], ROW()-ROWS(Table1[])))</f>
        <v>USFWS</v>
      </c>
      <c r="O520" cm="1">
        <f t="array" ref="O520">IF(ROW()&lt;=ROWS(Table1[]), INDEX(Table1[Notes], ROW()), INDEX(Table2[Comments], ROW()-ROWS(Table1[])))</f>
        <v>0</v>
      </c>
    </row>
    <row r="521" spans="1:15" x14ac:dyDescent="0.25">
      <c r="A521" cm="1">
        <f t="array" ref="A521">IF(ROW()&lt;=ROWS(Table1[]), INDEX(Table1[SurveyNo], ROW()), INDEX(Table2[SurveyNo], ROW()-ROWS(Table1[])))</f>
        <v>0</v>
      </c>
      <c r="B521" s="23" cm="1">
        <f t="array" ref="B521">IF(ROW()&lt;=ROWS(Table1[]), INDEX(Table1[Date], ROW()), INDEX(Table2[Date], ROW()-ROWS(Table1[])))</f>
        <v>45652</v>
      </c>
      <c r="C521" cm="1">
        <f t="array" ref="C521">IF(ROW()&lt;=ROWS(Table1[]), INDEX(Table1[SampleID], ROW()), INDEX(Table2[SampleID], ROW()-ROWS(Table1[])))</f>
        <v>0</v>
      </c>
      <c r="D521" t="str" cm="1">
        <f t="array" ref="D521">IF(ROW()&lt;=ROWS(Table1[]), INDEX(Table1[Survey], ROW()), INDEX(Table2[Survey], ROW()-ROWS(Table1[])))</f>
        <v>Chipps</v>
      </c>
      <c r="E521" t="str" cm="1">
        <f t="array" ref="E521">IF(ROW()&lt;=ROWS(Table1[]), INDEX(Table1[Station Code], ROW()), INDEX(Table2[Station], ROW()-ROWS(Table1[])))</f>
        <v>SB018N</v>
      </c>
      <c r="F521" cm="1">
        <f t="array" ref="F521">IF(ROW()&lt;=ROWS(Table1[]), INDEX(Table1[Region], ROW()), INDEX(Table2[Region], ROW()-ROWS(Table1[])))</f>
        <v>0</v>
      </c>
      <c r="G521" cm="1">
        <f t="array" ref="G521">IF(ROW()&lt;=ROWS(Table1[]), INDEX(Table1[Subregion], ROW()), INDEX(Table2[Subregion], ROW()-ROWS(Table1[])))</f>
        <v>0</v>
      </c>
      <c r="H521" t="str" cm="1">
        <f t="array" ref="H521">IF(ROW()&lt;=ROWS(Table1[]), INDEX(Table1[Stratum], ROW()), INDEX(Table2[Stratum], ROW()-ROWS(Table1[])))</f>
        <v>Chipps Island</v>
      </c>
      <c r="I521" cm="1">
        <f t="array" ref="I521">IF(ROW()&lt;=ROWS(Table1[]), INDEX(Table1[Fork Length], ROW()), INDEX(Table2[Length], ROW()-ROWS(Table1[])))</f>
        <v>101</v>
      </c>
      <c r="J521" cm="1">
        <f t="array" ref="J521">IF(ROW()&lt;=ROWS(Table1[]), INDEX(Table1[Catch], ROW()), INDEX(Table2[Frequency], ROW()-ROWS(Table1[])))</f>
        <v>1</v>
      </c>
      <c r="K521" t="str" cm="1">
        <f t="array" ref="K521">IF(ROW()&lt;=ROWS(Table1[]), INDEX(Table1[Life Stage], ROW()), INDEX(Table2[Life Stage], ROW()-ROWS(Table1[])))</f>
        <v>Adult</v>
      </c>
      <c r="L521" s="50" cm="1">
        <f t="array" ref="L521">IF(ROW()&lt;=ROWS(Table1[]), INDEX(Table1[SalvageSum], ROW()), INDEX(Table2[SalvageSum], ROW()-ROWS(Table1[])))</f>
        <v>0</v>
      </c>
      <c r="M521" s="50" cm="1">
        <f t="array" ref="M521">IF(ROW()&lt;=ROWS(Table1[]), INDEX(Table1[ExpSalv], ROW()), INDEX(Table2[ExpSalv], ROW()-ROWS(Table1[])))</f>
        <v>0</v>
      </c>
      <c r="N521" t="str" cm="1">
        <f t="array" ref="N521">IF(ROW()&lt;=ROWS(Table1[]), INDEX(Table1[Agency], ROW()), INDEX(Table2[Agency], ROW()-ROWS(Table1[])))</f>
        <v>USFWS</v>
      </c>
      <c r="O521" cm="1">
        <f t="array" ref="O521">IF(ROW()&lt;=ROWS(Table1[]), INDEX(Table1[Notes], ROW()), INDEX(Table2[Comments], ROW()-ROWS(Table1[])))</f>
        <v>0</v>
      </c>
    </row>
    <row r="522" spans="1:15" x14ac:dyDescent="0.25">
      <c r="A522" cm="1">
        <f t="array" ref="A522">IF(ROW()&lt;=ROWS(Table1[]), INDEX(Table1[SurveyNo], ROW()), INDEX(Table2[SurveyNo], ROW()-ROWS(Table1[])))</f>
        <v>0</v>
      </c>
      <c r="B522" s="23" cm="1">
        <f t="array" ref="B522">IF(ROW()&lt;=ROWS(Table1[]), INDEX(Table1[Date], ROW()), INDEX(Table2[Date], ROW()-ROWS(Table1[])))</f>
        <v>45652</v>
      </c>
      <c r="C522" cm="1">
        <f t="array" ref="C522">IF(ROW()&lt;=ROWS(Table1[]), INDEX(Table1[SampleID], ROW()), INDEX(Table2[SampleID], ROW()-ROWS(Table1[])))</f>
        <v>0</v>
      </c>
      <c r="D522" t="str" cm="1">
        <f t="array" ref="D522">IF(ROW()&lt;=ROWS(Table1[]), INDEX(Table1[Survey], ROW()), INDEX(Table2[Survey], ROW()-ROWS(Table1[])))</f>
        <v>Chipps</v>
      </c>
      <c r="E522" t="str" cm="1">
        <f t="array" ref="E522">IF(ROW()&lt;=ROWS(Table1[]), INDEX(Table1[Station Code], ROW()), INDEX(Table2[Station], ROW()-ROWS(Table1[])))</f>
        <v>SB018N</v>
      </c>
      <c r="F522" cm="1">
        <f t="array" ref="F522">IF(ROW()&lt;=ROWS(Table1[]), INDEX(Table1[Region], ROW()), INDEX(Table2[Region], ROW()-ROWS(Table1[])))</f>
        <v>0</v>
      </c>
      <c r="G522" cm="1">
        <f t="array" ref="G522">IF(ROW()&lt;=ROWS(Table1[]), INDEX(Table1[Subregion], ROW()), INDEX(Table2[Subregion], ROW()-ROWS(Table1[])))</f>
        <v>0</v>
      </c>
      <c r="H522" t="str" cm="1">
        <f t="array" ref="H522">IF(ROW()&lt;=ROWS(Table1[]), INDEX(Table1[Stratum], ROW()), INDEX(Table2[Stratum], ROW()-ROWS(Table1[])))</f>
        <v>Chipps Island</v>
      </c>
      <c r="I522" cm="1">
        <f t="array" ref="I522">IF(ROW()&lt;=ROWS(Table1[]), INDEX(Table1[Fork Length], ROW()), INDEX(Table2[Length], ROW()-ROWS(Table1[])))</f>
        <v>112</v>
      </c>
      <c r="J522" cm="1">
        <f t="array" ref="J522">IF(ROW()&lt;=ROWS(Table1[]), INDEX(Table1[Catch], ROW()), INDEX(Table2[Frequency], ROW()-ROWS(Table1[])))</f>
        <v>1</v>
      </c>
      <c r="K522" t="str" cm="1">
        <f t="array" ref="K522">IF(ROW()&lt;=ROWS(Table1[]), INDEX(Table1[Life Stage], ROW()), INDEX(Table2[Life Stage], ROW()-ROWS(Table1[])))</f>
        <v>Adult</v>
      </c>
      <c r="L522" s="50" cm="1">
        <f t="array" ref="L522">IF(ROW()&lt;=ROWS(Table1[]), INDEX(Table1[SalvageSum], ROW()), INDEX(Table2[SalvageSum], ROW()-ROWS(Table1[])))</f>
        <v>0</v>
      </c>
      <c r="M522" s="50" cm="1">
        <f t="array" ref="M522">IF(ROW()&lt;=ROWS(Table1[]), INDEX(Table1[ExpSalv], ROW()), INDEX(Table2[ExpSalv], ROW()-ROWS(Table1[])))</f>
        <v>0</v>
      </c>
      <c r="N522" t="str" cm="1">
        <f t="array" ref="N522">IF(ROW()&lt;=ROWS(Table1[]), INDEX(Table1[Agency], ROW()), INDEX(Table2[Agency], ROW()-ROWS(Table1[])))</f>
        <v>USFWS</v>
      </c>
      <c r="O522" cm="1">
        <f t="array" ref="O522">IF(ROW()&lt;=ROWS(Table1[]), INDEX(Table1[Notes], ROW()), INDEX(Table2[Comments], ROW()-ROWS(Table1[])))</f>
        <v>0</v>
      </c>
    </row>
    <row r="523" spans="1:15" x14ac:dyDescent="0.25">
      <c r="A523" cm="1">
        <f t="array" ref="A523">IF(ROW()&lt;=ROWS(Table1[]), INDEX(Table1[SurveyNo], ROW()), INDEX(Table2[SurveyNo], ROW()-ROWS(Table1[])))</f>
        <v>0</v>
      </c>
      <c r="B523" s="23" cm="1">
        <f t="array" ref="B523">IF(ROW()&lt;=ROWS(Table1[]), INDEX(Table1[Date], ROW()), INDEX(Table2[Date], ROW()-ROWS(Table1[])))</f>
        <v>45652</v>
      </c>
      <c r="C523" cm="1">
        <f t="array" ref="C523">IF(ROW()&lt;=ROWS(Table1[]), INDEX(Table1[SampleID], ROW()), INDEX(Table2[SampleID], ROW()-ROWS(Table1[])))</f>
        <v>0</v>
      </c>
      <c r="D523" t="str" cm="1">
        <f t="array" ref="D523">IF(ROW()&lt;=ROWS(Table1[]), INDEX(Table1[Survey], ROW()), INDEX(Table2[Survey], ROW()-ROWS(Table1[])))</f>
        <v>Chipps</v>
      </c>
      <c r="E523" t="str" cm="1">
        <f t="array" ref="E523">IF(ROW()&lt;=ROWS(Table1[]), INDEX(Table1[Station Code], ROW()), INDEX(Table2[Station], ROW()-ROWS(Table1[])))</f>
        <v>SB018N</v>
      </c>
      <c r="F523" cm="1">
        <f t="array" ref="F523">IF(ROW()&lt;=ROWS(Table1[]), INDEX(Table1[Region], ROW()), INDEX(Table2[Region], ROW()-ROWS(Table1[])))</f>
        <v>0</v>
      </c>
      <c r="G523" cm="1">
        <f t="array" ref="G523">IF(ROW()&lt;=ROWS(Table1[]), INDEX(Table1[Subregion], ROW()), INDEX(Table2[Subregion], ROW()-ROWS(Table1[])))</f>
        <v>0</v>
      </c>
      <c r="H523" t="str" cm="1">
        <f t="array" ref="H523">IF(ROW()&lt;=ROWS(Table1[]), INDEX(Table1[Stratum], ROW()), INDEX(Table2[Stratum], ROW()-ROWS(Table1[])))</f>
        <v>Chipps Island</v>
      </c>
      <c r="I523" cm="1">
        <f t="array" ref="I523">IF(ROW()&lt;=ROWS(Table1[]), INDEX(Table1[Fork Length], ROW()), INDEX(Table2[Length], ROW()-ROWS(Table1[])))</f>
        <v>108</v>
      </c>
      <c r="J523" cm="1">
        <f t="array" ref="J523">IF(ROW()&lt;=ROWS(Table1[]), INDEX(Table1[Catch], ROW()), INDEX(Table2[Frequency], ROW()-ROWS(Table1[])))</f>
        <v>1</v>
      </c>
      <c r="K523" t="str" cm="1">
        <f t="array" ref="K523">IF(ROW()&lt;=ROWS(Table1[]), INDEX(Table1[Life Stage], ROW()), INDEX(Table2[Life Stage], ROW()-ROWS(Table1[])))</f>
        <v>Adult</v>
      </c>
      <c r="L523" s="50" cm="1">
        <f t="array" ref="L523">IF(ROW()&lt;=ROWS(Table1[]), INDEX(Table1[SalvageSum], ROW()), INDEX(Table2[SalvageSum], ROW()-ROWS(Table1[])))</f>
        <v>0</v>
      </c>
      <c r="M523" s="50" cm="1">
        <f t="array" ref="M523">IF(ROW()&lt;=ROWS(Table1[]), INDEX(Table1[ExpSalv], ROW()), INDEX(Table2[ExpSalv], ROW()-ROWS(Table1[])))</f>
        <v>0</v>
      </c>
      <c r="N523" t="str" cm="1">
        <f t="array" ref="N523">IF(ROW()&lt;=ROWS(Table1[]), INDEX(Table1[Agency], ROW()), INDEX(Table2[Agency], ROW()-ROWS(Table1[])))</f>
        <v>USFWS</v>
      </c>
      <c r="O523" cm="1">
        <f t="array" ref="O523">IF(ROW()&lt;=ROWS(Table1[]), INDEX(Table1[Notes], ROW()), INDEX(Table2[Comments], ROW()-ROWS(Table1[])))</f>
        <v>0</v>
      </c>
    </row>
    <row r="524" spans="1:15" x14ac:dyDescent="0.25">
      <c r="A524" cm="1">
        <f t="array" ref="A524">IF(ROW()&lt;=ROWS(Table1[]), INDEX(Table1[SurveyNo], ROW()), INDEX(Table2[SurveyNo], ROW()-ROWS(Table1[])))</f>
        <v>0</v>
      </c>
      <c r="B524" s="23" cm="1">
        <f t="array" ref="B524">IF(ROW()&lt;=ROWS(Table1[]), INDEX(Table1[Date], ROW()), INDEX(Table2[Date], ROW()-ROWS(Table1[])))</f>
        <v>45652</v>
      </c>
      <c r="C524" cm="1">
        <f t="array" ref="C524">IF(ROW()&lt;=ROWS(Table1[]), INDEX(Table1[SampleID], ROW()), INDEX(Table2[SampleID], ROW()-ROWS(Table1[])))</f>
        <v>0</v>
      </c>
      <c r="D524" t="str" cm="1">
        <f t="array" ref="D524">IF(ROW()&lt;=ROWS(Table1[]), INDEX(Table1[Survey], ROW()), INDEX(Table2[Survey], ROW()-ROWS(Table1[])))</f>
        <v>Chipps</v>
      </c>
      <c r="E524" t="str" cm="1">
        <f t="array" ref="E524">IF(ROW()&lt;=ROWS(Table1[]), INDEX(Table1[Station Code], ROW()), INDEX(Table2[Station], ROW()-ROWS(Table1[])))</f>
        <v>SB018N</v>
      </c>
      <c r="F524" cm="1">
        <f t="array" ref="F524">IF(ROW()&lt;=ROWS(Table1[]), INDEX(Table1[Region], ROW()), INDEX(Table2[Region], ROW()-ROWS(Table1[])))</f>
        <v>0</v>
      </c>
      <c r="G524" cm="1">
        <f t="array" ref="G524">IF(ROW()&lt;=ROWS(Table1[]), INDEX(Table1[Subregion], ROW()), INDEX(Table2[Subregion], ROW()-ROWS(Table1[])))</f>
        <v>0</v>
      </c>
      <c r="H524" t="str" cm="1">
        <f t="array" ref="H524">IF(ROW()&lt;=ROWS(Table1[]), INDEX(Table1[Stratum], ROW()), INDEX(Table2[Stratum], ROW()-ROWS(Table1[])))</f>
        <v>Chipps Island</v>
      </c>
      <c r="I524" cm="1">
        <f t="array" ref="I524">IF(ROW()&lt;=ROWS(Table1[]), INDEX(Table1[Fork Length], ROW()), INDEX(Table2[Length], ROW()-ROWS(Table1[])))</f>
        <v>128</v>
      </c>
      <c r="J524" cm="1">
        <f t="array" ref="J524">IF(ROW()&lt;=ROWS(Table1[]), INDEX(Table1[Catch], ROW()), INDEX(Table2[Frequency], ROW()-ROWS(Table1[])))</f>
        <v>1</v>
      </c>
      <c r="K524" t="str" cm="1">
        <f t="array" ref="K524">IF(ROW()&lt;=ROWS(Table1[]), INDEX(Table1[Life Stage], ROW()), INDEX(Table2[Life Stage], ROW()-ROWS(Table1[])))</f>
        <v>Adult</v>
      </c>
      <c r="L524" s="50" cm="1">
        <f t="array" ref="L524">IF(ROW()&lt;=ROWS(Table1[]), INDEX(Table1[SalvageSum], ROW()), INDEX(Table2[SalvageSum], ROW()-ROWS(Table1[])))</f>
        <v>0</v>
      </c>
      <c r="M524" s="50" cm="1">
        <f t="array" ref="M524">IF(ROW()&lt;=ROWS(Table1[]), INDEX(Table1[ExpSalv], ROW()), INDEX(Table2[ExpSalv], ROW()-ROWS(Table1[])))</f>
        <v>0</v>
      </c>
      <c r="N524" t="str" cm="1">
        <f t="array" ref="N524">IF(ROW()&lt;=ROWS(Table1[]), INDEX(Table1[Agency], ROW()), INDEX(Table2[Agency], ROW()-ROWS(Table1[])))</f>
        <v>USFWS</v>
      </c>
      <c r="O524" cm="1">
        <f t="array" ref="O524">IF(ROW()&lt;=ROWS(Table1[]), INDEX(Table1[Notes], ROW()), INDEX(Table2[Comments], ROW()-ROWS(Table1[])))</f>
        <v>0</v>
      </c>
    </row>
    <row r="525" spans="1:15" x14ac:dyDescent="0.25">
      <c r="A525" cm="1">
        <f t="array" ref="A525">IF(ROW()&lt;=ROWS(Table1[]), INDEX(Table1[SurveyNo], ROW()), INDEX(Table2[SurveyNo], ROW()-ROWS(Table1[])))</f>
        <v>0</v>
      </c>
      <c r="B525" s="23" cm="1">
        <f t="array" ref="B525">IF(ROW()&lt;=ROWS(Table1[]), INDEX(Table1[Date], ROW()), INDEX(Table2[Date], ROW()-ROWS(Table1[])))</f>
        <v>45652</v>
      </c>
      <c r="C525" cm="1">
        <f t="array" ref="C525">IF(ROW()&lt;=ROWS(Table1[]), INDEX(Table1[SampleID], ROW()), INDEX(Table2[SampleID], ROW()-ROWS(Table1[])))</f>
        <v>0</v>
      </c>
      <c r="D525" t="str" cm="1">
        <f t="array" ref="D525">IF(ROW()&lt;=ROWS(Table1[]), INDEX(Table1[Survey], ROW()), INDEX(Table2[Survey], ROW()-ROWS(Table1[])))</f>
        <v>Chipps</v>
      </c>
      <c r="E525" t="str" cm="1">
        <f t="array" ref="E525">IF(ROW()&lt;=ROWS(Table1[]), INDEX(Table1[Station Code], ROW()), INDEX(Table2[Station], ROW()-ROWS(Table1[])))</f>
        <v>SB018N</v>
      </c>
      <c r="F525" cm="1">
        <f t="array" ref="F525">IF(ROW()&lt;=ROWS(Table1[]), INDEX(Table1[Region], ROW()), INDEX(Table2[Region], ROW()-ROWS(Table1[])))</f>
        <v>0</v>
      </c>
      <c r="G525" cm="1">
        <f t="array" ref="G525">IF(ROW()&lt;=ROWS(Table1[]), INDEX(Table1[Subregion], ROW()), INDEX(Table2[Subregion], ROW()-ROWS(Table1[])))</f>
        <v>0</v>
      </c>
      <c r="H525" t="str" cm="1">
        <f t="array" ref="H525">IF(ROW()&lt;=ROWS(Table1[]), INDEX(Table1[Stratum], ROW()), INDEX(Table2[Stratum], ROW()-ROWS(Table1[])))</f>
        <v>Chipps Island</v>
      </c>
      <c r="I525" cm="1">
        <f t="array" ref="I525">IF(ROW()&lt;=ROWS(Table1[]), INDEX(Table1[Fork Length], ROW()), INDEX(Table2[Length], ROW()-ROWS(Table1[])))</f>
        <v>125</v>
      </c>
      <c r="J525" cm="1">
        <f t="array" ref="J525">IF(ROW()&lt;=ROWS(Table1[]), INDEX(Table1[Catch], ROW()), INDEX(Table2[Frequency], ROW()-ROWS(Table1[])))</f>
        <v>1</v>
      </c>
      <c r="K525" t="str" cm="1">
        <f t="array" ref="K525">IF(ROW()&lt;=ROWS(Table1[]), INDEX(Table1[Life Stage], ROW()), INDEX(Table2[Life Stage], ROW()-ROWS(Table1[])))</f>
        <v>Adult</v>
      </c>
      <c r="L525" s="50" cm="1">
        <f t="array" ref="L525">IF(ROW()&lt;=ROWS(Table1[]), INDEX(Table1[SalvageSum], ROW()), INDEX(Table2[SalvageSum], ROW()-ROWS(Table1[])))</f>
        <v>0</v>
      </c>
      <c r="M525" s="50" cm="1">
        <f t="array" ref="M525">IF(ROW()&lt;=ROWS(Table1[]), INDEX(Table1[ExpSalv], ROW()), INDEX(Table2[ExpSalv], ROW()-ROWS(Table1[])))</f>
        <v>0</v>
      </c>
      <c r="N525" t="str" cm="1">
        <f t="array" ref="N525">IF(ROW()&lt;=ROWS(Table1[]), INDEX(Table1[Agency], ROW()), INDEX(Table2[Agency], ROW()-ROWS(Table1[])))</f>
        <v>USFWS</v>
      </c>
      <c r="O525" cm="1">
        <f t="array" ref="O525">IF(ROW()&lt;=ROWS(Table1[]), INDEX(Table1[Notes], ROW()), INDEX(Table2[Comments], ROW()-ROWS(Table1[])))</f>
        <v>0</v>
      </c>
    </row>
    <row r="526" spans="1:15" x14ac:dyDescent="0.25">
      <c r="A526" cm="1">
        <f t="array" ref="A526">IF(ROW()&lt;=ROWS(Table1[]), INDEX(Table1[SurveyNo], ROW()), INDEX(Table2[SurveyNo], ROW()-ROWS(Table1[])))</f>
        <v>0</v>
      </c>
      <c r="B526" s="23" cm="1">
        <f t="array" ref="B526">IF(ROW()&lt;=ROWS(Table1[]), INDEX(Table1[Date], ROW()), INDEX(Table2[Date], ROW()-ROWS(Table1[])))</f>
        <v>45652</v>
      </c>
      <c r="C526" cm="1">
        <f t="array" ref="C526">IF(ROW()&lt;=ROWS(Table1[]), INDEX(Table1[SampleID], ROW()), INDEX(Table2[SampleID], ROW()-ROWS(Table1[])))</f>
        <v>0</v>
      </c>
      <c r="D526" t="str" cm="1">
        <f t="array" ref="D526">IF(ROW()&lt;=ROWS(Table1[]), INDEX(Table1[Survey], ROW()), INDEX(Table2[Survey], ROW()-ROWS(Table1[])))</f>
        <v>Chipps</v>
      </c>
      <c r="E526" t="str" cm="1">
        <f t="array" ref="E526">IF(ROW()&lt;=ROWS(Table1[]), INDEX(Table1[Station Code], ROW()), INDEX(Table2[Station], ROW()-ROWS(Table1[])))</f>
        <v>SB018N</v>
      </c>
      <c r="F526" cm="1">
        <f t="array" ref="F526">IF(ROW()&lt;=ROWS(Table1[]), INDEX(Table1[Region], ROW()), INDEX(Table2[Region], ROW()-ROWS(Table1[])))</f>
        <v>0</v>
      </c>
      <c r="G526" cm="1">
        <f t="array" ref="G526">IF(ROW()&lt;=ROWS(Table1[]), INDEX(Table1[Subregion], ROW()), INDEX(Table2[Subregion], ROW()-ROWS(Table1[])))</f>
        <v>0</v>
      </c>
      <c r="H526" t="str" cm="1">
        <f t="array" ref="H526">IF(ROW()&lt;=ROWS(Table1[]), INDEX(Table1[Stratum], ROW()), INDEX(Table2[Stratum], ROW()-ROWS(Table1[])))</f>
        <v>Chipps Island</v>
      </c>
      <c r="I526" cm="1">
        <f t="array" ref="I526">IF(ROW()&lt;=ROWS(Table1[]), INDEX(Table1[Fork Length], ROW()), INDEX(Table2[Length], ROW()-ROWS(Table1[])))</f>
        <v>122</v>
      </c>
      <c r="J526" cm="1">
        <f t="array" ref="J526">IF(ROW()&lt;=ROWS(Table1[]), INDEX(Table1[Catch], ROW()), INDEX(Table2[Frequency], ROW()-ROWS(Table1[])))</f>
        <v>2</v>
      </c>
      <c r="K526" t="str" cm="1">
        <f t="array" ref="K526">IF(ROW()&lt;=ROWS(Table1[]), INDEX(Table1[Life Stage], ROW()), INDEX(Table2[Life Stage], ROW()-ROWS(Table1[])))</f>
        <v>Adult</v>
      </c>
      <c r="L526" s="50" cm="1">
        <f t="array" ref="L526">IF(ROW()&lt;=ROWS(Table1[]), INDEX(Table1[SalvageSum], ROW()), INDEX(Table2[SalvageSum], ROW()-ROWS(Table1[])))</f>
        <v>0</v>
      </c>
      <c r="M526" s="50" cm="1">
        <f t="array" ref="M526">IF(ROW()&lt;=ROWS(Table1[]), INDEX(Table1[ExpSalv], ROW()), INDEX(Table2[ExpSalv], ROW()-ROWS(Table1[])))</f>
        <v>0</v>
      </c>
      <c r="N526" t="str" cm="1">
        <f t="array" ref="N526">IF(ROW()&lt;=ROWS(Table1[]), INDEX(Table1[Agency], ROW()), INDEX(Table2[Agency], ROW()-ROWS(Table1[])))</f>
        <v>USFWS</v>
      </c>
      <c r="O526" cm="1">
        <f t="array" ref="O526">IF(ROW()&lt;=ROWS(Table1[]), INDEX(Table1[Notes], ROW()), INDEX(Table2[Comments], ROW()-ROWS(Table1[])))</f>
        <v>0</v>
      </c>
    </row>
    <row r="527" spans="1:15" x14ac:dyDescent="0.25">
      <c r="A527" cm="1">
        <f t="array" ref="A527">IF(ROW()&lt;=ROWS(Table1[]), INDEX(Table1[SurveyNo], ROW()), INDEX(Table2[SurveyNo], ROW()-ROWS(Table1[])))</f>
        <v>0</v>
      </c>
      <c r="B527" s="23" cm="1">
        <f t="array" ref="B527">IF(ROW()&lt;=ROWS(Table1[]), INDEX(Table1[Date], ROW()), INDEX(Table2[Date], ROW()-ROWS(Table1[])))</f>
        <v>45652</v>
      </c>
      <c r="C527" cm="1">
        <f t="array" ref="C527">IF(ROW()&lt;=ROWS(Table1[]), INDEX(Table1[SampleID], ROW()), INDEX(Table2[SampleID], ROW()-ROWS(Table1[])))</f>
        <v>0</v>
      </c>
      <c r="D527" t="str" cm="1">
        <f t="array" ref="D527">IF(ROW()&lt;=ROWS(Table1[]), INDEX(Table1[Survey], ROW()), INDEX(Table2[Survey], ROW()-ROWS(Table1[])))</f>
        <v>Chipps</v>
      </c>
      <c r="E527" t="str" cm="1">
        <f t="array" ref="E527">IF(ROW()&lt;=ROWS(Table1[]), INDEX(Table1[Station Code], ROW()), INDEX(Table2[Station], ROW()-ROWS(Table1[])))</f>
        <v>SB018N</v>
      </c>
      <c r="F527" cm="1">
        <f t="array" ref="F527">IF(ROW()&lt;=ROWS(Table1[]), INDEX(Table1[Region], ROW()), INDEX(Table2[Region], ROW()-ROWS(Table1[])))</f>
        <v>0</v>
      </c>
      <c r="G527" cm="1">
        <f t="array" ref="G527">IF(ROW()&lt;=ROWS(Table1[]), INDEX(Table1[Subregion], ROW()), INDEX(Table2[Subregion], ROW()-ROWS(Table1[])))</f>
        <v>0</v>
      </c>
      <c r="H527" t="str" cm="1">
        <f t="array" ref="H527">IF(ROW()&lt;=ROWS(Table1[]), INDEX(Table1[Stratum], ROW()), INDEX(Table2[Stratum], ROW()-ROWS(Table1[])))</f>
        <v>Chipps Island</v>
      </c>
      <c r="I527" cm="1">
        <f t="array" ref="I527">IF(ROW()&lt;=ROWS(Table1[]), INDEX(Table1[Fork Length], ROW()), INDEX(Table2[Length], ROW()-ROWS(Table1[])))</f>
        <v>115</v>
      </c>
      <c r="J527" cm="1">
        <f t="array" ref="J527">IF(ROW()&lt;=ROWS(Table1[]), INDEX(Table1[Catch], ROW()), INDEX(Table2[Frequency], ROW()-ROWS(Table1[])))</f>
        <v>2</v>
      </c>
      <c r="K527" t="str" cm="1">
        <f t="array" ref="K527">IF(ROW()&lt;=ROWS(Table1[]), INDEX(Table1[Life Stage], ROW()), INDEX(Table2[Life Stage], ROW()-ROWS(Table1[])))</f>
        <v>Adult</v>
      </c>
      <c r="L527" s="50" cm="1">
        <f t="array" ref="L527">IF(ROW()&lt;=ROWS(Table1[]), INDEX(Table1[SalvageSum], ROW()), INDEX(Table2[SalvageSum], ROW()-ROWS(Table1[])))</f>
        <v>0</v>
      </c>
      <c r="M527" s="50" cm="1">
        <f t="array" ref="M527">IF(ROW()&lt;=ROWS(Table1[]), INDEX(Table1[ExpSalv], ROW()), INDEX(Table2[ExpSalv], ROW()-ROWS(Table1[])))</f>
        <v>0</v>
      </c>
      <c r="N527" t="str" cm="1">
        <f t="array" ref="N527">IF(ROW()&lt;=ROWS(Table1[]), INDEX(Table1[Agency], ROW()), INDEX(Table2[Agency], ROW()-ROWS(Table1[])))</f>
        <v>USFWS</v>
      </c>
      <c r="O527" cm="1">
        <f t="array" ref="O527">IF(ROW()&lt;=ROWS(Table1[]), INDEX(Table1[Notes], ROW()), INDEX(Table2[Comments], ROW()-ROWS(Table1[])))</f>
        <v>0</v>
      </c>
    </row>
    <row r="528" spans="1:15" x14ac:dyDescent="0.25">
      <c r="A528" cm="1">
        <f t="array" ref="A528">IF(ROW()&lt;=ROWS(Table1[]), INDEX(Table1[SurveyNo], ROW()), INDEX(Table2[SurveyNo], ROW()-ROWS(Table1[])))</f>
        <v>0</v>
      </c>
      <c r="B528" s="23" cm="1">
        <f t="array" ref="B528">IF(ROW()&lt;=ROWS(Table1[]), INDEX(Table1[Date], ROW()), INDEX(Table2[Date], ROW()-ROWS(Table1[])))</f>
        <v>45652</v>
      </c>
      <c r="C528" cm="1">
        <f t="array" ref="C528">IF(ROW()&lt;=ROWS(Table1[]), INDEX(Table1[SampleID], ROW()), INDEX(Table2[SampleID], ROW()-ROWS(Table1[])))</f>
        <v>0</v>
      </c>
      <c r="D528" t="str" cm="1">
        <f t="array" ref="D528">IF(ROW()&lt;=ROWS(Table1[]), INDEX(Table1[Survey], ROW()), INDEX(Table2[Survey], ROW()-ROWS(Table1[])))</f>
        <v>Chipps</v>
      </c>
      <c r="E528" t="str" cm="1">
        <f t="array" ref="E528">IF(ROW()&lt;=ROWS(Table1[]), INDEX(Table1[Station Code], ROW()), INDEX(Table2[Station], ROW()-ROWS(Table1[])))</f>
        <v>SB018N</v>
      </c>
      <c r="F528" cm="1">
        <f t="array" ref="F528">IF(ROW()&lt;=ROWS(Table1[]), INDEX(Table1[Region], ROW()), INDEX(Table2[Region], ROW()-ROWS(Table1[])))</f>
        <v>0</v>
      </c>
      <c r="G528" cm="1">
        <f t="array" ref="G528">IF(ROW()&lt;=ROWS(Table1[]), INDEX(Table1[Subregion], ROW()), INDEX(Table2[Subregion], ROW()-ROWS(Table1[])))</f>
        <v>0</v>
      </c>
      <c r="H528" t="str" cm="1">
        <f t="array" ref="H528">IF(ROW()&lt;=ROWS(Table1[]), INDEX(Table1[Stratum], ROW()), INDEX(Table2[Stratum], ROW()-ROWS(Table1[])))</f>
        <v>Chipps Island</v>
      </c>
      <c r="I528" cm="1">
        <f t="array" ref="I528">IF(ROW()&lt;=ROWS(Table1[]), INDEX(Table1[Fork Length], ROW()), INDEX(Table2[Length], ROW()-ROWS(Table1[])))</f>
        <v>114</v>
      </c>
      <c r="J528" cm="1">
        <f t="array" ref="J528">IF(ROW()&lt;=ROWS(Table1[]), INDEX(Table1[Catch], ROW()), INDEX(Table2[Frequency], ROW()-ROWS(Table1[])))</f>
        <v>1</v>
      </c>
      <c r="K528" t="str" cm="1">
        <f t="array" ref="K528">IF(ROW()&lt;=ROWS(Table1[]), INDEX(Table1[Life Stage], ROW()), INDEX(Table2[Life Stage], ROW()-ROWS(Table1[])))</f>
        <v>Adult</v>
      </c>
      <c r="L528" s="50" cm="1">
        <f t="array" ref="L528">IF(ROW()&lt;=ROWS(Table1[]), INDEX(Table1[SalvageSum], ROW()), INDEX(Table2[SalvageSum], ROW()-ROWS(Table1[])))</f>
        <v>0</v>
      </c>
      <c r="M528" s="50" cm="1">
        <f t="array" ref="M528">IF(ROW()&lt;=ROWS(Table1[]), INDEX(Table1[ExpSalv], ROW()), INDEX(Table2[ExpSalv], ROW()-ROWS(Table1[])))</f>
        <v>0</v>
      </c>
      <c r="N528" t="str" cm="1">
        <f t="array" ref="N528">IF(ROW()&lt;=ROWS(Table1[]), INDEX(Table1[Agency], ROW()), INDEX(Table2[Agency], ROW()-ROWS(Table1[])))</f>
        <v>USFWS</v>
      </c>
      <c r="O528" cm="1">
        <f t="array" ref="O528">IF(ROW()&lt;=ROWS(Table1[]), INDEX(Table1[Notes], ROW()), INDEX(Table2[Comments], ROW()-ROWS(Table1[])))</f>
        <v>0</v>
      </c>
    </row>
    <row r="529" spans="1:15" x14ac:dyDescent="0.25">
      <c r="A529" cm="1">
        <f t="array" ref="A529">IF(ROW()&lt;=ROWS(Table1[]), INDEX(Table1[SurveyNo], ROW()), INDEX(Table2[SurveyNo], ROW()-ROWS(Table1[])))</f>
        <v>0</v>
      </c>
      <c r="B529" s="23" cm="1">
        <f t="array" ref="B529">IF(ROW()&lt;=ROWS(Table1[]), INDEX(Table1[Date], ROW()), INDEX(Table2[Date], ROW()-ROWS(Table1[])))</f>
        <v>45652</v>
      </c>
      <c r="C529" cm="1">
        <f t="array" ref="C529">IF(ROW()&lt;=ROWS(Table1[]), INDEX(Table1[SampleID], ROW()), INDEX(Table2[SampleID], ROW()-ROWS(Table1[])))</f>
        <v>0</v>
      </c>
      <c r="D529" t="str" cm="1">
        <f t="array" ref="D529">IF(ROW()&lt;=ROWS(Table1[]), INDEX(Table1[Survey], ROW()), INDEX(Table2[Survey], ROW()-ROWS(Table1[])))</f>
        <v>Chipps</v>
      </c>
      <c r="E529" t="str" cm="1">
        <f t="array" ref="E529">IF(ROW()&lt;=ROWS(Table1[]), INDEX(Table1[Station Code], ROW()), INDEX(Table2[Station], ROW()-ROWS(Table1[])))</f>
        <v>SB018N</v>
      </c>
      <c r="F529" cm="1">
        <f t="array" ref="F529">IF(ROW()&lt;=ROWS(Table1[]), INDEX(Table1[Region], ROW()), INDEX(Table2[Region], ROW()-ROWS(Table1[])))</f>
        <v>0</v>
      </c>
      <c r="G529" cm="1">
        <f t="array" ref="G529">IF(ROW()&lt;=ROWS(Table1[]), INDEX(Table1[Subregion], ROW()), INDEX(Table2[Subregion], ROW()-ROWS(Table1[])))</f>
        <v>0</v>
      </c>
      <c r="H529" t="str" cm="1">
        <f t="array" ref="H529">IF(ROW()&lt;=ROWS(Table1[]), INDEX(Table1[Stratum], ROW()), INDEX(Table2[Stratum], ROW()-ROWS(Table1[])))</f>
        <v>Chipps Island</v>
      </c>
      <c r="I529" cm="1">
        <f t="array" ref="I529">IF(ROW()&lt;=ROWS(Table1[]), INDEX(Table1[Fork Length], ROW()), INDEX(Table2[Length], ROW()-ROWS(Table1[])))</f>
        <v>92</v>
      </c>
      <c r="J529" cm="1">
        <f t="array" ref="J529">IF(ROW()&lt;=ROWS(Table1[]), INDEX(Table1[Catch], ROW()), INDEX(Table2[Frequency], ROW()-ROWS(Table1[])))</f>
        <v>1</v>
      </c>
      <c r="K529" t="str" cm="1">
        <f t="array" ref="K529">IF(ROW()&lt;=ROWS(Table1[]), INDEX(Table1[Life Stage], ROW()), INDEX(Table2[Life Stage], ROW()-ROWS(Table1[])))</f>
        <v>Adult</v>
      </c>
      <c r="L529" s="50" cm="1">
        <f t="array" ref="L529">IF(ROW()&lt;=ROWS(Table1[]), INDEX(Table1[SalvageSum], ROW()), INDEX(Table2[SalvageSum], ROW()-ROWS(Table1[])))</f>
        <v>0</v>
      </c>
      <c r="M529" s="50" cm="1">
        <f t="array" ref="M529">IF(ROW()&lt;=ROWS(Table1[]), INDEX(Table1[ExpSalv], ROW()), INDEX(Table2[ExpSalv], ROW()-ROWS(Table1[])))</f>
        <v>0</v>
      </c>
      <c r="N529" t="str" cm="1">
        <f t="array" ref="N529">IF(ROW()&lt;=ROWS(Table1[]), INDEX(Table1[Agency], ROW()), INDEX(Table2[Agency], ROW()-ROWS(Table1[])))</f>
        <v>USFWS</v>
      </c>
      <c r="O529" cm="1">
        <f t="array" ref="O529">IF(ROW()&lt;=ROWS(Table1[]), INDEX(Table1[Notes], ROW()), INDEX(Table2[Comments], ROW()-ROWS(Table1[])))</f>
        <v>0</v>
      </c>
    </row>
    <row r="530" spans="1:15" x14ac:dyDescent="0.25">
      <c r="A530" cm="1">
        <f t="array" ref="A530">IF(ROW()&lt;=ROWS(Table1[]), INDEX(Table1[SurveyNo], ROW()), INDEX(Table2[SurveyNo], ROW()-ROWS(Table1[])))</f>
        <v>0</v>
      </c>
      <c r="B530" s="23" cm="1">
        <f t="array" ref="B530">IF(ROW()&lt;=ROWS(Table1[]), INDEX(Table1[Date], ROW()), INDEX(Table2[Date], ROW()-ROWS(Table1[])))</f>
        <v>45652</v>
      </c>
      <c r="C530" cm="1">
        <f t="array" ref="C530">IF(ROW()&lt;=ROWS(Table1[]), INDEX(Table1[SampleID], ROW()), INDEX(Table2[SampleID], ROW()-ROWS(Table1[])))</f>
        <v>0</v>
      </c>
      <c r="D530" t="str" cm="1">
        <f t="array" ref="D530">IF(ROW()&lt;=ROWS(Table1[]), INDEX(Table1[Survey], ROW()), INDEX(Table2[Survey], ROW()-ROWS(Table1[])))</f>
        <v>Chipps</v>
      </c>
      <c r="E530" t="str" cm="1">
        <f t="array" ref="E530">IF(ROW()&lt;=ROWS(Table1[]), INDEX(Table1[Station Code], ROW()), INDEX(Table2[Station], ROW()-ROWS(Table1[])))</f>
        <v>SB018N</v>
      </c>
      <c r="F530" cm="1">
        <f t="array" ref="F530">IF(ROW()&lt;=ROWS(Table1[]), INDEX(Table1[Region], ROW()), INDEX(Table2[Region], ROW()-ROWS(Table1[])))</f>
        <v>0</v>
      </c>
      <c r="G530" cm="1">
        <f t="array" ref="G530">IF(ROW()&lt;=ROWS(Table1[]), INDEX(Table1[Subregion], ROW()), INDEX(Table2[Subregion], ROW()-ROWS(Table1[])))</f>
        <v>0</v>
      </c>
      <c r="H530" t="str" cm="1">
        <f t="array" ref="H530">IF(ROW()&lt;=ROWS(Table1[]), INDEX(Table1[Stratum], ROW()), INDEX(Table2[Stratum], ROW()-ROWS(Table1[])))</f>
        <v>Chipps Island</v>
      </c>
      <c r="I530" cm="1">
        <f t="array" ref="I530">IF(ROW()&lt;=ROWS(Table1[]), INDEX(Table1[Fork Length], ROW()), INDEX(Table2[Length], ROW()-ROWS(Table1[])))</f>
        <v>109</v>
      </c>
      <c r="J530" cm="1">
        <f t="array" ref="J530">IF(ROW()&lt;=ROWS(Table1[]), INDEX(Table1[Catch], ROW()), INDEX(Table2[Frequency], ROW()-ROWS(Table1[])))</f>
        <v>1</v>
      </c>
      <c r="K530" t="str" cm="1">
        <f t="array" ref="K530">IF(ROW()&lt;=ROWS(Table1[]), INDEX(Table1[Life Stage], ROW()), INDEX(Table2[Life Stage], ROW()-ROWS(Table1[])))</f>
        <v>Adult</v>
      </c>
      <c r="L530" s="50" cm="1">
        <f t="array" ref="L530">IF(ROW()&lt;=ROWS(Table1[]), INDEX(Table1[SalvageSum], ROW()), INDEX(Table2[SalvageSum], ROW()-ROWS(Table1[])))</f>
        <v>0</v>
      </c>
      <c r="M530" s="50" cm="1">
        <f t="array" ref="M530">IF(ROW()&lt;=ROWS(Table1[]), INDEX(Table1[ExpSalv], ROW()), INDEX(Table2[ExpSalv], ROW()-ROWS(Table1[])))</f>
        <v>0</v>
      </c>
      <c r="N530" t="str" cm="1">
        <f t="array" ref="N530">IF(ROW()&lt;=ROWS(Table1[]), INDEX(Table1[Agency], ROW()), INDEX(Table2[Agency], ROW()-ROWS(Table1[])))</f>
        <v>USFWS</v>
      </c>
      <c r="O530" cm="1">
        <f t="array" ref="O530">IF(ROW()&lt;=ROWS(Table1[]), INDEX(Table1[Notes], ROW()), INDEX(Table2[Comments], ROW()-ROWS(Table1[])))</f>
        <v>0</v>
      </c>
    </row>
    <row r="531" spans="1:15" x14ac:dyDescent="0.25">
      <c r="A531" cm="1">
        <f t="array" ref="A531">IF(ROW()&lt;=ROWS(Table1[]), INDEX(Table1[SurveyNo], ROW()), INDEX(Table2[SurveyNo], ROW()-ROWS(Table1[])))</f>
        <v>0</v>
      </c>
      <c r="B531" s="23" cm="1">
        <f t="array" ref="B531">IF(ROW()&lt;=ROWS(Table1[]), INDEX(Table1[Date], ROW()), INDEX(Table2[Date], ROW()-ROWS(Table1[])))</f>
        <v>45652</v>
      </c>
      <c r="C531" cm="1">
        <f t="array" ref="C531">IF(ROW()&lt;=ROWS(Table1[]), INDEX(Table1[SampleID], ROW()), INDEX(Table2[SampleID], ROW()-ROWS(Table1[])))</f>
        <v>0</v>
      </c>
      <c r="D531" t="str" cm="1">
        <f t="array" ref="D531">IF(ROW()&lt;=ROWS(Table1[]), INDEX(Table1[Survey], ROW()), INDEX(Table2[Survey], ROW()-ROWS(Table1[])))</f>
        <v>Chipps</v>
      </c>
      <c r="E531" t="str" cm="1">
        <f t="array" ref="E531">IF(ROW()&lt;=ROWS(Table1[]), INDEX(Table1[Station Code], ROW()), INDEX(Table2[Station], ROW()-ROWS(Table1[])))</f>
        <v>SB018N</v>
      </c>
      <c r="F531" cm="1">
        <f t="array" ref="F531">IF(ROW()&lt;=ROWS(Table1[]), INDEX(Table1[Region], ROW()), INDEX(Table2[Region], ROW()-ROWS(Table1[])))</f>
        <v>0</v>
      </c>
      <c r="G531" cm="1">
        <f t="array" ref="G531">IF(ROW()&lt;=ROWS(Table1[]), INDEX(Table1[Subregion], ROW()), INDEX(Table2[Subregion], ROW()-ROWS(Table1[])))</f>
        <v>0</v>
      </c>
      <c r="H531" t="str" cm="1">
        <f t="array" ref="H531">IF(ROW()&lt;=ROWS(Table1[]), INDEX(Table1[Stratum], ROW()), INDEX(Table2[Stratum], ROW()-ROWS(Table1[])))</f>
        <v>Chipps Island</v>
      </c>
      <c r="I531" cm="1">
        <f t="array" ref="I531">IF(ROW()&lt;=ROWS(Table1[]), INDEX(Table1[Fork Length], ROW()), INDEX(Table2[Length], ROW()-ROWS(Table1[])))</f>
        <v>110</v>
      </c>
      <c r="J531" cm="1">
        <f t="array" ref="J531">IF(ROW()&lt;=ROWS(Table1[]), INDEX(Table1[Catch], ROW()), INDEX(Table2[Frequency], ROW()-ROWS(Table1[])))</f>
        <v>1</v>
      </c>
      <c r="K531" t="str" cm="1">
        <f t="array" ref="K531">IF(ROW()&lt;=ROWS(Table1[]), INDEX(Table1[Life Stage], ROW()), INDEX(Table2[Life Stage], ROW()-ROWS(Table1[])))</f>
        <v>Adult</v>
      </c>
      <c r="L531" s="50" cm="1">
        <f t="array" ref="L531">IF(ROW()&lt;=ROWS(Table1[]), INDEX(Table1[SalvageSum], ROW()), INDEX(Table2[SalvageSum], ROW()-ROWS(Table1[])))</f>
        <v>0</v>
      </c>
      <c r="M531" s="50" cm="1">
        <f t="array" ref="M531">IF(ROW()&lt;=ROWS(Table1[]), INDEX(Table1[ExpSalv], ROW()), INDEX(Table2[ExpSalv], ROW()-ROWS(Table1[])))</f>
        <v>0</v>
      </c>
      <c r="N531" t="str" cm="1">
        <f t="array" ref="N531">IF(ROW()&lt;=ROWS(Table1[]), INDEX(Table1[Agency], ROW()), INDEX(Table2[Agency], ROW()-ROWS(Table1[])))</f>
        <v>USFWS</v>
      </c>
      <c r="O531" cm="1">
        <f t="array" ref="O531">IF(ROW()&lt;=ROWS(Table1[]), INDEX(Table1[Notes], ROW()), INDEX(Table2[Comments], ROW()-ROWS(Table1[])))</f>
        <v>0</v>
      </c>
    </row>
    <row r="532" spans="1:15" x14ac:dyDescent="0.25">
      <c r="A532" cm="1">
        <f t="array" ref="A532">IF(ROW()&lt;=ROWS(Table1[]), INDEX(Table1[SurveyNo], ROW()), INDEX(Table2[SurveyNo], ROW()-ROWS(Table1[])))</f>
        <v>0</v>
      </c>
      <c r="B532" s="23" cm="1">
        <f t="array" ref="B532">IF(ROW()&lt;=ROWS(Table1[]), INDEX(Table1[Date], ROW()), INDEX(Table2[Date], ROW()-ROWS(Table1[])))</f>
        <v>45652</v>
      </c>
      <c r="C532" cm="1">
        <f t="array" ref="C532">IF(ROW()&lt;=ROWS(Table1[]), INDEX(Table1[SampleID], ROW()), INDEX(Table2[SampleID], ROW()-ROWS(Table1[])))</f>
        <v>0</v>
      </c>
      <c r="D532" t="str" cm="1">
        <f t="array" ref="D532">IF(ROW()&lt;=ROWS(Table1[]), INDEX(Table1[Survey], ROW()), INDEX(Table2[Survey], ROW()-ROWS(Table1[])))</f>
        <v>Chipps</v>
      </c>
      <c r="E532" t="str" cm="1">
        <f t="array" ref="E532">IF(ROW()&lt;=ROWS(Table1[]), INDEX(Table1[Station Code], ROW()), INDEX(Table2[Station], ROW()-ROWS(Table1[])))</f>
        <v>SB018N</v>
      </c>
      <c r="F532" cm="1">
        <f t="array" ref="F532">IF(ROW()&lt;=ROWS(Table1[]), INDEX(Table1[Region], ROW()), INDEX(Table2[Region], ROW()-ROWS(Table1[])))</f>
        <v>0</v>
      </c>
      <c r="G532" cm="1">
        <f t="array" ref="G532">IF(ROW()&lt;=ROWS(Table1[]), INDEX(Table1[Subregion], ROW()), INDEX(Table2[Subregion], ROW()-ROWS(Table1[])))</f>
        <v>0</v>
      </c>
      <c r="H532" t="str" cm="1">
        <f t="array" ref="H532">IF(ROW()&lt;=ROWS(Table1[]), INDEX(Table1[Stratum], ROW()), INDEX(Table2[Stratum], ROW()-ROWS(Table1[])))</f>
        <v>Chipps Island</v>
      </c>
      <c r="I532" cm="1">
        <f t="array" ref="I532">IF(ROW()&lt;=ROWS(Table1[]), INDEX(Table1[Fork Length], ROW()), INDEX(Table2[Length], ROW()-ROWS(Table1[])))</f>
        <v>101</v>
      </c>
      <c r="J532" cm="1">
        <f t="array" ref="J532">IF(ROW()&lt;=ROWS(Table1[]), INDEX(Table1[Catch], ROW()), INDEX(Table2[Frequency], ROW()-ROWS(Table1[])))</f>
        <v>2</v>
      </c>
      <c r="K532" t="str" cm="1">
        <f t="array" ref="K532">IF(ROW()&lt;=ROWS(Table1[]), INDEX(Table1[Life Stage], ROW()), INDEX(Table2[Life Stage], ROW()-ROWS(Table1[])))</f>
        <v>Adult</v>
      </c>
      <c r="L532" s="50" cm="1">
        <f t="array" ref="L532">IF(ROW()&lt;=ROWS(Table1[]), INDEX(Table1[SalvageSum], ROW()), INDEX(Table2[SalvageSum], ROW()-ROWS(Table1[])))</f>
        <v>0</v>
      </c>
      <c r="M532" s="50" cm="1">
        <f t="array" ref="M532">IF(ROW()&lt;=ROWS(Table1[]), INDEX(Table1[ExpSalv], ROW()), INDEX(Table2[ExpSalv], ROW()-ROWS(Table1[])))</f>
        <v>0</v>
      </c>
      <c r="N532" t="str" cm="1">
        <f t="array" ref="N532">IF(ROW()&lt;=ROWS(Table1[]), INDEX(Table1[Agency], ROW()), INDEX(Table2[Agency], ROW()-ROWS(Table1[])))</f>
        <v>USFWS</v>
      </c>
      <c r="O532" cm="1">
        <f t="array" ref="O532">IF(ROW()&lt;=ROWS(Table1[]), INDEX(Table1[Notes], ROW()), INDEX(Table2[Comments], ROW()-ROWS(Table1[])))</f>
        <v>0</v>
      </c>
    </row>
    <row r="533" spans="1:15" x14ac:dyDescent="0.25">
      <c r="A533" cm="1">
        <f t="array" ref="A533">IF(ROW()&lt;=ROWS(Table1[]), INDEX(Table1[SurveyNo], ROW()), INDEX(Table2[SurveyNo], ROW()-ROWS(Table1[])))</f>
        <v>0</v>
      </c>
      <c r="B533" s="23" cm="1">
        <f t="array" ref="B533">IF(ROW()&lt;=ROWS(Table1[]), INDEX(Table1[Date], ROW()), INDEX(Table2[Date], ROW()-ROWS(Table1[])))</f>
        <v>45652</v>
      </c>
      <c r="C533" cm="1">
        <f t="array" ref="C533">IF(ROW()&lt;=ROWS(Table1[]), INDEX(Table1[SampleID], ROW()), INDEX(Table2[SampleID], ROW()-ROWS(Table1[])))</f>
        <v>0</v>
      </c>
      <c r="D533" t="str" cm="1">
        <f t="array" ref="D533">IF(ROW()&lt;=ROWS(Table1[]), INDEX(Table1[Survey], ROW()), INDEX(Table2[Survey], ROW()-ROWS(Table1[])))</f>
        <v>Chipps</v>
      </c>
      <c r="E533" t="str" cm="1">
        <f t="array" ref="E533">IF(ROW()&lt;=ROWS(Table1[]), INDEX(Table1[Station Code], ROW()), INDEX(Table2[Station], ROW()-ROWS(Table1[])))</f>
        <v>SB018N</v>
      </c>
      <c r="F533" cm="1">
        <f t="array" ref="F533">IF(ROW()&lt;=ROWS(Table1[]), INDEX(Table1[Region], ROW()), INDEX(Table2[Region], ROW()-ROWS(Table1[])))</f>
        <v>0</v>
      </c>
      <c r="G533" cm="1">
        <f t="array" ref="G533">IF(ROW()&lt;=ROWS(Table1[]), INDEX(Table1[Subregion], ROW()), INDEX(Table2[Subregion], ROW()-ROWS(Table1[])))</f>
        <v>0</v>
      </c>
      <c r="H533" t="str" cm="1">
        <f t="array" ref="H533">IF(ROW()&lt;=ROWS(Table1[]), INDEX(Table1[Stratum], ROW()), INDEX(Table2[Stratum], ROW()-ROWS(Table1[])))</f>
        <v>Chipps Island</v>
      </c>
      <c r="I533" cm="1">
        <f t="array" ref="I533">IF(ROW()&lt;=ROWS(Table1[]), INDEX(Table1[Fork Length], ROW()), INDEX(Table2[Length], ROW()-ROWS(Table1[])))</f>
        <v>99</v>
      </c>
      <c r="J533" cm="1">
        <f t="array" ref="J533">IF(ROW()&lt;=ROWS(Table1[]), INDEX(Table1[Catch], ROW()), INDEX(Table2[Frequency], ROW()-ROWS(Table1[])))</f>
        <v>1</v>
      </c>
      <c r="K533" t="str" cm="1">
        <f t="array" ref="K533">IF(ROW()&lt;=ROWS(Table1[]), INDEX(Table1[Life Stage], ROW()), INDEX(Table2[Life Stage], ROW()-ROWS(Table1[])))</f>
        <v>Adult</v>
      </c>
      <c r="L533" s="50" cm="1">
        <f t="array" ref="L533">IF(ROW()&lt;=ROWS(Table1[]), INDEX(Table1[SalvageSum], ROW()), INDEX(Table2[SalvageSum], ROW()-ROWS(Table1[])))</f>
        <v>0</v>
      </c>
      <c r="M533" s="50" cm="1">
        <f t="array" ref="M533">IF(ROW()&lt;=ROWS(Table1[]), INDEX(Table1[ExpSalv], ROW()), INDEX(Table2[ExpSalv], ROW()-ROWS(Table1[])))</f>
        <v>0</v>
      </c>
      <c r="N533" t="str" cm="1">
        <f t="array" ref="N533">IF(ROW()&lt;=ROWS(Table1[]), INDEX(Table1[Agency], ROW()), INDEX(Table2[Agency], ROW()-ROWS(Table1[])))</f>
        <v>USFWS</v>
      </c>
      <c r="O533" cm="1">
        <f t="array" ref="O533">IF(ROW()&lt;=ROWS(Table1[]), INDEX(Table1[Notes], ROW()), INDEX(Table2[Comments], ROW()-ROWS(Table1[])))</f>
        <v>0</v>
      </c>
    </row>
    <row r="534" spans="1:15" x14ac:dyDescent="0.25">
      <c r="A534" cm="1">
        <f t="array" ref="A534">IF(ROW()&lt;=ROWS(Table1[]), INDEX(Table1[SurveyNo], ROW()), INDEX(Table2[SurveyNo], ROW()-ROWS(Table1[])))</f>
        <v>0</v>
      </c>
      <c r="B534" s="23" cm="1">
        <f t="array" ref="B534">IF(ROW()&lt;=ROWS(Table1[]), INDEX(Table1[Date], ROW()), INDEX(Table2[Date], ROW()-ROWS(Table1[])))</f>
        <v>45652</v>
      </c>
      <c r="C534" cm="1">
        <f t="array" ref="C534">IF(ROW()&lt;=ROWS(Table1[]), INDEX(Table1[SampleID], ROW()), INDEX(Table2[SampleID], ROW()-ROWS(Table1[])))</f>
        <v>0</v>
      </c>
      <c r="D534" t="str" cm="1">
        <f t="array" ref="D534">IF(ROW()&lt;=ROWS(Table1[]), INDEX(Table1[Survey], ROW()), INDEX(Table2[Survey], ROW()-ROWS(Table1[])))</f>
        <v>Chipps</v>
      </c>
      <c r="E534" t="str" cm="1">
        <f t="array" ref="E534">IF(ROW()&lt;=ROWS(Table1[]), INDEX(Table1[Station Code], ROW()), INDEX(Table2[Station], ROW()-ROWS(Table1[])))</f>
        <v>SB018N</v>
      </c>
      <c r="F534" cm="1">
        <f t="array" ref="F534">IF(ROW()&lt;=ROWS(Table1[]), INDEX(Table1[Region], ROW()), INDEX(Table2[Region], ROW()-ROWS(Table1[])))</f>
        <v>0</v>
      </c>
      <c r="G534" cm="1">
        <f t="array" ref="G534">IF(ROW()&lt;=ROWS(Table1[]), INDEX(Table1[Subregion], ROW()), INDEX(Table2[Subregion], ROW()-ROWS(Table1[])))</f>
        <v>0</v>
      </c>
      <c r="H534" t="str" cm="1">
        <f t="array" ref="H534">IF(ROW()&lt;=ROWS(Table1[]), INDEX(Table1[Stratum], ROW()), INDEX(Table2[Stratum], ROW()-ROWS(Table1[])))</f>
        <v>Chipps Island</v>
      </c>
      <c r="I534" cm="1">
        <f t="array" ref="I534">IF(ROW()&lt;=ROWS(Table1[]), INDEX(Table1[Fork Length], ROW()), INDEX(Table2[Length], ROW()-ROWS(Table1[])))</f>
        <v>111</v>
      </c>
      <c r="J534" cm="1">
        <f t="array" ref="J534">IF(ROW()&lt;=ROWS(Table1[]), INDEX(Table1[Catch], ROW()), INDEX(Table2[Frequency], ROW()-ROWS(Table1[])))</f>
        <v>1</v>
      </c>
      <c r="K534" t="str" cm="1">
        <f t="array" ref="K534">IF(ROW()&lt;=ROWS(Table1[]), INDEX(Table1[Life Stage], ROW()), INDEX(Table2[Life Stage], ROW()-ROWS(Table1[])))</f>
        <v>Adult</v>
      </c>
      <c r="L534" s="50" cm="1">
        <f t="array" ref="L534">IF(ROW()&lt;=ROWS(Table1[]), INDEX(Table1[SalvageSum], ROW()), INDEX(Table2[SalvageSum], ROW()-ROWS(Table1[])))</f>
        <v>0</v>
      </c>
      <c r="M534" s="50" cm="1">
        <f t="array" ref="M534">IF(ROW()&lt;=ROWS(Table1[]), INDEX(Table1[ExpSalv], ROW()), INDEX(Table2[ExpSalv], ROW()-ROWS(Table1[])))</f>
        <v>0</v>
      </c>
      <c r="N534" t="str" cm="1">
        <f t="array" ref="N534">IF(ROW()&lt;=ROWS(Table1[]), INDEX(Table1[Agency], ROW()), INDEX(Table2[Agency], ROW()-ROWS(Table1[])))</f>
        <v>USFWS</v>
      </c>
      <c r="O534" cm="1">
        <f t="array" ref="O534">IF(ROW()&lt;=ROWS(Table1[]), INDEX(Table1[Notes], ROW()), INDEX(Table2[Comments], ROW()-ROWS(Table1[])))</f>
        <v>0</v>
      </c>
    </row>
    <row r="535" spans="1:15" x14ac:dyDescent="0.25">
      <c r="A535" cm="1">
        <f t="array" ref="A535">IF(ROW()&lt;=ROWS(Table1[]), INDEX(Table1[SurveyNo], ROW()), INDEX(Table2[SurveyNo], ROW()-ROWS(Table1[])))</f>
        <v>0</v>
      </c>
      <c r="B535" s="23" cm="1">
        <f t="array" ref="B535">IF(ROW()&lt;=ROWS(Table1[]), INDEX(Table1[Date], ROW()), INDEX(Table2[Date], ROW()-ROWS(Table1[])))</f>
        <v>45652</v>
      </c>
      <c r="C535" cm="1">
        <f t="array" ref="C535">IF(ROW()&lt;=ROWS(Table1[]), INDEX(Table1[SampleID], ROW()), INDEX(Table2[SampleID], ROW()-ROWS(Table1[])))</f>
        <v>0</v>
      </c>
      <c r="D535" t="str" cm="1">
        <f t="array" ref="D535">IF(ROW()&lt;=ROWS(Table1[]), INDEX(Table1[Survey], ROW()), INDEX(Table2[Survey], ROW()-ROWS(Table1[])))</f>
        <v>Chipps</v>
      </c>
      <c r="E535" t="str" cm="1">
        <f t="array" ref="E535">IF(ROW()&lt;=ROWS(Table1[]), INDEX(Table1[Station Code], ROW()), INDEX(Table2[Station], ROW()-ROWS(Table1[])))</f>
        <v>SB018S</v>
      </c>
      <c r="F535" cm="1">
        <f t="array" ref="F535">IF(ROW()&lt;=ROWS(Table1[]), INDEX(Table1[Region], ROW()), INDEX(Table2[Region], ROW()-ROWS(Table1[])))</f>
        <v>0</v>
      </c>
      <c r="G535" cm="1">
        <f t="array" ref="G535">IF(ROW()&lt;=ROWS(Table1[]), INDEX(Table1[Subregion], ROW()), INDEX(Table2[Subregion], ROW()-ROWS(Table1[])))</f>
        <v>0</v>
      </c>
      <c r="H535" t="str" cm="1">
        <f t="array" ref="H535">IF(ROW()&lt;=ROWS(Table1[]), INDEX(Table1[Stratum], ROW()), INDEX(Table2[Stratum], ROW()-ROWS(Table1[])))</f>
        <v>Chipps Island</v>
      </c>
      <c r="I535" cm="1">
        <f t="array" ref="I535">IF(ROW()&lt;=ROWS(Table1[]), INDEX(Table1[Fork Length], ROW()), INDEX(Table2[Length], ROW()-ROWS(Table1[])))</f>
        <v>106</v>
      </c>
      <c r="J535" cm="1">
        <f t="array" ref="J535">IF(ROW()&lt;=ROWS(Table1[]), INDEX(Table1[Catch], ROW()), INDEX(Table2[Frequency], ROW()-ROWS(Table1[])))</f>
        <v>1</v>
      </c>
      <c r="K535" t="str" cm="1">
        <f t="array" ref="K535">IF(ROW()&lt;=ROWS(Table1[]), INDEX(Table1[Life Stage], ROW()), INDEX(Table2[Life Stage], ROW()-ROWS(Table1[])))</f>
        <v>Adult</v>
      </c>
      <c r="L535" s="50" cm="1">
        <f t="array" ref="L535">IF(ROW()&lt;=ROWS(Table1[]), INDEX(Table1[SalvageSum], ROW()), INDEX(Table2[SalvageSum], ROW()-ROWS(Table1[])))</f>
        <v>0</v>
      </c>
      <c r="M535" s="50" cm="1">
        <f t="array" ref="M535">IF(ROW()&lt;=ROWS(Table1[]), INDEX(Table1[ExpSalv], ROW()), INDEX(Table2[ExpSalv], ROW()-ROWS(Table1[])))</f>
        <v>0</v>
      </c>
      <c r="N535" t="str" cm="1">
        <f t="array" ref="N535">IF(ROW()&lt;=ROWS(Table1[]), INDEX(Table1[Agency], ROW()), INDEX(Table2[Agency], ROW()-ROWS(Table1[])))</f>
        <v>USFWS</v>
      </c>
      <c r="O535" cm="1">
        <f t="array" ref="O535">IF(ROW()&lt;=ROWS(Table1[]), INDEX(Table1[Notes], ROW()), INDEX(Table2[Comments], ROW()-ROWS(Table1[])))</f>
        <v>0</v>
      </c>
    </row>
    <row r="536" spans="1:15" x14ac:dyDescent="0.25">
      <c r="A536" cm="1">
        <f t="array" ref="A536">IF(ROW()&lt;=ROWS(Table1[]), INDEX(Table1[SurveyNo], ROW()), INDEX(Table2[SurveyNo], ROW()-ROWS(Table1[])))</f>
        <v>0</v>
      </c>
      <c r="B536" s="23" cm="1">
        <f t="array" ref="B536">IF(ROW()&lt;=ROWS(Table1[]), INDEX(Table1[Date], ROW()), INDEX(Table2[Date], ROW()-ROWS(Table1[])))</f>
        <v>45652</v>
      </c>
      <c r="C536" cm="1">
        <f t="array" ref="C536">IF(ROW()&lt;=ROWS(Table1[]), INDEX(Table1[SampleID], ROW()), INDEX(Table2[SampleID], ROW()-ROWS(Table1[])))</f>
        <v>0</v>
      </c>
      <c r="D536" t="str" cm="1">
        <f t="array" ref="D536">IF(ROW()&lt;=ROWS(Table1[]), INDEX(Table1[Survey], ROW()), INDEX(Table2[Survey], ROW()-ROWS(Table1[])))</f>
        <v>Chipps</v>
      </c>
      <c r="E536" t="str" cm="1">
        <f t="array" ref="E536">IF(ROW()&lt;=ROWS(Table1[]), INDEX(Table1[Station Code], ROW()), INDEX(Table2[Station], ROW()-ROWS(Table1[])))</f>
        <v>SB018S</v>
      </c>
      <c r="F536" cm="1">
        <f t="array" ref="F536">IF(ROW()&lt;=ROWS(Table1[]), INDEX(Table1[Region], ROW()), INDEX(Table2[Region], ROW()-ROWS(Table1[])))</f>
        <v>0</v>
      </c>
      <c r="G536" cm="1">
        <f t="array" ref="G536">IF(ROW()&lt;=ROWS(Table1[]), INDEX(Table1[Subregion], ROW()), INDEX(Table2[Subregion], ROW()-ROWS(Table1[])))</f>
        <v>0</v>
      </c>
      <c r="H536" t="str" cm="1">
        <f t="array" ref="H536">IF(ROW()&lt;=ROWS(Table1[]), INDEX(Table1[Stratum], ROW()), INDEX(Table2[Stratum], ROW()-ROWS(Table1[])))</f>
        <v>Chipps Island</v>
      </c>
      <c r="I536" cm="1">
        <f t="array" ref="I536">IF(ROW()&lt;=ROWS(Table1[]), INDEX(Table1[Fork Length], ROW()), INDEX(Table2[Length], ROW()-ROWS(Table1[])))</f>
        <v>118</v>
      </c>
      <c r="J536" cm="1">
        <f t="array" ref="J536">IF(ROW()&lt;=ROWS(Table1[]), INDEX(Table1[Catch], ROW()), INDEX(Table2[Frequency], ROW()-ROWS(Table1[])))</f>
        <v>1</v>
      </c>
      <c r="K536" t="str" cm="1">
        <f t="array" ref="K536">IF(ROW()&lt;=ROWS(Table1[]), INDEX(Table1[Life Stage], ROW()), INDEX(Table2[Life Stage], ROW()-ROWS(Table1[])))</f>
        <v>Adult</v>
      </c>
      <c r="L536" s="50" cm="1">
        <f t="array" ref="L536">IF(ROW()&lt;=ROWS(Table1[]), INDEX(Table1[SalvageSum], ROW()), INDEX(Table2[SalvageSum], ROW()-ROWS(Table1[])))</f>
        <v>0</v>
      </c>
      <c r="M536" s="50" cm="1">
        <f t="array" ref="M536">IF(ROW()&lt;=ROWS(Table1[]), INDEX(Table1[ExpSalv], ROW()), INDEX(Table2[ExpSalv], ROW()-ROWS(Table1[])))</f>
        <v>0</v>
      </c>
      <c r="N536" t="str" cm="1">
        <f t="array" ref="N536">IF(ROW()&lt;=ROWS(Table1[]), INDEX(Table1[Agency], ROW()), INDEX(Table2[Agency], ROW()-ROWS(Table1[])))</f>
        <v>USFWS</v>
      </c>
      <c r="O536" cm="1">
        <f t="array" ref="O536">IF(ROW()&lt;=ROWS(Table1[]), INDEX(Table1[Notes], ROW()), INDEX(Table2[Comments], ROW()-ROWS(Table1[])))</f>
        <v>0</v>
      </c>
    </row>
    <row r="537" spans="1:15" x14ac:dyDescent="0.25">
      <c r="A537" cm="1">
        <f t="array" ref="A537">IF(ROW()&lt;=ROWS(Table1[]), INDEX(Table1[SurveyNo], ROW()), INDEX(Table2[SurveyNo], ROW()-ROWS(Table1[])))</f>
        <v>0</v>
      </c>
      <c r="B537" s="23" cm="1">
        <f t="array" ref="B537">IF(ROW()&lt;=ROWS(Table1[]), INDEX(Table1[Date], ROW()), INDEX(Table2[Date], ROW()-ROWS(Table1[])))</f>
        <v>45652</v>
      </c>
      <c r="C537" cm="1">
        <f t="array" ref="C537">IF(ROW()&lt;=ROWS(Table1[]), INDEX(Table1[SampleID], ROW()), INDEX(Table2[SampleID], ROW()-ROWS(Table1[])))</f>
        <v>0</v>
      </c>
      <c r="D537" t="str" cm="1">
        <f t="array" ref="D537">IF(ROW()&lt;=ROWS(Table1[]), INDEX(Table1[Survey], ROW()), INDEX(Table2[Survey], ROW()-ROWS(Table1[])))</f>
        <v>Chipps</v>
      </c>
      <c r="E537" t="str" cm="1">
        <f t="array" ref="E537">IF(ROW()&lt;=ROWS(Table1[]), INDEX(Table1[Station Code], ROW()), INDEX(Table2[Station], ROW()-ROWS(Table1[])))</f>
        <v>SB018S</v>
      </c>
      <c r="F537" cm="1">
        <f t="array" ref="F537">IF(ROW()&lt;=ROWS(Table1[]), INDEX(Table1[Region], ROW()), INDEX(Table2[Region], ROW()-ROWS(Table1[])))</f>
        <v>0</v>
      </c>
      <c r="G537" cm="1">
        <f t="array" ref="G537">IF(ROW()&lt;=ROWS(Table1[]), INDEX(Table1[Subregion], ROW()), INDEX(Table2[Subregion], ROW()-ROWS(Table1[])))</f>
        <v>0</v>
      </c>
      <c r="H537" t="str" cm="1">
        <f t="array" ref="H537">IF(ROW()&lt;=ROWS(Table1[]), INDEX(Table1[Stratum], ROW()), INDEX(Table2[Stratum], ROW()-ROWS(Table1[])))</f>
        <v>Chipps Island</v>
      </c>
      <c r="I537" cm="1">
        <f t="array" ref="I537">IF(ROW()&lt;=ROWS(Table1[]), INDEX(Table1[Fork Length], ROW()), INDEX(Table2[Length], ROW()-ROWS(Table1[])))</f>
        <v>105</v>
      </c>
      <c r="J537" cm="1">
        <f t="array" ref="J537">IF(ROW()&lt;=ROWS(Table1[]), INDEX(Table1[Catch], ROW()), INDEX(Table2[Frequency], ROW()-ROWS(Table1[])))</f>
        <v>1</v>
      </c>
      <c r="K537" t="str" cm="1">
        <f t="array" ref="K537">IF(ROW()&lt;=ROWS(Table1[]), INDEX(Table1[Life Stage], ROW()), INDEX(Table2[Life Stage], ROW()-ROWS(Table1[])))</f>
        <v>Adult</v>
      </c>
      <c r="L537" s="50" cm="1">
        <f t="array" ref="L537">IF(ROW()&lt;=ROWS(Table1[]), INDEX(Table1[SalvageSum], ROW()), INDEX(Table2[SalvageSum], ROW()-ROWS(Table1[])))</f>
        <v>0</v>
      </c>
      <c r="M537" s="50" cm="1">
        <f t="array" ref="M537">IF(ROW()&lt;=ROWS(Table1[]), INDEX(Table1[ExpSalv], ROW()), INDEX(Table2[ExpSalv], ROW()-ROWS(Table1[])))</f>
        <v>0</v>
      </c>
      <c r="N537" t="str" cm="1">
        <f t="array" ref="N537">IF(ROW()&lt;=ROWS(Table1[]), INDEX(Table1[Agency], ROW()), INDEX(Table2[Agency], ROW()-ROWS(Table1[])))</f>
        <v>USFWS</v>
      </c>
      <c r="O537" cm="1">
        <f t="array" ref="O537">IF(ROW()&lt;=ROWS(Table1[]), INDEX(Table1[Notes], ROW()), INDEX(Table2[Comments], ROW()-ROWS(Table1[])))</f>
        <v>0</v>
      </c>
    </row>
    <row r="538" spans="1:15" x14ac:dyDescent="0.25">
      <c r="A538" cm="1">
        <f t="array" ref="A538">IF(ROW()&lt;=ROWS(Table1[]), INDEX(Table1[SurveyNo], ROW()), INDEX(Table2[SurveyNo], ROW()-ROWS(Table1[])))</f>
        <v>0</v>
      </c>
      <c r="B538" s="23" cm="1">
        <f t="array" ref="B538">IF(ROW()&lt;=ROWS(Table1[]), INDEX(Table1[Date], ROW()), INDEX(Table2[Date], ROW()-ROWS(Table1[])))</f>
        <v>45652</v>
      </c>
      <c r="C538" cm="1">
        <f t="array" ref="C538">IF(ROW()&lt;=ROWS(Table1[]), INDEX(Table1[SampleID], ROW()), INDEX(Table2[SampleID], ROW()-ROWS(Table1[])))</f>
        <v>0</v>
      </c>
      <c r="D538" t="str" cm="1">
        <f t="array" ref="D538">IF(ROW()&lt;=ROWS(Table1[]), INDEX(Table1[Survey], ROW()), INDEX(Table2[Survey], ROW()-ROWS(Table1[])))</f>
        <v>Chipps</v>
      </c>
      <c r="E538" t="str" cm="1">
        <f t="array" ref="E538">IF(ROW()&lt;=ROWS(Table1[]), INDEX(Table1[Station Code], ROW()), INDEX(Table2[Station], ROW()-ROWS(Table1[])))</f>
        <v>SB018S</v>
      </c>
      <c r="F538" cm="1">
        <f t="array" ref="F538">IF(ROW()&lt;=ROWS(Table1[]), INDEX(Table1[Region], ROW()), INDEX(Table2[Region], ROW()-ROWS(Table1[])))</f>
        <v>0</v>
      </c>
      <c r="G538" cm="1">
        <f t="array" ref="G538">IF(ROW()&lt;=ROWS(Table1[]), INDEX(Table1[Subregion], ROW()), INDEX(Table2[Subregion], ROW()-ROWS(Table1[])))</f>
        <v>0</v>
      </c>
      <c r="H538" t="str" cm="1">
        <f t="array" ref="H538">IF(ROW()&lt;=ROWS(Table1[]), INDEX(Table1[Stratum], ROW()), INDEX(Table2[Stratum], ROW()-ROWS(Table1[])))</f>
        <v>Chipps Island</v>
      </c>
      <c r="I538" cm="1">
        <f t="array" ref="I538">IF(ROW()&lt;=ROWS(Table1[]), INDEX(Table1[Fork Length], ROW()), INDEX(Table2[Length], ROW()-ROWS(Table1[])))</f>
        <v>100</v>
      </c>
      <c r="J538" cm="1">
        <f t="array" ref="J538">IF(ROW()&lt;=ROWS(Table1[]), INDEX(Table1[Catch], ROW()), INDEX(Table2[Frequency], ROW()-ROWS(Table1[])))</f>
        <v>1</v>
      </c>
      <c r="K538" t="str" cm="1">
        <f t="array" ref="K538">IF(ROW()&lt;=ROWS(Table1[]), INDEX(Table1[Life Stage], ROW()), INDEX(Table2[Life Stage], ROW()-ROWS(Table1[])))</f>
        <v>Adult</v>
      </c>
      <c r="L538" s="50" cm="1">
        <f t="array" ref="L538">IF(ROW()&lt;=ROWS(Table1[]), INDEX(Table1[SalvageSum], ROW()), INDEX(Table2[SalvageSum], ROW()-ROWS(Table1[])))</f>
        <v>0</v>
      </c>
      <c r="M538" s="50" cm="1">
        <f t="array" ref="M538">IF(ROW()&lt;=ROWS(Table1[]), INDEX(Table1[ExpSalv], ROW()), INDEX(Table2[ExpSalv], ROW()-ROWS(Table1[])))</f>
        <v>0</v>
      </c>
      <c r="N538" t="str" cm="1">
        <f t="array" ref="N538">IF(ROW()&lt;=ROWS(Table1[]), INDEX(Table1[Agency], ROW()), INDEX(Table2[Agency], ROW()-ROWS(Table1[])))</f>
        <v>USFWS</v>
      </c>
      <c r="O538" cm="1">
        <f t="array" ref="O538">IF(ROW()&lt;=ROWS(Table1[]), INDEX(Table1[Notes], ROW()), INDEX(Table2[Comments], ROW()-ROWS(Table1[])))</f>
        <v>0</v>
      </c>
    </row>
    <row r="539" spans="1:15" x14ac:dyDescent="0.25">
      <c r="A539" cm="1">
        <f t="array" ref="A539">IF(ROW()&lt;=ROWS(Table1[]), INDEX(Table1[SurveyNo], ROW()), INDEX(Table2[SurveyNo], ROW()-ROWS(Table1[])))</f>
        <v>0</v>
      </c>
      <c r="B539" s="23" cm="1">
        <f t="array" ref="B539">IF(ROW()&lt;=ROWS(Table1[]), INDEX(Table1[Date], ROW()), INDEX(Table2[Date], ROW()-ROWS(Table1[])))</f>
        <v>45652</v>
      </c>
      <c r="C539" cm="1">
        <f t="array" ref="C539">IF(ROW()&lt;=ROWS(Table1[]), INDEX(Table1[SampleID], ROW()), INDEX(Table2[SampleID], ROW()-ROWS(Table1[])))</f>
        <v>0</v>
      </c>
      <c r="D539" t="str" cm="1">
        <f t="array" ref="D539">IF(ROW()&lt;=ROWS(Table1[]), INDEX(Table1[Survey], ROW()), INDEX(Table2[Survey], ROW()-ROWS(Table1[])))</f>
        <v>Chipps</v>
      </c>
      <c r="E539" t="str" cm="1">
        <f t="array" ref="E539">IF(ROW()&lt;=ROWS(Table1[]), INDEX(Table1[Station Code], ROW()), INDEX(Table2[Station], ROW()-ROWS(Table1[])))</f>
        <v>SB018S</v>
      </c>
      <c r="F539" cm="1">
        <f t="array" ref="F539">IF(ROW()&lt;=ROWS(Table1[]), INDEX(Table1[Region], ROW()), INDEX(Table2[Region], ROW()-ROWS(Table1[])))</f>
        <v>0</v>
      </c>
      <c r="G539" cm="1">
        <f t="array" ref="G539">IF(ROW()&lt;=ROWS(Table1[]), INDEX(Table1[Subregion], ROW()), INDEX(Table2[Subregion], ROW()-ROWS(Table1[])))</f>
        <v>0</v>
      </c>
      <c r="H539" t="str" cm="1">
        <f t="array" ref="H539">IF(ROW()&lt;=ROWS(Table1[]), INDEX(Table1[Stratum], ROW()), INDEX(Table2[Stratum], ROW()-ROWS(Table1[])))</f>
        <v>Chipps Island</v>
      </c>
      <c r="I539" cm="1">
        <f t="array" ref="I539">IF(ROW()&lt;=ROWS(Table1[]), INDEX(Table1[Fork Length], ROW()), INDEX(Table2[Length], ROW()-ROWS(Table1[])))</f>
        <v>63</v>
      </c>
      <c r="J539" cm="1">
        <f t="array" ref="J539">IF(ROW()&lt;=ROWS(Table1[]), INDEX(Table1[Catch], ROW()), INDEX(Table2[Frequency], ROW()-ROWS(Table1[])))</f>
        <v>1</v>
      </c>
      <c r="K539" t="str" cm="1">
        <f t="array" ref="K539">IF(ROW()&lt;=ROWS(Table1[]), INDEX(Table1[Life Stage], ROW()), INDEX(Table2[Life Stage], ROW()-ROWS(Table1[])))</f>
        <v>Juvenile</v>
      </c>
      <c r="L539" s="50" cm="1">
        <f t="array" ref="L539">IF(ROW()&lt;=ROWS(Table1[]), INDEX(Table1[SalvageSum], ROW()), INDEX(Table2[SalvageSum], ROW()-ROWS(Table1[])))</f>
        <v>0</v>
      </c>
      <c r="M539" s="50" cm="1">
        <f t="array" ref="M539">IF(ROW()&lt;=ROWS(Table1[]), INDEX(Table1[ExpSalv], ROW()), INDEX(Table2[ExpSalv], ROW()-ROWS(Table1[])))</f>
        <v>0</v>
      </c>
      <c r="N539" t="str" cm="1">
        <f t="array" ref="N539">IF(ROW()&lt;=ROWS(Table1[]), INDEX(Table1[Agency], ROW()), INDEX(Table2[Agency], ROW()-ROWS(Table1[])))</f>
        <v>USFWS</v>
      </c>
      <c r="O539" cm="1">
        <f t="array" ref="O539">IF(ROW()&lt;=ROWS(Table1[]), INDEX(Table1[Notes], ROW()), INDEX(Table2[Comments], ROW()-ROWS(Table1[])))</f>
        <v>0</v>
      </c>
    </row>
    <row r="540" spans="1:15" x14ac:dyDescent="0.25">
      <c r="A540" cm="1">
        <f t="array" ref="A540">IF(ROW()&lt;=ROWS(Table1[]), INDEX(Table1[SurveyNo], ROW()), INDEX(Table2[SurveyNo], ROW()-ROWS(Table1[])))</f>
        <v>0</v>
      </c>
      <c r="B540" s="23" cm="1">
        <f t="array" ref="B540">IF(ROW()&lt;=ROWS(Table1[]), INDEX(Table1[Date], ROW()), INDEX(Table2[Date], ROW()-ROWS(Table1[])))</f>
        <v>45652</v>
      </c>
      <c r="C540" cm="1">
        <f t="array" ref="C540">IF(ROW()&lt;=ROWS(Table1[]), INDEX(Table1[SampleID], ROW()), INDEX(Table2[SampleID], ROW()-ROWS(Table1[])))</f>
        <v>0</v>
      </c>
      <c r="D540" t="str" cm="1">
        <f t="array" ref="D540">IF(ROW()&lt;=ROWS(Table1[]), INDEX(Table1[Survey], ROW()), INDEX(Table2[Survey], ROW()-ROWS(Table1[])))</f>
        <v>Chipps</v>
      </c>
      <c r="E540" t="str" cm="1">
        <f t="array" ref="E540">IF(ROW()&lt;=ROWS(Table1[]), INDEX(Table1[Station Code], ROW()), INDEX(Table2[Station], ROW()-ROWS(Table1[])))</f>
        <v>SB018S</v>
      </c>
      <c r="F540" cm="1">
        <f t="array" ref="F540">IF(ROW()&lt;=ROWS(Table1[]), INDEX(Table1[Region], ROW()), INDEX(Table2[Region], ROW()-ROWS(Table1[])))</f>
        <v>0</v>
      </c>
      <c r="G540" cm="1">
        <f t="array" ref="G540">IF(ROW()&lt;=ROWS(Table1[]), INDEX(Table1[Subregion], ROW()), INDEX(Table2[Subregion], ROW()-ROWS(Table1[])))</f>
        <v>0</v>
      </c>
      <c r="H540" t="str" cm="1">
        <f t="array" ref="H540">IF(ROW()&lt;=ROWS(Table1[]), INDEX(Table1[Stratum], ROW()), INDEX(Table2[Stratum], ROW()-ROWS(Table1[])))</f>
        <v>Chipps Island</v>
      </c>
      <c r="I540" cm="1">
        <f t="array" ref="I540">IF(ROW()&lt;=ROWS(Table1[]), INDEX(Table1[Fork Length], ROW()), INDEX(Table2[Length], ROW()-ROWS(Table1[])))</f>
        <v>71</v>
      </c>
      <c r="J540" cm="1">
        <f t="array" ref="J540">IF(ROW()&lt;=ROWS(Table1[]), INDEX(Table1[Catch], ROW()), INDEX(Table2[Frequency], ROW()-ROWS(Table1[])))</f>
        <v>1</v>
      </c>
      <c r="K540" t="str" cm="1">
        <f t="array" ref="K540">IF(ROW()&lt;=ROWS(Table1[]), INDEX(Table1[Life Stage], ROW()), INDEX(Table2[Life Stage], ROW()-ROWS(Table1[])))</f>
        <v>Juvenile</v>
      </c>
      <c r="L540" s="50" cm="1">
        <f t="array" ref="L540">IF(ROW()&lt;=ROWS(Table1[]), INDEX(Table1[SalvageSum], ROW()), INDEX(Table2[SalvageSum], ROW()-ROWS(Table1[])))</f>
        <v>0</v>
      </c>
      <c r="M540" s="50" cm="1">
        <f t="array" ref="M540">IF(ROW()&lt;=ROWS(Table1[]), INDEX(Table1[ExpSalv], ROW()), INDEX(Table2[ExpSalv], ROW()-ROWS(Table1[])))</f>
        <v>0</v>
      </c>
      <c r="N540" t="str" cm="1">
        <f t="array" ref="N540">IF(ROW()&lt;=ROWS(Table1[]), INDEX(Table1[Agency], ROW()), INDEX(Table2[Agency], ROW()-ROWS(Table1[])))</f>
        <v>USFWS</v>
      </c>
      <c r="O540" cm="1">
        <f t="array" ref="O540">IF(ROW()&lt;=ROWS(Table1[]), INDEX(Table1[Notes], ROW()), INDEX(Table2[Comments], ROW()-ROWS(Table1[])))</f>
        <v>0</v>
      </c>
    </row>
    <row r="541" spans="1:15" x14ac:dyDescent="0.25">
      <c r="A541" cm="1">
        <f t="array" ref="A541">IF(ROW()&lt;=ROWS(Table1[]), INDEX(Table1[SurveyNo], ROW()), INDEX(Table2[SurveyNo], ROW()-ROWS(Table1[])))</f>
        <v>0</v>
      </c>
      <c r="B541" s="23" cm="1">
        <f t="array" ref="B541">IF(ROW()&lt;=ROWS(Table1[]), INDEX(Table1[Date], ROW()), INDEX(Table2[Date], ROW()-ROWS(Table1[])))</f>
        <v>45652</v>
      </c>
      <c r="C541" cm="1">
        <f t="array" ref="C541">IF(ROW()&lt;=ROWS(Table1[]), INDEX(Table1[SampleID], ROW()), INDEX(Table2[SampleID], ROW()-ROWS(Table1[])))</f>
        <v>0</v>
      </c>
      <c r="D541" t="str" cm="1">
        <f t="array" ref="D541">IF(ROW()&lt;=ROWS(Table1[]), INDEX(Table1[Survey], ROW()), INDEX(Table2[Survey], ROW()-ROWS(Table1[])))</f>
        <v>Chipps</v>
      </c>
      <c r="E541" t="str" cm="1">
        <f t="array" ref="E541">IF(ROW()&lt;=ROWS(Table1[]), INDEX(Table1[Station Code], ROW()), INDEX(Table2[Station], ROW()-ROWS(Table1[])))</f>
        <v>SB018S</v>
      </c>
      <c r="F541" cm="1">
        <f t="array" ref="F541">IF(ROW()&lt;=ROWS(Table1[]), INDEX(Table1[Region], ROW()), INDEX(Table2[Region], ROW()-ROWS(Table1[])))</f>
        <v>0</v>
      </c>
      <c r="G541" cm="1">
        <f t="array" ref="G541">IF(ROW()&lt;=ROWS(Table1[]), INDEX(Table1[Subregion], ROW()), INDEX(Table2[Subregion], ROW()-ROWS(Table1[])))</f>
        <v>0</v>
      </c>
      <c r="H541" t="str" cm="1">
        <f t="array" ref="H541">IF(ROW()&lt;=ROWS(Table1[]), INDEX(Table1[Stratum], ROW()), INDEX(Table2[Stratum], ROW()-ROWS(Table1[])))</f>
        <v>Chipps Island</v>
      </c>
      <c r="I541" cm="1">
        <f t="array" ref="I541">IF(ROW()&lt;=ROWS(Table1[]), INDEX(Table1[Fork Length], ROW()), INDEX(Table2[Length], ROW()-ROWS(Table1[])))</f>
        <v>105</v>
      </c>
      <c r="J541" cm="1">
        <f t="array" ref="J541">IF(ROW()&lt;=ROWS(Table1[]), INDEX(Table1[Catch], ROW()), INDEX(Table2[Frequency], ROW()-ROWS(Table1[])))</f>
        <v>1</v>
      </c>
      <c r="K541" t="str" cm="1">
        <f t="array" ref="K541">IF(ROW()&lt;=ROWS(Table1[]), INDEX(Table1[Life Stage], ROW()), INDEX(Table2[Life Stage], ROW()-ROWS(Table1[])))</f>
        <v>Adult</v>
      </c>
      <c r="L541" s="50" cm="1">
        <f t="array" ref="L541">IF(ROW()&lt;=ROWS(Table1[]), INDEX(Table1[SalvageSum], ROW()), INDEX(Table2[SalvageSum], ROW()-ROWS(Table1[])))</f>
        <v>0</v>
      </c>
      <c r="M541" s="50" cm="1">
        <f t="array" ref="M541">IF(ROW()&lt;=ROWS(Table1[]), INDEX(Table1[ExpSalv], ROW()), INDEX(Table2[ExpSalv], ROW()-ROWS(Table1[])))</f>
        <v>0</v>
      </c>
      <c r="N541" t="str" cm="1">
        <f t="array" ref="N541">IF(ROW()&lt;=ROWS(Table1[]), INDEX(Table1[Agency], ROW()), INDEX(Table2[Agency], ROW()-ROWS(Table1[])))</f>
        <v>USFWS</v>
      </c>
      <c r="O541" cm="1">
        <f t="array" ref="O541">IF(ROW()&lt;=ROWS(Table1[]), INDEX(Table1[Notes], ROW()), INDEX(Table2[Comments], ROW()-ROWS(Table1[])))</f>
        <v>0</v>
      </c>
    </row>
    <row r="542" spans="1:15" x14ac:dyDescent="0.25">
      <c r="A542" cm="1">
        <f t="array" ref="A542">IF(ROW()&lt;=ROWS(Table1[]), INDEX(Table1[SurveyNo], ROW()), INDEX(Table2[SurveyNo], ROW()-ROWS(Table1[])))</f>
        <v>0</v>
      </c>
      <c r="B542" s="23" cm="1">
        <f t="array" ref="B542">IF(ROW()&lt;=ROWS(Table1[]), INDEX(Table1[Date], ROW()), INDEX(Table2[Date], ROW()-ROWS(Table1[])))</f>
        <v>45652</v>
      </c>
      <c r="C542" cm="1">
        <f t="array" ref="C542">IF(ROW()&lt;=ROWS(Table1[]), INDEX(Table1[SampleID], ROW()), INDEX(Table2[SampleID], ROW()-ROWS(Table1[])))</f>
        <v>0</v>
      </c>
      <c r="D542" t="str" cm="1">
        <f t="array" ref="D542">IF(ROW()&lt;=ROWS(Table1[]), INDEX(Table1[Survey], ROW()), INDEX(Table2[Survey], ROW()-ROWS(Table1[])))</f>
        <v>Chipps</v>
      </c>
      <c r="E542" t="str" cm="1">
        <f t="array" ref="E542">IF(ROW()&lt;=ROWS(Table1[]), INDEX(Table1[Station Code], ROW()), INDEX(Table2[Station], ROW()-ROWS(Table1[])))</f>
        <v>SB018S</v>
      </c>
      <c r="F542" cm="1">
        <f t="array" ref="F542">IF(ROW()&lt;=ROWS(Table1[]), INDEX(Table1[Region], ROW()), INDEX(Table2[Region], ROW()-ROWS(Table1[])))</f>
        <v>0</v>
      </c>
      <c r="G542" cm="1">
        <f t="array" ref="G542">IF(ROW()&lt;=ROWS(Table1[]), INDEX(Table1[Subregion], ROW()), INDEX(Table2[Subregion], ROW()-ROWS(Table1[])))</f>
        <v>0</v>
      </c>
      <c r="H542" t="str" cm="1">
        <f t="array" ref="H542">IF(ROW()&lt;=ROWS(Table1[]), INDEX(Table1[Stratum], ROW()), INDEX(Table2[Stratum], ROW()-ROWS(Table1[])))</f>
        <v>Chipps Island</v>
      </c>
      <c r="I542" cm="1">
        <f t="array" ref="I542">IF(ROW()&lt;=ROWS(Table1[]), INDEX(Table1[Fork Length], ROW()), INDEX(Table2[Length], ROW()-ROWS(Table1[])))</f>
        <v>76</v>
      </c>
      <c r="J542" cm="1">
        <f t="array" ref="J542">IF(ROW()&lt;=ROWS(Table1[]), INDEX(Table1[Catch], ROW()), INDEX(Table2[Frequency], ROW()-ROWS(Table1[])))</f>
        <v>1</v>
      </c>
      <c r="K542" t="str" cm="1">
        <f t="array" ref="K542">IF(ROW()&lt;=ROWS(Table1[]), INDEX(Table1[Life Stage], ROW()), INDEX(Table2[Life Stage], ROW()-ROWS(Table1[])))</f>
        <v>Juvenile</v>
      </c>
      <c r="L542" s="50" cm="1">
        <f t="array" ref="L542">IF(ROW()&lt;=ROWS(Table1[]), INDEX(Table1[SalvageSum], ROW()), INDEX(Table2[SalvageSum], ROW()-ROWS(Table1[])))</f>
        <v>0</v>
      </c>
      <c r="M542" s="50" cm="1">
        <f t="array" ref="M542">IF(ROW()&lt;=ROWS(Table1[]), INDEX(Table1[ExpSalv], ROW()), INDEX(Table2[ExpSalv], ROW()-ROWS(Table1[])))</f>
        <v>0</v>
      </c>
      <c r="N542" t="str" cm="1">
        <f t="array" ref="N542">IF(ROW()&lt;=ROWS(Table1[]), INDEX(Table1[Agency], ROW()), INDEX(Table2[Agency], ROW()-ROWS(Table1[])))</f>
        <v>USFWS</v>
      </c>
      <c r="O542" cm="1">
        <f t="array" ref="O542">IF(ROW()&lt;=ROWS(Table1[]), INDEX(Table1[Notes], ROW()), INDEX(Table2[Comments], ROW()-ROWS(Table1[])))</f>
        <v>0</v>
      </c>
    </row>
    <row r="543" spans="1:15" x14ac:dyDescent="0.25">
      <c r="A543" cm="1">
        <f t="array" ref="A543">IF(ROW()&lt;=ROWS(Table1[]), INDEX(Table1[SurveyNo], ROW()), INDEX(Table2[SurveyNo], ROW()-ROWS(Table1[])))</f>
        <v>0</v>
      </c>
      <c r="B543" s="23" cm="1">
        <f t="array" ref="B543">IF(ROW()&lt;=ROWS(Table1[]), INDEX(Table1[Date], ROW()), INDEX(Table2[Date], ROW()-ROWS(Table1[])))</f>
        <v>45652</v>
      </c>
      <c r="C543" cm="1">
        <f t="array" ref="C543">IF(ROW()&lt;=ROWS(Table1[]), INDEX(Table1[SampleID], ROW()), INDEX(Table2[SampleID], ROW()-ROWS(Table1[])))</f>
        <v>0</v>
      </c>
      <c r="D543" t="str" cm="1">
        <f t="array" ref="D543">IF(ROW()&lt;=ROWS(Table1[]), INDEX(Table1[Survey], ROW()), INDEX(Table2[Survey], ROW()-ROWS(Table1[])))</f>
        <v>Chipps</v>
      </c>
      <c r="E543" t="str" cm="1">
        <f t="array" ref="E543">IF(ROW()&lt;=ROWS(Table1[]), INDEX(Table1[Station Code], ROW()), INDEX(Table2[Station], ROW()-ROWS(Table1[])))</f>
        <v>SB018S</v>
      </c>
      <c r="F543" cm="1">
        <f t="array" ref="F543">IF(ROW()&lt;=ROWS(Table1[]), INDEX(Table1[Region], ROW()), INDEX(Table2[Region], ROW()-ROWS(Table1[])))</f>
        <v>0</v>
      </c>
      <c r="G543" cm="1">
        <f t="array" ref="G543">IF(ROW()&lt;=ROWS(Table1[]), INDEX(Table1[Subregion], ROW()), INDEX(Table2[Subregion], ROW()-ROWS(Table1[])))</f>
        <v>0</v>
      </c>
      <c r="H543" t="str" cm="1">
        <f t="array" ref="H543">IF(ROW()&lt;=ROWS(Table1[]), INDEX(Table1[Stratum], ROW()), INDEX(Table2[Stratum], ROW()-ROWS(Table1[])))</f>
        <v>Chipps Island</v>
      </c>
      <c r="I543" cm="1">
        <f t="array" ref="I543">IF(ROW()&lt;=ROWS(Table1[]), INDEX(Table1[Fork Length], ROW()), INDEX(Table2[Length], ROW()-ROWS(Table1[])))</f>
        <v>107</v>
      </c>
      <c r="J543" cm="1">
        <f t="array" ref="J543">IF(ROW()&lt;=ROWS(Table1[]), INDEX(Table1[Catch], ROW()), INDEX(Table2[Frequency], ROW()-ROWS(Table1[])))</f>
        <v>1</v>
      </c>
      <c r="K543" t="str" cm="1">
        <f t="array" ref="K543">IF(ROW()&lt;=ROWS(Table1[]), INDEX(Table1[Life Stage], ROW()), INDEX(Table2[Life Stage], ROW()-ROWS(Table1[])))</f>
        <v>Adult</v>
      </c>
      <c r="L543" s="50" cm="1">
        <f t="array" ref="L543">IF(ROW()&lt;=ROWS(Table1[]), INDEX(Table1[SalvageSum], ROW()), INDEX(Table2[SalvageSum], ROW()-ROWS(Table1[])))</f>
        <v>0</v>
      </c>
      <c r="M543" s="50" cm="1">
        <f t="array" ref="M543">IF(ROW()&lt;=ROWS(Table1[]), INDEX(Table1[ExpSalv], ROW()), INDEX(Table2[ExpSalv], ROW()-ROWS(Table1[])))</f>
        <v>0</v>
      </c>
      <c r="N543" t="str" cm="1">
        <f t="array" ref="N543">IF(ROW()&lt;=ROWS(Table1[]), INDEX(Table1[Agency], ROW()), INDEX(Table2[Agency], ROW()-ROWS(Table1[])))</f>
        <v>USFWS</v>
      </c>
      <c r="O543" cm="1">
        <f t="array" ref="O543">IF(ROW()&lt;=ROWS(Table1[]), INDEX(Table1[Notes], ROW()), INDEX(Table2[Comments], ROW()-ROWS(Table1[])))</f>
        <v>0</v>
      </c>
    </row>
    <row r="544" spans="1:15" x14ac:dyDescent="0.25">
      <c r="A544" cm="1">
        <f t="array" ref="A544">IF(ROW()&lt;=ROWS(Table1[]), INDEX(Table1[SurveyNo], ROW()), INDEX(Table2[SurveyNo], ROW()-ROWS(Table1[])))</f>
        <v>0</v>
      </c>
      <c r="B544" s="23" cm="1">
        <f t="array" ref="B544">IF(ROW()&lt;=ROWS(Table1[]), INDEX(Table1[Date], ROW()), INDEX(Table2[Date], ROW()-ROWS(Table1[])))</f>
        <v>45652</v>
      </c>
      <c r="C544" cm="1">
        <f t="array" ref="C544">IF(ROW()&lt;=ROWS(Table1[]), INDEX(Table1[SampleID], ROW()), INDEX(Table2[SampleID], ROW()-ROWS(Table1[])))</f>
        <v>0</v>
      </c>
      <c r="D544" t="str" cm="1">
        <f t="array" ref="D544">IF(ROW()&lt;=ROWS(Table1[]), INDEX(Table1[Survey], ROW()), INDEX(Table2[Survey], ROW()-ROWS(Table1[])))</f>
        <v>Chipps</v>
      </c>
      <c r="E544" t="str" cm="1">
        <f t="array" ref="E544">IF(ROW()&lt;=ROWS(Table1[]), INDEX(Table1[Station Code], ROW()), INDEX(Table2[Station], ROW()-ROWS(Table1[])))</f>
        <v>SB018S</v>
      </c>
      <c r="F544" cm="1">
        <f t="array" ref="F544">IF(ROW()&lt;=ROWS(Table1[]), INDEX(Table1[Region], ROW()), INDEX(Table2[Region], ROW()-ROWS(Table1[])))</f>
        <v>0</v>
      </c>
      <c r="G544" cm="1">
        <f t="array" ref="G544">IF(ROW()&lt;=ROWS(Table1[]), INDEX(Table1[Subregion], ROW()), INDEX(Table2[Subregion], ROW()-ROWS(Table1[])))</f>
        <v>0</v>
      </c>
      <c r="H544" t="str" cm="1">
        <f t="array" ref="H544">IF(ROW()&lt;=ROWS(Table1[]), INDEX(Table1[Stratum], ROW()), INDEX(Table2[Stratum], ROW()-ROWS(Table1[])))</f>
        <v>Chipps Island</v>
      </c>
      <c r="I544" cm="1">
        <f t="array" ref="I544">IF(ROW()&lt;=ROWS(Table1[]), INDEX(Table1[Fork Length], ROW()), INDEX(Table2[Length], ROW()-ROWS(Table1[])))</f>
        <v>99</v>
      </c>
      <c r="J544" cm="1">
        <f t="array" ref="J544">IF(ROW()&lt;=ROWS(Table1[]), INDEX(Table1[Catch], ROW()), INDEX(Table2[Frequency], ROW()-ROWS(Table1[])))</f>
        <v>1</v>
      </c>
      <c r="K544" t="str" cm="1">
        <f t="array" ref="K544">IF(ROW()&lt;=ROWS(Table1[]), INDEX(Table1[Life Stage], ROW()), INDEX(Table2[Life Stage], ROW()-ROWS(Table1[])))</f>
        <v>Adult</v>
      </c>
      <c r="L544" s="50" cm="1">
        <f t="array" ref="L544">IF(ROW()&lt;=ROWS(Table1[]), INDEX(Table1[SalvageSum], ROW()), INDEX(Table2[SalvageSum], ROW()-ROWS(Table1[])))</f>
        <v>0</v>
      </c>
      <c r="M544" s="50" cm="1">
        <f t="array" ref="M544">IF(ROW()&lt;=ROWS(Table1[]), INDEX(Table1[ExpSalv], ROW()), INDEX(Table2[ExpSalv], ROW()-ROWS(Table1[])))</f>
        <v>0</v>
      </c>
      <c r="N544" t="str" cm="1">
        <f t="array" ref="N544">IF(ROW()&lt;=ROWS(Table1[]), INDEX(Table1[Agency], ROW()), INDEX(Table2[Agency], ROW()-ROWS(Table1[])))</f>
        <v>USFWS</v>
      </c>
      <c r="O544" cm="1">
        <f t="array" ref="O544">IF(ROW()&lt;=ROWS(Table1[]), INDEX(Table1[Notes], ROW()), INDEX(Table2[Comments], ROW()-ROWS(Table1[])))</f>
        <v>0</v>
      </c>
    </row>
    <row r="545" spans="1:15" x14ac:dyDescent="0.25">
      <c r="A545" cm="1">
        <f t="array" ref="A545">IF(ROW()&lt;=ROWS(Table1[]), INDEX(Table1[SurveyNo], ROW()), INDEX(Table2[SurveyNo], ROW()-ROWS(Table1[])))</f>
        <v>0</v>
      </c>
      <c r="B545" s="23" cm="1">
        <f t="array" ref="B545">IF(ROW()&lt;=ROWS(Table1[]), INDEX(Table1[Date], ROW()), INDEX(Table2[Date], ROW()-ROWS(Table1[])))</f>
        <v>45652</v>
      </c>
      <c r="C545" cm="1">
        <f t="array" ref="C545">IF(ROW()&lt;=ROWS(Table1[]), INDEX(Table1[SampleID], ROW()), INDEX(Table2[SampleID], ROW()-ROWS(Table1[])))</f>
        <v>0</v>
      </c>
      <c r="D545" t="str" cm="1">
        <f t="array" ref="D545">IF(ROW()&lt;=ROWS(Table1[]), INDEX(Table1[Survey], ROW()), INDEX(Table2[Survey], ROW()-ROWS(Table1[])))</f>
        <v>Chipps</v>
      </c>
      <c r="E545" t="str" cm="1">
        <f t="array" ref="E545">IF(ROW()&lt;=ROWS(Table1[]), INDEX(Table1[Station Code], ROW()), INDEX(Table2[Station], ROW()-ROWS(Table1[])))</f>
        <v>SB018S</v>
      </c>
      <c r="F545" cm="1">
        <f t="array" ref="F545">IF(ROW()&lt;=ROWS(Table1[]), INDEX(Table1[Region], ROW()), INDEX(Table2[Region], ROW()-ROWS(Table1[])))</f>
        <v>0</v>
      </c>
      <c r="G545" cm="1">
        <f t="array" ref="G545">IF(ROW()&lt;=ROWS(Table1[]), INDEX(Table1[Subregion], ROW()), INDEX(Table2[Subregion], ROW()-ROWS(Table1[])))</f>
        <v>0</v>
      </c>
      <c r="H545" t="str" cm="1">
        <f t="array" ref="H545">IF(ROW()&lt;=ROWS(Table1[]), INDEX(Table1[Stratum], ROW()), INDEX(Table2[Stratum], ROW()-ROWS(Table1[])))</f>
        <v>Chipps Island</v>
      </c>
      <c r="I545" cm="1">
        <f t="array" ref="I545">IF(ROW()&lt;=ROWS(Table1[]), INDEX(Table1[Fork Length], ROW()), INDEX(Table2[Length], ROW()-ROWS(Table1[])))</f>
        <v>78</v>
      </c>
      <c r="J545" cm="1">
        <f t="array" ref="J545">IF(ROW()&lt;=ROWS(Table1[]), INDEX(Table1[Catch], ROW()), INDEX(Table2[Frequency], ROW()-ROWS(Table1[])))</f>
        <v>1</v>
      </c>
      <c r="K545" t="str" cm="1">
        <f t="array" ref="K545">IF(ROW()&lt;=ROWS(Table1[]), INDEX(Table1[Life Stage], ROW()), INDEX(Table2[Life Stage], ROW()-ROWS(Table1[])))</f>
        <v>Juvenile</v>
      </c>
      <c r="L545" s="50" cm="1">
        <f t="array" ref="L545">IF(ROW()&lt;=ROWS(Table1[]), INDEX(Table1[SalvageSum], ROW()), INDEX(Table2[SalvageSum], ROW()-ROWS(Table1[])))</f>
        <v>0</v>
      </c>
      <c r="M545" s="50" cm="1">
        <f t="array" ref="M545">IF(ROW()&lt;=ROWS(Table1[]), INDEX(Table1[ExpSalv], ROW()), INDEX(Table2[ExpSalv], ROW()-ROWS(Table1[])))</f>
        <v>0</v>
      </c>
      <c r="N545" t="str" cm="1">
        <f t="array" ref="N545">IF(ROW()&lt;=ROWS(Table1[]), INDEX(Table1[Agency], ROW()), INDEX(Table2[Agency], ROW()-ROWS(Table1[])))</f>
        <v>USFWS</v>
      </c>
      <c r="O545" cm="1">
        <f t="array" ref="O545">IF(ROW()&lt;=ROWS(Table1[]), INDEX(Table1[Notes], ROW()), INDEX(Table2[Comments], ROW()-ROWS(Table1[])))</f>
        <v>0</v>
      </c>
    </row>
    <row r="546" spans="1:15" x14ac:dyDescent="0.25">
      <c r="A546" cm="1">
        <f t="array" ref="A546">IF(ROW()&lt;=ROWS(Table1[]), INDEX(Table1[SurveyNo], ROW()), INDEX(Table2[SurveyNo], ROW()-ROWS(Table1[])))</f>
        <v>0</v>
      </c>
      <c r="B546" s="23" cm="1">
        <f t="array" ref="B546">IF(ROW()&lt;=ROWS(Table1[]), INDEX(Table1[Date], ROW()), INDEX(Table2[Date], ROW()-ROWS(Table1[])))</f>
        <v>45652</v>
      </c>
      <c r="C546" cm="1">
        <f t="array" ref="C546">IF(ROW()&lt;=ROWS(Table1[]), INDEX(Table1[SampleID], ROW()), INDEX(Table2[SampleID], ROW()-ROWS(Table1[])))</f>
        <v>0</v>
      </c>
      <c r="D546" t="str" cm="1">
        <f t="array" ref="D546">IF(ROW()&lt;=ROWS(Table1[]), INDEX(Table1[Survey], ROW()), INDEX(Table2[Survey], ROW()-ROWS(Table1[])))</f>
        <v>Chipps</v>
      </c>
      <c r="E546" t="str" cm="1">
        <f t="array" ref="E546">IF(ROW()&lt;=ROWS(Table1[]), INDEX(Table1[Station Code], ROW()), INDEX(Table2[Station], ROW()-ROWS(Table1[])))</f>
        <v>SB018S</v>
      </c>
      <c r="F546" cm="1">
        <f t="array" ref="F546">IF(ROW()&lt;=ROWS(Table1[]), INDEX(Table1[Region], ROW()), INDEX(Table2[Region], ROW()-ROWS(Table1[])))</f>
        <v>0</v>
      </c>
      <c r="G546" cm="1">
        <f t="array" ref="G546">IF(ROW()&lt;=ROWS(Table1[]), INDEX(Table1[Subregion], ROW()), INDEX(Table2[Subregion], ROW()-ROWS(Table1[])))</f>
        <v>0</v>
      </c>
      <c r="H546" t="str" cm="1">
        <f t="array" ref="H546">IF(ROW()&lt;=ROWS(Table1[]), INDEX(Table1[Stratum], ROW()), INDEX(Table2[Stratum], ROW()-ROWS(Table1[])))</f>
        <v>Chipps Island</v>
      </c>
      <c r="I546" cm="1">
        <f t="array" ref="I546">IF(ROW()&lt;=ROWS(Table1[]), INDEX(Table1[Fork Length], ROW()), INDEX(Table2[Length], ROW()-ROWS(Table1[])))</f>
        <v>110</v>
      </c>
      <c r="J546" cm="1">
        <f t="array" ref="J546">IF(ROW()&lt;=ROWS(Table1[]), INDEX(Table1[Catch], ROW()), INDEX(Table2[Frequency], ROW()-ROWS(Table1[])))</f>
        <v>1</v>
      </c>
      <c r="K546" t="str" cm="1">
        <f t="array" ref="K546">IF(ROW()&lt;=ROWS(Table1[]), INDEX(Table1[Life Stage], ROW()), INDEX(Table2[Life Stage], ROW()-ROWS(Table1[])))</f>
        <v>Adult</v>
      </c>
      <c r="L546" s="50" cm="1">
        <f t="array" ref="L546">IF(ROW()&lt;=ROWS(Table1[]), INDEX(Table1[SalvageSum], ROW()), INDEX(Table2[SalvageSum], ROW()-ROWS(Table1[])))</f>
        <v>0</v>
      </c>
      <c r="M546" s="50" cm="1">
        <f t="array" ref="M546">IF(ROW()&lt;=ROWS(Table1[]), INDEX(Table1[ExpSalv], ROW()), INDEX(Table2[ExpSalv], ROW()-ROWS(Table1[])))</f>
        <v>0</v>
      </c>
      <c r="N546" t="str" cm="1">
        <f t="array" ref="N546">IF(ROW()&lt;=ROWS(Table1[]), INDEX(Table1[Agency], ROW()), INDEX(Table2[Agency], ROW()-ROWS(Table1[])))</f>
        <v>USFWS</v>
      </c>
      <c r="O546" cm="1">
        <f t="array" ref="O546">IF(ROW()&lt;=ROWS(Table1[]), INDEX(Table1[Notes], ROW()), INDEX(Table2[Comments], ROW()-ROWS(Table1[])))</f>
        <v>0</v>
      </c>
    </row>
    <row r="547" spans="1:15" x14ac:dyDescent="0.25">
      <c r="A547" cm="1">
        <f t="array" ref="A547">IF(ROW()&lt;=ROWS(Table1[]), INDEX(Table1[SurveyNo], ROW()), INDEX(Table2[SurveyNo], ROW()-ROWS(Table1[])))</f>
        <v>0</v>
      </c>
      <c r="B547" s="23" cm="1">
        <f t="array" ref="B547">IF(ROW()&lt;=ROWS(Table1[]), INDEX(Table1[Date], ROW()), INDEX(Table2[Date], ROW()-ROWS(Table1[])))</f>
        <v>45652</v>
      </c>
      <c r="C547" cm="1">
        <f t="array" ref="C547">IF(ROW()&lt;=ROWS(Table1[]), INDEX(Table1[SampleID], ROW()), INDEX(Table2[SampleID], ROW()-ROWS(Table1[])))</f>
        <v>0</v>
      </c>
      <c r="D547" t="str" cm="1">
        <f t="array" ref="D547">IF(ROW()&lt;=ROWS(Table1[]), INDEX(Table1[Survey], ROW()), INDEX(Table2[Survey], ROW()-ROWS(Table1[])))</f>
        <v>Chipps</v>
      </c>
      <c r="E547" t="str" cm="1">
        <f t="array" ref="E547">IF(ROW()&lt;=ROWS(Table1[]), INDEX(Table1[Station Code], ROW()), INDEX(Table2[Station], ROW()-ROWS(Table1[])))</f>
        <v>SB018S</v>
      </c>
      <c r="F547" cm="1">
        <f t="array" ref="F547">IF(ROW()&lt;=ROWS(Table1[]), INDEX(Table1[Region], ROW()), INDEX(Table2[Region], ROW()-ROWS(Table1[])))</f>
        <v>0</v>
      </c>
      <c r="G547" cm="1">
        <f t="array" ref="G547">IF(ROW()&lt;=ROWS(Table1[]), INDEX(Table1[Subregion], ROW()), INDEX(Table2[Subregion], ROW()-ROWS(Table1[])))</f>
        <v>0</v>
      </c>
      <c r="H547" t="str" cm="1">
        <f t="array" ref="H547">IF(ROW()&lt;=ROWS(Table1[]), INDEX(Table1[Stratum], ROW()), INDEX(Table2[Stratum], ROW()-ROWS(Table1[])))</f>
        <v>Chipps Island</v>
      </c>
      <c r="I547" cm="1">
        <f t="array" ref="I547">IF(ROW()&lt;=ROWS(Table1[]), INDEX(Table1[Fork Length], ROW()), INDEX(Table2[Length], ROW()-ROWS(Table1[])))</f>
        <v>58</v>
      </c>
      <c r="J547" cm="1">
        <f t="array" ref="J547">IF(ROW()&lt;=ROWS(Table1[]), INDEX(Table1[Catch], ROW()), INDEX(Table2[Frequency], ROW()-ROWS(Table1[])))</f>
        <v>1</v>
      </c>
      <c r="K547" t="str" cm="1">
        <f t="array" ref="K547">IF(ROW()&lt;=ROWS(Table1[]), INDEX(Table1[Life Stage], ROW()), INDEX(Table2[Life Stage], ROW()-ROWS(Table1[])))</f>
        <v>Juvenile</v>
      </c>
      <c r="L547" s="50" cm="1">
        <f t="array" ref="L547">IF(ROW()&lt;=ROWS(Table1[]), INDEX(Table1[SalvageSum], ROW()), INDEX(Table2[SalvageSum], ROW()-ROWS(Table1[])))</f>
        <v>0</v>
      </c>
      <c r="M547" s="50" cm="1">
        <f t="array" ref="M547">IF(ROW()&lt;=ROWS(Table1[]), INDEX(Table1[ExpSalv], ROW()), INDEX(Table2[ExpSalv], ROW()-ROWS(Table1[])))</f>
        <v>0</v>
      </c>
      <c r="N547" t="str" cm="1">
        <f t="array" ref="N547">IF(ROW()&lt;=ROWS(Table1[]), INDEX(Table1[Agency], ROW()), INDEX(Table2[Agency], ROW()-ROWS(Table1[])))</f>
        <v>USFWS</v>
      </c>
      <c r="O547" cm="1">
        <f t="array" ref="O547">IF(ROW()&lt;=ROWS(Table1[]), INDEX(Table1[Notes], ROW()), INDEX(Table2[Comments], ROW()-ROWS(Table1[])))</f>
        <v>0</v>
      </c>
    </row>
    <row r="548" spans="1:15" x14ac:dyDescent="0.25">
      <c r="A548" cm="1">
        <f t="array" ref="A548">IF(ROW()&lt;=ROWS(Table1[]), INDEX(Table1[SurveyNo], ROW()), INDEX(Table2[SurveyNo], ROW()-ROWS(Table1[])))</f>
        <v>0</v>
      </c>
      <c r="B548" s="23" cm="1">
        <f t="array" ref="B548">IF(ROW()&lt;=ROWS(Table1[]), INDEX(Table1[Date], ROW()), INDEX(Table2[Date], ROW()-ROWS(Table1[])))</f>
        <v>45652</v>
      </c>
      <c r="C548" cm="1">
        <f t="array" ref="C548">IF(ROW()&lt;=ROWS(Table1[]), INDEX(Table1[SampleID], ROW()), INDEX(Table2[SampleID], ROW()-ROWS(Table1[])))</f>
        <v>0</v>
      </c>
      <c r="D548" t="str" cm="1">
        <f t="array" ref="D548">IF(ROW()&lt;=ROWS(Table1[]), INDEX(Table1[Survey], ROW()), INDEX(Table2[Survey], ROW()-ROWS(Table1[])))</f>
        <v>Chipps</v>
      </c>
      <c r="E548" t="str" cm="1">
        <f t="array" ref="E548">IF(ROW()&lt;=ROWS(Table1[]), INDEX(Table1[Station Code], ROW()), INDEX(Table2[Station], ROW()-ROWS(Table1[])))</f>
        <v>SB018S</v>
      </c>
      <c r="F548" cm="1">
        <f t="array" ref="F548">IF(ROW()&lt;=ROWS(Table1[]), INDEX(Table1[Region], ROW()), INDEX(Table2[Region], ROW()-ROWS(Table1[])))</f>
        <v>0</v>
      </c>
      <c r="G548" cm="1">
        <f t="array" ref="G548">IF(ROW()&lt;=ROWS(Table1[]), INDEX(Table1[Subregion], ROW()), INDEX(Table2[Subregion], ROW()-ROWS(Table1[])))</f>
        <v>0</v>
      </c>
      <c r="H548" t="str" cm="1">
        <f t="array" ref="H548">IF(ROW()&lt;=ROWS(Table1[]), INDEX(Table1[Stratum], ROW()), INDEX(Table2[Stratum], ROW()-ROWS(Table1[])))</f>
        <v>Chipps Island</v>
      </c>
      <c r="I548" cm="1">
        <f t="array" ref="I548">IF(ROW()&lt;=ROWS(Table1[]), INDEX(Table1[Fork Length], ROW()), INDEX(Table2[Length], ROW()-ROWS(Table1[])))</f>
        <v>100</v>
      </c>
      <c r="J548" cm="1">
        <f t="array" ref="J548">IF(ROW()&lt;=ROWS(Table1[]), INDEX(Table1[Catch], ROW()), INDEX(Table2[Frequency], ROW()-ROWS(Table1[])))</f>
        <v>1</v>
      </c>
      <c r="K548" t="str" cm="1">
        <f t="array" ref="K548">IF(ROW()&lt;=ROWS(Table1[]), INDEX(Table1[Life Stage], ROW()), INDEX(Table2[Life Stage], ROW()-ROWS(Table1[])))</f>
        <v>Adult</v>
      </c>
      <c r="L548" s="50" cm="1">
        <f t="array" ref="L548">IF(ROW()&lt;=ROWS(Table1[]), INDEX(Table1[SalvageSum], ROW()), INDEX(Table2[SalvageSum], ROW()-ROWS(Table1[])))</f>
        <v>0</v>
      </c>
      <c r="M548" s="50" cm="1">
        <f t="array" ref="M548">IF(ROW()&lt;=ROWS(Table1[]), INDEX(Table1[ExpSalv], ROW()), INDEX(Table2[ExpSalv], ROW()-ROWS(Table1[])))</f>
        <v>0</v>
      </c>
      <c r="N548" t="str" cm="1">
        <f t="array" ref="N548">IF(ROW()&lt;=ROWS(Table1[]), INDEX(Table1[Agency], ROW()), INDEX(Table2[Agency], ROW()-ROWS(Table1[])))</f>
        <v>USFWS</v>
      </c>
      <c r="O548" cm="1">
        <f t="array" ref="O548">IF(ROW()&lt;=ROWS(Table1[]), INDEX(Table1[Notes], ROW()), INDEX(Table2[Comments], ROW()-ROWS(Table1[])))</f>
        <v>0</v>
      </c>
    </row>
    <row r="549" spans="1:15" x14ac:dyDescent="0.25">
      <c r="A549" cm="1">
        <f t="array" ref="A549">IF(ROW()&lt;=ROWS(Table1[]), INDEX(Table1[SurveyNo], ROW()), INDEX(Table2[SurveyNo], ROW()-ROWS(Table1[])))</f>
        <v>0</v>
      </c>
      <c r="B549" s="23" cm="1">
        <f t="array" ref="B549">IF(ROW()&lt;=ROWS(Table1[]), INDEX(Table1[Date], ROW()), INDEX(Table2[Date], ROW()-ROWS(Table1[])))</f>
        <v>45652</v>
      </c>
      <c r="C549" cm="1">
        <f t="array" ref="C549">IF(ROW()&lt;=ROWS(Table1[]), INDEX(Table1[SampleID], ROW()), INDEX(Table2[SampleID], ROW()-ROWS(Table1[])))</f>
        <v>0</v>
      </c>
      <c r="D549" t="str" cm="1">
        <f t="array" ref="D549">IF(ROW()&lt;=ROWS(Table1[]), INDEX(Table1[Survey], ROW()), INDEX(Table2[Survey], ROW()-ROWS(Table1[])))</f>
        <v>Chipps</v>
      </c>
      <c r="E549" t="str" cm="1">
        <f t="array" ref="E549">IF(ROW()&lt;=ROWS(Table1[]), INDEX(Table1[Station Code], ROW()), INDEX(Table2[Station], ROW()-ROWS(Table1[])))</f>
        <v>SB018S</v>
      </c>
      <c r="F549" cm="1">
        <f t="array" ref="F549">IF(ROW()&lt;=ROWS(Table1[]), INDEX(Table1[Region], ROW()), INDEX(Table2[Region], ROW()-ROWS(Table1[])))</f>
        <v>0</v>
      </c>
      <c r="G549" cm="1">
        <f t="array" ref="G549">IF(ROW()&lt;=ROWS(Table1[]), INDEX(Table1[Subregion], ROW()), INDEX(Table2[Subregion], ROW()-ROWS(Table1[])))</f>
        <v>0</v>
      </c>
      <c r="H549" t="str" cm="1">
        <f t="array" ref="H549">IF(ROW()&lt;=ROWS(Table1[]), INDEX(Table1[Stratum], ROW()), INDEX(Table2[Stratum], ROW()-ROWS(Table1[])))</f>
        <v>Chipps Island</v>
      </c>
      <c r="I549" cm="1">
        <f t="array" ref="I549">IF(ROW()&lt;=ROWS(Table1[]), INDEX(Table1[Fork Length], ROW()), INDEX(Table2[Length], ROW()-ROWS(Table1[])))</f>
        <v>101</v>
      </c>
      <c r="J549" cm="1">
        <f t="array" ref="J549">IF(ROW()&lt;=ROWS(Table1[]), INDEX(Table1[Catch], ROW()), INDEX(Table2[Frequency], ROW()-ROWS(Table1[])))</f>
        <v>1</v>
      </c>
      <c r="K549" t="str" cm="1">
        <f t="array" ref="K549">IF(ROW()&lt;=ROWS(Table1[]), INDEX(Table1[Life Stage], ROW()), INDEX(Table2[Life Stage], ROW()-ROWS(Table1[])))</f>
        <v>Adult</v>
      </c>
      <c r="L549" s="50" cm="1">
        <f t="array" ref="L549">IF(ROW()&lt;=ROWS(Table1[]), INDEX(Table1[SalvageSum], ROW()), INDEX(Table2[SalvageSum], ROW()-ROWS(Table1[])))</f>
        <v>0</v>
      </c>
      <c r="M549" s="50" cm="1">
        <f t="array" ref="M549">IF(ROW()&lt;=ROWS(Table1[]), INDEX(Table1[ExpSalv], ROW()), INDEX(Table2[ExpSalv], ROW()-ROWS(Table1[])))</f>
        <v>0</v>
      </c>
      <c r="N549" t="str" cm="1">
        <f t="array" ref="N549">IF(ROW()&lt;=ROWS(Table1[]), INDEX(Table1[Agency], ROW()), INDEX(Table2[Agency], ROW()-ROWS(Table1[])))</f>
        <v>USFWS</v>
      </c>
      <c r="O549" cm="1">
        <f t="array" ref="O549">IF(ROW()&lt;=ROWS(Table1[]), INDEX(Table1[Notes], ROW()), INDEX(Table2[Comments], ROW()-ROWS(Table1[])))</f>
        <v>0</v>
      </c>
    </row>
    <row r="550" spans="1:15" x14ac:dyDescent="0.25">
      <c r="A550" cm="1">
        <f t="array" ref="A550">IF(ROW()&lt;=ROWS(Table1[]), INDEX(Table1[SurveyNo], ROW()), INDEX(Table2[SurveyNo], ROW()-ROWS(Table1[])))</f>
        <v>0</v>
      </c>
      <c r="B550" s="23" cm="1">
        <f t="array" ref="B550">IF(ROW()&lt;=ROWS(Table1[]), INDEX(Table1[Date], ROW()), INDEX(Table2[Date], ROW()-ROWS(Table1[])))</f>
        <v>45652</v>
      </c>
      <c r="C550" cm="1">
        <f t="array" ref="C550">IF(ROW()&lt;=ROWS(Table1[]), INDEX(Table1[SampleID], ROW()), INDEX(Table2[SampleID], ROW()-ROWS(Table1[])))</f>
        <v>0</v>
      </c>
      <c r="D550" t="str" cm="1">
        <f t="array" ref="D550">IF(ROW()&lt;=ROWS(Table1[]), INDEX(Table1[Survey], ROW()), INDEX(Table2[Survey], ROW()-ROWS(Table1[])))</f>
        <v>Chipps</v>
      </c>
      <c r="E550" t="str" cm="1">
        <f t="array" ref="E550">IF(ROW()&lt;=ROWS(Table1[]), INDEX(Table1[Station Code], ROW()), INDEX(Table2[Station], ROW()-ROWS(Table1[])))</f>
        <v>SB018M</v>
      </c>
      <c r="F550" cm="1">
        <f t="array" ref="F550">IF(ROW()&lt;=ROWS(Table1[]), INDEX(Table1[Region], ROW()), INDEX(Table2[Region], ROW()-ROWS(Table1[])))</f>
        <v>0</v>
      </c>
      <c r="G550" cm="1">
        <f t="array" ref="G550">IF(ROW()&lt;=ROWS(Table1[]), INDEX(Table1[Subregion], ROW()), INDEX(Table2[Subregion], ROW()-ROWS(Table1[])))</f>
        <v>0</v>
      </c>
      <c r="H550" t="str" cm="1">
        <f t="array" ref="H550">IF(ROW()&lt;=ROWS(Table1[]), INDEX(Table1[Stratum], ROW()), INDEX(Table2[Stratum], ROW()-ROWS(Table1[])))</f>
        <v>Chipps Island</v>
      </c>
      <c r="I550" cm="1">
        <f t="array" ref="I550">IF(ROW()&lt;=ROWS(Table1[]), INDEX(Table1[Fork Length], ROW()), INDEX(Table2[Length], ROW()-ROWS(Table1[])))</f>
        <v>119</v>
      </c>
      <c r="J550" cm="1">
        <f t="array" ref="J550">IF(ROW()&lt;=ROWS(Table1[]), INDEX(Table1[Catch], ROW()), INDEX(Table2[Frequency], ROW()-ROWS(Table1[])))</f>
        <v>1</v>
      </c>
      <c r="K550" t="str" cm="1">
        <f t="array" ref="K550">IF(ROW()&lt;=ROWS(Table1[]), INDEX(Table1[Life Stage], ROW()), INDEX(Table2[Life Stage], ROW()-ROWS(Table1[])))</f>
        <v>Adult</v>
      </c>
      <c r="L550" s="50" cm="1">
        <f t="array" ref="L550">IF(ROW()&lt;=ROWS(Table1[]), INDEX(Table1[SalvageSum], ROW()), INDEX(Table2[SalvageSum], ROW()-ROWS(Table1[])))</f>
        <v>0</v>
      </c>
      <c r="M550" s="50" cm="1">
        <f t="array" ref="M550">IF(ROW()&lt;=ROWS(Table1[]), INDEX(Table1[ExpSalv], ROW()), INDEX(Table2[ExpSalv], ROW()-ROWS(Table1[])))</f>
        <v>0</v>
      </c>
      <c r="N550" t="str" cm="1">
        <f t="array" ref="N550">IF(ROW()&lt;=ROWS(Table1[]), INDEX(Table1[Agency], ROW()), INDEX(Table2[Agency], ROW()-ROWS(Table1[])))</f>
        <v>USFWS</v>
      </c>
      <c r="O550" cm="1">
        <f t="array" ref="O550">IF(ROW()&lt;=ROWS(Table1[]), INDEX(Table1[Notes], ROW()), INDEX(Table2[Comments], ROW()-ROWS(Table1[])))</f>
        <v>0</v>
      </c>
    </row>
    <row r="551" spans="1:15" x14ac:dyDescent="0.25">
      <c r="A551" cm="1">
        <f t="array" ref="A551">IF(ROW()&lt;=ROWS(Table1[]), INDEX(Table1[SurveyNo], ROW()), INDEX(Table2[SurveyNo], ROW()-ROWS(Table1[])))</f>
        <v>0</v>
      </c>
      <c r="B551" s="23" cm="1">
        <f t="array" ref="B551">IF(ROW()&lt;=ROWS(Table1[]), INDEX(Table1[Date], ROW()), INDEX(Table2[Date], ROW()-ROWS(Table1[])))</f>
        <v>45652</v>
      </c>
      <c r="C551" cm="1">
        <f t="array" ref="C551">IF(ROW()&lt;=ROWS(Table1[]), INDEX(Table1[SampleID], ROW()), INDEX(Table2[SampleID], ROW()-ROWS(Table1[])))</f>
        <v>0</v>
      </c>
      <c r="D551" t="str" cm="1">
        <f t="array" ref="D551">IF(ROW()&lt;=ROWS(Table1[]), INDEX(Table1[Survey], ROW()), INDEX(Table2[Survey], ROW()-ROWS(Table1[])))</f>
        <v>Chipps</v>
      </c>
      <c r="E551" t="str" cm="1">
        <f t="array" ref="E551">IF(ROW()&lt;=ROWS(Table1[]), INDEX(Table1[Station Code], ROW()), INDEX(Table2[Station], ROW()-ROWS(Table1[])))</f>
        <v>SB018M</v>
      </c>
      <c r="F551" cm="1">
        <f t="array" ref="F551">IF(ROW()&lt;=ROWS(Table1[]), INDEX(Table1[Region], ROW()), INDEX(Table2[Region], ROW()-ROWS(Table1[])))</f>
        <v>0</v>
      </c>
      <c r="G551" cm="1">
        <f t="array" ref="G551">IF(ROW()&lt;=ROWS(Table1[]), INDEX(Table1[Subregion], ROW()), INDEX(Table2[Subregion], ROW()-ROWS(Table1[])))</f>
        <v>0</v>
      </c>
      <c r="H551" t="str" cm="1">
        <f t="array" ref="H551">IF(ROW()&lt;=ROWS(Table1[]), INDEX(Table1[Stratum], ROW()), INDEX(Table2[Stratum], ROW()-ROWS(Table1[])))</f>
        <v>Chipps Island</v>
      </c>
      <c r="I551" cm="1">
        <f t="array" ref="I551">IF(ROW()&lt;=ROWS(Table1[]), INDEX(Table1[Fork Length], ROW()), INDEX(Table2[Length], ROW()-ROWS(Table1[])))</f>
        <v>99</v>
      </c>
      <c r="J551" cm="1">
        <f t="array" ref="J551">IF(ROW()&lt;=ROWS(Table1[]), INDEX(Table1[Catch], ROW()), INDEX(Table2[Frequency], ROW()-ROWS(Table1[])))</f>
        <v>2</v>
      </c>
      <c r="K551" t="str" cm="1">
        <f t="array" ref="K551">IF(ROW()&lt;=ROWS(Table1[]), INDEX(Table1[Life Stage], ROW()), INDEX(Table2[Life Stage], ROW()-ROWS(Table1[])))</f>
        <v>Adult</v>
      </c>
      <c r="L551" s="50" cm="1">
        <f t="array" ref="L551">IF(ROW()&lt;=ROWS(Table1[]), INDEX(Table1[SalvageSum], ROW()), INDEX(Table2[SalvageSum], ROW()-ROWS(Table1[])))</f>
        <v>0</v>
      </c>
      <c r="M551" s="50" cm="1">
        <f t="array" ref="M551">IF(ROW()&lt;=ROWS(Table1[]), INDEX(Table1[ExpSalv], ROW()), INDEX(Table2[ExpSalv], ROW()-ROWS(Table1[])))</f>
        <v>0</v>
      </c>
      <c r="N551" t="str" cm="1">
        <f t="array" ref="N551">IF(ROW()&lt;=ROWS(Table1[]), INDEX(Table1[Agency], ROW()), INDEX(Table2[Agency], ROW()-ROWS(Table1[])))</f>
        <v>USFWS</v>
      </c>
      <c r="O551" cm="1">
        <f t="array" ref="O551">IF(ROW()&lt;=ROWS(Table1[]), INDEX(Table1[Notes], ROW()), INDEX(Table2[Comments], ROW()-ROWS(Table1[])))</f>
        <v>0</v>
      </c>
    </row>
    <row r="552" spans="1:15" x14ac:dyDescent="0.25">
      <c r="A552" cm="1">
        <f t="array" ref="A552">IF(ROW()&lt;=ROWS(Table1[]), INDEX(Table1[SurveyNo], ROW()), INDEX(Table2[SurveyNo], ROW()-ROWS(Table1[])))</f>
        <v>0</v>
      </c>
      <c r="B552" s="23" cm="1">
        <f t="array" ref="B552">IF(ROW()&lt;=ROWS(Table1[]), INDEX(Table1[Date], ROW()), INDEX(Table2[Date], ROW()-ROWS(Table1[])))</f>
        <v>45652</v>
      </c>
      <c r="C552" cm="1">
        <f t="array" ref="C552">IF(ROW()&lt;=ROWS(Table1[]), INDEX(Table1[SampleID], ROW()), INDEX(Table2[SampleID], ROW()-ROWS(Table1[])))</f>
        <v>0</v>
      </c>
      <c r="D552" t="str" cm="1">
        <f t="array" ref="D552">IF(ROW()&lt;=ROWS(Table1[]), INDEX(Table1[Survey], ROW()), INDEX(Table2[Survey], ROW()-ROWS(Table1[])))</f>
        <v>Chipps</v>
      </c>
      <c r="E552" t="str" cm="1">
        <f t="array" ref="E552">IF(ROW()&lt;=ROWS(Table1[]), INDEX(Table1[Station Code], ROW()), INDEX(Table2[Station], ROW()-ROWS(Table1[])))</f>
        <v>SB018M</v>
      </c>
      <c r="F552" cm="1">
        <f t="array" ref="F552">IF(ROW()&lt;=ROWS(Table1[]), INDEX(Table1[Region], ROW()), INDEX(Table2[Region], ROW()-ROWS(Table1[])))</f>
        <v>0</v>
      </c>
      <c r="G552" cm="1">
        <f t="array" ref="G552">IF(ROW()&lt;=ROWS(Table1[]), INDEX(Table1[Subregion], ROW()), INDEX(Table2[Subregion], ROW()-ROWS(Table1[])))</f>
        <v>0</v>
      </c>
      <c r="H552" t="str" cm="1">
        <f t="array" ref="H552">IF(ROW()&lt;=ROWS(Table1[]), INDEX(Table1[Stratum], ROW()), INDEX(Table2[Stratum], ROW()-ROWS(Table1[])))</f>
        <v>Chipps Island</v>
      </c>
      <c r="I552" cm="1">
        <f t="array" ref="I552">IF(ROW()&lt;=ROWS(Table1[]), INDEX(Table1[Fork Length], ROW()), INDEX(Table2[Length], ROW()-ROWS(Table1[])))</f>
        <v>110</v>
      </c>
      <c r="J552" cm="1">
        <f t="array" ref="J552">IF(ROW()&lt;=ROWS(Table1[]), INDEX(Table1[Catch], ROW()), INDEX(Table2[Frequency], ROW()-ROWS(Table1[])))</f>
        <v>1</v>
      </c>
      <c r="K552" t="str" cm="1">
        <f t="array" ref="K552">IF(ROW()&lt;=ROWS(Table1[]), INDEX(Table1[Life Stage], ROW()), INDEX(Table2[Life Stage], ROW()-ROWS(Table1[])))</f>
        <v>Adult</v>
      </c>
      <c r="L552" s="50" cm="1">
        <f t="array" ref="L552">IF(ROW()&lt;=ROWS(Table1[]), INDEX(Table1[SalvageSum], ROW()), INDEX(Table2[SalvageSum], ROW()-ROWS(Table1[])))</f>
        <v>0</v>
      </c>
      <c r="M552" s="50" cm="1">
        <f t="array" ref="M552">IF(ROW()&lt;=ROWS(Table1[]), INDEX(Table1[ExpSalv], ROW()), INDEX(Table2[ExpSalv], ROW()-ROWS(Table1[])))</f>
        <v>0</v>
      </c>
      <c r="N552" t="str" cm="1">
        <f t="array" ref="N552">IF(ROW()&lt;=ROWS(Table1[]), INDEX(Table1[Agency], ROW()), INDEX(Table2[Agency], ROW()-ROWS(Table1[])))</f>
        <v>USFWS</v>
      </c>
      <c r="O552" cm="1">
        <f t="array" ref="O552">IF(ROW()&lt;=ROWS(Table1[]), INDEX(Table1[Notes], ROW()), INDEX(Table2[Comments], ROW()-ROWS(Table1[])))</f>
        <v>0</v>
      </c>
    </row>
    <row r="553" spans="1:15" x14ac:dyDescent="0.25">
      <c r="A553" cm="1">
        <f t="array" ref="A553">IF(ROW()&lt;=ROWS(Table1[]), INDEX(Table1[SurveyNo], ROW()), INDEX(Table2[SurveyNo], ROW()-ROWS(Table1[])))</f>
        <v>0</v>
      </c>
      <c r="B553" s="23" cm="1">
        <f t="array" ref="B553">IF(ROW()&lt;=ROWS(Table1[]), INDEX(Table1[Date], ROW()), INDEX(Table2[Date], ROW()-ROWS(Table1[])))</f>
        <v>45652</v>
      </c>
      <c r="C553" cm="1">
        <f t="array" ref="C553">IF(ROW()&lt;=ROWS(Table1[]), INDEX(Table1[SampleID], ROW()), INDEX(Table2[SampleID], ROW()-ROWS(Table1[])))</f>
        <v>0</v>
      </c>
      <c r="D553" t="str" cm="1">
        <f t="array" ref="D553">IF(ROW()&lt;=ROWS(Table1[]), INDEX(Table1[Survey], ROW()), INDEX(Table2[Survey], ROW()-ROWS(Table1[])))</f>
        <v>Chipps</v>
      </c>
      <c r="E553" t="str" cm="1">
        <f t="array" ref="E553">IF(ROW()&lt;=ROWS(Table1[]), INDEX(Table1[Station Code], ROW()), INDEX(Table2[Station], ROW()-ROWS(Table1[])))</f>
        <v>SB018M</v>
      </c>
      <c r="F553" cm="1">
        <f t="array" ref="F553">IF(ROW()&lt;=ROWS(Table1[]), INDEX(Table1[Region], ROW()), INDEX(Table2[Region], ROW()-ROWS(Table1[])))</f>
        <v>0</v>
      </c>
      <c r="G553" cm="1">
        <f t="array" ref="G553">IF(ROW()&lt;=ROWS(Table1[]), INDEX(Table1[Subregion], ROW()), INDEX(Table2[Subregion], ROW()-ROWS(Table1[])))</f>
        <v>0</v>
      </c>
      <c r="H553" t="str" cm="1">
        <f t="array" ref="H553">IF(ROW()&lt;=ROWS(Table1[]), INDEX(Table1[Stratum], ROW()), INDEX(Table2[Stratum], ROW()-ROWS(Table1[])))</f>
        <v>Chipps Island</v>
      </c>
      <c r="I553" cm="1">
        <f t="array" ref="I553">IF(ROW()&lt;=ROWS(Table1[]), INDEX(Table1[Fork Length], ROW()), INDEX(Table2[Length], ROW()-ROWS(Table1[])))</f>
        <v>107</v>
      </c>
      <c r="J553" cm="1">
        <f t="array" ref="J553">IF(ROW()&lt;=ROWS(Table1[]), INDEX(Table1[Catch], ROW()), INDEX(Table2[Frequency], ROW()-ROWS(Table1[])))</f>
        <v>2</v>
      </c>
      <c r="K553" t="str" cm="1">
        <f t="array" ref="K553">IF(ROW()&lt;=ROWS(Table1[]), INDEX(Table1[Life Stage], ROW()), INDEX(Table2[Life Stage], ROW()-ROWS(Table1[])))</f>
        <v>Adult</v>
      </c>
      <c r="L553" s="50" cm="1">
        <f t="array" ref="L553">IF(ROW()&lt;=ROWS(Table1[]), INDEX(Table1[SalvageSum], ROW()), INDEX(Table2[SalvageSum], ROW()-ROWS(Table1[])))</f>
        <v>0</v>
      </c>
      <c r="M553" s="50" cm="1">
        <f t="array" ref="M553">IF(ROW()&lt;=ROWS(Table1[]), INDEX(Table1[ExpSalv], ROW()), INDEX(Table2[ExpSalv], ROW()-ROWS(Table1[])))</f>
        <v>0</v>
      </c>
      <c r="N553" t="str" cm="1">
        <f t="array" ref="N553">IF(ROW()&lt;=ROWS(Table1[]), INDEX(Table1[Agency], ROW()), INDEX(Table2[Agency], ROW()-ROWS(Table1[])))</f>
        <v>USFWS</v>
      </c>
      <c r="O553" cm="1">
        <f t="array" ref="O553">IF(ROW()&lt;=ROWS(Table1[]), INDEX(Table1[Notes], ROW()), INDEX(Table2[Comments], ROW()-ROWS(Table1[])))</f>
        <v>0</v>
      </c>
    </row>
    <row r="554" spans="1:15" x14ac:dyDescent="0.25">
      <c r="A554" cm="1">
        <f t="array" ref="A554">IF(ROW()&lt;=ROWS(Table1[]), INDEX(Table1[SurveyNo], ROW()), INDEX(Table2[SurveyNo], ROW()-ROWS(Table1[])))</f>
        <v>0</v>
      </c>
      <c r="B554" s="23" cm="1">
        <f t="array" ref="B554">IF(ROW()&lt;=ROWS(Table1[]), INDEX(Table1[Date], ROW()), INDEX(Table2[Date], ROW()-ROWS(Table1[])))</f>
        <v>45652</v>
      </c>
      <c r="C554" cm="1">
        <f t="array" ref="C554">IF(ROW()&lt;=ROWS(Table1[]), INDEX(Table1[SampleID], ROW()), INDEX(Table2[SampleID], ROW()-ROWS(Table1[])))</f>
        <v>0</v>
      </c>
      <c r="D554" t="str" cm="1">
        <f t="array" ref="D554">IF(ROW()&lt;=ROWS(Table1[]), INDEX(Table1[Survey], ROW()), INDEX(Table2[Survey], ROW()-ROWS(Table1[])))</f>
        <v>Chipps</v>
      </c>
      <c r="E554" t="str" cm="1">
        <f t="array" ref="E554">IF(ROW()&lt;=ROWS(Table1[]), INDEX(Table1[Station Code], ROW()), INDEX(Table2[Station], ROW()-ROWS(Table1[])))</f>
        <v>SB018M</v>
      </c>
      <c r="F554" cm="1">
        <f t="array" ref="F554">IF(ROW()&lt;=ROWS(Table1[]), INDEX(Table1[Region], ROW()), INDEX(Table2[Region], ROW()-ROWS(Table1[])))</f>
        <v>0</v>
      </c>
      <c r="G554" cm="1">
        <f t="array" ref="G554">IF(ROW()&lt;=ROWS(Table1[]), INDEX(Table1[Subregion], ROW()), INDEX(Table2[Subregion], ROW()-ROWS(Table1[])))</f>
        <v>0</v>
      </c>
      <c r="H554" t="str" cm="1">
        <f t="array" ref="H554">IF(ROW()&lt;=ROWS(Table1[]), INDEX(Table1[Stratum], ROW()), INDEX(Table2[Stratum], ROW()-ROWS(Table1[])))</f>
        <v>Chipps Island</v>
      </c>
      <c r="I554" cm="1">
        <f t="array" ref="I554">IF(ROW()&lt;=ROWS(Table1[]), INDEX(Table1[Fork Length], ROW()), INDEX(Table2[Length], ROW()-ROWS(Table1[])))</f>
        <v>94</v>
      </c>
      <c r="J554" cm="1">
        <f t="array" ref="J554">IF(ROW()&lt;=ROWS(Table1[]), INDEX(Table1[Catch], ROW()), INDEX(Table2[Frequency], ROW()-ROWS(Table1[])))</f>
        <v>1</v>
      </c>
      <c r="K554" t="str" cm="1">
        <f t="array" ref="K554">IF(ROW()&lt;=ROWS(Table1[]), INDEX(Table1[Life Stage], ROW()), INDEX(Table2[Life Stage], ROW()-ROWS(Table1[])))</f>
        <v>Adult</v>
      </c>
      <c r="L554" s="50" cm="1">
        <f t="array" ref="L554">IF(ROW()&lt;=ROWS(Table1[]), INDEX(Table1[SalvageSum], ROW()), INDEX(Table2[SalvageSum], ROW()-ROWS(Table1[])))</f>
        <v>0</v>
      </c>
      <c r="M554" s="50" cm="1">
        <f t="array" ref="M554">IF(ROW()&lt;=ROWS(Table1[]), INDEX(Table1[ExpSalv], ROW()), INDEX(Table2[ExpSalv], ROW()-ROWS(Table1[])))</f>
        <v>0</v>
      </c>
      <c r="N554" t="str" cm="1">
        <f t="array" ref="N554">IF(ROW()&lt;=ROWS(Table1[]), INDEX(Table1[Agency], ROW()), INDEX(Table2[Agency], ROW()-ROWS(Table1[])))</f>
        <v>USFWS</v>
      </c>
      <c r="O554" cm="1">
        <f t="array" ref="O554">IF(ROW()&lt;=ROWS(Table1[]), INDEX(Table1[Notes], ROW()), INDEX(Table2[Comments], ROW()-ROWS(Table1[])))</f>
        <v>0</v>
      </c>
    </row>
    <row r="555" spans="1:15" x14ac:dyDescent="0.25">
      <c r="A555" cm="1">
        <f t="array" ref="A555">IF(ROW()&lt;=ROWS(Table1[]), INDEX(Table1[SurveyNo], ROW()), INDEX(Table2[SurveyNo], ROW()-ROWS(Table1[])))</f>
        <v>0</v>
      </c>
      <c r="B555" s="23" cm="1">
        <f t="array" ref="B555">IF(ROW()&lt;=ROWS(Table1[]), INDEX(Table1[Date], ROW()), INDEX(Table2[Date], ROW()-ROWS(Table1[])))</f>
        <v>45652</v>
      </c>
      <c r="C555" cm="1">
        <f t="array" ref="C555">IF(ROW()&lt;=ROWS(Table1[]), INDEX(Table1[SampleID], ROW()), INDEX(Table2[SampleID], ROW()-ROWS(Table1[])))</f>
        <v>0</v>
      </c>
      <c r="D555" t="str" cm="1">
        <f t="array" ref="D555">IF(ROW()&lt;=ROWS(Table1[]), INDEX(Table1[Survey], ROW()), INDEX(Table2[Survey], ROW()-ROWS(Table1[])))</f>
        <v>Chipps</v>
      </c>
      <c r="E555" t="str" cm="1">
        <f t="array" ref="E555">IF(ROW()&lt;=ROWS(Table1[]), INDEX(Table1[Station Code], ROW()), INDEX(Table2[Station], ROW()-ROWS(Table1[])))</f>
        <v>SB018M</v>
      </c>
      <c r="F555" cm="1">
        <f t="array" ref="F555">IF(ROW()&lt;=ROWS(Table1[]), INDEX(Table1[Region], ROW()), INDEX(Table2[Region], ROW()-ROWS(Table1[])))</f>
        <v>0</v>
      </c>
      <c r="G555" cm="1">
        <f t="array" ref="G555">IF(ROW()&lt;=ROWS(Table1[]), INDEX(Table1[Subregion], ROW()), INDEX(Table2[Subregion], ROW()-ROWS(Table1[])))</f>
        <v>0</v>
      </c>
      <c r="H555" t="str" cm="1">
        <f t="array" ref="H555">IF(ROW()&lt;=ROWS(Table1[]), INDEX(Table1[Stratum], ROW()), INDEX(Table2[Stratum], ROW()-ROWS(Table1[])))</f>
        <v>Chipps Island</v>
      </c>
      <c r="I555" cm="1">
        <f t="array" ref="I555">IF(ROW()&lt;=ROWS(Table1[]), INDEX(Table1[Fork Length], ROW()), INDEX(Table2[Length], ROW()-ROWS(Table1[])))</f>
        <v>105</v>
      </c>
      <c r="J555" cm="1">
        <f t="array" ref="J555">IF(ROW()&lt;=ROWS(Table1[]), INDEX(Table1[Catch], ROW()), INDEX(Table2[Frequency], ROW()-ROWS(Table1[])))</f>
        <v>1</v>
      </c>
      <c r="K555" t="str" cm="1">
        <f t="array" ref="K555">IF(ROW()&lt;=ROWS(Table1[]), INDEX(Table1[Life Stage], ROW()), INDEX(Table2[Life Stage], ROW()-ROWS(Table1[])))</f>
        <v>Adult</v>
      </c>
      <c r="L555" s="50" cm="1">
        <f t="array" ref="L555">IF(ROW()&lt;=ROWS(Table1[]), INDEX(Table1[SalvageSum], ROW()), INDEX(Table2[SalvageSum], ROW()-ROWS(Table1[])))</f>
        <v>0</v>
      </c>
      <c r="M555" s="50" cm="1">
        <f t="array" ref="M555">IF(ROW()&lt;=ROWS(Table1[]), INDEX(Table1[ExpSalv], ROW()), INDEX(Table2[ExpSalv], ROW()-ROWS(Table1[])))</f>
        <v>0</v>
      </c>
      <c r="N555" t="str" cm="1">
        <f t="array" ref="N555">IF(ROW()&lt;=ROWS(Table1[]), INDEX(Table1[Agency], ROW()), INDEX(Table2[Agency], ROW()-ROWS(Table1[])))</f>
        <v>USFWS</v>
      </c>
      <c r="O555" cm="1">
        <f t="array" ref="O555">IF(ROW()&lt;=ROWS(Table1[]), INDEX(Table1[Notes], ROW()), INDEX(Table2[Comments], ROW()-ROWS(Table1[])))</f>
        <v>0</v>
      </c>
    </row>
    <row r="556" spans="1:15" x14ac:dyDescent="0.25">
      <c r="A556" cm="1">
        <f t="array" ref="A556">IF(ROW()&lt;=ROWS(Table1[]), INDEX(Table1[SurveyNo], ROW()), INDEX(Table2[SurveyNo], ROW()-ROWS(Table1[])))</f>
        <v>0</v>
      </c>
      <c r="B556" s="23" cm="1">
        <f t="array" ref="B556">IF(ROW()&lt;=ROWS(Table1[]), INDEX(Table1[Date], ROW()), INDEX(Table2[Date], ROW()-ROWS(Table1[])))</f>
        <v>45652</v>
      </c>
      <c r="C556" cm="1">
        <f t="array" ref="C556">IF(ROW()&lt;=ROWS(Table1[]), INDEX(Table1[SampleID], ROW()), INDEX(Table2[SampleID], ROW()-ROWS(Table1[])))</f>
        <v>0</v>
      </c>
      <c r="D556" t="str" cm="1">
        <f t="array" ref="D556">IF(ROW()&lt;=ROWS(Table1[]), INDEX(Table1[Survey], ROW()), INDEX(Table2[Survey], ROW()-ROWS(Table1[])))</f>
        <v>Chipps</v>
      </c>
      <c r="E556" t="str" cm="1">
        <f t="array" ref="E556">IF(ROW()&lt;=ROWS(Table1[]), INDEX(Table1[Station Code], ROW()), INDEX(Table2[Station], ROW()-ROWS(Table1[])))</f>
        <v>SB018M</v>
      </c>
      <c r="F556" cm="1">
        <f t="array" ref="F556">IF(ROW()&lt;=ROWS(Table1[]), INDEX(Table1[Region], ROW()), INDEX(Table2[Region], ROW()-ROWS(Table1[])))</f>
        <v>0</v>
      </c>
      <c r="G556" cm="1">
        <f t="array" ref="G556">IF(ROW()&lt;=ROWS(Table1[]), INDEX(Table1[Subregion], ROW()), INDEX(Table2[Subregion], ROW()-ROWS(Table1[])))</f>
        <v>0</v>
      </c>
      <c r="H556" t="str" cm="1">
        <f t="array" ref="H556">IF(ROW()&lt;=ROWS(Table1[]), INDEX(Table1[Stratum], ROW()), INDEX(Table2[Stratum], ROW()-ROWS(Table1[])))</f>
        <v>Chipps Island</v>
      </c>
      <c r="I556" cm="1">
        <f t="array" ref="I556">IF(ROW()&lt;=ROWS(Table1[]), INDEX(Table1[Fork Length], ROW()), INDEX(Table2[Length], ROW()-ROWS(Table1[])))</f>
        <v>109</v>
      </c>
      <c r="J556" cm="1">
        <f t="array" ref="J556">IF(ROW()&lt;=ROWS(Table1[]), INDEX(Table1[Catch], ROW()), INDEX(Table2[Frequency], ROW()-ROWS(Table1[])))</f>
        <v>1</v>
      </c>
      <c r="K556" t="str" cm="1">
        <f t="array" ref="K556">IF(ROW()&lt;=ROWS(Table1[]), INDEX(Table1[Life Stage], ROW()), INDEX(Table2[Life Stage], ROW()-ROWS(Table1[])))</f>
        <v>Adult</v>
      </c>
      <c r="L556" s="50" cm="1">
        <f t="array" ref="L556">IF(ROW()&lt;=ROWS(Table1[]), INDEX(Table1[SalvageSum], ROW()), INDEX(Table2[SalvageSum], ROW()-ROWS(Table1[])))</f>
        <v>0</v>
      </c>
      <c r="M556" s="50" cm="1">
        <f t="array" ref="M556">IF(ROW()&lt;=ROWS(Table1[]), INDEX(Table1[ExpSalv], ROW()), INDEX(Table2[ExpSalv], ROW()-ROWS(Table1[])))</f>
        <v>0</v>
      </c>
      <c r="N556" t="str" cm="1">
        <f t="array" ref="N556">IF(ROW()&lt;=ROWS(Table1[]), INDEX(Table1[Agency], ROW()), INDEX(Table2[Agency], ROW()-ROWS(Table1[])))</f>
        <v>USFWS</v>
      </c>
      <c r="O556" cm="1">
        <f t="array" ref="O556">IF(ROW()&lt;=ROWS(Table1[]), INDEX(Table1[Notes], ROW()), INDEX(Table2[Comments], ROW()-ROWS(Table1[])))</f>
        <v>0</v>
      </c>
    </row>
    <row r="557" spans="1:15" x14ac:dyDescent="0.25">
      <c r="A557" cm="1">
        <f t="array" ref="A557">IF(ROW()&lt;=ROWS(Table1[]), INDEX(Table1[SurveyNo], ROW()), INDEX(Table2[SurveyNo], ROW()-ROWS(Table1[])))</f>
        <v>0</v>
      </c>
      <c r="B557" s="23" cm="1">
        <f t="array" ref="B557">IF(ROW()&lt;=ROWS(Table1[]), INDEX(Table1[Date], ROW()), INDEX(Table2[Date], ROW()-ROWS(Table1[])))</f>
        <v>45652</v>
      </c>
      <c r="C557" cm="1">
        <f t="array" ref="C557">IF(ROW()&lt;=ROWS(Table1[]), INDEX(Table1[SampleID], ROW()), INDEX(Table2[SampleID], ROW()-ROWS(Table1[])))</f>
        <v>0</v>
      </c>
      <c r="D557" t="str" cm="1">
        <f t="array" ref="D557">IF(ROW()&lt;=ROWS(Table1[]), INDEX(Table1[Survey], ROW()), INDEX(Table2[Survey], ROW()-ROWS(Table1[])))</f>
        <v>Chipps</v>
      </c>
      <c r="E557" t="str" cm="1">
        <f t="array" ref="E557">IF(ROW()&lt;=ROWS(Table1[]), INDEX(Table1[Station Code], ROW()), INDEX(Table2[Station], ROW()-ROWS(Table1[])))</f>
        <v>SB018M</v>
      </c>
      <c r="F557" cm="1">
        <f t="array" ref="F557">IF(ROW()&lt;=ROWS(Table1[]), INDEX(Table1[Region], ROW()), INDEX(Table2[Region], ROW()-ROWS(Table1[])))</f>
        <v>0</v>
      </c>
      <c r="G557" cm="1">
        <f t="array" ref="G557">IF(ROW()&lt;=ROWS(Table1[]), INDEX(Table1[Subregion], ROW()), INDEX(Table2[Subregion], ROW()-ROWS(Table1[])))</f>
        <v>0</v>
      </c>
      <c r="H557" t="str" cm="1">
        <f t="array" ref="H557">IF(ROW()&lt;=ROWS(Table1[]), INDEX(Table1[Stratum], ROW()), INDEX(Table2[Stratum], ROW()-ROWS(Table1[])))</f>
        <v>Chipps Island</v>
      </c>
      <c r="I557" cm="1">
        <f t="array" ref="I557">IF(ROW()&lt;=ROWS(Table1[]), INDEX(Table1[Fork Length], ROW()), INDEX(Table2[Length], ROW()-ROWS(Table1[])))</f>
        <v>110</v>
      </c>
      <c r="J557" cm="1">
        <f t="array" ref="J557">IF(ROW()&lt;=ROWS(Table1[]), INDEX(Table1[Catch], ROW()), INDEX(Table2[Frequency], ROW()-ROWS(Table1[])))</f>
        <v>1</v>
      </c>
      <c r="K557" t="str" cm="1">
        <f t="array" ref="K557">IF(ROW()&lt;=ROWS(Table1[]), INDEX(Table1[Life Stage], ROW()), INDEX(Table2[Life Stage], ROW()-ROWS(Table1[])))</f>
        <v>Adult</v>
      </c>
      <c r="L557" s="50" cm="1">
        <f t="array" ref="L557">IF(ROW()&lt;=ROWS(Table1[]), INDEX(Table1[SalvageSum], ROW()), INDEX(Table2[SalvageSum], ROW()-ROWS(Table1[])))</f>
        <v>0</v>
      </c>
      <c r="M557" s="50" cm="1">
        <f t="array" ref="M557">IF(ROW()&lt;=ROWS(Table1[]), INDEX(Table1[ExpSalv], ROW()), INDEX(Table2[ExpSalv], ROW()-ROWS(Table1[])))</f>
        <v>0</v>
      </c>
      <c r="N557" t="str" cm="1">
        <f t="array" ref="N557">IF(ROW()&lt;=ROWS(Table1[]), INDEX(Table1[Agency], ROW()), INDEX(Table2[Agency], ROW()-ROWS(Table1[])))</f>
        <v>USFWS</v>
      </c>
      <c r="O557" cm="1">
        <f t="array" ref="O557">IF(ROW()&lt;=ROWS(Table1[]), INDEX(Table1[Notes], ROW()), INDEX(Table2[Comments], ROW()-ROWS(Table1[])))</f>
        <v>0</v>
      </c>
    </row>
    <row r="558" spans="1:15" x14ac:dyDescent="0.25">
      <c r="A558" cm="1">
        <f t="array" ref="A558">IF(ROW()&lt;=ROWS(Table1[]), INDEX(Table1[SurveyNo], ROW()), INDEX(Table2[SurveyNo], ROW()-ROWS(Table1[])))</f>
        <v>0</v>
      </c>
      <c r="B558" s="23" cm="1">
        <f t="array" ref="B558">IF(ROW()&lt;=ROWS(Table1[]), INDEX(Table1[Date], ROW()), INDEX(Table2[Date], ROW()-ROWS(Table1[])))</f>
        <v>45652</v>
      </c>
      <c r="C558" cm="1">
        <f t="array" ref="C558">IF(ROW()&lt;=ROWS(Table1[]), INDEX(Table1[SampleID], ROW()), INDEX(Table2[SampleID], ROW()-ROWS(Table1[])))</f>
        <v>0</v>
      </c>
      <c r="D558" t="str" cm="1">
        <f t="array" ref="D558">IF(ROW()&lt;=ROWS(Table1[]), INDEX(Table1[Survey], ROW()), INDEX(Table2[Survey], ROW()-ROWS(Table1[])))</f>
        <v>Chipps</v>
      </c>
      <c r="E558" t="str" cm="1">
        <f t="array" ref="E558">IF(ROW()&lt;=ROWS(Table1[]), INDEX(Table1[Station Code], ROW()), INDEX(Table2[Station], ROW()-ROWS(Table1[])))</f>
        <v>SB018M</v>
      </c>
      <c r="F558" cm="1">
        <f t="array" ref="F558">IF(ROW()&lt;=ROWS(Table1[]), INDEX(Table1[Region], ROW()), INDEX(Table2[Region], ROW()-ROWS(Table1[])))</f>
        <v>0</v>
      </c>
      <c r="G558" cm="1">
        <f t="array" ref="G558">IF(ROW()&lt;=ROWS(Table1[]), INDEX(Table1[Subregion], ROW()), INDEX(Table2[Subregion], ROW()-ROWS(Table1[])))</f>
        <v>0</v>
      </c>
      <c r="H558" t="str" cm="1">
        <f t="array" ref="H558">IF(ROW()&lt;=ROWS(Table1[]), INDEX(Table1[Stratum], ROW()), INDEX(Table2[Stratum], ROW()-ROWS(Table1[])))</f>
        <v>Chipps Island</v>
      </c>
      <c r="I558" cm="1">
        <f t="array" ref="I558">IF(ROW()&lt;=ROWS(Table1[]), INDEX(Table1[Fork Length], ROW()), INDEX(Table2[Length], ROW()-ROWS(Table1[])))</f>
        <v>113</v>
      </c>
      <c r="J558" cm="1">
        <f t="array" ref="J558">IF(ROW()&lt;=ROWS(Table1[]), INDEX(Table1[Catch], ROW()), INDEX(Table2[Frequency], ROW()-ROWS(Table1[])))</f>
        <v>1</v>
      </c>
      <c r="K558" t="str" cm="1">
        <f t="array" ref="K558">IF(ROW()&lt;=ROWS(Table1[]), INDEX(Table1[Life Stage], ROW()), INDEX(Table2[Life Stage], ROW()-ROWS(Table1[])))</f>
        <v>Adult</v>
      </c>
      <c r="L558" s="50" cm="1">
        <f t="array" ref="L558">IF(ROW()&lt;=ROWS(Table1[]), INDEX(Table1[SalvageSum], ROW()), INDEX(Table2[SalvageSum], ROW()-ROWS(Table1[])))</f>
        <v>0</v>
      </c>
      <c r="M558" s="50" cm="1">
        <f t="array" ref="M558">IF(ROW()&lt;=ROWS(Table1[]), INDEX(Table1[ExpSalv], ROW()), INDEX(Table2[ExpSalv], ROW()-ROWS(Table1[])))</f>
        <v>0</v>
      </c>
      <c r="N558" t="str" cm="1">
        <f t="array" ref="N558">IF(ROW()&lt;=ROWS(Table1[]), INDEX(Table1[Agency], ROW()), INDEX(Table2[Agency], ROW()-ROWS(Table1[])))</f>
        <v>USFWS</v>
      </c>
      <c r="O558" cm="1">
        <f t="array" ref="O558">IF(ROW()&lt;=ROWS(Table1[]), INDEX(Table1[Notes], ROW()), INDEX(Table2[Comments], ROW()-ROWS(Table1[])))</f>
        <v>0</v>
      </c>
    </row>
    <row r="559" spans="1:15" x14ac:dyDescent="0.25">
      <c r="A559" cm="1">
        <f t="array" ref="A559">IF(ROW()&lt;=ROWS(Table1[]), INDEX(Table1[SurveyNo], ROW()), INDEX(Table2[SurveyNo], ROW()-ROWS(Table1[])))</f>
        <v>0</v>
      </c>
      <c r="B559" s="23" cm="1">
        <f t="array" ref="B559">IF(ROW()&lt;=ROWS(Table1[]), INDEX(Table1[Date], ROW()), INDEX(Table2[Date], ROW()-ROWS(Table1[])))</f>
        <v>45652</v>
      </c>
      <c r="C559" cm="1">
        <f t="array" ref="C559">IF(ROW()&lt;=ROWS(Table1[]), INDEX(Table1[SampleID], ROW()), INDEX(Table2[SampleID], ROW()-ROWS(Table1[])))</f>
        <v>0</v>
      </c>
      <c r="D559" t="str" cm="1">
        <f t="array" ref="D559">IF(ROW()&lt;=ROWS(Table1[]), INDEX(Table1[Survey], ROW()), INDEX(Table2[Survey], ROW()-ROWS(Table1[])))</f>
        <v>Chipps</v>
      </c>
      <c r="E559" t="str" cm="1">
        <f t="array" ref="E559">IF(ROW()&lt;=ROWS(Table1[]), INDEX(Table1[Station Code], ROW()), INDEX(Table2[Station], ROW()-ROWS(Table1[])))</f>
        <v>SB018M</v>
      </c>
      <c r="F559" cm="1">
        <f t="array" ref="F559">IF(ROW()&lt;=ROWS(Table1[]), INDEX(Table1[Region], ROW()), INDEX(Table2[Region], ROW()-ROWS(Table1[])))</f>
        <v>0</v>
      </c>
      <c r="G559" cm="1">
        <f t="array" ref="G559">IF(ROW()&lt;=ROWS(Table1[]), INDEX(Table1[Subregion], ROW()), INDEX(Table2[Subregion], ROW()-ROWS(Table1[])))</f>
        <v>0</v>
      </c>
      <c r="H559" t="str" cm="1">
        <f t="array" ref="H559">IF(ROW()&lt;=ROWS(Table1[]), INDEX(Table1[Stratum], ROW()), INDEX(Table2[Stratum], ROW()-ROWS(Table1[])))</f>
        <v>Chipps Island</v>
      </c>
      <c r="I559" cm="1">
        <f t="array" ref="I559">IF(ROW()&lt;=ROWS(Table1[]), INDEX(Table1[Fork Length], ROW()), INDEX(Table2[Length], ROW()-ROWS(Table1[])))</f>
        <v>115</v>
      </c>
      <c r="J559" cm="1">
        <f t="array" ref="J559">IF(ROW()&lt;=ROWS(Table1[]), INDEX(Table1[Catch], ROW()), INDEX(Table2[Frequency], ROW()-ROWS(Table1[])))</f>
        <v>1</v>
      </c>
      <c r="K559" t="str" cm="1">
        <f t="array" ref="K559">IF(ROW()&lt;=ROWS(Table1[]), INDEX(Table1[Life Stage], ROW()), INDEX(Table2[Life Stage], ROW()-ROWS(Table1[])))</f>
        <v>Adult</v>
      </c>
      <c r="L559" s="50" cm="1">
        <f t="array" ref="L559">IF(ROW()&lt;=ROWS(Table1[]), INDEX(Table1[SalvageSum], ROW()), INDEX(Table2[SalvageSum], ROW()-ROWS(Table1[])))</f>
        <v>0</v>
      </c>
      <c r="M559" s="50" cm="1">
        <f t="array" ref="M559">IF(ROW()&lt;=ROWS(Table1[]), INDEX(Table1[ExpSalv], ROW()), INDEX(Table2[ExpSalv], ROW()-ROWS(Table1[])))</f>
        <v>0</v>
      </c>
      <c r="N559" t="str" cm="1">
        <f t="array" ref="N559">IF(ROW()&lt;=ROWS(Table1[]), INDEX(Table1[Agency], ROW()), INDEX(Table2[Agency], ROW()-ROWS(Table1[])))</f>
        <v>USFWS</v>
      </c>
      <c r="O559" cm="1">
        <f t="array" ref="O559">IF(ROW()&lt;=ROWS(Table1[]), INDEX(Table1[Notes], ROW()), INDEX(Table2[Comments], ROW()-ROWS(Table1[])))</f>
        <v>0</v>
      </c>
    </row>
    <row r="560" spans="1:15" x14ac:dyDescent="0.25">
      <c r="A560" cm="1">
        <f t="array" ref="A560">IF(ROW()&lt;=ROWS(Table1[]), INDEX(Table1[SurveyNo], ROW()), INDEX(Table2[SurveyNo], ROW()-ROWS(Table1[])))</f>
        <v>0</v>
      </c>
      <c r="B560" s="23" cm="1">
        <f t="array" ref="B560">IF(ROW()&lt;=ROWS(Table1[]), INDEX(Table1[Date], ROW()), INDEX(Table2[Date], ROW()-ROWS(Table1[])))</f>
        <v>45652</v>
      </c>
      <c r="C560" cm="1">
        <f t="array" ref="C560">IF(ROW()&lt;=ROWS(Table1[]), INDEX(Table1[SampleID], ROW()), INDEX(Table2[SampleID], ROW()-ROWS(Table1[])))</f>
        <v>0</v>
      </c>
      <c r="D560" t="str" cm="1">
        <f t="array" ref="D560">IF(ROW()&lt;=ROWS(Table1[]), INDEX(Table1[Survey], ROW()), INDEX(Table2[Survey], ROW()-ROWS(Table1[])))</f>
        <v>Chipps</v>
      </c>
      <c r="E560" t="str" cm="1">
        <f t="array" ref="E560">IF(ROW()&lt;=ROWS(Table1[]), INDEX(Table1[Station Code], ROW()), INDEX(Table2[Station], ROW()-ROWS(Table1[])))</f>
        <v>SB018M</v>
      </c>
      <c r="F560" cm="1">
        <f t="array" ref="F560">IF(ROW()&lt;=ROWS(Table1[]), INDEX(Table1[Region], ROW()), INDEX(Table2[Region], ROW()-ROWS(Table1[])))</f>
        <v>0</v>
      </c>
      <c r="G560" cm="1">
        <f t="array" ref="G560">IF(ROW()&lt;=ROWS(Table1[]), INDEX(Table1[Subregion], ROW()), INDEX(Table2[Subregion], ROW()-ROWS(Table1[])))</f>
        <v>0</v>
      </c>
      <c r="H560" t="str" cm="1">
        <f t="array" ref="H560">IF(ROW()&lt;=ROWS(Table1[]), INDEX(Table1[Stratum], ROW()), INDEX(Table2[Stratum], ROW()-ROWS(Table1[])))</f>
        <v>Chipps Island</v>
      </c>
      <c r="I560" cm="1">
        <f t="array" ref="I560">IF(ROW()&lt;=ROWS(Table1[]), INDEX(Table1[Fork Length], ROW()), INDEX(Table2[Length], ROW()-ROWS(Table1[])))</f>
        <v>95</v>
      </c>
      <c r="J560" cm="1">
        <f t="array" ref="J560">IF(ROW()&lt;=ROWS(Table1[]), INDEX(Table1[Catch], ROW()), INDEX(Table2[Frequency], ROW()-ROWS(Table1[])))</f>
        <v>1</v>
      </c>
      <c r="K560" t="str" cm="1">
        <f t="array" ref="K560">IF(ROW()&lt;=ROWS(Table1[]), INDEX(Table1[Life Stage], ROW()), INDEX(Table2[Life Stage], ROW()-ROWS(Table1[])))</f>
        <v>Adult</v>
      </c>
      <c r="L560" s="50" cm="1">
        <f t="array" ref="L560">IF(ROW()&lt;=ROWS(Table1[]), INDEX(Table1[SalvageSum], ROW()), INDEX(Table2[SalvageSum], ROW()-ROWS(Table1[])))</f>
        <v>0</v>
      </c>
      <c r="M560" s="50" cm="1">
        <f t="array" ref="M560">IF(ROW()&lt;=ROWS(Table1[]), INDEX(Table1[ExpSalv], ROW()), INDEX(Table2[ExpSalv], ROW()-ROWS(Table1[])))</f>
        <v>0</v>
      </c>
      <c r="N560" t="str" cm="1">
        <f t="array" ref="N560">IF(ROW()&lt;=ROWS(Table1[]), INDEX(Table1[Agency], ROW()), INDEX(Table2[Agency], ROW()-ROWS(Table1[])))</f>
        <v>USFWS</v>
      </c>
      <c r="O560" cm="1">
        <f t="array" ref="O560">IF(ROW()&lt;=ROWS(Table1[]), INDEX(Table1[Notes], ROW()), INDEX(Table2[Comments], ROW()-ROWS(Table1[])))</f>
        <v>0</v>
      </c>
    </row>
    <row r="561" spans="1:15" x14ac:dyDescent="0.25">
      <c r="A561" cm="1">
        <f t="array" ref="A561">IF(ROW()&lt;=ROWS(Table1[]), INDEX(Table1[SurveyNo], ROW()), INDEX(Table2[SurveyNo], ROW()-ROWS(Table1[])))</f>
        <v>0</v>
      </c>
      <c r="B561" s="23" cm="1">
        <f t="array" ref="B561">IF(ROW()&lt;=ROWS(Table1[]), INDEX(Table1[Date], ROW()), INDEX(Table2[Date], ROW()-ROWS(Table1[])))</f>
        <v>45652</v>
      </c>
      <c r="C561" cm="1">
        <f t="array" ref="C561">IF(ROW()&lt;=ROWS(Table1[]), INDEX(Table1[SampleID], ROW()), INDEX(Table2[SampleID], ROW()-ROWS(Table1[])))</f>
        <v>0</v>
      </c>
      <c r="D561" t="str" cm="1">
        <f t="array" ref="D561">IF(ROW()&lt;=ROWS(Table1[]), INDEX(Table1[Survey], ROW()), INDEX(Table2[Survey], ROW()-ROWS(Table1[])))</f>
        <v>Chipps</v>
      </c>
      <c r="E561" t="str" cm="1">
        <f t="array" ref="E561">IF(ROW()&lt;=ROWS(Table1[]), INDEX(Table1[Station Code], ROW()), INDEX(Table2[Station], ROW()-ROWS(Table1[])))</f>
        <v>SB018M</v>
      </c>
      <c r="F561" cm="1">
        <f t="array" ref="F561">IF(ROW()&lt;=ROWS(Table1[]), INDEX(Table1[Region], ROW()), INDEX(Table2[Region], ROW()-ROWS(Table1[])))</f>
        <v>0</v>
      </c>
      <c r="G561" cm="1">
        <f t="array" ref="G561">IF(ROW()&lt;=ROWS(Table1[]), INDEX(Table1[Subregion], ROW()), INDEX(Table2[Subregion], ROW()-ROWS(Table1[])))</f>
        <v>0</v>
      </c>
      <c r="H561" t="str" cm="1">
        <f t="array" ref="H561">IF(ROW()&lt;=ROWS(Table1[]), INDEX(Table1[Stratum], ROW()), INDEX(Table2[Stratum], ROW()-ROWS(Table1[])))</f>
        <v>Chipps Island</v>
      </c>
      <c r="I561" cm="1">
        <f t="array" ref="I561">IF(ROW()&lt;=ROWS(Table1[]), INDEX(Table1[Fork Length], ROW()), INDEX(Table2[Length], ROW()-ROWS(Table1[])))</f>
        <v>103</v>
      </c>
      <c r="J561" cm="1">
        <f t="array" ref="J561">IF(ROW()&lt;=ROWS(Table1[]), INDEX(Table1[Catch], ROW()), INDEX(Table2[Frequency], ROW()-ROWS(Table1[])))</f>
        <v>1</v>
      </c>
      <c r="K561" t="str" cm="1">
        <f t="array" ref="K561">IF(ROW()&lt;=ROWS(Table1[]), INDEX(Table1[Life Stage], ROW()), INDEX(Table2[Life Stage], ROW()-ROWS(Table1[])))</f>
        <v>Adult</v>
      </c>
      <c r="L561" s="50" cm="1">
        <f t="array" ref="L561">IF(ROW()&lt;=ROWS(Table1[]), INDEX(Table1[SalvageSum], ROW()), INDEX(Table2[SalvageSum], ROW()-ROWS(Table1[])))</f>
        <v>0</v>
      </c>
      <c r="M561" s="50" cm="1">
        <f t="array" ref="M561">IF(ROW()&lt;=ROWS(Table1[]), INDEX(Table1[ExpSalv], ROW()), INDEX(Table2[ExpSalv], ROW()-ROWS(Table1[])))</f>
        <v>0</v>
      </c>
      <c r="N561" t="str" cm="1">
        <f t="array" ref="N561">IF(ROW()&lt;=ROWS(Table1[]), INDEX(Table1[Agency], ROW()), INDEX(Table2[Agency], ROW()-ROWS(Table1[])))</f>
        <v>USFWS</v>
      </c>
      <c r="O561" cm="1">
        <f t="array" ref="O561">IF(ROW()&lt;=ROWS(Table1[]), INDEX(Table1[Notes], ROW()), INDEX(Table2[Comments], ROW()-ROWS(Table1[])))</f>
        <v>0</v>
      </c>
    </row>
    <row r="562" spans="1:15" x14ac:dyDescent="0.25">
      <c r="A562" cm="1">
        <f t="array" ref="A562">IF(ROW()&lt;=ROWS(Table1[]), INDEX(Table1[SurveyNo], ROW()), INDEX(Table2[SurveyNo], ROW()-ROWS(Table1[])))</f>
        <v>0</v>
      </c>
      <c r="B562" s="23" cm="1">
        <f t="array" ref="B562">IF(ROW()&lt;=ROWS(Table1[]), INDEX(Table1[Date], ROW()), INDEX(Table2[Date], ROW()-ROWS(Table1[])))</f>
        <v>45652</v>
      </c>
      <c r="C562" cm="1">
        <f t="array" ref="C562">IF(ROW()&lt;=ROWS(Table1[]), INDEX(Table1[SampleID], ROW()), INDEX(Table2[SampleID], ROW()-ROWS(Table1[])))</f>
        <v>0</v>
      </c>
      <c r="D562" t="str" cm="1">
        <f t="array" ref="D562">IF(ROW()&lt;=ROWS(Table1[]), INDEX(Table1[Survey], ROW()), INDEX(Table2[Survey], ROW()-ROWS(Table1[])))</f>
        <v>Chipps</v>
      </c>
      <c r="E562" t="str" cm="1">
        <f t="array" ref="E562">IF(ROW()&lt;=ROWS(Table1[]), INDEX(Table1[Station Code], ROW()), INDEX(Table2[Station], ROW()-ROWS(Table1[])))</f>
        <v>SB018M</v>
      </c>
      <c r="F562" cm="1">
        <f t="array" ref="F562">IF(ROW()&lt;=ROWS(Table1[]), INDEX(Table1[Region], ROW()), INDEX(Table2[Region], ROW()-ROWS(Table1[])))</f>
        <v>0</v>
      </c>
      <c r="G562" cm="1">
        <f t="array" ref="G562">IF(ROW()&lt;=ROWS(Table1[]), INDEX(Table1[Subregion], ROW()), INDEX(Table2[Subregion], ROW()-ROWS(Table1[])))</f>
        <v>0</v>
      </c>
      <c r="H562" t="str" cm="1">
        <f t="array" ref="H562">IF(ROW()&lt;=ROWS(Table1[]), INDEX(Table1[Stratum], ROW()), INDEX(Table2[Stratum], ROW()-ROWS(Table1[])))</f>
        <v>Chipps Island</v>
      </c>
      <c r="I562" cm="1">
        <f t="array" ref="I562">IF(ROW()&lt;=ROWS(Table1[]), INDEX(Table1[Fork Length], ROW()), INDEX(Table2[Length], ROW()-ROWS(Table1[])))</f>
        <v>108</v>
      </c>
      <c r="J562" cm="1">
        <f t="array" ref="J562">IF(ROW()&lt;=ROWS(Table1[]), INDEX(Table1[Catch], ROW()), INDEX(Table2[Frequency], ROW()-ROWS(Table1[])))</f>
        <v>1</v>
      </c>
      <c r="K562" t="str" cm="1">
        <f t="array" ref="K562">IF(ROW()&lt;=ROWS(Table1[]), INDEX(Table1[Life Stage], ROW()), INDEX(Table2[Life Stage], ROW()-ROWS(Table1[])))</f>
        <v>Adult</v>
      </c>
      <c r="L562" s="50" cm="1">
        <f t="array" ref="L562">IF(ROW()&lt;=ROWS(Table1[]), INDEX(Table1[SalvageSum], ROW()), INDEX(Table2[SalvageSum], ROW()-ROWS(Table1[])))</f>
        <v>0</v>
      </c>
      <c r="M562" s="50" cm="1">
        <f t="array" ref="M562">IF(ROW()&lt;=ROWS(Table1[]), INDEX(Table1[ExpSalv], ROW()), INDEX(Table2[ExpSalv], ROW()-ROWS(Table1[])))</f>
        <v>0</v>
      </c>
      <c r="N562" t="str" cm="1">
        <f t="array" ref="N562">IF(ROW()&lt;=ROWS(Table1[]), INDEX(Table1[Agency], ROW()), INDEX(Table2[Agency], ROW()-ROWS(Table1[])))</f>
        <v>USFWS</v>
      </c>
      <c r="O562" cm="1">
        <f t="array" ref="O562">IF(ROW()&lt;=ROWS(Table1[]), INDEX(Table1[Notes], ROW()), INDEX(Table2[Comments], ROW()-ROWS(Table1[])))</f>
        <v>0</v>
      </c>
    </row>
    <row r="563" spans="1:15" x14ac:dyDescent="0.25">
      <c r="A563" cm="1">
        <f t="array" ref="A563">IF(ROW()&lt;=ROWS(Table1[]), INDEX(Table1[SurveyNo], ROW()), INDEX(Table2[SurveyNo], ROW()-ROWS(Table1[])))</f>
        <v>0</v>
      </c>
      <c r="B563" s="23" cm="1">
        <f t="array" ref="B563">IF(ROW()&lt;=ROWS(Table1[]), INDEX(Table1[Date], ROW()), INDEX(Table2[Date], ROW()-ROWS(Table1[])))</f>
        <v>45652</v>
      </c>
      <c r="C563" cm="1">
        <f t="array" ref="C563">IF(ROW()&lt;=ROWS(Table1[]), INDEX(Table1[SampleID], ROW()), INDEX(Table2[SampleID], ROW()-ROWS(Table1[])))</f>
        <v>0</v>
      </c>
      <c r="D563" t="str" cm="1">
        <f t="array" ref="D563">IF(ROW()&lt;=ROWS(Table1[]), INDEX(Table1[Survey], ROW()), INDEX(Table2[Survey], ROW()-ROWS(Table1[])))</f>
        <v>Chipps</v>
      </c>
      <c r="E563" t="str" cm="1">
        <f t="array" ref="E563">IF(ROW()&lt;=ROWS(Table1[]), INDEX(Table1[Station Code], ROW()), INDEX(Table2[Station], ROW()-ROWS(Table1[])))</f>
        <v>SB018M</v>
      </c>
      <c r="F563" cm="1">
        <f t="array" ref="F563">IF(ROW()&lt;=ROWS(Table1[]), INDEX(Table1[Region], ROW()), INDEX(Table2[Region], ROW()-ROWS(Table1[])))</f>
        <v>0</v>
      </c>
      <c r="G563" cm="1">
        <f t="array" ref="G563">IF(ROW()&lt;=ROWS(Table1[]), INDEX(Table1[Subregion], ROW()), INDEX(Table2[Subregion], ROW()-ROWS(Table1[])))</f>
        <v>0</v>
      </c>
      <c r="H563" t="str" cm="1">
        <f t="array" ref="H563">IF(ROW()&lt;=ROWS(Table1[]), INDEX(Table1[Stratum], ROW()), INDEX(Table2[Stratum], ROW()-ROWS(Table1[])))</f>
        <v>Chipps Island</v>
      </c>
      <c r="I563" cm="1">
        <f t="array" ref="I563">IF(ROW()&lt;=ROWS(Table1[]), INDEX(Table1[Fork Length], ROW()), INDEX(Table2[Length], ROW()-ROWS(Table1[])))</f>
        <v>119</v>
      </c>
      <c r="J563" cm="1">
        <f t="array" ref="J563">IF(ROW()&lt;=ROWS(Table1[]), INDEX(Table1[Catch], ROW()), INDEX(Table2[Frequency], ROW()-ROWS(Table1[])))</f>
        <v>1</v>
      </c>
      <c r="K563" t="str" cm="1">
        <f t="array" ref="K563">IF(ROW()&lt;=ROWS(Table1[]), INDEX(Table1[Life Stage], ROW()), INDEX(Table2[Life Stage], ROW()-ROWS(Table1[])))</f>
        <v>Adult</v>
      </c>
      <c r="L563" s="50" cm="1">
        <f t="array" ref="L563">IF(ROW()&lt;=ROWS(Table1[]), INDEX(Table1[SalvageSum], ROW()), INDEX(Table2[SalvageSum], ROW()-ROWS(Table1[])))</f>
        <v>0</v>
      </c>
      <c r="M563" s="50" cm="1">
        <f t="array" ref="M563">IF(ROW()&lt;=ROWS(Table1[]), INDEX(Table1[ExpSalv], ROW()), INDEX(Table2[ExpSalv], ROW()-ROWS(Table1[])))</f>
        <v>0</v>
      </c>
      <c r="N563" t="str" cm="1">
        <f t="array" ref="N563">IF(ROW()&lt;=ROWS(Table1[]), INDEX(Table1[Agency], ROW()), INDEX(Table2[Agency], ROW()-ROWS(Table1[])))</f>
        <v>USFWS</v>
      </c>
      <c r="O563" cm="1">
        <f t="array" ref="O563">IF(ROW()&lt;=ROWS(Table1[]), INDEX(Table1[Notes], ROW()), INDEX(Table2[Comments], ROW()-ROWS(Table1[])))</f>
        <v>0</v>
      </c>
    </row>
    <row r="564" spans="1:15" x14ac:dyDescent="0.25">
      <c r="A564" cm="1">
        <f t="array" ref="A564">IF(ROW()&lt;=ROWS(Table1[]), INDEX(Table1[SurveyNo], ROW()), INDEX(Table2[SurveyNo], ROW()-ROWS(Table1[])))</f>
        <v>0</v>
      </c>
      <c r="B564" s="23" cm="1">
        <f t="array" ref="B564">IF(ROW()&lt;=ROWS(Table1[]), INDEX(Table1[Date], ROW()), INDEX(Table2[Date], ROW()-ROWS(Table1[])))</f>
        <v>45652</v>
      </c>
      <c r="C564" cm="1">
        <f t="array" ref="C564">IF(ROW()&lt;=ROWS(Table1[]), INDEX(Table1[SampleID], ROW()), INDEX(Table2[SampleID], ROW()-ROWS(Table1[])))</f>
        <v>0</v>
      </c>
      <c r="D564" t="str" cm="1">
        <f t="array" ref="D564">IF(ROW()&lt;=ROWS(Table1[]), INDEX(Table1[Survey], ROW()), INDEX(Table2[Survey], ROW()-ROWS(Table1[])))</f>
        <v>Chipps</v>
      </c>
      <c r="E564" t="str" cm="1">
        <f t="array" ref="E564">IF(ROW()&lt;=ROWS(Table1[]), INDEX(Table1[Station Code], ROW()), INDEX(Table2[Station], ROW()-ROWS(Table1[])))</f>
        <v>SB018M</v>
      </c>
      <c r="F564" cm="1">
        <f t="array" ref="F564">IF(ROW()&lt;=ROWS(Table1[]), INDEX(Table1[Region], ROW()), INDEX(Table2[Region], ROW()-ROWS(Table1[])))</f>
        <v>0</v>
      </c>
      <c r="G564" cm="1">
        <f t="array" ref="G564">IF(ROW()&lt;=ROWS(Table1[]), INDEX(Table1[Subregion], ROW()), INDEX(Table2[Subregion], ROW()-ROWS(Table1[])))</f>
        <v>0</v>
      </c>
      <c r="H564" t="str" cm="1">
        <f t="array" ref="H564">IF(ROW()&lt;=ROWS(Table1[]), INDEX(Table1[Stratum], ROW()), INDEX(Table2[Stratum], ROW()-ROWS(Table1[])))</f>
        <v>Chipps Island</v>
      </c>
      <c r="I564" cm="1">
        <f t="array" ref="I564">IF(ROW()&lt;=ROWS(Table1[]), INDEX(Table1[Fork Length], ROW()), INDEX(Table2[Length], ROW()-ROWS(Table1[])))</f>
        <v>63</v>
      </c>
      <c r="J564" cm="1">
        <f t="array" ref="J564">IF(ROW()&lt;=ROWS(Table1[]), INDEX(Table1[Catch], ROW()), INDEX(Table2[Frequency], ROW()-ROWS(Table1[])))</f>
        <v>1</v>
      </c>
      <c r="K564" t="str" cm="1">
        <f t="array" ref="K564">IF(ROW()&lt;=ROWS(Table1[]), INDEX(Table1[Life Stage], ROW()), INDEX(Table2[Life Stage], ROW()-ROWS(Table1[])))</f>
        <v>Juvenile</v>
      </c>
      <c r="L564" s="50" cm="1">
        <f t="array" ref="L564">IF(ROW()&lt;=ROWS(Table1[]), INDEX(Table1[SalvageSum], ROW()), INDEX(Table2[SalvageSum], ROW()-ROWS(Table1[])))</f>
        <v>0</v>
      </c>
      <c r="M564" s="50" cm="1">
        <f t="array" ref="M564">IF(ROW()&lt;=ROWS(Table1[]), INDEX(Table1[ExpSalv], ROW()), INDEX(Table2[ExpSalv], ROW()-ROWS(Table1[])))</f>
        <v>0</v>
      </c>
      <c r="N564" t="str" cm="1">
        <f t="array" ref="N564">IF(ROW()&lt;=ROWS(Table1[]), INDEX(Table1[Agency], ROW()), INDEX(Table2[Agency], ROW()-ROWS(Table1[])))</f>
        <v>USFWS</v>
      </c>
      <c r="O564" cm="1">
        <f t="array" ref="O564">IF(ROW()&lt;=ROWS(Table1[]), INDEX(Table1[Notes], ROW()), INDEX(Table2[Comments], ROW()-ROWS(Table1[])))</f>
        <v>0</v>
      </c>
    </row>
    <row r="565" spans="1:15" x14ac:dyDescent="0.25">
      <c r="A565" cm="1">
        <f t="array" ref="A565">IF(ROW()&lt;=ROWS(Table1[]), INDEX(Table1[SurveyNo], ROW()), INDEX(Table2[SurveyNo], ROW()-ROWS(Table1[])))</f>
        <v>0</v>
      </c>
      <c r="B565" s="23" cm="1">
        <f t="array" ref="B565">IF(ROW()&lt;=ROWS(Table1[]), INDEX(Table1[Date], ROW()), INDEX(Table2[Date], ROW()-ROWS(Table1[])))</f>
        <v>45652</v>
      </c>
      <c r="C565" cm="1">
        <f t="array" ref="C565">IF(ROW()&lt;=ROWS(Table1[]), INDEX(Table1[SampleID], ROW()), INDEX(Table2[SampleID], ROW()-ROWS(Table1[])))</f>
        <v>0</v>
      </c>
      <c r="D565" t="str" cm="1">
        <f t="array" ref="D565">IF(ROW()&lt;=ROWS(Table1[]), INDEX(Table1[Survey], ROW()), INDEX(Table2[Survey], ROW()-ROWS(Table1[])))</f>
        <v>Chipps</v>
      </c>
      <c r="E565" t="str" cm="1">
        <f t="array" ref="E565">IF(ROW()&lt;=ROWS(Table1[]), INDEX(Table1[Station Code], ROW()), INDEX(Table2[Station], ROW()-ROWS(Table1[])))</f>
        <v>SB018M</v>
      </c>
      <c r="F565" cm="1">
        <f t="array" ref="F565">IF(ROW()&lt;=ROWS(Table1[]), INDEX(Table1[Region], ROW()), INDEX(Table2[Region], ROW()-ROWS(Table1[])))</f>
        <v>0</v>
      </c>
      <c r="G565" cm="1">
        <f t="array" ref="G565">IF(ROW()&lt;=ROWS(Table1[]), INDEX(Table1[Subregion], ROW()), INDEX(Table2[Subregion], ROW()-ROWS(Table1[])))</f>
        <v>0</v>
      </c>
      <c r="H565" t="str" cm="1">
        <f t="array" ref="H565">IF(ROW()&lt;=ROWS(Table1[]), INDEX(Table1[Stratum], ROW()), INDEX(Table2[Stratum], ROW()-ROWS(Table1[])))</f>
        <v>Chipps Island</v>
      </c>
      <c r="I565" cm="1">
        <f t="array" ref="I565">IF(ROW()&lt;=ROWS(Table1[]), INDEX(Table1[Fork Length], ROW()), INDEX(Table2[Length], ROW()-ROWS(Table1[])))</f>
        <v>112</v>
      </c>
      <c r="J565" cm="1">
        <f t="array" ref="J565">IF(ROW()&lt;=ROWS(Table1[]), INDEX(Table1[Catch], ROW()), INDEX(Table2[Frequency], ROW()-ROWS(Table1[])))</f>
        <v>1</v>
      </c>
      <c r="K565" t="str" cm="1">
        <f t="array" ref="K565">IF(ROW()&lt;=ROWS(Table1[]), INDEX(Table1[Life Stage], ROW()), INDEX(Table2[Life Stage], ROW()-ROWS(Table1[])))</f>
        <v>Adult</v>
      </c>
      <c r="L565" s="50" cm="1">
        <f t="array" ref="L565">IF(ROW()&lt;=ROWS(Table1[]), INDEX(Table1[SalvageSum], ROW()), INDEX(Table2[SalvageSum], ROW()-ROWS(Table1[])))</f>
        <v>0</v>
      </c>
      <c r="M565" s="50" cm="1">
        <f t="array" ref="M565">IF(ROW()&lt;=ROWS(Table1[]), INDEX(Table1[ExpSalv], ROW()), INDEX(Table2[ExpSalv], ROW()-ROWS(Table1[])))</f>
        <v>0</v>
      </c>
      <c r="N565" t="str" cm="1">
        <f t="array" ref="N565">IF(ROW()&lt;=ROWS(Table1[]), INDEX(Table1[Agency], ROW()), INDEX(Table2[Agency], ROW()-ROWS(Table1[])))</f>
        <v>USFWS</v>
      </c>
      <c r="O565" cm="1">
        <f t="array" ref="O565">IF(ROW()&lt;=ROWS(Table1[]), INDEX(Table1[Notes], ROW()), INDEX(Table2[Comments], ROW()-ROWS(Table1[])))</f>
        <v>0</v>
      </c>
    </row>
    <row r="566" spans="1:15" x14ac:dyDescent="0.25">
      <c r="A566" cm="1">
        <f t="array" ref="A566">IF(ROW()&lt;=ROWS(Table1[]), INDEX(Table1[SurveyNo], ROW()), INDEX(Table2[SurveyNo], ROW()-ROWS(Table1[])))</f>
        <v>0</v>
      </c>
      <c r="B566" s="23" cm="1">
        <f t="array" ref="B566">IF(ROW()&lt;=ROWS(Table1[]), INDEX(Table1[Date], ROW()), INDEX(Table2[Date], ROW()-ROWS(Table1[])))</f>
        <v>45652</v>
      </c>
      <c r="C566" cm="1">
        <f t="array" ref="C566">IF(ROW()&lt;=ROWS(Table1[]), INDEX(Table1[SampleID], ROW()), INDEX(Table2[SampleID], ROW()-ROWS(Table1[])))</f>
        <v>0</v>
      </c>
      <c r="D566" t="str" cm="1">
        <f t="array" ref="D566">IF(ROW()&lt;=ROWS(Table1[]), INDEX(Table1[Survey], ROW()), INDEX(Table2[Survey], ROW()-ROWS(Table1[])))</f>
        <v>Chipps</v>
      </c>
      <c r="E566" t="str" cm="1">
        <f t="array" ref="E566">IF(ROW()&lt;=ROWS(Table1[]), INDEX(Table1[Station Code], ROW()), INDEX(Table2[Station], ROW()-ROWS(Table1[])))</f>
        <v>SB018M</v>
      </c>
      <c r="F566" cm="1">
        <f t="array" ref="F566">IF(ROW()&lt;=ROWS(Table1[]), INDEX(Table1[Region], ROW()), INDEX(Table2[Region], ROW()-ROWS(Table1[])))</f>
        <v>0</v>
      </c>
      <c r="G566" cm="1">
        <f t="array" ref="G566">IF(ROW()&lt;=ROWS(Table1[]), INDEX(Table1[Subregion], ROW()), INDEX(Table2[Subregion], ROW()-ROWS(Table1[])))</f>
        <v>0</v>
      </c>
      <c r="H566" t="str" cm="1">
        <f t="array" ref="H566">IF(ROW()&lt;=ROWS(Table1[]), INDEX(Table1[Stratum], ROW()), INDEX(Table2[Stratum], ROW()-ROWS(Table1[])))</f>
        <v>Chipps Island</v>
      </c>
      <c r="I566" cm="1">
        <f t="array" ref="I566">IF(ROW()&lt;=ROWS(Table1[]), INDEX(Table1[Fork Length], ROW()), INDEX(Table2[Length], ROW()-ROWS(Table1[])))</f>
        <v>110</v>
      </c>
      <c r="J566" cm="1">
        <f t="array" ref="J566">IF(ROW()&lt;=ROWS(Table1[]), INDEX(Table1[Catch], ROW()), INDEX(Table2[Frequency], ROW()-ROWS(Table1[])))</f>
        <v>1</v>
      </c>
      <c r="K566" t="str" cm="1">
        <f t="array" ref="K566">IF(ROW()&lt;=ROWS(Table1[]), INDEX(Table1[Life Stage], ROW()), INDEX(Table2[Life Stage], ROW()-ROWS(Table1[])))</f>
        <v>Adult</v>
      </c>
      <c r="L566" s="50" cm="1">
        <f t="array" ref="L566">IF(ROW()&lt;=ROWS(Table1[]), INDEX(Table1[SalvageSum], ROW()), INDEX(Table2[SalvageSum], ROW()-ROWS(Table1[])))</f>
        <v>0</v>
      </c>
      <c r="M566" s="50" cm="1">
        <f t="array" ref="M566">IF(ROW()&lt;=ROWS(Table1[]), INDEX(Table1[ExpSalv], ROW()), INDEX(Table2[ExpSalv], ROW()-ROWS(Table1[])))</f>
        <v>0</v>
      </c>
      <c r="N566" t="str" cm="1">
        <f t="array" ref="N566">IF(ROW()&lt;=ROWS(Table1[]), INDEX(Table1[Agency], ROW()), INDEX(Table2[Agency], ROW()-ROWS(Table1[])))</f>
        <v>USFWS</v>
      </c>
      <c r="O566" cm="1">
        <f t="array" ref="O566">IF(ROW()&lt;=ROWS(Table1[]), INDEX(Table1[Notes], ROW()), INDEX(Table2[Comments], ROW()-ROWS(Table1[])))</f>
        <v>0</v>
      </c>
    </row>
    <row r="567" spans="1:15" x14ac:dyDescent="0.25">
      <c r="A567" cm="1">
        <f t="array" ref="A567">IF(ROW()&lt;=ROWS(Table1[]), INDEX(Table1[SurveyNo], ROW()), INDEX(Table2[SurveyNo], ROW()-ROWS(Table1[])))</f>
        <v>0</v>
      </c>
      <c r="B567" s="23" cm="1">
        <f t="array" ref="B567">IF(ROW()&lt;=ROWS(Table1[]), INDEX(Table1[Date], ROW()), INDEX(Table2[Date], ROW()-ROWS(Table1[])))</f>
        <v>45652</v>
      </c>
      <c r="C567" cm="1">
        <f t="array" ref="C567">IF(ROW()&lt;=ROWS(Table1[]), INDEX(Table1[SampleID], ROW()), INDEX(Table2[SampleID], ROW()-ROWS(Table1[])))</f>
        <v>0</v>
      </c>
      <c r="D567" t="str" cm="1">
        <f t="array" ref="D567">IF(ROW()&lt;=ROWS(Table1[]), INDEX(Table1[Survey], ROW()), INDEX(Table2[Survey], ROW()-ROWS(Table1[])))</f>
        <v>Chipps</v>
      </c>
      <c r="E567" t="str" cm="1">
        <f t="array" ref="E567">IF(ROW()&lt;=ROWS(Table1[]), INDEX(Table1[Station Code], ROW()), INDEX(Table2[Station], ROW()-ROWS(Table1[])))</f>
        <v>SB018M</v>
      </c>
      <c r="F567" cm="1">
        <f t="array" ref="F567">IF(ROW()&lt;=ROWS(Table1[]), INDEX(Table1[Region], ROW()), INDEX(Table2[Region], ROW()-ROWS(Table1[])))</f>
        <v>0</v>
      </c>
      <c r="G567" cm="1">
        <f t="array" ref="G567">IF(ROW()&lt;=ROWS(Table1[]), INDEX(Table1[Subregion], ROW()), INDEX(Table2[Subregion], ROW()-ROWS(Table1[])))</f>
        <v>0</v>
      </c>
      <c r="H567" t="str" cm="1">
        <f t="array" ref="H567">IF(ROW()&lt;=ROWS(Table1[]), INDEX(Table1[Stratum], ROW()), INDEX(Table2[Stratum], ROW()-ROWS(Table1[])))</f>
        <v>Chipps Island</v>
      </c>
      <c r="I567" cm="1">
        <f t="array" ref="I567">IF(ROW()&lt;=ROWS(Table1[]), INDEX(Table1[Fork Length], ROW()), INDEX(Table2[Length], ROW()-ROWS(Table1[])))</f>
        <v>64</v>
      </c>
      <c r="J567" cm="1">
        <f t="array" ref="J567">IF(ROW()&lt;=ROWS(Table1[]), INDEX(Table1[Catch], ROW()), INDEX(Table2[Frequency], ROW()-ROWS(Table1[])))</f>
        <v>1</v>
      </c>
      <c r="K567" t="str" cm="1">
        <f t="array" ref="K567">IF(ROW()&lt;=ROWS(Table1[]), INDEX(Table1[Life Stage], ROW()), INDEX(Table2[Life Stage], ROW()-ROWS(Table1[])))</f>
        <v>Juvenile</v>
      </c>
      <c r="L567" s="50" cm="1">
        <f t="array" ref="L567">IF(ROW()&lt;=ROWS(Table1[]), INDEX(Table1[SalvageSum], ROW()), INDEX(Table2[SalvageSum], ROW()-ROWS(Table1[])))</f>
        <v>0</v>
      </c>
      <c r="M567" s="50" cm="1">
        <f t="array" ref="M567">IF(ROW()&lt;=ROWS(Table1[]), INDEX(Table1[ExpSalv], ROW()), INDEX(Table2[ExpSalv], ROW()-ROWS(Table1[])))</f>
        <v>0</v>
      </c>
      <c r="N567" t="str" cm="1">
        <f t="array" ref="N567">IF(ROW()&lt;=ROWS(Table1[]), INDEX(Table1[Agency], ROW()), INDEX(Table2[Agency], ROW()-ROWS(Table1[])))</f>
        <v>USFWS</v>
      </c>
      <c r="O567" cm="1">
        <f t="array" ref="O567">IF(ROW()&lt;=ROWS(Table1[]), INDEX(Table1[Notes], ROW()), INDEX(Table2[Comments], ROW()-ROWS(Table1[])))</f>
        <v>0</v>
      </c>
    </row>
    <row r="568" spans="1:15" x14ac:dyDescent="0.25">
      <c r="A568" cm="1">
        <f t="array" ref="A568">IF(ROW()&lt;=ROWS(Table1[]), INDEX(Table1[SurveyNo], ROW()), INDEX(Table2[SurveyNo], ROW()-ROWS(Table1[])))</f>
        <v>0</v>
      </c>
      <c r="B568" s="23" cm="1">
        <f t="array" ref="B568">IF(ROW()&lt;=ROWS(Table1[]), INDEX(Table1[Date], ROW()), INDEX(Table2[Date], ROW()-ROWS(Table1[])))</f>
        <v>45652</v>
      </c>
      <c r="C568" cm="1">
        <f t="array" ref="C568">IF(ROW()&lt;=ROWS(Table1[]), INDEX(Table1[SampleID], ROW()), INDEX(Table2[SampleID], ROW()-ROWS(Table1[])))</f>
        <v>0</v>
      </c>
      <c r="D568" t="str" cm="1">
        <f t="array" ref="D568">IF(ROW()&lt;=ROWS(Table1[]), INDEX(Table1[Survey], ROW()), INDEX(Table2[Survey], ROW()-ROWS(Table1[])))</f>
        <v>Chipps</v>
      </c>
      <c r="E568" t="str" cm="1">
        <f t="array" ref="E568">IF(ROW()&lt;=ROWS(Table1[]), INDEX(Table1[Station Code], ROW()), INDEX(Table2[Station], ROW()-ROWS(Table1[])))</f>
        <v>SB018M</v>
      </c>
      <c r="F568" cm="1">
        <f t="array" ref="F568">IF(ROW()&lt;=ROWS(Table1[]), INDEX(Table1[Region], ROW()), INDEX(Table2[Region], ROW()-ROWS(Table1[])))</f>
        <v>0</v>
      </c>
      <c r="G568" cm="1">
        <f t="array" ref="G568">IF(ROW()&lt;=ROWS(Table1[]), INDEX(Table1[Subregion], ROW()), INDEX(Table2[Subregion], ROW()-ROWS(Table1[])))</f>
        <v>0</v>
      </c>
      <c r="H568" t="str" cm="1">
        <f t="array" ref="H568">IF(ROW()&lt;=ROWS(Table1[]), INDEX(Table1[Stratum], ROW()), INDEX(Table2[Stratum], ROW()-ROWS(Table1[])))</f>
        <v>Chipps Island</v>
      </c>
      <c r="I568" cm="1">
        <f t="array" ref="I568">IF(ROW()&lt;=ROWS(Table1[]), INDEX(Table1[Fork Length], ROW()), INDEX(Table2[Length], ROW()-ROWS(Table1[])))</f>
        <v>99</v>
      </c>
      <c r="J568" cm="1">
        <f t="array" ref="J568">IF(ROW()&lt;=ROWS(Table1[]), INDEX(Table1[Catch], ROW()), INDEX(Table2[Frequency], ROW()-ROWS(Table1[])))</f>
        <v>1</v>
      </c>
      <c r="K568" t="str" cm="1">
        <f t="array" ref="K568">IF(ROW()&lt;=ROWS(Table1[]), INDEX(Table1[Life Stage], ROW()), INDEX(Table2[Life Stage], ROW()-ROWS(Table1[])))</f>
        <v>Adult</v>
      </c>
      <c r="L568" s="50" cm="1">
        <f t="array" ref="L568">IF(ROW()&lt;=ROWS(Table1[]), INDEX(Table1[SalvageSum], ROW()), INDEX(Table2[SalvageSum], ROW()-ROWS(Table1[])))</f>
        <v>0</v>
      </c>
      <c r="M568" s="50" cm="1">
        <f t="array" ref="M568">IF(ROW()&lt;=ROWS(Table1[]), INDEX(Table1[ExpSalv], ROW()), INDEX(Table2[ExpSalv], ROW()-ROWS(Table1[])))</f>
        <v>0</v>
      </c>
      <c r="N568" t="str" cm="1">
        <f t="array" ref="N568">IF(ROW()&lt;=ROWS(Table1[]), INDEX(Table1[Agency], ROW()), INDEX(Table2[Agency], ROW()-ROWS(Table1[])))</f>
        <v>USFWS</v>
      </c>
      <c r="O568" cm="1">
        <f t="array" ref="O568">IF(ROW()&lt;=ROWS(Table1[]), INDEX(Table1[Notes], ROW()), INDEX(Table2[Comments], ROW()-ROWS(Table1[])))</f>
        <v>0</v>
      </c>
    </row>
    <row r="569" spans="1:15" x14ac:dyDescent="0.25">
      <c r="A569" cm="1">
        <f t="array" ref="A569">IF(ROW()&lt;=ROWS(Table1[]), INDEX(Table1[SurveyNo], ROW()), INDEX(Table2[SurveyNo], ROW()-ROWS(Table1[])))</f>
        <v>0</v>
      </c>
      <c r="B569" s="23" cm="1">
        <f t="array" ref="B569">IF(ROW()&lt;=ROWS(Table1[]), INDEX(Table1[Date], ROW()), INDEX(Table2[Date], ROW()-ROWS(Table1[])))</f>
        <v>45653</v>
      </c>
      <c r="C569" cm="1">
        <f t="array" ref="C569">IF(ROW()&lt;=ROWS(Table1[]), INDEX(Table1[SampleID], ROW()), INDEX(Table2[SampleID], ROW()-ROWS(Table1[])))</f>
        <v>0</v>
      </c>
      <c r="D569" t="str" cm="1">
        <f t="array" ref="D569">IF(ROW()&lt;=ROWS(Table1[]), INDEX(Table1[Survey], ROW()), INDEX(Table2[Survey], ROW()-ROWS(Table1[])))</f>
        <v>Chipps</v>
      </c>
      <c r="E569" t="str" cm="1">
        <f t="array" ref="E569">IF(ROW()&lt;=ROWS(Table1[]), INDEX(Table1[Station Code], ROW()), INDEX(Table2[Station], ROW()-ROWS(Table1[])))</f>
        <v>SB018N</v>
      </c>
      <c r="F569" cm="1">
        <f t="array" ref="F569">IF(ROW()&lt;=ROWS(Table1[]), INDEX(Table1[Region], ROW()), INDEX(Table2[Region], ROW()-ROWS(Table1[])))</f>
        <v>0</v>
      </c>
      <c r="G569" cm="1">
        <f t="array" ref="G569">IF(ROW()&lt;=ROWS(Table1[]), INDEX(Table1[Subregion], ROW()), INDEX(Table2[Subregion], ROW()-ROWS(Table1[])))</f>
        <v>0</v>
      </c>
      <c r="H569" t="str" cm="1">
        <f t="array" ref="H569">IF(ROW()&lt;=ROWS(Table1[]), INDEX(Table1[Stratum], ROW()), INDEX(Table2[Stratum], ROW()-ROWS(Table1[])))</f>
        <v>Chipps Island</v>
      </c>
      <c r="I569" cm="1">
        <f t="array" ref="I569">IF(ROW()&lt;=ROWS(Table1[]), INDEX(Table1[Fork Length], ROW()), INDEX(Table2[Length], ROW()-ROWS(Table1[])))</f>
        <v>88</v>
      </c>
      <c r="J569" cm="1">
        <f t="array" ref="J569">IF(ROW()&lt;=ROWS(Table1[]), INDEX(Table1[Catch], ROW()), INDEX(Table2[Frequency], ROW()-ROWS(Table1[])))</f>
        <v>1</v>
      </c>
      <c r="K569" t="str" cm="1">
        <f t="array" ref="K569">IF(ROW()&lt;=ROWS(Table1[]), INDEX(Table1[Life Stage], ROW()), INDEX(Table2[Life Stage], ROW()-ROWS(Table1[])))</f>
        <v>Adult</v>
      </c>
      <c r="L569" s="50" cm="1">
        <f t="array" ref="L569">IF(ROW()&lt;=ROWS(Table1[]), INDEX(Table1[SalvageSum], ROW()), INDEX(Table2[SalvageSum], ROW()-ROWS(Table1[])))</f>
        <v>0</v>
      </c>
      <c r="M569" s="50" cm="1">
        <f t="array" ref="M569">IF(ROW()&lt;=ROWS(Table1[]), INDEX(Table1[ExpSalv], ROW()), INDEX(Table2[ExpSalv], ROW()-ROWS(Table1[])))</f>
        <v>0</v>
      </c>
      <c r="N569" t="str" cm="1">
        <f t="array" ref="N569">IF(ROW()&lt;=ROWS(Table1[]), INDEX(Table1[Agency], ROW()), INDEX(Table2[Agency], ROW()-ROWS(Table1[])))</f>
        <v>USFWS</v>
      </c>
      <c r="O569" cm="1">
        <f t="array" ref="O569">IF(ROW()&lt;=ROWS(Table1[]), INDEX(Table1[Notes], ROW()), INDEX(Table2[Comments], ROW()-ROWS(Table1[])))</f>
        <v>0</v>
      </c>
    </row>
    <row r="570" spans="1:15" x14ac:dyDescent="0.25">
      <c r="A570" cm="1">
        <f t="array" ref="A570">IF(ROW()&lt;=ROWS(Table1[]), INDEX(Table1[SurveyNo], ROW()), INDEX(Table2[SurveyNo], ROW()-ROWS(Table1[])))</f>
        <v>0</v>
      </c>
      <c r="B570" s="23" cm="1">
        <f t="array" ref="B570">IF(ROW()&lt;=ROWS(Table1[]), INDEX(Table1[Date], ROW()), INDEX(Table2[Date], ROW()-ROWS(Table1[])))</f>
        <v>45653</v>
      </c>
      <c r="C570" cm="1">
        <f t="array" ref="C570">IF(ROW()&lt;=ROWS(Table1[]), INDEX(Table1[SampleID], ROW()), INDEX(Table2[SampleID], ROW()-ROWS(Table1[])))</f>
        <v>0</v>
      </c>
      <c r="D570" t="str" cm="1">
        <f t="array" ref="D570">IF(ROW()&lt;=ROWS(Table1[]), INDEX(Table1[Survey], ROW()), INDEX(Table2[Survey], ROW()-ROWS(Table1[])))</f>
        <v>Chipps</v>
      </c>
      <c r="E570" t="str" cm="1">
        <f t="array" ref="E570">IF(ROW()&lt;=ROWS(Table1[]), INDEX(Table1[Station Code], ROW()), INDEX(Table2[Station], ROW()-ROWS(Table1[])))</f>
        <v>SB018N</v>
      </c>
      <c r="F570" cm="1">
        <f t="array" ref="F570">IF(ROW()&lt;=ROWS(Table1[]), INDEX(Table1[Region], ROW()), INDEX(Table2[Region], ROW()-ROWS(Table1[])))</f>
        <v>0</v>
      </c>
      <c r="G570" cm="1">
        <f t="array" ref="G570">IF(ROW()&lt;=ROWS(Table1[]), INDEX(Table1[Subregion], ROW()), INDEX(Table2[Subregion], ROW()-ROWS(Table1[])))</f>
        <v>0</v>
      </c>
      <c r="H570" t="str" cm="1">
        <f t="array" ref="H570">IF(ROW()&lt;=ROWS(Table1[]), INDEX(Table1[Stratum], ROW()), INDEX(Table2[Stratum], ROW()-ROWS(Table1[])))</f>
        <v>Chipps Island</v>
      </c>
      <c r="I570" cm="1">
        <f t="array" ref="I570">IF(ROW()&lt;=ROWS(Table1[]), INDEX(Table1[Fork Length], ROW()), INDEX(Table2[Length], ROW()-ROWS(Table1[])))</f>
        <v>101</v>
      </c>
      <c r="J570" cm="1">
        <f t="array" ref="J570">IF(ROW()&lt;=ROWS(Table1[]), INDEX(Table1[Catch], ROW()), INDEX(Table2[Frequency], ROW()-ROWS(Table1[])))</f>
        <v>1</v>
      </c>
      <c r="K570" t="str" cm="1">
        <f t="array" ref="K570">IF(ROW()&lt;=ROWS(Table1[]), INDEX(Table1[Life Stage], ROW()), INDEX(Table2[Life Stage], ROW()-ROWS(Table1[])))</f>
        <v>Adult</v>
      </c>
      <c r="L570" s="50" cm="1">
        <f t="array" ref="L570">IF(ROW()&lt;=ROWS(Table1[]), INDEX(Table1[SalvageSum], ROW()), INDEX(Table2[SalvageSum], ROW()-ROWS(Table1[])))</f>
        <v>0</v>
      </c>
      <c r="M570" s="50" cm="1">
        <f t="array" ref="M570">IF(ROW()&lt;=ROWS(Table1[]), INDEX(Table1[ExpSalv], ROW()), INDEX(Table2[ExpSalv], ROW()-ROWS(Table1[])))</f>
        <v>0</v>
      </c>
      <c r="N570" t="str" cm="1">
        <f t="array" ref="N570">IF(ROW()&lt;=ROWS(Table1[]), INDEX(Table1[Agency], ROW()), INDEX(Table2[Agency], ROW()-ROWS(Table1[])))</f>
        <v>USFWS</v>
      </c>
      <c r="O570" cm="1">
        <f t="array" ref="O570">IF(ROW()&lt;=ROWS(Table1[]), INDEX(Table1[Notes], ROW()), INDEX(Table2[Comments], ROW()-ROWS(Table1[])))</f>
        <v>0</v>
      </c>
    </row>
    <row r="571" spans="1:15" x14ac:dyDescent="0.25">
      <c r="A571" cm="1">
        <f t="array" ref="A571">IF(ROW()&lt;=ROWS(Table1[]), INDEX(Table1[SurveyNo], ROW()), INDEX(Table2[SurveyNo], ROW()-ROWS(Table1[])))</f>
        <v>0</v>
      </c>
      <c r="B571" s="23" cm="1">
        <f t="array" ref="B571">IF(ROW()&lt;=ROWS(Table1[]), INDEX(Table1[Date], ROW()), INDEX(Table2[Date], ROW()-ROWS(Table1[])))</f>
        <v>45653</v>
      </c>
      <c r="C571" cm="1">
        <f t="array" ref="C571">IF(ROW()&lt;=ROWS(Table1[]), INDEX(Table1[SampleID], ROW()), INDEX(Table2[SampleID], ROW()-ROWS(Table1[])))</f>
        <v>0</v>
      </c>
      <c r="D571" t="str" cm="1">
        <f t="array" ref="D571">IF(ROW()&lt;=ROWS(Table1[]), INDEX(Table1[Survey], ROW()), INDEX(Table2[Survey], ROW()-ROWS(Table1[])))</f>
        <v>Chipps</v>
      </c>
      <c r="E571" t="str" cm="1">
        <f t="array" ref="E571">IF(ROW()&lt;=ROWS(Table1[]), INDEX(Table1[Station Code], ROW()), INDEX(Table2[Station], ROW()-ROWS(Table1[])))</f>
        <v>SB018N</v>
      </c>
      <c r="F571" cm="1">
        <f t="array" ref="F571">IF(ROW()&lt;=ROWS(Table1[]), INDEX(Table1[Region], ROW()), INDEX(Table2[Region], ROW()-ROWS(Table1[])))</f>
        <v>0</v>
      </c>
      <c r="G571" cm="1">
        <f t="array" ref="G571">IF(ROW()&lt;=ROWS(Table1[]), INDEX(Table1[Subregion], ROW()), INDEX(Table2[Subregion], ROW()-ROWS(Table1[])))</f>
        <v>0</v>
      </c>
      <c r="H571" t="str" cm="1">
        <f t="array" ref="H571">IF(ROW()&lt;=ROWS(Table1[]), INDEX(Table1[Stratum], ROW()), INDEX(Table2[Stratum], ROW()-ROWS(Table1[])))</f>
        <v>Chipps Island</v>
      </c>
      <c r="I571" cm="1">
        <f t="array" ref="I571">IF(ROW()&lt;=ROWS(Table1[]), INDEX(Table1[Fork Length], ROW()), INDEX(Table2[Length], ROW()-ROWS(Table1[])))</f>
        <v>105</v>
      </c>
      <c r="J571" cm="1">
        <f t="array" ref="J571">IF(ROW()&lt;=ROWS(Table1[]), INDEX(Table1[Catch], ROW()), INDEX(Table2[Frequency], ROW()-ROWS(Table1[])))</f>
        <v>2</v>
      </c>
      <c r="K571" t="str" cm="1">
        <f t="array" ref="K571">IF(ROW()&lt;=ROWS(Table1[]), INDEX(Table1[Life Stage], ROW()), INDEX(Table2[Life Stage], ROW()-ROWS(Table1[])))</f>
        <v>Adult</v>
      </c>
      <c r="L571" s="50" cm="1">
        <f t="array" ref="L571">IF(ROW()&lt;=ROWS(Table1[]), INDEX(Table1[SalvageSum], ROW()), INDEX(Table2[SalvageSum], ROW()-ROWS(Table1[])))</f>
        <v>0</v>
      </c>
      <c r="M571" s="50" cm="1">
        <f t="array" ref="M571">IF(ROW()&lt;=ROWS(Table1[]), INDEX(Table1[ExpSalv], ROW()), INDEX(Table2[ExpSalv], ROW()-ROWS(Table1[])))</f>
        <v>0</v>
      </c>
      <c r="N571" t="str" cm="1">
        <f t="array" ref="N571">IF(ROW()&lt;=ROWS(Table1[]), INDEX(Table1[Agency], ROW()), INDEX(Table2[Agency], ROW()-ROWS(Table1[])))</f>
        <v>USFWS</v>
      </c>
      <c r="O571" cm="1">
        <f t="array" ref="O571">IF(ROW()&lt;=ROWS(Table1[]), INDEX(Table1[Notes], ROW()), INDEX(Table2[Comments], ROW()-ROWS(Table1[])))</f>
        <v>0</v>
      </c>
    </row>
    <row r="572" spans="1:15" x14ac:dyDescent="0.25">
      <c r="A572" cm="1">
        <f t="array" ref="A572">IF(ROW()&lt;=ROWS(Table1[]), INDEX(Table1[SurveyNo], ROW()), INDEX(Table2[SurveyNo], ROW()-ROWS(Table1[])))</f>
        <v>0</v>
      </c>
      <c r="B572" s="23" cm="1">
        <f t="array" ref="B572">IF(ROW()&lt;=ROWS(Table1[]), INDEX(Table1[Date], ROW()), INDEX(Table2[Date], ROW()-ROWS(Table1[])))</f>
        <v>45653</v>
      </c>
      <c r="C572" cm="1">
        <f t="array" ref="C572">IF(ROW()&lt;=ROWS(Table1[]), INDEX(Table1[SampleID], ROW()), INDEX(Table2[SampleID], ROW()-ROWS(Table1[])))</f>
        <v>0</v>
      </c>
      <c r="D572" t="str" cm="1">
        <f t="array" ref="D572">IF(ROW()&lt;=ROWS(Table1[]), INDEX(Table1[Survey], ROW()), INDEX(Table2[Survey], ROW()-ROWS(Table1[])))</f>
        <v>Chipps</v>
      </c>
      <c r="E572" t="str" cm="1">
        <f t="array" ref="E572">IF(ROW()&lt;=ROWS(Table1[]), INDEX(Table1[Station Code], ROW()), INDEX(Table2[Station], ROW()-ROWS(Table1[])))</f>
        <v>SB018N</v>
      </c>
      <c r="F572" cm="1">
        <f t="array" ref="F572">IF(ROW()&lt;=ROWS(Table1[]), INDEX(Table1[Region], ROW()), INDEX(Table2[Region], ROW()-ROWS(Table1[])))</f>
        <v>0</v>
      </c>
      <c r="G572" cm="1">
        <f t="array" ref="G572">IF(ROW()&lt;=ROWS(Table1[]), INDEX(Table1[Subregion], ROW()), INDEX(Table2[Subregion], ROW()-ROWS(Table1[])))</f>
        <v>0</v>
      </c>
      <c r="H572" t="str" cm="1">
        <f t="array" ref="H572">IF(ROW()&lt;=ROWS(Table1[]), INDEX(Table1[Stratum], ROW()), INDEX(Table2[Stratum], ROW()-ROWS(Table1[])))</f>
        <v>Chipps Island</v>
      </c>
      <c r="I572" cm="1">
        <f t="array" ref="I572">IF(ROW()&lt;=ROWS(Table1[]), INDEX(Table1[Fork Length], ROW()), INDEX(Table2[Length], ROW()-ROWS(Table1[])))</f>
        <v>107</v>
      </c>
      <c r="J572" cm="1">
        <f t="array" ref="J572">IF(ROW()&lt;=ROWS(Table1[]), INDEX(Table1[Catch], ROW()), INDEX(Table2[Frequency], ROW()-ROWS(Table1[])))</f>
        <v>1</v>
      </c>
      <c r="K572" t="str" cm="1">
        <f t="array" ref="K572">IF(ROW()&lt;=ROWS(Table1[]), INDEX(Table1[Life Stage], ROW()), INDEX(Table2[Life Stage], ROW()-ROWS(Table1[])))</f>
        <v>Adult</v>
      </c>
      <c r="L572" s="50" cm="1">
        <f t="array" ref="L572">IF(ROW()&lt;=ROWS(Table1[]), INDEX(Table1[SalvageSum], ROW()), INDEX(Table2[SalvageSum], ROW()-ROWS(Table1[])))</f>
        <v>0</v>
      </c>
      <c r="M572" s="50" cm="1">
        <f t="array" ref="M572">IF(ROW()&lt;=ROWS(Table1[]), INDEX(Table1[ExpSalv], ROW()), INDEX(Table2[ExpSalv], ROW()-ROWS(Table1[])))</f>
        <v>0</v>
      </c>
      <c r="N572" t="str" cm="1">
        <f t="array" ref="N572">IF(ROW()&lt;=ROWS(Table1[]), INDEX(Table1[Agency], ROW()), INDEX(Table2[Agency], ROW()-ROWS(Table1[])))</f>
        <v>USFWS</v>
      </c>
      <c r="O572" cm="1">
        <f t="array" ref="O572">IF(ROW()&lt;=ROWS(Table1[]), INDEX(Table1[Notes], ROW()), INDEX(Table2[Comments], ROW()-ROWS(Table1[])))</f>
        <v>0</v>
      </c>
    </row>
    <row r="573" spans="1:15" x14ac:dyDescent="0.25">
      <c r="A573" cm="1">
        <f t="array" ref="A573">IF(ROW()&lt;=ROWS(Table1[]), INDEX(Table1[SurveyNo], ROW()), INDEX(Table2[SurveyNo], ROW()-ROWS(Table1[])))</f>
        <v>0</v>
      </c>
      <c r="B573" s="23" cm="1">
        <f t="array" ref="B573">IF(ROW()&lt;=ROWS(Table1[]), INDEX(Table1[Date], ROW()), INDEX(Table2[Date], ROW()-ROWS(Table1[])))</f>
        <v>45653</v>
      </c>
      <c r="C573" cm="1">
        <f t="array" ref="C573">IF(ROW()&lt;=ROWS(Table1[]), INDEX(Table1[SampleID], ROW()), INDEX(Table2[SampleID], ROW()-ROWS(Table1[])))</f>
        <v>0</v>
      </c>
      <c r="D573" t="str" cm="1">
        <f t="array" ref="D573">IF(ROW()&lt;=ROWS(Table1[]), INDEX(Table1[Survey], ROW()), INDEX(Table2[Survey], ROW()-ROWS(Table1[])))</f>
        <v>Chipps</v>
      </c>
      <c r="E573" t="str" cm="1">
        <f t="array" ref="E573">IF(ROW()&lt;=ROWS(Table1[]), INDEX(Table1[Station Code], ROW()), INDEX(Table2[Station], ROW()-ROWS(Table1[])))</f>
        <v>SB018N</v>
      </c>
      <c r="F573" cm="1">
        <f t="array" ref="F573">IF(ROW()&lt;=ROWS(Table1[]), INDEX(Table1[Region], ROW()), INDEX(Table2[Region], ROW()-ROWS(Table1[])))</f>
        <v>0</v>
      </c>
      <c r="G573" cm="1">
        <f t="array" ref="G573">IF(ROW()&lt;=ROWS(Table1[]), INDEX(Table1[Subregion], ROW()), INDEX(Table2[Subregion], ROW()-ROWS(Table1[])))</f>
        <v>0</v>
      </c>
      <c r="H573" t="str" cm="1">
        <f t="array" ref="H573">IF(ROW()&lt;=ROWS(Table1[]), INDEX(Table1[Stratum], ROW()), INDEX(Table2[Stratum], ROW()-ROWS(Table1[])))</f>
        <v>Chipps Island</v>
      </c>
      <c r="I573" cm="1">
        <f t="array" ref="I573">IF(ROW()&lt;=ROWS(Table1[]), INDEX(Table1[Fork Length], ROW()), INDEX(Table2[Length], ROW()-ROWS(Table1[])))</f>
        <v>108</v>
      </c>
      <c r="J573" cm="1">
        <f t="array" ref="J573">IF(ROW()&lt;=ROWS(Table1[]), INDEX(Table1[Catch], ROW()), INDEX(Table2[Frequency], ROW()-ROWS(Table1[])))</f>
        <v>1</v>
      </c>
      <c r="K573" t="str" cm="1">
        <f t="array" ref="K573">IF(ROW()&lt;=ROWS(Table1[]), INDEX(Table1[Life Stage], ROW()), INDEX(Table2[Life Stage], ROW()-ROWS(Table1[])))</f>
        <v>Adult</v>
      </c>
      <c r="L573" s="50" cm="1">
        <f t="array" ref="L573">IF(ROW()&lt;=ROWS(Table1[]), INDEX(Table1[SalvageSum], ROW()), INDEX(Table2[SalvageSum], ROW()-ROWS(Table1[])))</f>
        <v>0</v>
      </c>
      <c r="M573" s="50" cm="1">
        <f t="array" ref="M573">IF(ROW()&lt;=ROWS(Table1[]), INDEX(Table1[ExpSalv], ROW()), INDEX(Table2[ExpSalv], ROW()-ROWS(Table1[])))</f>
        <v>0</v>
      </c>
      <c r="N573" t="str" cm="1">
        <f t="array" ref="N573">IF(ROW()&lt;=ROWS(Table1[]), INDEX(Table1[Agency], ROW()), INDEX(Table2[Agency], ROW()-ROWS(Table1[])))</f>
        <v>USFWS</v>
      </c>
      <c r="O573" cm="1">
        <f t="array" ref="O573">IF(ROW()&lt;=ROWS(Table1[]), INDEX(Table1[Notes], ROW()), INDEX(Table2[Comments], ROW()-ROWS(Table1[])))</f>
        <v>0</v>
      </c>
    </row>
    <row r="574" spans="1:15" x14ac:dyDescent="0.25">
      <c r="A574" cm="1">
        <f t="array" ref="A574">IF(ROW()&lt;=ROWS(Table1[]), INDEX(Table1[SurveyNo], ROW()), INDEX(Table2[SurveyNo], ROW()-ROWS(Table1[])))</f>
        <v>0</v>
      </c>
      <c r="B574" s="23" cm="1">
        <f t="array" ref="B574">IF(ROW()&lt;=ROWS(Table1[]), INDEX(Table1[Date], ROW()), INDEX(Table2[Date], ROW()-ROWS(Table1[])))</f>
        <v>45653</v>
      </c>
      <c r="C574" cm="1">
        <f t="array" ref="C574">IF(ROW()&lt;=ROWS(Table1[]), INDEX(Table1[SampleID], ROW()), INDEX(Table2[SampleID], ROW()-ROWS(Table1[])))</f>
        <v>0</v>
      </c>
      <c r="D574" t="str" cm="1">
        <f t="array" ref="D574">IF(ROW()&lt;=ROWS(Table1[]), INDEX(Table1[Survey], ROW()), INDEX(Table2[Survey], ROW()-ROWS(Table1[])))</f>
        <v>Chipps</v>
      </c>
      <c r="E574" t="str" cm="1">
        <f t="array" ref="E574">IF(ROW()&lt;=ROWS(Table1[]), INDEX(Table1[Station Code], ROW()), INDEX(Table2[Station], ROW()-ROWS(Table1[])))</f>
        <v>SB018N</v>
      </c>
      <c r="F574" cm="1">
        <f t="array" ref="F574">IF(ROW()&lt;=ROWS(Table1[]), INDEX(Table1[Region], ROW()), INDEX(Table2[Region], ROW()-ROWS(Table1[])))</f>
        <v>0</v>
      </c>
      <c r="G574" cm="1">
        <f t="array" ref="G574">IF(ROW()&lt;=ROWS(Table1[]), INDEX(Table1[Subregion], ROW()), INDEX(Table2[Subregion], ROW()-ROWS(Table1[])))</f>
        <v>0</v>
      </c>
      <c r="H574" t="str" cm="1">
        <f t="array" ref="H574">IF(ROW()&lt;=ROWS(Table1[]), INDEX(Table1[Stratum], ROW()), INDEX(Table2[Stratum], ROW()-ROWS(Table1[])))</f>
        <v>Chipps Island</v>
      </c>
      <c r="I574" cm="1">
        <f t="array" ref="I574">IF(ROW()&lt;=ROWS(Table1[]), INDEX(Table1[Fork Length], ROW()), INDEX(Table2[Length], ROW()-ROWS(Table1[])))</f>
        <v>112</v>
      </c>
      <c r="J574" cm="1">
        <f t="array" ref="J574">IF(ROW()&lt;=ROWS(Table1[]), INDEX(Table1[Catch], ROW()), INDEX(Table2[Frequency], ROW()-ROWS(Table1[])))</f>
        <v>1</v>
      </c>
      <c r="K574" t="str" cm="1">
        <f t="array" ref="K574">IF(ROW()&lt;=ROWS(Table1[]), INDEX(Table1[Life Stage], ROW()), INDEX(Table2[Life Stage], ROW()-ROWS(Table1[])))</f>
        <v>Adult</v>
      </c>
      <c r="L574" s="50" cm="1">
        <f t="array" ref="L574">IF(ROW()&lt;=ROWS(Table1[]), INDEX(Table1[SalvageSum], ROW()), INDEX(Table2[SalvageSum], ROW()-ROWS(Table1[])))</f>
        <v>0</v>
      </c>
      <c r="M574" s="50" cm="1">
        <f t="array" ref="M574">IF(ROW()&lt;=ROWS(Table1[]), INDEX(Table1[ExpSalv], ROW()), INDEX(Table2[ExpSalv], ROW()-ROWS(Table1[])))</f>
        <v>0</v>
      </c>
      <c r="N574" t="str" cm="1">
        <f t="array" ref="N574">IF(ROW()&lt;=ROWS(Table1[]), INDEX(Table1[Agency], ROW()), INDEX(Table2[Agency], ROW()-ROWS(Table1[])))</f>
        <v>USFWS</v>
      </c>
      <c r="O574" cm="1">
        <f t="array" ref="O574">IF(ROW()&lt;=ROWS(Table1[]), INDEX(Table1[Notes], ROW()), INDEX(Table2[Comments], ROW()-ROWS(Table1[])))</f>
        <v>0</v>
      </c>
    </row>
    <row r="575" spans="1:15" x14ac:dyDescent="0.25">
      <c r="A575" cm="1">
        <f t="array" ref="A575">IF(ROW()&lt;=ROWS(Table1[]), INDEX(Table1[SurveyNo], ROW()), INDEX(Table2[SurveyNo], ROW()-ROWS(Table1[])))</f>
        <v>0</v>
      </c>
      <c r="B575" s="23" cm="1">
        <f t="array" ref="B575">IF(ROW()&lt;=ROWS(Table1[]), INDEX(Table1[Date], ROW()), INDEX(Table2[Date], ROW()-ROWS(Table1[])))</f>
        <v>45653</v>
      </c>
      <c r="C575" cm="1">
        <f t="array" ref="C575">IF(ROW()&lt;=ROWS(Table1[]), INDEX(Table1[SampleID], ROW()), INDEX(Table2[SampleID], ROW()-ROWS(Table1[])))</f>
        <v>0</v>
      </c>
      <c r="D575" t="str" cm="1">
        <f t="array" ref="D575">IF(ROW()&lt;=ROWS(Table1[]), INDEX(Table1[Survey], ROW()), INDEX(Table2[Survey], ROW()-ROWS(Table1[])))</f>
        <v>Chipps</v>
      </c>
      <c r="E575" t="str" cm="1">
        <f t="array" ref="E575">IF(ROW()&lt;=ROWS(Table1[]), INDEX(Table1[Station Code], ROW()), INDEX(Table2[Station], ROW()-ROWS(Table1[])))</f>
        <v>SB018N</v>
      </c>
      <c r="F575" cm="1">
        <f t="array" ref="F575">IF(ROW()&lt;=ROWS(Table1[]), INDEX(Table1[Region], ROW()), INDEX(Table2[Region], ROW()-ROWS(Table1[])))</f>
        <v>0</v>
      </c>
      <c r="G575" cm="1">
        <f t="array" ref="G575">IF(ROW()&lt;=ROWS(Table1[]), INDEX(Table1[Subregion], ROW()), INDEX(Table2[Subregion], ROW()-ROWS(Table1[])))</f>
        <v>0</v>
      </c>
      <c r="H575" t="str" cm="1">
        <f t="array" ref="H575">IF(ROW()&lt;=ROWS(Table1[]), INDEX(Table1[Stratum], ROW()), INDEX(Table2[Stratum], ROW()-ROWS(Table1[])))</f>
        <v>Chipps Island</v>
      </c>
      <c r="I575" cm="1">
        <f t="array" ref="I575">IF(ROW()&lt;=ROWS(Table1[]), INDEX(Table1[Fork Length], ROW()), INDEX(Table2[Length], ROW()-ROWS(Table1[])))</f>
        <v>111</v>
      </c>
      <c r="J575" cm="1">
        <f t="array" ref="J575">IF(ROW()&lt;=ROWS(Table1[]), INDEX(Table1[Catch], ROW()), INDEX(Table2[Frequency], ROW()-ROWS(Table1[])))</f>
        <v>1</v>
      </c>
      <c r="K575" t="str" cm="1">
        <f t="array" ref="K575">IF(ROW()&lt;=ROWS(Table1[]), INDEX(Table1[Life Stage], ROW()), INDEX(Table2[Life Stage], ROW()-ROWS(Table1[])))</f>
        <v>Adult</v>
      </c>
      <c r="L575" s="50" cm="1">
        <f t="array" ref="L575">IF(ROW()&lt;=ROWS(Table1[]), INDEX(Table1[SalvageSum], ROW()), INDEX(Table2[SalvageSum], ROW()-ROWS(Table1[])))</f>
        <v>0</v>
      </c>
      <c r="M575" s="50" cm="1">
        <f t="array" ref="M575">IF(ROW()&lt;=ROWS(Table1[]), INDEX(Table1[ExpSalv], ROW()), INDEX(Table2[ExpSalv], ROW()-ROWS(Table1[])))</f>
        <v>0</v>
      </c>
      <c r="N575" t="str" cm="1">
        <f t="array" ref="N575">IF(ROW()&lt;=ROWS(Table1[]), INDEX(Table1[Agency], ROW()), INDEX(Table2[Agency], ROW()-ROWS(Table1[])))</f>
        <v>USFWS</v>
      </c>
      <c r="O575" cm="1">
        <f t="array" ref="O575">IF(ROW()&lt;=ROWS(Table1[]), INDEX(Table1[Notes], ROW()), INDEX(Table2[Comments], ROW()-ROWS(Table1[])))</f>
        <v>0</v>
      </c>
    </row>
    <row r="576" spans="1:15" x14ac:dyDescent="0.25">
      <c r="A576" cm="1">
        <f t="array" ref="A576">IF(ROW()&lt;=ROWS(Table1[]), INDEX(Table1[SurveyNo], ROW()), INDEX(Table2[SurveyNo], ROW()-ROWS(Table1[])))</f>
        <v>0</v>
      </c>
      <c r="B576" s="23" cm="1">
        <f t="array" ref="B576">IF(ROW()&lt;=ROWS(Table1[]), INDEX(Table1[Date], ROW()), INDEX(Table2[Date], ROW()-ROWS(Table1[])))</f>
        <v>45653</v>
      </c>
      <c r="C576" cm="1">
        <f t="array" ref="C576">IF(ROW()&lt;=ROWS(Table1[]), INDEX(Table1[SampleID], ROW()), INDEX(Table2[SampleID], ROW()-ROWS(Table1[])))</f>
        <v>0</v>
      </c>
      <c r="D576" t="str" cm="1">
        <f t="array" ref="D576">IF(ROW()&lt;=ROWS(Table1[]), INDEX(Table1[Survey], ROW()), INDEX(Table2[Survey], ROW()-ROWS(Table1[])))</f>
        <v>Chipps</v>
      </c>
      <c r="E576" t="str" cm="1">
        <f t="array" ref="E576">IF(ROW()&lt;=ROWS(Table1[]), INDEX(Table1[Station Code], ROW()), INDEX(Table2[Station], ROW()-ROWS(Table1[])))</f>
        <v>SB018N</v>
      </c>
      <c r="F576" cm="1">
        <f t="array" ref="F576">IF(ROW()&lt;=ROWS(Table1[]), INDEX(Table1[Region], ROW()), INDEX(Table2[Region], ROW()-ROWS(Table1[])))</f>
        <v>0</v>
      </c>
      <c r="G576" cm="1">
        <f t="array" ref="G576">IF(ROW()&lt;=ROWS(Table1[]), INDEX(Table1[Subregion], ROW()), INDEX(Table2[Subregion], ROW()-ROWS(Table1[])))</f>
        <v>0</v>
      </c>
      <c r="H576" t="str" cm="1">
        <f t="array" ref="H576">IF(ROW()&lt;=ROWS(Table1[]), INDEX(Table1[Stratum], ROW()), INDEX(Table2[Stratum], ROW()-ROWS(Table1[])))</f>
        <v>Chipps Island</v>
      </c>
      <c r="I576" cm="1">
        <f t="array" ref="I576">IF(ROW()&lt;=ROWS(Table1[]), INDEX(Table1[Fork Length], ROW()), INDEX(Table2[Length], ROW()-ROWS(Table1[])))</f>
        <v>115</v>
      </c>
      <c r="J576" cm="1">
        <f t="array" ref="J576">IF(ROW()&lt;=ROWS(Table1[]), INDEX(Table1[Catch], ROW()), INDEX(Table2[Frequency], ROW()-ROWS(Table1[])))</f>
        <v>2</v>
      </c>
      <c r="K576" t="str" cm="1">
        <f t="array" ref="K576">IF(ROW()&lt;=ROWS(Table1[]), INDEX(Table1[Life Stage], ROW()), INDEX(Table2[Life Stage], ROW()-ROWS(Table1[])))</f>
        <v>Adult</v>
      </c>
      <c r="L576" s="50" cm="1">
        <f t="array" ref="L576">IF(ROW()&lt;=ROWS(Table1[]), INDEX(Table1[SalvageSum], ROW()), INDEX(Table2[SalvageSum], ROW()-ROWS(Table1[])))</f>
        <v>0</v>
      </c>
      <c r="M576" s="50" cm="1">
        <f t="array" ref="M576">IF(ROW()&lt;=ROWS(Table1[]), INDEX(Table1[ExpSalv], ROW()), INDEX(Table2[ExpSalv], ROW()-ROWS(Table1[])))</f>
        <v>0</v>
      </c>
      <c r="N576" t="str" cm="1">
        <f t="array" ref="N576">IF(ROW()&lt;=ROWS(Table1[]), INDEX(Table1[Agency], ROW()), INDEX(Table2[Agency], ROW()-ROWS(Table1[])))</f>
        <v>USFWS</v>
      </c>
      <c r="O576" cm="1">
        <f t="array" ref="O576">IF(ROW()&lt;=ROWS(Table1[]), INDEX(Table1[Notes], ROW()), INDEX(Table2[Comments], ROW()-ROWS(Table1[])))</f>
        <v>0</v>
      </c>
    </row>
    <row r="577" spans="1:15" x14ac:dyDescent="0.25">
      <c r="A577" cm="1">
        <f t="array" ref="A577">IF(ROW()&lt;=ROWS(Table1[]), INDEX(Table1[SurveyNo], ROW()), INDEX(Table2[SurveyNo], ROW()-ROWS(Table1[])))</f>
        <v>0</v>
      </c>
      <c r="B577" s="23" cm="1">
        <f t="array" ref="B577">IF(ROW()&lt;=ROWS(Table1[]), INDEX(Table1[Date], ROW()), INDEX(Table2[Date], ROW()-ROWS(Table1[])))</f>
        <v>45653</v>
      </c>
      <c r="C577" cm="1">
        <f t="array" ref="C577">IF(ROW()&lt;=ROWS(Table1[]), INDEX(Table1[SampleID], ROW()), INDEX(Table2[SampleID], ROW()-ROWS(Table1[])))</f>
        <v>0</v>
      </c>
      <c r="D577" t="str" cm="1">
        <f t="array" ref="D577">IF(ROW()&lt;=ROWS(Table1[]), INDEX(Table1[Survey], ROW()), INDEX(Table2[Survey], ROW()-ROWS(Table1[])))</f>
        <v>Chipps</v>
      </c>
      <c r="E577" t="str" cm="1">
        <f t="array" ref="E577">IF(ROW()&lt;=ROWS(Table1[]), INDEX(Table1[Station Code], ROW()), INDEX(Table2[Station], ROW()-ROWS(Table1[])))</f>
        <v>SB018N</v>
      </c>
      <c r="F577" cm="1">
        <f t="array" ref="F577">IF(ROW()&lt;=ROWS(Table1[]), INDEX(Table1[Region], ROW()), INDEX(Table2[Region], ROW()-ROWS(Table1[])))</f>
        <v>0</v>
      </c>
      <c r="G577" cm="1">
        <f t="array" ref="G577">IF(ROW()&lt;=ROWS(Table1[]), INDEX(Table1[Subregion], ROW()), INDEX(Table2[Subregion], ROW()-ROWS(Table1[])))</f>
        <v>0</v>
      </c>
      <c r="H577" t="str" cm="1">
        <f t="array" ref="H577">IF(ROW()&lt;=ROWS(Table1[]), INDEX(Table1[Stratum], ROW()), INDEX(Table2[Stratum], ROW()-ROWS(Table1[])))</f>
        <v>Chipps Island</v>
      </c>
      <c r="I577" cm="1">
        <f t="array" ref="I577">IF(ROW()&lt;=ROWS(Table1[]), INDEX(Table1[Fork Length], ROW()), INDEX(Table2[Length], ROW()-ROWS(Table1[])))</f>
        <v>120</v>
      </c>
      <c r="J577" cm="1">
        <f t="array" ref="J577">IF(ROW()&lt;=ROWS(Table1[]), INDEX(Table1[Catch], ROW()), INDEX(Table2[Frequency], ROW()-ROWS(Table1[])))</f>
        <v>1</v>
      </c>
      <c r="K577" t="str" cm="1">
        <f t="array" ref="K577">IF(ROW()&lt;=ROWS(Table1[]), INDEX(Table1[Life Stage], ROW()), INDEX(Table2[Life Stage], ROW()-ROWS(Table1[])))</f>
        <v>Adult</v>
      </c>
      <c r="L577" s="50" cm="1">
        <f t="array" ref="L577">IF(ROW()&lt;=ROWS(Table1[]), INDEX(Table1[SalvageSum], ROW()), INDEX(Table2[SalvageSum], ROW()-ROWS(Table1[])))</f>
        <v>0</v>
      </c>
      <c r="M577" s="50" cm="1">
        <f t="array" ref="M577">IF(ROW()&lt;=ROWS(Table1[]), INDEX(Table1[ExpSalv], ROW()), INDEX(Table2[ExpSalv], ROW()-ROWS(Table1[])))</f>
        <v>0</v>
      </c>
      <c r="N577" t="str" cm="1">
        <f t="array" ref="N577">IF(ROW()&lt;=ROWS(Table1[]), INDEX(Table1[Agency], ROW()), INDEX(Table2[Agency], ROW()-ROWS(Table1[])))</f>
        <v>USFWS</v>
      </c>
      <c r="O577" cm="1">
        <f t="array" ref="O577">IF(ROW()&lt;=ROWS(Table1[]), INDEX(Table1[Notes], ROW()), INDEX(Table2[Comments], ROW()-ROWS(Table1[])))</f>
        <v>0</v>
      </c>
    </row>
    <row r="578" spans="1:15" x14ac:dyDescent="0.25">
      <c r="A578" cm="1">
        <f t="array" ref="A578">IF(ROW()&lt;=ROWS(Table1[]), INDEX(Table1[SurveyNo], ROW()), INDEX(Table2[SurveyNo], ROW()-ROWS(Table1[])))</f>
        <v>0</v>
      </c>
      <c r="B578" s="23" cm="1">
        <f t="array" ref="B578">IF(ROW()&lt;=ROWS(Table1[]), INDEX(Table1[Date], ROW()), INDEX(Table2[Date], ROW()-ROWS(Table1[])))</f>
        <v>45653</v>
      </c>
      <c r="C578" cm="1">
        <f t="array" ref="C578">IF(ROW()&lt;=ROWS(Table1[]), INDEX(Table1[SampleID], ROW()), INDEX(Table2[SampleID], ROW()-ROWS(Table1[])))</f>
        <v>0</v>
      </c>
      <c r="D578" t="str" cm="1">
        <f t="array" ref="D578">IF(ROW()&lt;=ROWS(Table1[]), INDEX(Table1[Survey], ROW()), INDEX(Table2[Survey], ROW()-ROWS(Table1[])))</f>
        <v>Chipps</v>
      </c>
      <c r="E578" t="str" cm="1">
        <f t="array" ref="E578">IF(ROW()&lt;=ROWS(Table1[]), INDEX(Table1[Station Code], ROW()), INDEX(Table2[Station], ROW()-ROWS(Table1[])))</f>
        <v>SB018N</v>
      </c>
      <c r="F578" cm="1">
        <f t="array" ref="F578">IF(ROW()&lt;=ROWS(Table1[]), INDEX(Table1[Region], ROW()), INDEX(Table2[Region], ROW()-ROWS(Table1[])))</f>
        <v>0</v>
      </c>
      <c r="G578" cm="1">
        <f t="array" ref="G578">IF(ROW()&lt;=ROWS(Table1[]), INDEX(Table1[Subregion], ROW()), INDEX(Table2[Subregion], ROW()-ROWS(Table1[])))</f>
        <v>0</v>
      </c>
      <c r="H578" t="str" cm="1">
        <f t="array" ref="H578">IF(ROW()&lt;=ROWS(Table1[]), INDEX(Table1[Stratum], ROW()), INDEX(Table2[Stratum], ROW()-ROWS(Table1[])))</f>
        <v>Chipps Island</v>
      </c>
      <c r="I578" cm="1">
        <f t="array" ref="I578">IF(ROW()&lt;=ROWS(Table1[]), INDEX(Table1[Fork Length], ROW()), INDEX(Table2[Length], ROW()-ROWS(Table1[])))</f>
        <v>96</v>
      </c>
      <c r="J578" cm="1">
        <f t="array" ref="J578">IF(ROW()&lt;=ROWS(Table1[]), INDEX(Table1[Catch], ROW()), INDEX(Table2[Frequency], ROW()-ROWS(Table1[])))</f>
        <v>1</v>
      </c>
      <c r="K578" t="str" cm="1">
        <f t="array" ref="K578">IF(ROW()&lt;=ROWS(Table1[]), INDEX(Table1[Life Stage], ROW()), INDEX(Table2[Life Stage], ROW()-ROWS(Table1[])))</f>
        <v>Adult</v>
      </c>
      <c r="L578" s="50" cm="1">
        <f t="array" ref="L578">IF(ROW()&lt;=ROWS(Table1[]), INDEX(Table1[SalvageSum], ROW()), INDEX(Table2[SalvageSum], ROW()-ROWS(Table1[])))</f>
        <v>0</v>
      </c>
      <c r="M578" s="50" cm="1">
        <f t="array" ref="M578">IF(ROW()&lt;=ROWS(Table1[]), INDEX(Table1[ExpSalv], ROW()), INDEX(Table2[ExpSalv], ROW()-ROWS(Table1[])))</f>
        <v>0</v>
      </c>
      <c r="N578" t="str" cm="1">
        <f t="array" ref="N578">IF(ROW()&lt;=ROWS(Table1[]), INDEX(Table1[Agency], ROW()), INDEX(Table2[Agency], ROW()-ROWS(Table1[])))</f>
        <v>USFWS</v>
      </c>
      <c r="O578" cm="1">
        <f t="array" ref="O578">IF(ROW()&lt;=ROWS(Table1[]), INDEX(Table1[Notes], ROW()), INDEX(Table2[Comments], ROW()-ROWS(Table1[])))</f>
        <v>0</v>
      </c>
    </row>
    <row r="579" spans="1:15" x14ac:dyDescent="0.25">
      <c r="A579" cm="1">
        <f t="array" ref="A579">IF(ROW()&lt;=ROWS(Table1[]), INDEX(Table1[SurveyNo], ROW()), INDEX(Table2[SurveyNo], ROW()-ROWS(Table1[])))</f>
        <v>0</v>
      </c>
      <c r="B579" s="23" cm="1">
        <f t="array" ref="B579">IF(ROW()&lt;=ROWS(Table1[]), INDEX(Table1[Date], ROW()), INDEX(Table2[Date], ROW()-ROWS(Table1[])))</f>
        <v>45653</v>
      </c>
      <c r="C579" cm="1">
        <f t="array" ref="C579">IF(ROW()&lt;=ROWS(Table1[]), INDEX(Table1[SampleID], ROW()), INDEX(Table2[SampleID], ROW()-ROWS(Table1[])))</f>
        <v>0</v>
      </c>
      <c r="D579" t="str" cm="1">
        <f t="array" ref="D579">IF(ROW()&lt;=ROWS(Table1[]), INDEX(Table1[Survey], ROW()), INDEX(Table2[Survey], ROW()-ROWS(Table1[])))</f>
        <v>Chipps</v>
      </c>
      <c r="E579" t="str" cm="1">
        <f t="array" ref="E579">IF(ROW()&lt;=ROWS(Table1[]), INDEX(Table1[Station Code], ROW()), INDEX(Table2[Station], ROW()-ROWS(Table1[])))</f>
        <v>SB018N</v>
      </c>
      <c r="F579" cm="1">
        <f t="array" ref="F579">IF(ROW()&lt;=ROWS(Table1[]), INDEX(Table1[Region], ROW()), INDEX(Table2[Region], ROW()-ROWS(Table1[])))</f>
        <v>0</v>
      </c>
      <c r="G579" cm="1">
        <f t="array" ref="G579">IF(ROW()&lt;=ROWS(Table1[]), INDEX(Table1[Subregion], ROW()), INDEX(Table2[Subregion], ROW()-ROWS(Table1[])))</f>
        <v>0</v>
      </c>
      <c r="H579" t="str" cm="1">
        <f t="array" ref="H579">IF(ROW()&lt;=ROWS(Table1[]), INDEX(Table1[Stratum], ROW()), INDEX(Table2[Stratum], ROW()-ROWS(Table1[])))</f>
        <v>Chipps Island</v>
      </c>
      <c r="I579" cm="1">
        <f t="array" ref="I579">IF(ROW()&lt;=ROWS(Table1[]), INDEX(Table1[Fork Length], ROW()), INDEX(Table2[Length], ROW()-ROWS(Table1[])))</f>
        <v>95</v>
      </c>
      <c r="J579" cm="1">
        <f t="array" ref="J579">IF(ROW()&lt;=ROWS(Table1[]), INDEX(Table1[Catch], ROW()), INDEX(Table2[Frequency], ROW()-ROWS(Table1[])))</f>
        <v>1</v>
      </c>
      <c r="K579" t="str" cm="1">
        <f t="array" ref="K579">IF(ROW()&lt;=ROWS(Table1[]), INDEX(Table1[Life Stage], ROW()), INDEX(Table2[Life Stage], ROW()-ROWS(Table1[])))</f>
        <v>Adult</v>
      </c>
      <c r="L579" s="50" cm="1">
        <f t="array" ref="L579">IF(ROW()&lt;=ROWS(Table1[]), INDEX(Table1[SalvageSum], ROW()), INDEX(Table2[SalvageSum], ROW()-ROWS(Table1[])))</f>
        <v>0</v>
      </c>
      <c r="M579" s="50" cm="1">
        <f t="array" ref="M579">IF(ROW()&lt;=ROWS(Table1[]), INDEX(Table1[ExpSalv], ROW()), INDEX(Table2[ExpSalv], ROW()-ROWS(Table1[])))</f>
        <v>0</v>
      </c>
      <c r="N579" t="str" cm="1">
        <f t="array" ref="N579">IF(ROW()&lt;=ROWS(Table1[]), INDEX(Table1[Agency], ROW()), INDEX(Table2[Agency], ROW()-ROWS(Table1[])))</f>
        <v>USFWS</v>
      </c>
      <c r="O579" cm="1">
        <f t="array" ref="O579">IF(ROW()&lt;=ROWS(Table1[]), INDEX(Table1[Notes], ROW()), INDEX(Table2[Comments], ROW()-ROWS(Table1[])))</f>
        <v>0</v>
      </c>
    </row>
    <row r="580" spans="1:15" x14ac:dyDescent="0.25">
      <c r="A580" cm="1">
        <f t="array" ref="A580">IF(ROW()&lt;=ROWS(Table1[]), INDEX(Table1[SurveyNo], ROW()), INDEX(Table2[SurveyNo], ROW()-ROWS(Table1[])))</f>
        <v>0</v>
      </c>
      <c r="B580" s="23" cm="1">
        <f t="array" ref="B580">IF(ROW()&lt;=ROWS(Table1[]), INDEX(Table1[Date], ROW()), INDEX(Table2[Date], ROW()-ROWS(Table1[])))</f>
        <v>45653</v>
      </c>
      <c r="C580" cm="1">
        <f t="array" ref="C580">IF(ROW()&lt;=ROWS(Table1[]), INDEX(Table1[SampleID], ROW()), INDEX(Table2[SampleID], ROW()-ROWS(Table1[])))</f>
        <v>0</v>
      </c>
      <c r="D580" t="str" cm="1">
        <f t="array" ref="D580">IF(ROW()&lt;=ROWS(Table1[]), INDEX(Table1[Survey], ROW()), INDEX(Table2[Survey], ROW()-ROWS(Table1[])))</f>
        <v>Chipps</v>
      </c>
      <c r="E580" t="str" cm="1">
        <f t="array" ref="E580">IF(ROW()&lt;=ROWS(Table1[]), INDEX(Table1[Station Code], ROW()), INDEX(Table2[Station], ROW()-ROWS(Table1[])))</f>
        <v>SB018N</v>
      </c>
      <c r="F580" cm="1">
        <f t="array" ref="F580">IF(ROW()&lt;=ROWS(Table1[]), INDEX(Table1[Region], ROW()), INDEX(Table2[Region], ROW()-ROWS(Table1[])))</f>
        <v>0</v>
      </c>
      <c r="G580" cm="1">
        <f t="array" ref="G580">IF(ROW()&lt;=ROWS(Table1[]), INDEX(Table1[Subregion], ROW()), INDEX(Table2[Subregion], ROW()-ROWS(Table1[])))</f>
        <v>0</v>
      </c>
      <c r="H580" t="str" cm="1">
        <f t="array" ref="H580">IF(ROW()&lt;=ROWS(Table1[]), INDEX(Table1[Stratum], ROW()), INDEX(Table2[Stratum], ROW()-ROWS(Table1[])))</f>
        <v>Chipps Island</v>
      </c>
      <c r="I580" cm="1">
        <f t="array" ref="I580">IF(ROW()&lt;=ROWS(Table1[]), INDEX(Table1[Fork Length], ROW()), INDEX(Table2[Length], ROW()-ROWS(Table1[])))</f>
        <v>110</v>
      </c>
      <c r="J580" cm="1">
        <f t="array" ref="J580">IF(ROW()&lt;=ROWS(Table1[]), INDEX(Table1[Catch], ROW()), INDEX(Table2[Frequency], ROW()-ROWS(Table1[])))</f>
        <v>1</v>
      </c>
      <c r="K580" t="str" cm="1">
        <f t="array" ref="K580">IF(ROW()&lt;=ROWS(Table1[]), INDEX(Table1[Life Stage], ROW()), INDEX(Table2[Life Stage], ROW()-ROWS(Table1[])))</f>
        <v>Adult</v>
      </c>
      <c r="L580" s="50" cm="1">
        <f t="array" ref="L580">IF(ROW()&lt;=ROWS(Table1[]), INDEX(Table1[SalvageSum], ROW()), INDEX(Table2[SalvageSum], ROW()-ROWS(Table1[])))</f>
        <v>0</v>
      </c>
      <c r="M580" s="50" cm="1">
        <f t="array" ref="M580">IF(ROW()&lt;=ROWS(Table1[]), INDEX(Table1[ExpSalv], ROW()), INDEX(Table2[ExpSalv], ROW()-ROWS(Table1[])))</f>
        <v>0</v>
      </c>
      <c r="N580" t="str" cm="1">
        <f t="array" ref="N580">IF(ROW()&lt;=ROWS(Table1[]), INDEX(Table1[Agency], ROW()), INDEX(Table2[Agency], ROW()-ROWS(Table1[])))</f>
        <v>USFWS</v>
      </c>
      <c r="O580" cm="1">
        <f t="array" ref="O580">IF(ROW()&lt;=ROWS(Table1[]), INDEX(Table1[Notes], ROW()), INDEX(Table2[Comments], ROW()-ROWS(Table1[])))</f>
        <v>0</v>
      </c>
    </row>
    <row r="581" spans="1:15" x14ac:dyDescent="0.25">
      <c r="A581" cm="1">
        <f t="array" ref="A581">IF(ROW()&lt;=ROWS(Table1[]), INDEX(Table1[SurveyNo], ROW()), INDEX(Table2[SurveyNo], ROW()-ROWS(Table1[])))</f>
        <v>0</v>
      </c>
      <c r="B581" s="23" cm="1">
        <f t="array" ref="B581">IF(ROW()&lt;=ROWS(Table1[]), INDEX(Table1[Date], ROW()), INDEX(Table2[Date], ROW()-ROWS(Table1[])))</f>
        <v>45653</v>
      </c>
      <c r="C581" cm="1">
        <f t="array" ref="C581">IF(ROW()&lt;=ROWS(Table1[]), INDEX(Table1[SampleID], ROW()), INDEX(Table2[SampleID], ROW()-ROWS(Table1[])))</f>
        <v>0</v>
      </c>
      <c r="D581" t="str" cm="1">
        <f t="array" ref="D581">IF(ROW()&lt;=ROWS(Table1[]), INDEX(Table1[Survey], ROW()), INDEX(Table2[Survey], ROW()-ROWS(Table1[])))</f>
        <v>Chipps</v>
      </c>
      <c r="E581" t="str" cm="1">
        <f t="array" ref="E581">IF(ROW()&lt;=ROWS(Table1[]), INDEX(Table1[Station Code], ROW()), INDEX(Table2[Station], ROW()-ROWS(Table1[])))</f>
        <v>SB018N</v>
      </c>
      <c r="F581" cm="1">
        <f t="array" ref="F581">IF(ROW()&lt;=ROWS(Table1[]), INDEX(Table1[Region], ROW()), INDEX(Table2[Region], ROW()-ROWS(Table1[])))</f>
        <v>0</v>
      </c>
      <c r="G581" cm="1">
        <f t="array" ref="G581">IF(ROW()&lt;=ROWS(Table1[]), INDEX(Table1[Subregion], ROW()), INDEX(Table2[Subregion], ROW()-ROWS(Table1[])))</f>
        <v>0</v>
      </c>
      <c r="H581" t="str" cm="1">
        <f t="array" ref="H581">IF(ROW()&lt;=ROWS(Table1[]), INDEX(Table1[Stratum], ROW()), INDEX(Table2[Stratum], ROW()-ROWS(Table1[])))</f>
        <v>Chipps Island</v>
      </c>
      <c r="I581" cm="1">
        <f t="array" ref="I581">IF(ROW()&lt;=ROWS(Table1[]), INDEX(Table1[Fork Length], ROW()), INDEX(Table2[Length], ROW()-ROWS(Table1[])))</f>
        <v>109</v>
      </c>
      <c r="J581" cm="1">
        <f t="array" ref="J581">IF(ROW()&lt;=ROWS(Table1[]), INDEX(Table1[Catch], ROW()), INDEX(Table2[Frequency], ROW()-ROWS(Table1[])))</f>
        <v>2</v>
      </c>
      <c r="K581" t="str" cm="1">
        <f t="array" ref="K581">IF(ROW()&lt;=ROWS(Table1[]), INDEX(Table1[Life Stage], ROW()), INDEX(Table2[Life Stage], ROW()-ROWS(Table1[])))</f>
        <v>Adult</v>
      </c>
      <c r="L581" s="50" cm="1">
        <f t="array" ref="L581">IF(ROW()&lt;=ROWS(Table1[]), INDEX(Table1[SalvageSum], ROW()), INDEX(Table2[SalvageSum], ROW()-ROWS(Table1[])))</f>
        <v>0</v>
      </c>
      <c r="M581" s="50" cm="1">
        <f t="array" ref="M581">IF(ROW()&lt;=ROWS(Table1[]), INDEX(Table1[ExpSalv], ROW()), INDEX(Table2[ExpSalv], ROW()-ROWS(Table1[])))</f>
        <v>0</v>
      </c>
      <c r="N581" t="str" cm="1">
        <f t="array" ref="N581">IF(ROW()&lt;=ROWS(Table1[]), INDEX(Table1[Agency], ROW()), INDEX(Table2[Agency], ROW()-ROWS(Table1[])))</f>
        <v>USFWS</v>
      </c>
      <c r="O581" cm="1">
        <f t="array" ref="O581">IF(ROW()&lt;=ROWS(Table1[]), INDEX(Table1[Notes], ROW()), INDEX(Table2[Comments], ROW()-ROWS(Table1[])))</f>
        <v>0</v>
      </c>
    </row>
    <row r="582" spans="1:15" x14ac:dyDescent="0.25">
      <c r="A582" cm="1">
        <f t="array" ref="A582">IF(ROW()&lt;=ROWS(Table1[]), INDEX(Table1[SurveyNo], ROW()), INDEX(Table2[SurveyNo], ROW()-ROWS(Table1[])))</f>
        <v>0</v>
      </c>
      <c r="B582" s="23" cm="1">
        <f t="array" ref="B582">IF(ROW()&lt;=ROWS(Table1[]), INDEX(Table1[Date], ROW()), INDEX(Table2[Date], ROW()-ROWS(Table1[])))</f>
        <v>45653</v>
      </c>
      <c r="C582" cm="1">
        <f t="array" ref="C582">IF(ROW()&lt;=ROWS(Table1[]), INDEX(Table1[SampleID], ROW()), INDEX(Table2[SampleID], ROW()-ROWS(Table1[])))</f>
        <v>0</v>
      </c>
      <c r="D582" t="str" cm="1">
        <f t="array" ref="D582">IF(ROW()&lt;=ROWS(Table1[]), INDEX(Table1[Survey], ROW()), INDEX(Table2[Survey], ROW()-ROWS(Table1[])))</f>
        <v>Chipps</v>
      </c>
      <c r="E582" t="str" cm="1">
        <f t="array" ref="E582">IF(ROW()&lt;=ROWS(Table1[]), INDEX(Table1[Station Code], ROW()), INDEX(Table2[Station], ROW()-ROWS(Table1[])))</f>
        <v>SB018N</v>
      </c>
      <c r="F582" cm="1">
        <f t="array" ref="F582">IF(ROW()&lt;=ROWS(Table1[]), INDEX(Table1[Region], ROW()), INDEX(Table2[Region], ROW()-ROWS(Table1[])))</f>
        <v>0</v>
      </c>
      <c r="G582" cm="1">
        <f t="array" ref="G582">IF(ROW()&lt;=ROWS(Table1[]), INDEX(Table1[Subregion], ROW()), INDEX(Table2[Subregion], ROW()-ROWS(Table1[])))</f>
        <v>0</v>
      </c>
      <c r="H582" t="str" cm="1">
        <f t="array" ref="H582">IF(ROW()&lt;=ROWS(Table1[]), INDEX(Table1[Stratum], ROW()), INDEX(Table2[Stratum], ROW()-ROWS(Table1[])))</f>
        <v>Chipps Island</v>
      </c>
      <c r="I582" cm="1">
        <f t="array" ref="I582">IF(ROW()&lt;=ROWS(Table1[]), INDEX(Table1[Fork Length], ROW()), INDEX(Table2[Length], ROW()-ROWS(Table1[])))</f>
        <v>95</v>
      </c>
      <c r="J582" cm="1">
        <f t="array" ref="J582">IF(ROW()&lt;=ROWS(Table1[]), INDEX(Table1[Catch], ROW()), INDEX(Table2[Frequency], ROW()-ROWS(Table1[])))</f>
        <v>1</v>
      </c>
      <c r="K582" t="str" cm="1">
        <f t="array" ref="K582">IF(ROW()&lt;=ROWS(Table1[]), INDEX(Table1[Life Stage], ROW()), INDEX(Table2[Life Stage], ROW()-ROWS(Table1[])))</f>
        <v>Adult</v>
      </c>
      <c r="L582" s="50" cm="1">
        <f t="array" ref="L582">IF(ROW()&lt;=ROWS(Table1[]), INDEX(Table1[SalvageSum], ROW()), INDEX(Table2[SalvageSum], ROW()-ROWS(Table1[])))</f>
        <v>0</v>
      </c>
      <c r="M582" s="50" cm="1">
        <f t="array" ref="M582">IF(ROW()&lt;=ROWS(Table1[]), INDEX(Table1[ExpSalv], ROW()), INDEX(Table2[ExpSalv], ROW()-ROWS(Table1[])))</f>
        <v>0</v>
      </c>
      <c r="N582" t="str" cm="1">
        <f t="array" ref="N582">IF(ROW()&lt;=ROWS(Table1[]), INDEX(Table1[Agency], ROW()), INDEX(Table2[Agency], ROW()-ROWS(Table1[])))</f>
        <v>USFWS</v>
      </c>
      <c r="O582" cm="1">
        <f t="array" ref="O582">IF(ROW()&lt;=ROWS(Table1[]), INDEX(Table1[Notes], ROW()), INDEX(Table2[Comments], ROW()-ROWS(Table1[])))</f>
        <v>0</v>
      </c>
    </row>
    <row r="583" spans="1:15" x14ac:dyDescent="0.25">
      <c r="A583" cm="1">
        <f t="array" ref="A583">IF(ROW()&lt;=ROWS(Table1[]), INDEX(Table1[SurveyNo], ROW()), INDEX(Table2[SurveyNo], ROW()-ROWS(Table1[])))</f>
        <v>0</v>
      </c>
      <c r="B583" s="23" cm="1">
        <f t="array" ref="B583">IF(ROW()&lt;=ROWS(Table1[]), INDEX(Table1[Date], ROW()), INDEX(Table2[Date], ROW()-ROWS(Table1[])))</f>
        <v>45653</v>
      </c>
      <c r="C583" cm="1">
        <f t="array" ref="C583">IF(ROW()&lt;=ROWS(Table1[]), INDEX(Table1[SampleID], ROW()), INDEX(Table2[SampleID], ROW()-ROWS(Table1[])))</f>
        <v>0</v>
      </c>
      <c r="D583" t="str" cm="1">
        <f t="array" ref="D583">IF(ROW()&lt;=ROWS(Table1[]), INDEX(Table1[Survey], ROW()), INDEX(Table2[Survey], ROW()-ROWS(Table1[])))</f>
        <v>Chipps</v>
      </c>
      <c r="E583" t="str" cm="1">
        <f t="array" ref="E583">IF(ROW()&lt;=ROWS(Table1[]), INDEX(Table1[Station Code], ROW()), INDEX(Table2[Station], ROW()-ROWS(Table1[])))</f>
        <v>SB018N</v>
      </c>
      <c r="F583" cm="1">
        <f t="array" ref="F583">IF(ROW()&lt;=ROWS(Table1[]), INDEX(Table1[Region], ROW()), INDEX(Table2[Region], ROW()-ROWS(Table1[])))</f>
        <v>0</v>
      </c>
      <c r="G583" cm="1">
        <f t="array" ref="G583">IF(ROW()&lt;=ROWS(Table1[]), INDEX(Table1[Subregion], ROW()), INDEX(Table2[Subregion], ROW()-ROWS(Table1[])))</f>
        <v>0</v>
      </c>
      <c r="H583" t="str" cm="1">
        <f t="array" ref="H583">IF(ROW()&lt;=ROWS(Table1[]), INDEX(Table1[Stratum], ROW()), INDEX(Table2[Stratum], ROW()-ROWS(Table1[])))</f>
        <v>Chipps Island</v>
      </c>
      <c r="I583" cm="1">
        <f t="array" ref="I583">IF(ROW()&lt;=ROWS(Table1[]), INDEX(Table1[Fork Length], ROW()), INDEX(Table2[Length], ROW()-ROWS(Table1[])))</f>
        <v>119</v>
      </c>
      <c r="J583" cm="1">
        <f t="array" ref="J583">IF(ROW()&lt;=ROWS(Table1[]), INDEX(Table1[Catch], ROW()), INDEX(Table2[Frequency], ROW()-ROWS(Table1[])))</f>
        <v>1</v>
      </c>
      <c r="K583" t="str" cm="1">
        <f t="array" ref="K583">IF(ROW()&lt;=ROWS(Table1[]), INDEX(Table1[Life Stage], ROW()), INDEX(Table2[Life Stage], ROW()-ROWS(Table1[])))</f>
        <v>Adult</v>
      </c>
      <c r="L583" s="50" cm="1">
        <f t="array" ref="L583">IF(ROW()&lt;=ROWS(Table1[]), INDEX(Table1[SalvageSum], ROW()), INDEX(Table2[SalvageSum], ROW()-ROWS(Table1[])))</f>
        <v>0</v>
      </c>
      <c r="M583" s="50" cm="1">
        <f t="array" ref="M583">IF(ROW()&lt;=ROWS(Table1[]), INDEX(Table1[ExpSalv], ROW()), INDEX(Table2[ExpSalv], ROW()-ROWS(Table1[])))</f>
        <v>0</v>
      </c>
      <c r="N583" t="str" cm="1">
        <f t="array" ref="N583">IF(ROW()&lt;=ROWS(Table1[]), INDEX(Table1[Agency], ROW()), INDEX(Table2[Agency], ROW()-ROWS(Table1[])))</f>
        <v>USFWS</v>
      </c>
      <c r="O583" cm="1">
        <f t="array" ref="O583">IF(ROW()&lt;=ROWS(Table1[]), INDEX(Table1[Notes], ROW()), INDEX(Table2[Comments], ROW()-ROWS(Table1[])))</f>
        <v>0</v>
      </c>
    </row>
    <row r="584" spans="1:15" x14ac:dyDescent="0.25">
      <c r="A584" cm="1">
        <f t="array" ref="A584">IF(ROW()&lt;=ROWS(Table1[]), INDEX(Table1[SurveyNo], ROW()), INDEX(Table2[SurveyNo], ROW()-ROWS(Table1[])))</f>
        <v>0</v>
      </c>
      <c r="B584" s="23" cm="1">
        <f t="array" ref="B584">IF(ROW()&lt;=ROWS(Table1[]), INDEX(Table1[Date], ROW()), INDEX(Table2[Date], ROW()-ROWS(Table1[])))</f>
        <v>45653</v>
      </c>
      <c r="C584" cm="1">
        <f t="array" ref="C584">IF(ROW()&lt;=ROWS(Table1[]), INDEX(Table1[SampleID], ROW()), INDEX(Table2[SampleID], ROW()-ROWS(Table1[])))</f>
        <v>0</v>
      </c>
      <c r="D584" t="str" cm="1">
        <f t="array" ref="D584">IF(ROW()&lt;=ROWS(Table1[]), INDEX(Table1[Survey], ROW()), INDEX(Table2[Survey], ROW()-ROWS(Table1[])))</f>
        <v>Chipps</v>
      </c>
      <c r="E584" t="str" cm="1">
        <f t="array" ref="E584">IF(ROW()&lt;=ROWS(Table1[]), INDEX(Table1[Station Code], ROW()), INDEX(Table2[Station], ROW()-ROWS(Table1[])))</f>
        <v>SB018N</v>
      </c>
      <c r="F584" cm="1">
        <f t="array" ref="F584">IF(ROW()&lt;=ROWS(Table1[]), INDEX(Table1[Region], ROW()), INDEX(Table2[Region], ROW()-ROWS(Table1[])))</f>
        <v>0</v>
      </c>
      <c r="G584" cm="1">
        <f t="array" ref="G584">IF(ROW()&lt;=ROWS(Table1[]), INDEX(Table1[Subregion], ROW()), INDEX(Table2[Subregion], ROW()-ROWS(Table1[])))</f>
        <v>0</v>
      </c>
      <c r="H584" t="str" cm="1">
        <f t="array" ref="H584">IF(ROW()&lt;=ROWS(Table1[]), INDEX(Table1[Stratum], ROW()), INDEX(Table2[Stratum], ROW()-ROWS(Table1[])))</f>
        <v>Chipps Island</v>
      </c>
      <c r="I584" cm="1">
        <f t="array" ref="I584">IF(ROW()&lt;=ROWS(Table1[]), INDEX(Table1[Fork Length], ROW()), INDEX(Table2[Length], ROW()-ROWS(Table1[])))</f>
        <v>105</v>
      </c>
      <c r="J584" cm="1">
        <f t="array" ref="J584">IF(ROW()&lt;=ROWS(Table1[]), INDEX(Table1[Catch], ROW()), INDEX(Table2[Frequency], ROW()-ROWS(Table1[])))</f>
        <v>1</v>
      </c>
      <c r="K584" t="str" cm="1">
        <f t="array" ref="K584">IF(ROW()&lt;=ROWS(Table1[]), INDEX(Table1[Life Stage], ROW()), INDEX(Table2[Life Stage], ROW()-ROWS(Table1[])))</f>
        <v>Adult</v>
      </c>
      <c r="L584" s="50" cm="1">
        <f t="array" ref="L584">IF(ROW()&lt;=ROWS(Table1[]), INDEX(Table1[SalvageSum], ROW()), INDEX(Table2[SalvageSum], ROW()-ROWS(Table1[])))</f>
        <v>0</v>
      </c>
      <c r="M584" s="50" cm="1">
        <f t="array" ref="M584">IF(ROW()&lt;=ROWS(Table1[]), INDEX(Table1[ExpSalv], ROW()), INDEX(Table2[ExpSalv], ROW()-ROWS(Table1[])))</f>
        <v>0</v>
      </c>
      <c r="N584" t="str" cm="1">
        <f t="array" ref="N584">IF(ROW()&lt;=ROWS(Table1[]), INDEX(Table1[Agency], ROW()), INDEX(Table2[Agency], ROW()-ROWS(Table1[])))</f>
        <v>USFWS</v>
      </c>
      <c r="O584" cm="1">
        <f t="array" ref="O584">IF(ROW()&lt;=ROWS(Table1[]), INDEX(Table1[Notes], ROW()), INDEX(Table2[Comments], ROW()-ROWS(Table1[])))</f>
        <v>0</v>
      </c>
    </row>
    <row r="585" spans="1:15" x14ac:dyDescent="0.25">
      <c r="A585" cm="1">
        <f t="array" ref="A585">IF(ROW()&lt;=ROWS(Table1[]), INDEX(Table1[SurveyNo], ROW()), INDEX(Table2[SurveyNo], ROW()-ROWS(Table1[])))</f>
        <v>0</v>
      </c>
      <c r="B585" s="23" cm="1">
        <f t="array" ref="B585">IF(ROW()&lt;=ROWS(Table1[]), INDEX(Table1[Date], ROW()), INDEX(Table2[Date], ROW()-ROWS(Table1[])))</f>
        <v>45653</v>
      </c>
      <c r="C585" cm="1">
        <f t="array" ref="C585">IF(ROW()&lt;=ROWS(Table1[]), INDEX(Table1[SampleID], ROW()), INDEX(Table2[SampleID], ROW()-ROWS(Table1[])))</f>
        <v>0</v>
      </c>
      <c r="D585" t="str" cm="1">
        <f t="array" ref="D585">IF(ROW()&lt;=ROWS(Table1[]), INDEX(Table1[Survey], ROW()), INDEX(Table2[Survey], ROW()-ROWS(Table1[])))</f>
        <v>Chipps</v>
      </c>
      <c r="E585" t="str" cm="1">
        <f t="array" ref="E585">IF(ROW()&lt;=ROWS(Table1[]), INDEX(Table1[Station Code], ROW()), INDEX(Table2[Station], ROW()-ROWS(Table1[])))</f>
        <v>SB018N</v>
      </c>
      <c r="F585" cm="1">
        <f t="array" ref="F585">IF(ROW()&lt;=ROWS(Table1[]), INDEX(Table1[Region], ROW()), INDEX(Table2[Region], ROW()-ROWS(Table1[])))</f>
        <v>0</v>
      </c>
      <c r="G585" cm="1">
        <f t="array" ref="G585">IF(ROW()&lt;=ROWS(Table1[]), INDEX(Table1[Subregion], ROW()), INDEX(Table2[Subregion], ROW()-ROWS(Table1[])))</f>
        <v>0</v>
      </c>
      <c r="H585" t="str" cm="1">
        <f t="array" ref="H585">IF(ROW()&lt;=ROWS(Table1[]), INDEX(Table1[Stratum], ROW()), INDEX(Table2[Stratum], ROW()-ROWS(Table1[])))</f>
        <v>Chipps Island</v>
      </c>
      <c r="I585" cm="1">
        <f t="array" ref="I585">IF(ROW()&lt;=ROWS(Table1[]), INDEX(Table1[Fork Length], ROW()), INDEX(Table2[Length], ROW()-ROWS(Table1[])))</f>
        <v>101</v>
      </c>
      <c r="J585" cm="1">
        <f t="array" ref="J585">IF(ROW()&lt;=ROWS(Table1[]), INDEX(Table1[Catch], ROW()), INDEX(Table2[Frequency], ROW()-ROWS(Table1[])))</f>
        <v>1</v>
      </c>
      <c r="K585" t="str" cm="1">
        <f t="array" ref="K585">IF(ROW()&lt;=ROWS(Table1[]), INDEX(Table1[Life Stage], ROW()), INDEX(Table2[Life Stage], ROW()-ROWS(Table1[])))</f>
        <v>Adult</v>
      </c>
      <c r="L585" s="50" cm="1">
        <f t="array" ref="L585">IF(ROW()&lt;=ROWS(Table1[]), INDEX(Table1[SalvageSum], ROW()), INDEX(Table2[SalvageSum], ROW()-ROWS(Table1[])))</f>
        <v>0</v>
      </c>
      <c r="M585" s="50" cm="1">
        <f t="array" ref="M585">IF(ROW()&lt;=ROWS(Table1[]), INDEX(Table1[ExpSalv], ROW()), INDEX(Table2[ExpSalv], ROW()-ROWS(Table1[])))</f>
        <v>0</v>
      </c>
      <c r="N585" t="str" cm="1">
        <f t="array" ref="N585">IF(ROW()&lt;=ROWS(Table1[]), INDEX(Table1[Agency], ROW()), INDEX(Table2[Agency], ROW()-ROWS(Table1[])))</f>
        <v>USFWS</v>
      </c>
      <c r="O585" cm="1">
        <f t="array" ref="O585">IF(ROW()&lt;=ROWS(Table1[]), INDEX(Table1[Notes], ROW()), INDEX(Table2[Comments], ROW()-ROWS(Table1[])))</f>
        <v>0</v>
      </c>
    </row>
    <row r="586" spans="1:15" x14ac:dyDescent="0.25">
      <c r="A586" cm="1">
        <f t="array" ref="A586">IF(ROW()&lt;=ROWS(Table1[]), INDEX(Table1[SurveyNo], ROW()), INDEX(Table2[SurveyNo], ROW()-ROWS(Table1[])))</f>
        <v>0</v>
      </c>
      <c r="B586" s="23" cm="1">
        <f t="array" ref="B586">IF(ROW()&lt;=ROWS(Table1[]), INDEX(Table1[Date], ROW()), INDEX(Table2[Date], ROW()-ROWS(Table1[])))</f>
        <v>45653</v>
      </c>
      <c r="C586" cm="1">
        <f t="array" ref="C586">IF(ROW()&lt;=ROWS(Table1[]), INDEX(Table1[SampleID], ROW()), INDEX(Table2[SampleID], ROW()-ROWS(Table1[])))</f>
        <v>0</v>
      </c>
      <c r="D586" t="str" cm="1">
        <f t="array" ref="D586">IF(ROW()&lt;=ROWS(Table1[]), INDEX(Table1[Survey], ROW()), INDEX(Table2[Survey], ROW()-ROWS(Table1[])))</f>
        <v>Chipps</v>
      </c>
      <c r="E586" t="str" cm="1">
        <f t="array" ref="E586">IF(ROW()&lt;=ROWS(Table1[]), INDEX(Table1[Station Code], ROW()), INDEX(Table2[Station], ROW()-ROWS(Table1[])))</f>
        <v>SB018N</v>
      </c>
      <c r="F586" cm="1">
        <f t="array" ref="F586">IF(ROW()&lt;=ROWS(Table1[]), INDEX(Table1[Region], ROW()), INDEX(Table2[Region], ROW()-ROWS(Table1[])))</f>
        <v>0</v>
      </c>
      <c r="G586" cm="1">
        <f t="array" ref="G586">IF(ROW()&lt;=ROWS(Table1[]), INDEX(Table1[Subregion], ROW()), INDEX(Table2[Subregion], ROW()-ROWS(Table1[])))</f>
        <v>0</v>
      </c>
      <c r="H586" t="str" cm="1">
        <f t="array" ref="H586">IF(ROW()&lt;=ROWS(Table1[]), INDEX(Table1[Stratum], ROW()), INDEX(Table2[Stratum], ROW()-ROWS(Table1[])))</f>
        <v>Chipps Island</v>
      </c>
      <c r="I586" cm="1">
        <f t="array" ref="I586">IF(ROW()&lt;=ROWS(Table1[]), INDEX(Table1[Fork Length], ROW()), INDEX(Table2[Length], ROW()-ROWS(Table1[])))</f>
        <v>102</v>
      </c>
      <c r="J586" cm="1">
        <f t="array" ref="J586">IF(ROW()&lt;=ROWS(Table1[]), INDEX(Table1[Catch], ROW()), INDEX(Table2[Frequency], ROW()-ROWS(Table1[])))</f>
        <v>1</v>
      </c>
      <c r="K586" t="str" cm="1">
        <f t="array" ref="K586">IF(ROW()&lt;=ROWS(Table1[]), INDEX(Table1[Life Stage], ROW()), INDEX(Table2[Life Stage], ROW()-ROWS(Table1[])))</f>
        <v>Adult</v>
      </c>
      <c r="L586" s="50" cm="1">
        <f t="array" ref="L586">IF(ROW()&lt;=ROWS(Table1[]), INDEX(Table1[SalvageSum], ROW()), INDEX(Table2[SalvageSum], ROW()-ROWS(Table1[])))</f>
        <v>0</v>
      </c>
      <c r="M586" s="50" cm="1">
        <f t="array" ref="M586">IF(ROW()&lt;=ROWS(Table1[]), INDEX(Table1[ExpSalv], ROW()), INDEX(Table2[ExpSalv], ROW()-ROWS(Table1[])))</f>
        <v>0</v>
      </c>
      <c r="N586" t="str" cm="1">
        <f t="array" ref="N586">IF(ROW()&lt;=ROWS(Table1[]), INDEX(Table1[Agency], ROW()), INDEX(Table2[Agency], ROW()-ROWS(Table1[])))</f>
        <v>USFWS</v>
      </c>
      <c r="O586" cm="1">
        <f t="array" ref="O586">IF(ROW()&lt;=ROWS(Table1[]), INDEX(Table1[Notes], ROW()), INDEX(Table2[Comments], ROW()-ROWS(Table1[])))</f>
        <v>0</v>
      </c>
    </row>
    <row r="587" spans="1:15" x14ac:dyDescent="0.25">
      <c r="A587" cm="1">
        <f t="array" ref="A587">IF(ROW()&lt;=ROWS(Table1[]), INDEX(Table1[SurveyNo], ROW()), INDEX(Table2[SurveyNo], ROW()-ROWS(Table1[])))</f>
        <v>0</v>
      </c>
      <c r="B587" s="23" cm="1">
        <f t="array" ref="B587">IF(ROW()&lt;=ROWS(Table1[]), INDEX(Table1[Date], ROW()), INDEX(Table2[Date], ROW()-ROWS(Table1[])))</f>
        <v>45653</v>
      </c>
      <c r="C587" cm="1">
        <f t="array" ref="C587">IF(ROW()&lt;=ROWS(Table1[]), INDEX(Table1[SampleID], ROW()), INDEX(Table2[SampleID], ROW()-ROWS(Table1[])))</f>
        <v>0</v>
      </c>
      <c r="D587" t="str" cm="1">
        <f t="array" ref="D587">IF(ROW()&lt;=ROWS(Table1[]), INDEX(Table1[Survey], ROW()), INDEX(Table2[Survey], ROW()-ROWS(Table1[])))</f>
        <v>Chipps</v>
      </c>
      <c r="E587" t="str" cm="1">
        <f t="array" ref="E587">IF(ROW()&lt;=ROWS(Table1[]), INDEX(Table1[Station Code], ROW()), INDEX(Table2[Station], ROW()-ROWS(Table1[])))</f>
        <v>SB018M</v>
      </c>
      <c r="F587" cm="1">
        <f t="array" ref="F587">IF(ROW()&lt;=ROWS(Table1[]), INDEX(Table1[Region], ROW()), INDEX(Table2[Region], ROW()-ROWS(Table1[])))</f>
        <v>0</v>
      </c>
      <c r="G587" cm="1">
        <f t="array" ref="G587">IF(ROW()&lt;=ROWS(Table1[]), INDEX(Table1[Subregion], ROW()), INDEX(Table2[Subregion], ROW()-ROWS(Table1[])))</f>
        <v>0</v>
      </c>
      <c r="H587" t="str" cm="1">
        <f t="array" ref="H587">IF(ROW()&lt;=ROWS(Table1[]), INDEX(Table1[Stratum], ROW()), INDEX(Table2[Stratum], ROW()-ROWS(Table1[])))</f>
        <v>Chipps Island</v>
      </c>
      <c r="I587" cm="1">
        <f t="array" ref="I587">IF(ROW()&lt;=ROWS(Table1[]), INDEX(Table1[Fork Length], ROW()), INDEX(Table2[Length], ROW()-ROWS(Table1[])))</f>
        <v>92</v>
      </c>
      <c r="J587" cm="1">
        <f t="array" ref="J587">IF(ROW()&lt;=ROWS(Table1[]), INDEX(Table1[Catch], ROW()), INDEX(Table2[Frequency], ROW()-ROWS(Table1[])))</f>
        <v>1</v>
      </c>
      <c r="K587" t="str" cm="1">
        <f t="array" ref="K587">IF(ROW()&lt;=ROWS(Table1[]), INDEX(Table1[Life Stage], ROW()), INDEX(Table2[Life Stage], ROW()-ROWS(Table1[])))</f>
        <v>Adult</v>
      </c>
      <c r="L587" s="50" cm="1">
        <f t="array" ref="L587">IF(ROW()&lt;=ROWS(Table1[]), INDEX(Table1[SalvageSum], ROW()), INDEX(Table2[SalvageSum], ROW()-ROWS(Table1[])))</f>
        <v>0</v>
      </c>
      <c r="M587" s="50" cm="1">
        <f t="array" ref="M587">IF(ROW()&lt;=ROWS(Table1[]), INDEX(Table1[ExpSalv], ROW()), INDEX(Table2[ExpSalv], ROW()-ROWS(Table1[])))</f>
        <v>0</v>
      </c>
      <c r="N587" t="str" cm="1">
        <f t="array" ref="N587">IF(ROW()&lt;=ROWS(Table1[]), INDEX(Table1[Agency], ROW()), INDEX(Table2[Agency], ROW()-ROWS(Table1[])))</f>
        <v>USFWS</v>
      </c>
      <c r="O587" cm="1">
        <f t="array" ref="O587">IF(ROW()&lt;=ROWS(Table1[]), INDEX(Table1[Notes], ROW()), INDEX(Table2[Comments], ROW()-ROWS(Table1[])))</f>
        <v>0</v>
      </c>
    </row>
    <row r="588" spans="1:15" x14ac:dyDescent="0.25">
      <c r="A588" cm="1">
        <f t="array" ref="A588">IF(ROW()&lt;=ROWS(Table1[]), INDEX(Table1[SurveyNo], ROW()), INDEX(Table2[SurveyNo], ROW()-ROWS(Table1[])))</f>
        <v>0</v>
      </c>
      <c r="B588" s="23" cm="1">
        <f t="array" ref="B588">IF(ROW()&lt;=ROWS(Table1[]), INDEX(Table1[Date], ROW()), INDEX(Table2[Date], ROW()-ROWS(Table1[])))</f>
        <v>45653</v>
      </c>
      <c r="C588" cm="1">
        <f t="array" ref="C588">IF(ROW()&lt;=ROWS(Table1[]), INDEX(Table1[SampleID], ROW()), INDEX(Table2[SampleID], ROW()-ROWS(Table1[])))</f>
        <v>0</v>
      </c>
      <c r="D588" t="str" cm="1">
        <f t="array" ref="D588">IF(ROW()&lt;=ROWS(Table1[]), INDEX(Table1[Survey], ROW()), INDEX(Table2[Survey], ROW()-ROWS(Table1[])))</f>
        <v>Chipps</v>
      </c>
      <c r="E588" t="str" cm="1">
        <f t="array" ref="E588">IF(ROW()&lt;=ROWS(Table1[]), INDEX(Table1[Station Code], ROW()), INDEX(Table2[Station], ROW()-ROWS(Table1[])))</f>
        <v>SB018M</v>
      </c>
      <c r="F588" cm="1">
        <f t="array" ref="F588">IF(ROW()&lt;=ROWS(Table1[]), INDEX(Table1[Region], ROW()), INDEX(Table2[Region], ROW()-ROWS(Table1[])))</f>
        <v>0</v>
      </c>
      <c r="G588" cm="1">
        <f t="array" ref="G588">IF(ROW()&lt;=ROWS(Table1[]), INDEX(Table1[Subregion], ROW()), INDEX(Table2[Subregion], ROW()-ROWS(Table1[])))</f>
        <v>0</v>
      </c>
      <c r="H588" t="str" cm="1">
        <f t="array" ref="H588">IF(ROW()&lt;=ROWS(Table1[]), INDEX(Table1[Stratum], ROW()), INDEX(Table2[Stratum], ROW()-ROWS(Table1[])))</f>
        <v>Chipps Island</v>
      </c>
      <c r="I588" cm="1">
        <f t="array" ref="I588">IF(ROW()&lt;=ROWS(Table1[]), INDEX(Table1[Fork Length], ROW()), INDEX(Table2[Length], ROW()-ROWS(Table1[])))</f>
        <v>102</v>
      </c>
      <c r="J588" cm="1">
        <f t="array" ref="J588">IF(ROW()&lt;=ROWS(Table1[]), INDEX(Table1[Catch], ROW()), INDEX(Table2[Frequency], ROW()-ROWS(Table1[])))</f>
        <v>1</v>
      </c>
      <c r="K588" t="str" cm="1">
        <f t="array" ref="K588">IF(ROW()&lt;=ROWS(Table1[]), INDEX(Table1[Life Stage], ROW()), INDEX(Table2[Life Stage], ROW()-ROWS(Table1[])))</f>
        <v>Adult</v>
      </c>
      <c r="L588" s="50" cm="1">
        <f t="array" ref="L588">IF(ROW()&lt;=ROWS(Table1[]), INDEX(Table1[SalvageSum], ROW()), INDEX(Table2[SalvageSum], ROW()-ROWS(Table1[])))</f>
        <v>0</v>
      </c>
      <c r="M588" s="50" cm="1">
        <f t="array" ref="M588">IF(ROW()&lt;=ROWS(Table1[]), INDEX(Table1[ExpSalv], ROW()), INDEX(Table2[ExpSalv], ROW()-ROWS(Table1[])))</f>
        <v>0</v>
      </c>
      <c r="N588" t="str" cm="1">
        <f t="array" ref="N588">IF(ROW()&lt;=ROWS(Table1[]), INDEX(Table1[Agency], ROW()), INDEX(Table2[Agency], ROW()-ROWS(Table1[])))</f>
        <v>USFWS</v>
      </c>
      <c r="O588" cm="1">
        <f t="array" ref="O588">IF(ROW()&lt;=ROWS(Table1[]), INDEX(Table1[Notes], ROW()), INDEX(Table2[Comments], ROW()-ROWS(Table1[])))</f>
        <v>0</v>
      </c>
    </row>
    <row r="589" spans="1:15" x14ac:dyDescent="0.25">
      <c r="A589" cm="1">
        <f t="array" ref="A589">IF(ROW()&lt;=ROWS(Table1[]), INDEX(Table1[SurveyNo], ROW()), INDEX(Table2[SurveyNo], ROW()-ROWS(Table1[])))</f>
        <v>0</v>
      </c>
      <c r="B589" s="23" cm="1">
        <f t="array" ref="B589">IF(ROW()&lt;=ROWS(Table1[]), INDEX(Table1[Date], ROW()), INDEX(Table2[Date], ROW()-ROWS(Table1[])))</f>
        <v>45653</v>
      </c>
      <c r="C589" cm="1">
        <f t="array" ref="C589">IF(ROW()&lt;=ROWS(Table1[]), INDEX(Table1[SampleID], ROW()), INDEX(Table2[SampleID], ROW()-ROWS(Table1[])))</f>
        <v>0</v>
      </c>
      <c r="D589" t="str" cm="1">
        <f t="array" ref="D589">IF(ROW()&lt;=ROWS(Table1[]), INDEX(Table1[Survey], ROW()), INDEX(Table2[Survey], ROW()-ROWS(Table1[])))</f>
        <v>Chipps</v>
      </c>
      <c r="E589" t="str" cm="1">
        <f t="array" ref="E589">IF(ROW()&lt;=ROWS(Table1[]), INDEX(Table1[Station Code], ROW()), INDEX(Table2[Station], ROW()-ROWS(Table1[])))</f>
        <v>SB018M</v>
      </c>
      <c r="F589" cm="1">
        <f t="array" ref="F589">IF(ROW()&lt;=ROWS(Table1[]), INDEX(Table1[Region], ROW()), INDEX(Table2[Region], ROW()-ROWS(Table1[])))</f>
        <v>0</v>
      </c>
      <c r="G589" cm="1">
        <f t="array" ref="G589">IF(ROW()&lt;=ROWS(Table1[]), INDEX(Table1[Subregion], ROW()), INDEX(Table2[Subregion], ROW()-ROWS(Table1[])))</f>
        <v>0</v>
      </c>
      <c r="H589" t="str" cm="1">
        <f t="array" ref="H589">IF(ROW()&lt;=ROWS(Table1[]), INDEX(Table1[Stratum], ROW()), INDEX(Table2[Stratum], ROW()-ROWS(Table1[])))</f>
        <v>Chipps Island</v>
      </c>
      <c r="I589" cm="1">
        <f t="array" ref="I589">IF(ROW()&lt;=ROWS(Table1[]), INDEX(Table1[Fork Length], ROW()), INDEX(Table2[Length], ROW()-ROWS(Table1[])))</f>
        <v>115</v>
      </c>
      <c r="J589" cm="1">
        <f t="array" ref="J589">IF(ROW()&lt;=ROWS(Table1[]), INDEX(Table1[Catch], ROW()), INDEX(Table2[Frequency], ROW()-ROWS(Table1[])))</f>
        <v>1</v>
      </c>
      <c r="K589" t="str" cm="1">
        <f t="array" ref="K589">IF(ROW()&lt;=ROWS(Table1[]), INDEX(Table1[Life Stage], ROW()), INDEX(Table2[Life Stage], ROW()-ROWS(Table1[])))</f>
        <v>Adult</v>
      </c>
      <c r="L589" s="50" cm="1">
        <f t="array" ref="L589">IF(ROW()&lt;=ROWS(Table1[]), INDEX(Table1[SalvageSum], ROW()), INDEX(Table2[SalvageSum], ROW()-ROWS(Table1[])))</f>
        <v>0</v>
      </c>
      <c r="M589" s="50" cm="1">
        <f t="array" ref="M589">IF(ROW()&lt;=ROWS(Table1[]), INDEX(Table1[ExpSalv], ROW()), INDEX(Table2[ExpSalv], ROW()-ROWS(Table1[])))</f>
        <v>0</v>
      </c>
      <c r="N589" t="str" cm="1">
        <f t="array" ref="N589">IF(ROW()&lt;=ROWS(Table1[]), INDEX(Table1[Agency], ROW()), INDEX(Table2[Agency], ROW()-ROWS(Table1[])))</f>
        <v>USFWS</v>
      </c>
      <c r="O589" cm="1">
        <f t="array" ref="O589">IF(ROW()&lt;=ROWS(Table1[]), INDEX(Table1[Notes], ROW()), INDEX(Table2[Comments], ROW()-ROWS(Table1[])))</f>
        <v>0</v>
      </c>
    </row>
    <row r="590" spans="1:15" x14ac:dyDescent="0.25">
      <c r="A590" cm="1">
        <f t="array" ref="A590">IF(ROW()&lt;=ROWS(Table1[]), INDEX(Table1[SurveyNo], ROW()), INDEX(Table2[SurveyNo], ROW()-ROWS(Table1[])))</f>
        <v>0</v>
      </c>
      <c r="B590" s="23" cm="1">
        <f t="array" ref="B590">IF(ROW()&lt;=ROWS(Table1[]), INDEX(Table1[Date], ROW()), INDEX(Table2[Date], ROW()-ROWS(Table1[])))</f>
        <v>45653</v>
      </c>
      <c r="C590" cm="1">
        <f t="array" ref="C590">IF(ROW()&lt;=ROWS(Table1[]), INDEX(Table1[SampleID], ROW()), INDEX(Table2[SampleID], ROW()-ROWS(Table1[])))</f>
        <v>0</v>
      </c>
      <c r="D590" t="str" cm="1">
        <f t="array" ref="D590">IF(ROW()&lt;=ROWS(Table1[]), INDEX(Table1[Survey], ROW()), INDEX(Table2[Survey], ROW()-ROWS(Table1[])))</f>
        <v>Chipps</v>
      </c>
      <c r="E590" t="str" cm="1">
        <f t="array" ref="E590">IF(ROW()&lt;=ROWS(Table1[]), INDEX(Table1[Station Code], ROW()), INDEX(Table2[Station], ROW()-ROWS(Table1[])))</f>
        <v>SB018M</v>
      </c>
      <c r="F590" cm="1">
        <f t="array" ref="F590">IF(ROW()&lt;=ROWS(Table1[]), INDEX(Table1[Region], ROW()), INDEX(Table2[Region], ROW()-ROWS(Table1[])))</f>
        <v>0</v>
      </c>
      <c r="G590" cm="1">
        <f t="array" ref="G590">IF(ROW()&lt;=ROWS(Table1[]), INDEX(Table1[Subregion], ROW()), INDEX(Table2[Subregion], ROW()-ROWS(Table1[])))</f>
        <v>0</v>
      </c>
      <c r="H590" t="str" cm="1">
        <f t="array" ref="H590">IF(ROW()&lt;=ROWS(Table1[]), INDEX(Table1[Stratum], ROW()), INDEX(Table2[Stratum], ROW()-ROWS(Table1[])))</f>
        <v>Chipps Island</v>
      </c>
      <c r="I590" cm="1">
        <f t="array" ref="I590">IF(ROW()&lt;=ROWS(Table1[]), INDEX(Table1[Fork Length], ROW()), INDEX(Table2[Length], ROW()-ROWS(Table1[])))</f>
        <v>110</v>
      </c>
      <c r="J590" cm="1">
        <f t="array" ref="J590">IF(ROW()&lt;=ROWS(Table1[]), INDEX(Table1[Catch], ROW()), INDEX(Table2[Frequency], ROW()-ROWS(Table1[])))</f>
        <v>1</v>
      </c>
      <c r="K590" t="str" cm="1">
        <f t="array" ref="K590">IF(ROW()&lt;=ROWS(Table1[]), INDEX(Table1[Life Stage], ROW()), INDEX(Table2[Life Stage], ROW()-ROWS(Table1[])))</f>
        <v>Adult</v>
      </c>
      <c r="L590" s="50" cm="1">
        <f t="array" ref="L590">IF(ROW()&lt;=ROWS(Table1[]), INDEX(Table1[SalvageSum], ROW()), INDEX(Table2[SalvageSum], ROW()-ROWS(Table1[])))</f>
        <v>0</v>
      </c>
      <c r="M590" s="50" cm="1">
        <f t="array" ref="M590">IF(ROW()&lt;=ROWS(Table1[]), INDEX(Table1[ExpSalv], ROW()), INDEX(Table2[ExpSalv], ROW()-ROWS(Table1[])))</f>
        <v>0</v>
      </c>
      <c r="N590" t="str" cm="1">
        <f t="array" ref="N590">IF(ROW()&lt;=ROWS(Table1[]), INDEX(Table1[Agency], ROW()), INDEX(Table2[Agency], ROW()-ROWS(Table1[])))</f>
        <v>USFWS</v>
      </c>
      <c r="O590" cm="1">
        <f t="array" ref="O590">IF(ROW()&lt;=ROWS(Table1[]), INDEX(Table1[Notes], ROW()), INDEX(Table2[Comments], ROW()-ROWS(Table1[])))</f>
        <v>0</v>
      </c>
    </row>
    <row r="591" spans="1:15" x14ac:dyDescent="0.25">
      <c r="A591" cm="1">
        <f t="array" ref="A591">IF(ROW()&lt;=ROWS(Table1[]), INDEX(Table1[SurveyNo], ROW()), INDEX(Table2[SurveyNo], ROW()-ROWS(Table1[])))</f>
        <v>0</v>
      </c>
      <c r="B591" s="23" cm="1">
        <f t="array" ref="B591">IF(ROW()&lt;=ROWS(Table1[]), INDEX(Table1[Date], ROW()), INDEX(Table2[Date], ROW()-ROWS(Table1[])))</f>
        <v>45653</v>
      </c>
      <c r="C591" cm="1">
        <f t="array" ref="C591">IF(ROW()&lt;=ROWS(Table1[]), INDEX(Table1[SampleID], ROW()), INDEX(Table2[SampleID], ROW()-ROWS(Table1[])))</f>
        <v>0</v>
      </c>
      <c r="D591" t="str" cm="1">
        <f t="array" ref="D591">IF(ROW()&lt;=ROWS(Table1[]), INDEX(Table1[Survey], ROW()), INDEX(Table2[Survey], ROW()-ROWS(Table1[])))</f>
        <v>Chipps</v>
      </c>
      <c r="E591" t="str" cm="1">
        <f t="array" ref="E591">IF(ROW()&lt;=ROWS(Table1[]), INDEX(Table1[Station Code], ROW()), INDEX(Table2[Station], ROW()-ROWS(Table1[])))</f>
        <v>SB018M</v>
      </c>
      <c r="F591" cm="1">
        <f t="array" ref="F591">IF(ROW()&lt;=ROWS(Table1[]), INDEX(Table1[Region], ROW()), INDEX(Table2[Region], ROW()-ROWS(Table1[])))</f>
        <v>0</v>
      </c>
      <c r="G591" cm="1">
        <f t="array" ref="G591">IF(ROW()&lt;=ROWS(Table1[]), INDEX(Table1[Subregion], ROW()), INDEX(Table2[Subregion], ROW()-ROWS(Table1[])))</f>
        <v>0</v>
      </c>
      <c r="H591" t="str" cm="1">
        <f t="array" ref="H591">IF(ROW()&lt;=ROWS(Table1[]), INDEX(Table1[Stratum], ROW()), INDEX(Table2[Stratum], ROW()-ROWS(Table1[])))</f>
        <v>Chipps Island</v>
      </c>
      <c r="I591" cm="1">
        <f t="array" ref="I591">IF(ROW()&lt;=ROWS(Table1[]), INDEX(Table1[Fork Length], ROW()), INDEX(Table2[Length], ROW()-ROWS(Table1[])))</f>
        <v>119</v>
      </c>
      <c r="J591" cm="1">
        <f t="array" ref="J591">IF(ROW()&lt;=ROWS(Table1[]), INDEX(Table1[Catch], ROW()), INDEX(Table2[Frequency], ROW()-ROWS(Table1[])))</f>
        <v>1</v>
      </c>
      <c r="K591" t="str" cm="1">
        <f t="array" ref="K591">IF(ROW()&lt;=ROWS(Table1[]), INDEX(Table1[Life Stage], ROW()), INDEX(Table2[Life Stage], ROW()-ROWS(Table1[])))</f>
        <v>Adult</v>
      </c>
      <c r="L591" s="50" cm="1">
        <f t="array" ref="L591">IF(ROW()&lt;=ROWS(Table1[]), INDEX(Table1[SalvageSum], ROW()), INDEX(Table2[SalvageSum], ROW()-ROWS(Table1[])))</f>
        <v>0</v>
      </c>
      <c r="M591" s="50" cm="1">
        <f t="array" ref="M591">IF(ROW()&lt;=ROWS(Table1[]), INDEX(Table1[ExpSalv], ROW()), INDEX(Table2[ExpSalv], ROW()-ROWS(Table1[])))</f>
        <v>0</v>
      </c>
      <c r="N591" t="str" cm="1">
        <f t="array" ref="N591">IF(ROW()&lt;=ROWS(Table1[]), INDEX(Table1[Agency], ROW()), INDEX(Table2[Agency], ROW()-ROWS(Table1[])))</f>
        <v>USFWS</v>
      </c>
      <c r="O591" cm="1">
        <f t="array" ref="O591">IF(ROW()&lt;=ROWS(Table1[]), INDEX(Table1[Notes], ROW()), INDEX(Table2[Comments], ROW()-ROWS(Table1[])))</f>
        <v>0</v>
      </c>
    </row>
    <row r="592" spans="1:15" x14ac:dyDescent="0.25">
      <c r="A592" cm="1">
        <f t="array" ref="A592">IF(ROW()&lt;=ROWS(Table1[]), INDEX(Table1[SurveyNo], ROW()), INDEX(Table2[SurveyNo], ROW()-ROWS(Table1[])))</f>
        <v>0</v>
      </c>
      <c r="B592" s="23" cm="1">
        <f t="array" ref="B592">IF(ROW()&lt;=ROWS(Table1[]), INDEX(Table1[Date], ROW()), INDEX(Table2[Date], ROW()-ROWS(Table1[])))</f>
        <v>45653</v>
      </c>
      <c r="C592" cm="1">
        <f t="array" ref="C592">IF(ROW()&lt;=ROWS(Table1[]), INDEX(Table1[SampleID], ROW()), INDEX(Table2[SampleID], ROW()-ROWS(Table1[])))</f>
        <v>0</v>
      </c>
      <c r="D592" t="str" cm="1">
        <f t="array" ref="D592">IF(ROW()&lt;=ROWS(Table1[]), INDEX(Table1[Survey], ROW()), INDEX(Table2[Survey], ROW()-ROWS(Table1[])))</f>
        <v>Chipps</v>
      </c>
      <c r="E592" t="str" cm="1">
        <f t="array" ref="E592">IF(ROW()&lt;=ROWS(Table1[]), INDEX(Table1[Station Code], ROW()), INDEX(Table2[Station], ROW()-ROWS(Table1[])))</f>
        <v>SB018M</v>
      </c>
      <c r="F592" cm="1">
        <f t="array" ref="F592">IF(ROW()&lt;=ROWS(Table1[]), INDEX(Table1[Region], ROW()), INDEX(Table2[Region], ROW()-ROWS(Table1[])))</f>
        <v>0</v>
      </c>
      <c r="G592" cm="1">
        <f t="array" ref="G592">IF(ROW()&lt;=ROWS(Table1[]), INDEX(Table1[Subregion], ROW()), INDEX(Table2[Subregion], ROW()-ROWS(Table1[])))</f>
        <v>0</v>
      </c>
      <c r="H592" t="str" cm="1">
        <f t="array" ref="H592">IF(ROW()&lt;=ROWS(Table1[]), INDEX(Table1[Stratum], ROW()), INDEX(Table2[Stratum], ROW()-ROWS(Table1[])))</f>
        <v>Chipps Island</v>
      </c>
      <c r="I592" cm="1">
        <f t="array" ref="I592">IF(ROW()&lt;=ROWS(Table1[]), INDEX(Table1[Fork Length], ROW()), INDEX(Table2[Length], ROW()-ROWS(Table1[])))</f>
        <v>107</v>
      </c>
      <c r="J592" cm="1">
        <f t="array" ref="J592">IF(ROW()&lt;=ROWS(Table1[]), INDEX(Table1[Catch], ROW()), INDEX(Table2[Frequency], ROW()-ROWS(Table1[])))</f>
        <v>1</v>
      </c>
      <c r="K592" t="str" cm="1">
        <f t="array" ref="K592">IF(ROW()&lt;=ROWS(Table1[]), INDEX(Table1[Life Stage], ROW()), INDEX(Table2[Life Stage], ROW()-ROWS(Table1[])))</f>
        <v>Adult</v>
      </c>
      <c r="L592" s="50" cm="1">
        <f t="array" ref="L592">IF(ROW()&lt;=ROWS(Table1[]), INDEX(Table1[SalvageSum], ROW()), INDEX(Table2[SalvageSum], ROW()-ROWS(Table1[])))</f>
        <v>0</v>
      </c>
      <c r="M592" s="50" cm="1">
        <f t="array" ref="M592">IF(ROW()&lt;=ROWS(Table1[]), INDEX(Table1[ExpSalv], ROW()), INDEX(Table2[ExpSalv], ROW()-ROWS(Table1[])))</f>
        <v>0</v>
      </c>
      <c r="N592" t="str" cm="1">
        <f t="array" ref="N592">IF(ROW()&lt;=ROWS(Table1[]), INDEX(Table1[Agency], ROW()), INDEX(Table2[Agency], ROW()-ROWS(Table1[])))</f>
        <v>USFWS</v>
      </c>
      <c r="O592" cm="1">
        <f t="array" ref="O592">IF(ROW()&lt;=ROWS(Table1[]), INDEX(Table1[Notes], ROW()), INDEX(Table2[Comments], ROW()-ROWS(Table1[])))</f>
        <v>0</v>
      </c>
    </row>
    <row r="593" spans="1:15" x14ac:dyDescent="0.25">
      <c r="A593" cm="1">
        <f t="array" ref="A593">IF(ROW()&lt;=ROWS(Table1[]), INDEX(Table1[SurveyNo], ROW()), INDEX(Table2[SurveyNo], ROW()-ROWS(Table1[])))</f>
        <v>0</v>
      </c>
      <c r="B593" s="23" cm="1">
        <f t="array" ref="B593">IF(ROW()&lt;=ROWS(Table1[]), INDEX(Table1[Date], ROW()), INDEX(Table2[Date], ROW()-ROWS(Table1[])))</f>
        <v>45653</v>
      </c>
      <c r="C593" cm="1">
        <f t="array" ref="C593">IF(ROW()&lt;=ROWS(Table1[]), INDEX(Table1[SampleID], ROW()), INDEX(Table2[SampleID], ROW()-ROWS(Table1[])))</f>
        <v>0</v>
      </c>
      <c r="D593" t="str" cm="1">
        <f t="array" ref="D593">IF(ROW()&lt;=ROWS(Table1[]), INDEX(Table1[Survey], ROW()), INDEX(Table2[Survey], ROW()-ROWS(Table1[])))</f>
        <v>Chipps</v>
      </c>
      <c r="E593" t="str" cm="1">
        <f t="array" ref="E593">IF(ROW()&lt;=ROWS(Table1[]), INDEX(Table1[Station Code], ROW()), INDEX(Table2[Station], ROW()-ROWS(Table1[])))</f>
        <v>SB018M</v>
      </c>
      <c r="F593" cm="1">
        <f t="array" ref="F593">IF(ROW()&lt;=ROWS(Table1[]), INDEX(Table1[Region], ROW()), INDEX(Table2[Region], ROW()-ROWS(Table1[])))</f>
        <v>0</v>
      </c>
      <c r="G593" cm="1">
        <f t="array" ref="G593">IF(ROW()&lt;=ROWS(Table1[]), INDEX(Table1[Subregion], ROW()), INDEX(Table2[Subregion], ROW()-ROWS(Table1[])))</f>
        <v>0</v>
      </c>
      <c r="H593" t="str" cm="1">
        <f t="array" ref="H593">IF(ROW()&lt;=ROWS(Table1[]), INDEX(Table1[Stratum], ROW()), INDEX(Table2[Stratum], ROW()-ROWS(Table1[])))</f>
        <v>Chipps Island</v>
      </c>
      <c r="I593" cm="1">
        <f t="array" ref="I593">IF(ROW()&lt;=ROWS(Table1[]), INDEX(Table1[Fork Length], ROW()), INDEX(Table2[Length], ROW()-ROWS(Table1[])))</f>
        <v>92</v>
      </c>
      <c r="J593" cm="1">
        <f t="array" ref="J593">IF(ROW()&lt;=ROWS(Table1[]), INDEX(Table1[Catch], ROW()), INDEX(Table2[Frequency], ROW()-ROWS(Table1[])))</f>
        <v>1</v>
      </c>
      <c r="K593" t="str" cm="1">
        <f t="array" ref="K593">IF(ROW()&lt;=ROWS(Table1[]), INDEX(Table1[Life Stage], ROW()), INDEX(Table2[Life Stage], ROW()-ROWS(Table1[])))</f>
        <v>Adult</v>
      </c>
      <c r="L593" s="50" cm="1">
        <f t="array" ref="L593">IF(ROW()&lt;=ROWS(Table1[]), INDEX(Table1[SalvageSum], ROW()), INDEX(Table2[SalvageSum], ROW()-ROWS(Table1[])))</f>
        <v>0</v>
      </c>
      <c r="M593" s="50" cm="1">
        <f t="array" ref="M593">IF(ROW()&lt;=ROWS(Table1[]), INDEX(Table1[ExpSalv], ROW()), INDEX(Table2[ExpSalv], ROW()-ROWS(Table1[])))</f>
        <v>0</v>
      </c>
      <c r="N593" t="str" cm="1">
        <f t="array" ref="N593">IF(ROW()&lt;=ROWS(Table1[]), INDEX(Table1[Agency], ROW()), INDEX(Table2[Agency], ROW()-ROWS(Table1[])))</f>
        <v>USFWS</v>
      </c>
      <c r="O593" cm="1">
        <f t="array" ref="O593">IF(ROW()&lt;=ROWS(Table1[]), INDEX(Table1[Notes], ROW()), INDEX(Table2[Comments], ROW()-ROWS(Table1[])))</f>
        <v>0</v>
      </c>
    </row>
    <row r="594" spans="1:15" x14ac:dyDescent="0.25">
      <c r="A594" cm="1">
        <f t="array" ref="A594">IF(ROW()&lt;=ROWS(Table1[]), INDEX(Table1[SurveyNo], ROW()), INDEX(Table2[SurveyNo], ROW()-ROWS(Table1[])))</f>
        <v>0</v>
      </c>
      <c r="B594" s="23" cm="1">
        <f t="array" ref="B594">IF(ROW()&lt;=ROWS(Table1[]), INDEX(Table1[Date], ROW()), INDEX(Table2[Date], ROW()-ROWS(Table1[])))</f>
        <v>45653</v>
      </c>
      <c r="C594" cm="1">
        <f t="array" ref="C594">IF(ROW()&lt;=ROWS(Table1[]), INDEX(Table1[SampleID], ROW()), INDEX(Table2[SampleID], ROW()-ROWS(Table1[])))</f>
        <v>0</v>
      </c>
      <c r="D594" t="str" cm="1">
        <f t="array" ref="D594">IF(ROW()&lt;=ROWS(Table1[]), INDEX(Table1[Survey], ROW()), INDEX(Table2[Survey], ROW()-ROWS(Table1[])))</f>
        <v>Chipps</v>
      </c>
      <c r="E594" t="str" cm="1">
        <f t="array" ref="E594">IF(ROW()&lt;=ROWS(Table1[]), INDEX(Table1[Station Code], ROW()), INDEX(Table2[Station], ROW()-ROWS(Table1[])))</f>
        <v>SB018M</v>
      </c>
      <c r="F594" cm="1">
        <f t="array" ref="F594">IF(ROW()&lt;=ROWS(Table1[]), INDEX(Table1[Region], ROW()), INDEX(Table2[Region], ROW()-ROWS(Table1[])))</f>
        <v>0</v>
      </c>
      <c r="G594" cm="1">
        <f t="array" ref="G594">IF(ROW()&lt;=ROWS(Table1[]), INDEX(Table1[Subregion], ROW()), INDEX(Table2[Subregion], ROW()-ROWS(Table1[])))</f>
        <v>0</v>
      </c>
      <c r="H594" t="str" cm="1">
        <f t="array" ref="H594">IF(ROW()&lt;=ROWS(Table1[]), INDEX(Table1[Stratum], ROW()), INDEX(Table2[Stratum], ROW()-ROWS(Table1[])))</f>
        <v>Chipps Island</v>
      </c>
      <c r="I594" cm="1">
        <f t="array" ref="I594">IF(ROW()&lt;=ROWS(Table1[]), INDEX(Table1[Fork Length], ROW()), INDEX(Table2[Length], ROW()-ROWS(Table1[])))</f>
        <v>112</v>
      </c>
      <c r="J594" cm="1">
        <f t="array" ref="J594">IF(ROW()&lt;=ROWS(Table1[]), INDEX(Table1[Catch], ROW()), INDEX(Table2[Frequency], ROW()-ROWS(Table1[])))</f>
        <v>1</v>
      </c>
      <c r="K594" t="str" cm="1">
        <f t="array" ref="K594">IF(ROW()&lt;=ROWS(Table1[]), INDEX(Table1[Life Stage], ROW()), INDEX(Table2[Life Stage], ROW()-ROWS(Table1[])))</f>
        <v>Adult</v>
      </c>
      <c r="L594" s="50" cm="1">
        <f t="array" ref="L594">IF(ROW()&lt;=ROWS(Table1[]), INDEX(Table1[SalvageSum], ROW()), INDEX(Table2[SalvageSum], ROW()-ROWS(Table1[])))</f>
        <v>0</v>
      </c>
      <c r="M594" s="50" cm="1">
        <f t="array" ref="M594">IF(ROW()&lt;=ROWS(Table1[]), INDEX(Table1[ExpSalv], ROW()), INDEX(Table2[ExpSalv], ROW()-ROWS(Table1[])))</f>
        <v>0</v>
      </c>
      <c r="N594" t="str" cm="1">
        <f t="array" ref="N594">IF(ROW()&lt;=ROWS(Table1[]), INDEX(Table1[Agency], ROW()), INDEX(Table2[Agency], ROW()-ROWS(Table1[])))</f>
        <v>USFWS</v>
      </c>
      <c r="O594" cm="1">
        <f t="array" ref="O594">IF(ROW()&lt;=ROWS(Table1[]), INDEX(Table1[Notes], ROW()), INDEX(Table2[Comments], ROW()-ROWS(Table1[])))</f>
        <v>0</v>
      </c>
    </row>
    <row r="595" spans="1:15" x14ac:dyDescent="0.25">
      <c r="A595" cm="1">
        <f t="array" ref="A595">IF(ROW()&lt;=ROWS(Table1[]), INDEX(Table1[SurveyNo], ROW()), INDEX(Table2[SurveyNo], ROW()-ROWS(Table1[])))</f>
        <v>0</v>
      </c>
      <c r="B595" s="23" cm="1">
        <f t="array" ref="B595">IF(ROW()&lt;=ROWS(Table1[]), INDEX(Table1[Date], ROW()), INDEX(Table2[Date], ROW()-ROWS(Table1[])))</f>
        <v>45653</v>
      </c>
      <c r="C595" cm="1">
        <f t="array" ref="C595">IF(ROW()&lt;=ROWS(Table1[]), INDEX(Table1[SampleID], ROW()), INDEX(Table2[SampleID], ROW()-ROWS(Table1[])))</f>
        <v>0</v>
      </c>
      <c r="D595" t="str" cm="1">
        <f t="array" ref="D595">IF(ROW()&lt;=ROWS(Table1[]), INDEX(Table1[Survey], ROW()), INDEX(Table2[Survey], ROW()-ROWS(Table1[])))</f>
        <v>Chipps</v>
      </c>
      <c r="E595" t="str" cm="1">
        <f t="array" ref="E595">IF(ROW()&lt;=ROWS(Table1[]), INDEX(Table1[Station Code], ROW()), INDEX(Table2[Station], ROW()-ROWS(Table1[])))</f>
        <v>SB018M</v>
      </c>
      <c r="F595" cm="1">
        <f t="array" ref="F595">IF(ROW()&lt;=ROWS(Table1[]), INDEX(Table1[Region], ROW()), INDEX(Table2[Region], ROW()-ROWS(Table1[])))</f>
        <v>0</v>
      </c>
      <c r="G595" cm="1">
        <f t="array" ref="G595">IF(ROW()&lt;=ROWS(Table1[]), INDEX(Table1[Subregion], ROW()), INDEX(Table2[Subregion], ROW()-ROWS(Table1[])))</f>
        <v>0</v>
      </c>
      <c r="H595" t="str" cm="1">
        <f t="array" ref="H595">IF(ROW()&lt;=ROWS(Table1[]), INDEX(Table1[Stratum], ROW()), INDEX(Table2[Stratum], ROW()-ROWS(Table1[])))</f>
        <v>Chipps Island</v>
      </c>
      <c r="I595" cm="1">
        <f t="array" ref="I595">IF(ROW()&lt;=ROWS(Table1[]), INDEX(Table1[Fork Length], ROW()), INDEX(Table2[Length], ROW()-ROWS(Table1[])))</f>
        <v>115</v>
      </c>
      <c r="J595" cm="1">
        <f t="array" ref="J595">IF(ROW()&lt;=ROWS(Table1[]), INDEX(Table1[Catch], ROW()), INDEX(Table2[Frequency], ROW()-ROWS(Table1[])))</f>
        <v>1</v>
      </c>
      <c r="K595" t="str" cm="1">
        <f t="array" ref="K595">IF(ROW()&lt;=ROWS(Table1[]), INDEX(Table1[Life Stage], ROW()), INDEX(Table2[Life Stage], ROW()-ROWS(Table1[])))</f>
        <v>Adult</v>
      </c>
      <c r="L595" s="50" cm="1">
        <f t="array" ref="L595">IF(ROW()&lt;=ROWS(Table1[]), INDEX(Table1[SalvageSum], ROW()), INDEX(Table2[SalvageSum], ROW()-ROWS(Table1[])))</f>
        <v>0</v>
      </c>
      <c r="M595" s="50" cm="1">
        <f t="array" ref="M595">IF(ROW()&lt;=ROWS(Table1[]), INDEX(Table1[ExpSalv], ROW()), INDEX(Table2[ExpSalv], ROW()-ROWS(Table1[])))</f>
        <v>0</v>
      </c>
      <c r="N595" t="str" cm="1">
        <f t="array" ref="N595">IF(ROW()&lt;=ROWS(Table1[]), INDEX(Table1[Agency], ROW()), INDEX(Table2[Agency], ROW()-ROWS(Table1[])))</f>
        <v>USFWS</v>
      </c>
      <c r="O595" cm="1">
        <f t="array" ref="O595">IF(ROW()&lt;=ROWS(Table1[]), INDEX(Table1[Notes], ROW()), INDEX(Table2[Comments], ROW()-ROWS(Table1[])))</f>
        <v>0</v>
      </c>
    </row>
    <row r="596" spans="1:15" x14ac:dyDescent="0.25">
      <c r="A596" cm="1">
        <f t="array" ref="A596">IF(ROW()&lt;=ROWS(Table1[]), INDEX(Table1[SurveyNo], ROW()), INDEX(Table2[SurveyNo], ROW()-ROWS(Table1[])))</f>
        <v>0</v>
      </c>
      <c r="B596" s="23" cm="1">
        <f t="array" ref="B596">IF(ROW()&lt;=ROWS(Table1[]), INDEX(Table1[Date], ROW()), INDEX(Table2[Date], ROW()-ROWS(Table1[])))</f>
        <v>45653</v>
      </c>
      <c r="C596" cm="1">
        <f t="array" ref="C596">IF(ROW()&lt;=ROWS(Table1[]), INDEX(Table1[SampleID], ROW()), INDEX(Table2[SampleID], ROW()-ROWS(Table1[])))</f>
        <v>0</v>
      </c>
      <c r="D596" t="str" cm="1">
        <f t="array" ref="D596">IF(ROW()&lt;=ROWS(Table1[]), INDEX(Table1[Survey], ROW()), INDEX(Table2[Survey], ROW()-ROWS(Table1[])))</f>
        <v>Chipps</v>
      </c>
      <c r="E596" t="str" cm="1">
        <f t="array" ref="E596">IF(ROW()&lt;=ROWS(Table1[]), INDEX(Table1[Station Code], ROW()), INDEX(Table2[Station], ROW()-ROWS(Table1[])))</f>
        <v>SB018M</v>
      </c>
      <c r="F596" cm="1">
        <f t="array" ref="F596">IF(ROW()&lt;=ROWS(Table1[]), INDEX(Table1[Region], ROW()), INDEX(Table2[Region], ROW()-ROWS(Table1[])))</f>
        <v>0</v>
      </c>
      <c r="G596" cm="1">
        <f t="array" ref="G596">IF(ROW()&lt;=ROWS(Table1[]), INDEX(Table1[Subregion], ROW()), INDEX(Table2[Subregion], ROW()-ROWS(Table1[])))</f>
        <v>0</v>
      </c>
      <c r="H596" t="str" cm="1">
        <f t="array" ref="H596">IF(ROW()&lt;=ROWS(Table1[]), INDEX(Table1[Stratum], ROW()), INDEX(Table2[Stratum], ROW()-ROWS(Table1[])))</f>
        <v>Chipps Island</v>
      </c>
      <c r="I596" cm="1">
        <f t="array" ref="I596">IF(ROW()&lt;=ROWS(Table1[]), INDEX(Table1[Fork Length], ROW()), INDEX(Table2[Length], ROW()-ROWS(Table1[])))</f>
        <v>95</v>
      </c>
      <c r="J596" cm="1">
        <f t="array" ref="J596">IF(ROW()&lt;=ROWS(Table1[]), INDEX(Table1[Catch], ROW()), INDEX(Table2[Frequency], ROW()-ROWS(Table1[])))</f>
        <v>1</v>
      </c>
      <c r="K596" t="str" cm="1">
        <f t="array" ref="K596">IF(ROW()&lt;=ROWS(Table1[]), INDEX(Table1[Life Stage], ROW()), INDEX(Table2[Life Stage], ROW()-ROWS(Table1[])))</f>
        <v>Adult</v>
      </c>
      <c r="L596" s="50" cm="1">
        <f t="array" ref="L596">IF(ROW()&lt;=ROWS(Table1[]), INDEX(Table1[SalvageSum], ROW()), INDEX(Table2[SalvageSum], ROW()-ROWS(Table1[])))</f>
        <v>0</v>
      </c>
      <c r="M596" s="50" cm="1">
        <f t="array" ref="M596">IF(ROW()&lt;=ROWS(Table1[]), INDEX(Table1[ExpSalv], ROW()), INDEX(Table2[ExpSalv], ROW()-ROWS(Table1[])))</f>
        <v>0</v>
      </c>
      <c r="N596" t="str" cm="1">
        <f t="array" ref="N596">IF(ROW()&lt;=ROWS(Table1[]), INDEX(Table1[Agency], ROW()), INDEX(Table2[Agency], ROW()-ROWS(Table1[])))</f>
        <v>USFWS</v>
      </c>
      <c r="O596" cm="1">
        <f t="array" ref="O596">IF(ROW()&lt;=ROWS(Table1[]), INDEX(Table1[Notes], ROW()), INDEX(Table2[Comments], ROW()-ROWS(Table1[])))</f>
        <v>0</v>
      </c>
    </row>
    <row r="597" spans="1:15" x14ac:dyDescent="0.25">
      <c r="A597" cm="1">
        <f t="array" ref="A597">IF(ROW()&lt;=ROWS(Table1[]), INDEX(Table1[SurveyNo], ROW()), INDEX(Table2[SurveyNo], ROW()-ROWS(Table1[])))</f>
        <v>0</v>
      </c>
      <c r="B597" s="23" cm="1">
        <f t="array" ref="B597">IF(ROW()&lt;=ROWS(Table1[]), INDEX(Table1[Date], ROW()), INDEX(Table2[Date], ROW()-ROWS(Table1[])))</f>
        <v>45653</v>
      </c>
      <c r="C597" cm="1">
        <f t="array" ref="C597">IF(ROW()&lt;=ROWS(Table1[]), INDEX(Table1[SampleID], ROW()), INDEX(Table2[SampleID], ROW()-ROWS(Table1[])))</f>
        <v>0</v>
      </c>
      <c r="D597" t="str" cm="1">
        <f t="array" ref="D597">IF(ROW()&lt;=ROWS(Table1[]), INDEX(Table1[Survey], ROW()), INDEX(Table2[Survey], ROW()-ROWS(Table1[])))</f>
        <v>Chipps</v>
      </c>
      <c r="E597" t="str" cm="1">
        <f t="array" ref="E597">IF(ROW()&lt;=ROWS(Table1[]), INDEX(Table1[Station Code], ROW()), INDEX(Table2[Station], ROW()-ROWS(Table1[])))</f>
        <v>SB018S</v>
      </c>
      <c r="F597" cm="1">
        <f t="array" ref="F597">IF(ROW()&lt;=ROWS(Table1[]), INDEX(Table1[Region], ROW()), INDEX(Table2[Region], ROW()-ROWS(Table1[])))</f>
        <v>0</v>
      </c>
      <c r="G597" cm="1">
        <f t="array" ref="G597">IF(ROW()&lt;=ROWS(Table1[]), INDEX(Table1[Subregion], ROW()), INDEX(Table2[Subregion], ROW()-ROWS(Table1[])))</f>
        <v>0</v>
      </c>
      <c r="H597" t="str" cm="1">
        <f t="array" ref="H597">IF(ROW()&lt;=ROWS(Table1[]), INDEX(Table1[Stratum], ROW()), INDEX(Table2[Stratum], ROW()-ROWS(Table1[])))</f>
        <v>Chipps Island</v>
      </c>
      <c r="I597" cm="1">
        <f t="array" ref="I597">IF(ROW()&lt;=ROWS(Table1[]), INDEX(Table1[Fork Length], ROW()), INDEX(Table2[Length], ROW()-ROWS(Table1[])))</f>
        <v>110</v>
      </c>
      <c r="J597" cm="1">
        <f t="array" ref="J597">IF(ROW()&lt;=ROWS(Table1[]), INDEX(Table1[Catch], ROW()), INDEX(Table2[Frequency], ROW()-ROWS(Table1[])))</f>
        <v>1</v>
      </c>
      <c r="K597" t="str" cm="1">
        <f t="array" ref="K597">IF(ROW()&lt;=ROWS(Table1[]), INDEX(Table1[Life Stage], ROW()), INDEX(Table2[Life Stage], ROW()-ROWS(Table1[])))</f>
        <v>Adult</v>
      </c>
      <c r="L597" s="50" cm="1">
        <f t="array" ref="L597">IF(ROW()&lt;=ROWS(Table1[]), INDEX(Table1[SalvageSum], ROW()), INDEX(Table2[SalvageSum], ROW()-ROWS(Table1[])))</f>
        <v>0</v>
      </c>
      <c r="M597" s="50" cm="1">
        <f t="array" ref="M597">IF(ROW()&lt;=ROWS(Table1[]), INDEX(Table1[ExpSalv], ROW()), INDEX(Table2[ExpSalv], ROW()-ROWS(Table1[])))</f>
        <v>0</v>
      </c>
      <c r="N597" t="str" cm="1">
        <f t="array" ref="N597">IF(ROW()&lt;=ROWS(Table1[]), INDEX(Table1[Agency], ROW()), INDEX(Table2[Agency], ROW()-ROWS(Table1[])))</f>
        <v>USFWS</v>
      </c>
      <c r="O597" cm="1">
        <f t="array" ref="O597">IF(ROW()&lt;=ROWS(Table1[]), INDEX(Table1[Notes], ROW()), INDEX(Table2[Comments], ROW()-ROWS(Table1[])))</f>
        <v>0</v>
      </c>
    </row>
    <row r="598" spans="1:15" x14ac:dyDescent="0.25">
      <c r="A598" cm="1">
        <f t="array" ref="A598">IF(ROW()&lt;=ROWS(Table1[]), INDEX(Table1[SurveyNo], ROW()), INDEX(Table2[SurveyNo], ROW()-ROWS(Table1[])))</f>
        <v>0</v>
      </c>
      <c r="B598" s="23" cm="1">
        <f t="array" ref="B598">IF(ROW()&lt;=ROWS(Table1[]), INDEX(Table1[Date], ROW()), INDEX(Table2[Date], ROW()-ROWS(Table1[])))</f>
        <v>45653</v>
      </c>
      <c r="C598" cm="1">
        <f t="array" ref="C598">IF(ROW()&lt;=ROWS(Table1[]), INDEX(Table1[SampleID], ROW()), INDEX(Table2[SampleID], ROW()-ROWS(Table1[])))</f>
        <v>0</v>
      </c>
      <c r="D598" t="str" cm="1">
        <f t="array" ref="D598">IF(ROW()&lt;=ROWS(Table1[]), INDEX(Table1[Survey], ROW()), INDEX(Table2[Survey], ROW()-ROWS(Table1[])))</f>
        <v>Chipps</v>
      </c>
      <c r="E598" t="str" cm="1">
        <f t="array" ref="E598">IF(ROW()&lt;=ROWS(Table1[]), INDEX(Table1[Station Code], ROW()), INDEX(Table2[Station], ROW()-ROWS(Table1[])))</f>
        <v>SB018S</v>
      </c>
      <c r="F598" cm="1">
        <f t="array" ref="F598">IF(ROW()&lt;=ROWS(Table1[]), INDEX(Table1[Region], ROW()), INDEX(Table2[Region], ROW()-ROWS(Table1[])))</f>
        <v>0</v>
      </c>
      <c r="G598" cm="1">
        <f t="array" ref="G598">IF(ROW()&lt;=ROWS(Table1[]), INDEX(Table1[Subregion], ROW()), INDEX(Table2[Subregion], ROW()-ROWS(Table1[])))</f>
        <v>0</v>
      </c>
      <c r="H598" t="str" cm="1">
        <f t="array" ref="H598">IF(ROW()&lt;=ROWS(Table1[]), INDEX(Table1[Stratum], ROW()), INDEX(Table2[Stratum], ROW()-ROWS(Table1[])))</f>
        <v>Chipps Island</v>
      </c>
      <c r="I598" cm="1">
        <f t="array" ref="I598">IF(ROW()&lt;=ROWS(Table1[]), INDEX(Table1[Fork Length], ROW()), INDEX(Table2[Length], ROW()-ROWS(Table1[])))</f>
        <v>79</v>
      </c>
      <c r="J598" cm="1">
        <f t="array" ref="J598">IF(ROW()&lt;=ROWS(Table1[]), INDEX(Table1[Catch], ROW()), INDEX(Table2[Frequency], ROW()-ROWS(Table1[])))</f>
        <v>1</v>
      </c>
      <c r="K598" t="str" cm="1">
        <f t="array" ref="K598">IF(ROW()&lt;=ROWS(Table1[]), INDEX(Table1[Life Stage], ROW()), INDEX(Table2[Life Stage], ROW()-ROWS(Table1[])))</f>
        <v>Juvenile</v>
      </c>
      <c r="L598" s="50" cm="1">
        <f t="array" ref="L598">IF(ROW()&lt;=ROWS(Table1[]), INDEX(Table1[SalvageSum], ROW()), INDEX(Table2[SalvageSum], ROW()-ROWS(Table1[])))</f>
        <v>0</v>
      </c>
      <c r="M598" s="50" cm="1">
        <f t="array" ref="M598">IF(ROW()&lt;=ROWS(Table1[]), INDEX(Table1[ExpSalv], ROW()), INDEX(Table2[ExpSalv], ROW()-ROWS(Table1[])))</f>
        <v>0</v>
      </c>
      <c r="N598" t="str" cm="1">
        <f t="array" ref="N598">IF(ROW()&lt;=ROWS(Table1[]), INDEX(Table1[Agency], ROW()), INDEX(Table2[Agency], ROW()-ROWS(Table1[])))</f>
        <v>USFWS</v>
      </c>
      <c r="O598" cm="1">
        <f t="array" ref="O598">IF(ROW()&lt;=ROWS(Table1[]), INDEX(Table1[Notes], ROW()), INDEX(Table2[Comments], ROW()-ROWS(Table1[])))</f>
        <v>0</v>
      </c>
    </row>
    <row r="599" spans="1:15" x14ac:dyDescent="0.25">
      <c r="A599" cm="1">
        <f t="array" ref="A599">IF(ROW()&lt;=ROWS(Table1[]), INDEX(Table1[SurveyNo], ROW()), INDEX(Table2[SurveyNo], ROW()-ROWS(Table1[])))</f>
        <v>0</v>
      </c>
      <c r="B599" s="23" cm="1">
        <f t="array" ref="B599">IF(ROW()&lt;=ROWS(Table1[]), INDEX(Table1[Date], ROW()), INDEX(Table2[Date], ROW()-ROWS(Table1[])))</f>
        <v>45653</v>
      </c>
      <c r="C599" cm="1">
        <f t="array" ref="C599">IF(ROW()&lt;=ROWS(Table1[]), INDEX(Table1[SampleID], ROW()), INDEX(Table2[SampleID], ROW()-ROWS(Table1[])))</f>
        <v>0</v>
      </c>
      <c r="D599" t="str" cm="1">
        <f t="array" ref="D599">IF(ROW()&lt;=ROWS(Table1[]), INDEX(Table1[Survey], ROW()), INDEX(Table2[Survey], ROW()-ROWS(Table1[])))</f>
        <v>Chipps</v>
      </c>
      <c r="E599" t="str" cm="1">
        <f t="array" ref="E599">IF(ROW()&lt;=ROWS(Table1[]), INDEX(Table1[Station Code], ROW()), INDEX(Table2[Station], ROW()-ROWS(Table1[])))</f>
        <v>SB018S</v>
      </c>
      <c r="F599" cm="1">
        <f t="array" ref="F599">IF(ROW()&lt;=ROWS(Table1[]), INDEX(Table1[Region], ROW()), INDEX(Table2[Region], ROW()-ROWS(Table1[])))</f>
        <v>0</v>
      </c>
      <c r="G599" cm="1">
        <f t="array" ref="G599">IF(ROW()&lt;=ROWS(Table1[]), INDEX(Table1[Subregion], ROW()), INDEX(Table2[Subregion], ROW()-ROWS(Table1[])))</f>
        <v>0</v>
      </c>
      <c r="H599" t="str" cm="1">
        <f t="array" ref="H599">IF(ROW()&lt;=ROWS(Table1[]), INDEX(Table1[Stratum], ROW()), INDEX(Table2[Stratum], ROW()-ROWS(Table1[])))</f>
        <v>Chipps Island</v>
      </c>
      <c r="I599" cm="1">
        <f t="array" ref="I599">IF(ROW()&lt;=ROWS(Table1[]), INDEX(Table1[Fork Length], ROW()), INDEX(Table2[Length], ROW()-ROWS(Table1[])))</f>
        <v>103</v>
      </c>
      <c r="J599" cm="1">
        <f t="array" ref="J599">IF(ROW()&lt;=ROWS(Table1[]), INDEX(Table1[Catch], ROW()), INDEX(Table2[Frequency], ROW()-ROWS(Table1[])))</f>
        <v>1</v>
      </c>
      <c r="K599" t="str" cm="1">
        <f t="array" ref="K599">IF(ROW()&lt;=ROWS(Table1[]), INDEX(Table1[Life Stage], ROW()), INDEX(Table2[Life Stage], ROW()-ROWS(Table1[])))</f>
        <v>Adult</v>
      </c>
      <c r="L599" s="50" cm="1">
        <f t="array" ref="L599">IF(ROW()&lt;=ROWS(Table1[]), INDEX(Table1[SalvageSum], ROW()), INDEX(Table2[SalvageSum], ROW()-ROWS(Table1[])))</f>
        <v>0</v>
      </c>
      <c r="M599" s="50" cm="1">
        <f t="array" ref="M599">IF(ROW()&lt;=ROWS(Table1[]), INDEX(Table1[ExpSalv], ROW()), INDEX(Table2[ExpSalv], ROW()-ROWS(Table1[])))</f>
        <v>0</v>
      </c>
      <c r="N599" t="str" cm="1">
        <f t="array" ref="N599">IF(ROW()&lt;=ROWS(Table1[]), INDEX(Table1[Agency], ROW()), INDEX(Table2[Agency], ROW()-ROWS(Table1[])))</f>
        <v>USFWS</v>
      </c>
      <c r="O599" cm="1">
        <f t="array" ref="O599">IF(ROW()&lt;=ROWS(Table1[]), INDEX(Table1[Notes], ROW()), INDEX(Table2[Comments], ROW()-ROWS(Table1[])))</f>
        <v>0</v>
      </c>
    </row>
    <row r="600" spans="1:15" x14ac:dyDescent="0.25">
      <c r="A600" cm="1">
        <f t="array" ref="A600">IF(ROW()&lt;=ROWS(Table1[]), INDEX(Table1[SurveyNo], ROW()), INDEX(Table2[SurveyNo], ROW()-ROWS(Table1[])))</f>
        <v>0</v>
      </c>
      <c r="B600" s="23" cm="1">
        <f t="array" ref="B600">IF(ROW()&lt;=ROWS(Table1[]), INDEX(Table1[Date], ROW()), INDEX(Table2[Date], ROW()-ROWS(Table1[])))</f>
        <v>45653</v>
      </c>
      <c r="C600" cm="1">
        <f t="array" ref="C600">IF(ROW()&lt;=ROWS(Table1[]), INDEX(Table1[SampleID], ROW()), INDEX(Table2[SampleID], ROW()-ROWS(Table1[])))</f>
        <v>0</v>
      </c>
      <c r="D600" t="str" cm="1">
        <f t="array" ref="D600">IF(ROW()&lt;=ROWS(Table1[]), INDEX(Table1[Survey], ROW()), INDEX(Table2[Survey], ROW()-ROWS(Table1[])))</f>
        <v>Chipps</v>
      </c>
      <c r="E600" t="str" cm="1">
        <f t="array" ref="E600">IF(ROW()&lt;=ROWS(Table1[]), INDEX(Table1[Station Code], ROW()), INDEX(Table2[Station], ROW()-ROWS(Table1[])))</f>
        <v>SB018S</v>
      </c>
      <c r="F600" cm="1">
        <f t="array" ref="F600">IF(ROW()&lt;=ROWS(Table1[]), INDEX(Table1[Region], ROW()), INDEX(Table2[Region], ROW()-ROWS(Table1[])))</f>
        <v>0</v>
      </c>
      <c r="G600" cm="1">
        <f t="array" ref="G600">IF(ROW()&lt;=ROWS(Table1[]), INDEX(Table1[Subregion], ROW()), INDEX(Table2[Subregion], ROW()-ROWS(Table1[])))</f>
        <v>0</v>
      </c>
      <c r="H600" t="str" cm="1">
        <f t="array" ref="H600">IF(ROW()&lt;=ROWS(Table1[]), INDEX(Table1[Stratum], ROW()), INDEX(Table2[Stratum], ROW()-ROWS(Table1[])))</f>
        <v>Chipps Island</v>
      </c>
      <c r="I600" cm="1">
        <f t="array" ref="I600">IF(ROW()&lt;=ROWS(Table1[]), INDEX(Table1[Fork Length], ROW()), INDEX(Table2[Length], ROW()-ROWS(Table1[])))</f>
        <v>110</v>
      </c>
      <c r="J600" cm="1">
        <f t="array" ref="J600">IF(ROW()&lt;=ROWS(Table1[]), INDEX(Table1[Catch], ROW()), INDEX(Table2[Frequency], ROW()-ROWS(Table1[])))</f>
        <v>1</v>
      </c>
      <c r="K600" t="str" cm="1">
        <f t="array" ref="K600">IF(ROW()&lt;=ROWS(Table1[]), INDEX(Table1[Life Stage], ROW()), INDEX(Table2[Life Stage], ROW()-ROWS(Table1[])))</f>
        <v>Adult</v>
      </c>
      <c r="L600" s="50" cm="1">
        <f t="array" ref="L600">IF(ROW()&lt;=ROWS(Table1[]), INDEX(Table1[SalvageSum], ROW()), INDEX(Table2[SalvageSum], ROW()-ROWS(Table1[])))</f>
        <v>0</v>
      </c>
      <c r="M600" s="50" cm="1">
        <f t="array" ref="M600">IF(ROW()&lt;=ROWS(Table1[]), INDEX(Table1[ExpSalv], ROW()), INDEX(Table2[ExpSalv], ROW()-ROWS(Table1[])))</f>
        <v>0</v>
      </c>
      <c r="N600" t="str" cm="1">
        <f t="array" ref="N600">IF(ROW()&lt;=ROWS(Table1[]), INDEX(Table1[Agency], ROW()), INDEX(Table2[Agency], ROW()-ROWS(Table1[])))</f>
        <v>USFWS</v>
      </c>
      <c r="O600" cm="1">
        <f t="array" ref="O600">IF(ROW()&lt;=ROWS(Table1[]), INDEX(Table1[Notes], ROW()), INDEX(Table2[Comments], ROW()-ROWS(Table1[])))</f>
        <v>0</v>
      </c>
    </row>
    <row r="601" spans="1:15" x14ac:dyDescent="0.25">
      <c r="A601" cm="1">
        <f t="array" ref="A601">IF(ROW()&lt;=ROWS(Table1[]), INDEX(Table1[SurveyNo], ROW()), INDEX(Table2[SurveyNo], ROW()-ROWS(Table1[])))</f>
        <v>0</v>
      </c>
      <c r="B601" s="23" cm="1">
        <f t="array" ref="B601">IF(ROW()&lt;=ROWS(Table1[]), INDEX(Table1[Date], ROW()), INDEX(Table2[Date], ROW()-ROWS(Table1[])))</f>
        <v>45653</v>
      </c>
      <c r="C601" cm="1">
        <f t="array" ref="C601">IF(ROW()&lt;=ROWS(Table1[]), INDEX(Table1[SampleID], ROW()), INDEX(Table2[SampleID], ROW()-ROWS(Table1[])))</f>
        <v>0</v>
      </c>
      <c r="D601" t="str" cm="1">
        <f t="array" ref="D601">IF(ROW()&lt;=ROWS(Table1[]), INDEX(Table1[Survey], ROW()), INDEX(Table2[Survey], ROW()-ROWS(Table1[])))</f>
        <v>Chipps</v>
      </c>
      <c r="E601" t="str" cm="1">
        <f t="array" ref="E601">IF(ROW()&lt;=ROWS(Table1[]), INDEX(Table1[Station Code], ROW()), INDEX(Table2[Station], ROW()-ROWS(Table1[])))</f>
        <v>SB018S</v>
      </c>
      <c r="F601" cm="1">
        <f t="array" ref="F601">IF(ROW()&lt;=ROWS(Table1[]), INDEX(Table1[Region], ROW()), INDEX(Table2[Region], ROW()-ROWS(Table1[])))</f>
        <v>0</v>
      </c>
      <c r="G601" cm="1">
        <f t="array" ref="G601">IF(ROW()&lt;=ROWS(Table1[]), INDEX(Table1[Subregion], ROW()), INDEX(Table2[Subregion], ROW()-ROWS(Table1[])))</f>
        <v>0</v>
      </c>
      <c r="H601" t="str" cm="1">
        <f t="array" ref="H601">IF(ROW()&lt;=ROWS(Table1[]), INDEX(Table1[Stratum], ROW()), INDEX(Table2[Stratum], ROW()-ROWS(Table1[])))</f>
        <v>Chipps Island</v>
      </c>
      <c r="I601" cm="1">
        <f t="array" ref="I601">IF(ROW()&lt;=ROWS(Table1[]), INDEX(Table1[Fork Length], ROW()), INDEX(Table2[Length], ROW()-ROWS(Table1[])))</f>
        <v>94</v>
      </c>
      <c r="J601" cm="1">
        <f t="array" ref="J601">IF(ROW()&lt;=ROWS(Table1[]), INDEX(Table1[Catch], ROW()), INDEX(Table2[Frequency], ROW()-ROWS(Table1[])))</f>
        <v>1</v>
      </c>
      <c r="K601" t="str" cm="1">
        <f t="array" ref="K601">IF(ROW()&lt;=ROWS(Table1[]), INDEX(Table1[Life Stage], ROW()), INDEX(Table2[Life Stage], ROW()-ROWS(Table1[])))</f>
        <v>Adult</v>
      </c>
      <c r="L601" s="50" cm="1">
        <f t="array" ref="L601">IF(ROW()&lt;=ROWS(Table1[]), INDEX(Table1[SalvageSum], ROW()), INDEX(Table2[SalvageSum], ROW()-ROWS(Table1[])))</f>
        <v>0</v>
      </c>
      <c r="M601" s="50" cm="1">
        <f t="array" ref="M601">IF(ROW()&lt;=ROWS(Table1[]), INDEX(Table1[ExpSalv], ROW()), INDEX(Table2[ExpSalv], ROW()-ROWS(Table1[])))</f>
        <v>0</v>
      </c>
      <c r="N601" t="str" cm="1">
        <f t="array" ref="N601">IF(ROW()&lt;=ROWS(Table1[]), INDEX(Table1[Agency], ROW()), INDEX(Table2[Agency], ROW()-ROWS(Table1[])))</f>
        <v>USFWS</v>
      </c>
      <c r="O601" cm="1">
        <f t="array" ref="O601">IF(ROW()&lt;=ROWS(Table1[]), INDEX(Table1[Notes], ROW()), INDEX(Table2[Comments], ROW()-ROWS(Table1[])))</f>
        <v>0</v>
      </c>
    </row>
    <row r="602" spans="1:15" x14ac:dyDescent="0.25">
      <c r="A602" cm="1">
        <f t="array" ref="A602">IF(ROW()&lt;=ROWS(Table1[]), INDEX(Table1[SurveyNo], ROW()), INDEX(Table2[SurveyNo], ROW()-ROWS(Table1[])))</f>
        <v>0</v>
      </c>
      <c r="B602" s="23" cm="1">
        <f t="array" ref="B602">IF(ROW()&lt;=ROWS(Table1[]), INDEX(Table1[Date], ROW()), INDEX(Table2[Date], ROW()-ROWS(Table1[])))</f>
        <v>45653</v>
      </c>
      <c r="C602" cm="1">
        <f t="array" ref="C602">IF(ROW()&lt;=ROWS(Table1[]), INDEX(Table1[SampleID], ROW()), INDEX(Table2[SampleID], ROW()-ROWS(Table1[])))</f>
        <v>0</v>
      </c>
      <c r="D602" t="str" cm="1">
        <f t="array" ref="D602">IF(ROW()&lt;=ROWS(Table1[]), INDEX(Table1[Survey], ROW()), INDEX(Table2[Survey], ROW()-ROWS(Table1[])))</f>
        <v>Chipps</v>
      </c>
      <c r="E602" t="str" cm="1">
        <f t="array" ref="E602">IF(ROW()&lt;=ROWS(Table1[]), INDEX(Table1[Station Code], ROW()), INDEX(Table2[Station], ROW()-ROWS(Table1[])))</f>
        <v>SB018S</v>
      </c>
      <c r="F602" cm="1">
        <f t="array" ref="F602">IF(ROW()&lt;=ROWS(Table1[]), INDEX(Table1[Region], ROW()), INDEX(Table2[Region], ROW()-ROWS(Table1[])))</f>
        <v>0</v>
      </c>
      <c r="G602" cm="1">
        <f t="array" ref="G602">IF(ROW()&lt;=ROWS(Table1[]), INDEX(Table1[Subregion], ROW()), INDEX(Table2[Subregion], ROW()-ROWS(Table1[])))</f>
        <v>0</v>
      </c>
      <c r="H602" t="str" cm="1">
        <f t="array" ref="H602">IF(ROW()&lt;=ROWS(Table1[]), INDEX(Table1[Stratum], ROW()), INDEX(Table2[Stratum], ROW()-ROWS(Table1[])))</f>
        <v>Chipps Island</v>
      </c>
      <c r="I602" cm="1">
        <f t="array" ref="I602">IF(ROW()&lt;=ROWS(Table1[]), INDEX(Table1[Fork Length], ROW()), INDEX(Table2[Length], ROW()-ROWS(Table1[])))</f>
        <v>101</v>
      </c>
      <c r="J602" cm="1">
        <f t="array" ref="J602">IF(ROW()&lt;=ROWS(Table1[]), INDEX(Table1[Catch], ROW()), INDEX(Table2[Frequency], ROW()-ROWS(Table1[])))</f>
        <v>1</v>
      </c>
      <c r="K602" t="str" cm="1">
        <f t="array" ref="K602">IF(ROW()&lt;=ROWS(Table1[]), INDEX(Table1[Life Stage], ROW()), INDEX(Table2[Life Stage], ROW()-ROWS(Table1[])))</f>
        <v>Adult</v>
      </c>
      <c r="L602" s="50" cm="1">
        <f t="array" ref="L602">IF(ROW()&lt;=ROWS(Table1[]), INDEX(Table1[SalvageSum], ROW()), INDEX(Table2[SalvageSum], ROW()-ROWS(Table1[])))</f>
        <v>0</v>
      </c>
      <c r="M602" s="50" cm="1">
        <f t="array" ref="M602">IF(ROW()&lt;=ROWS(Table1[]), INDEX(Table1[ExpSalv], ROW()), INDEX(Table2[ExpSalv], ROW()-ROWS(Table1[])))</f>
        <v>0</v>
      </c>
      <c r="N602" t="str" cm="1">
        <f t="array" ref="N602">IF(ROW()&lt;=ROWS(Table1[]), INDEX(Table1[Agency], ROW()), INDEX(Table2[Agency], ROW()-ROWS(Table1[])))</f>
        <v>USFWS</v>
      </c>
      <c r="O602" cm="1">
        <f t="array" ref="O602">IF(ROW()&lt;=ROWS(Table1[]), INDEX(Table1[Notes], ROW()), INDEX(Table2[Comments], ROW()-ROWS(Table1[])))</f>
        <v>0</v>
      </c>
    </row>
    <row r="603" spans="1:15" x14ac:dyDescent="0.25">
      <c r="A603" cm="1">
        <f t="array" ref="A603">IF(ROW()&lt;=ROWS(Table1[]), INDEX(Table1[SurveyNo], ROW()), INDEX(Table2[SurveyNo], ROW()-ROWS(Table1[])))</f>
        <v>0</v>
      </c>
      <c r="B603" s="23" cm="1">
        <f t="array" ref="B603">IF(ROW()&lt;=ROWS(Table1[]), INDEX(Table1[Date], ROW()), INDEX(Table2[Date], ROW()-ROWS(Table1[])))</f>
        <v>45653</v>
      </c>
      <c r="C603" cm="1">
        <f t="array" ref="C603">IF(ROW()&lt;=ROWS(Table1[]), INDEX(Table1[SampleID], ROW()), INDEX(Table2[SampleID], ROW()-ROWS(Table1[])))</f>
        <v>0</v>
      </c>
      <c r="D603" t="str" cm="1">
        <f t="array" ref="D603">IF(ROW()&lt;=ROWS(Table1[]), INDEX(Table1[Survey], ROW()), INDEX(Table2[Survey], ROW()-ROWS(Table1[])))</f>
        <v>Chipps</v>
      </c>
      <c r="E603" t="str" cm="1">
        <f t="array" ref="E603">IF(ROW()&lt;=ROWS(Table1[]), INDEX(Table1[Station Code], ROW()), INDEX(Table2[Station], ROW()-ROWS(Table1[])))</f>
        <v>SB018S</v>
      </c>
      <c r="F603" cm="1">
        <f t="array" ref="F603">IF(ROW()&lt;=ROWS(Table1[]), INDEX(Table1[Region], ROW()), INDEX(Table2[Region], ROW()-ROWS(Table1[])))</f>
        <v>0</v>
      </c>
      <c r="G603" cm="1">
        <f t="array" ref="G603">IF(ROW()&lt;=ROWS(Table1[]), INDEX(Table1[Subregion], ROW()), INDEX(Table2[Subregion], ROW()-ROWS(Table1[])))</f>
        <v>0</v>
      </c>
      <c r="H603" t="str" cm="1">
        <f t="array" ref="H603">IF(ROW()&lt;=ROWS(Table1[]), INDEX(Table1[Stratum], ROW()), INDEX(Table2[Stratum], ROW()-ROWS(Table1[])))</f>
        <v>Chipps Island</v>
      </c>
      <c r="I603" cm="1">
        <f t="array" ref="I603">IF(ROW()&lt;=ROWS(Table1[]), INDEX(Table1[Fork Length], ROW()), INDEX(Table2[Length], ROW()-ROWS(Table1[])))</f>
        <v>112</v>
      </c>
      <c r="J603" cm="1">
        <f t="array" ref="J603">IF(ROW()&lt;=ROWS(Table1[]), INDEX(Table1[Catch], ROW()), INDEX(Table2[Frequency], ROW()-ROWS(Table1[])))</f>
        <v>1</v>
      </c>
      <c r="K603" t="str" cm="1">
        <f t="array" ref="K603">IF(ROW()&lt;=ROWS(Table1[]), INDEX(Table1[Life Stage], ROW()), INDEX(Table2[Life Stage], ROW()-ROWS(Table1[])))</f>
        <v>Adult</v>
      </c>
      <c r="L603" s="50" cm="1">
        <f t="array" ref="L603">IF(ROW()&lt;=ROWS(Table1[]), INDEX(Table1[SalvageSum], ROW()), INDEX(Table2[SalvageSum], ROW()-ROWS(Table1[])))</f>
        <v>0</v>
      </c>
      <c r="M603" s="50" cm="1">
        <f t="array" ref="M603">IF(ROW()&lt;=ROWS(Table1[]), INDEX(Table1[ExpSalv], ROW()), INDEX(Table2[ExpSalv], ROW()-ROWS(Table1[])))</f>
        <v>0</v>
      </c>
      <c r="N603" t="str" cm="1">
        <f t="array" ref="N603">IF(ROW()&lt;=ROWS(Table1[]), INDEX(Table1[Agency], ROW()), INDEX(Table2[Agency], ROW()-ROWS(Table1[])))</f>
        <v>USFWS</v>
      </c>
      <c r="O603" cm="1">
        <f t="array" ref="O603">IF(ROW()&lt;=ROWS(Table1[]), INDEX(Table1[Notes], ROW()), INDEX(Table2[Comments], ROW()-ROWS(Table1[])))</f>
        <v>0</v>
      </c>
    </row>
    <row r="604" spans="1:15" x14ac:dyDescent="0.25">
      <c r="A604" cm="1">
        <f t="array" ref="A604">IF(ROW()&lt;=ROWS(Table1[]), INDEX(Table1[SurveyNo], ROW()), INDEX(Table2[SurveyNo], ROW()-ROWS(Table1[])))</f>
        <v>0</v>
      </c>
      <c r="B604" s="23" cm="1">
        <f t="array" ref="B604">IF(ROW()&lt;=ROWS(Table1[]), INDEX(Table1[Date], ROW()), INDEX(Table2[Date], ROW()-ROWS(Table1[])))</f>
        <v>45653</v>
      </c>
      <c r="C604" cm="1">
        <f t="array" ref="C604">IF(ROW()&lt;=ROWS(Table1[]), INDEX(Table1[SampleID], ROW()), INDEX(Table2[SampleID], ROW()-ROWS(Table1[])))</f>
        <v>0</v>
      </c>
      <c r="D604" t="str" cm="1">
        <f t="array" ref="D604">IF(ROW()&lt;=ROWS(Table1[]), INDEX(Table1[Survey], ROW()), INDEX(Table2[Survey], ROW()-ROWS(Table1[])))</f>
        <v>Chipps</v>
      </c>
      <c r="E604" t="str" cm="1">
        <f t="array" ref="E604">IF(ROW()&lt;=ROWS(Table1[]), INDEX(Table1[Station Code], ROW()), INDEX(Table2[Station], ROW()-ROWS(Table1[])))</f>
        <v>SB018S</v>
      </c>
      <c r="F604" cm="1">
        <f t="array" ref="F604">IF(ROW()&lt;=ROWS(Table1[]), INDEX(Table1[Region], ROW()), INDEX(Table2[Region], ROW()-ROWS(Table1[])))</f>
        <v>0</v>
      </c>
      <c r="G604" cm="1">
        <f t="array" ref="G604">IF(ROW()&lt;=ROWS(Table1[]), INDEX(Table1[Subregion], ROW()), INDEX(Table2[Subregion], ROW()-ROWS(Table1[])))</f>
        <v>0</v>
      </c>
      <c r="H604" t="str" cm="1">
        <f t="array" ref="H604">IF(ROW()&lt;=ROWS(Table1[]), INDEX(Table1[Stratum], ROW()), INDEX(Table2[Stratum], ROW()-ROWS(Table1[])))</f>
        <v>Chipps Island</v>
      </c>
      <c r="I604" cm="1">
        <f t="array" ref="I604">IF(ROW()&lt;=ROWS(Table1[]), INDEX(Table1[Fork Length], ROW()), INDEX(Table2[Length], ROW()-ROWS(Table1[])))</f>
        <v>65</v>
      </c>
      <c r="J604" cm="1">
        <f t="array" ref="J604">IF(ROW()&lt;=ROWS(Table1[]), INDEX(Table1[Catch], ROW()), INDEX(Table2[Frequency], ROW()-ROWS(Table1[])))</f>
        <v>1</v>
      </c>
      <c r="K604" t="str" cm="1">
        <f t="array" ref="K604">IF(ROW()&lt;=ROWS(Table1[]), INDEX(Table1[Life Stage], ROW()), INDEX(Table2[Life Stage], ROW()-ROWS(Table1[])))</f>
        <v>Juvenile</v>
      </c>
      <c r="L604" s="50" cm="1">
        <f t="array" ref="L604">IF(ROW()&lt;=ROWS(Table1[]), INDEX(Table1[SalvageSum], ROW()), INDEX(Table2[SalvageSum], ROW()-ROWS(Table1[])))</f>
        <v>0</v>
      </c>
      <c r="M604" s="50" cm="1">
        <f t="array" ref="M604">IF(ROW()&lt;=ROWS(Table1[]), INDEX(Table1[ExpSalv], ROW()), INDEX(Table2[ExpSalv], ROW()-ROWS(Table1[])))</f>
        <v>0</v>
      </c>
      <c r="N604" t="str" cm="1">
        <f t="array" ref="N604">IF(ROW()&lt;=ROWS(Table1[]), INDEX(Table1[Agency], ROW()), INDEX(Table2[Agency], ROW()-ROWS(Table1[])))</f>
        <v>USFWS</v>
      </c>
      <c r="O604" cm="1">
        <f t="array" ref="O604">IF(ROW()&lt;=ROWS(Table1[]), INDEX(Table1[Notes], ROW()), INDEX(Table2[Comments], ROW()-ROWS(Table1[])))</f>
        <v>0</v>
      </c>
    </row>
    <row r="605" spans="1:15" x14ac:dyDescent="0.25">
      <c r="A605" cm="1">
        <f t="array" ref="A605">IF(ROW()&lt;=ROWS(Table1[]), INDEX(Table1[SurveyNo], ROW()), INDEX(Table2[SurveyNo], ROW()-ROWS(Table1[])))</f>
        <v>0</v>
      </c>
      <c r="B605" s="23" cm="1">
        <f t="array" ref="B605">IF(ROW()&lt;=ROWS(Table1[]), INDEX(Table1[Date], ROW()), INDEX(Table2[Date], ROW()-ROWS(Table1[])))</f>
        <v>45653</v>
      </c>
      <c r="C605" cm="1">
        <f t="array" ref="C605">IF(ROW()&lt;=ROWS(Table1[]), INDEX(Table1[SampleID], ROW()), INDEX(Table2[SampleID], ROW()-ROWS(Table1[])))</f>
        <v>0</v>
      </c>
      <c r="D605" t="str" cm="1">
        <f t="array" ref="D605">IF(ROW()&lt;=ROWS(Table1[]), INDEX(Table1[Survey], ROW()), INDEX(Table2[Survey], ROW()-ROWS(Table1[])))</f>
        <v>Chipps</v>
      </c>
      <c r="E605" t="str" cm="1">
        <f t="array" ref="E605">IF(ROW()&lt;=ROWS(Table1[]), INDEX(Table1[Station Code], ROW()), INDEX(Table2[Station], ROW()-ROWS(Table1[])))</f>
        <v>SB018S</v>
      </c>
      <c r="F605" cm="1">
        <f t="array" ref="F605">IF(ROW()&lt;=ROWS(Table1[]), INDEX(Table1[Region], ROW()), INDEX(Table2[Region], ROW()-ROWS(Table1[])))</f>
        <v>0</v>
      </c>
      <c r="G605" cm="1">
        <f t="array" ref="G605">IF(ROW()&lt;=ROWS(Table1[]), INDEX(Table1[Subregion], ROW()), INDEX(Table2[Subregion], ROW()-ROWS(Table1[])))</f>
        <v>0</v>
      </c>
      <c r="H605" t="str" cm="1">
        <f t="array" ref="H605">IF(ROW()&lt;=ROWS(Table1[]), INDEX(Table1[Stratum], ROW()), INDEX(Table2[Stratum], ROW()-ROWS(Table1[])))</f>
        <v>Chipps Island</v>
      </c>
      <c r="I605" cm="1">
        <f t="array" ref="I605">IF(ROW()&lt;=ROWS(Table1[]), INDEX(Table1[Fork Length], ROW()), INDEX(Table2[Length], ROW()-ROWS(Table1[])))</f>
        <v>66</v>
      </c>
      <c r="J605" cm="1">
        <f t="array" ref="J605">IF(ROW()&lt;=ROWS(Table1[]), INDEX(Table1[Catch], ROW()), INDEX(Table2[Frequency], ROW()-ROWS(Table1[])))</f>
        <v>1</v>
      </c>
      <c r="K605" t="str" cm="1">
        <f t="array" ref="K605">IF(ROW()&lt;=ROWS(Table1[]), INDEX(Table1[Life Stage], ROW()), INDEX(Table2[Life Stage], ROW()-ROWS(Table1[])))</f>
        <v>Juvenile</v>
      </c>
      <c r="L605" s="50" cm="1">
        <f t="array" ref="L605">IF(ROW()&lt;=ROWS(Table1[]), INDEX(Table1[SalvageSum], ROW()), INDEX(Table2[SalvageSum], ROW()-ROWS(Table1[])))</f>
        <v>0</v>
      </c>
      <c r="M605" s="50" cm="1">
        <f t="array" ref="M605">IF(ROW()&lt;=ROWS(Table1[]), INDEX(Table1[ExpSalv], ROW()), INDEX(Table2[ExpSalv], ROW()-ROWS(Table1[])))</f>
        <v>0</v>
      </c>
      <c r="N605" t="str" cm="1">
        <f t="array" ref="N605">IF(ROW()&lt;=ROWS(Table1[]), INDEX(Table1[Agency], ROW()), INDEX(Table2[Agency], ROW()-ROWS(Table1[])))</f>
        <v>USFWS</v>
      </c>
      <c r="O605" cm="1">
        <f t="array" ref="O605">IF(ROW()&lt;=ROWS(Table1[]), INDEX(Table1[Notes], ROW()), INDEX(Table2[Comments], ROW()-ROWS(Table1[])))</f>
        <v>0</v>
      </c>
    </row>
    <row r="606" spans="1:15" x14ac:dyDescent="0.25">
      <c r="A606" cm="1">
        <f t="array" ref="A606">IF(ROW()&lt;=ROWS(Table1[]), INDEX(Table1[SurveyNo], ROW()), INDEX(Table2[SurveyNo], ROW()-ROWS(Table1[])))</f>
        <v>0</v>
      </c>
      <c r="B606" s="23" cm="1">
        <f t="array" ref="B606">IF(ROW()&lt;=ROWS(Table1[]), INDEX(Table1[Date], ROW()), INDEX(Table2[Date], ROW()-ROWS(Table1[])))</f>
        <v>45653</v>
      </c>
      <c r="C606" cm="1">
        <f t="array" ref="C606">IF(ROW()&lt;=ROWS(Table1[]), INDEX(Table1[SampleID], ROW()), INDEX(Table2[SampleID], ROW()-ROWS(Table1[])))</f>
        <v>0</v>
      </c>
      <c r="D606" t="str" cm="1">
        <f t="array" ref="D606">IF(ROW()&lt;=ROWS(Table1[]), INDEX(Table1[Survey], ROW()), INDEX(Table2[Survey], ROW()-ROWS(Table1[])))</f>
        <v>Chipps</v>
      </c>
      <c r="E606" t="str" cm="1">
        <f t="array" ref="E606">IF(ROW()&lt;=ROWS(Table1[]), INDEX(Table1[Station Code], ROW()), INDEX(Table2[Station], ROW()-ROWS(Table1[])))</f>
        <v>SB018S</v>
      </c>
      <c r="F606" cm="1">
        <f t="array" ref="F606">IF(ROW()&lt;=ROWS(Table1[]), INDEX(Table1[Region], ROW()), INDEX(Table2[Region], ROW()-ROWS(Table1[])))</f>
        <v>0</v>
      </c>
      <c r="G606" cm="1">
        <f t="array" ref="G606">IF(ROW()&lt;=ROWS(Table1[]), INDEX(Table1[Subregion], ROW()), INDEX(Table2[Subregion], ROW()-ROWS(Table1[])))</f>
        <v>0</v>
      </c>
      <c r="H606" t="str" cm="1">
        <f t="array" ref="H606">IF(ROW()&lt;=ROWS(Table1[]), INDEX(Table1[Stratum], ROW()), INDEX(Table2[Stratum], ROW()-ROWS(Table1[])))</f>
        <v>Chipps Island</v>
      </c>
      <c r="I606" cm="1">
        <f t="array" ref="I606">IF(ROW()&lt;=ROWS(Table1[]), INDEX(Table1[Fork Length], ROW()), INDEX(Table2[Length], ROW()-ROWS(Table1[])))</f>
        <v>75</v>
      </c>
      <c r="J606" cm="1">
        <f t="array" ref="J606">IF(ROW()&lt;=ROWS(Table1[]), INDEX(Table1[Catch], ROW()), INDEX(Table2[Frequency], ROW()-ROWS(Table1[])))</f>
        <v>1</v>
      </c>
      <c r="K606" t="str" cm="1">
        <f t="array" ref="K606">IF(ROW()&lt;=ROWS(Table1[]), INDEX(Table1[Life Stage], ROW()), INDEX(Table2[Life Stage], ROW()-ROWS(Table1[])))</f>
        <v>Juvenile</v>
      </c>
      <c r="L606" s="50" cm="1">
        <f t="array" ref="L606">IF(ROW()&lt;=ROWS(Table1[]), INDEX(Table1[SalvageSum], ROW()), INDEX(Table2[SalvageSum], ROW()-ROWS(Table1[])))</f>
        <v>0</v>
      </c>
      <c r="M606" s="50" cm="1">
        <f t="array" ref="M606">IF(ROW()&lt;=ROWS(Table1[]), INDEX(Table1[ExpSalv], ROW()), INDEX(Table2[ExpSalv], ROW()-ROWS(Table1[])))</f>
        <v>0</v>
      </c>
      <c r="N606" t="str" cm="1">
        <f t="array" ref="N606">IF(ROW()&lt;=ROWS(Table1[]), INDEX(Table1[Agency], ROW()), INDEX(Table2[Agency], ROW()-ROWS(Table1[])))</f>
        <v>USFWS</v>
      </c>
      <c r="O606" cm="1">
        <f t="array" ref="O606">IF(ROW()&lt;=ROWS(Table1[]), INDEX(Table1[Notes], ROW()), INDEX(Table2[Comments], ROW()-ROWS(Table1[])))</f>
        <v>0</v>
      </c>
    </row>
    <row r="607" spans="1:15" x14ac:dyDescent="0.25">
      <c r="A607" cm="1">
        <f t="array" ref="A607">IF(ROW()&lt;=ROWS(Table1[]), INDEX(Table1[SurveyNo], ROW()), INDEX(Table2[SurveyNo], ROW()-ROWS(Table1[])))</f>
        <v>0</v>
      </c>
      <c r="B607" s="23" cm="1">
        <f t="array" ref="B607">IF(ROW()&lt;=ROWS(Table1[]), INDEX(Table1[Date], ROW()), INDEX(Table2[Date], ROW()-ROWS(Table1[])))</f>
        <v>45653</v>
      </c>
      <c r="C607" cm="1">
        <f t="array" ref="C607">IF(ROW()&lt;=ROWS(Table1[]), INDEX(Table1[SampleID], ROW()), INDEX(Table2[SampleID], ROW()-ROWS(Table1[])))</f>
        <v>0</v>
      </c>
      <c r="D607" t="str" cm="1">
        <f t="array" ref="D607">IF(ROW()&lt;=ROWS(Table1[]), INDEX(Table1[Survey], ROW()), INDEX(Table2[Survey], ROW()-ROWS(Table1[])))</f>
        <v>Chipps</v>
      </c>
      <c r="E607" t="str" cm="1">
        <f t="array" ref="E607">IF(ROW()&lt;=ROWS(Table1[]), INDEX(Table1[Station Code], ROW()), INDEX(Table2[Station], ROW()-ROWS(Table1[])))</f>
        <v>SB018S</v>
      </c>
      <c r="F607" cm="1">
        <f t="array" ref="F607">IF(ROW()&lt;=ROWS(Table1[]), INDEX(Table1[Region], ROW()), INDEX(Table2[Region], ROW()-ROWS(Table1[])))</f>
        <v>0</v>
      </c>
      <c r="G607" cm="1">
        <f t="array" ref="G607">IF(ROW()&lt;=ROWS(Table1[]), INDEX(Table1[Subregion], ROW()), INDEX(Table2[Subregion], ROW()-ROWS(Table1[])))</f>
        <v>0</v>
      </c>
      <c r="H607" t="str" cm="1">
        <f t="array" ref="H607">IF(ROW()&lt;=ROWS(Table1[]), INDEX(Table1[Stratum], ROW()), INDEX(Table2[Stratum], ROW()-ROWS(Table1[])))</f>
        <v>Chipps Island</v>
      </c>
      <c r="I607" cm="1">
        <f t="array" ref="I607">IF(ROW()&lt;=ROWS(Table1[]), INDEX(Table1[Fork Length], ROW()), INDEX(Table2[Length], ROW()-ROWS(Table1[])))</f>
        <v>111</v>
      </c>
      <c r="J607" cm="1">
        <f t="array" ref="J607">IF(ROW()&lt;=ROWS(Table1[]), INDEX(Table1[Catch], ROW()), INDEX(Table2[Frequency], ROW()-ROWS(Table1[])))</f>
        <v>2</v>
      </c>
      <c r="K607" t="str" cm="1">
        <f t="array" ref="K607">IF(ROW()&lt;=ROWS(Table1[]), INDEX(Table1[Life Stage], ROW()), INDEX(Table2[Life Stage], ROW()-ROWS(Table1[])))</f>
        <v>Adult</v>
      </c>
      <c r="L607" s="50" cm="1">
        <f t="array" ref="L607">IF(ROW()&lt;=ROWS(Table1[]), INDEX(Table1[SalvageSum], ROW()), INDEX(Table2[SalvageSum], ROW()-ROWS(Table1[])))</f>
        <v>0</v>
      </c>
      <c r="M607" s="50" cm="1">
        <f t="array" ref="M607">IF(ROW()&lt;=ROWS(Table1[]), INDEX(Table1[ExpSalv], ROW()), INDEX(Table2[ExpSalv], ROW()-ROWS(Table1[])))</f>
        <v>0</v>
      </c>
      <c r="N607" t="str" cm="1">
        <f t="array" ref="N607">IF(ROW()&lt;=ROWS(Table1[]), INDEX(Table1[Agency], ROW()), INDEX(Table2[Agency], ROW()-ROWS(Table1[])))</f>
        <v>USFWS</v>
      </c>
      <c r="O607" cm="1">
        <f t="array" ref="O607">IF(ROW()&lt;=ROWS(Table1[]), INDEX(Table1[Notes], ROW()), INDEX(Table2[Comments], ROW()-ROWS(Table1[])))</f>
        <v>0</v>
      </c>
    </row>
    <row r="608" spans="1:15" x14ac:dyDescent="0.25">
      <c r="A608" cm="1">
        <f t="array" ref="A608">IF(ROW()&lt;=ROWS(Table1[]), INDEX(Table1[SurveyNo], ROW()), INDEX(Table2[SurveyNo], ROW()-ROWS(Table1[])))</f>
        <v>0</v>
      </c>
      <c r="B608" s="23" cm="1">
        <f t="array" ref="B608">IF(ROW()&lt;=ROWS(Table1[]), INDEX(Table1[Date], ROW()), INDEX(Table2[Date], ROW()-ROWS(Table1[])))</f>
        <v>45656</v>
      </c>
      <c r="C608" cm="1">
        <f t="array" ref="C608">IF(ROW()&lt;=ROWS(Table1[]), INDEX(Table1[SampleID], ROW()), INDEX(Table2[SampleID], ROW()-ROWS(Table1[])))</f>
        <v>723919</v>
      </c>
      <c r="D608" t="str" cm="1">
        <f t="array" ref="D608">IF(ROW()&lt;=ROWS(Table1[]), INDEX(Table1[Survey], ROW()), INDEX(Table2[Survey], ROW()-ROWS(Table1[])))</f>
        <v>EDSM</v>
      </c>
      <c r="E608" t="str" cm="1">
        <f t="array" ref="E608">IF(ROW()&lt;=ROWS(Table1[]), INDEX(Table1[Station Code], ROW()), INDEX(Table2[Station], ROW()-ROWS(Table1[])))</f>
        <v>25-23-SM06</v>
      </c>
      <c r="F608" t="str" cm="1">
        <f t="array" ref="F608">IF(ROW()&lt;=ROWS(Table1[]), INDEX(Table1[Region], ROW()), INDEX(Table2[Region], ROW()-ROWS(Table1[])))</f>
        <v>West</v>
      </c>
      <c r="G608" t="str" cm="1">
        <f t="array" ref="G608">IF(ROW()&lt;=ROWS(Table1[]), INDEX(Table1[Subregion], ROW()), INDEX(Table2[Subregion], ROW()-ROWS(Table1[])))</f>
        <v>Suisun Marsh</v>
      </c>
      <c r="H608" t="str" cm="1">
        <f t="array" ref="H608">IF(ROW()&lt;=ROWS(Table1[]), INDEX(Table1[Stratum], ROW()), INDEX(Table2[Stratum], ROW()-ROWS(Table1[])))</f>
        <v>Suisun Marsh</v>
      </c>
      <c r="I608" cm="1">
        <f t="array" ref="I608">IF(ROW()&lt;=ROWS(Table1[]), INDEX(Table1[Fork Length], ROW()), INDEX(Table2[Length], ROW()-ROWS(Table1[])))</f>
        <v>75</v>
      </c>
      <c r="J608" cm="1">
        <f t="array" ref="J608">IF(ROW()&lt;=ROWS(Table1[]), INDEX(Table1[Catch], ROW()), INDEX(Table2[Frequency], ROW()-ROWS(Table1[])))</f>
        <v>1</v>
      </c>
      <c r="K608" t="str" cm="1">
        <f t="array" ref="K608">IF(ROW()&lt;=ROWS(Table1[]), INDEX(Table1[Life Stage], ROW()), INDEX(Table2[Life Stage], ROW()-ROWS(Table1[])))</f>
        <v>Juvenile</v>
      </c>
      <c r="L608" s="50" cm="1">
        <f t="array" ref="L608">IF(ROW()&lt;=ROWS(Table1[]), INDEX(Table1[SalvageSum], ROW()), INDEX(Table2[SalvageSum], ROW()-ROWS(Table1[])))</f>
        <v>0</v>
      </c>
      <c r="M608" s="50" cm="1">
        <f t="array" ref="M608">IF(ROW()&lt;=ROWS(Table1[]), INDEX(Table1[ExpSalv], ROW()), INDEX(Table2[ExpSalv], ROW()-ROWS(Table1[])))</f>
        <v>0</v>
      </c>
      <c r="N608" t="str" cm="1">
        <f t="array" ref="N608">IF(ROW()&lt;=ROWS(Table1[]), INDEX(Table1[Agency], ROW()), INDEX(Table2[Agency], ROW()-ROWS(Table1[])))</f>
        <v>USFWS</v>
      </c>
      <c r="O608" cm="1">
        <f t="array" ref="O608">IF(ROW()&lt;=ROWS(Table1[]), INDEX(Table1[Notes], ROW()), INDEX(Table2[Comments], ROW()-ROWS(Table1[])))</f>
        <v>0</v>
      </c>
    </row>
    <row r="609" spans="1:15" x14ac:dyDescent="0.25">
      <c r="A609" cm="1">
        <f t="array" ref="A609">IF(ROW()&lt;=ROWS(Table1[]), INDEX(Table1[SurveyNo], ROW()), INDEX(Table2[SurveyNo], ROW()-ROWS(Table1[])))</f>
        <v>0</v>
      </c>
      <c r="B609" s="23" cm="1">
        <f t="array" ref="B609">IF(ROW()&lt;=ROWS(Table1[]), INDEX(Table1[Date], ROW()), INDEX(Table2[Date], ROW()-ROWS(Table1[])))</f>
        <v>45656</v>
      </c>
      <c r="C609" cm="1">
        <f t="array" ref="C609">IF(ROW()&lt;=ROWS(Table1[]), INDEX(Table1[SampleID], ROW()), INDEX(Table2[SampleID], ROW()-ROWS(Table1[])))</f>
        <v>723919</v>
      </c>
      <c r="D609" t="str" cm="1">
        <f t="array" ref="D609">IF(ROW()&lt;=ROWS(Table1[]), INDEX(Table1[Survey], ROW()), INDEX(Table2[Survey], ROW()-ROWS(Table1[])))</f>
        <v>EDSM</v>
      </c>
      <c r="E609" t="str" cm="1">
        <f t="array" ref="E609">IF(ROW()&lt;=ROWS(Table1[]), INDEX(Table1[Station Code], ROW()), INDEX(Table2[Station], ROW()-ROWS(Table1[])))</f>
        <v>25-23-SM06</v>
      </c>
      <c r="F609" t="str" cm="1">
        <f t="array" ref="F609">IF(ROW()&lt;=ROWS(Table1[]), INDEX(Table1[Region], ROW()), INDEX(Table2[Region], ROW()-ROWS(Table1[])))</f>
        <v>West</v>
      </c>
      <c r="G609" t="str" cm="1">
        <f t="array" ref="G609">IF(ROW()&lt;=ROWS(Table1[]), INDEX(Table1[Subregion], ROW()), INDEX(Table2[Subregion], ROW()-ROWS(Table1[])))</f>
        <v>Suisun Marsh</v>
      </c>
      <c r="H609" t="str" cm="1">
        <f t="array" ref="H609">IF(ROW()&lt;=ROWS(Table1[]), INDEX(Table1[Stratum], ROW()), INDEX(Table2[Stratum], ROW()-ROWS(Table1[])))</f>
        <v>Suisun Marsh</v>
      </c>
      <c r="I609" cm="1">
        <f t="array" ref="I609">IF(ROW()&lt;=ROWS(Table1[]), INDEX(Table1[Fork Length], ROW()), INDEX(Table2[Length], ROW()-ROWS(Table1[])))</f>
        <v>72</v>
      </c>
      <c r="J609" cm="1">
        <f t="array" ref="J609">IF(ROW()&lt;=ROWS(Table1[]), INDEX(Table1[Catch], ROW()), INDEX(Table2[Frequency], ROW()-ROWS(Table1[])))</f>
        <v>1</v>
      </c>
      <c r="K609" t="str" cm="1">
        <f t="array" ref="K609">IF(ROW()&lt;=ROWS(Table1[]), INDEX(Table1[Life Stage], ROW()), INDEX(Table2[Life Stage], ROW()-ROWS(Table1[])))</f>
        <v>Juvenile</v>
      </c>
      <c r="L609" s="50" cm="1">
        <f t="array" ref="L609">IF(ROW()&lt;=ROWS(Table1[]), INDEX(Table1[SalvageSum], ROW()), INDEX(Table2[SalvageSum], ROW()-ROWS(Table1[])))</f>
        <v>0</v>
      </c>
      <c r="M609" s="50" cm="1">
        <f t="array" ref="M609">IF(ROW()&lt;=ROWS(Table1[]), INDEX(Table1[ExpSalv], ROW()), INDEX(Table2[ExpSalv], ROW()-ROWS(Table1[])))</f>
        <v>0</v>
      </c>
      <c r="N609" t="str" cm="1">
        <f t="array" ref="N609">IF(ROW()&lt;=ROWS(Table1[]), INDEX(Table1[Agency], ROW()), INDEX(Table2[Agency], ROW()-ROWS(Table1[])))</f>
        <v>USFWS</v>
      </c>
      <c r="O609" cm="1">
        <f t="array" ref="O609">IF(ROW()&lt;=ROWS(Table1[]), INDEX(Table1[Notes], ROW()), INDEX(Table2[Comments], ROW()-ROWS(Table1[])))</f>
        <v>0</v>
      </c>
    </row>
    <row r="610" spans="1:15" x14ac:dyDescent="0.25">
      <c r="A610" cm="1">
        <f t="array" ref="A610">IF(ROW()&lt;=ROWS(Table1[]), INDEX(Table1[SurveyNo], ROW()), INDEX(Table2[SurveyNo], ROW()-ROWS(Table1[])))</f>
        <v>0</v>
      </c>
      <c r="B610" s="23" cm="1">
        <f t="array" ref="B610">IF(ROW()&lt;=ROWS(Table1[]), INDEX(Table1[Date], ROW()), INDEX(Table2[Date], ROW()-ROWS(Table1[])))</f>
        <v>45656</v>
      </c>
      <c r="C610" cm="1">
        <f t="array" ref="C610">IF(ROW()&lt;=ROWS(Table1[]), INDEX(Table1[SampleID], ROW()), INDEX(Table2[SampleID], ROW()-ROWS(Table1[])))</f>
        <v>723923</v>
      </c>
      <c r="D610" t="str" cm="1">
        <f t="array" ref="D610">IF(ROW()&lt;=ROWS(Table1[]), INDEX(Table1[Survey], ROW()), INDEX(Table2[Survey], ROW()-ROWS(Table1[])))</f>
        <v>EDSM</v>
      </c>
      <c r="E610" t="str" cm="1">
        <f t="array" ref="E610">IF(ROW()&lt;=ROWS(Table1[]), INDEX(Table1[Station Code], ROW()), INDEX(Table2[Station], ROW()-ROWS(Table1[])))</f>
        <v>25-23-SM06</v>
      </c>
      <c r="F610" t="str" cm="1">
        <f t="array" ref="F610">IF(ROW()&lt;=ROWS(Table1[]), INDEX(Table1[Region], ROW()), INDEX(Table2[Region], ROW()-ROWS(Table1[])))</f>
        <v>West</v>
      </c>
      <c r="G610" t="str" cm="1">
        <f t="array" ref="G610">IF(ROW()&lt;=ROWS(Table1[]), INDEX(Table1[Subregion], ROW()), INDEX(Table2[Subregion], ROW()-ROWS(Table1[])))</f>
        <v>Suisun Marsh</v>
      </c>
      <c r="H610" t="str" cm="1">
        <f t="array" ref="H610">IF(ROW()&lt;=ROWS(Table1[]), INDEX(Table1[Stratum], ROW()), INDEX(Table2[Stratum], ROW()-ROWS(Table1[])))</f>
        <v>Suisun Marsh</v>
      </c>
      <c r="I610" cm="1">
        <f t="array" ref="I610">IF(ROW()&lt;=ROWS(Table1[]), INDEX(Table1[Fork Length], ROW()), INDEX(Table2[Length], ROW()-ROWS(Table1[])))</f>
        <v>62</v>
      </c>
      <c r="J610" cm="1">
        <f t="array" ref="J610">IF(ROW()&lt;=ROWS(Table1[]), INDEX(Table1[Catch], ROW()), INDEX(Table2[Frequency], ROW()-ROWS(Table1[])))</f>
        <v>1</v>
      </c>
      <c r="K610" t="str" cm="1">
        <f t="array" ref="K610">IF(ROW()&lt;=ROWS(Table1[]), INDEX(Table1[Life Stage], ROW()), INDEX(Table2[Life Stage], ROW()-ROWS(Table1[])))</f>
        <v>Juvenile</v>
      </c>
      <c r="L610" s="50" cm="1">
        <f t="array" ref="L610">IF(ROW()&lt;=ROWS(Table1[]), INDEX(Table1[SalvageSum], ROW()), INDEX(Table2[SalvageSum], ROW()-ROWS(Table1[])))</f>
        <v>0</v>
      </c>
      <c r="M610" s="50" cm="1">
        <f t="array" ref="M610">IF(ROW()&lt;=ROWS(Table1[]), INDEX(Table1[ExpSalv], ROW()), INDEX(Table2[ExpSalv], ROW()-ROWS(Table1[])))</f>
        <v>0</v>
      </c>
      <c r="N610" t="str" cm="1">
        <f t="array" ref="N610">IF(ROW()&lt;=ROWS(Table1[]), INDEX(Table1[Agency], ROW()), INDEX(Table2[Agency], ROW()-ROWS(Table1[])))</f>
        <v>USFWS</v>
      </c>
      <c r="O610" cm="1">
        <f t="array" ref="O610">IF(ROW()&lt;=ROWS(Table1[]), INDEX(Table1[Notes], ROW()), INDEX(Table2[Comments], ROW()-ROWS(Table1[])))</f>
        <v>0</v>
      </c>
    </row>
    <row r="611" spans="1:15" x14ac:dyDescent="0.25">
      <c r="A611" cm="1">
        <f t="array" ref="A611">IF(ROW()&lt;=ROWS(Table1[]), INDEX(Table1[SurveyNo], ROW()), INDEX(Table2[SurveyNo], ROW()-ROWS(Table1[])))</f>
        <v>0</v>
      </c>
      <c r="B611" s="23" cm="1">
        <f t="array" ref="B611">IF(ROW()&lt;=ROWS(Table1[]), INDEX(Table1[Date], ROW()), INDEX(Table2[Date], ROW()-ROWS(Table1[])))</f>
        <v>45656</v>
      </c>
      <c r="C611" cm="1">
        <f t="array" ref="C611">IF(ROW()&lt;=ROWS(Table1[]), INDEX(Table1[SampleID], ROW()), INDEX(Table2[SampleID], ROW()-ROWS(Table1[])))</f>
        <v>723923</v>
      </c>
      <c r="D611" t="str" cm="1">
        <f t="array" ref="D611">IF(ROW()&lt;=ROWS(Table1[]), INDEX(Table1[Survey], ROW()), INDEX(Table2[Survey], ROW()-ROWS(Table1[])))</f>
        <v>EDSM</v>
      </c>
      <c r="E611" t="str" cm="1">
        <f t="array" ref="E611">IF(ROW()&lt;=ROWS(Table1[]), INDEX(Table1[Station Code], ROW()), INDEX(Table2[Station], ROW()-ROWS(Table1[])))</f>
        <v>25-23-SM06</v>
      </c>
      <c r="F611" t="str" cm="1">
        <f t="array" ref="F611">IF(ROW()&lt;=ROWS(Table1[]), INDEX(Table1[Region], ROW()), INDEX(Table2[Region], ROW()-ROWS(Table1[])))</f>
        <v>West</v>
      </c>
      <c r="G611" t="str" cm="1">
        <f t="array" ref="G611">IF(ROW()&lt;=ROWS(Table1[]), INDEX(Table1[Subregion], ROW()), INDEX(Table2[Subregion], ROW()-ROWS(Table1[])))</f>
        <v>Suisun Marsh</v>
      </c>
      <c r="H611" t="str" cm="1">
        <f t="array" ref="H611">IF(ROW()&lt;=ROWS(Table1[]), INDEX(Table1[Stratum], ROW()), INDEX(Table2[Stratum], ROW()-ROWS(Table1[])))</f>
        <v>Suisun Marsh</v>
      </c>
      <c r="I611" cm="1">
        <f t="array" ref="I611">IF(ROW()&lt;=ROWS(Table1[]), INDEX(Table1[Fork Length], ROW()), INDEX(Table2[Length], ROW()-ROWS(Table1[])))</f>
        <v>54</v>
      </c>
      <c r="J611" cm="1">
        <f t="array" ref="J611">IF(ROW()&lt;=ROWS(Table1[]), INDEX(Table1[Catch], ROW()), INDEX(Table2[Frequency], ROW()-ROWS(Table1[])))</f>
        <v>1</v>
      </c>
      <c r="K611" t="str" cm="1">
        <f t="array" ref="K611">IF(ROW()&lt;=ROWS(Table1[]), INDEX(Table1[Life Stage], ROW()), INDEX(Table2[Life Stage], ROW()-ROWS(Table1[])))</f>
        <v>Juvenile</v>
      </c>
      <c r="L611" s="50" cm="1">
        <f t="array" ref="L611">IF(ROW()&lt;=ROWS(Table1[]), INDEX(Table1[SalvageSum], ROW()), INDEX(Table2[SalvageSum], ROW()-ROWS(Table1[])))</f>
        <v>0</v>
      </c>
      <c r="M611" s="50" cm="1">
        <f t="array" ref="M611">IF(ROW()&lt;=ROWS(Table1[]), INDEX(Table1[ExpSalv], ROW()), INDEX(Table2[ExpSalv], ROW()-ROWS(Table1[])))</f>
        <v>0</v>
      </c>
      <c r="N611" t="str" cm="1">
        <f t="array" ref="N611">IF(ROW()&lt;=ROWS(Table1[]), INDEX(Table1[Agency], ROW()), INDEX(Table2[Agency], ROW()-ROWS(Table1[])))</f>
        <v>USFWS</v>
      </c>
      <c r="O611" cm="1">
        <f t="array" ref="O611">IF(ROW()&lt;=ROWS(Table1[]), INDEX(Table1[Notes], ROW()), INDEX(Table2[Comments], ROW()-ROWS(Table1[])))</f>
        <v>0</v>
      </c>
    </row>
    <row r="612" spans="1:15" x14ac:dyDescent="0.25">
      <c r="A612" cm="1">
        <f t="array" ref="A612">IF(ROW()&lt;=ROWS(Table1[]), INDEX(Table1[SurveyNo], ROW()), INDEX(Table2[SurveyNo], ROW()-ROWS(Table1[])))</f>
        <v>0</v>
      </c>
      <c r="B612" s="23" cm="1">
        <f t="array" ref="B612">IF(ROW()&lt;=ROWS(Table1[]), INDEX(Table1[Date], ROW()), INDEX(Table2[Date], ROW()-ROWS(Table1[])))</f>
        <v>45656</v>
      </c>
      <c r="C612" cm="1">
        <f t="array" ref="C612">IF(ROW()&lt;=ROWS(Table1[]), INDEX(Table1[SampleID], ROW()), INDEX(Table2[SampleID], ROW()-ROWS(Table1[])))</f>
        <v>723923</v>
      </c>
      <c r="D612" t="str" cm="1">
        <f t="array" ref="D612">IF(ROW()&lt;=ROWS(Table1[]), INDEX(Table1[Survey], ROW()), INDEX(Table2[Survey], ROW()-ROWS(Table1[])))</f>
        <v>EDSM</v>
      </c>
      <c r="E612" t="str" cm="1">
        <f t="array" ref="E612">IF(ROW()&lt;=ROWS(Table1[]), INDEX(Table1[Station Code], ROW()), INDEX(Table2[Station], ROW()-ROWS(Table1[])))</f>
        <v>25-23-SM06</v>
      </c>
      <c r="F612" t="str" cm="1">
        <f t="array" ref="F612">IF(ROW()&lt;=ROWS(Table1[]), INDEX(Table1[Region], ROW()), INDEX(Table2[Region], ROW()-ROWS(Table1[])))</f>
        <v>West</v>
      </c>
      <c r="G612" t="str" cm="1">
        <f t="array" ref="G612">IF(ROW()&lt;=ROWS(Table1[]), INDEX(Table1[Subregion], ROW()), INDEX(Table2[Subregion], ROW()-ROWS(Table1[])))</f>
        <v>Suisun Marsh</v>
      </c>
      <c r="H612" t="str" cm="1">
        <f t="array" ref="H612">IF(ROW()&lt;=ROWS(Table1[]), INDEX(Table1[Stratum], ROW()), INDEX(Table2[Stratum], ROW()-ROWS(Table1[])))</f>
        <v>Suisun Marsh</v>
      </c>
      <c r="I612" cm="1">
        <f t="array" ref="I612">IF(ROW()&lt;=ROWS(Table1[]), INDEX(Table1[Fork Length], ROW()), INDEX(Table2[Length], ROW()-ROWS(Table1[])))</f>
        <v>91</v>
      </c>
      <c r="J612" cm="1">
        <f t="array" ref="J612">IF(ROW()&lt;=ROWS(Table1[]), INDEX(Table1[Catch], ROW()), INDEX(Table2[Frequency], ROW()-ROWS(Table1[])))</f>
        <v>1</v>
      </c>
      <c r="K612" t="str" cm="1">
        <f t="array" ref="K612">IF(ROW()&lt;=ROWS(Table1[]), INDEX(Table1[Life Stage], ROW()), INDEX(Table2[Life Stage], ROW()-ROWS(Table1[])))</f>
        <v>Adult</v>
      </c>
      <c r="L612" s="50" cm="1">
        <f t="array" ref="L612">IF(ROW()&lt;=ROWS(Table1[]), INDEX(Table1[SalvageSum], ROW()), INDEX(Table2[SalvageSum], ROW()-ROWS(Table1[])))</f>
        <v>0</v>
      </c>
      <c r="M612" s="50" cm="1">
        <f t="array" ref="M612">IF(ROW()&lt;=ROWS(Table1[]), INDEX(Table1[ExpSalv], ROW()), INDEX(Table2[ExpSalv], ROW()-ROWS(Table1[])))</f>
        <v>0</v>
      </c>
      <c r="N612" t="str" cm="1">
        <f t="array" ref="N612">IF(ROW()&lt;=ROWS(Table1[]), INDEX(Table1[Agency], ROW()), INDEX(Table2[Agency], ROW()-ROWS(Table1[])))</f>
        <v>USFWS</v>
      </c>
      <c r="O612" cm="1">
        <f t="array" ref="O612">IF(ROW()&lt;=ROWS(Table1[]), INDEX(Table1[Notes], ROW()), INDEX(Table2[Comments], ROW()-ROWS(Table1[])))</f>
        <v>0</v>
      </c>
    </row>
    <row r="613" spans="1:15" x14ac:dyDescent="0.25">
      <c r="A613" cm="1">
        <f t="array" ref="A613">IF(ROW()&lt;=ROWS(Table1[]), INDEX(Table1[SurveyNo], ROW()), INDEX(Table2[SurveyNo], ROW()-ROWS(Table1[])))</f>
        <v>0</v>
      </c>
      <c r="B613" s="23" cm="1">
        <f t="array" ref="B613">IF(ROW()&lt;=ROWS(Table1[]), INDEX(Table1[Date], ROW()), INDEX(Table2[Date], ROW()-ROWS(Table1[])))</f>
        <v>45657</v>
      </c>
      <c r="C613" cm="1">
        <f t="array" ref="C613">IF(ROW()&lt;=ROWS(Table1[]), INDEX(Table1[SampleID], ROW()), INDEX(Table2[SampleID], ROW()-ROWS(Table1[])))</f>
        <v>723981</v>
      </c>
      <c r="D613" t="str" cm="1">
        <f t="array" ref="D613">IF(ROW()&lt;=ROWS(Table1[]), INDEX(Table1[Survey], ROW()), INDEX(Table2[Survey], ROW()-ROWS(Table1[])))</f>
        <v>EDSM</v>
      </c>
      <c r="E613" t="str" cm="1">
        <f t="array" ref="E613">IF(ROW()&lt;=ROWS(Table1[]), INDEX(Table1[Station Code], ROW()), INDEX(Table2[Station], ROW()-ROWS(Table1[])))</f>
        <v>25-23-SB02</v>
      </c>
      <c r="F613" t="str" cm="1">
        <f t="array" ref="F613">IF(ROW()&lt;=ROWS(Table1[]), INDEX(Table1[Region], ROW()), INDEX(Table2[Region], ROW()-ROWS(Table1[])))</f>
        <v>West</v>
      </c>
      <c r="G613" t="str" cm="1">
        <f t="array" ref="G613">IF(ROW()&lt;=ROWS(Table1[]), INDEX(Table1[Subregion], ROW()), INDEX(Table2[Subregion], ROW()-ROWS(Table1[])))</f>
        <v>Confluence</v>
      </c>
      <c r="H613" t="str" cm="1">
        <f t="array" ref="H613">IF(ROW()&lt;=ROWS(Table1[]), INDEX(Table1[Stratum], ROW()), INDEX(Table2[Stratum], ROW()-ROWS(Table1[])))</f>
        <v>Suisun Bay</v>
      </c>
      <c r="I613" cm="1">
        <f t="array" ref="I613">IF(ROW()&lt;=ROWS(Table1[]), INDEX(Table1[Fork Length], ROW()), INDEX(Table2[Length], ROW()-ROWS(Table1[])))</f>
        <v>112</v>
      </c>
      <c r="J613" cm="1">
        <f t="array" ref="J613">IF(ROW()&lt;=ROWS(Table1[]), INDEX(Table1[Catch], ROW()), INDEX(Table2[Frequency], ROW()-ROWS(Table1[])))</f>
        <v>1</v>
      </c>
      <c r="K613" t="str" cm="1">
        <f t="array" ref="K613">IF(ROW()&lt;=ROWS(Table1[]), INDEX(Table1[Life Stage], ROW()), INDEX(Table2[Life Stage], ROW()-ROWS(Table1[])))</f>
        <v>Adult</v>
      </c>
      <c r="L613" s="50" cm="1">
        <f t="array" ref="L613">IF(ROW()&lt;=ROWS(Table1[]), INDEX(Table1[SalvageSum], ROW()), INDEX(Table2[SalvageSum], ROW()-ROWS(Table1[])))</f>
        <v>0</v>
      </c>
      <c r="M613" s="50" cm="1">
        <f t="array" ref="M613">IF(ROW()&lt;=ROWS(Table1[]), INDEX(Table1[ExpSalv], ROW()), INDEX(Table2[ExpSalv], ROW()-ROWS(Table1[])))</f>
        <v>0</v>
      </c>
      <c r="N613" t="str" cm="1">
        <f t="array" ref="N613">IF(ROW()&lt;=ROWS(Table1[]), INDEX(Table1[Agency], ROW()), INDEX(Table2[Agency], ROW()-ROWS(Table1[])))</f>
        <v>USFWS</v>
      </c>
      <c r="O613" cm="1">
        <f t="array" ref="O613">IF(ROW()&lt;=ROWS(Table1[]), INDEX(Table1[Notes], ROW()), INDEX(Table2[Comments], ROW()-ROWS(Table1[])))</f>
        <v>0</v>
      </c>
    </row>
    <row r="614" spans="1:15" x14ac:dyDescent="0.25">
      <c r="A614" cm="1">
        <f t="array" ref="A614">IF(ROW()&lt;=ROWS(Table1[]), INDEX(Table1[SurveyNo], ROW()), INDEX(Table2[SurveyNo], ROW()-ROWS(Table1[])))</f>
        <v>0</v>
      </c>
      <c r="B614" s="23" cm="1">
        <f t="array" ref="B614">IF(ROW()&lt;=ROWS(Table1[]), INDEX(Table1[Date], ROW()), INDEX(Table2[Date], ROW()-ROWS(Table1[])))</f>
        <v>45659</v>
      </c>
      <c r="C614" cm="1">
        <f t="array" ref="C614">IF(ROW()&lt;=ROWS(Table1[]), INDEX(Table1[SampleID], ROW()), INDEX(Table2[SampleID], ROW()-ROWS(Table1[])))</f>
        <v>724012</v>
      </c>
      <c r="D614" t="str" cm="1">
        <f t="array" ref="D614">IF(ROW()&lt;=ROWS(Table1[]), INDEX(Table1[Survey], ROW()), INDEX(Table2[Survey], ROW()-ROWS(Table1[])))</f>
        <v>EDSM</v>
      </c>
      <c r="E614" t="str" cm="1">
        <f t="array" ref="E614">IF(ROW()&lt;=ROWS(Table1[]), INDEX(Table1[Station Code], ROW()), INDEX(Table2[Station], ROW()-ROWS(Table1[])))</f>
        <v>25-23-SM03</v>
      </c>
      <c r="F614" t="str" cm="1">
        <f t="array" ref="F614">IF(ROW()&lt;=ROWS(Table1[]), INDEX(Table1[Region], ROW()), INDEX(Table2[Region], ROW()-ROWS(Table1[])))</f>
        <v>West</v>
      </c>
      <c r="G614" t="str" cm="1">
        <f t="array" ref="G614">IF(ROW()&lt;=ROWS(Table1[]), INDEX(Table1[Subregion], ROW()), INDEX(Table2[Subregion], ROW()-ROWS(Table1[])))</f>
        <v>Grizzly Bay</v>
      </c>
      <c r="H614" t="str" cm="1">
        <f t="array" ref="H614">IF(ROW()&lt;=ROWS(Table1[]), INDEX(Table1[Stratum], ROW()), INDEX(Table2[Stratum], ROW()-ROWS(Table1[])))</f>
        <v>Suisun Marsh</v>
      </c>
      <c r="I614" cm="1">
        <f t="array" ref="I614">IF(ROW()&lt;=ROWS(Table1[]), INDEX(Table1[Fork Length], ROW()), INDEX(Table2[Length], ROW()-ROWS(Table1[])))</f>
        <v>75</v>
      </c>
      <c r="J614" cm="1">
        <f t="array" ref="J614">IF(ROW()&lt;=ROWS(Table1[]), INDEX(Table1[Catch], ROW()), INDEX(Table2[Frequency], ROW()-ROWS(Table1[])))</f>
        <v>1</v>
      </c>
      <c r="K614" t="str" cm="1">
        <f t="array" ref="K614">IF(ROW()&lt;=ROWS(Table1[]), INDEX(Table1[Life Stage], ROW()), INDEX(Table2[Life Stage], ROW()-ROWS(Table1[])))</f>
        <v>Juvenile</v>
      </c>
      <c r="L614" s="50" cm="1">
        <f t="array" ref="L614">IF(ROW()&lt;=ROWS(Table1[]), INDEX(Table1[SalvageSum], ROW()), INDEX(Table2[SalvageSum], ROW()-ROWS(Table1[])))</f>
        <v>0</v>
      </c>
      <c r="M614" s="50" cm="1">
        <f t="array" ref="M614">IF(ROW()&lt;=ROWS(Table1[]), INDEX(Table1[ExpSalv], ROW()), INDEX(Table2[ExpSalv], ROW()-ROWS(Table1[])))</f>
        <v>0</v>
      </c>
      <c r="N614" t="str" cm="1">
        <f t="array" ref="N614">IF(ROW()&lt;=ROWS(Table1[]), INDEX(Table1[Agency], ROW()), INDEX(Table2[Agency], ROW()-ROWS(Table1[])))</f>
        <v>USFWS</v>
      </c>
      <c r="O614" cm="1">
        <f t="array" ref="O614">IF(ROW()&lt;=ROWS(Table1[]), INDEX(Table1[Notes], ROW()), INDEX(Table2[Comments], ROW()-ROWS(Table1[])))</f>
        <v>0</v>
      </c>
    </row>
    <row r="615" spans="1:15" x14ac:dyDescent="0.25">
      <c r="A615" cm="1">
        <f t="array" ref="A615">IF(ROW()&lt;=ROWS(Table1[]), INDEX(Table1[SurveyNo], ROW()), INDEX(Table2[SurveyNo], ROW()-ROWS(Table1[])))</f>
        <v>0</v>
      </c>
      <c r="B615" s="23" cm="1">
        <f t="array" ref="B615">IF(ROW()&lt;=ROWS(Table1[]), INDEX(Table1[Date], ROW()), INDEX(Table2[Date], ROW()-ROWS(Table1[])))</f>
        <v>45659</v>
      </c>
      <c r="C615" cm="1">
        <f t="array" ref="C615">IF(ROW()&lt;=ROWS(Table1[]), INDEX(Table1[SampleID], ROW()), INDEX(Table2[SampleID], ROW()-ROWS(Table1[])))</f>
        <v>724040</v>
      </c>
      <c r="D615" t="str" cm="1">
        <f t="array" ref="D615">IF(ROW()&lt;=ROWS(Table1[]), INDEX(Table1[Survey], ROW()), INDEX(Table2[Survey], ROW()-ROWS(Table1[])))</f>
        <v>EDSM</v>
      </c>
      <c r="E615" t="str" cm="1">
        <f t="array" ref="E615">IF(ROW()&lt;=ROWS(Table1[]), INDEX(Table1[Station Code], ROW()), INDEX(Table2[Station], ROW()-ROWS(Table1[])))</f>
        <v>25-23-SM02</v>
      </c>
      <c r="F615" t="str" cm="1">
        <f t="array" ref="F615">IF(ROW()&lt;=ROWS(Table1[]), INDEX(Table1[Region], ROW()), INDEX(Table2[Region], ROW()-ROWS(Table1[])))</f>
        <v>West</v>
      </c>
      <c r="G615" t="str" cm="1">
        <f t="array" ref="G615">IF(ROW()&lt;=ROWS(Table1[]), INDEX(Table1[Subregion], ROW()), INDEX(Table2[Subregion], ROW()-ROWS(Table1[])))</f>
        <v>Suisun Marsh</v>
      </c>
      <c r="H615" t="str" cm="1">
        <f t="array" ref="H615">IF(ROW()&lt;=ROWS(Table1[]), INDEX(Table1[Stratum], ROW()), INDEX(Table2[Stratum], ROW()-ROWS(Table1[])))</f>
        <v>Suisun Marsh</v>
      </c>
      <c r="I615" cm="1">
        <f t="array" ref="I615">IF(ROW()&lt;=ROWS(Table1[]), INDEX(Table1[Fork Length], ROW()), INDEX(Table2[Length], ROW()-ROWS(Table1[])))</f>
        <v>70</v>
      </c>
      <c r="J615" cm="1">
        <f t="array" ref="J615">IF(ROW()&lt;=ROWS(Table1[]), INDEX(Table1[Catch], ROW()), INDEX(Table2[Frequency], ROW()-ROWS(Table1[])))</f>
        <v>1</v>
      </c>
      <c r="K615" t="str" cm="1">
        <f t="array" ref="K615">IF(ROW()&lt;=ROWS(Table1[]), INDEX(Table1[Life Stage], ROW()), INDEX(Table2[Life Stage], ROW()-ROWS(Table1[])))</f>
        <v>Juvenile</v>
      </c>
      <c r="L615" s="50" cm="1">
        <f t="array" ref="L615">IF(ROW()&lt;=ROWS(Table1[]), INDEX(Table1[SalvageSum], ROW()), INDEX(Table2[SalvageSum], ROW()-ROWS(Table1[])))</f>
        <v>0</v>
      </c>
      <c r="M615" s="50" cm="1">
        <f t="array" ref="M615">IF(ROW()&lt;=ROWS(Table1[]), INDEX(Table1[ExpSalv], ROW()), INDEX(Table2[ExpSalv], ROW()-ROWS(Table1[])))</f>
        <v>0</v>
      </c>
      <c r="N615" t="str" cm="1">
        <f t="array" ref="N615">IF(ROW()&lt;=ROWS(Table1[]), INDEX(Table1[Agency], ROW()), INDEX(Table2[Agency], ROW()-ROWS(Table1[])))</f>
        <v>USFWS</v>
      </c>
      <c r="O615" cm="1">
        <f t="array" ref="O615">IF(ROW()&lt;=ROWS(Table1[]), INDEX(Table1[Notes], ROW()), INDEX(Table2[Comments], ROW()-ROWS(Table1[])))</f>
        <v>0</v>
      </c>
    </row>
    <row r="616" spans="1:15" x14ac:dyDescent="0.25">
      <c r="A616" cm="1">
        <f t="array" ref="A616">IF(ROW()&lt;=ROWS(Table1[]), INDEX(Table1[SurveyNo], ROW()), INDEX(Table2[SurveyNo], ROW()-ROWS(Table1[])))</f>
        <v>0</v>
      </c>
      <c r="B616" s="23" cm="1">
        <f t="array" ref="B616">IF(ROW()&lt;=ROWS(Table1[]), INDEX(Table1[Date], ROW()), INDEX(Table2[Date], ROW()-ROWS(Table1[])))</f>
        <v>45659</v>
      </c>
      <c r="C616" cm="1">
        <f t="array" ref="C616">IF(ROW()&lt;=ROWS(Table1[]), INDEX(Table1[SampleID], ROW()), INDEX(Table2[SampleID], ROW()-ROWS(Table1[])))</f>
        <v>724043</v>
      </c>
      <c r="D616" t="str" cm="1">
        <f t="array" ref="D616">IF(ROW()&lt;=ROWS(Table1[]), INDEX(Table1[Survey], ROW()), INDEX(Table2[Survey], ROW()-ROWS(Table1[])))</f>
        <v>EDSM</v>
      </c>
      <c r="E616" t="str" cm="1">
        <f t="array" ref="E616">IF(ROW()&lt;=ROWS(Table1[]), INDEX(Table1[Station Code], ROW()), INDEX(Table2[Station], ROW()-ROWS(Table1[])))</f>
        <v>25-23-SM02</v>
      </c>
      <c r="F616" t="str" cm="1">
        <f t="array" ref="F616">IF(ROW()&lt;=ROWS(Table1[]), INDEX(Table1[Region], ROW()), INDEX(Table2[Region], ROW()-ROWS(Table1[])))</f>
        <v>West</v>
      </c>
      <c r="G616" t="str" cm="1">
        <f t="array" ref="G616">IF(ROW()&lt;=ROWS(Table1[]), INDEX(Table1[Subregion], ROW()), INDEX(Table2[Subregion], ROW()-ROWS(Table1[])))</f>
        <v>Suisun Marsh</v>
      </c>
      <c r="H616" t="str" cm="1">
        <f t="array" ref="H616">IF(ROW()&lt;=ROWS(Table1[]), INDEX(Table1[Stratum], ROW()), INDEX(Table2[Stratum], ROW()-ROWS(Table1[])))</f>
        <v>Suisun Marsh</v>
      </c>
      <c r="I616" cm="1">
        <f t="array" ref="I616">IF(ROW()&lt;=ROWS(Table1[]), INDEX(Table1[Fork Length], ROW()), INDEX(Table2[Length], ROW()-ROWS(Table1[])))</f>
        <v>115</v>
      </c>
      <c r="J616" cm="1">
        <f t="array" ref="J616">IF(ROW()&lt;=ROWS(Table1[]), INDEX(Table1[Catch], ROW()), INDEX(Table2[Frequency], ROW()-ROWS(Table1[])))</f>
        <v>1</v>
      </c>
      <c r="K616" t="str" cm="1">
        <f t="array" ref="K616">IF(ROW()&lt;=ROWS(Table1[]), INDEX(Table1[Life Stage], ROW()), INDEX(Table2[Life Stage], ROW()-ROWS(Table1[])))</f>
        <v>Adult</v>
      </c>
      <c r="L616" s="50" cm="1">
        <f t="array" ref="L616">IF(ROW()&lt;=ROWS(Table1[]), INDEX(Table1[SalvageSum], ROW()), INDEX(Table2[SalvageSum], ROW()-ROWS(Table1[])))</f>
        <v>0</v>
      </c>
      <c r="M616" s="50" cm="1">
        <f t="array" ref="M616">IF(ROW()&lt;=ROWS(Table1[]), INDEX(Table1[ExpSalv], ROW()), INDEX(Table2[ExpSalv], ROW()-ROWS(Table1[])))</f>
        <v>0</v>
      </c>
      <c r="N616" t="str" cm="1">
        <f t="array" ref="N616">IF(ROW()&lt;=ROWS(Table1[]), INDEX(Table1[Agency], ROW()), INDEX(Table2[Agency], ROW()-ROWS(Table1[])))</f>
        <v>USFWS</v>
      </c>
      <c r="O616" cm="1">
        <f t="array" ref="O616">IF(ROW()&lt;=ROWS(Table1[]), INDEX(Table1[Notes], ROW()), INDEX(Table2[Comments], ROW()-ROWS(Table1[])))</f>
        <v>0</v>
      </c>
    </row>
    <row r="617" spans="1:15" x14ac:dyDescent="0.25">
      <c r="A617" cm="1">
        <f t="array" ref="A617">IF(ROW()&lt;=ROWS(Table1[]), INDEX(Table1[SurveyNo], ROW()), INDEX(Table2[SurveyNo], ROW()-ROWS(Table1[])))</f>
        <v>0</v>
      </c>
      <c r="B617" s="23" cm="1">
        <f t="array" ref="B617">IF(ROW()&lt;=ROWS(Table1[]), INDEX(Table1[Date], ROW()), INDEX(Table2[Date], ROW()-ROWS(Table1[])))</f>
        <v>45659</v>
      </c>
      <c r="C617" cm="1">
        <f t="array" ref="C617">IF(ROW()&lt;=ROWS(Table1[]), INDEX(Table1[SampleID], ROW()), INDEX(Table2[SampleID], ROW()-ROWS(Table1[])))</f>
        <v>724057</v>
      </c>
      <c r="D617" t="str" cm="1">
        <f t="array" ref="D617">IF(ROW()&lt;=ROWS(Table1[]), INDEX(Table1[Survey], ROW()), INDEX(Table2[Survey], ROW()-ROWS(Table1[])))</f>
        <v>EDSM</v>
      </c>
      <c r="E617" t="str" cm="1">
        <f t="array" ref="E617">IF(ROW()&lt;=ROWS(Table1[]), INDEX(Table1[Station Code], ROW()), INDEX(Table2[Station], ROW()-ROWS(Table1[])))</f>
        <v>25-23-SM04</v>
      </c>
      <c r="F617" t="str" cm="1">
        <f t="array" ref="F617">IF(ROW()&lt;=ROWS(Table1[]), INDEX(Table1[Region], ROW()), INDEX(Table2[Region], ROW()-ROWS(Table1[])))</f>
        <v>West</v>
      </c>
      <c r="G617" t="str" cm="1">
        <f t="array" ref="G617">IF(ROW()&lt;=ROWS(Table1[]), INDEX(Table1[Subregion], ROW()), INDEX(Table2[Subregion], ROW()-ROWS(Table1[])))</f>
        <v>Suisun Marsh</v>
      </c>
      <c r="H617" t="str" cm="1">
        <f t="array" ref="H617">IF(ROW()&lt;=ROWS(Table1[]), INDEX(Table1[Stratum], ROW()), INDEX(Table2[Stratum], ROW()-ROWS(Table1[])))</f>
        <v>Suisun Marsh</v>
      </c>
      <c r="I617" cm="1">
        <f t="array" ref="I617">IF(ROW()&lt;=ROWS(Table1[]), INDEX(Table1[Fork Length], ROW()), INDEX(Table2[Length], ROW()-ROWS(Table1[])))</f>
        <v>94</v>
      </c>
      <c r="J617" cm="1">
        <f t="array" ref="J617">IF(ROW()&lt;=ROWS(Table1[]), INDEX(Table1[Catch], ROW()), INDEX(Table2[Frequency], ROW()-ROWS(Table1[])))</f>
        <v>1</v>
      </c>
      <c r="K617" t="str" cm="1">
        <f t="array" ref="K617">IF(ROW()&lt;=ROWS(Table1[]), INDEX(Table1[Life Stage], ROW()), INDEX(Table2[Life Stage], ROW()-ROWS(Table1[])))</f>
        <v>Adult</v>
      </c>
      <c r="L617" s="50" cm="1">
        <f t="array" ref="L617">IF(ROW()&lt;=ROWS(Table1[]), INDEX(Table1[SalvageSum], ROW()), INDEX(Table2[SalvageSum], ROW()-ROWS(Table1[])))</f>
        <v>0</v>
      </c>
      <c r="M617" s="50" cm="1">
        <f t="array" ref="M617">IF(ROW()&lt;=ROWS(Table1[]), INDEX(Table1[ExpSalv], ROW()), INDEX(Table2[ExpSalv], ROW()-ROWS(Table1[])))</f>
        <v>0</v>
      </c>
      <c r="N617" t="str" cm="1">
        <f t="array" ref="N617">IF(ROW()&lt;=ROWS(Table1[]), INDEX(Table1[Agency], ROW()), INDEX(Table2[Agency], ROW()-ROWS(Table1[])))</f>
        <v>USFWS</v>
      </c>
      <c r="O617" cm="1">
        <f t="array" ref="O617">IF(ROW()&lt;=ROWS(Table1[]), INDEX(Table1[Notes], ROW()), INDEX(Table2[Comments], ROW()-ROWS(Table1[])))</f>
        <v>0</v>
      </c>
    </row>
    <row r="618" spans="1:15" x14ac:dyDescent="0.25">
      <c r="A618" cm="1">
        <f t="array" ref="A618">IF(ROW()&lt;=ROWS(Table1[]), INDEX(Table1[SurveyNo], ROW()), INDEX(Table2[SurveyNo], ROW()-ROWS(Table1[])))</f>
        <v>0</v>
      </c>
      <c r="B618" s="23" cm="1">
        <f t="array" ref="B618">IF(ROW()&lt;=ROWS(Table1[]), INDEX(Table1[Date], ROW()), INDEX(Table2[Date], ROW()-ROWS(Table1[])))</f>
        <v>45660</v>
      </c>
      <c r="C618" cm="1">
        <f t="array" ref="C618">IF(ROW()&lt;=ROWS(Table1[]), INDEX(Table1[SampleID], ROW()), INDEX(Table2[SampleID], ROW()-ROWS(Table1[])))</f>
        <v>724097</v>
      </c>
      <c r="D618" t="str" cm="1">
        <f t="array" ref="D618">IF(ROW()&lt;=ROWS(Table1[]), INDEX(Table1[Survey], ROW()), INDEX(Table2[Survey], ROW()-ROWS(Table1[])))</f>
        <v>EDSM</v>
      </c>
      <c r="E618" t="str" cm="1">
        <f t="array" ref="E618">IF(ROW()&lt;=ROWS(Table1[]), INDEX(Table1[Station Code], ROW()), INDEX(Table2[Station], ROW()-ROWS(Table1[])))</f>
        <v>25-23-SB01</v>
      </c>
      <c r="F618" t="str" cm="1">
        <f t="array" ref="F618">IF(ROW()&lt;=ROWS(Table1[]), INDEX(Table1[Region], ROW()), INDEX(Table2[Region], ROW()-ROWS(Table1[])))</f>
        <v>Far West</v>
      </c>
      <c r="G618" t="str" cm="1">
        <f t="array" ref="G618">IF(ROW()&lt;=ROWS(Table1[]), INDEX(Table1[Subregion], ROW()), INDEX(Table2[Subregion], ROW()-ROWS(Table1[])))</f>
        <v>West Suisun Bay</v>
      </c>
      <c r="H618" t="str" cm="1">
        <f t="array" ref="H618">IF(ROW()&lt;=ROWS(Table1[]), INDEX(Table1[Stratum], ROW()), INDEX(Table2[Stratum], ROW()-ROWS(Table1[])))</f>
        <v>Suisun Bay</v>
      </c>
      <c r="I618" cm="1">
        <f t="array" ref="I618">IF(ROW()&lt;=ROWS(Table1[]), INDEX(Table1[Fork Length], ROW()), INDEX(Table2[Length], ROW()-ROWS(Table1[])))</f>
        <v>61</v>
      </c>
      <c r="J618" cm="1">
        <f t="array" ref="J618">IF(ROW()&lt;=ROWS(Table1[]), INDEX(Table1[Catch], ROW()), INDEX(Table2[Frequency], ROW()-ROWS(Table1[])))</f>
        <v>1</v>
      </c>
      <c r="K618" t="str" cm="1">
        <f t="array" ref="K618">IF(ROW()&lt;=ROWS(Table1[]), INDEX(Table1[Life Stage], ROW()), INDEX(Table2[Life Stage], ROW()-ROWS(Table1[])))</f>
        <v>Juvenile</v>
      </c>
      <c r="L618" s="50" cm="1">
        <f t="array" ref="L618">IF(ROW()&lt;=ROWS(Table1[]), INDEX(Table1[SalvageSum], ROW()), INDEX(Table2[SalvageSum], ROW()-ROWS(Table1[])))</f>
        <v>0</v>
      </c>
      <c r="M618" s="50" cm="1">
        <f t="array" ref="M618">IF(ROW()&lt;=ROWS(Table1[]), INDEX(Table1[ExpSalv], ROW()), INDEX(Table2[ExpSalv], ROW()-ROWS(Table1[])))</f>
        <v>0</v>
      </c>
      <c r="N618" t="str" cm="1">
        <f t="array" ref="N618">IF(ROW()&lt;=ROWS(Table1[]), INDEX(Table1[Agency], ROW()), INDEX(Table2[Agency], ROW()-ROWS(Table1[])))</f>
        <v>USFWS</v>
      </c>
      <c r="O618" cm="1">
        <f t="array" ref="O618">IF(ROW()&lt;=ROWS(Table1[]), INDEX(Table1[Notes], ROW()), INDEX(Table2[Comments], ROW()-ROWS(Table1[])))</f>
        <v>0</v>
      </c>
    </row>
    <row r="619" spans="1:15" x14ac:dyDescent="0.25">
      <c r="A619" cm="1">
        <f t="array" ref="A619">IF(ROW()&lt;=ROWS(Table1[]), INDEX(Table1[SurveyNo], ROW()), INDEX(Table2[SurveyNo], ROW()-ROWS(Table1[])))</f>
        <v>0</v>
      </c>
      <c r="B619" s="23" cm="1">
        <f t="array" ref="B619">IF(ROW()&lt;=ROWS(Table1[]), INDEX(Table1[Date], ROW()), INDEX(Table2[Date], ROW()-ROWS(Table1[])))</f>
        <v>45660</v>
      </c>
      <c r="C619" cm="1">
        <f t="array" ref="C619">IF(ROW()&lt;=ROWS(Table1[]), INDEX(Table1[SampleID], ROW()), INDEX(Table2[SampleID], ROW()-ROWS(Table1[])))</f>
        <v>724097</v>
      </c>
      <c r="D619" t="str" cm="1">
        <f t="array" ref="D619">IF(ROW()&lt;=ROWS(Table1[]), INDEX(Table1[Survey], ROW()), INDEX(Table2[Survey], ROW()-ROWS(Table1[])))</f>
        <v>EDSM</v>
      </c>
      <c r="E619" t="str" cm="1">
        <f t="array" ref="E619">IF(ROW()&lt;=ROWS(Table1[]), INDEX(Table1[Station Code], ROW()), INDEX(Table2[Station], ROW()-ROWS(Table1[])))</f>
        <v>25-23-SB01</v>
      </c>
      <c r="F619" t="str" cm="1">
        <f t="array" ref="F619">IF(ROW()&lt;=ROWS(Table1[]), INDEX(Table1[Region], ROW()), INDEX(Table2[Region], ROW()-ROWS(Table1[])))</f>
        <v>Far West</v>
      </c>
      <c r="G619" t="str" cm="1">
        <f t="array" ref="G619">IF(ROW()&lt;=ROWS(Table1[]), INDEX(Table1[Subregion], ROW()), INDEX(Table2[Subregion], ROW()-ROWS(Table1[])))</f>
        <v>West Suisun Bay</v>
      </c>
      <c r="H619" t="str" cm="1">
        <f t="array" ref="H619">IF(ROW()&lt;=ROWS(Table1[]), INDEX(Table1[Stratum], ROW()), INDEX(Table2[Stratum], ROW()-ROWS(Table1[])))</f>
        <v>Suisun Bay</v>
      </c>
      <c r="I619" cm="1">
        <f t="array" ref="I619">IF(ROW()&lt;=ROWS(Table1[]), INDEX(Table1[Fork Length], ROW()), INDEX(Table2[Length], ROW()-ROWS(Table1[])))</f>
        <v>76</v>
      </c>
      <c r="J619" cm="1">
        <f t="array" ref="J619">IF(ROW()&lt;=ROWS(Table1[]), INDEX(Table1[Catch], ROW()), INDEX(Table2[Frequency], ROW()-ROWS(Table1[])))</f>
        <v>1</v>
      </c>
      <c r="K619" t="str" cm="1">
        <f t="array" ref="K619">IF(ROW()&lt;=ROWS(Table1[]), INDEX(Table1[Life Stage], ROW()), INDEX(Table2[Life Stage], ROW()-ROWS(Table1[])))</f>
        <v>Juvenile</v>
      </c>
      <c r="L619" s="50" cm="1">
        <f t="array" ref="L619">IF(ROW()&lt;=ROWS(Table1[]), INDEX(Table1[SalvageSum], ROW()), INDEX(Table2[SalvageSum], ROW()-ROWS(Table1[])))</f>
        <v>0</v>
      </c>
      <c r="M619" s="50" cm="1">
        <f t="array" ref="M619">IF(ROW()&lt;=ROWS(Table1[]), INDEX(Table1[ExpSalv], ROW()), INDEX(Table2[ExpSalv], ROW()-ROWS(Table1[])))</f>
        <v>0</v>
      </c>
      <c r="N619" t="str" cm="1">
        <f t="array" ref="N619">IF(ROW()&lt;=ROWS(Table1[]), INDEX(Table1[Agency], ROW()), INDEX(Table2[Agency], ROW()-ROWS(Table1[])))</f>
        <v>USFWS</v>
      </c>
      <c r="O619" cm="1">
        <f t="array" ref="O619">IF(ROW()&lt;=ROWS(Table1[]), INDEX(Table1[Notes], ROW()), INDEX(Table2[Comments], ROW()-ROWS(Table1[])))</f>
        <v>0</v>
      </c>
    </row>
    <row r="620" spans="1:15" x14ac:dyDescent="0.25">
      <c r="A620" cm="1">
        <f t="array" ref="A620">IF(ROW()&lt;=ROWS(Table1[]), INDEX(Table1[SurveyNo], ROW()), INDEX(Table2[SurveyNo], ROW()-ROWS(Table1[])))</f>
        <v>0</v>
      </c>
      <c r="B620" s="77" cm="1">
        <f t="array" ref="B620">IF(ROW()&lt;=ROWS(Table1[]), INDEX(Table1[Date], ROW()), INDEX(Table2[Date], ROW()-ROWS(Table1[])))</f>
        <v>45660</v>
      </c>
      <c r="C620" cm="1">
        <f t="array" ref="C620">IF(ROW()&lt;=ROWS(Table1[]), INDEX(Table1[SampleID], ROW()), INDEX(Table2[SampleID], ROW()-ROWS(Table1[])))</f>
        <v>724097</v>
      </c>
      <c r="D620" t="str" cm="1">
        <f t="array" ref="D620">IF(ROW()&lt;=ROWS(Table1[]), INDEX(Table1[Survey], ROW()), INDEX(Table2[Survey], ROW()-ROWS(Table1[])))</f>
        <v>EDSM</v>
      </c>
      <c r="E620" t="str" cm="1">
        <f t="array" ref="E620">IF(ROW()&lt;=ROWS(Table1[]), INDEX(Table1[Station Code], ROW()), INDEX(Table2[Station], ROW()-ROWS(Table1[])))</f>
        <v>25-23-SB01</v>
      </c>
      <c r="F620" t="str" cm="1">
        <f t="array" ref="F620">IF(ROW()&lt;=ROWS(Table1[]), INDEX(Table1[Region], ROW()), INDEX(Table2[Region], ROW()-ROWS(Table1[])))</f>
        <v>Far West</v>
      </c>
      <c r="G620" t="str" cm="1">
        <f t="array" ref="G620">IF(ROW()&lt;=ROWS(Table1[]), INDEX(Table1[Subregion], ROW()), INDEX(Table2[Subregion], ROW()-ROWS(Table1[])))</f>
        <v>West Suisun Bay</v>
      </c>
      <c r="H620" t="str" cm="1">
        <f t="array" ref="H620">IF(ROW()&lt;=ROWS(Table1[]), INDEX(Table1[Stratum], ROW()), INDEX(Table2[Stratum], ROW()-ROWS(Table1[])))</f>
        <v>Suisun Bay</v>
      </c>
      <c r="I620" cm="1">
        <f t="array" ref="I620">IF(ROW()&lt;=ROWS(Table1[]), INDEX(Table1[Fork Length], ROW()), INDEX(Table2[Length], ROW()-ROWS(Table1[])))</f>
        <v>100</v>
      </c>
      <c r="J620" cm="1">
        <f t="array" ref="J620">IF(ROW()&lt;=ROWS(Table1[]), INDEX(Table1[Catch], ROW()), INDEX(Table2[Frequency], ROW()-ROWS(Table1[])))</f>
        <v>1</v>
      </c>
      <c r="K620" t="str" cm="1">
        <f t="array" ref="K620">IF(ROW()&lt;=ROWS(Table1[]), INDEX(Table1[Life Stage], ROW()), INDEX(Table2[Life Stage], ROW()-ROWS(Table1[])))</f>
        <v>Adult</v>
      </c>
      <c r="L620" s="50" cm="1">
        <f t="array" ref="L620">IF(ROW()&lt;=ROWS(Table1[]), INDEX(Table1[SalvageSum], ROW()), INDEX(Table2[SalvageSum], ROW()-ROWS(Table1[])))</f>
        <v>0</v>
      </c>
      <c r="M620" s="50" cm="1">
        <f t="array" ref="M620">IF(ROW()&lt;=ROWS(Table1[]), INDEX(Table1[ExpSalv], ROW()), INDEX(Table2[ExpSalv], ROW()-ROWS(Table1[])))</f>
        <v>0</v>
      </c>
      <c r="N620" t="str" cm="1">
        <f t="array" ref="N620">IF(ROW()&lt;=ROWS(Table1[]), INDEX(Table1[Agency], ROW()), INDEX(Table2[Agency], ROW()-ROWS(Table1[])))</f>
        <v>USFWS</v>
      </c>
      <c r="O620" cm="1">
        <f t="array" ref="O620">IF(ROW()&lt;=ROWS(Table1[]), INDEX(Table1[Notes], ROW()), INDEX(Table2[Comments], ROW()-ROWS(Table1[])))</f>
        <v>0</v>
      </c>
    </row>
    <row r="621" spans="1:15" x14ac:dyDescent="0.25">
      <c r="A621" cm="1">
        <f t="array" ref="A621">IF(ROW()&lt;=ROWS(Table1[]), INDEX(Table1[SurveyNo], ROW()), INDEX(Table2[SurveyNo], ROW()-ROWS(Table1[])))</f>
        <v>0</v>
      </c>
      <c r="B621" s="77" cm="1">
        <f t="array" ref="B621">IF(ROW()&lt;=ROWS(Table1[]), INDEX(Table1[Date], ROW()), INDEX(Table2[Date], ROW()-ROWS(Table1[])))</f>
        <v>45660</v>
      </c>
      <c r="C621" cm="1">
        <f t="array" ref="C621">IF(ROW()&lt;=ROWS(Table1[]), INDEX(Table1[SampleID], ROW()), INDEX(Table2[SampleID], ROW()-ROWS(Table1[])))</f>
        <v>724099</v>
      </c>
      <c r="D621" t="str" cm="1">
        <f t="array" ref="D621">IF(ROW()&lt;=ROWS(Table1[]), INDEX(Table1[Survey], ROW()), INDEX(Table2[Survey], ROW()-ROWS(Table1[])))</f>
        <v>EDSM</v>
      </c>
      <c r="E621" t="str" cm="1">
        <f t="array" ref="E621">IF(ROW()&lt;=ROWS(Table1[]), INDEX(Table1[Station Code], ROW()), INDEX(Table2[Station], ROW()-ROWS(Table1[])))</f>
        <v>25-23-SB01</v>
      </c>
      <c r="F621" t="str" cm="1">
        <f t="array" ref="F621">IF(ROW()&lt;=ROWS(Table1[]), INDEX(Table1[Region], ROW()), INDEX(Table2[Region], ROW()-ROWS(Table1[])))</f>
        <v>Far West</v>
      </c>
      <c r="G621" t="str" cm="1">
        <f t="array" ref="G621">IF(ROW()&lt;=ROWS(Table1[]), INDEX(Table1[Subregion], ROW()), INDEX(Table2[Subregion], ROW()-ROWS(Table1[])))</f>
        <v>West Suisun Bay</v>
      </c>
      <c r="H621" t="str" cm="1">
        <f t="array" ref="H621">IF(ROW()&lt;=ROWS(Table1[]), INDEX(Table1[Stratum], ROW()), INDEX(Table2[Stratum], ROW()-ROWS(Table1[])))</f>
        <v>Suisun Bay</v>
      </c>
      <c r="I621" cm="1">
        <f t="array" ref="I621">IF(ROW()&lt;=ROWS(Table1[]), INDEX(Table1[Fork Length], ROW()), INDEX(Table2[Length], ROW()-ROWS(Table1[])))</f>
        <v>67</v>
      </c>
      <c r="J621" cm="1">
        <f t="array" ref="J621">IF(ROW()&lt;=ROWS(Table1[]), INDEX(Table1[Catch], ROW()), INDEX(Table2[Frequency], ROW()-ROWS(Table1[])))</f>
        <v>1</v>
      </c>
      <c r="K621" t="str" cm="1">
        <f t="array" ref="K621">IF(ROW()&lt;=ROWS(Table1[]), INDEX(Table1[Life Stage], ROW()), INDEX(Table2[Life Stage], ROW()-ROWS(Table1[])))</f>
        <v>Juvenile</v>
      </c>
      <c r="L621" s="50" cm="1">
        <f t="array" ref="L621">IF(ROW()&lt;=ROWS(Table1[]), INDEX(Table1[SalvageSum], ROW()), INDEX(Table2[SalvageSum], ROW()-ROWS(Table1[])))</f>
        <v>0</v>
      </c>
      <c r="M621" s="50" cm="1">
        <f t="array" ref="M621">IF(ROW()&lt;=ROWS(Table1[]), INDEX(Table1[ExpSalv], ROW()), INDEX(Table2[ExpSalv], ROW()-ROWS(Table1[])))</f>
        <v>0</v>
      </c>
      <c r="N621" t="str" cm="1">
        <f t="array" ref="N621">IF(ROW()&lt;=ROWS(Table1[]), INDEX(Table1[Agency], ROW()), INDEX(Table2[Agency], ROW()-ROWS(Table1[])))</f>
        <v>USFWS</v>
      </c>
      <c r="O621" cm="1">
        <f t="array" ref="O621">IF(ROW()&lt;=ROWS(Table1[]), INDEX(Table1[Notes], ROW()), INDEX(Table2[Comments], ROW()-ROWS(Table1[])))</f>
        <v>0</v>
      </c>
    </row>
    <row r="622" spans="1:15" x14ac:dyDescent="0.25">
      <c r="A622" cm="1">
        <f t="array" ref="A622">IF(ROW()&lt;=ROWS(Table1[]), INDEX(Table1[SurveyNo], ROW()), INDEX(Table2[SurveyNo], ROW()-ROWS(Table1[])))</f>
        <v>0</v>
      </c>
      <c r="B622" s="77" cm="1">
        <f t="array" ref="B622">IF(ROW()&lt;=ROWS(Table1[]), INDEX(Table1[Date], ROW()), INDEX(Table2[Date], ROW()-ROWS(Table1[])))</f>
        <v>45660</v>
      </c>
      <c r="C622" cm="1">
        <f t="array" ref="C622">IF(ROW()&lt;=ROWS(Table1[]), INDEX(Table1[SampleID], ROW()), INDEX(Table2[SampleID], ROW()-ROWS(Table1[])))</f>
        <v>724099</v>
      </c>
      <c r="D622" t="str" cm="1">
        <f t="array" ref="D622">IF(ROW()&lt;=ROWS(Table1[]), INDEX(Table1[Survey], ROW()), INDEX(Table2[Survey], ROW()-ROWS(Table1[])))</f>
        <v>EDSM</v>
      </c>
      <c r="E622" t="str" cm="1">
        <f t="array" ref="E622">IF(ROW()&lt;=ROWS(Table1[]), INDEX(Table1[Station Code], ROW()), INDEX(Table2[Station], ROW()-ROWS(Table1[])))</f>
        <v>25-23-SB01</v>
      </c>
      <c r="F622" t="str" cm="1">
        <f t="array" ref="F622">IF(ROW()&lt;=ROWS(Table1[]), INDEX(Table1[Region], ROW()), INDEX(Table2[Region], ROW()-ROWS(Table1[])))</f>
        <v>Far West</v>
      </c>
      <c r="G622" t="str" cm="1">
        <f t="array" ref="G622">IF(ROW()&lt;=ROWS(Table1[]), INDEX(Table1[Subregion], ROW()), INDEX(Table2[Subregion], ROW()-ROWS(Table1[])))</f>
        <v>West Suisun Bay</v>
      </c>
      <c r="H622" t="str" cm="1">
        <f t="array" ref="H622">IF(ROW()&lt;=ROWS(Table1[]), INDEX(Table1[Stratum], ROW()), INDEX(Table2[Stratum], ROW()-ROWS(Table1[])))</f>
        <v>Suisun Bay</v>
      </c>
      <c r="I622" cm="1">
        <f t="array" ref="I622">IF(ROW()&lt;=ROWS(Table1[]), INDEX(Table1[Fork Length], ROW()), INDEX(Table2[Length], ROW()-ROWS(Table1[])))</f>
        <v>68</v>
      </c>
      <c r="J622" cm="1">
        <f t="array" ref="J622">IF(ROW()&lt;=ROWS(Table1[]), INDEX(Table1[Catch], ROW()), INDEX(Table2[Frequency], ROW()-ROWS(Table1[])))</f>
        <v>1</v>
      </c>
      <c r="K622" t="str" cm="1">
        <f t="array" ref="K622">IF(ROW()&lt;=ROWS(Table1[]), INDEX(Table1[Life Stage], ROW()), INDEX(Table2[Life Stage], ROW()-ROWS(Table1[])))</f>
        <v>Juvenile</v>
      </c>
      <c r="L622" s="50" cm="1">
        <f t="array" ref="L622">IF(ROW()&lt;=ROWS(Table1[]), INDEX(Table1[SalvageSum], ROW()), INDEX(Table2[SalvageSum], ROW()-ROWS(Table1[])))</f>
        <v>0</v>
      </c>
      <c r="M622" s="50" cm="1">
        <f t="array" ref="M622">IF(ROW()&lt;=ROWS(Table1[]), INDEX(Table1[ExpSalv], ROW()), INDEX(Table2[ExpSalv], ROW()-ROWS(Table1[])))</f>
        <v>0</v>
      </c>
      <c r="N622" t="str" cm="1">
        <f t="array" ref="N622">IF(ROW()&lt;=ROWS(Table1[]), INDEX(Table1[Agency], ROW()), INDEX(Table2[Agency], ROW()-ROWS(Table1[])))</f>
        <v>USFWS</v>
      </c>
      <c r="O622" cm="1">
        <f t="array" ref="O622">IF(ROW()&lt;=ROWS(Table1[]), INDEX(Table1[Notes], ROW()), INDEX(Table2[Comments], ROW()-ROWS(Table1[])))</f>
        <v>0</v>
      </c>
    </row>
    <row r="623" spans="1:15" x14ac:dyDescent="0.25">
      <c r="A623" cm="1">
        <f t="array" ref="A623">IF(ROW()&lt;=ROWS(Table1[]), INDEX(Table1[SurveyNo], ROW()), INDEX(Table2[SurveyNo], ROW()-ROWS(Table1[])))</f>
        <v>0</v>
      </c>
      <c r="B623" s="77" cm="1">
        <f t="array" ref="B623">IF(ROW()&lt;=ROWS(Table1[]), INDEX(Table1[Date], ROW()), INDEX(Table2[Date], ROW()-ROWS(Table1[])))</f>
        <v>45660</v>
      </c>
      <c r="C623" cm="1">
        <f t="array" ref="C623">IF(ROW()&lt;=ROWS(Table1[]), INDEX(Table1[SampleID], ROW()), INDEX(Table2[SampleID], ROW()-ROWS(Table1[])))</f>
        <v>724108</v>
      </c>
      <c r="D623" t="str" cm="1">
        <f t="array" ref="D623">IF(ROW()&lt;=ROWS(Table1[]), INDEX(Table1[Survey], ROW()), INDEX(Table2[Survey], ROW()-ROWS(Table1[])))</f>
        <v>EDSM</v>
      </c>
      <c r="E623" t="str" cm="1">
        <f t="array" ref="E623">IF(ROW()&lt;=ROWS(Table1[]), INDEX(Table1[Station Code], ROW()), INDEX(Table2[Station], ROW()-ROWS(Table1[])))</f>
        <v>25-23-SB05</v>
      </c>
      <c r="F623" t="str" cm="1">
        <f t="array" ref="F623">IF(ROW()&lt;=ROWS(Table1[]), INDEX(Table1[Region], ROW()), INDEX(Table2[Region], ROW()-ROWS(Table1[])))</f>
        <v>Far West</v>
      </c>
      <c r="G623" t="str" cm="1">
        <f t="array" ref="G623">IF(ROW()&lt;=ROWS(Table1[]), INDEX(Table1[Subregion], ROW()), INDEX(Table2[Subregion], ROW()-ROWS(Table1[])))</f>
        <v>West Suisun Bay</v>
      </c>
      <c r="H623" t="str" cm="1">
        <f t="array" ref="H623">IF(ROW()&lt;=ROWS(Table1[]), INDEX(Table1[Stratum], ROW()), INDEX(Table2[Stratum], ROW()-ROWS(Table1[])))</f>
        <v>Suisun Bay</v>
      </c>
      <c r="I623" cm="1">
        <f t="array" ref="I623">IF(ROW()&lt;=ROWS(Table1[]), INDEX(Table1[Fork Length], ROW()), INDEX(Table2[Length], ROW()-ROWS(Table1[])))</f>
        <v>68</v>
      </c>
      <c r="J623" cm="1">
        <f t="array" ref="J623">IF(ROW()&lt;=ROWS(Table1[]), INDEX(Table1[Catch], ROW()), INDEX(Table2[Frequency], ROW()-ROWS(Table1[])))</f>
        <v>1</v>
      </c>
      <c r="K623" t="str" cm="1">
        <f t="array" ref="K623">IF(ROW()&lt;=ROWS(Table1[]), INDEX(Table1[Life Stage], ROW()), INDEX(Table2[Life Stage], ROW()-ROWS(Table1[])))</f>
        <v>Juvenile</v>
      </c>
      <c r="L623" s="50" cm="1">
        <f t="array" ref="L623">IF(ROW()&lt;=ROWS(Table1[]), INDEX(Table1[SalvageSum], ROW()), INDEX(Table2[SalvageSum], ROW()-ROWS(Table1[])))</f>
        <v>0</v>
      </c>
      <c r="M623" s="50" cm="1">
        <f t="array" ref="M623">IF(ROW()&lt;=ROWS(Table1[]), INDEX(Table1[ExpSalv], ROW()), INDEX(Table2[ExpSalv], ROW()-ROWS(Table1[])))</f>
        <v>0</v>
      </c>
      <c r="N623" t="str" cm="1">
        <f t="array" ref="N623">IF(ROW()&lt;=ROWS(Table1[]), INDEX(Table1[Agency], ROW()), INDEX(Table2[Agency], ROW()-ROWS(Table1[])))</f>
        <v>USFWS</v>
      </c>
      <c r="O623" cm="1">
        <f t="array" ref="O623">IF(ROW()&lt;=ROWS(Table1[]), INDEX(Table1[Notes], ROW()), INDEX(Table2[Comments], ROW()-ROWS(Table1[])))</f>
        <v>0</v>
      </c>
    </row>
    <row r="624" spans="1:15" x14ac:dyDescent="0.25">
      <c r="A624" cm="1">
        <f t="array" ref="A624">IF(ROW()&lt;=ROWS(Table1[]), INDEX(Table1[SurveyNo], ROW()), INDEX(Table2[SurveyNo], ROW()-ROWS(Table1[])))</f>
        <v>0</v>
      </c>
      <c r="B624" s="77" cm="1">
        <f t="array" ref="B624">IF(ROW()&lt;=ROWS(Table1[]), INDEX(Table1[Date], ROW()), INDEX(Table2[Date], ROW()-ROWS(Table1[])))</f>
        <v>45660</v>
      </c>
      <c r="C624" cm="1">
        <f t="array" ref="C624">IF(ROW()&lt;=ROWS(Table1[]), INDEX(Table1[SampleID], ROW()), INDEX(Table2[SampleID], ROW()-ROWS(Table1[])))</f>
        <v>724108</v>
      </c>
      <c r="D624" t="str" cm="1">
        <f t="array" ref="D624">IF(ROW()&lt;=ROWS(Table1[]), INDEX(Table1[Survey], ROW()), INDEX(Table2[Survey], ROW()-ROWS(Table1[])))</f>
        <v>EDSM</v>
      </c>
      <c r="E624" t="str" cm="1">
        <f t="array" ref="E624">IF(ROW()&lt;=ROWS(Table1[]), INDEX(Table1[Station Code], ROW()), INDEX(Table2[Station], ROW()-ROWS(Table1[])))</f>
        <v>25-23-SB05</v>
      </c>
      <c r="F624" t="str" cm="1">
        <f t="array" ref="F624">IF(ROW()&lt;=ROWS(Table1[]), INDEX(Table1[Region], ROW()), INDEX(Table2[Region], ROW()-ROWS(Table1[])))</f>
        <v>Far West</v>
      </c>
      <c r="G624" t="str" cm="1">
        <f t="array" ref="G624">IF(ROW()&lt;=ROWS(Table1[]), INDEX(Table1[Subregion], ROW()), INDEX(Table2[Subregion], ROW()-ROWS(Table1[])))</f>
        <v>West Suisun Bay</v>
      </c>
      <c r="H624" t="str" cm="1">
        <f t="array" ref="H624">IF(ROW()&lt;=ROWS(Table1[]), INDEX(Table1[Stratum], ROW()), INDEX(Table2[Stratum], ROW()-ROWS(Table1[])))</f>
        <v>Suisun Bay</v>
      </c>
      <c r="I624" cm="1">
        <f t="array" ref="I624">IF(ROW()&lt;=ROWS(Table1[]), INDEX(Table1[Fork Length], ROW()), INDEX(Table2[Length], ROW()-ROWS(Table1[])))</f>
        <v>111</v>
      </c>
      <c r="J624" cm="1">
        <f t="array" ref="J624">IF(ROW()&lt;=ROWS(Table1[]), INDEX(Table1[Catch], ROW()), INDEX(Table2[Frequency], ROW()-ROWS(Table1[])))</f>
        <v>1</v>
      </c>
      <c r="K624" t="str" cm="1">
        <f t="array" ref="K624">IF(ROW()&lt;=ROWS(Table1[]), INDEX(Table1[Life Stage], ROW()), INDEX(Table2[Life Stage], ROW()-ROWS(Table1[])))</f>
        <v>Adult</v>
      </c>
      <c r="L624" s="50" cm="1">
        <f t="array" ref="L624">IF(ROW()&lt;=ROWS(Table1[]), INDEX(Table1[SalvageSum], ROW()), INDEX(Table2[SalvageSum], ROW()-ROWS(Table1[])))</f>
        <v>0</v>
      </c>
      <c r="M624" s="50" cm="1">
        <f t="array" ref="M624">IF(ROW()&lt;=ROWS(Table1[]), INDEX(Table1[ExpSalv], ROW()), INDEX(Table2[ExpSalv], ROW()-ROWS(Table1[])))</f>
        <v>0</v>
      </c>
      <c r="N624" t="str" cm="1">
        <f t="array" ref="N624">IF(ROW()&lt;=ROWS(Table1[]), INDEX(Table1[Agency], ROW()), INDEX(Table2[Agency], ROW()-ROWS(Table1[])))</f>
        <v>USFWS</v>
      </c>
      <c r="O624" cm="1">
        <f t="array" ref="O624">IF(ROW()&lt;=ROWS(Table1[]), INDEX(Table1[Notes], ROW()), INDEX(Table2[Comments], ROW()-ROWS(Table1[])))</f>
        <v>0</v>
      </c>
    </row>
    <row r="625" spans="1:15" x14ac:dyDescent="0.25">
      <c r="A625" cm="1">
        <f t="array" ref="A625">IF(ROW()&lt;=ROWS(Table1[]), INDEX(Table1[SurveyNo], ROW()), INDEX(Table2[SurveyNo], ROW()-ROWS(Table1[])))</f>
        <v>0</v>
      </c>
      <c r="B625" s="77" cm="1">
        <f t="array" ref="B625">IF(ROW()&lt;=ROWS(Table1[]), INDEX(Table1[Date], ROW()), INDEX(Table2[Date], ROW()-ROWS(Table1[])))</f>
        <v>45660</v>
      </c>
      <c r="C625" cm="1">
        <f t="array" ref="C625">IF(ROW()&lt;=ROWS(Table1[]), INDEX(Table1[SampleID], ROW()), INDEX(Table2[SampleID], ROW()-ROWS(Table1[])))</f>
        <v>724108</v>
      </c>
      <c r="D625" t="str" cm="1">
        <f t="array" ref="D625">IF(ROW()&lt;=ROWS(Table1[]), INDEX(Table1[Survey], ROW()), INDEX(Table2[Survey], ROW()-ROWS(Table1[])))</f>
        <v>EDSM</v>
      </c>
      <c r="E625" t="str" cm="1">
        <f t="array" ref="E625">IF(ROW()&lt;=ROWS(Table1[]), INDEX(Table1[Station Code], ROW()), INDEX(Table2[Station], ROW()-ROWS(Table1[])))</f>
        <v>25-23-SB05</v>
      </c>
      <c r="F625" t="str" cm="1">
        <f t="array" ref="F625">IF(ROW()&lt;=ROWS(Table1[]), INDEX(Table1[Region], ROW()), INDEX(Table2[Region], ROW()-ROWS(Table1[])))</f>
        <v>Far West</v>
      </c>
      <c r="G625" t="str" cm="1">
        <f t="array" ref="G625">IF(ROW()&lt;=ROWS(Table1[]), INDEX(Table1[Subregion], ROW()), INDEX(Table2[Subregion], ROW()-ROWS(Table1[])))</f>
        <v>West Suisun Bay</v>
      </c>
      <c r="H625" t="str" cm="1">
        <f t="array" ref="H625">IF(ROW()&lt;=ROWS(Table1[]), INDEX(Table1[Stratum], ROW()), INDEX(Table2[Stratum], ROW()-ROWS(Table1[])))</f>
        <v>Suisun Bay</v>
      </c>
      <c r="I625" cm="1">
        <f t="array" ref="I625">IF(ROW()&lt;=ROWS(Table1[]), INDEX(Table1[Fork Length], ROW()), INDEX(Table2[Length], ROW()-ROWS(Table1[])))</f>
        <v>112</v>
      </c>
      <c r="J625" cm="1">
        <f t="array" ref="J625">IF(ROW()&lt;=ROWS(Table1[]), INDEX(Table1[Catch], ROW()), INDEX(Table2[Frequency], ROW()-ROWS(Table1[])))</f>
        <v>1</v>
      </c>
      <c r="K625" t="str" cm="1">
        <f t="array" ref="K625">IF(ROW()&lt;=ROWS(Table1[]), INDEX(Table1[Life Stage], ROW()), INDEX(Table2[Life Stage], ROW()-ROWS(Table1[])))</f>
        <v>Adult</v>
      </c>
      <c r="L625" s="50" cm="1">
        <f t="array" ref="L625">IF(ROW()&lt;=ROWS(Table1[]), INDEX(Table1[SalvageSum], ROW()), INDEX(Table2[SalvageSum], ROW()-ROWS(Table1[])))</f>
        <v>0</v>
      </c>
      <c r="M625" s="50" cm="1">
        <f t="array" ref="M625">IF(ROW()&lt;=ROWS(Table1[]), INDEX(Table1[ExpSalv], ROW()), INDEX(Table2[ExpSalv], ROW()-ROWS(Table1[])))</f>
        <v>0</v>
      </c>
      <c r="N625" t="str" cm="1">
        <f t="array" ref="N625">IF(ROW()&lt;=ROWS(Table1[]), INDEX(Table1[Agency], ROW()), INDEX(Table2[Agency], ROW()-ROWS(Table1[])))</f>
        <v>USFWS</v>
      </c>
      <c r="O625" cm="1">
        <f t="array" ref="O625">IF(ROW()&lt;=ROWS(Table1[]), INDEX(Table1[Notes], ROW()), INDEX(Table2[Comments], ROW()-ROWS(Table1[])))</f>
        <v>0</v>
      </c>
    </row>
    <row r="626" spans="1:15" x14ac:dyDescent="0.25">
      <c r="A626" cm="1">
        <f t="array" ref="A626">IF(ROW()&lt;=ROWS(Table1[]), INDEX(Table1[SurveyNo], ROW()), INDEX(Table2[SurveyNo], ROW()-ROWS(Table1[])))</f>
        <v>0</v>
      </c>
      <c r="B626" s="77" cm="1">
        <f t="array" ref="B626">IF(ROW()&lt;=ROWS(Table1[]), INDEX(Table1[Date], ROW()), INDEX(Table2[Date], ROW()-ROWS(Table1[])))</f>
        <v>45660</v>
      </c>
      <c r="C626" cm="1">
        <f t="array" ref="C626">IF(ROW()&lt;=ROWS(Table1[]), INDEX(Table1[SampleID], ROW()), INDEX(Table2[SampleID], ROW()-ROWS(Table1[])))</f>
        <v>724112</v>
      </c>
      <c r="D626" t="str" cm="1">
        <f t="array" ref="D626">IF(ROW()&lt;=ROWS(Table1[]), INDEX(Table1[Survey], ROW()), INDEX(Table2[Survey], ROW()-ROWS(Table1[])))</f>
        <v>EDSM</v>
      </c>
      <c r="E626" t="str" cm="1">
        <f t="array" ref="E626">IF(ROW()&lt;=ROWS(Table1[]), INDEX(Table1[Station Code], ROW()), INDEX(Table2[Station], ROW()-ROWS(Table1[])))</f>
        <v>25-23-SB05</v>
      </c>
      <c r="F626" t="str" cm="1">
        <f t="array" ref="F626">IF(ROW()&lt;=ROWS(Table1[]), INDEX(Table1[Region], ROW()), INDEX(Table2[Region], ROW()-ROWS(Table1[])))</f>
        <v>Far West</v>
      </c>
      <c r="G626" t="str" cm="1">
        <f t="array" ref="G626">IF(ROW()&lt;=ROWS(Table1[]), INDEX(Table1[Subregion], ROW()), INDEX(Table2[Subregion], ROW()-ROWS(Table1[])))</f>
        <v>West Suisun Bay</v>
      </c>
      <c r="H626" t="str" cm="1">
        <f t="array" ref="H626">IF(ROW()&lt;=ROWS(Table1[]), INDEX(Table1[Stratum], ROW()), INDEX(Table2[Stratum], ROW()-ROWS(Table1[])))</f>
        <v>Suisun Bay</v>
      </c>
      <c r="I626" cm="1">
        <f t="array" ref="I626">IF(ROW()&lt;=ROWS(Table1[]), INDEX(Table1[Fork Length], ROW()), INDEX(Table2[Length], ROW()-ROWS(Table1[])))</f>
        <v>67</v>
      </c>
      <c r="J626" cm="1">
        <f t="array" ref="J626">IF(ROW()&lt;=ROWS(Table1[]), INDEX(Table1[Catch], ROW()), INDEX(Table2[Frequency], ROW()-ROWS(Table1[])))</f>
        <v>1</v>
      </c>
      <c r="K626" t="str" cm="1">
        <f t="array" ref="K626">IF(ROW()&lt;=ROWS(Table1[]), INDEX(Table1[Life Stage], ROW()), INDEX(Table2[Life Stage], ROW()-ROWS(Table1[])))</f>
        <v>Juvenile</v>
      </c>
      <c r="L626" s="50" cm="1">
        <f t="array" ref="L626">IF(ROW()&lt;=ROWS(Table1[]), INDEX(Table1[SalvageSum], ROW()), INDEX(Table2[SalvageSum], ROW()-ROWS(Table1[])))</f>
        <v>0</v>
      </c>
      <c r="M626" s="50" cm="1">
        <f t="array" ref="M626">IF(ROW()&lt;=ROWS(Table1[]), INDEX(Table1[ExpSalv], ROW()), INDEX(Table2[ExpSalv], ROW()-ROWS(Table1[])))</f>
        <v>0</v>
      </c>
      <c r="N626" t="str" cm="1">
        <f t="array" ref="N626">IF(ROW()&lt;=ROWS(Table1[]), INDEX(Table1[Agency], ROW()), INDEX(Table2[Agency], ROW()-ROWS(Table1[])))</f>
        <v>USFWS</v>
      </c>
      <c r="O626" cm="1">
        <f t="array" ref="O626">IF(ROW()&lt;=ROWS(Table1[]), INDEX(Table1[Notes], ROW()), INDEX(Table2[Comments], ROW()-ROWS(Table1[])))</f>
        <v>0</v>
      </c>
    </row>
    <row r="627" spans="1:15" x14ac:dyDescent="0.25">
      <c r="A627" cm="1">
        <f t="array" ref="A627">IF(ROW()&lt;=ROWS(Table1[]), INDEX(Table1[SurveyNo], ROW()), INDEX(Table2[SurveyNo], ROW()-ROWS(Table1[])))</f>
        <v>0</v>
      </c>
      <c r="B627" s="77" cm="1">
        <f t="array" ref="B627">IF(ROW()&lt;=ROWS(Table1[]), INDEX(Table1[Date], ROW()), INDEX(Table2[Date], ROW()-ROWS(Table1[])))</f>
        <v>45660</v>
      </c>
      <c r="C627" cm="1">
        <f t="array" ref="C627">IF(ROW()&lt;=ROWS(Table1[]), INDEX(Table1[SampleID], ROW()), INDEX(Table2[SampleID], ROW()-ROWS(Table1[])))</f>
        <v>724119</v>
      </c>
      <c r="D627" t="str" cm="1">
        <f t="array" ref="D627">IF(ROW()&lt;=ROWS(Table1[]), INDEX(Table1[Survey], ROW()), INDEX(Table2[Survey], ROW()-ROWS(Table1[])))</f>
        <v>EDSM</v>
      </c>
      <c r="E627" t="str" cm="1">
        <f t="array" ref="E627">IF(ROW()&lt;=ROWS(Table1[]), INDEX(Table1[Station Code], ROW()), INDEX(Table2[Station], ROW()-ROWS(Table1[])))</f>
        <v>25-23-SB05</v>
      </c>
      <c r="F627" t="str" cm="1">
        <f t="array" ref="F627">IF(ROW()&lt;=ROWS(Table1[]), INDEX(Table1[Region], ROW()), INDEX(Table2[Region], ROW()-ROWS(Table1[])))</f>
        <v>Far West</v>
      </c>
      <c r="G627" t="str" cm="1">
        <f t="array" ref="G627">IF(ROW()&lt;=ROWS(Table1[]), INDEX(Table1[Subregion], ROW()), INDEX(Table2[Subregion], ROW()-ROWS(Table1[])))</f>
        <v>West Suisun Bay</v>
      </c>
      <c r="H627" t="str" cm="1">
        <f t="array" ref="H627">IF(ROW()&lt;=ROWS(Table1[]), INDEX(Table1[Stratum], ROW()), INDEX(Table2[Stratum], ROW()-ROWS(Table1[])))</f>
        <v>Suisun Bay</v>
      </c>
      <c r="I627" cm="1">
        <f t="array" ref="I627">IF(ROW()&lt;=ROWS(Table1[]), INDEX(Table1[Fork Length], ROW()), INDEX(Table2[Length], ROW()-ROWS(Table1[])))</f>
        <v>68</v>
      </c>
      <c r="J627" cm="1">
        <f t="array" ref="J627">IF(ROW()&lt;=ROWS(Table1[]), INDEX(Table1[Catch], ROW()), INDEX(Table2[Frequency], ROW()-ROWS(Table1[])))</f>
        <v>1</v>
      </c>
      <c r="K627" t="str" cm="1">
        <f t="array" ref="K627">IF(ROW()&lt;=ROWS(Table1[]), INDEX(Table1[Life Stage], ROW()), INDEX(Table2[Life Stage], ROW()-ROWS(Table1[])))</f>
        <v>Juvenile</v>
      </c>
      <c r="L627" s="50" cm="1">
        <f t="array" ref="L627">IF(ROW()&lt;=ROWS(Table1[]), INDEX(Table1[SalvageSum], ROW()), INDEX(Table2[SalvageSum], ROW()-ROWS(Table1[])))</f>
        <v>0</v>
      </c>
      <c r="M627" s="50" cm="1">
        <f t="array" ref="M627">IF(ROW()&lt;=ROWS(Table1[]), INDEX(Table1[ExpSalv], ROW()), INDEX(Table2[ExpSalv], ROW()-ROWS(Table1[])))</f>
        <v>0</v>
      </c>
      <c r="N627" t="str" cm="1">
        <f t="array" ref="N627">IF(ROW()&lt;=ROWS(Table1[]), INDEX(Table1[Agency], ROW()), INDEX(Table2[Agency], ROW()-ROWS(Table1[])))</f>
        <v>USFWS</v>
      </c>
      <c r="O627" cm="1">
        <f t="array" ref="O627">IF(ROW()&lt;=ROWS(Table1[]), INDEX(Table1[Notes], ROW()), INDEX(Table2[Comments], ROW()-ROWS(Table1[])))</f>
        <v>0</v>
      </c>
    </row>
    <row r="628" spans="1:15" x14ac:dyDescent="0.25">
      <c r="A628" cm="1">
        <f t="array" ref="A628">IF(ROW()&lt;=ROWS(Table1[]), INDEX(Table1[SurveyNo], ROW()), INDEX(Table2[SurveyNo], ROW()-ROWS(Table1[])))</f>
        <v>0</v>
      </c>
      <c r="B628" s="77" cm="1">
        <f t="array" ref="B628">IF(ROW()&lt;=ROWS(Table1[]), INDEX(Table1[Date], ROW()), INDEX(Table2[Date], ROW()-ROWS(Table1[])))</f>
        <v>45660</v>
      </c>
      <c r="C628" cm="1">
        <f t="array" ref="C628">IF(ROW()&lt;=ROWS(Table1[]), INDEX(Table1[SampleID], ROW()), INDEX(Table2[SampleID], ROW()-ROWS(Table1[])))</f>
        <v>724119</v>
      </c>
      <c r="D628" t="str" cm="1">
        <f t="array" ref="D628">IF(ROW()&lt;=ROWS(Table1[]), INDEX(Table1[Survey], ROW()), INDEX(Table2[Survey], ROW()-ROWS(Table1[])))</f>
        <v>EDSM</v>
      </c>
      <c r="E628" t="str" cm="1">
        <f t="array" ref="E628">IF(ROW()&lt;=ROWS(Table1[]), INDEX(Table1[Station Code], ROW()), INDEX(Table2[Station], ROW()-ROWS(Table1[])))</f>
        <v>25-23-SB05</v>
      </c>
      <c r="F628" t="str" cm="1">
        <f t="array" ref="F628">IF(ROW()&lt;=ROWS(Table1[]), INDEX(Table1[Region], ROW()), INDEX(Table2[Region], ROW()-ROWS(Table1[])))</f>
        <v>Far West</v>
      </c>
      <c r="G628" t="str" cm="1">
        <f t="array" ref="G628">IF(ROW()&lt;=ROWS(Table1[]), INDEX(Table1[Subregion], ROW()), INDEX(Table2[Subregion], ROW()-ROWS(Table1[])))</f>
        <v>West Suisun Bay</v>
      </c>
      <c r="H628" t="str" cm="1">
        <f t="array" ref="H628">IF(ROW()&lt;=ROWS(Table1[]), INDEX(Table1[Stratum], ROW()), INDEX(Table2[Stratum], ROW()-ROWS(Table1[])))</f>
        <v>Suisun Bay</v>
      </c>
      <c r="I628" cm="1">
        <f t="array" ref="I628">IF(ROW()&lt;=ROWS(Table1[]), INDEX(Table1[Fork Length], ROW()), INDEX(Table2[Length], ROW()-ROWS(Table1[])))</f>
        <v>82</v>
      </c>
      <c r="J628" cm="1">
        <f t="array" ref="J628">IF(ROW()&lt;=ROWS(Table1[]), INDEX(Table1[Catch], ROW()), INDEX(Table2[Frequency], ROW()-ROWS(Table1[])))</f>
        <v>1</v>
      </c>
      <c r="K628" t="str" cm="1">
        <f t="array" ref="K628">IF(ROW()&lt;=ROWS(Table1[]), INDEX(Table1[Life Stage], ROW()), INDEX(Table2[Life Stage], ROW()-ROWS(Table1[])))</f>
        <v>Juvenile</v>
      </c>
      <c r="L628" s="50" cm="1">
        <f t="array" ref="L628">IF(ROW()&lt;=ROWS(Table1[]), INDEX(Table1[SalvageSum], ROW()), INDEX(Table2[SalvageSum], ROW()-ROWS(Table1[])))</f>
        <v>0</v>
      </c>
      <c r="M628" s="50" cm="1">
        <f t="array" ref="M628">IF(ROW()&lt;=ROWS(Table1[]), INDEX(Table1[ExpSalv], ROW()), INDEX(Table2[ExpSalv], ROW()-ROWS(Table1[])))</f>
        <v>0</v>
      </c>
      <c r="N628" t="str" cm="1">
        <f t="array" ref="N628">IF(ROW()&lt;=ROWS(Table1[]), INDEX(Table1[Agency], ROW()), INDEX(Table2[Agency], ROW()-ROWS(Table1[])))</f>
        <v>USFWS</v>
      </c>
      <c r="O628" cm="1">
        <f t="array" ref="O628">IF(ROW()&lt;=ROWS(Table1[]), INDEX(Table1[Notes], ROW()), INDEX(Table2[Comments], ROW()-ROWS(Table1[])))</f>
        <v>0</v>
      </c>
    </row>
    <row r="629" spans="1:15" x14ac:dyDescent="0.25">
      <c r="A629" cm="1">
        <f t="array" ref="A629">IF(ROW()&lt;=ROWS(Table1[]), INDEX(Table1[SurveyNo], ROW()), INDEX(Table2[SurveyNo], ROW()-ROWS(Table1[])))</f>
        <v>0</v>
      </c>
      <c r="B629" s="77" cm="1">
        <f t="array" ref="B629">IF(ROW()&lt;=ROWS(Table1[]), INDEX(Table1[Date], ROW()), INDEX(Table2[Date], ROW()-ROWS(Table1[])))</f>
        <v>45660</v>
      </c>
      <c r="C629" cm="1">
        <f t="array" ref="C629">IF(ROW()&lt;=ROWS(Table1[]), INDEX(Table1[SampleID], ROW()), INDEX(Table2[SampleID], ROW()-ROWS(Table1[])))</f>
        <v>724119</v>
      </c>
      <c r="D629" t="str" cm="1">
        <f t="array" ref="D629">IF(ROW()&lt;=ROWS(Table1[]), INDEX(Table1[Survey], ROW()), INDEX(Table2[Survey], ROW()-ROWS(Table1[])))</f>
        <v>EDSM</v>
      </c>
      <c r="E629" t="str" cm="1">
        <f t="array" ref="E629">IF(ROW()&lt;=ROWS(Table1[]), INDEX(Table1[Station Code], ROW()), INDEX(Table2[Station], ROW()-ROWS(Table1[])))</f>
        <v>25-23-SB05</v>
      </c>
      <c r="F629" t="str" cm="1">
        <f t="array" ref="F629">IF(ROW()&lt;=ROWS(Table1[]), INDEX(Table1[Region], ROW()), INDEX(Table2[Region], ROW()-ROWS(Table1[])))</f>
        <v>Far West</v>
      </c>
      <c r="G629" t="str" cm="1">
        <f t="array" ref="G629">IF(ROW()&lt;=ROWS(Table1[]), INDEX(Table1[Subregion], ROW()), INDEX(Table2[Subregion], ROW()-ROWS(Table1[])))</f>
        <v>West Suisun Bay</v>
      </c>
      <c r="H629" t="str" cm="1">
        <f t="array" ref="H629">IF(ROW()&lt;=ROWS(Table1[]), INDEX(Table1[Stratum], ROW()), INDEX(Table2[Stratum], ROW()-ROWS(Table1[])))</f>
        <v>Suisun Bay</v>
      </c>
      <c r="I629" cm="1">
        <f t="array" ref="I629">IF(ROW()&lt;=ROWS(Table1[]), INDEX(Table1[Fork Length], ROW()), INDEX(Table2[Length], ROW()-ROWS(Table1[])))</f>
        <v>98</v>
      </c>
      <c r="J629" cm="1">
        <f t="array" ref="J629">IF(ROW()&lt;=ROWS(Table1[]), INDEX(Table1[Catch], ROW()), INDEX(Table2[Frequency], ROW()-ROWS(Table1[])))</f>
        <v>1</v>
      </c>
      <c r="K629" t="str" cm="1">
        <f t="array" ref="K629">IF(ROW()&lt;=ROWS(Table1[]), INDEX(Table1[Life Stage], ROW()), INDEX(Table2[Life Stage], ROW()-ROWS(Table1[])))</f>
        <v>Adult</v>
      </c>
      <c r="L629" s="50" cm="1">
        <f t="array" ref="L629">IF(ROW()&lt;=ROWS(Table1[]), INDEX(Table1[SalvageSum], ROW()), INDEX(Table2[SalvageSum], ROW()-ROWS(Table1[])))</f>
        <v>0</v>
      </c>
      <c r="M629" s="50" cm="1">
        <f t="array" ref="M629">IF(ROW()&lt;=ROWS(Table1[]), INDEX(Table1[ExpSalv], ROW()), INDEX(Table2[ExpSalv], ROW()-ROWS(Table1[])))</f>
        <v>0</v>
      </c>
      <c r="N629" t="str" cm="1">
        <f t="array" ref="N629">IF(ROW()&lt;=ROWS(Table1[]), INDEX(Table1[Agency], ROW()), INDEX(Table2[Agency], ROW()-ROWS(Table1[])))</f>
        <v>USFWS</v>
      </c>
      <c r="O629" cm="1">
        <f t="array" ref="O629">IF(ROW()&lt;=ROWS(Table1[]), INDEX(Table1[Notes], ROW()), INDEX(Table2[Comments], ROW()-ROWS(Table1[])))</f>
        <v>0</v>
      </c>
    </row>
    <row r="630" spans="1:15" x14ac:dyDescent="0.25">
      <c r="A630" cm="1">
        <f t="array" ref="A630">IF(ROW()&lt;=ROWS(Table1[]), INDEX(Table1[SurveyNo], ROW()), INDEX(Table2[SurveyNo], ROW()-ROWS(Table1[])))</f>
        <v>0</v>
      </c>
      <c r="B630" s="77" cm="1">
        <f t="array" ref="B630">IF(ROW()&lt;=ROWS(Table1[]), INDEX(Table1[Date], ROW()), INDEX(Table2[Date], ROW()-ROWS(Table1[])))</f>
        <v>45660</v>
      </c>
      <c r="C630" cm="1">
        <f t="array" ref="C630">IF(ROW()&lt;=ROWS(Table1[]), INDEX(Table1[SampleID], ROW()), INDEX(Table2[SampleID], ROW()-ROWS(Table1[])))</f>
        <v>724119</v>
      </c>
      <c r="D630" t="str" cm="1">
        <f t="array" ref="D630">IF(ROW()&lt;=ROWS(Table1[]), INDEX(Table1[Survey], ROW()), INDEX(Table2[Survey], ROW()-ROWS(Table1[])))</f>
        <v>EDSM</v>
      </c>
      <c r="E630" t="str" cm="1">
        <f t="array" ref="E630">IF(ROW()&lt;=ROWS(Table1[]), INDEX(Table1[Station Code], ROW()), INDEX(Table2[Station], ROW()-ROWS(Table1[])))</f>
        <v>25-23-SB05</v>
      </c>
      <c r="F630" t="str" cm="1">
        <f t="array" ref="F630">IF(ROW()&lt;=ROWS(Table1[]), INDEX(Table1[Region], ROW()), INDEX(Table2[Region], ROW()-ROWS(Table1[])))</f>
        <v>Far West</v>
      </c>
      <c r="G630" t="str" cm="1">
        <f t="array" ref="G630">IF(ROW()&lt;=ROWS(Table1[]), INDEX(Table1[Subregion], ROW()), INDEX(Table2[Subregion], ROW()-ROWS(Table1[])))</f>
        <v>West Suisun Bay</v>
      </c>
      <c r="H630" t="str" cm="1">
        <f t="array" ref="H630">IF(ROW()&lt;=ROWS(Table1[]), INDEX(Table1[Stratum], ROW()), INDEX(Table2[Stratum], ROW()-ROWS(Table1[])))</f>
        <v>Suisun Bay</v>
      </c>
      <c r="I630" cm="1">
        <f t="array" ref="I630">IF(ROW()&lt;=ROWS(Table1[]), INDEX(Table1[Fork Length], ROW()), INDEX(Table2[Length], ROW()-ROWS(Table1[])))</f>
        <v>101</v>
      </c>
      <c r="J630" cm="1">
        <f t="array" ref="J630">IF(ROW()&lt;=ROWS(Table1[]), INDEX(Table1[Catch], ROW()), INDEX(Table2[Frequency], ROW()-ROWS(Table1[])))</f>
        <v>1</v>
      </c>
      <c r="K630" t="str" cm="1">
        <f t="array" ref="K630">IF(ROW()&lt;=ROWS(Table1[]), INDEX(Table1[Life Stage], ROW()), INDEX(Table2[Life Stage], ROW()-ROWS(Table1[])))</f>
        <v>Adult</v>
      </c>
      <c r="L630" s="50" cm="1">
        <f t="array" ref="L630">IF(ROW()&lt;=ROWS(Table1[]), INDEX(Table1[SalvageSum], ROW()), INDEX(Table2[SalvageSum], ROW()-ROWS(Table1[])))</f>
        <v>0</v>
      </c>
      <c r="M630" s="50" cm="1">
        <f t="array" ref="M630">IF(ROW()&lt;=ROWS(Table1[]), INDEX(Table1[ExpSalv], ROW()), INDEX(Table2[ExpSalv], ROW()-ROWS(Table1[])))</f>
        <v>0</v>
      </c>
      <c r="N630" t="str" cm="1">
        <f t="array" ref="N630">IF(ROW()&lt;=ROWS(Table1[]), INDEX(Table1[Agency], ROW()), INDEX(Table2[Agency], ROW()-ROWS(Table1[])))</f>
        <v>USFWS</v>
      </c>
      <c r="O630" cm="1">
        <f t="array" ref="O630">IF(ROW()&lt;=ROWS(Table1[]), INDEX(Table1[Notes], ROW()), INDEX(Table2[Comments], ROW()-ROWS(Table1[])))</f>
        <v>0</v>
      </c>
    </row>
    <row r="631" spans="1:15" x14ac:dyDescent="0.25">
      <c r="A631" cm="1">
        <f t="array" ref="A631">IF(ROW()&lt;=ROWS(Table1[]), INDEX(Table1[SurveyNo], ROW()), INDEX(Table2[SurveyNo], ROW()-ROWS(Table1[])))</f>
        <v>0</v>
      </c>
      <c r="B631" s="77" cm="1">
        <f t="array" ref="B631">IF(ROW()&lt;=ROWS(Table1[]), INDEX(Table1[Date], ROW()), INDEX(Table2[Date], ROW()-ROWS(Table1[])))</f>
        <v>45660</v>
      </c>
      <c r="C631" cm="1">
        <f t="array" ref="C631">IF(ROW()&lt;=ROWS(Table1[]), INDEX(Table1[SampleID], ROW()), INDEX(Table2[SampleID], ROW()-ROWS(Table1[])))</f>
        <v>724119</v>
      </c>
      <c r="D631" t="str" cm="1">
        <f t="array" ref="D631">IF(ROW()&lt;=ROWS(Table1[]), INDEX(Table1[Survey], ROW()), INDEX(Table2[Survey], ROW()-ROWS(Table1[])))</f>
        <v>EDSM</v>
      </c>
      <c r="E631" t="str" cm="1">
        <f t="array" ref="E631">IF(ROW()&lt;=ROWS(Table1[]), INDEX(Table1[Station Code], ROW()), INDEX(Table2[Station], ROW()-ROWS(Table1[])))</f>
        <v>25-23-SB05</v>
      </c>
      <c r="F631" t="str" cm="1">
        <f t="array" ref="F631">IF(ROW()&lt;=ROWS(Table1[]), INDEX(Table1[Region], ROW()), INDEX(Table2[Region], ROW()-ROWS(Table1[])))</f>
        <v>Far West</v>
      </c>
      <c r="G631" t="str" cm="1">
        <f t="array" ref="G631">IF(ROW()&lt;=ROWS(Table1[]), INDEX(Table1[Subregion], ROW()), INDEX(Table2[Subregion], ROW()-ROWS(Table1[])))</f>
        <v>West Suisun Bay</v>
      </c>
      <c r="H631" t="str" cm="1">
        <f t="array" ref="H631">IF(ROW()&lt;=ROWS(Table1[]), INDEX(Table1[Stratum], ROW()), INDEX(Table2[Stratum], ROW()-ROWS(Table1[])))</f>
        <v>Suisun Bay</v>
      </c>
      <c r="I631" cm="1">
        <f t="array" ref="I631">IF(ROW()&lt;=ROWS(Table1[]), INDEX(Table1[Fork Length], ROW()), INDEX(Table2[Length], ROW()-ROWS(Table1[])))</f>
        <v>103</v>
      </c>
      <c r="J631" cm="1">
        <f t="array" ref="J631">IF(ROW()&lt;=ROWS(Table1[]), INDEX(Table1[Catch], ROW()), INDEX(Table2[Frequency], ROW()-ROWS(Table1[])))</f>
        <v>1</v>
      </c>
      <c r="K631" t="str" cm="1">
        <f t="array" ref="K631">IF(ROW()&lt;=ROWS(Table1[]), INDEX(Table1[Life Stage], ROW()), INDEX(Table2[Life Stage], ROW()-ROWS(Table1[])))</f>
        <v>Adult</v>
      </c>
      <c r="L631" s="50" cm="1">
        <f t="array" ref="L631">IF(ROW()&lt;=ROWS(Table1[]), INDEX(Table1[SalvageSum], ROW()), INDEX(Table2[SalvageSum], ROW()-ROWS(Table1[])))</f>
        <v>0</v>
      </c>
      <c r="M631" s="50" cm="1">
        <f t="array" ref="M631">IF(ROW()&lt;=ROWS(Table1[]), INDEX(Table1[ExpSalv], ROW()), INDEX(Table2[ExpSalv], ROW()-ROWS(Table1[])))</f>
        <v>0</v>
      </c>
      <c r="N631" t="str" cm="1">
        <f t="array" ref="N631">IF(ROW()&lt;=ROWS(Table1[]), INDEX(Table1[Agency], ROW()), INDEX(Table2[Agency], ROW()-ROWS(Table1[])))</f>
        <v>USFWS</v>
      </c>
      <c r="O631" cm="1">
        <f t="array" ref="O631">IF(ROW()&lt;=ROWS(Table1[]), INDEX(Table1[Notes], ROW()), INDEX(Table2[Comments], ROW()-ROWS(Table1[])))</f>
        <v>0</v>
      </c>
    </row>
    <row r="632" spans="1:15" x14ac:dyDescent="0.25">
      <c r="A632" cm="1">
        <f t="array" ref="A632">IF(ROW()&lt;=ROWS(Table1[]), INDEX(Table1[SurveyNo], ROW()), INDEX(Table2[SurveyNo], ROW()-ROWS(Table1[])))</f>
        <v>0</v>
      </c>
      <c r="B632" s="77" cm="1">
        <f t="array" ref="B632">IF(ROW()&lt;=ROWS(Table1[]), INDEX(Table1[Date], ROW()), INDEX(Table2[Date], ROW()-ROWS(Table1[])))</f>
        <v>45660</v>
      </c>
      <c r="C632" cm="1">
        <f t="array" ref="C632">IF(ROW()&lt;=ROWS(Table1[]), INDEX(Table1[SampleID], ROW()), INDEX(Table2[SampleID], ROW()-ROWS(Table1[])))</f>
        <v>724119</v>
      </c>
      <c r="D632" t="str" cm="1">
        <f t="array" ref="D632">IF(ROW()&lt;=ROWS(Table1[]), INDEX(Table1[Survey], ROW()), INDEX(Table2[Survey], ROW()-ROWS(Table1[])))</f>
        <v>EDSM</v>
      </c>
      <c r="E632" t="str" cm="1">
        <f t="array" ref="E632">IF(ROW()&lt;=ROWS(Table1[]), INDEX(Table1[Station Code], ROW()), INDEX(Table2[Station], ROW()-ROWS(Table1[])))</f>
        <v>25-23-SB05</v>
      </c>
      <c r="F632" t="str" cm="1">
        <f t="array" ref="F632">IF(ROW()&lt;=ROWS(Table1[]), INDEX(Table1[Region], ROW()), INDEX(Table2[Region], ROW()-ROWS(Table1[])))</f>
        <v>Far West</v>
      </c>
      <c r="G632" t="str" cm="1">
        <f t="array" ref="G632">IF(ROW()&lt;=ROWS(Table1[]), INDEX(Table1[Subregion], ROW()), INDEX(Table2[Subregion], ROW()-ROWS(Table1[])))</f>
        <v>West Suisun Bay</v>
      </c>
      <c r="H632" t="str" cm="1">
        <f t="array" ref="H632">IF(ROW()&lt;=ROWS(Table1[]), INDEX(Table1[Stratum], ROW()), INDEX(Table2[Stratum], ROW()-ROWS(Table1[])))</f>
        <v>Suisun Bay</v>
      </c>
      <c r="I632" cm="1">
        <f t="array" ref="I632">IF(ROW()&lt;=ROWS(Table1[]), INDEX(Table1[Fork Length], ROW()), INDEX(Table2[Length], ROW()-ROWS(Table1[])))</f>
        <v>109</v>
      </c>
      <c r="J632" cm="1">
        <f t="array" ref="J632">IF(ROW()&lt;=ROWS(Table1[]), INDEX(Table1[Catch], ROW()), INDEX(Table2[Frequency], ROW()-ROWS(Table1[])))</f>
        <v>1</v>
      </c>
      <c r="K632" t="str" cm="1">
        <f t="array" ref="K632">IF(ROW()&lt;=ROWS(Table1[]), INDEX(Table1[Life Stage], ROW()), INDEX(Table2[Life Stage], ROW()-ROWS(Table1[])))</f>
        <v>Adult</v>
      </c>
      <c r="L632" s="50" cm="1">
        <f t="array" ref="L632">IF(ROW()&lt;=ROWS(Table1[]), INDEX(Table1[SalvageSum], ROW()), INDEX(Table2[SalvageSum], ROW()-ROWS(Table1[])))</f>
        <v>0</v>
      </c>
      <c r="M632" s="50" cm="1">
        <f t="array" ref="M632">IF(ROW()&lt;=ROWS(Table1[]), INDEX(Table1[ExpSalv], ROW()), INDEX(Table2[ExpSalv], ROW()-ROWS(Table1[])))</f>
        <v>0</v>
      </c>
      <c r="N632" t="str" cm="1">
        <f t="array" ref="N632">IF(ROW()&lt;=ROWS(Table1[]), INDEX(Table1[Agency], ROW()), INDEX(Table2[Agency], ROW()-ROWS(Table1[])))</f>
        <v>USFWS</v>
      </c>
      <c r="O632" cm="1">
        <f t="array" ref="O632">IF(ROW()&lt;=ROWS(Table1[]), INDEX(Table1[Notes], ROW()), INDEX(Table2[Comments], ROW()-ROWS(Table1[])))</f>
        <v>0</v>
      </c>
    </row>
    <row r="633" spans="1:15" x14ac:dyDescent="0.25">
      <c r="A633" cm="1">
        <f t="array" ref="A633">IF(ROW()&lt;=ROWS(Table1[]), INDEX(Table1[SurveyNo], ROW()), INDEX(Table2[SurveyNo], ROW()-ROWS(Table1[])))</f>
        <v>0</v>
      </c>
      <c r="B633" s="77" cm="1">
        <f t="array" ref="B633">IF(ROW()&lt;=ROWS(Table1[]), INDEX(Table1[Date], ROW()), INDEX(Table2[Date], ROW()-ROWS(Table1[])))</f>
        <v>45660</v>
      </c>
      <c r="C633" cm="1">
        <f t="array" ref="C633">IF(ROW()&lt;=ROWS(Table1[]), INDEX(Table1[SampleID], ROW()), INDEX(Table2[SampleID], ROW()-ROWS(Table1[])))</f>
        <v>724120</v>
      </c>
      <c r="D633" t="str" cm="1">
        <f t="array" ref="D633">IF(ROW()&lt;=ROWS(Table1[]), INDEX(Table1[Survey], ROW()), INDEX(Table2[Survey], ROW()-ROWS(Table1[])))</f>
        <v>EDSM</v>
      </c>
      <c r="E633" t="str" cm="1">
        <f t="array" ref="E633">IF(ROW()&lt;=ROWS(Table1[]), INDEX(Table1[Station Code], ROW()), INDEX(Table2[Station], ROW()-ROWS(Table1[])))</f>
        <v>25-23-SB05</v>
      </c>
      <c r="F633" t="str" cm="1">
        <f t="array" ref="F633">IF(ROW()&lt;=ROWS(Table1[]), INDEX(Table1[Region], ROW()), INDEX(Table2[Region], ROW()-ROWS(Table1[])))</f>
        <v>Far West</v>
      </c>
      <c r="G633" t="str" cm="1">
        <f t="array" ref="G633">IF(ROW()&lt;=ROWS(Table1[]), INDEX(Table1[Subregion], ROW()), INDEX(Table2[Subregion], ROW()-ROWS(Table1[])))</f>
        <v>West Suisun Bay</v>
      </c>
      <c r="H633" t="str" cm="1">
        <f t="array" ref="H633">IF(ROW()&lt;=ROWS(Table1[]), INDEX(Table1[Stratum], ROW()), INDEX(Table2[Stratum], ROW()-ROWS(Table1[])))</f>
        <v>Suisun Bay</v>
      </c>
      <c r="I633" cm="1">
        <f t="array" ref="I633">IF(ROW()&lt;=ROWS(Table1[]), INDEX(Table1[Fork Length], ROW()), INDEX(Table2[Length], ROW()-ROWS(Table1[])))</f>
        <v>68</v>
      </c>
      <c r="J633" cm="1">
        <f t="array" ref="J633">IF(ROW()&lt;=ROWS(Table1[]), INDEX(Table1[Catch], ROW()), INDEX(Table2[Frequency], ROW()-ROWS(Table1[])))</f>
        <v>1</v>
      </c>
      <c r="K633" t="str" cm="1">
        <f t="array" ref="K633">IF(ROW()&lt;=ROWS(Table1[]), INDEX(Table1[Life Stage], ROW()), INDEX(Table2[Life Stage], ROW()-ROWS(Table1[])))</f>
        <v>Juvenile</v>
      </c>
      <c r="L633" s="50" cm="1">
        <f t="array" ref="L633">IF(ROW()&lt;=ROWS(Table1[]), INDEX(Table1[SalvageSum], ROW()), INDEX(Table2[SalvageSum], ROW()-ROWS(Table1[])))</f>
        <v>0</v>
      </c>
      <c r="M633" s="50" cm="1">
        <f t="array" ref="M633">IF(ROW()&lt;=ROWS(Table1[]), INDEX(Table1[ExpSalv], ROW()), INDEX(Table2[ExpSalv], ROW()-ROWS(Table1[])))</f>
        <v>0</v>
      </c>
      <c r="N633" t="str" cm="1">
        <f t="array" ref="N633">IF(ROW()&lt;=ROWS(Table1[]), INDEX(Table1[Agency], ROW()), INDEX(Table2[Agency], ROW()-ROWS(Table1[])))</f>
        <v>USFWS</v>
      </c>
      <c r="O633" cm="1">
        <f t="array" ref="O633">IF(ROW()&lt;=ROWS(Table1[]), INDEX(Table1[Notes], ROW()), INDEX(Table2[Comments], ROW()-ROWS(Table1[])))</f>
        <v>0</v>
      </c>
    </row>
    <row r="634" spans="1:15" x14ac:dyDescent="0.25">
      <c r="A634" cm="1">
        <f t="array" ref="A634">IF(ROW()&lt;=ROWS(Table1[]), INDEX(Table1[SurveyNo], ROW()), INDEX(Table2[SurveyNo], ROW()-ROWS(Table1[])))</f>
        <v>0</v>
      </c>
      <c r="B634" s="77" cm="1">
        <f t="array" ref="B634">IF(ROW()&lt;=ROWS(Table1[]), INDEX(Table1[Date], ROW()), INDEX(Table2[Date], ROW()-ROWS(Table1[])))</f>
        <v>45660</v>
      </c>
      <c r="C634" cm="1">
        <f t="array" ref="C634">IF(ROW()&lt;=ROWS(Table1[]), INDEX(Table1[SampleID], ROW()), INDEX(Table2[SampleID], ROW()-ROWS(Table1[])))</f>
        <v>724120</v>
      </c>
      <c r="D634" t="str" cm="1">
        <f t="array" ref="D634">IF(ROW()&lt;=ROWS(Table1[]), INDEX(Table1[Survey], ROW()), INDEX(Table2[Survey], ROW()-ROWS(Table1[])))</f>
        <v>EDSM</v>
      </c>
      <c r="E634" t="str" cm="1">
        <f t="array" ref="E634">IF(ROW()&lt;=ROWS(Table1[]), INDEX(Table1[Station Code], ROW()), INDEX(Table2[Station], ROW()-ROWS(Table1[])))</f>
        <v>25-23-SB05</v>
      </c>
      <c r="F634" t="str" cm="1">
        <f t="array" ref="F634">IF(ROW()&lt;=ROWS(Table1[]), INDEX(Table1[Region], ROW()), INDEX(Table2[Region], ROW()-ROWS(Table1[])))</f>
        <v>Far West</v>
      </c>
      <c r="G634" t="str" cm="1">
        <f t="array" ref="G634">IF(ROW()&lt;=ROWS(Table1[]), INDEX(Table1[Subregion], ROW()), INDEX(Table2[Subregion], ROW()-ROWS(Table1[])))</f>
        <v>West Suisun Bay</v>
      </c>
      <c r="H634" t="str" cm="1">
        <f t="array" ref="H634">IF(ROW()&lt;=ROWS(Table1[]), INDEX(Table1[Stratum], ROW()), INDEX(Table2[Stratum], ROW()-ROWS(Table1[])))</f>
        <v>Suisun Bay</v>
      </c>
      <c r="I634" cm="1">
        <f t="array" ref="I634">IF(ROW()&lt;=ROWS(Table1[]), INDEX(Table1[Fork Length], ROW()), INDEX(Table2[Length], ROW()-ROWS(Table1[])))</f>
        <v>70</v>
      </c>
      <c r="J634" cm="1">
        <f t="array" ref="J634">IF(ROW()&lt;=ROWS(Table1[]), INDEX(Table1[Catch], ROW()), INDEX(Table2[Frequency], ROW()-ROWS(Table1[])))</f>
        <v>1</v>
      </c>
      <c r="K634" t="str" cm="1">
        <f t="array" ref="K634">IF(ROW()&lt;=ROWS(Table1[]), INDEX(Table1[Life Stage], ROW()), INDEX(Table2[Life Stage], ROW()-ROWS(Table1[])))</f>
        <v>Juvenile</v>
      </c>
      <c r="L634" s="50" cm="1">
        <f t="array" ref="L634">IF(ROW()&lt;=ROWS(Table1[]), INDEX(Table1[SalvageSum], ROW()), INDEX(Table2[SalvageSum], ROW()-ROWS(Table1[])))</f>
        <v>0</v>
      </c>
      <c r="M634" s="50" cm="1">
        <f t="array" ref="M634">IF(ROW()&lt;=ROWS(Table1[]), INDEX(Table1[ExpSalv], ROW()), INDEX(Table2[ExpSalv], ROW()-ROWS(Table1[])))</f>
        <v>0</v>
      </c>
      <c r="N634" t="str" cm="1">
        <f t="array" ref="N634">IF(ROW()&lt;=ROWS(Table1[]), INDEX(Table1[Agency], ROW()), INDEX(Table2[Agency], ROW()-ROWS(Table1[])))</f>
        <v>USFWS</v>
      </c>
      <c r="O634" cm="1">
        <f t="array" ref="O634">IF(ROW()&lt;=ROWS(Table1[]), INDEX(Table1[Notes], ROW()), INDEX(Table2[Comments], ROW()-ROWS(Table1[])))</f>
        <v>0</v>
      </c>
    </row>
    <row r="635" spans="1:15" x14ac:dyDescent="0.25">
      <c r="A635" cm="1">
        <f t="array" ref="A635">IF(ROW()&lt;=ROWS(Table1[]), INDEX(Table1[SurveyNo], ROW()), INDEX(Table2[SurveyNo], ROW()-ROWS(Table1[])))</f>
        <v>0</v>
      </c>
      <c r="B635" s="77" cm="1">
        <f t="array" ref="B635">IF(ROW()&lt;=ROWS(Table1[]), INDEX(Table1[Date], ROW()), INDEX(Table2[Date], ROW()-ROWS(Table1[])))</f>
        <v>45660</v>
      </c>
      <c r="C635" cm="1">
        <f t="array" ref="C635">IF(ROW()&lt;=ROWS(Table1[]), INDEX(Table1[SampleID], ROW()), INDEX(Table2[SampleID], ROW()-ROWS(Table1[])))</f>
        <v>724120</v>
      </c>
      <c r="D635" t="str" cm="1">
        <f t="array" ref="D635">IF(ROW()&lt;=ROWS(Table1[]), INDEX(Table1[Survey], ROW()), INDEX(Table2[Survey], ROW()-ROWS(Table1[])))</f>
        <v>EDSM</v>
      </c>
      <c r="E635" t="str" cm="1">
        <f t="array" ref="E635">IF(ROW()&lt;=ROWS(Table1[]), INDEX(Table1[Station Code], ROW()), INDEX(Table2[Station], ROW()-ROWS(Table1[])))</f>
        <v>25-23-SB05</v>
      </c>
      <c r="F635" t="str" cm="1">
        <f t="array" ref="F635">IF(ROW()&lt;=ROWS(Table1[]), INDEX(Table1[Region], ROW()), INDEX(Table2[Region], ROW()-ROWS(Table1[])))</f>
        <v>Far West</v>
      </c>
      <c r="G635" t="str" cm="1">
        <f t="array" ref="G635">IF(ROW()&lt;=ROWS(Table1[]), INDEX(Table1[Subregion], ROW()), INDEX(Table2[Subregion], ROW()-ROWS(Table1[])))</f>
        <v>West Suisun Bay</v>
      </c>
      <c r="H635" t="str" cm="1">
        <f t="array" ref="H635">IF(ROW()&lt;=ROWS(Table1[]), INDEX(Table1[Stratum], ROW()), INDEX(Table2[Stratum], ROW()-ROWS(Table1[])))</f>
        <v>Suisun Bay</v>
      </c>
      <c r="I635" cm="1">
        <f t="array" ref="I635">IF(ROW()&lt;=ROWS(Table1[]), INDEX(Table1[Fork Length], ROW()), INDEX(Table2[Length], ROW()-ROWS(Table1[])))</f>
        <v>72</v>
      </c>
      <c r="J635" cm="1">
        <f t="array" ref="J635">IF(ROW()&lt;=ROWS(Table1[]), INDEX(Table1[Catch], ROW()), INDEX(Table2[Frequency], ROW()-ROWS(Table1[])))</f>
        <v>1</v>
      </c>
      <c r="K635" t="str" cm="1">
        <f t="array" ref="K635">IF(ROW()&lt;=ROWS(Table1[]), INDEX(Table1[Life Stage], ROW()), INDEX(Table2[Life Stage], ROW()-ROWS(Table1[])))</f>
        <v>Juvenile</v>
      </c>
      <c r="L635" s="50" cm="1">
        <f t="array" ref="L635">IF(ROW()&lt;=ROWS(Table1[]), INDEX(Table1[SalvageSum], ROW()), INDEX(Table2[SalvageSum], ROW()-ROWS(Table1[])))</f>
        <v>0</v>
      </c>
      <c r="M635" s="50" cm="1">
        <f t="array" ref="M635">IF(ROW()&lt;=ROWS(Table1[]), INDEX(Table1[ExpSalv], ROW()), INDEX(Table2[ExpSalv], ROW()-ROWS(Table1[])))</f>
        <v>0</v>
      </c>
      <c r="N635" t="str" cm="1">
        <f t="array" ref="N635">IF(ROW()&lt;=ROWS(Table1[]), INDEX(Table1[Agency], ROW()), INDEX(Table2[Agency], ROW()-ROWS(Table1[])))</f>
        <v>USFWS</v>
      </c>
      <c r="O635" cm="1">
        <f t="array" ref="O635">IF(ROW()&lt;=ROWS(Table1[]), INDEX(Table1[Notes], ROW()), INDEX(Table2[Comments], ROW()-ROWS(Table1[])))</f>
        <v>0</v>
      </c>
    </row>
    <row r="636" spans="1:15" x14ac:dyDescent="0.25">
      <c r="A636" cm="1">
        <f t="array" ref="A636">IF(ROW()&lt;=ROWS(Table1[]), INDEX(Table1[SurveyNo], ROW()), INDEX(Table2[SurveyNo], ROW()-ROWS(Table1[])))</f>
        <v>0</v>
      </c>
      <c r="B636" s="77" cm="1">
        <f t="array" ref="B636">IF(ROW()&lt;=ROWS(Table1[]), INDEX(Table1[Date], ROW()), INDEX(Table2[Date], ROW()-ROWS(Table1[])))</f>
        <v>45660</v>
      </c>
      <c r="C636" cm="1">
        <f t="array" ref="C636">IF(ROW()&lt;=ROWS(Table1[]), INDEX(Table1[SampleID], ROW()), INDEX(Table2[SampleID], ROW()-ROWS(Table1[])))</f>
        <v>724120</v>
      </c>
      <c r="D636" t="str" cm="1">
        <f t="array" ref="D636">IF(ROW()&lt;=ROWS(Table1[]), INDEX(Table1[Survey], ROW()), INDEX(Table2[Survey], ROW()-ROWS(Table1[])))</f>
        <v>EDSM</v>
      </c>
      <c r="E636" t="str" cm="1">
        <f t="array" ref="E636">IF(ROW()&lt;=ROWS(Table1[]), INDEX(Table1[Station Code], ROW()), INDEX(Table2[Station], ROW()-ROWS(Table1[])))</f>
        <v>25-23-SB05</v>
      </c>
      <c r="F636" t="str" cm="1">
        <f t="array" ref="F636">IF(ROW()&lt;=ROWS(Table1[]), INDEX(Table1[Region], ROW()), INDEX(Table2[Region], ROW()-ROWS(Table1[])))</f>
        <v>Far West</v>
      </c>
      <c r="G636" t="str" cm="1">
        <f t="array" ref="G636">IF(ROW()&lt;=ROWS(Table1[]), INDEX(Table1[Subregion], ROW()), INDEX(Table2[Subregion], ROW()-ROWS(Table1[])))</f>
        <v>West Suisun Bay</v>
      </c>
      <c r="H636" t="str" cm="1">
        <f t="array" ref="H636">IF(ROW()&lt;=ROWS(Table1[]), INDEX(Table1[Stratum], ROW()), INDEX(Table2[Stratum], ROW()-ROWS(Table1[])))</f>
        <v>Suisun Bay</v>
      </c>
      <c r="I636" cm="1">
        <f t="array" ref="I636">IF(ROW()&lt;=ROWS(Table1[]), INDEX(Table1[Fork Length], ROW()), INDEX(Table2[Length], ROW()-ROWS(Table1[])))</f>
        <v>105</v>
      </c>
      <c r="J636" cm="1">
        <f t="array" ref="J636">IF(ROW()&lt;=ROWS(Table1[]), INDEX(Table1[Catch], ROW()), INDEX(Table2[Frequency], ROW()-ROWS(Table1[])))</f>
        <v>1</v>
      </c>
      <c r="K636" t="str" cm="1">
        <f t="array" ref="K636">IF(ROW()&lt;=ROWS(Table1[]), INDEX(Table1[Life Stage], ROW()), INDEX(Table2[Life Stage], ROW()-ROWS(Table1[])))</f>
        <v>Adult</v>
      </c>
      <c r="L636" s="50" cm="1">
        <f t="array" ref="L636">IF(ROW()&lt;=ROWS(Table1[]), INDEX(Table1[SalvageSum], ROW()), INDEX(Table2[SalvageSum], ROW()-ROWS(Table1[])))</f>
        <v>0</v>
      </c>
      <c r="M636" s="50" cm="1">
        <f t="array" ref="M636">IF(ROW()&lt;=ROWS(Table1[]), INDEX(Table1[ExpSalv], ROW()), INDEX(Table2[ExpSalv], ROW()-ROWS(Table1[])))</f>
        <v>0</v>
      </c>
      <c r="N636" t="str" cm="1">
        <f t="array" ref="N636">IF(ROW()&lt;=ROWS(Table1[]), INDEX(Table1[Agency], ROW()), INDEX(Table2[Agency], ROW()-ROWS(Table1[])))</f>
        <v>USFWS</v>
      </c>
      <c r="O636" cm="1">
        <f t="array" ref="O636">IF(ROW()&lt;=ROWS(Table1[]), INDEX(Table1[Notes], ROW()), INDEX(Table2[Comments], ROW()-ROWS(Table1[])))</f>
        <v>0</v>
      </c>
    </row>
    <row r="637" spans="1:15" x14ac:dyDescent="0.25">
      <c r="A637" cm="1">
        <f t="array" ref="A637">IF(ROW()&lt;=ROWS(Table1[]), INDEX(Table1[SurveyNo], ROW()), INDEX(Table2[SurveyNo], ROW()-ROWS(Table1[])))</f>
        <v>0</v>
      </c>
      <c r="B637" s="77" cm="1">
        <f t="array" ref="B637">IF(ROW()&lt;=ROWS(Table1[]), INDEX(Table1[Date], ROW()), INDEX(Table2[Date], ROW()-ROWS(Table1[])))</f>
        <v>45660</v>
      </c>
      <c r="C637" cm="1">
        <f t="array" ref="C637">IF(ROW()&lt;=ROWS(Table1[]), INDEX(Table1[SampleID], ROW()), INDEX(Table2[SampleID], ROW()-ROWS(Table1[])))</f>
        <v>724153</v>
      </c>
      <c r="D637" t="str" cm="1">
        <f t="array" ref="D637">IF(ROW()&lt;=ROWS(Table1[]), INDEX(Table1[Survey], ROW()), INDEX(Table2[Survey], ROW()-ROWS(Table1[])))</f>
        <v>EDSM</v>
      </c>
      <c r="E637" t="str" cm="1">
        <f t="array" ref="E637">IF(ROW()&lt;=ROWS(Table1[]), INDEX(Table1[Station Code], ROW()), INDEX(Table2[Station], ROW()-ROWS(Table1[])))</f>
        <v>25-23-SB04</v>
      </c>
      <c r="F637" t="str" cm="1">
        <f t="array" ref="F637">IF(ROW()&lt;=ROWS(Table1[]), INDEX(Table1[Region], ROW()), INDEX(Table2[Region], ROW()-ROWS(Table1[])))</f>
        <v>West</v>
      </c>
      <c r="G637" t="str" cm="1">
        <f t="array" ref="G637">IF(ROW()&lt;=ROWS(Table1[]), INDEX(Table1[Subregion], ROW()), INDEX(Table2[Subregion], ROW()-ROWS(Table1[])))</f>
        <v>Mid Suisun Bay</v>
      </c>
      <c r="H637" t="str" cm="1">
        <f t="array" ref="H637">IF(ROW()&lt;=ROWS(Table1[]), INDEX(Table1[Stratum], ROW()), INDEX(Table2[Stratum], ROW()-ROWS(Table1[])))</f>
        <v>Suisun Bay</v>
      </c>
      <c r="I637" cm="1">
        <f t="array" ref="I637">IF(ROW()&lt;=ROWS(Table1[]), INDEX(Table1[Fork Length], ROW()), INDEX(Table2[Length], ROW()-ROWS(Table1[])))</f>
        <v>117</v>
      </c>
      <c r="J637" cm="1">
        <f t="array" ref="J637">IF(ROW()&lt;=ROWS(Table1[]), INDEX(Table1[Catch], ROW()), INDEX(Table2[Frequency], ROW()-ROWS(Table1[])))</f>
        <v>2</v>
      </c>
      <c r="K637" t="str" cm="1">
        <f t="array" ref="K637">IF(ROW()&lt;=ROWS(Table1[]), INDEX(Table1[Life Stage], ROW()), INDEX(Table2[Life Stage], ROW()-ROWS(Table1[])))</f>
        <v>Adult</v>
      </c>
      <c r="L637" s="50" cm="1">
        <f t="array" ref="L637">IF(ROW()&lt;=ROWS(Table1[]), INDEX(Table1[SalvageSum], ROW()), INDEX(Table2[SalvageSum], ROW()-ROWS(Table1[])))</f>
        <v>0</v>
      </c>
      <c r="M637" s="50" cm="1">
        <f t="array" ref="M637">IF(ROW()&lt;=ROWS(Table1[]), INDEX(Table1[ExpSalv], ROW()), INDEX(Table2[ExpSalv], ROW()-ROWS(Table1[])))</f>
        <v>0</v>
      </c>
      <c r="N637" t="str" cm="1">
        <f t="array" ref="N637">IF(ROW()&lt;=ROWS(Table1[]), INDEX(Table1[Agency], ROW()), INDEX(Table2[Agency], ROW()-ROWS(Table1[])))</f>
        <v>USFWS</v>
      </c>
      <c r="O637" cm="1">
        <f t="array" ref="O637">IF(ROW()&lt;=ROWS(Table1[]), INDEX(Table1[Notes], ROW()), INDEX(Table2[Comments], ROW()-ROWS(Table1[])))</f>
        <v>0</v>
      </c>
    </row>
    <row r="638" spans="1:15" x14ac:dyDescent="0.25">
      <c r="A638" cm="1">
        <f t="array" ref="A638">IF(ROW()&lt;=ROWS(Table1[]), INDEX(Table1[SurveyNo], ROW()), INDEX(Table2[SurveyNo], ROW()-ROWS(Table1[])))</f>
        <v>0</v>
      </c>
      <c r="B638" s="77" cm="1">
        <f t="array" ref="B638">IF(ROW()&lt;=ROWS(Table1[]), INDEX(Table1[Date], ROW()), INDEX(Table2[Date], ROW()-ROWS(Table1[])))</f>
        <v>45660</v>
      </c>
      <c r="C638" cm="1">
        <f t="array" ref="C638">IF(ROW()&lt;=ROWS(Table1[]), INDEX(Table1[SampleID], ROW()), INDEX(Table2[SampleID], ROW()-ROWS(Table1[])))</f>
        <v>724149</v>
      </c>
      <c r="D638" t="str" cm="1">
        <f t="array" ref="D638">IF(ROW()&lt;=ROWS(Table1[]), INDEX(Table1[Survey], ROW()), INDEX(Table2[Survey], ROW()-ROWS(Table1[])))</f>
        <v>EDSM</v>
      </c>
      <c r="E638" t="str" cm="1">
        <f t="array" ref="E638">IF(ROW()&lt;=ROWS(Table1[]), INDEX(Table1[Station Code], ROW()), INDEX(Table2[Station], ROW()-ROWS(Table1[])))</f>
        <v>25-23-SB04</v>
      </c>
      <c r="F638" t="str" cm="1">
        <f t="array" ref="F638">IF(ROW()&lt;=ROWS(Table1[]), INDEX(Table1[Region], ROW()), INDEX(Table2[Region], ROW()-ROWS(Table1[])))</f>
        <v>West</v>
      </c>
      <c r="G638" t="str" cm="1">
        <f t="array" ref="G638">IF(ROW()&lt;=ROWS(Table1[]), INDEX(Table1[Subregion], ROW()), INDEX(Table2[Subregion], ROW()-ROWS(Table1[])))</f>
        <v>Mid Suisun Bay</v>
      </c>
      <c r="H638" t="str" cm="1">
        <f t="array" ref="H638">IF(ROW()&lt;=ROWS(Table1[]), INDEX(Table1[Stratum], ROW()), INDEX(Table2[Stratum], ROW()-ROWS(Table1[])))</f>
        <v>Suisun Bay</v>
      </c>
      <c r="I638" cm="1">
        <f t="array" ref="I638">IF(ROW()&lt;=ROWS(Table1[]), INDEX(Table1[Fork Length], ROW()), INDEX(Table2[Length], ROW()-ROWS(Table1[])))</f>
        <v>109</v>
      </c>
      <c r="J638" cm="1">
        <f t="array" ref="J638">IF(ROW()&lt;=ROWS(Table1[]), INDEX(Table1[Catch], ROW()), INDEX(Table2[Frequency], ROW()-ROWS(Table1[])))</f>
        <v>1</v>
      </c>
      <c r="K638" t="str" cm="1">
        <f t="array" ref="K638">IF(ROW()&lt;=ROWS(Table1[]), INDEX(Table1[Life Stage], ROW()), INDEX(Table2[Life Stage], ROW()-ROWS(Table1[])))</f>
        <v>Adult</v>
      </c>
      <c r="L638" s="50" cm="1">
        <f t="array" ref="L638">IF(ROW()&lt;=ROWS(Table1[]), INDEX(Table1[SalvageSum], ROW()), INDEX(Table2[SalvageSum], ROW()-ROWS(Table1[])))</f>
        <v>0</v>
      </c>
      <c r="M638" s="50" cm="1">
        <f t="array" ref="M638">IF(ROW()&lt;=ROWS(Table1[]), INDEX(Table1[ExpSalv], ROW()), INDEX(Table2[ExpSalv], ROW()-ROWS(Table1[])))</f>
        <v>0</v>
      </c>
      <c r="N638" t="str" cm="1">
        <f t="array" ref="N638">IF(ROW()&lt;=ROWS(Table1[]), INDEX(Table1[Agency], ROW()), INDEX(Table2[Agency], ROW()-ROWS(Table1[])))</f>
        <v>USFWS</v>
      </c>
      <c r="O638" cm="1">
        <f t="array" ref="O638">IF(ROW()&lt;=ROWS(Table1[]), INDEX(Table1[Notes], ROW()), INDEX(Table2[Comments], ROW()-ROWS(Table1[])))</f>
        <v>0</v>
      </c>
    </row>
    <row r="639" spans="1:15" x14ac:dyDescent="0.25">
      <c r="A639" cm="1">
        <f t="array" ref="A639">IF(ROW()&lt;=ROWS(Table1[]), INDEX(Table1[SurveyNo], ROW()), INDEX(Table2[SurveyNo], ROW()-ROWS(Table1[])))</f>
        <v>0</v>
      </c>
      <c r="B639" s="77" cm="1">
        <f t="array" ref="B639">IF(ROW()&lt;=ROWS(Table1[]), INDEX(Table1[Date], ROW()), INDEX(Table2[Date], ROW()-ROWS(Table1[])))</f>
        <v>45656</v>
      </c>
      <c r="C639" cm="1">
        <f t="array" ref="C639">IF(ROW()&lt;=ROWS(Table1[]), INDEX(Table1[SampleID], ROW()), INDEX(Table2[SampleID], ROW()-ROWS(Table1[])))</f>
        <v>0</v>
      </c>
      <c r="D639" t="str" cm="1">
        <f t="array" ref="D639">IF(ROW()&lt;=ROWS(Table1[]), INDEX(Table1[Survey], ROW()), INDEX(Table2[Survey], ROW()-ROWS(Table1[])))</f>
        <v>Chipps</v>
      </c>
      <c r="E639" t="str" cm="1">
        <f t="array" ref="E639">IF(ROW()&lt;=ROWS(Table1[]), INDEX(Table1[Station Code], ROW()), INDEX(Table2[Station], ROW()-ROWS(Table1[])))</f>
        <v>SB018N</v>
      </c>
      <c r="F639" cm="1">
        <f t="array" ref="F639">IF(ROW()&lt;=ROWS(Table1[]), INDEX(Table1[Region], ROW()), INDEX(Table2[Region], ROW()-ROWS(Table1[])))</f>
        <v>0</v>
      </c>
      <c r="G639" cm="1">
        <f t="array" ref="G639">IF(ROW()&lt;=ROWS(Table1[]), INDEX(Table1[Subregion], ROW()), INDEX(Table2[Subregion], ROW()-ROWS(Table1[])))</f>
        <v>0</v>
      </c>
      <c r="H639" t="str" cm="1">
        <f t="array" ref="H639">IF(ROW()&lt;=ROWS(Table1[]), INDEX(Table1[Stratum], ROW()), INDEX(Table2[Stratum], ROW()-ROWS(Table1[])))</f>
        <v>Chipps Island</v>
      </c>
      <c r="I639" cm="1">
        <f t="array" ref="I639">IF(ROW()&lt;=ROWS(Table1[]), INDEX(Table1[Fork Length], ROW()), INDEX(Table2[Length], ROW()-ROWS(Table1[])))</f>
        <v>115</v>
      </c>
      <c r="J639" cm="1">
        <f t="array" ref="J639">IF(ROW()&lt;=ROWS(Table1[]), INDEX(Table1[Catch], ROW()), INDEX(Table2[Frequency], ROW()-ROWS(Table1[])))</f>
        <v>1</v>
      </c>
      <c r="K639" t="str" cm="1">
        <f t="array" ref="K639">IF(ROW()&lt;=ROWS(Table1[]), INDEX(Table1[Life Stage], ROW()), INDEX(Table2[Life Stage], ROW()-ROWS(Table1[])))</f>
        <v>Adult</v>
      </c>
      <c r="L639" s="50" cm="1">
        <f t="array" ref="L639">IF(ROW()&lt;=ROWS(Table1[]), INDEX(Table1[SalvageSum], ROW()), INDEX(Table2[SalvageSum], ROW()-ROWS(Table1[])))</f>
        <v>0</v>
      </c>
      <c r="M639" s="50" cm="1">
        <f t="array" ref="M639">IF(ROW()&lt;=ROWS(Table1[]), INDEX(Table1[ExpSalv], ROW()), INDEX(Table2[ExpSalv], ROW()-ROWS(Table1[])))</f>
        <v>0</v>
      </c>
      <c r="N639" t="str" cm="1">
        <f t="array" ref="N639">IF(ROW()&lt;=ROWS(Table1[]), INDEX(Table1[Agency], ROW()), INDEX(Table2[Agency], ROW()-ROWS(Table1[])))</f>
        <v>USFWS</v>
      </c>
      <c r="O639" cm="1">
        <f t="array" ref="O639">IF(ROW()&lt;=ROWS(Table1[]), INDEX(Table1[Notes], ROW()), INDEX(Table2[Comments], ROW()-ROWS(Table1[])))</f>
        <v>0</v>
      </c>
    </row>
    <row r="640" spans="1:15" x14ac:dyDescent="0.25">
      <c r="A640" cm="1">
        <f t="array" ref="A640">IF(ROW()&lt;=ROWS(Table1[]), INDEX(Table1[SurveyNo], ROW()), INDEX(Table2[SurveyNo], ROW()-ROWS(Table1[])))</f>
        <v>0</v>
      </c>
      <c r="B640" s="77" cm="1">
        <f t="array" ref="B640">IF(ROW()&lt;=ROWS(Table1[]), INDEX(Table1[Date], ROW()), INDEX(Table2[Date], ROW()-ROWS(Table1[])))</f>
        <v>45656</v>
      </c>
      <c r="C640" cm="1">
        <f t="array" ref="C640">IF(ROW()&lt;=ROWS(Table1[]), INDEX(Table1[SampleID], ROW()), INDEX(Table2[SampleID], ROW()-ROWS(Table1[])))</f>
        <v>0</v>
      </c>
      <c r="D640" t="str" cm="1">
        <f t="array" ref="D640">IF(ROW()&lt;=ROWS(Table1[]), INDEX(Table1[Survey], ROW()), INDEX(Table2[Survey], ROW()-ROWS(Table1[])))</f>
        <v>Chipps</v>
      </c>
      <c r="E640" t="str" cm="1">
        <f t="array" ref="E640">IF(ROW()&lt;=ROWS(Table1[]), INDEX(Table1[Station Code], ROW()), INDEX(Table2[Station], ROW()-ROWS(Table1[])))</f>
        <v>SB018N</v>
      </c>
      <c r="F640" cm="1">
        <f t="array" ref="F640">IF(ROW()&lt;=ROWS(Table1[]), INDEX(Table1[Region], ROW()), INDEX(Table2[Region], ROW()-ROWS(Table1[])))</f>
        <v>0</v>
      </c>
      <c r="G640" cm="1">
        <f t="array" ref="G640">IF(ROW()&lt;=ROWS(Table1[]), INDEX(Table1[Subregion], ROW()), INDEX(Table2[Subregion], ROW()-ROWS(Table1[])))</f>
        <v>0</v>
      </c>
      <c r="H640" t="str" cm="1">
        <f t="array" ref="H640">IF(ROW()&lt;=ROWS(Table1[]), INDEX(Table1[Stratum], ROW()), INDEX(Table2[Stratum], ROW()-ROWS(Table1[])))</f>
        <v>Chipps Island</v>
      </c>
      <c r="I640" cm="1">
        <f t="array" ref="I640">IF(ROW()&lt;=ROWS(Table1[]), INDEX(Table1[Fork Length], ROW()), INDEX(Table2[Length], ROW()-ROWS(Table1[])))</f>
        <v>114</v>
      </c>
      <c r="J640" cm="1">
        <f t="array" ref="J640">IF(ROW()&lt;=ROWS(Table1[]), INDEX(Table1[Catch], ROW()), INDEX(Table2[Frequency], ROW()-ROWS(Table1[])))</f>
        <v>1</v>
      </c>
      <c r="K640" t="str" cm="1">
        <f t="array" ref="K640">IF(ROW()&lt;=ROWS(Table1[]), INDEX(Table1[Life Stage], ROW()), INDEX(Table2[Life Stage], ROW()-ROWS(Table1[])))</f>
        <v>Adult</v>
      </c>
      <c r="L640" s="50" cm="1">
        <f t="array" ref="L640">IF(ROW()&lt;=ROWS(Table1[]), INDEX(Table1[SalvageSum], ROW()), INDEX(Table2[SalvageSum], ROW()-ROWS(Table1[])))</f>
        <v>0</v>
      </c>
      <c r="M640" s="50" cm="1">
        <f t="array" ref="M640">IF(ROW()&lt;=ROWS(Table1[]), INDEX(Table1[ExpSalv], ROW()), INDEX(Table2[ExpSalv], ROW()-ROWS(Table1[])))</f>
        <v>0</v>
      </c>
      <c r="N640" t="str" cm="1">
        <f t="array" ref="N640">IF(ROW()&lt;=ROWS(Table1[]), INDEX(Table1[Agency], ROW()), INDEX(Table2[Agency], ROW()-ROWS(Table1[])))</f>
        <v>USFWS</v>
      </c>
      <c r="O640" cm="1">
        <f t="array" ref="O640">IF(ROW()&lt;=ROWS(Table1[]), INDEX(Table1[Notes], ROW()), INDEX(Table2[Comments], ROW()-ROWS(Table1[])))</f>
        <v>0</v>
      </c>
    </row>
    <row r="641" spans="1:15" x14ac:dyDescent="0.25">
      <c r="A641" cm="1">
        <f t="array" ref="A641">IF(ROW()&lt;=ROWS(Table1[]), INDEX(Table1[SurveyNo], ROW()), INDEX(Table2[SurveyNo], ROW()-ROWS(Table1[])))</f>
        <v>0</v>
      </c>
      <c r="B641" s="77" cm="1">
        <f t="array" ref="B641">IF(ROW()&lt;=ROWS(Table1[]), INDEX(Table1[Date], ROW()), INDEX(Table2[Date], ROW()-ROWS(Table1[])))</f>
        <v>45656</v>
      </c>
      <c r="C641" cm="1">
        <f t="array" ref="C641">IF(ROW()&lt;=ROWS(Table1[]), INDEX(Table1[SampleID], ROW()), INDEX(Table2[SampleID], ROW()-ROWS(Table1[])))</f>
        <v>0</v>
      </c>
      <c r="D641" t="str" cm="1">
        <f t="array" ref="D641">IF(ROW()&lt;=ROWS(Table1[]), INDEX(Table1[Survey], ROW()), INDEX(Table2[Survey], ROW()-ROWS(Table1[])))</f>
        <v>Chipps</v>
      </c>
      <c r="E641" t="str" cm="1">
        <f t="array" ref="E641">IF(ROW()&lt;=ROWS(Table1[]), INDEX(Table1[Station Code], ROW()), INDEX(Table2[Station], ROW()-ROWS(Table1[])))</f>
        <v>SB018N</v>
      </c>
      <c r="F641" cm="1">
        <f t="array" ref="F641">IF(ROW()&lt;=ROWS(Table1[]), INDEX(Table1[Region], ROW()), INDEX(Table2[Region], ROW()-ROWS(Table1[])))</f>
        <v>0</v>
      </c>
      <c r="G641" cm="1">
        <f t="array" ref="G641">IF(ROW()&lt;=ROWS(Table1[]), INDEX(Table1[Subregion], ROW()), INDEX(Table2[Subregion], ROW()-ROWS(Table1[])))</f>
        <v>0</v>
      </c>
      <c r="H641" t="str" cm="1">
        <f t="array" ref="H641">IF(ROW()&lt;=ROWS(Table1[]), INDEX(Table1[Stratum], ROW()), INDEX(Table2[Stratum], ROW()-ROWS(Table1[])))</f>
        <v>Chipps Island</v>
      </c>
      <c r="I641" cm="1">
        <f t="array" ref="I641">IF(ROW()&lt;=ROWS(Table1[]), INDEX(Table1[Fork Length], ROW()), INDEX(Table2[Length], ROW()-ROWS(Table1[])))</f>
        <v>88</v>
      </c>
      <c r="J641" cm="1">
        <f t="array" ref="J641">IF(ROW()&lt;=ROWS(Table1[]), INDEX(Table1[Catch], ROW()), INDEX(Table2[Frequency], ROW()-ROWS(Table1[])))</f>
        <v>1</v>
      </c>
      <c r="K641" t="str" cm="1">
        <f t="array" ref="K641">IF(ROW()&lt;=ROWS(Table1[]), INDEX(Table1[Life Stage], ROW()), INDEX(Table2[Life Stage], ROW()-ROWS(Table1[])))</f>
        <v>Adult</v>
      </c>
      <c r="L641" s="50" cm="1">
        <f t="array" ref="L641">IF(ROW()&lt;=ROWS(Table1[]), INDEX(Table1[SalvageSum], ROW()), INDEX(Table2[SalvageSum], ROW()-ROWS(Table1[])))</f>
        <v>0</v>
      </c>
      <c r="M641" s="50" cm="1">
        <f t="array" ref="M641">IF(ROW()&lt;=ROWS(Table1[]), INDEX(Table1[ExpSalv], ROW()), INDEX(Table2[ExpSalv], ROW()-ROWS(Table1[])))</f>
        <v>0</v>
      </c>
      <c r="N641" t="str" cm="1">
        <f t="array" ref="N641">IF(ROW()&lt;=ROWS(Table1[]), INDEX(Table1[Agency], ROW()), INDEX(Table2[Agency], ROW()-ROWS(Table1[])))</f>
        <v>USFWS</v>
      </c>
      <c r="O641" cm="1">
        <f t="array" ref="O641">IF(ROW()&lt;=ROWS(Table1[]), INDEX(Table1[Notes], ROW()), INDEX(Table2[Comments], ROW()-ROWS(Table1[])))</f>
        <v>0</v>
      </c>
    </row>
    <row r="642" spans="1:15" x14ac:dyDescent="0.25">
      <c r="A642" cm="1">
        <f t="array" ref="A642">IF(ROW()&lt;=ROWS(Table1[]), INDEX(Table1[SurveyNo], ROW()), INDEX(Table2[SurveyNo], ROW()-ROWS(Table1[])))</f>
        <v>0</v>
      </c>
      <c r="B642" s="77" cm="1">
        <f t="array" ref="B642">IF(ROW()&lt;=ROWS(Table1[]), INDEX(Table1[Date], ROW()), INDEX(Table2[Date], ROW()-ROWS(Table1[])))</f>
        <v>45656</v>
      </c>
      <c r="C642" cm="1">
        <f t="array" ref="C642">IF(ROW()&lt;=ROWS(Table1[]), INDEX(Table1[SampleID], ROW()), INDEX(Table2[SampleID], ROW()-ROWS(Table1[])))</f>
        <v>0</v>
      </c>
      <c r="D642" t="str" cm="1">
        <f t="array" ref="D642">IF(ROW()&lt;=ROWS(Table1[]), INDEX(Table1[Survey], ROW()), INDEX(Table2[Survey], ROW()-ROWS(Table1[])))</f>
        <v>Chipps</v>
      </c>
      <c r="E642" t="str" cm="1">
        <f t="array" ref="E642">IF(ROW()&lt;=ROWS(Table1[]), INDEX(Table1[Station Code], ROW()), INDEX(Table2[Station], ROW()-ROWS(Table1[])))</f>
        <v>SB018N</v>
      </c>
      <c r="F642" cm="1">
        <f t="array" ref="F642">IF(ROW()&lt;=ROWS(Table1[]), INDEX(Table1[Region], ROW()), INDEX(Table2[Region], ROW()-ROWS(Table1[])))</f>
        <v>0</v>
      </c>
      <c r="G642" cm="1">
        <f t="array" ref="G642">IF(ROW()&lt;=ROWS(Table1[]), INDEX(Table1[Subregion], ROW()), INDEX(Table2[Subregion], ROW()-ROWS(Table1[])))</f>
        <v>0</v>
      </c>
      <c r="H642" t="str" cm="1">
        <f t="array" ref="H642">IF(ROW()&lt;=ROWS(Table1[]), INDEX(Table1[Stratum], ROW()), INDEX(Table2[Stratum], ROW()-ROWS(Table1[])))</f>
        <v>Chipps Island</v>
      </c>
      <c r="I642" cm="1">
        <f t="array" ref="I642">IF(ROW()&lt;=ROWS(Table1[]), INDEX(Table1[Fork Length], ROW()), INDEX(Table2[Length], ROW()-ROWS(Table1[])))</f>
        <v>109</v>
      </c>
      <c r="J642" cm="1">
        <f t="array" ref="J642">IF(ROW()&lt;=ROWS(Table1[]), INDEX(Table1[Catch], ROW()), INDEX(Table2[Frequency], ROW()-ROWS(Table1[])))</f>
        <v>1</v>
      </c>
      <c r="K642" t="str" cm="1">
        <f t="array" ref="K642">IF(ROW()&lt;=ROWS(Table1[]), INDEX(Table1[Life Stage], ROW()), INDEX(Table2[Life Stage], ROW()-ROWS(Table1[])))</f>
        <v>Adult</v>
      </c>
      <c r="L642" s="50" cm="1">
        <f t="array" ref="L642">IF(ROW()&lt;=ROWS(Table1[]), INDEX(Table1[SalvageSum], ROW()), INDEX(Table2[SalvageSum], ROW()-ROWS(Table1[])))</f>
        <v>0</v>
      </c>
      <c r="M642" s="50" cm="1">
        <f t="array" ref="M642">IF(ROW()&lt;=ROWS(Table1[]), INDEX(Table1[ExpSalv], ROW()), INDEX(Table2[ExpSalv], ROW()-ROWS(Table1[])))</f>
        <v>0</v>
      </c>
      <c r="N642" t="str" cm="1">
        <f t="array" ref="N642">IF(ROW()&lt;=ROWS(Table1[]), INDEX(Table1[Agency], ROW()), INDEX(Table2[Agency], ROW()-ROWS(Table1[])))</f>
        <v>USFWS</v>
      </c>
      <c r="O642" cm="1">
        <f t="array" ref="O642">IF(ROW()&lt;=ROWS(Table1[]), INDEX(Table1[Notes], ROW()), INDEX(Table2[Comments], ROW()-ROWS(Table1[])))</f>
        <v>0</v>
      </c>
    </row>
    <row r="643" spans="1:15" x14ac:dyDescent="0.25">
      <c r="A643" cm="1">
        <f t="array" ref="A643">IF(ROW()&lt;=ROWS(Table1[]), INDEX(Table1[SurveyNo], ROW()), INDEX(Table2[SurveyNo], ROW()-ROWS(Table1[])))</f>
        <v>0</v>
      </c>
      <c r="B643" s="77" cm="1">
        <f t="array" ref="B643">IF(ROW()&lt;=ROWS(Table1[]), INDEX(Table1[Date], ROW()), INDEX(Table2[Date], ROW()-ROWS(Table1[])))</f>
        <v>45656</v>
      </c>
      <c r="C643" cm="1">
        <f t="array" ref="C643">IF(ROW()&lt;=ROWS(Table1[]), INDEX(Table1[SampleID], ROW()), INDEX(Table2[SampleID], ROW()-ROWS(Table1[])))</f>
        <v>0</v>
      </c>
      <c r="D643" t="str" cm="1">
        <f t="array" ref="D643">IF(ROW()&lt;=ROWS(Table1[]), INDEX(Table1[Survey], ROW()), INDEX(Table2[Survey], ROW()-ROWS(Table1[])))</f>
        <v>Chipps</v>
      </c>
      <c r="E643" t="str" cm="1">
        <f t="array" ref="E643">IF(ROW()&lt;=ROWS(Table1[]), INDEX(Table1[Station Code], ROW()), INDEX(Table2[Station], ROW()-ROWS(Table1[])))</f>
        <v>SB018N</v>
      </c>
      <c r="F643" cm="1">
        <f t="array" ref="F643">IF(ROW()&lt;=ROWS(Table1[]), INDEX(Table1[Region], ROW()), INDEX(Table2[Region], ROW()-ROWS(Table1[])))</f>
        <v>0</v>
      </c>
      <c r="G643" cm="1">
        <f t="array" ref="G643">IF(ROW()&lt;=ROWS(Table1[]), INDEX(Table1[Subregion], ROW()), INDEX(Table2[Subregion], ROW()-ROWS(Table1[])))</f>
        <v>0</v>
      </c>
      <c r="H643" t="str" cm="1">
        <f t="array" ref="H643">IF(ROW()&lt;=ROWS(Table1[]), INDEX(Table1[Stratum], ROW()), INDEX(Table2[Stratum], ROW()-ROWS(Table1[])))</f>
        <v>Chipps Island</v>
      </c>
      <c r="I643" cm="1">
        <f t="array" ref="I643">IF(ROW()&lt;=ROWS(Table1[]), INDEX(Table1[Fork Length], ROW()), INDEX(Table2[Length], ROW()-ROWS(Table1[])))</f>
        <v>108</v>
      </c>
      <c r="J643" cm="1">
        <f t="array" ref="J643">IF(ROW()&lt;=ROWS(Table1[]), INDEX(Table1[Catch], ROW()), INDEX(Table2[Frequency], ROW()-ROWS(Table1[])))</f>
        <v>2</v>
      </c>
      <c r="K643" t="str" cm="1">
        <f t="array" ref="K643">IF(ROW()&lt;=ROWS(Table1[]), INDEX(Table1[Life Stage], ROW()), INDEX(Table2[Life Stage], ROW()-ROWS(Table1[])))</f>
        <v>Adult</v>
      </c>
      <c r="L643" s="50" cm="1">
        <f t="array" ref="L643">IF(ROW()&lt;=ROWS(Table1[]), INDEX(Table1[SalvageSum], ROW()), INDEX(Table2[SalvageSum], ROW()-ROWS(Table1[])))</f>
        <v>0</v>
      </c>
      <c r="M643" s="50" cm="1">
        <f t="array" ref="M643">IF(ROW()&lt;=ROWS(Table1[]), INDEX(Table1[ExpSalv], ROW()), INDEX(Table2[ExpSalv], ROW()-ROWS(Table1[])))</f>
        <v>0</v>
      </c>
      <c r="N643" t="str" cm="1">
        <f t="array" ref="N643">IF(ROW()&lt;=ROWS(Table1[]), INDEX(Table1[Agency], ROW()), INDEX(Table2[Agency], ROW()-ROWS(Table1[])))</f>
        <v>USFWS</v>
      </c>
      <c r="O643" cm="1">
        <f t="array" ref="O643">IF(ROW()&lt;=ROWS(Table1[]), INDEX(Table1[Notes], ROW()), INDEX(Table2[Comments], ROW()-ROWS(Table1[])))</f>
        <v>0</v>
      </c>
    </row>
    <row r="644" spans="1:15" x14ac:dyDescent="0.25">
      <c r="A644" cm="1">
        <f t="array" ref="A644">IF(ROW()&lt;=ROWS(Table1[]), INDEX(Table1[SurveyNo], ROW()), INDEX(Table2[SurveyNo], ROW()-ROWS(Table1[])))</f>
        <v>0</v>
      </c>
      <c r="B644" s="77" cm="1">
        <f t="array" ref="B644">IF(ROW()&lt;=ROWS(Table1[]), INDEX(Table1[Date], ROW()), INDEX(Table2[Date], ROW()-ROWS(Table1[])))</f>
        <v>45656</v>
      </c>
      <c r="C644" cm="1">
        <f t="array" ref="C644">IF(ROW()&lt;=ROWS(Table1[]), INDEX(Table1[SampleID], ROW()), INDEX(Table2[SampleID], ROW()-ROWS(Table1[])))</f>
        <v>0</v>
      </c>
      <c r="D644" t="str" cm="1">
        <f t="array" ref="D644">IF(ROW()&lt;=ROWS(Table1[]), INDEX(Table1[Survey], ROW()), INDEX(Table2[Survey], ROW()-ROWS(Table1[])))</f>
        <v>Chipps</v>
      </c>
      <c r="E644" t="str" cm="1">
        <f t="array" ref="E644">IF(ROW()&lt;=ROWS(Table1[]), INDEX(Table1[Station Code], ROW()), INDEX(Table2[Station], ROW()-ROWS(Table1[])))</f>
        <v>SB018N</v>
      </c>
      <c r="F644" cm="1">
        <f t="array" ref="F644">IF(ROW()&lt;=ROWS(Table1[]), INDEX(Table1[Region], ROW()), INDEX(Table2[Region], ROW()-ROWS(Table1[])))</f>
        <v>0</v>
      </c>
      <c r="G644" cm="1">
        <f t="array" ref="G644">IF(ROW()&lt;=ROWS(Table1[]), INDEX(Table1[Subregion], ROW()), INDEX(Table2[Subregion], ROW()-ROWS(Table1[])))</f>
        <v>0</v>
      </c>
      <c r="H644" t="str" cm="1">
        <f t="array" ref="H644">IF(ROW()&lt;=ROWS(Table1[]), INDEX(Table1[Stratum], ROW()), INDEX(Table2[Stratum], ROW()-ROWS(Table1[])))</f>
        <v>Chipps Island</v>
      </c>
      <c r="I644" cm="1">
        <f t="array" ref="I644">IF(ROW()&lt;=ROWS(Table1[]), INDEX(Table1[Fork Length], ROW()), INDEX(Table2[Length], ROW()-ROWS(Table1[])))</f>
        <v>112</v>
      </c>
      <c r="J644" cm="1">
        <f t="array" ref="J644">IF(ROW()&lt;=ROWS(Table1[]), INDEX(Table1[Catch], ROW()), INDEX(Table2[Frequency], ROW()-ROWS(Table1[])))</f>
        <v>1</v>
      </c>
      <c r="K644" t="str" cm="1">
        <f t="array" ref="K644">IF(ROW()&lt;=ROWS(Table1[]), INDEX(Table1[Life Stage], ROW()), INDEX(Table2[Life Stage], ROW()-ROWS(Table1[])))</f>
        <v>Adult</v>
      </c>
      <c r="L644" s="50" cm="1">
        <f t="array" ref="L644">IF(ROW()&lt;=ROWS(Table1[]), INDEX(Table1[SalvageSum], ROW()), INDEX(Table2[SalvageSum], ROW()-ROWS(Table1[])))</f>
        <v>0</v>
      </c>
      <c r="M644" s="50" cm="1">
        <f t="array" ref="M644">IF(ROW()&lt;=ROWS(Table1[]), INDEX(Table1[ExpSalv], ROW()), INDEX(Table2[ExpSalv], ROW()-ROWS(Table1[])))</f>
        <v>0</v>
      </c>
      <c r="N644" t="str" cm="1">
        <f t="array" ref="N644">IF(ROW()&lt;=ROWS(Table1[]), INDEX(Table1[Agency], ROW()), INDEX(Table2[Agency], ROW()-ROWS(Table1[])))</f>
        <v>USFWS</v>
      </c>
      <c r="O644" cm="1">
        <f t="array" ref="O644">IF(ROW()&lt;=ROWS(Table1[]), INDEX(Table1[Notes], ROW()), INDEX(Table2[Comments], ROW()-ROWS(Table1[])))</f>
        <v>0</v>
      </c>
    </row>
    <row r="645" spans="1:15" x14ac:dyDescent="0.25">
      <c r="A645" cm="1">
        <f t="array" ref="A645">IF(ROW()&lt;=ROWS(Table1[]), INDEX(Table1[SurveyNo], ROW()), INDEX(Table2[SurveyNo], ROW()-ROWS(Table1[])))</f>
        <v>0</v>
      </c>
      <c r="B645" s="77" cm="1">
        <f t="array" ref="B645">IF(ROW()&lt;=ROWS(Table1[]), INDEX(Table1[Date], ROW()), INDEX(Table2[Date], ROW()-ROWS(Table1[])))</f>
        <v>45656</v>
      </c>
      <c r="C645" cm="1">
        <f t="array" ref="C645">IF(ROW()&lt;=ROWS(Table1[]), INDEX(Table1[SampleID], ROW()), INDEX(Table2[SampleID], ROW()-ROWS(Table1[])))</f>
        <v>0</v>
      </c>
      <c r="D645" t="str" cm="1">
        <f t="array" ref="D645">IF(ROW()&lt;=ROWS(Table1[]), INDEX(Table1[Survey], ROW()), INDEX(Table2[Survey], ROW()-ROWS(Table1[])))</f>
        <v>Chipps</v>
      </c>
      <c r="E645" t="str" cm="1">
        <f t="array" ref="E645">IF(ROW()&lt;=ROWS(Table1[]), INDEX(Table1[Station Code], ROW()), INDEX(Table2[Station], ROW()-ROWS(Table1[])))</f>
        <v>SB018N</v>
      </c>
      <c r="F645" cm="1">
        <f t="array" ref="F645">IF(ROW()&lt;=ROWS(Table1[]), INDEX(Table1[Region], ROW()), INDEX(Table2[Region], ROW()-ROWS(Table1[])))</f>
        <v>0</v>
      </c>
      <c r="G645" cm="1">
        <f t="array" ref="G645">IF(ROW()&lt;=ROWS(Table1[]), INDEX(Table1[Subregion], ROW()), INDEX(Table2[Subregion], ROW()-ROWS(Table1[])))</f>
        <v>0</v>
      </c>
      <c r="H645" t="str" cm="1">
        <f t="array" ref="H645">IF(ROW()&lt;=ROWS(Table1[]), INDEX(Table1[Stratum], ROW()), INDEX(Table2[Stratum], ROW()-ROWS(Table1[])))</f>
        <v>Chipps Island</v>
      </c>
      <c r="I645" cm="1">
        <f t="array" ref="I645">IF(ROW()&lt;=ROWS(Table1[]), INDEX(Table1[Fork Length], ROW()), INDEX(Table2[Length], ROW()-ROWS(Table1[])))</f>
        <v>115</v>
      </c>
      <c r="J645" cm="1">
        <f t="array" ref="J645">IF(ROW()&lt;=ROWS(Table1[]), INDEX(Table1[Catch], ROW()), INDEX(Table2[Frequency], ROW()-ROWS(Table1[])))</f>
        <v>1</v>
      </c>
      <c r="K645" t="str" cm="1">
        <f t="array" ref="K645">IF(ROW()&lt;=ROWS(Table1[]), INDEX(Table1[Life Stage], ROW()), INDEX(Table2[Life Stage], ROW()-ROWS(Table1[])))</f>
        <v>Adult</v>
      </c>
      <c r="L645" s="50" cm="1">
        <f t="array" ref="L645">IF(ROW()&lt;=ROWS(Table1[]), INDEX(Table1[SalvageSum], ROW()), INDEX(Table2[SalvageSum], ROW()-ROWS(Table1[])))</f>
        <v>0</v>
      </c>
      <c r="M645" s="50" cm="1">
        <f t="array" ref="M645">IF(ROW()&lt;=ROWS(Table1[]), INDEX(Table1[ExpSalv], ROW()), INDEX(Table2[ExpSalv], ROW()-ROWS(Table1[])))</f>
        <v>0</v>
      </c>
      <c r="N645" t="str" cm="1">
        <f t="array" ref="N645">IF(ROW()&lt;=ROWS(Table1[]), INDEX(Table1[Agency], ROW()), INDEX(Table2[Agency], ROW()-ROWS(Table1[])))</f>
        <v>USFWS</v>
      </c>
      <c r="O645" cm="1">
        <f t="array" ref="O645">IF(ROW()&lt;=ROWS(Table1[]), INDEX(Table1[Notes], ROW()), INDEX(Table2[Comments], ROW()-ROWS(Table1[])))</f>
        <v>0</v>
      </c>
    </row>
    <row r="646" spans="1:15" x14ac:dyDescent="0.25">
      <c r="A646" cm="1">
        <f t="array" ref="A646">IF(ROW()&lt;=ROWS(Table1[]), INDEX(Table1[SurveyNo], ROW()), INDEX(Table2[SurveyNo], ROW()-ROWS(Table1[])))</f>
        <v>0</v>
      </c>
      <c r="B646" s="77" cm="1">
        <f t="array" ref="B646">IF(ROW()&lt;=ROWS(Table1[]), INDEX(Table1[Date], ROW()), INDEX(Table2[Date], ROW()-ROWS(Table1[])))</f>
        <v>45656</v>
      </c>
      <c r="C646" cm="1">
        <f t="array" ref="C646">IF(ROW()&lt;=ROWS(Table1[]), INDEX(Table1[SampleID], ROW()), INDEX(Table2[SampleID], ROW()-ROWS(Table1[])))</f>
        <v>0</v>
      </c>
      <c r="D646" t="str" cm="1">
        <f t="array" ref="D646">IF(ROW()&lt;=ROWS(Table1[]), INDEX(Table1[Survey], ROW()), INDEX(Table2[Survey], ROW()-ROWS(Table1[])))</f>
        <v>Chipps</v>
      </c>
      <c r="E646" t="str" cm="1">
        <f t="array" ref="E646">IF(ROW()&lt;=ROWS(Table1[]), INDEX(Table1[Station Code], ROW()), INDEX(Table2[Station], ROW()-ROWS(Table1[])))</f>
        <v>SB018N</v>
      </c>
      <c r="F646" cm="1">
        <f t="array" ref="F646">IF(ROW()&lt;=ROWS(Table1[]), INDEX(Table1[Region], ROW()), INDEX(Table2[Region], ROW()-ROWS(Table1[])))</f>
        <v>0</v>
      </c>
      <c r="G646" cm="1">
        <f t="array" ref="G646">IF(ROW()&lt;=ROWS(Table1[]), INDEX(Table1[Subregion], ROW()), INDEX(Table2[Subregion], ROW()-ROWS(Table1[])))</f>
        <v>0</v>
      </c>
      <c r="H646" t="str" cm="1">
        <f t="array" ref="H646">IF(ROW()&lt;=ROWS(Table1[]), INDEX(Table1[Stratum], ROW()), INDEX(Table2[Stratum], ROW()-ROWS(Table1[])))</f>
        <v>Chipps Island</v>
      </c>
      <c r="I646" cm="1">
        <f t="array" ref="I646">IF(ROW()&lt;=ROWS(Table1[]), INDEX(Table1[Fork Length], ROW()), INDEX(Table2[Length], ROW()-ROWS(Table1[])))</f>
        <v>116</v>
      </c>
      <c r="J646" cm="1">
        <f t="array" ref="J646">IF(ROW()&lt;=ROWS(Table1[]), INDEX(Table1[Catch], ROW()), INDEX(Table2[Frequency], ROW()-ROWS(Table1[])))</f>
        <v>1</v>
      </c>
      <c r="K646" t="str" cm="1">
        <f t="array" ref="K646">IF(ROW()&lt;=ROWS(Table1[]), INDEX(Table1[Life Stage], ROW()), INDEX(Table2[Life Stage], ROW()-ROWS(Table1[])))</f>
        <v>Adult</v>
      </c>
      <c r="L646" s="50" cm="1">
        <f t="array" ref="L646">IF(ROW()&lt;=ROWS(Table1[]), INDEX(Table1[SalvageSum], ROW()), INDEX(Table2[SalvageSum], ROW()-ROWS(Table1[])))</f>
        <v>0</v>
      </c>
      <c r="M646" s="50" cm="1">
        <f t="array" ref="M646">IF(ROW()&lt;=ROWS(Table1[]), INDEX(Table1[ExpSalv], ROW()), INDEX(Table2[ExpSalv], ROW()-ROWS(Table1[])))</f>
        <v>0</v>
      </c>
      <c r="N646" t="str" cm="1">
        <f t="array" ref="N646">IF(ROW()&lt;=ROWS(Table1[]), INDEX(Table1[Agency], ROW()), INDEX(Table2[Agency], ROW()-ROWS(Table1[])))</f>
        <v>USFWS</v>
      </c>
      <c r="O646" cm="1">
        <f t="array" ref="O646">IF(ROW()&lt;=ROWS(Table1[]), INDEX(Table1[Notes], ROW()), INDEX(Table2[Comments], ROW()-ROWS(Table1[])))</f>
        <v>0</v>
      </c>
    </row>
    <row r="647" spans="1:15" x14ac:dyDescent="0.25">
      <c r="A647" cm="1">
        <f t="array" ref="A647">IF(ROW()&lt;=ROWS(Table1[]), INDEX(Table1[SurveyNo], ROW()), INDEX(Table2[SurveyNo], ROW()-ROWS(Table1[])))</f>
        <v>0</v>
      </c>
      <c r="B647" s="77" cm="1">
        <f t="array" ref="B647">IF(ROW()&lt;=ROWS(Table1[]), INDEX(Table1[Date], ROW()), INDEX(Table2[Date], ROW()-ROWS(Table1[])))</f>
        <v>45656</v>
      </c>
      <c r="C647" cm="1">
        <f t="array" ref="C647">IF(ROW()&lt;=ROWS(Table1[]), INDEX(Table1[SampleID], ROW()), INDEX(Table2[SampleID], ROW()-ROWS(Table1[])))</f>
        <v>0</v>
      </c>
      <c r="D647" t="str" cm="1">
        <f t="array" ref="D647">IF(ROW()&lt;=ROWS(Table1[]), INDEX(Table1[Survey], ROW()), INDEX(Table2[Survey], ROW()-ROWS(Table1[])))</f>
        <v>Chipps</v>
      </c>
      <c r="E647" t="str" cm="1">
        <f t="array" ref="E647">IF(ROW()&lt;=ROWS(Table1[]), INDEX(Table1[Station Code], ROW()), INDEX(Table2[Station], ROW()-ROWS(Table1[])))</f>
        <v>SB018N</v>
      </c>
      <c r="F647" cm="1">
        <f t="array" ref="F647">IF(ROW()&lt;=ROWS(Table1[]), INDEX(Table1[Region], ROW()), INDEX(Table2[Region], ROW()-ROWS(Table1[])))</f>
        <v>0</v>
      </c>
      <c r="G647" cm="1">
        <f t="array" ref="G647">IF(ROW()&lt;=ROWS(Table1[]), INDEX(Table1[Subregion], ROW()), INDEX(Table2[Subregion], ROW()-ROWS(Table1[])))</f>
        <v>0</v>
      </c>
      <c r="H647" t="str" cm="1">
        <f t="array" ref="H647">IF(ROW()&lt;=ROWS(Table1[]), INDEX(Table1[Stratum], ROW()), INDEX(Table2[Stratum], ROW()-ROWS(Table1[])))</f>
        <v>Chipps Island</v>
      </c>
      <c r="I647" cm="1">
        <f t="array" ref="I647">IF(ROW()&lt;=ROWS(Table1[]), INDEX(Table1[Fork Length], ROW()), INDEX(Table2[Length], ROW()-ROWS(Table1[])))</f>
        <v>120</v>
      </c>
      <c r="J647" cm="1">
        <f t="array" ref="J647">IF(ROW()&lt;=ROWS(Table1[]), INDEX(Table1[Catch], ROW()), INDEX(Table2[Frequency], ROW()-ROWS(Table1[])))</f>
        <v>1</v>
      </c>
      <c r="K647" t="str" cm="1">
        <f t="array" ref="K647">IF(ROW()&lt;=ROWS(Table1[]), INDEX(Table1[Life Stage], ROW()), INDEX(Table2[Life Stage], ROW()-ROWS(Table1[])))</f>
        <v>Adult</v>
      </c>
      <c r="L647" s="50" cm="1">
        <f t="array" ref="L647">IF(ROW()&lt;=ROWS(Table1[]), INDEX(Table1[SalvageSum], ROW()), INDEX(Table2[SalvageSum], ROW()-ROWS(Table1[])))</f>
        <v>0</v>
      </c>
      <c r="M647" s="50" cm="1">
        <f t="array" ref="M647">IF(ROW()&lt;=ROWS(Table1[]), INDEX(Table1[ExpSalv], ROW()), INDEX(Table2[ExpSalv], ROW()-ROWS(Table1[])))</f>
        <v>0</v>
      </c>
      <c r="N647" t="str" cm="1">
        <f t="array" ref="N647">IF(ROW()&lt;=ROWS(Table1[]), INDEX(Table1[Agency], ROW()), INDEX(Table2[Agency], ROW()-ROWS(Table1[])))</f>
        <v>USFWS</v>
      </c>
      <c r="O647" cm="1">
        <f t="array" ref="O647">IF(ROW()&lt;=ROWS(Table1[]), INDEX(Table1[Notes], ROW()), INDEX(Table2[Comments], ROW()-ROWS(Table1[])))</f>
        <v>0</v>
      </c>
    </row>
    <row r="648" spans="1:15" x14ac:dyDescent="0.25">
      <c r="A648" cm="1">
        <f t="array" ref="A648">IF(ROW()&lt;=ROWS(Table1[]), INDEX(Table1[SurveyNo], ROW()), INDEX(Table2[SurveyNo], ROW()-ROWS(Table1[])))</f>
        <v>0</v>
      </c>
      <c r="B648" s="77" cm="1">
        <f t="array" ref="B648">IF(ROW()&lt;=ROWS(Table1[]), INDEX(Table1[Date], ROW()), INDEX(Table2[Date], ROW()-ROWS(Table1[])))</f>
        <v>45656</v>
      </c>
      <c r="C648" cm="1">
        <f t="array" ref="C648">IF(ROW()&lt;=ROWS(Table1[]), INDEX(Table1[SampleID], ROW()), INDEX(Table2[SampleID], ROW()-ROWS(Table1[])))</f>
        <v>0</v>
      </c>
      <c r="D648" t="str" cm="1">
        <f t="array" ref="D648">IF(ROW()&lt;=ROWS(Table1[]), INDEX(Table1[Survey], ROW()), INDEX(Table2[Survey], ROW()-ROWS(Table1[])))</f>
        <v>Chipps</v>
      </c>
      <c r="E648" t="str" cm="1">
        <f t="array" ref="E648">IF(ROW()&lt;=ROWS(Table1[]), INDEX(Table1[Station Code], ROW()), INDEX(Table2[Station], ROW()-ROWS(Table1[])))</f>
        <v>SB018N</v>
      </c>
      <c r="F648" cm="1">
        <f t="array" ref="F648">IF(ROW()&lt;=ROWS(Table1[]), INDEX(Table1[Region], ROW()), INDEX(Table2[Region], ROW()-ROWS(Table1[])))</f>
        <v>0</v>
      </c>
      <c r="G648" cm="1">
        <f t="array" ref="G648">IF(ROW()&lt;=ROWS(Table1[]), INDEX(Table1[Subregion], ROW()), INDEX(Table2[Subregion], ROW()-ROWS(Table1[])))</f>
        <v>0</v>
      </c>
      <c r="H648" t="str" cm="1">
        <f t="array" ref="H648">IF(ROW()&lt;=ROWS(Table1[]), INDEX(Table1[Stratum], ROW()), INDEX(Table2[Stratum], ROW()-ROWS(Table1[])))</f>
        <v>Chipps Island</v>
      </c>
      <c r="I648" cm="1">
        <f t="array" ref="I648">IF(ROW()&lt;=ROWS(Table1[]), INDEX(Table1[Fork Length], ROW()), INDEX(Table2[Length], ROW()-ROWS(Table1[])))</f>
        <v>114</v>
      </c>
      <c r="J648" cm="1">
        <f t="array" ref="J648">IF(ROW()&lt;=ROWS(Table1[]), INDEX(Table1[Catch], ROW()), INDEX(Table2[Frequency], ROW()-ROWS(Table1[])))</f>
        <v>1</v>
      </c>
      <c r="K648" t="str" cm="1">
        <f t="array" ref="K648">IF(ROW()&lt;=ROWS(Table1[]), INDEX(Table1[Life Stage], ROW()), INDEX(Table2[Life Stage], ROW()-ROWS(Table1[])))</f>
        <v>Adult</v>
      </c>
      <c r="L648" s="50" cm="1">
        <f t="array" ref="L648">IF(ROW()&lt;=ROWS(Table1[]), INDEX(Table1[SalvageSum], ROW()), INDEX(Table2[SalvageSum], ROW()-ROWS(Table1[])))</f>
        <v>0</v>
      </c>
      <c r="M648" s="50" cm="1">
        <f t="array" ref="M648">IF(ROW()&lt;=ROWS(Table1[]), INDEX(Table1[ExpSalv], ROW()), INDEX(Table2[ExpSalv], ROW()-ROWS(Table1[])))</f>
        <v>0</v>
      </c>
      <c r="N648" t="str" cm="1">
        <f t="array" ref="N648">IF(ROW()&lt;=ROWS(Table1[]), INDEX(Table1[Agency], ROW()), INDEX(Table2[Agency], ROW()-ROWS(Table1[])))</f>
        <v>USFWS</v>
      </c>
      <c r="O648" cm="1">
        <f t="array" ref="O648">IF(ROW()&lt;=ROWS(Table1[]), INDEX(Table1[Notes], ROW()), INDEX(Table2[Comments], ROW()-ROWS(Table1[])))</f>
        <v>0</v>
      </c>
    </row>
    <row r="649" spans="1:15" x14ac:dyDescent="0.25">
      <c r="A649" cm="1">
        <f t="array" ref="A649">IF(ROW()&lt;=ROWS(Table1[]), INDEX(Table1[SurveyNo], ROW()), INDEX(Table2[SurveyNo], ROW()-ROWS(Table1[])))</f>
        <v>0</v>
      </c>
      <c r="B649" s="77" cm="1">
        <f t="array" ref="B649">IF(ROW()&lt;=ROWS(Table1[]), INDEX(Table1[Date], ROW()), INDEX(Table2[Date], ROW()-ROWS(Table1[])))</f>
        <v>45656</v>
      </c>
      <c r="C649" cm="1">
        <f t="array" ref="C649">IF(ROW()&lt;=ROWS(Table1[]), INDEX(Table1[SampleID], ROW()), INDEX(Table2[SampleID], ROW()-ROWS(Table1[])))</f>
        <v>0</v>
      </c>
      <c r="D649" t="str" cm="1">
        <f t="array" ref="D649">IF(ROW()&lt;=ROWS(Table1[]), INDEX(Table1[Survey], ROW()), INDEX(Table2[Survey], ROW()-ROWS(Table1[])))</f>
        <v>Chipps</v>
      </c>
      <c r="E649" t="str" cm="1">
        <f t="array" ref="E649">IF(ROW()&lt;=ROWS(Table1[]), INDEX(Table1[Station Code], ROW()), INDEX(Table2[Station], ROW()-ROWS(Table1[])))</f>
        <v>SB018N</v>
      </c>
      <c r="F649" cm="1">
        <f t="array" ref="F649">IF(ROW()&lt;=ROWS(Table1[]), INDEX(Table1[Region], ROW()), INDEX(Table2[Region], ROW()-ROWS(Table1[])))</f>
        <v>0</v>
      </c>
      <c r="G649" cm="1">
        <f t="array" ref="G649">IF(ROW()&lt;=ROWS(Table1[]), INDEX(Table1[Subregion], ROW()), INDEX(Table2[Subregion], ROW()-ROWS(Table1[])))</f>
        <v>0</v>
      </c>
      <c r="H649" t="str" cm="1">
        <f t="array" ref="H649">IF(ROW()&lt;=ROWS(Table1[]), INDEX(Table1[Stratum], ROW()), INDEX(Table2[Stratum], ROW()-ROWS(Table1[])))</f>
        <v>Chipps Island</v>
      </c>
      <c r="I649" cm="1">
        <f t="array" ref="I649">IF(ROW()&lt;=ROWS(Table1[]), INDEX(Table1[Fork Length], ROW()), INDEX(Table2[Length], ROW()-ROWS(Table1[])))</f>
        <v>122</v>
      </c>
      <c r="J649" cm="1">
        <f t="array" ref="J649">IF(ROW()&lt;=ROWS(Table1[]), INDEX(Table1[Catch], ROW()), INDEX(Table2[Frequency], ROW()-ROWS(Table1[])))</f>
        <v>1</v>
      </c>
      <c r="K649" t="str" cm="1">
        <f t="array" ref="K649">IF(ROW()&lt;=ROWS(Table1[]), INDEX(Table1[Life Stage], ROW()), INDEX(Table2[Life Stage], ROW()-ROWS(Table1[])))</f>
        <v>Adult</v>
      </c>
      <c r="L649" s="50" cm="1">
        <f t="array" ref="L649">IF(ROW()&lt;=ROWS(Table1[]), INDEX(Table1[SalvageSum], ROW()), INDEX(Table2[SalvageSum], ROW()-ROWS(Table1[])))</f>
        <v>0</v>
      </c>
      <c r="M649" s="50" cm="1">
        <f t="array" ref="M649">IF(ROW()&lt;=ROWS(Table1[]), INDEX(Table1[ExpSalv], ROW()), INDEX(Table2[ExpSalv], ROW()-ROWS(Table1[])))</f>
        <v>0</v>
      </c>
      <c r="N649" t="str" cm="1">
        <f t="array" ref="N649">IF(ROW()&lt;=ROWS(Table1[]), INDEX(Table1[Agency], ROW()), INDEX(Table2[Agency], ROW()-ROWS(Table1[])))</f>
        <v>USFWS</v>
      </c>
      <c r="O649" cm="1">
        <f t="array" ref="O649">IF(ROW()&lt;=ROWS(Table1[]), INDEX(Table1[Notes], ROW()), INDEX(Table2[Comments], ROW()-ROWS(Table1[])))</f>
        <v>0</v>
      </c>
    </row>
    <row r="650" spans="1:15" x14ac:dyDescent="0.25">
      <c r="A650" cm="1">
        <f t="array" ref="A650">IF(ROW()&lt;=ROWS(Table1[]), INDEX(Table1[SurveyNo], ROW()), INDEX(Table2[SurveyNo], ROW()-ROWS(Table1[])))</f>
        <v>0</v>
      </c>
      <c r="B650" s="77" cm="1">
        <f t="array" ref="B650">IF(ROW()&lt;=ROWS(Table1[]), INDEX(Table1[Date], ROW()), INDEX(Table2[Date], ROW()-ROWS(Table1[])))</f>
        <v>45656</v>
      </c>
      <c r="C650" cm="1">
        <f t="array" ref="C650">IF(ROW()&lt;=ROWS(Table1[]), INDEX(Table1[SampleID], ROW()), INDEX(Table2[SampleID], ROW()-ROWS(Table1[])))</f>
        <v>0</v>
      </c>
      <c r="D650" t="str" cm="1">
        <f t="array" ref="D650">IF(ROW()&lt;=ROWS(Table1[]), INDEX(Table1[Survey], ROW()), INDEX(Table2[Survey], ROW()-ROWS(Table1[])))</f>
        <v>Chipps</v>
      </c>
      <c r="E650" t="str" cm="1">
        <f t="array" ref="E650">IF(ROW()&lt;=ROWS(Table1[]), INDEX(Table1[Station Code], ROW()), INDEX(Table2[Station], ROW()-ROWS(Table1[])))</f>
        <v>SB018N</v>
      </c>
      <c r="F650" cm="1">
        <f t="array" ref="F650">IF(ROW()&lt;=ROWS(Table1[]), INDEX(Table1[Region], ROW()), INDEX(Table2[Region], ROW()-ROWS(Table1[])))</f>
        <v>0</v>
      </c>
      <c r="G650" cm="1">
        <f t="array" ref="G650">IF(ROW()&lt;=ROWS(Table1[]), INDEX(Table1[Subregion], ROW()), INDEX(Table2[Subregion], ROW()-ROWS(Table1[])))</f>
        <v>0</v>
      </c>
      <c r="H650" t="str" cm="1">
        <f t="array" ref="H650">IF(ROW()&lt;=ROWS(Table1[]), INDEX(Table1[Stratum], ROW()), INDEX(Table2[Stratum], ROW()-ROWS(Table1[])))</f>
        <v>Chipps Island</v>
      </c>
      <c r="I650" cm="1">
        <f t="array" ref="I650">IF(ROW()&lt;=ROWS(Table1[]), INDEX(Table1[Fork Length], ROW()), INDEX(Table2[Length], ROW()-ROWS(Table1[])))</f>
        <v>110</v>
      </c>
      <c r="J650" cm="1">
        <f t="array" ref="J650">IF(ROW()&lt;=ROWS(Table1[]), INDEX(Table1[Catch], ROW()), INDEX(Table2[Frequency], ROW()-ROWS(Table1[])))</f>
        <v>1</v>
      </c>
      <c r="K650" t="str" cm="1">
        <f t="array" ref="K650">IF(ROW()&lt;=ROWS(Table1[]), INDEX(Table1[Life Stage], ROW()), INDEX(Table2[Life Stage], ROW()-ROWS(Table1[])))</f>
        <v>Adult</v>
      </c>
      <c r="L650" s="50" cm="1">
        <f t="array" ref="L650">IF(ROW()&lt;=ROWS(Table1[]), INDEX(Table1[SalvageSum], ROW()), INDEX(Table2[SalvageSum], ROW()-ROWS(Table1[])))</f>
        <v>0</v>
      </c>
      <c r="M650" s="50" cm="1">
        <f t="array" ref="M650">IF(ROW()&lt;=ROWS(Table1[]), INDEX(Table1[ExpSalv], ROW()), INDEX(Table2[ExpSalv], ROW()-ROWS(Table1[])))</f>
        <v>0</v>
      </c>
      <c r="N650" t="str" cm="1">
        <f t="array" ref="N650">IF(ROW()&lt;=ROWS(Table1[]), INDEX(Table1[Agency], ROW()), INDEX(Table2[Agency], ROW()-ROWS(Table1[])))</f>
        <v>USFWS</v>
      </c>
      <c r="O650" cm="1">
        <f t="array" ref="O650">IF(ROW()&lt;=ROWS(Table1[]), INDEX(Table1[Notes], ROW()), INDEX(Table2[Comments], ROW()-ROWS(Table1[])))</f>
        <v>0</v>
      </c>
    </row>
    <row r="651" spans="1:15" x14ac:dyDescent="0.25">
      <c r="A651" cm="1">
        <f t="array" ref="A651">IF(ROW()&lt;=ROWS(Table1[]), INDEX(Table1[SurveyNo], ROW()), INDEX(Table2[SurveyNo], ROW()-ROWS(Table1[])))</f>
        <v>0</v>
      </c>
      <c r="B651" s="77" cm="1">
        <f t="array" ref="B651">IF(ROW()&lt;=ROWS(Table1[]), INDEX(Table1[Date], ROW()), INDEX(Table2[Date], ROW()-ROWS(Table1[])))</f>
        <v>45656</v>
      </c>
      <c r="C651" cm="1">
        <f t="array" ref="C651">IF(ROW()&lt;=ROWS(Table1[]), INDEX(Table1[SampleID], ROW()), INDEX(Table2[SampleID], ROW()-ROWS(Table1[])))</f>
        <v>0</v>
      </c>
      <c r="D651" t="str" cm="1">
        <f t="array" ref="D651">IF(ROW()&lt;=ROWS(Table1[]), INDEX(Table1[Survey], ROW()), INDEX(Table2[Survey], ROW()-ROWS(Table1[])))</f>
        <v>Chipps</v>
      </c>
      <c r="E651" t="str" cm="1">
        <f t="array" ref="E651">IF(ROW()&lt;=ROWS(Table1[]), INDEX(Table1[Station Code], ROW()), INDEX(Table2[Station], ROW()-ROWS(Table1[])))</f>
        <v>SB018N</v>
      </c>
      <c r="F651" cm="1">
        <f t="array" ref="F651">IF(ROW()&lt;=ROWS(Table1[]), INDEX(Table1[Region], ROW()), INDEX(Table2[Region], ROW()-ROWS(Table1[])))</f>
        <v>0</v>
      </c>
      <c r="G651" cm="1">
        <f t="array" ref="G651">IF(ROW()&lt;=ROWS(Table1[]), INDEX(Table1[Subregion], ROW()), INDEX(Table2[Subregion], ROW()-ROWS(Table1[])))</f>
        <v>0</v>
      </c>
      <c r="H651" t="str" cm="1">
        <f t="array" ref="H651">IF(ROW()&lt;=ROWS(Table1[]), INDEX(Table1[Stratum], ROW()), INDEX(Table2[Stratum], ROW()-ROWS(Table1[])))</f>
        <v>Chipps Island</v>
      </c>
      <c r="I651" cm="1">
        <f t="array" ref="I651">IF(ROW()&lt;=ROWS(Table1[]), INDEX(Table1[Fork Length], ROW()), INDEX(Table2[Length], ROW()-ROWS(Table1[])))</f>
        <v>105</v>
      </c>
      <c r="J651" cm="1">
        <f t="array" ref="J651">IF(ROW()&lt;=ROWS(Table1[]), INDEX(Table1[Catch], ROW()), INDEX(Table2[Frequency], ROW()-ROWS(Table1[])))</f>
        <v>1</v>
      </c>
      <c r="K651" t="str" cm="1">
        <f t="array" ref="K651">IF(ROW()&lt;=ROWS(Table1[]), INDEX(Table1[Life Stage], ROW()), INDEX(Table2[Life Stage], ROW()-ROWS(Table1[])))</f>
        <v>Adult</v>
      </c>
      <c r="L651" s="50" cm="1">
        <f t="array" ref="L651">IF(ROW()&lt;=ROWS(Table1[]), INDEX(Table1[SalvageSum], ROW()), INDEX(Table2[SalvageSum], ROW()-ROWS(Table1[])))</f>
        <v>0</v>
      </c>
      <c r="M651" s="50" cm="1">
        <f t="array" ref="M651">IF(ROW()&lt;=ROWS(Table1[]), INDEX(Table1[ExpSalv], ROW()), INDEX(Table2[ExpSalv], ROW()-ROWS(Table1[])))</f>
        <v>0</v>
      </c>
      <c r="N651" t="str" cm="1">
        <f t="array" ref="N651">IF(ROW()&lt;=ROWS(Table1[]), INDEX(Table1[Agency], ROW()), INDEX(Table2[Agency], ROW()-ROWS(Table1[])))</f>
        <v>USFWS</v>
      </c>
      <c r="O651" cm="1">
        <f t="array" ref="O651">IF(ROW()&lt;=ROWS(Table1[]), INDEX(Table1[Notes], ROW()), INDEX(Table2[Comments], ROW()-ROWS(Table1[])))</f>
        <v>0</v>
      </c>
    </row>
    <row r="652" spans="1:15" x14ac:dyDescent="0.25">
      <c r="A652" cm="1">
        <f t="array" ref="A652">IF(ROW()&lt;=ROWS(Table1[]), INDEX(Table1[SurveyNo], ROW()), INDEX(Table2[SurveyNo], ROW()-ROWS(Table1[])))</f>
        <v>0</v>
      </c>
      <c r="B652" s="77" cm="1">
        <f t="array" ref="B652">IF(ROW()&lt;=ROWS(Table1[]), INDEX(Table1[Date], ROW()), INDEX(Table2[Date], ROW()-ROWS(Table1[])))</f>
        <v>45656</v>
      </c>
      <c r="C652" cm="1">
        <f t="array" ref="C652">IF(ROW()&lt;=ROWS(Table1[]), INDEX(Table1[SampleID], ROW()), INDEX(Table2[SampleID], ROW()-ROWS(Table1[])))</f>
        <v>0</v>
      </c>
      <c r="D652" t="str" cm="1">
        <f t="array" ref="D652">IF(ROW()&lt;=ROWS(Table1[]), INDEX(Table1[Survey], ROW()), INDEX(Table2[Survey], ROW()-ROWS(Table1[])))</f>
        <v>Chipps</v>
      </c>
      <c r="E652" t="str" cm="1">
        <f t="array" ref="E652">IF(ROW()&lt;=ROWS(Table1[]), INDEX(Table1[Station Code], ROW()), INDEX(Table2[Station], ROW()-ROWS(Table1[])))</f>
        <v>SB018N</v>
      </c>
      <c r="F652" cm="1">
        <f t="array" ref="F652">IF(ROW()&lt;=ROWS(Table1[]), INDEX(Table1[Region], ROW()), INDEX(Table2[Region], ROW()-ROWS(Table1[])))</f>
        <v>0</v>
      </c>
      <c r="G652" cm="1">
        <f t="array" ref="G652">IF(ROW()&lt;=ROWS(Table1[]), INDEX(Table1[Subregion], ROW()), INDEX(Table2[Subregion], ROW()-ROWS(Table1[])))</f>
        <v>0</v>
      </c>
      <c r="H652" t="str" cm="1">
        <f t="array" ref="H652">IF(ROW()&lt;=ROWS(Table1[]), INDEX(Table1[Stratum], ROW()), INDEX(Table2[Stratum], ROW()-ROWS(Table1[])))</f>
        <v>Chipps Island</v>
      </c>
      <c r="I652" cm="1">
        <f t="array" ref="I652">IF(ROW()&lt;=ROWS(Table1[]), INDEX(Table1[Fork Length], ROW()), INDEX(Table2[Length], ROW()-ROWS(Table1[])))</f>
        <v>108</v>
      </c>
      <c r="J652" cm="1">
        <f t="array" ref="J652">IF(ROW()&lt;=ROWS(Table1[]), INDEX(Table1[Catch], ROW()), INDEX(Table2[Frequency], ROW()-ROWS(Table1[])))</f>
        <v>1</v>
      </c>
      <c r="K652" t="str" cm="1">
        <f t="array" ref="K652">IF(ROW()&lt;=ROWS(Table1[]), INDEX(Table1[Life Stage], ROW()), INDEX(Table2[Life Stage], ROW()-ROWS(Table1[])))</f>
        <v>Adult</v>
      </c>
      <c r="L652" s="50" cm="1">
        <f t="array" ref="L652">IF(ROW()&lt;=ROWS(Table1[]), INDEX(Table1[SalvageSum], ROW()), INDEX(Table2[SalvageSum], ROW()-ROWS(Table1[])))</f>
        <v>0</v>
      </c>
      <c r="M652" s="50" cm="1">
        <f t="array" ref="M652">IF(ROW()&lt;=ROWS(Table1[]), INDEX(Table1[ExpSalv], ROW()), INDEX(Table2[ExpSalv], ROW()-ROWS(Table1[])))</f>
        <v>0</v>
      </c>
      <c r="N652" t="str" cm="1">
        <f t="array" ref="N652">IF(ROW()&lt;=ROWS(Table1[]), INDEX(Table1[Agency], ROW()), INDEX(Table2[Agency], ROW()-ROWS(Table1[])))</f>
        <v>USFWS</v>
      </c>
      <c r="O652" cm="1">
        <f t="array" ref="O652">IF(ROW()&lt;=ROWS(Table1[]), INDEX(Table1[Notes], ROW()), INDEX(Table2[Comments], ROW()-ROWS(Table1[])))</f>
        <v>0</v>
      </c>
    </row>
    <row r="653" spans="1:15" x14ac:dyDescent="0.25">
      <c r="A653" cm="1">
        <f t="array" ref="A653">IF(ROW()&lt;=ROWS(Table1[]), INDEX(Table1[SurveyNo], ROW()), INDEX(Table2[SurveyNo], ROW()-ROWS(Table1[])))</f>
        <v>0</v>
      </c>
      <c r="B653" s="77" cm="1">
        <f t="array" ref="B653">IF(ROW()&lt;=ROWS(Table1[]), INDEX(Table1[Date], ROW()), INDEX(Table2[Date], ROW()-ROWS(Table1[])))</f>
        <v>45656</v>
      </c>
      <c r="C653" cm="1">
        <f t="array" ref="C653">IF(ROW()&lt;=ROWS(Table1[]), INDEX(Table1[SampleID], ROW()), INDEX(Table2[SampleID], ROW()-ROWS(Table1[])))</f>
        <v>0</v>
      </c>
      <c r="D653" t="str" cm="1">
        <f t="array" ref="D653">IF(ROW()&lt;=ROWS(Table1[]), INDEX(Table1[Survey], ROW()), INDEX(Table2[Survey], ROW()-ROWS(Table1[])))</f>
        <v>Chipps</v>
      </c>
      <c r="E653" t="str" cm="1">
        <f t="array" ref="E653">IF(ROW()&lt;=ROWS(Table1[]), INDEX(Table1[Station Code], ROW()), INDEX(Table2[Station], ROW()-ROWS(Table1[])))</f>
        <v>SB018S</v>
      </c>
      <c r="F653" cm="1">
        <f t="array" ref="F653">IF(ROW()&lt;=ROWS(Table1[]), INDEX(Table1[Region], ROW()), INDEX(Table2[Region], ROW()-ROWS(Table1[])))</f>
        <v>0</v>
      </c>
      <c r="G653" cm="1">
        <f t="array" ref="G653">IF(ROW()&lt;=ROWS(Table1[]), INDEX(Table1[Subregion], ROW()), INDEX(Table2[Subregion], ROW()-ROWS(Table1[])))</f>
        <v>0</v>
      </c>
      <c r="H653" t="str" cm="1">
        <f t="array" ref="H653">IF(ROW()&lt;=ROWS(Table1[]), INDEX(Table1[Stratum], ROW()), INDEX(Table2[Stratum], ROW()-ROWS(Table1[])))</f>
        <v>Chipps Island</v>
      </c>
      <c r="I653" cm="1">
        <f t="array" ref="I653">IF(ROW()&lt;=ROWS(Table1[]), INDEX(Table1[Fork Length], ROW()), INDEX(Table2[Length], ROW()-ROWS(Table1[])))</f>
        <v>99</v>
      </c>
      <c r="J653" cm="1">
        <f t="array" ref="J653">IF(ROW()&lt;=ROWS(Table1[]), INDEX(Table1[Catch], ROW()), INDEX(Table2[Frequency], ROW()-ROWS(Table1[])))</f>
        <v>1</v>
      </c>
      <c r="K653" t="str" cm="1">
        <f t="array" ref="K653">IF(ROW()&lt;=ROWS(Table1[]), INDEX(Table1[Life Stage], ROW()), INDEX(Table2[Life Stage], ROW()-ROWS(Table1[])))</f>
        <v>Adult</v>
      </c>
      <c r="L653" s="50" cm="1">
        <f t="array" ref="L653">IF(ROW()&lt;=ROWS(Table1[]), INDEX(Table1[SalvageSum], ROW()), INDEX(Table2[SalvageSum], ROW()-ROWS(Table1[])))</f>
        <v>0</v>
      </c>
      <c r="M653" s="50" cm="1">
        <f t="array" ref="M653">IF(ROW()&lt;=ROWS(Table1[]), INDEX(Table1[ExpSalv], ROW()), INDEX(Table2[ExpSalv], ROW()-ROWS(Table1[])))</f>
        <v>0</v>
      </c>
      <c r="N653" t="str" cm="1">
        <f t="array" ref="N653">IF(ROW()&lt;=ROWS(Table1[]), INDEX(Table1[Agency], ROW()), INDEX(Table2[Agency], ROW()-ROWS(Table1[])))</f>
        <v>USFWS</v>
      </c>
      <c r="O653" cm="1">
        <f t="array" ref="O653">IF(ROW()&lt;=ROWS(Table1[]), INDEX(Table1[Notes], ROW()), INDEX(Table2[Comments], ROW()-ROWS(Table1[])))</f>
        <v>0</v>
      </c>
    </row>
    <row r="654" spans="1:15" x14ac:dyDescent="0.25">
      <c r="A654" cm="1">
        <f t="array" ref="A654">IF(ROW()&lt;=ROWS(Table1[]), INDEX(Table1[SurveyNo], ROW()), INDEX(Table2[SurveyNo], ROW()-ROWS(Table1[])))</f>
        <v>0</v>
      </c>
      <c r="B654" s="77" cm="1">
        <f t="array" ref="B654">IF(ROW()&lt;=ROWS(Table1[]), INDEX(Table1[Date], ROW()), INDEX(Table2[Date], ROW()-ROWS(Table1[])))</f>
        <v>45656</v>
      </c>
      <c r="C654" cm="1">
        <f t="array" ref="C654">IF(ROW()&lt;=ROWS(Table1[]), INDEX(Table1[SampleID], ROW()), INDEX(Table2[SampleID], ROW()-ROWS(Table1[])))</f>
        <v>0</v>
      </c>
      <c r="D654" t="str" cm="1">
        <f t="array" ref="D654">IF(ROW()&lt;=ROWS(Table1[]), INDEX(Table1[Survey], ROW()), INDEX(Table2[Survey], ROW()-ROWS(Table1[])))</f>
        <v>Chipps</v>
      </c>
      <c r="E654" t="str" cm="1">
        <f t="array" ref="E654">IF(ROW()&lt;=ROWS(Table1[]), INDEX(Table1[Station Code], ROW()), INDEX(Table2[Station], ROW()-ROWS(Table1[])))</f>
        <v>SB018M</v>
      </c>
      <c r="F654" cm="1">
        <f t="array" ref="F654">IF(ROW()&lt;=ROWS(Table1[]), INDEX(Table1[Region], ROW()), INDEX(Table2[Region], ROW()-ROWS(Table1[])))</f>
        <v>0</v>
      </c>
      <c r="G654" cm="1">
        <f t="array" ref="G654">IF(ROW()&lt;=ROWS(Table1[]), INDEX(Table1[Subregion], ROW()), INDEX(Table2[Subregion], ROW()-ROWS(Table1[])))</f>
        <v>0</v>
      </c>
      <c r="H654" t="str" cm="1">
        <f t="array" ref="H654">IF(ROW()&lt;=ROWS(Table1[]), INDEX(Table1[Stratum], ROW()), INDEX(Table2[Stratum], ROW()-ROWS(Table1[])))</f>
        <v>Chipps Island</v>
      </c>
      <c r="I654" cm="1">
        <f t="array" ref="I654">IF(ROW()&lt;=ROWS(Table1[]), INDEX(Table1[Fork Length], ROW()), INDEX(Table2[Length], ROW()-ROWS(Table1[])))</f>
        <v>107</v>
      </c>
      <c r="J654" cm="1">
        <f t="array" ref="J654">IF(ROW()&lt;=ROWS(Table1[]), INDEX(Table1[Catch], ROW()), INDEX(Table2[Frequency], ROW()-ROWS(Table1[])))</f>
        <v>1</v>
      </c>
      <c r="K654" t="str" cm="1">
        <f t="array" ref="K654">IF(ROW()&lt;=ROWS(Table1[]), INDEX(Table1[Life Stage], ROW()), INDEX(Table2[Life Stage], ROW()-ROWS(Table1[])))</f>
        <v>Adult</v>
      </c>
      <c r="L654" s="50" cm="1">
        <f t="array" ref="L654">IF(ROW()&lt;=ROWS(Table1[]), INDEX(Table1[SalvageSum], ROW()), INDEX(Table2[SalvageSum], ROW()-ROWS(Table1[])))</f>
        <v>0</v>
      </c>
      <c r="M654" s="50" cm="1">
        <f t="array" ref="M654">IF(ROW()&lt;=ROWS(Table1[]), INDEX(Table1[ExpSalv], ROW()), INDEX(Table2[ExpSalv], ROW()-ROWS(Table1[])))</f>
        <v>0</v>
      </c>
      <c r="N654" t="str" cm="1">
        <f t="array" ref="N654">IF(ROW()&lt;=ROWS(Table1[]), INDEX(Table1[Agency], ROW()), INDEX(Table2[Agency], ROW()-ROWS(Table1[])))</f>
        <v>USFWS</v>
      </c>
      <c r="O654" cm="1">
        <f t="array" ref="O654">IF(ROW()&lt;=ROWS(Table1[]), INDEX(Table1[Notes], ROW()), INDEX(Table2[Comments], ROW()-ROWS(Table1[])))</f>
        <v>0</v>
      </c>
    </row>
    <row r="655" spans="1:15" x14ac:dyDescent="0.25">
      <c r="A655" cm="1">
        <f t="array" ref="A655">IF(ROW()&lt;=ROWS(Table1[]), INDEX(Table1[SurveyNo], ROW()), INDEX(Table2[SurveyNo], ROW()-ROWS(Table1[])))</f>
        <v>0</v>
      </c>
      <c r="B655" s="77" cm="1">
        <f t="array" ref="B655">IF(ROW()&lt;=ROWS(Table1[]), INDEX(Table1[Date], ROW()), INDEX(Table2[Date], ROW()-ROWS(Table1[])))</f>
        <v>45659</v>
      </c>
      <c r="C655" cm="1">
        <f t="array" ref="C655">IF(ROW()&lt;=ROWS(Table1[]), INDEX(Table1[SampleID], ROW()), INDEX(Table2[SampleID], ROW()-ROWS(Table1[])))</f>
        <v>0</v>
      </c>
      <c r="D655" t="str" cm="1">
        <f t="array" ref="D655">IF(ROW()&lt;=ROWS(Table1[]), INDEX(Table1[Survey], ROW()), INDEX(Table2[Survey], ROW()-ROWS(Table1[])))</f>
        <v>Chipps</v>
      </c>
      <c r="E655" t="str" cm="1">
        <f t="array" ref="E655">IF(ROW()&lt;=ROWS(Table1[]), INDEX(Table1[Station Code], ROW()), INDEX(Table2[Station], ROW()-ROWS(Table1[])))</f>
        <v>SB018M</v>
      </c>
      <c r="F655" cm="1">
        <f t="array" ref="F655">IF(ROW()&lt;=ROWS(Table1[]), INDEX(Table1[Region], ROW()), INDEX(Table2[Region], ROW()-ROWS(Table1[])))</f>
        <v>0</v>
      </c>
      <c r="G655" cm="1">
        <f t="array" ref="G655">IF(ROW()&lt;=ROWS(Table1[]), INDEX(Table1[Subregion], ROW()), INDEX(Table2[Subregion], ROW()-ROWS(Table1[])))</f>
        <v>0</v>
      </c>
      <c r="H655" t="str" cm="1">
        <f t="array" ref="H655">IF(ROW()&lt;=ROWS(Table1[]), INDEX(Table1[Stratum], ROW()), INDEX(Table2[Stratum], ROW()-ROWS(Table1[])))</f>
        <v>Chipps Island</v>
      </c>
      <c r="I655" cm="1">
        <f t="array" ref="I655">IF(ROW()&lt;=ROWS(Table1[]), INDEX(Table1[Fork Length], ROW()), INDEX(Table2[Length], ROW()-ROWS(Table1[])))</f>
        <v>112</v>
      </c>
      <c r="J655" cm="1">
        <f t="array" ref="J655">IF(ROW()&lt;=ROWS(Table1[]), INDEX(Table1[Catch], ROW()), INDEX(Table2[Frequency], ROW()-ROWS(Table1[])))</f>
        <v>1</v>
      </c>
      <c r="K655" t="str" cm="1">
        <f t="array" ref="K655">IF(ROW()&lt;=ROWS(Table1[]), INDEX(Table1[Life Stage], ROW()), INDEX(Table2[Life Stage], ROW()-ROWS(Table1[])))</f>
        <v>Adult</v>
      </c>
      <c r="L655" s="50" cm="1">
        <f t="array" ref="L655">IF(ROW()&lt;=ROWS(Table1[]), INDEX(Table1[SalvageSum], ROW()), INDEX(Table2[SalvageSum], ROW()-ROWS(Table1[])))</f>
        <v>0</v>
      </c>
      <c r="M655" s="50" cm="1">
        <f t="array" ref="M655">IF(ROW()&lt;=ROWS(Table1[]), INDEX(Table1[ExpSalv], ROW()), INDEX(Table2[ExpSalv], ROW()-ROWS(Table1[])))</f>
        <v>0</v>
      </c>
      <c r="N655" t="str" cm="1">
        <f t="array" ref="N655">IF(ROW()&lt;=ROWS(Table1[]), INDEX(Table1[Agency], ROW()), INDEX(Table2[Agency], ROW()-ROWS(Table1[])))</f>
        <v>USFWS</v>
      </c>
      <c r="O655" cm="1">
        <f t="array" ref="O655">IF(ROW()&lt;=ROWS(Table1[]), INDEX(Table1[Notes], ROW()), INDEX(Table2[Comments], ROW()-ROWS(Table1[])))</f>
        <v>0</v>
      </c>
    </row>
    <row r="656" spans="1:15" x14ac:dyDescent="0.25">
      <c r="A656" cm="1">
        <f t="array" ref="A656">IF(ROW()&lt;=ROWS(Table1[]), INDEX(Table1[SurveyNo], ROW()), INDEX(Table2[SurveyNo], ROW()-ROWS(Table1[])))</f>
        <v>0</v>
      </c>
      <c r="B656" s="77" cm="1">
        <f t="array" ref="B656">IF(ROW()&lt;=ROWS(Table1[]), INDEX(Table1[Date], ROW()), INDEX(Table2[Date], ROW()-ROWS(Table1[])))</f>
        <v>45659</v>
      </c>
      <c r="C656" cm="1">
        <f t="array" ref="C656">IF(ROW()&lt;=ROWS(Table1[]), INDEX(Table1[SampleID], ROW()), INDEX(Table2[SampleID], ROW()-ROWS(Table1[])))</f>
        <v>0</v>
      </c>
      <c r="D656" t="str" cm="1">
        <f t="array" ref="D656">IF(ROW()&lt;=ROWS(Table1[]), INDEX(Table1[Survey], ROW()), INDEX(Table2[Survey], ROW()-ROWS(Table1[])))</f>
        <v>Chipps</v>
      </c>
      <c r="E656" t="str" cm="1">
        <f t="array" ref="E656">IF(ROW()&lt;=ROWS(Table1[]), INDEX(Table1[Station Code], ROW()), INDEX(Table2[Station], ROW()-ROWS(Table1[])))</f>
        <v>SB018M</v>
      </c>
      <c r="F656" cm="1">
        <f t="array" ref="F656">IF(ROW()&lt;=ROWS(Table1[]), INDEX(Table1[Region], ROW()), INDEX(Table2[Region], ROW()-ROWS(Table1[])))</f>
        <v>0</v>
      </c>
      <c r="G656" cm="1">
        <f t="array" ref="G656">IF(ROW()&lt;=ROWS(Table1[]), INDEX(Table1[Subregion], ROW()), INDEX(Table2[Subregion], ROW()-ROWS(Table1[])))</f>
        <v>0</v>
      </c>
      <c r="H656" t="str" cm="1">
        <f t="array" ref="H656">IF(ROW()&lt;=ROWS(Table1[]), INDEX(Table1[Stratum], ROW()), INDEX(Table2[Stratum], ROW()-ROWS(Table1[])))</f>
        <v>Chipps Island</v>
      </c>
      <c r="I656" cm="1">
        <f t="array" ref="I656">IF(ROW()&lt;=ROWS(Table1[]), INDEX(Table1[Fork Length], ROW()), INDEX(Table2[Length], ROW()-ROWS(Table1[])))</f>
        <v>99</v>
      </c>
      <c r="J656" cm="1">
        <f t="array" ref="J656">IF(ROW()&lt;=ROWS(Table1[]), INDEX(Table1[Catch], ROW()), INDEX(Table2[Frequency], ROW()-ROWS(Table1[])))</f>
        <v>1</v>
      </c>
      <c r="K656" t="str" cm="1">
        <f t="array" ref="K656">IF(ROW()&lt;=ROWS(Table1[]), INDEX(Table1[Life Stage], ROW()), INDEX(Table2[Life Stage], ROW()-ROWS(Table1[])))</f>
        <v>Adult</v>
      </c>
      <c r="L656" s="50" cm="1">
        <f t="array" ref="L656">IF(ROW()&lt;=ROWS(Table1[]), INDEX(Table1[SalvageSum], ROW()), INDEX(Table2[SalvageSum], ROW()-ROWS(Table1[])))</f>
        <v>0</v>
      </c>
      <c r="M656" s="50" cm="1">
        <f t="array" ref="M656">IF(ROW()&lt;=ROWS(Table1[]), INDEX(Table1[ExpSalv], ROW()), INDEX(Table2[ExpSalv], ROW()-ROWS(Table1[])))</f>
        <v>0</v>
      </c>
      <c r="N656" t="str" cm="1">
        <f t="array" ref="N656">IF(ROW()&lt;=ROWS(Table1[]), INDEX(Table1[Agency], ROW()), INDEX(Table2[Agency], ROW()-ROWS(Table1[])))</f>
        <v>USFWS</v>
      </c>
      <c r="O656" cm="1">
        <f t="array" ref="O656">IF(ROW()&lt;=ROWS(Table1[]), INDEX(Table1[Notes], ROW()), INDEX(Table2[Comments], ROW()-ROWS(Table1[])))</f>
        <v>0</v>
      </c>
    </row>
    <row r="657" spans="1:15" x14ac:dyDescent="0.25">
      <c r="A657" cm="1">
        <f t="array" ref="A657">IF(ROW()&lt;=ROWS(Table1[]), INDEX(Table1[SurveyNo], ROW()), INDEX(Table2[SurveyNo], ROW()-ROWS(Table1[])))</f>
        <v>0</v>
      </c>
      <c r="B657" s="77" cm="1">
        <f t="array" ref="B657">IF(ROW()&lt;=ROWS(Table1[]), INDEX(Table1[Date], ROW()), INDEX(Table2[Date], ROW()-ROWS(Table1[])))</f>
        <v>45659</v>
      </c>
      <c r="C657" cm="1">
        <f t="array" ref="C657">IF(ROW()&lt;=ROWS(Table1[]), INDEX(Table1[SampleID], ROW()), INDEX(Table2[SampleID], ROW()-ROWS(Table1[])))</f>
        <v>0</v>
      </c>
      <c r="D657" t="str" cm="1">
        <f t="array" ref="D657">IF(ROW()&lt;=ROWS(Table1[]), INDEX(Table1[Survey], ROW()), INDEX(Table2[Survey], ROW()-ROWS(Table1[])))</f>
        <v>Chipps</v>
      </c>
      <c r="E657" t="str" cm="1">
        <f t="array" ref="E657">IF(ROW()&lt;=ROWS(Table1[]), INDEX(Table1[Station Code], ROW()), INDEX(Table2[Station], ROW()-ROWS(Table1[])))</f>
        <v>SB018N</v>
      </c>
      <c r="F657" cm="1">
        <f t="array" ref="F657">IF(ROW()&lt;=ROWS(Table1[]), INDEX(Table1[Region], ROW()), INDEX(Table2[Region], ROW()-ROWS(Table1[])))</f>
        <v>0</v>
      </c>
      <c r="G657" cm="1">
        <f t="array" ref="G657">IF(ROW()&lt;=ROWS(Table1[]), INDEX(Table1[Subregion], ROW()), INDEX(Table2[Subregion], ROW()-ROWS(Table1[])))</f>
        <v>0</v>
      </c>
      <c r="H657" t="str" cm="1">
        <f t="array" ref="H657">IF(ROW()&lt;=ROWS(Table1[]), INDEX(Table1[Stratum], ROW()), INDEX(Table2[Stratum], ROW()-ROWS(Table1[])))</f>
        <v>Chipps Island</v>
      </c>
      <c r="I657" cm="1">
        <f t="array" ref="I657">IF(ROW()&lt;=ROWS(Table1[]), INDEX(Table1[Fork Length], ROW()), INDEX(Table2[Length], ROW()-ROWS(Table1[])))</f>
        <v>114</v>
      </c>
      <c r="J657" cm="1">
        <f t="array" ref="J657">IF(ROW()&lt;=ROWS(Table1[]), INDEX(Table1[Catch], ROW()), INDEX(Table2[Frequency], ROW()-ROWS(Table1[])))</f>
        <v>1</v>
      </c>
      <c r="K657" t="str" cm="1">
        <f t="array" ref="K657">IF(ROW()&lt;=ROWS(Table1[]), INDEX(Table1[Life Stage], ROW()), INDEX(Table2[Life Stage], ROW()-ROWS(Table1[])))</f>
        <v>Adult</v>
      </c>
      <c r="L657" s="50" cm="1">
        <f t="array" ref="L657">IF(ROW()&lt;=ROWS(Table1[]), INDEX(Table1[SalvageSum], ROW()), INDEX(Table2[SalvageSum], ROW()-ROWS(Table1[])))</f>
        <v>0</v>
      </c>
      <c r="M657" s="50" cm="1">
        <f t="array" ref="M657">IF(ROW()&lt;=ROWS(Table1[]), INDEX(Table1[ExpSalv], ROW()), INDEX(Table2[ExpSalv], ROW()-ROWS(Table1[])))</f>
        <v>0</v>
      </c>
      <c r="N657" t="str" cm="1">
        <f t="array" ref="N657">IF(ROW()&lt;=ROWS(Table1[]), INDEX(Table1[Agency], ROW()), INDEX(Table2[Agency], ROW()-ROWS(Table1[])))</f>
        <v>USFWS</v>
      </c>
      <c r="O657" cm="1">
        <f t="array" ref="O657">IF(ROW()&lt;=ROWS(Table1[]), INDEX(Table1[Notes], ROW()), INDEX(Table2[Comments], ROW()-ROWS(Table1[])))</f>
        <v>0</v>
      </c>
    </row>
    <row r="658" spans="1:15" x14ac:dyDescent="0.25">
      <c r="A658" cm="1">
        <f t="array" ref="A658">IF(ROW()&lt;=ROWS(Table1[]), INDEX(Table1[SurveyNo], ROW()), INDEX(Table2[SurveyNo], ROW()-ROWS(Table1[])))</f>
        <v>0</v>
      </c>
      <c r="B658" s="77" cm="1">
        <f t="array" ref="B658">IF(ROW()&lt;=ROWS(Table1[]), INDEX(Table1[Date], ROW()), INDEX(Table2[Date], ROW()-ROWS(Table1[])))</f>
        <v>45659</v>
      </c>
      <c r="C658" cm="1">
        <f t="array" ref="C658">IF(ROW()&lt;=ROWS(Table1[]), INDEX(Table1[SampleID], ROW()), INDEX(Table2[SampleID], ROW()-ROWS(Table1[])))</f>
        <v>0</v>
      </c>
      <c r="D658" t="str" cm="1">
        <f t="array" ref="D658">IF(ROW()&lt;=ROWS(Table1[]), INDEX(Table1[Survey], ROW()), INDEX(Table2[Survey], ROW()-ROWS(Table1[])))</f>
        <v>Chipps</v>
      </c>
      <c r="E658" t="str" cm="1">
        <f t="array" ref="E658">IF(ROW()&lt;=ROWS(Table1[]), INDEX(Table1[Station Code], ROW()), INDEX(Table2[Station], ROW()-ROWS(Table1[])))</f>
        <v>SB018S</v>
      </c>
      <c r="F658" cm="1">
        <f t="array" ref="F658">IF(ROW()&lt;=ROWS(Table1[]), INDEX(Table1[Region], ROW()), INDEX(Table2[Region], ROW()-ROWS(Table1[])))</f>
        <v>0</v>
      </c>
      <c r="G658" cm="1">
        <f t="array" ref="G658">IF(ROW()&lt;=ROWS(Table1[]), INDEX(Table1[Subregion], ROW()), INDEX(Table2[Subregion], ROW()-ROWS(Table1[])))</f>
        <v>0</v>
      </c>
      <c r="H658" t="str" cm="1">
        <f t="array" ref="H658">IF(ROW()&lt;=ROWS(Table1[]), INDEX(Table1[Stratum], ROW()), INDEX(Table2[Stratum], ROW()-ROWS(Table1[])))</f>
        <v>Chipps Island</v>
      </c>
      <c r="I658" cm="1">
        <f t="array" ref="I658">IF(ROW()&lt;=ROWS(Table1[]), INDEX(Table1[Fork Length], ROW()), INDEX(Table2[Length], ROW()-ROWS(Table1[])))</f>
        <v>121</v>
      </c>
      <c r="J658" cm="1">
        <f t="array" ref="J658">IF(ROW()&lt;=ROWS(Table1[]), INDEX(Table1[Catch], ROW()), INDEX(Table2[Frequency], ROW()-ROWS(Table1[])))</f>
        <v>1</v>
      </c>
      <c r="K658" t="str" cm="1">
        <f t="array" ref="K658">IF(ROW()&lt;=ROWS(Table1[]), INDEX(Table1[Life Stage], ROW()), INDEX(Table2[Life Stage], ROW()-ROWS(Table1[])))</f>
        <v>Adult</v>
      </c>
      <c r="L658" s="50" cm="1">
        <f t="array" ref="L658">IF(ROW()&lt;=ROWS(Table1[]), INDEX(Table1[SalvageSum], ROW()), INDEX(Table2[SalvageSum], ROW()-ROWS(Table1[])))</f>
        <v>0</v>
      </c>
      <c r="M658" s="50" cm="1">
        <f t="array" ref="M658">IF(ROW()&lt;=ROWS(Table1[]), INDEX(Table1[ExpSalv], ROW()), INDEX(Table2[ExpSalv], ROW()-ROWS(Table1[])))</f>
        <v>0</v>
      </c>
      <c r="N658" t="str" cm="1">
        <f t="array" ref="N658">IF(ROW()&lt;=ROWS(Table1[]), INDEX(Table1[Agency], ROW()), INDEX(Table2[Agency], ROW()-ROWS(Table1[])))</f>
        <v>USFWS</v>
      </c>
      <c r="O658" cm="1">
        <f t="array" ref="O658">IF(ROW()&lt;=ROWS(Table1[]), INDEX(Table1[Notes], ROW()), INDEX(Table2[Comments], ROW()-ROWS(Table1[])))</f>
        <v>0</v>
      </c>
    </row>
    <row r="659" spans="1:15" x14ac:dyDescent="0.25">
      <c r="A659" cm="1">
        <f t="array" ref="A659">IF(ROW()&lt;=ROWS(Table1[]), INDEX(Table1[SurveyNo], ROW()), INDEX(Table2[SurveyNo], ROW()-ROWS(Table1[])))</f>
        <v>0</v>
      </c>
      <c r="B659" s="77" cm="1">
        <f t="array" ref="B659">IF(ROW()&lt;=ROWS(Table1[]), INDEX(Table1[Date], ROW()), INDEX(Table2[Date], ROW()-ROWS(Table1[])))</f>
        <v>45659</v>
      </c>
      <c r="C659" cm="1">
        <f t="array" ref="C659">IF(ROW()&lt;=ROWS(Table1[]), INDEX(Table1[SampleID], ROW()), INDEX(Table2[SampleID], ROW()-ROWS(Table1[])))</f>
        <v>0</v>
      </c>
      <c r="D659" t="str" cm="1">
        <f t="array" ref="D659">IF(ROW()&lt;=ROWS(Table1[]), INDEX(Table1[Survey], ROW()), INDEX(Table2[Survey], ROW()-ROWS(Table1[])))</f>
        <v>Chipps</v>
      </c>
      <c r="E659" t="str" cm="1">
        <f t="array" ref="E659">IF(ROW()&lt;=ROWS(Table1[]), INDEX(Table1[Station Code], ROW()), INDEX(Table2[Station], ROW()-ROWS(Table1[])))</f>
        <v>SB018S</v>
      </c>
      <c r="F659" cm="1">
        <f t="array" ref="F659">IF(ROW()&lt;=ROWS(Table1[]), INDEX(Table1[Region], ROW()), INDEX(Table2[Region], ROW()-ROWS(Table1[])))</f>
        <v>0</v>
      </c>
      <c r="G659" cm="1">
        <f t="array" ref="G659">IF(ROW()&lt;=ROWS(Table1[]), INDEX(Table1[Subregion], ROW()), INDEX(Table2[Subregion], ROW()-ROWS(Table1[])))</f>
        <v>0</v>
      </c>
      <c r="H659" t="str" cm="1">
        <f t="array" ref="H659">IF(ROW()&lt;=ROWS(Table1[]), INDEX(Table1[Stratum], ROW()), INDEX(Table2[Stratum], ROW()-ROWS(Table1[])))</f>
        <v>Chipps Island</v>
      </c>
      <c r="I659" cm="1">
        <f t="array" ref="I659">IF(ROW()&lt;=ROWS(Table1[]), INDEX(Table1[Fork Length], ROW()), INDEX(Table2[Length], ROW()-ROWS(Table1[])))</f>
        <v>90</v>
      </c>
      <c r="J659" cm="1">
        <f t="array" ref="J659">IF(ROW()&lt;=ROWS(Table1[]), INDEX(Table1[Catch], ROW()), INDEX(Table2[Frequency], ROW()-ROWS(Table1[])))</f>
        <v>1</v>
      </c>
      <c r="K659" t="str" cm="1">
        <f t="array" ref="K659">IF(ROW()&lt;=ROWS(Table1[]), INDEX(Table1[Life Stage], ROW()), INDEX(Table2[Life Stage], ROW()-ROWS(Table1[])))</f>
        <v>Adult</v>
      </c>
      <c r="L659" s="50" cm="1">
        <f t="array" ref="L659">IF(ROW()&lt;=ROWS(Table1[]), INDEX(Table1[SalvageSum], ROW()), INDEX(Table2[SalvageSum], ROW()-ROWS(Table1[])))</f>
        <v>0</v>
      </c>
      <c r="M659" s="50" cm="1">
        <f t="array" ref="M659">IF(ROW()&lt;=ROWS(Table1[]), INDEX(Table1[ExpSalv], ROW()), INDEX(Table2[ExpSalv], ROW()-ROWS(Table1[])))</f>
        <v>0</v>
      </c>
      <c r="N659" t="str" cm="1">
        <f t="array" ref="N659">IF(ROW()&lt;=ROWS(Table1[]), INDEX(Table1[Agency], ROW()), INDEX(Table2[Agency], ROW()-ROWS(Table1[])))</f>
        <v>USFWS</v>
      </c>
      <c r="O659" cm="1">
        <f t="array" ref="O659">IF(ROW()&lt;=ROWS(Table1[]), INDEX(Table1[Notes], ROW()), INDEX(Table2[Comments], ROW()-ROWS(Table1[])))</f>
        <v>0</v>
      </c>
    </row>
    <row r="660" spans="1:15" x14ac:dyDescent="0.25">
      <c r="A660" cm="1">
        <f t="array" ref="A660">IF(ROW()&lt;=ROWS(Table1[]), INDEX(Table1[SurveyNo], ROW()), INDEX(Table2[SurveyNo], ROW()-ROWS(Table1[])))</f>
        <v>0</v>
      </c>
      <c r="B660" s="77" cm="1">
        <f t="array" ref="B660">IF(ROW()&lt;=ROWS(Table1[]), INDEX(Table1[Date], ROW()), INDEX(Table2[Date], ROW()-ROWS(Table1[])))</f>
        <v>45659</v>
      </c>
      <c r="C660" cm="1">
        <f t="array" ref="C660">IF(ROW()&lt;=ROWS(Table1[]), INDEX(Table1[SampleID], ROW()), INDEX(Table2[SampleID], ROW()-ROWS(Table1[])))</f>
        <v>0</v>
      </c>
      <c r="D660" t="str" cm="1">
        <f t="array" ref="D660">IF(ROW()&lt;=ROWS(Table1[]), INDEX(Table1[Survey], ROW()), INDEX(Table2[Survey], ROW()-ROWS(Table1[])))</f>
        <v>Chipps</v>
      </c>
      <c r="E660" t="str" cm="1">
        <f t="array" ref="E660">IF(ROW()&lt;=ROWS(Table1[]), INDEX(Table1[Station Code], ROW()), INDEX(Table2[Station], ROW()-ROWS(Table1[])))</f>
        <v>SB018S</v>
      </c>
      <c r="F660" cm="1">
        <f t="array" ref="F660">IF(ROW()&lt;=ROWS(Table1[]), INDEX(Table1[Region], ROW()), INDEX(Table2[Region], ROW()-ROWS(Table1[])))</f>
        <v>0</v>
      </c>
      <c r="G660" cm="1">
        <f t="array" ref="G660">IF(ROW()&lt;=ROWS(Table1[]), INDEX(Table1[Subregion], ROW()), INDEX(Table2[Subregion], ROW()-ROWS(Table1[])))</f>
        <v>0</v>
      </c>
      <c r="H660" t="str" cm="1">
        <f t="array" ref="H660">IF(ROW()&lt;=ROWS(Table1[]), INDEX(Table1[Stratum], ROW()), INDEX(Table2[Stratum], ROW()-ROWS(Table1[])))</f>
        <v>Chipps Island</v>
      </c>
      <c r="I660" cm="1">
        <f t="array" ref="I660">IF(ROW()&lt;=ROWS(Table1[]), INDEX(Table1[Fork Length], ROW()), INDEX(Table2[Length], ROW()-ROWS(Table1[])))</f>
        <v>98</v>
      </c>
      <c r="J660" cm="1">
        <f t="array" ref="J660">IF(ROW()&lt;=ROWS(Table1[]), INDEX(Table1[Catch], ROW()), INDEX(Table2[Frequency], ROW()-ROWS(Table1[])))</f>
        <v>1</v>
      </c>
      <c r="K660" t="str" cm="1">
        <f t="array" ref="K660">IF(ROW()&lt;=ROWS(Table1[]), INDEX(Table1[Life Stage], ROW()), INDEX(Table2[Life Stage], ROW()-ROWS(Table1[])))</f>
        <v>Adult</v>
      </c>
      <c r="L660" s="50" cm="1">
        <f t="array" ref="L660">IF(ROW()&lt;=ROWS(Table1[]), INDEX(Table1[SalvageSum], ROW()), INDEX(Table2[SalvageSum], ROW()-ROWS(Table1[])))</f>
        <v>0</v>
      </c>
      <c r="M660" s="50" cm="1">
        <f t="array" ref="M660">IF(ROW()&lt;=ROWS(Table1[]), INDEX(Table1[ExpSalv], ROW()), INDEX(Table2[ExpSalv], ROW()-ROWS(Table1[])))</f>
        <v>0</v>
      </c>
      <c r="N660" t="str" cm="1">
        <f t="array" ref="N660">IF(ROW()&lt;=ROWS(Table1[]), INDEX(Table1[Agency], ROW()), INDEX(Table2[Agency], ROW()-ROWS(Table1[])))</f>
        <v>USFWS</v>
      </c>
      <c r="O660" cm="1">
        <f t="array" ref="O660">IF(ROW()&lt;=ROWS(Table1[]), INDEX(Table1[Notes], ROW()), INDEX(Table2[Comments], ROW()-ROWS(Table1[])))</f>
        <v>0</v>
      </c>
    </row>
    <row r="661" spans="1:15" x14ac:dyDescent="0.25">
      <c r="A661" cm="1">
        <f t="array" ref="A661">IF(ROW()&lt;=ROWS(Table1[]), INDEX(Table1[SurveyNo], ROW()), INDEX(Table2[SurveyNo], ROW()-ROWS(Table1[])))</f>
        <v>0</v>
      </c>
      <c r="B661" s="77" cm="1">
        <f t="array" ref="B661">IF(ROW()&lt;=ROWS(Table1[]), INDEX(Table1[Date], ROW()), INDEX(Table2[Date], ROW()-ROWS(Table1[])))</f>
        <v>45659</v>
      </c>
      <c r="C661" cm="1">
        <f t="array" ref="C661">IF(ROW()&lt;=ROWS(Table1[]), INDEX(Table1[SampleID], ROW()), INDEX(Table2[SampleID], ROW()-ROWS(Table1[])))</f>
        <v>0</v>
      </c>
      <c r="D661" t="str" cm="1">
        <f t="array" ref="D661">IF(ROW()&lt;=ROWS(Table1[]), INDEX(Table1[Survey], ROW()), INDEX(Table2[Survey], ROW()-ROWS(Table1[])))</f>
        <v>Chipps</v>
      </c>
      <c r="E661" t="str" cm="1">
        <f t="array" ref="E661">IF(ROW()&lt;=ROWS(Table1[]), INDEX(Table1[Station Code], ROW()), INDEX(Table2[Station], ROW()-ROWS(Table1[])))</f>
        <v>SB018S</v>
      </c>
      <c r="F661" cm="1">
        <f t="array" ref="F661">IF(ROW()&lt;=ROWS(Table1[]), INDEX(Table1[Region], ROW()), INDEX(Table2[Region], ROW()-ROWS(Table1[])))</f>
        <v>0</v>
      </c>
      <c r="G661" cm="1">
        <f t="array" ref="G661">IF(ROW()&lt;=ROWS(Table1[]), INDEX(Table1[Subregion], ROW()), INDEX(Table2[Subregion], ROW()-ROWS(Table1[])))</f>
        <v>0</v>
      </c>
      <c r="H661" t="str" cm="1">
        <f t="array" ref="H661">IF(ROW()&lt;=ROWS(Table1[]), INDEX(Table1[Stratum], ROW()), INDEX(Table2[Stratum], ROW()-ROWS(Table1[])))</f>
        <v>Chipps Island</v>
      </c>
      <c r="I661" cm="1">
        <f t="array" ref="I661">IF(ROW()&lt;=ROWS(Table1[]), INDEX(Table1[Fork Length], ROW()), INDEX(Table2[Length], ROW()-ROWS(Table1[])))</f>
        <v>104</v>
      </c>
      <c r="J661" cm="1">
        <f t="array" ref="J661">IF(ROW()&lt;=ROWS(Table1[]), INDEX(Table1[Catch], ROW()), INDEX(Table2[Frequency], ROW()-ROWS(Table1[])))</f>
        <v>1</v>
      </c>
      <c r="K661" t="str" cm="1">
        <f t="array" ref="K661">IF(ROW()&lt;=ROWS(Table1[]), INDEX(Table1[Life Stage], ROW()), INDEX(Table2[Life Stage], ROW()-ROWS(Table1[])))</f>
        <v>Adult</v>
      </c>
      <c r="L661" s="50" cm="1">
        <f t="array" ref="L661">IF(ROW()&lt;=ROWS(Table1[]), INDEX(Table1[SalvageSum], ROW()), INDEX(Table2[SalvageSum], ROW()-ROWS(Table1[])))</f>
        <v>0</v>
      </c>
      <c r="M661" s="50" cm="1">
        <f t="array" ref="M661">IF(ROW()&lt;=ROWS(Table1[]), INDEX(Table1[ExpSalv], ROW()), INDEX(Table2[ExpSalv], ROW()-ROWS(Table1[])))</f>
        <v>0</v>
      </c>
      <c r="N661" t="str" cm="1">
        <f t="array" ref="N661">IF(ROW()&lt;=ROWS(Table1[]), INDEX(Table1[Agency], ROW()), INDEX(Table2[Agency], ROW()-ROWS(Table1[])))</f>
        <v>USFWS</v>
      </c>
      <c r="O661" cm="1">
        <f t="array" ref="O661">IF(ROW()&lt;=ROWS(Table1[]), INDEX(Table1[Notes], ROW()), INDEX(Table2[Comments], ROW()-ROWS(Table1[])))</f>
        <v>0</v>
      </c>
    </row>
    <row r="662" spans="1:15" x14ac:dyDescent="0.25">
      <c r="A662" cm="1">
        <f t="array" ref="A662">IF(ROW()&lt;=ROWS(Table1[]), INDEX(Table1[SurveyNo], ROW()), INDEX(Table2[SurveyNo], ROW()-ROWS(Table1[])))</f>
        <v>0</v>
      </c>
      <c r="B662" s="77" cm="1">
        <f t="array" ref="B662">IF(ROW()&lt;=ROWS(Table1[]), INDEX(Table1[Date], ROW()), INDEX(Table2[Date], ROW()-ROWS(Table1[])))</f>
        <v>45659</v>
      </c>
      <c r="C662" cm="1">
        <f t="array" ref="C662">IF(ROW()&lt;=ROWS(Table1[]), INDEX(Table1[SampleID], ROW()), INDEX(Table2[SampleID], ROW()-ROWS(Table1[])))</f>
        <v>0</v>
      </c>
      <c r="D662" t="str" cm="1">
        <f t="array" ref="D662">IF(ROW()&lt;=ROWS(Table1[]), INDEX(Table1[Survey], ROW()), INDEX(Table2[Survey], ROW()-ROWS(Table1[])))</f>
        <v>Chipps</v>
      </c>
      <c r="E662" t="str" cm="1">
        <f t="array" ref="E662">IF(ROW()&lt;=ROWS(Table1[]), INDEX(Table1[Station Code], ROW()), INDEX(Table2[Station], ROW()-ROWS(Table1[])))</f>
        <v>SB018S</v>
      </c>
      <c r="F662" cm="1">
        <f t="array" ref="F662">IF(ROW()&lt;=ROWS(Table1[]), INDEX(Table1[Region], ROW()), INDEX(Table2[Region], ROW()-ROWS(Table1[])))</f>
        <v>0</v>
      </c>
      <c r="G662" cm="1">
        <f t="array" ref="G662">IF(ROW()&lt;=ROWS(Table1[]), INDEX(Table1[Subregion], ROW()), INDEX(Table2[Subregion], ROW()-ROWS(Table1[])))</f>
        <v>0</v>
      </c>
      <c r="H662" t="str" cm="1">
        <f t="array" ref="H662">IF(ROW()&lt;=ROWS(Table1[]), INDEX(Table1[Stratum], ROW()), INDEX(Table2[Stratum], ROW()-ROWS(Table1[])))</f>
        <v>Chipps Island</v>
      </c>
      <c r="I662" cm="1">
        <f t="array" ref="I662">IF(ROW()&lt;=ROWS(Table1[]), INDEX(Table1[Fork Length], ROW()), INDEX(Table2[Length], ROW()-ROWS(Table1[])))</f>
        <v>108</v>
      </c>
      <c r="J662" cm="1">
        <f t="array" ref="J662">IF(ROW()&lt;=ROWS(Table1[]), INDEX(Table1[Catch], ROW()), INDEX(Table2[Frequency], ROW()-ROWS(Table1[])))</f>
        <v>1</v>
      </c>
      <c r="K662" t="str" cm="1">
        <f t="array" ref="K662">IF(ROW()&lt;=ROWS(Table1[]), INDEX(Table1[Life Stage], ROW()), INDEX(Table2[Life Stage], ROW()-ROWS(Table1[])))</f>
        <v>Adult</v>
      </c>
      <c r="L662" s="50" cm="1">
        <f t="array" ref="L662">IF(ROW()&lt;=ROWS(Table1[]), INDEX(Table1[SalvageSum], ROW()), INDEX(Table2[SalvageSum], ROW()-ROWS(Table1[])))</f>
        <v>0</v>
      </c>
      <c r="M662" s="50" cm="1">
        <f t="array" ref="M662">IF(ROW()&lt;=ROWS(Table1[]), INDEX(Table1[ExpSalv], ROW()), INDEX(Table2[ExpSalv], ROW()-ROWS(Table1[])))</f>
        <v>0</v>
      </c>
      <c r="N662" t="str" cm="1">
        <f t="array" ref="N662">IF(ROW()&lt;=ROWS(Table1[]), INDEX(Table1[Agency], ROW()), INDEX(Table2[Agency], ROW()-ROWS(Table1[])))</f>
        <v>USFWS</v>
      </c>
      <c r="O662" cm="1">
        <f t="array" ref="O662">IF(ROW()&lt;=ROWS(Table1[]), INDEX(Table1[Notes], ROW()), INDEX(Table2[Comments], ROW()-ROWS(Table1[])))</f>
        <v>0</v>
      </c>
    </row>
    <row r="663" spans="1:15" x14ac:dyDescent="0.25">
      <c r="A663" cm="1">
        <f t="array" ref="A663">IF(ROW()&lt;=ROWS(Table1[]), INDEX(Table1[SurveyNo], ROW()), INDEX(Table2[SurveyNo], ROW()-ROWS(Table1[])))</f>
        <v>0</v>
      </c>
      <c r="B663" s="77" cm="1">
        <f t="array" ref="B663">IF(ROW()&lt;=ROWS(Table1[]), INDEX(Table1[Date], ROW()), INDEX(Table2[Date], ROW()-ROWS(Table1[])))</f>
        <v>45660</v>
      </c>
      <c r="C663" cm="1">
        <f t="array" ref="C663">IF(ROW()&lt;=ROWS(Table1[]), INDEX(Table1[SampleID], ROW()), INDEX(Table2[SampleID], ROW()-ROWS(Table1[])))</f>
        <v>0</v>
      </c>
      <c r="D663" t="str" cm="1">
        <f t="array" ref="D663">IF(ROW()&lt;=ROWS(Table1[]), INDEX(Table1[Survey], ROW()), INDEX(Table2[Survey], ROW()-ROWS(Table1[])))</f>
        <v>Chipps</v>
      </c>
      <c r="E663" t="str" cm="1">
        <f t="array" ref="E663">IF(ROW()&lt;=ROWS(Table1[]), INDEX(Table1[Station Code], ROW()), INDEX(Table2[Station], ROW()-ROWS(Table1[])))</f>
        <v>SB018S</v>
      </c>
      <c r="F663" cm="1">
        <f t="array" ref="F663">IF(ROW()&lt;=ROWS(Table1[]), INDEX(Table1[Region], ROW()), INDEX(Table2[Region], ROW()-ROWS(Table1[])))</f>
        <v>0</v>
      </c>
      <c r="G663" cm="1">
        <f t="array" ref="G663">IF(ROW()&lt;=ROWS(Table1[]), INDEX(Table1[Subregion], ROW()), INDEX(Table2[Subregion], ROW()-ROWS(Table1[])))</f>
        <v>0</v>
      </c>
      <c r="H663" t="str" cm="1">
        <f t="array" ref="H663">IF(ROW()&lt;=ROWS(Table1[]), INDEX(Table1[Stratum], ROW()), INDEX(Table2[Stratum], ROW()-ROWS(Table1[])))</f>
        <v>Chipps Island</v>
      </c>
      <c r="I663" cm="1">
        <f t="array" ref="I663">IF(ROW()&lt;=ROWS(Table1[]), INDEX(Table1[Fork Length], ROW()), INDEX(Table2[Length], ROW()-ROWS(Table1[])))</f>
        <v>115</v>
      </c>
      <c r="J663" cm="1">
        <f t="array" ref="J663">IF(ROW()&lt;=ROWS(Table1[]), INDEX(Table1[Catch], ROW()), INDEX(Table2[Frequency], ROW()-ROWS(Table1[])))</f>
        <v>1</v>
      </c>
      <c r="K663" t="str" cm="1">
        <f t="array" ref="K663">IF(ROW()&lt;=ROWS(Table1[]), INDEX(Table1[Life Stage], ROW()), INDEX(Table2[Life Stage], ROW()-ROWS(Table1[])))</f>
        <v>Adult</v>
      </c>
      <c r="L663" s="50" cm="1">
        <f t="array" ref="L663">IF(ROW()&lt;=ROWS(Table1[]), INDEX(Table1[SalvageSum], ROW()), INDEX(Table2[SalvageSum], ROW()-ROWS(Table1[])))</f>
        <v>0</v>
      </c>
      <c r="M663" s="50" cm="1">
        <f t="array" ref="M663">IF(ROW()&lt;=ROWS(Table1[]), INDEX(Table1[ExpSalv], ROW()), INDEX(Table2[ExpSalv], ROW()-ROWS(Table1[])))</f>
        <v>0</v>
      </c>
      <c r="N663" t="str" cm="1">
        <f t="array" ref="N663">IF(ROW()&lt;=ROWS(Table1[]), INDEX(Table1[Agency], ROW()), INDEX(Table2[Agency], ROW()-ROWS(Table1[])))</f>
        <v>USFWS</v>
      </c>
      <c r="O663" cm="1">
        <f t="array" ref="O663">IF(ROW()&lt;=ROWS(Table1[]), INDEX(Table1[Notes], ROW()), INDEX(Table2[Comments], ROW()-ROWS(Table1[])))</f>
        <v>0</v>
      </c>
    </row>
    <row r="664" spans="1:15" x14ac:dyDescent="0.25">
      <c r="A664" cm="1">
        <f t="array" ref="A664">IF(ROW()&lt;=ROWS(Table1[]), INDEX(Table1[SurveyNo], ROW()), INDEX(Table2[SurveyNo], ROW()-ROWS(Table1[])))</f>
        <v>0</v>
      </c>
      <c r="B664" s="77" cm="1">
        <f t="array" ref="B664">IF(ROW()&lt;=ROWS(Table1[]), INDEX(Table1[Date], ROW()), INDEX(Table2[Date], ROW()-ROWS(Table1[])))</f>
        <v>45660</v>
      </c>
      <c r="C664" cm="1">
        <f t="array" ref="C664">IF(ROW()&lt;=ROWS(Table1[]), INDEX(Table1[SampleID], ROW()), INDEX(Table2[SampleID], ROW()-ROWS(Table1[])))</f>
        <v>0</v>
      </c>
      <c r="D664" t="str" cm="1">
        <f t="array" ref="D664">IF(ROW()&lt;=ROWS(Table1[]), INDEX(Table1[Survey], ROW()), INDEX(Table2[Survey], ROW()-ROWS(Table1[])))</f>
        <v>Chipps</v>
      </c>
      <c r="E664" t="str" cm="1">
        <f t="array" ref="E664">IF(ROW()&lt;=ROWS(Table1[]), INDEX(Table1[Station Code], ROW()), INDEX(Table2[Station], ROW()-ROWS(Table1[])))</f>
        <v>SB018S</v>
      </c>
      <c r="F664" cm="1">
        <f t="array" ref="F664">IF(ROW()&lt;=ROWS(Table1[]), INDEX(Table1[Region], ROW()), INDEX(Table2[Region], ROW()-ROWS(Table1[])))</f>
        <v>0</v>
      </c>
      <c r="G664" cm="1">
        <f t="array" ref="G664">IF(ROW()&lt;=ROWS(Table1[]), INDEX(Table1[Subregion], ROW()), INDEX(Table2[Subregion], ROW()-ROWS(Table1[])))</f>
        <v>0</v>
      </c>
      <c r="H664" t="str" cm="1">
        <f t="array" ref="H664">IF(ROW()&lt;=ROWS(Table1[]), INDEX(Table1[Stratum], ROW()), INDEX(Table2[Stratum], ROW()-ROWS(Table1[])))</f>
        <v>Chipps Island</v>
      </c>
      <c r="I664" cm="1">
        <f t="array" ref="I664">IF(ROW()&lt;=ROWS(Table1[]), INDEX(Table1[Fork Length], ROW()), INDEX(Table2[Length], ROW()-ROWS(Table1[])))</f>
        <v>116</v>
      </c>
      <c r="J664" cm="1">
        <f t="array" ref="J664">IF(ROW()&lt;=ROWS(Table1[]), INDEX(Table1[Catch], ROW()), INDEX(Table2[Frequency], ROW()-ROWS(Table1[])))</f>
        <v>1</v>
      </c>
      <c r="K664" t="str" cm="1">
        <f t="array" ref="K664">IF(ROW()&lt;=ROWS(Table1[]), INDEX(Table1[Life Stage], ROW()), INDEX(Table2[Life Stage], ROW()-ROWS(Table1[])))</f>
        <v>Adult</v>
      </c>
      <c r="L664" s="50" cm="1">
        <f t="array" ref="L664">IF(ROW()&lt;=ROWS(Table1[]), INDEX(Table1[SalvageSum], ROW()), INDEX(Table2[SalvageSum], ROW()-ROWS(Table1[])))</f>
        <v>0</v>
      </c>
      <c r="M664" s="50" cm="1">
        <f t="array" ref="M664">IF(ROW()&lt;=ROWS(Table1[]), INDEX(Table1[ExpSalv], ROW()), INDEX(Table2[ExpSalv], ROW()-ROWS(Table1[])))</f>
        <v>0</v>
      </c>
      <c r="N664" t="str" cm="1">
        <f t="array" ref="N664">IF(ROW()&lt;=ROWS(Table1[]), INDEX(Table1[Agency], ROW()), INDEX(Table2[Agency], ROW()-ROWS(Table1[])))</f>
        <v>USFWS</v>
      </c>
      <c r="O664" cm="1">
        <f t="array" ref="O664">IF(ROW()&lt;=ROWS(Table1[]), INDEX(Table1[Notes], ROW()), INDEX(Table2[Comments], ROW()-ROWS(Table1[])))</f>
        <v>0</v>
      </c>
    </row>
    <row r="665" spans="1:15" x14ac:dyDescent="0.25">
      <c r="A665" cm="1">
        <f t="array" ref="A665">IF(ROW()&lt;=ROWS(Table1[]), INDEX(Table1[SurveyNo], ROW()), INDEX(Table2[SurveyNo], ROW()-ROWS(Table1[])))</f>
        <v>0</v>
      </c>
      <c r="B665" s="77" cm="1">
        <f t="array" ref="B665">IF(ROW()&lt;=ROWS(Table1[]), INDEX(Table1[Date], ROW()), INDEX(Table2[Date], ROW()-ROWS(Table1[])))</f>
        <v>45660</v>
      </c>
      <c r="C665" cm="1">
        <f t="array" ref="C665">IF(ROW()&lt;=ROWS(Table1[]), INDEX(Table1[SampleID], ROW()), INDEX(Table2[SampleID], ROW()-ROWS(Table1[])))</f>
        <v>0</v>
      </c>
      <c r="D665" t="str" cm="1">
        <f t="array" ref="D665">IF(ROW()&lt;=ROWS(Table1[]), INDEX(Table1[Survey], ROW()), INDEX(Table2[Survey], ROW()-ROWS(Table1[])))</f>
        <v>Chipps</v>
      </c>
      <c r="E665" t="str" cm="1">
        <f t="array" ref="E665">IF(ROW()&lt;=ROWS(Table1[]), INDEX(Table1[Station Code], ROW()), INDEX(Table2[Station], ROW()-ROWS(Table1[])))</f>
        <v>SB018S</v>
      </c>
      <c r="F665" cm="1">
        <f t="array" ref="F665">IF(ROW()&lt;=ROWS(Table1[]), INDEX(Table1[Region], ROW()), INDEX(Table2[Region], ROW()-ROWS(Table1[])))</f>
        <v>0</v>
      </c>
      <c r="G665" cm="1">
        <f t="array" ref="G665">IF(ROW()&lt;=ROWS(Table1[]), INDEX(Table1[Subregion], ROW()), INDEX(Table2[Subregion], ROW()-ROWS(Table1[])))</f>
        <v>0</v>
      </c>
      <c r="H665" t="str" cm="1">
        <f t="array" ref="H665">IF(ROW()&lt;=ROWS(Table1[]), INDEX(Table1[Stratum], ROW()), INDEX(Table2[Stratum], ROW()-ROWS(Table1[])))</f>
        <v>Chipps Island</v>
      </c>
      <c r="I665" cm="1">
        <f t="array" ref="I665">IF(ROW()&lt;=ROWS(Table1[]), INDEX(Table1[Fork Length], ROW()), INDEX(Table2[Length], ROW()-ROWS(Table1[])))</f>
        <v>107</v>
      </c>
      <c r="J665" cm="1">
        <f t="array" ref="J665">IF(ROW()&lt;=ROWS(Table1[]), INDEX(Table1[Catch], ROW()), INDEX(Table2[Frequency], ROW()-ROWS(Table1[])))</f>
        <v>1</v>
      </c>
      <c r="K665" t="str" cm="1">
        <f t="array" ref="K665">IF(ROW()&lt;=ROWS(Table1[]), INDEX(Table1[Life Stage], ROW()), INDEX(Table2[Life Stage], ROW()-ROWS(Table1[])))</f>
        <v>Adult</v>
      </c>
      <c r="L665" s="50" cm="1">
        <f t="array" ref="L665">IF(ROW()&lt;=ROWS(Table1[]), INDEX(Table1[SalvageSum], ROW()), INDEX(Table2[SalvageSum], ROW()-ROWS(Table1[])))</f>
        <v>0</v>
      </c>
      <c r="M665" s="50" cm="1">
        <f t="array" ref="M665">IF(ROW()&lt;=ROWS(Table1[]), INDEX(Table1[ExpSalv], ROW()), INDEX(Table2[ExpSalv], ROW()-ROWS(Table1[])))</f>
        <v>0</v>
      </c>
      <c r="N665" t="str" cm="1">
        <f t="array" ref="N665">IF(ROW()&lt;=ROWS(Table1[]), INDEX(Table1[Agency], ROW()), INDEX(Table2[Agency], ROW()-ROWS(Table1[])))</f>
        <v>USFWS</v>
      </c>
      <c r="O665" cm="1">
        <f t="array" ref="O665">IF(ROW()&lt;=ROWS(Table1[]), INDEX(Table1[Notes], ROW()), INDEX(Table2[Comments], ROW()-ROWS(Table1[])))</f>
        <v>0</v>
      </c>
    </row>
    <row r="666" spans="1:15" x14ac:dyDescent="0.25">
      <c r="A666" cm="1">
        <f t="array" ref="A666">IF(ROW()&lt;=ROWS(Table1[]), INDEX(Table1[SurveyNo], ROW()), INDEX(Table2[SurveyNo], ROW()-ROWS(Table1[])))</f>
        <v>0</v>
      </c>
      <c r="B666" s="77" cm="1">
        <f t="array" ref="B666">IF(ROW()&lt;=ROWS(Table1[]), INDEX(Table1[Date], ROW()), INDEX(Table2[Date], ROW()-ROWS(Table1[])))</f>
        <v>45660</v>
      </c>
      <c r="C666" cm="1">
        <f t="array" ref="C666">IF(ROW()&lt;=ROWS(Table1[]), INDEX(Table1[SampleID], ROW()), INDEX(Table2[SampleID], ROW()-ROWS(Table1[])))</f>
        <v>0</v>
      </c>
      <c r="D666" t="str" cm="1">
        <f t="array" ref="D666">IF(ROW()&lt;=ROWS(Table1[]), INDEX(Table1[Survey], ROW()), INDEX(Table2[Survey], ROW()-ROWS(Table1[])))</f>
        <v>Chipps</v>
      </c>
      <c r="E666" t="str" cm="1">
        <f t="array" ref="E666">IF(ROW()&lt;=ROWS(Table1[]), INDEX(Table1[Station Code], ROW()), INDEX(Table2[Station], ROW()-ROWS(Table1[])))</f>
        <v>SB018S</v>
      </c>
      <c r="F666" cm="1">
        <f t="array" ref="F666">IF(ROW()&lt;=ROWS(Table1[]), INDEX(Table1[Region], ROW()), INDEX(Table2[Region], ROW()-ROWS(Table1[])))</f>
        <v>0</v>
      </c>
      <c r="G666" cm="1">
        <f t="array" ref="G666">IF(ROW()&lt;=ROWS(Table1[]), INDEX(Table1[Subregion], ROW()), INDEX(Table2[Subregion], ROW()-ROWS(Table1[])))</f>
        <v>0</v>
      </c>
      <c r="H666" t="str" cm="1">
        <f t="array" ref="H666">IF(ROW()&lt;=ROWS(Table1[]), INDEX(Table1[Stratum], ROW()), INDEX(Table2[Stratum], ROW()-ROWS(Table1[])))</f>
        <v>Chipps Island</v>
      </c>
      <c r="I666" cm="1">
        <f t="array" ref="I666">IF(ROW()&lt;=ROWS(Table1[]), INDEX(Table1[Fork Length], ROW()), INDEX(Table2[Length], ROW()-ROWS(Table1[])))</f>
        <v>105</v>
      </c>
      <c r="J666" cm="1">
        <f t="array" ref="J666">IF(ROW()&lt;=ROWS(Table1[]), INDEX(Table1[Catch], ROW()), INDEX(Table2[Frequency], ROW()-ROWS(Table1[])))</f>
        <v>1</v>
      </c>
      <c r="K666" t="str" cm="1">
        <f t="array" ref="K666">IF(ROW()&lt;=ROWS(Table1[]), INDEX(Table1[Life Stage], ROW()), INDEX(Table2[Life Stage], ROW()-ROWS(Table1[])))</f>
        <v>Adult</v>
      </c>
      <c r="L666" s="50" cm="1">
        <f t="array" ref="L666">IF(ROW()&lt;=ROWS(Table1[]), INDEX(Table1[SalvageSum], ROW()), INDEX(Table2[SalvageSum], ROW()-ROWS(Table1[])))</f>
        <v>0</v>
      </c>
      <c r="M666" s="50" cm="1">
        <f t="array" ref="M666">IF(ROW()&lt;=ROWS(Table1[]), INDEX(Table1[ExpSalv], ROW()), INDEX(Table2[ExpSalv], ROW()-ROWS(Table1[])))</f>
        <v>0</v>
      </c>
      <c r="N666" t="str" cm="1">
        <f t="array" ref="N666">IF(ROW()&lt;=ROWS(Table1[]), INDEX(Table1[Agency], ROW()), INDEX(Table2[Agency], ROW()-ROWS(Table1[])))</f>
        <v>USFWS</v>
      </c>
      <c r="O666" cm="1">
        <f t="array" ref="O666">IF(ROW()&lt;=ROWS(Table1[]), INDEX(Table1[Notes], ROW()), INDEX(Table2[Comments], ROW()-ROWS(Table1[])))</f>
        <v>0</v>
      </c>
    </row>
    <row r="667" spans="1:15" x14ac:dyDescent="0.25">
      <c r="A667" cm="1">
        <f t="array" ref="A667">IF(ROW()&lt;=ROWS(Table1[]), INDEX(Table1[SurveyNo], ROW()), INDEX(Table2[SurveyNo], ROW()-ROWS(Table1[])))</f>
        <v>0</v>
      </c>
      <c r="B667" s="77" cm="1">
        <f t="array" ref="B667">IF(ROW()&lt;=ROWS(Table1[]), INDEX(Table1[Date], ROW()), INDEX(Table2[Date], ROW()-ROWS(Table1[])))</f>
        <v>45660</v>
      </c>
      <c r="C667" cm="1">
        <f t="array" ref="C667">IF(ROW()&lt;=ROWS(Table1[]), INDEX(Table1[SampleID], ROW()), INDEX(Table2[SampleID], ROW()-ROWS(Table1[])))</f>
        <v>0</v>
      </c>
      <c r="D667" t="str" cm="1">
        <f t="array" ref="D667">IF(ROW()&lt;=ROWS(Table1[]), INDEX(Table1[Survey], ROW()), INDEX(Table2[Survey], ROW()-ROWS(Table1[])))</f>
        <v>Chipps</v>
      </c>
      <c r="E667" t="str" cm="1">
        <f t="array" ref="E667">IF(ROW()&lt;=ROWS(Table1[]), INDEX(Table1[Station Code], ROW()), INDEX(Table2[Station], ROW()-ROWS(Table1[])))</f>
        <v>SB018S</v>
      </c>
      <c r="F667" cm="1">
        <f t="array" ref="F667">IF(ROW()&lt;=ROWS(Table1[]), INDEX(Table1[Region], ROW()), INDEX(Table2[Region], ROW()-ROWS(Table1[])))</f>
        <v>0</v>
      </c>
      <c r="G667" cm="1">
        <f t="array" ref="G667">IF(ROW()&lt;=ROWS(Table1[]), INDEX(Table1[Subregion], ROW()), INDEX(Table2[Subregion], ROW()-ROWS(Table1[])))</f>
        <v>0</v>
      </c>
      <c r="H667" t="str" cm="1">
        <f t="array" ref="H667">IF(ROW()&lt;=ROWS(Table1[]), INDEX(Table1[Stratum], ROW()), INDEX(Table2[Stratum], ROW()-ROWS(Table1[])))</f>
        <v>Chipps Island</v>
      </c>
      <c r="I667" cm="1">
        <f t="array" ref="I667">IF(ROW()&lt;=ROWS(Table1[]), INDEX(Table1[Fork Length], ROW()), INDEX(Table2[Length], ROW()-ROWS(Table1[])))</f>
        <v>123</v>
      </c>
      <c r="J667" cm="1">
        <f t="array" ref="J667">IF(ROW()&lt;=ROWS(Table1[]), INDEX(Table1[Catch], ROW()), INDEX(Table2[Frequency], ROW()-ROWS(Table1[])))</f>
        <v>1</v>
      </c>
      <c r="K667" t="str" cm="1">
        <f t="array" ref="K667">IF(ROW()&lt;=ROWS(Table1[]), INDEX(Table1[Life Stage], ROW()), INDEX(Table2[Life Stage], ROW()-ROWS(Table1[])))</f>
        <v>Adult</v>
      </c>
      <c r="L667" s="50" cm="1">
        <f t="array" ref="L667">IF(ROW()&lt;=ROWS(Table1[]), INDEX(Table1[SalvageSum], ROW()), INDEX(Table2[SalvageSum], ROW()-ROWS(Table1[])))</f>
        <v>0</v>
      </c>
      <c r="M667" s="50" cm="1">
        <f t="array" ref="M667">IF(ROW()&lt;=ROWS(Table1[]), INDEX(Table1[ExpSalv], ROW()), INDEX(Table2[ExpSalv], ROW()-ROWS(Table1[])))</f>
        <v>0</v>
      </c>
      <c r="N667" t="str" cm="1">
        <f t="array" ref="N667">IF(ROW()&lt;=ROWS(Table1[]), INDEX(Table1[Agency], ROW()), INDEX(Table2[Agency], ROW()-ROWS(Table1[])))</f>
        <v>USFWS</v>
      </c>
      <c r="O667" cm="1">
        <f t="array" ref="O667">IF(ROW()&lt;=ROWS(Table1[]), INDEX(Table1[Notes], ROW()), INDEX(Table2[Comments], ROW()-ROWS(Table1[])))</f>
        <v>0</v>
      </c>
    </row>
    <row r="668" spans="1:15" x14ac:dyDescent="0.25">
      <c r="A668" cm="1">
        <f t="array" ref="A668">IF(ROW()&lt;=ROWS(Table1[]), INDEX(Table1[SurveyNo], ROW()), INDEX(Table2[SurveyNo], ROW()-ROWS(Table1[])))</f>
        <v>0</v>
      </c>
      <c r="B668" s="77" cm="1">
        <f t="array" ref="B668">IF(ROW()&lt;=ROWS(Table1[]), INDEX(Table1[Date], ROW()), INDEX(Table2[Date], ROW()-ROWS(Table1[])))</f>
        <v>45660</v>
      </c>
      <c r="C668" cm="1">
        <f t="array" ref="C668">IF(ROW()&lt;=ROWS(Table1[]), INDEX(Table1[SampleID], ROW()), INDEX(Table2[SampleID], ROW()-ROWS(Table1[])))</f>
        <v>0</v>
      </c>
      <c r="D668" t="str" cm="1">
        <f t="array" ref="D668">IF(ROW()&lt;=ROWS(Table1[]), INDEX(Table1[Survey], ROW()), INDEX(Table2[Survey], ROW()-ROWS(Table1[])))</f>
        <v>Chipps</v>
      </c>
      <c r="E668" t="str" cm="1">
        <f t="array" ref="E668">IF(ROW()&lt;=ROWS(Table1[]), INDEX(Table1[Station Code], ROW()), INDEX(Table2[Station], ROW()-ROWS(Table1[])))</f>
        <v>SB018S</v>
      </c>
      <c r="F668" cm="1">
        <f t="array" ref="F668">IF(ROW()&lt;=ROWS(Table1[]), INDEX(Table1[Region], ROW()), INDEX(Table2[Region], ROW()-ROWS(Table1[])))</f>
        <v>0</v>
      </c>
      <c r="G668" cm="1">
        <f t="array" ref="G668">IF(ROW()&lt;=ROWS(Table1[]), INDEX(Table1[Subregion], ROW()), INDEX(Table2[Subregion], ROW()-ROWS(Table1[])))</f>
        <v>0</v>
      </c>
      <c r="H668" t="str" cm="1">
        <f t="array" ref="H668">IF(ROW()&lt;=ROWS(Table1[]), INDEX(Table1[Stratum], ROW()), INDEX(Table2[Stratum], ROW()-ROWS(Table1[])))</f>
        <v>Chipps Island</v>
      </c>
      <c r="I668" cm="1">
        <f t="array" ref="I668">IF(ROW()&lt;=ROWS(Table1[]), INDEX(Table1[Fork Length], ROW()), INDEX(Table2[Length], ROW()-ROWS(Table1[])))</f>
        <v>116</v>
      </c>
      <c r="J668" cm="1">
        <f t="array" ref="J668">IF(ROW()&lt;=ROWS(Table1[]), INDEX(Table1[Catch], ROW()), INDEX(Table2[Frequency], ROW()-ROWS(Table1[])))</f>
        <v>1</v>
      </c>
      <c r="K668" t="str" cm="1">
        <f t="array" ref="K668">IF(ROW()&lt;=ROWS(Table1[]), INDEX(Table1[Life Stage], ROW()), INDEX(Table2[Life Stage], ROW()-ROWS(Table1[])))</f>
        <v>Adult</v>
      </c>
      <c r="L668" s="50" cm="1">
        <f t="array" ref="L668">IF(ROW()&lt;=ROWS(Table1[]), INDEX(Table1[SalvageSum], ROW()), INDEX(Table2[SalvageSum], ROW()-ROWS(Table1[])))</f>
        <v>0</v>
      </c>
      <c r="M668" s="50" cm="1">
        <f t="array" ref="M668">IF(ROW()&lt;=ROWS(Table1[]), INDEX(Table1[ExpSalv], ROW()), INDEX(Table2[ExpSalv], ROW()-ROWS(Table1[])))</f>
        <v>0</v>
      </c>
      <c r="N668" t="str" cm="1">
        <f t="array" ref="N668">IF(ROW()&lt;=ROWS(Table1[]), INDEX(Table1[Agency], ROW()), INDEX(Table2[Agency], ROW()-ROWS(Table1[])))</f>
        <v>USFWS</v>
      </c>
      <c r="O668" cm="1">
        <f t="array" ref="O668">IF(ROW()&lt;=ROWS(Table1[]), INDEX(Table1[Notes], ROW()), INDEX(Table2[Comments], ROW()-ROWS(Table1[])))</f>
        <v>0</v>
      </c>
    </row>
    <row r="669" spans="1:15" x14ac:dyDescent="0.25">
      <c r="A669" cm="1">
        <f t="array" ref="A669">IF(ROW()&lt;=ROWS(Table1[]), INDEX(Table1[SurveyNo], ROW()), INDEX(Table2[SurveyNo], ROW()-ROWS(Table1[])))</f>
        <v>0</v>
      </c>
      <c r="B669" s="77" cm="1">
        <f t="array" ref="B669">IF(ROW()&lt;=ROWS(Table1[]), INDEX(Table1[Date], ROW()), INDEX(Table2[Date], ROW()-ROWS(Table1[])))</f>
        <v>45660</v>
      </c>
      <c r="C669" cm="1">
        <f t="array" ref="C669">IF(ROW()&lt;=ROWS(Table1[]), INDEX(Table1[SampleID], ROW()), INDEX(Table2[SampleID], ROW()-ROWS(Table1[])))</f>
        <v>0</v>
      </c>
      <c r="D669" t="str" cm="1">
        <f t="array" ref="D669">IF(ROW()&lt;=ROWS(Table1[]), INDEX(Table1[Survey], ROW()), INDEX(Table2[Survey], ROW()-ROWS(Table1[])))</f>
        <v>Chipps</v>
      </c>
      <c r="E669" t="str" cm="1">
        <f t="array" ref="E669">IF(ROW()&lt;=ROWS(Table1[]), INDEX(Table1[Station Code], ROW()), INDEX(Table2[Station], ROW()-ROWS(Table1[])))</f>
        <v>SB018S</v>
      </c>
      <c r="F669" cm="1">
        <f t="array" ref="F669">IF(ROW()&lt;=ROWS(Table1[]), INDEX(Table1[Region], ROW()), INDEX(Table2[Region], ROW()-ROWS(Table1[])))</f>
        <v>0</v>
      </c>
      <c r="G669" cm="1">
        <f t="array" ref="G669">IF(ROW()&lt;=ROWS(Table1[]), INDEX(Table1[Subregion], ROW()), INDEX(Table2[Subregion], ROW()-ROWS(Table1[])))</f>
        <v>0</v>
      </c>
      <c r="H669" t="str" cm="1">
        <f t="array" ref="H669">IF(ROW()&lt;=ROWS(Table1[]), INDEX(Table1[Stratum], ROW()), INDEX(Table2[Stratum], ROW()-ROWS(Table1[])))</f>
        <v>Chipps Island</v>
      </c>
      <c r="I669" cm="1">
        <f t="array" ref="I669">IF(ROW()&lt;=ROWS(Table1[]), INDEX(Table1[Fork Length], ROW()), INDEX(Table2[Length], ROW()-ROWS(Table1[])))</f>
        <v>117</v>
      </c>
      <c r="J669" cm="1">
        <f t="array" ref="J669">IF(ROW()&lt;=ROWS(Table1[]), INDEX(Table1[Catch], ROW()), INDEX(Table2[Frequency], ROW()-ROWS(Table1[])))</f>
        <v>1</v>
      </c>
      <c r="K669" t="str" cm="1">
        <f t="array" ref="K669">IF(ROW()&lt;=ROWS(Table1[]), INDEX(Table1[Life Stage], ROW()), INDEX(Table2[Life Stage], ROW()-ROWS(Table1[])))</f>
        <v>Adult</v>
      </c>
      <c r="L669" s="50" cm="1">
        <f t="array" ref="L669">IF(ROW()&lt;=ROWS(Table1[]), INDEX(Table1[SalvageSum], ROW()), INDEX(Table2[SalvageSum], ROW()-ROWS(Table1[])))</f>
        <v>0</v>
      </c>
      <c r="M669" s="50" cm="1">
        <f t="array" ref="M669">IF(ROW()&lt;=ROWS(Table1[]), INDEX(Table1[ExpSalv], ROW()), INDEX(Table2[ExpSalv], ROW()-ROWS(Table1[])))</f>
        <v>0</v>
      </c>
      <c r="N669" t="str" cm="1">
        <f t="array" ref="N669">IF(ROW()&lt;=ROWS(Table1[]), INDEX(Table1[Agency], ROW()), INDEX(Table2[Agency], ROW()-ROWS(Table1[])))</f>
        <v>USFWS</v>
      </c>
      <c r="O669" cm="1">
        <f t="array" ref="O669">IF(ROW()&lt;=ROWS(Table1[]), INDEX(Table1[Notes], ROW()), INDEX(Table2[Comments], ROW()-ROWS(Table1[])))</f>
        <v>0</v>
      </c>
    </row>
    <row r="670" spans="1:15" x14ac:dyDescent="0.25">
      <c r="A670" cm="1">
        <f t="array" ref="A670">IF(ROW()&lt;=ROWS(Table1[]), INDEX(Table1[SurveyNo], ROW()), INDEX(Table2[SurveyNo], ROW()-ROWS(Table1[])))</f>
        <v>0</v>
      </c>
      <c r="B670" s="77" cm="1">
        <f t="array" ref="B670">IF(ROW()&lt;=ROWS(Table1[]), INDEX(Table1[Date], ROW()), INDEX(Table2[Date], ROW()-ROWS(Table1[])))</f>
        <v>45660</v>
      </c>
      <c r="C670" cm="1">
        <f t="array" ref="C670">IF(ROW()&lt;=ROWS(Table1[]), INDEX(Table1[SampleID], ROW()), INDEX(Table2[SampleID], ROW()-ROWS(Table1[])))</f>
        <v>0</v>
      </c>
      <c r="D670" t="str" cm="1">
        <f t="array" ref="D670">IF(ROW()&lt;=ROWS(Table1[]), INDEX(Table1[Survey], ROW()), INDEX(Table2[Survey], ROW()-ROWS(Table1[])))</f>
        <v>Chipps</v>
      </c>
      <c r="E670" t="str" cm="1">
        <f t="array" ref="E670">IF(ROW()&lt;=ROWS(Table1[]), INDEX(Table1[Station Code], ROW()), INDEX(Table2[Station], ROW()-ROWS(Table1[])))</f>
        <v>SB018S</v>
      </c>
      <c r="F670" cm="1">
        <f t="array" ref="F670">IF(ROW()&lt;=ROWS(Table1[]), INDEX(Table1[Region], ROW()), INDEX(Table2[Region], ROW()-ROWS(Table1[])))</f>
        <v>0</v>
      </c>
      <c r="G670" cm="1">
        <f t="array" ref="G670">IF(ROW()&lt;=ROWS(Table1[]), INDEX(Table1[Subregion], ROW()), INDEX(Table2[Subregion], ROW()-ROWS(Table1[])))</f>
        <v>0</v>
      </c>
      <c r="H670" t="str" cm="1">
        <f t="array" ref="H670">IF(ROW()&lt;=ROWS(Table1[]), INDEX(Table1[Stratum], ROW()), INDEX(Table2[Stratum], ROW()-ROWS(Table1[])))</f>
        <v>Chipps Island</v>
      </c>
      <c r="I670" cm="1">
        <f t="array" ref="I670">IF(ROW()&lt;=ROWS(Table1[]), INDEX(Table1[Fork Length], ROW()), INDEX(Table2[Length], ROW()-ROWS(Table1[])))</f>
        <v>120</v>
      </c>
      <c r="J670" cm="1">
        <f t="array" ref="J670">IF(ROW()&lt;=ROWS(Table1[]), INDEX(Table1[Catch], ROW()), INDEX(Table2[Frequency], ROW()-ROWS(Table1[])))</f>
        <v>1</v>
      </c>
      <c r="K670" t="str" cm="1">
        <f t="array" ref="K670">IF(ROW()&lt;=ROWS(Table1[]), INDEX(Table1[Life Stage], ROW()), INDEX(Table2[Life Stage], ROW()-ROWS(Table1[])))</f>
        <v>Adult</v>
      </c>
      <c r="L670" s="50" cm="1">
        <f t="array" ref="L670">IF(ROW()&lt;=ROWS(Table1[]), INDEX(Table1[SalvageSum], ROW()), INDEX(Table2[SalvageSum], ROW()-ROWS(Table1[])))</f>
        <v>0</v>
      </c>
      <c r="M670" s="50" cm="1">
        <f t="array" ref="M670">IF(ROW()&lt;=ROWS(Table1[]), INDEX(Table1[ExpSalv], ROW()), INDEX(Table2[ExpSalv], ROW()-ROWS(Table1[])))</f>
        <v>0</v>
      </c>
      <c r="N670" t="str" cm="1">
        <f t="array" ref="N670">IF(ROW()&lt;=ROWS(Table1[]), INDEX(Table1[Agency], ROW()), INDEX(Table2[Agency], ROW()-ROWS(Table1[])))</f>
        <v>USFWS</v>
      </c>
      <c r="O670" cm="1">
        <f t="array" ref="O670">IF(ROW()&lt;=ROWS(Table1[]), INDEX(Table1[Notes], ROW()), INDEX(Table2[Comments], ROW()-ROWS(Table1[])))</f>
        <v>0</v>
      </c>
    </row>
    <row r="671" spans="1:15" x14ac:dyDescent="0.25">
      <c r="A671" cm="1">
        <f t="array" ref="A671">IF(ROW()&lt;=ROWS(Table1[]), INDEX(Table1[SurveyNo], ROW()), INDEX(Table2[SurveyNo], ROW()-ROWS(Table1[])))</f>
        <v>0</v>
      </c>
      <c r="B671" s="77" cm="1">
        <f t="array" ref="B671">IF(ROW()&lt;=ROWS(Table1[]), INDEX(Table1[Date], ROW()), INDEX(Table2[Date], ROW()-ROWS(Table1[])))</f>
        <v>45660</v>
      </c>
      <c r="C671" cm="1">
        <f t="array" ref="C671">IF(ROW()&lt;=ROWS(Table1[]), INDEX(Table1[SampleID], ROW()), INDEX(Table2[SampleID], ROW()-ROWS(Table1[])))</f>
        <v>0</v>
      </c>
      <c r="D671" t="str" cm="1">
        <f t="array" ref="D671">IF(ROW()&lt;=ROWS(Table1[]), INDEX(Table1[Survey], ROW()), INDEX(Table2[Survey], ROW()-ROWS(Table1[])))</f>
        <v>Chipps</v>
      </c>
      <c r="E671" t="str" cm="1">
        <f t="array" ref="E671">IF(ROW()&lt;=ROWS(Table1[]), INDEX(Table1[Station Code], ROW()), INDEX(Table2[Station], ROW()-ROWS(Table1[])))</f>
        <v>SB018S</v>
      </c>
      <c r="F671" cm="1">
        <f t="array" ref="F671">IF(ROW()&lt;=ROWS(Table1[]), INDEX(Table1[Region], ROW()), INDEX(Table2[Region], ROW()-ROWS(Table1[])))</f>
        <v>0</v>
      </c>
      <c r="G671" cm="1">
        <f t="array" ref="G671">IF(ROW()&lt;=ROWS(Table1[]), INDEX(Table1[Subregion], ROW()), INDEX(Table2[Subregion], ROW()-ROWS(Table1[])))</f>
        <v>0</v>
      </c>
      <c r="H671" t="str" cm="1">
        <f t="array" ref="H671">IF(ROW()&lt;=ROWS(Table1[]), INDEX(Table1[Stratum], ROW()), INDEX(Table2[Stratum], ROW()-ROWS(Table1[])))</f>
        <v>Chipps Island</v>
      </c>
      <c r="I671" cm="1">
        <f t="array" ref="I671">IF(ROW()&lt;=ROWS(Table1[]), INDEX(Table1[Fork Length], ROW()), INDEX(Table2[Length], ROW()-ROWS(Table1[])))</f>
        <v>99</v>
      </c>
      <c r="J671" cm="1">
        <f t="array" ref="J671">IF(ROW()&lt;=ROWS(Table1[]), INDEX(Table1[Catch], ROW()), INDEX(Table2[Frequency], ROW()-ROWS(Table1[])))</f>
        <v>1</v>
      </c>
      <c r="K671" t="str" cm="1">
        <f t="array" ref="K671">IF(ROW()&lt;=ROWS(Table1[]), INDEX(Table1[Life Stage], ROW()), INDEX(Table2[Life Stage], ROW()-ROWS(Table1[])))</f>
        <v>Adult</v>
      </c>
      <c r="L671" s="50" cm="1">
        <f t="array" ref="L671">IF(ROW()&lt;=ROWS(Table1[]), INDEX(Table1[SalvageSum], ROW()), INDEX(Table2[SalvageSum], ROW()-ROWS(Table1[])))</f>
        <v>0</v>
      </c>
      <c r="M671" s="50" cm="1">
        <f t="array" ref="M671">IF(ROW()&lt;=ROWS(Table1[]), INDEX(Table1[ExpSalv], ROW()), INDEX(Table2[ExpSalv], ROW()-ROWS(Table1[])))</f>
        <v>0</v>
      </c>
      <c r="N671" t="str" cm="1">
        <f t="array" ref="N671">IF(ROW()&lt;=ROWS(Table1[]), INDEX(Table1[Agency], ROW()), INDEX(Table2[Agency], ROW()-ROWS(Table1[])))</f>
        <v>USFWS</v>
      </c>
      <c r="O671" cm="1">
        <f t="array" ref="O671">IF(ROW()&lt;=ROWS(Table1[]), INDEX(Table1[Notes], ROW()), INDEX(Table2[Comments], ROW()-ROWS(Table1[])))</f>
        <v>0</v>
      </c>
    </row>
    <row r="672" spans="1:15" x14ac:dyDescent="0.25">
      <c r="A672" cm="1">
        <f t="array" ref="A672">IF(ROW()&lt;=ROWS(Table1[]), INDEX(Table1[SurveyNo], ROW()), INDEX(Table2[SurveyNo], ROW()-ROWS(Table1[])))</f>
        <v>0</v>
      </c>
      <c r="B672" s="77" cm="1">
        <f t="array" ref="B672">IF(ROW()&lt;=ROWS(Table1[]), INDEX(Table1[Date], ROW()), INDEX(Table2[Date], ROW()-ROWS(Table1[])))</f>
        <v>45660</v>
      </c>
      <c r="C672" cm="1">
        <f t="array" ref="C672">IF(ROW()&lt;=ROWS(Table1[]), INDEX(Table1[SampleID], ROW()), INDEX(Table2[SampleID], ROW()-ROWS(Table1[])))</f>
        <v>0</v>
      </c>
      <c r="D672" t="str" cm="1">
        <f t="array" ref="D672">IF(ROW()&lt;=ROWS(Table1[]), INDEX(Table1[Survey], ROW()), INDEX(Table2[Survey], ROW()-ROWS(Table1[])))</f>
        <v>Chipps</v>
      </c>
      <c r="E672" t="str" cm="1">
        <f t="array" ref="E672">IF(ROW()&lt;=ROWS(Table1[]), INDEX(Table1[Station Code], ROW()), INDEX(Table2[Station], ROW()-ROWS(Table1[])))</f>
        <v>SB018S</v>
      </c>
      <c r="F672" cm="1">
        <f t="array" ref="F672">IF(ROW()&lt;=ROWS(Table1[]), INDEX(Table1[Region], ROW()), INDEX(Table2[Region], ROW()-ROWS(Table1[])))</f>
        <v>0</v>
      </c>
      <c r="G672" cm="1">
        <f t="array" ref="G672">IF(ROW()&lt;=ROWS(Table1[]), INDEX(Table1[Subregion], ROW()), INDEX(Table2[Subregion], ROW()-ROWS(Table1[])))</f>
        <v>0</v>
      </c>
      <c r="H672" t="str" cm="1">
        <f t="array" ref="H672">IF(ROW()&lt;=ROWS(Table1[]), INDEX(Table1[Stratum], ROW()), INDEX(Table2[Stratum], ROW()-ROWS(Table1[])))</f>
        <v>Chipps Island</v>
      </c>
      <c r="I672" cm="1">
        <f t="array" ref="I672">IF(ROW()&lt;=ROWS(Table1[]), INDEX(Table1[Fork Length], ROW()), INDEX(Table2[Length], ROW()-ROWS(Table1[])))</f>
        <v>120</v>
      </c>
      <c r="J672" cm="1">
        <f t="array" ref="J672">IF(ROW()&lt;=ROWS(Table1[]), INDEX(Table1[Catch], ROW()), INDEX(Table2[Frequency], ROW()-ROWS(Table1[])))</f>
        <v>1</v>
      </c>
      <c r="K672" t="str" cm="1">
        <f t="array" ref="K672">IF(ROW()&lt;=ROWS(Table1[]), INDEX(Table1[Life Stage], ROW()), INDEX(Table2[Life Stage], ROW()-ROWS(Table1[])))</f>
        <v>Adult</v>
      </c>
      <c r="L672" s="50" cm="1">
        <f t="array" ref="L672">IF(ROW()&lt;=ROWS(Table1[]), INDEX(Table1[SalvageSum], ROW()), INDEX(Table2[SalvageSum], ROW()-ROWS(Table1[])))</f>
        <v>0</v>
      </c>
      <c r="M672" s="50" cm="1">
        <f t="array" ref="M672">IF(ROW()&lt;=ROWS(Table1[]), INDEX(Table1[ExpSalv], ROW()), INDEX(Table2[ExpSalv], ROW()-ROWS(Table1[])))</f>
        <v>0</v>
      </c>
      <c r="N672" t="str" cm="1">
        <f t="array" ref="N672">IF(ROW()&lt;=ROWS(Table1[]), INDEX(Table1[Agency], ROW()), INDEX(Table2[Agency], ROW()-ROWS(Table1[])))</f>
        <v>USFWS</v>
      </c>
      <c r="O672" cm="1">
        <f t="array" ref="O672">IF(ROW()&lt;=ROWS(Table1[]), INDEX(Table1[Notes], ROW()), INDEX(Table2[Comments], ROW()-ROWS(Table1[])))</f>
        <v>0</v>
      </c>
    </row>
    <row r="673" spans="1:15" x14ac:dyDescent="0.25">
      <c r="A673" cm="1">
        <f t="array" ref="A673">IF(ROW()&lt;=ROWS(Table1[]), INDEX(Table1[SurveyNo], ROW()), INDEX(Table2[SurveyNo], ROW()-ROWS(Table1[])))</f>
        <v>0</v>
      </c>
      <c r="B673" s="77" cm="1">
        <f t="array" ref="B673">IF(ROW()&lt;=ROWS(Table1[]), INDEX(Table1[Date], ROW()), INDEX(Table2[Date], ROW()-ROWS(Table1[])))</f>
        <v>45660</v>
      </c>
      <c r="C673" cm="1">
        <f t="array" ref="C673">IF(ROW()&lt;=ROWS(Table1[]), INDEX(Table1[SampleID], ROW()), INDEX(Table2[SampleID], ROW()-ROWS(Table1[])))</f>
        <v>0</v>
      </c>
      <c r="D673" t="str" cm="1">
        <f t="array" ref="D673">IF(ROW()&lt;=ROWS(Table1[]), INDEX(Table1[Survey], ROW()), INDEX(Table2[Survey], ROW()-ROWS(Table1[])))</f>
        <v>Chipps</v>
      </c>
      <c r="E673" t="str" cm="1">
        <f t="array" ref="E673">IF(ROW()&lt;=ROWS(Table1[]), INDEX(Table1[Station Code], ROW()), INDEX(Table2[Station], ROW()-ROWS(Table1[])))</f>
        <v>SB018S</v>
      </c>
      <c r="F673" cm="1">
        <f t="array" ref="F673">IF(ROW()&lt;=ROWS(Table1[]), INDEX(Table1[Region], ROW()), INDEX(Table2[Region], ROW()-ROWS(Table1[])))</f>
        <v>0</v>
      </c>
      <c r="G673" cm="1">
        <f t="array" ref="G673">IF(ROW()&lt;=ROWS(Table1[]), INDEX(Table1[Subregion], ROW()), INDEX(Table2[Subregion], ROW()-ROWS(Table1[])))</f>
        <v>0</v>
      </c>
      <c r="H673" t="str" cm="1">
        <f t="array" ref="H673">IF(ROW()&lt;=ROWS(Table1[]), INDEX(Table1[Stratum], ROW()), INDEX(Table2[Stratum], ROW()-ROWS(Table1[])))</f>
        <v>Chipps Island</v>
      </c>
      <c r="I673" cm="1">
        <f t="array" ref="I673">IF(ROW()&lt;=ROWS(Table1[]), INDEX(Table1[Fork Length], ROW()), INDEX(Table2[Length], ROW()-ROWS(Table1[])))</f>
        <v>112</v>
      </c>
      <c r="J673" cm="1">
        <f t="array" ref="J673">IF(ROW()&lt;=ROWS(Table1[]), INDEX(Table1[Catch], ROW()), INDEX(Table2[Frequency], ROW()-ROWS(Table1[])))</f>
        <v>1</v>
      </c>
      <c r="K673" t="str" cm="1">
        <f t="array" ref="K673">IF(ROW()&lt;=ROWS(Table1[]), INDEX(Table1[Life Stage], ROW()), INDEX(Table2[Life Stage], ROW()-ROWS(Table1[])))</f>
        <v>Adult</v>
      </c>
      <c r="L673" s="50" cm="1">
        <f t="array" ref="L673">IF(ROW()&lt;=ROWS(Table1[]), INDEX(Table1[SalvageSum], ROW()), INDEX(Table2[SalvageSum], ROW()-ROWS(Table1[])))</f>
        <v>0</v>
      </c>
      <c r="M673" s="50" cm="1">
        <f t="array" ref="M673">IF(ROW()&lt;=ROWS(Table1[]), INDEX(Table1[ExpSalv], ROW()), INDEX(Table2[ExpSalv], ROW()-ROWS(Table1[])))</f>
        <v>0</v>
      </c>
      <c r="N673" t="str" cm="1">
        <f t="array" ref="N673">IF(ROW()&lt;=ROWS(Table1[]), INDEX(Table1[Agency], ROW()), INDEX(Table2[Agency], ROW()-ROWS(Table1[])))</f>
        <v>USFWS</v>
      </c>
      <c r="O673" cm="1">
        <f t="array" ref="O673">IF(ROW()&lt;=ROWS(Table1[]), INDEX(Table1[Notes], ROW()), INDEX(Table2[Comments], ROW()-ROWS(Table1[])))</f>
        <v>0</v>
      </c>
    </row>
    <row r="674" spans="1:15" x14ac:dyDescent="0.25">
      <c r="A674" cm="1">
        <f t="array" ref="A674">IF(ROW()&lt;=ROWS(Table1[]), INDEX(Table1[SurveyNo], ROW()), INDEX(Table2[SurveyNo], ROW()-ROWS(Table1[])))</f>
        <v>0</v>
      </c>
      <c r="B674" s="77" cm="1">
        <f t="array" ref="B674">IF(ROW()&lt;=ROWS(Table1[]), INDEX(Table1[Date], ROW()), INDEX(Table2[Date], ROW()-ROWS(Table1[])))</f>
        <v>45660</v>
      </c>
      <c r="C674" cm="1">
        <f t="array" ref="C674">IF(ROW()&lt;=ROWS(Table1[]), INDEX(Table1[SampleID], ROW()), INDEX(Table2[SampleID], ROW()-ROWS(Table1[])))</f>
        <v>0</v>
      </c>
      <c r="D674" t="str" cm="1">
        <f t="array" ref="D674">IF(ROW()&lt;=ROWS(Table1[]), INDEX(Table1[Survey], ROW()), INDEX(Table2[Survey], ROW()-ROWS(Table1[])))</f>
        <v>Chipps</v>
      </c>
      <c r="E674" t="str" cm="1">
        <f t="array" ref="E674">IF(ROW()&lt;=ROWS(Table1[]), INDEX(Table1[Station Code], ROW()), INDEX(Table2[Station], ROW()-ROWS(Table1[])))</f>
        <v>SB018S</v>
      </c>
      <c r="F674" cm="1">
        <f t="array" ref="F674">IF(ROW()&lt;=ROWS(Table1[]), INDEX(Table1[Region], ROW()), INDEX(Table2[Region], ROW()-ROWS(Table1[])))</f>
        <v>0</v>
      </c>
      <c r="G674" cm="1">
        <f t="array" ref="G674">IF(ROW()&lt;=ROWS(Table1[]), INDEX(Table1[Subregion], ROW()), INDEX(Table2[Subregion], ROW()-ROWS(Table1[])))</f>
        <v>0</v>
      </c>
      <c r="H674" t="str" cm="1">
        <f t="array" ref="H674">IF(ROW()&lt;=ROWS(Table1[]), INDEX(Table1[Stratum], ROW()), INDEX(Table2[Stratum], ROW()-ROWS(Table1[])))</f>
        <v>Chipps Island</v>
      </c>
      <c r="I674" cm="1">
        <f t="array" ref="I674">IF(ROW()&lt;=ROWS(Table1[]), INDEX(Table1[Fork Length], ROW()), INDEX(Table2[Length], ROW()-ROWS(Table1[])))</f>
        <v>97</v>
      </c>
      <c r="J674" cm="1">
        <f t="array" ref="J674">IF(ROW()&lt;=ROWS(Table1[]), INDEX(Table1[Catch], ROW()), INDEX(Table2[Frequency], ROW()-ROWS(Table1[])))</f>
        <v>1</v>
      </c>
      <c r="K674" t="str" cm="1">
        <f t="array" ref="K674">IF(ROW()&lt;=ROWS(Table1[]), INDEX(Table1[Life Stage], ROW()), INDEX(Table2[Life Stage], ROW()-ROWS(Table1[])))</f>
        <v>Adult</v>
      </c>
      <c r="L674" s="50" cm="1">
        <f t="array" ref="L674">IF(ROW()&lt;=ROWS(Table1[]), INDEX(Table1[SalvageSum], ROW()), INDEX(Table2[SalvageSum], ROW()-ROWS(Table1[])))</f>
        <v>0</v>
      </c>
      <c r="M674" s="50" cm="1">
        <f t="array" ref="M674">IF(ROW()&lt;=ROWS(Table1[]), INDEX(Table1[ExpSalv], ROW()), INDEX(Table2[ExpSalv], ROW()-ROWS(Table1[])))</f>
        <v>0</v>
      </c>
      <c r="N674" t="str" cm="1">
        <f t="array" ref="N674">IF(ROW()&lt;=ROWS(Table1[]), INDEX(Table1[Agency], ROW()), INDEX(Table2[Agency], ROW()-ROWS(Table1[])))</f>
        <v>USFWS</v>
      </c>
      <c r="O674" cm="1">
        <f t="array" ref="O674">IF(ROW()&lt;=ROWS(Table1[]), INDEX(Table1[Notes], ROW()), INDEX(Table2[Comments], ROW()-ROWS(Table1[])))</f>
        <v>0</v>
      </c>
    </row>
    <row r="675" spans="1:15" x14ac:dyDescent="0.25">
      <c r="A675" cm="1">
        <f t="array" ref="A675">IF(ROW()&lt;=ROWS(Table1[]), INDEX(Table1[SurveyNo], ROW()), INDEX(Table2[SurveyNo], ROW()-ROWS(Table1[])))</f>
        <v>0</v>
      </c>
      <c r="B675" s="77" cm="1">
        <f t="array" ref="B675">IF(ROW()&lt;=ROWS(Table1[]), INDEX(Table1[Date], ROW()), INDEX(Table2[Date], ROW()-ROWS(Table1[])))</f>
        <v>45660</v>
      </c>
      <c r="C675" cm="1">
        <f t="array" ref="C675">IF(ROW()&lt;=ROWS(Table1[]), INDEX(Table1[SampleID], ROW()), INDEX(Table2[SampleID], ROW()-ROWS(Table1[])))</f>
        <v>0</v>
      </c>
      <c r="D675" t="str" cm="1">
        <f t="array" ref="D675">IF(ROW()&lt;=ROWS(Table1[]), INDEX(Table1[Survey], ROW()), INDEX(Table2[Survey], ROW()-ROWS(Table1[])))</f>
        <v>Chipps</v>
      </c>
      <c r="E675" t="str" cm="1">
        <f t="array" ref="E675">IF(ROW()&lt;=ROWS(Table1[]), INDEX(Table1[Station Code], ROW()), INDEX(Table2[Station], ROW()-ROWS(Table1[])))</f>
        <v>SB018S</v>
      </c>
      <c r="F675" cm="1">
        <f t="array" ref="F675">IF(ROW()&lt;=ROWS(Table1[]), INDEX(Table1[Region], ROW()), INDEX(Table2[Region], ROW()-ROWS(Table1[])))</f>
        <v>0</v>
      </c>
      <c r="G675" cm="1">
        <f t="array" ref="G675">IF(ROW()&lt;=ROWS(Table1[]), INDEX(Table1[Subregion], ROW()), INDEX(Table2[Subregion], ROW()-ROWS(Table1[])))</f>
        <v>0</v>
      </c>
      <c r="H675" t="str" cm="1">
        <f t="array" ref="H675">IF(ROW()&lt;=ROWS(Table1[]), INDEX(Table1[Stratum], ROW()), INDEX(Table2[Stratum], ROW()-ROWS(Table1[])))</f>
        <v>Chipps Island</v>
      </c>
      <c r="I675" cm="1">
        <f t="array" ref="I675">IF(ROW()&lt;=ROWS(Table1[]), INDEX(Table1[Fork Length], ROW()), INDEX(Table2[Length], ROW()-ROWS(Table1[])))</f>
        <v>88</v>
      </c>
      <c r="J675" cm="1">
        <f t="array" ref="J675">IF(ROW()&lt;=ROWS(Table1[]), INDEX(Table1[Catch], ROW()), INDEX(Table2[Frequency], ROW()-ROWS(Table1[])))</f>
        <v>1</v>
      </c>
      <c r="K675" t="str" cm="1">
        <f t="array" ref="K675">IF(ROW()&lt;=ROWS(Table1[]), INDEX(Table1[Life Stage], ROW()), INDEX(Table2[Life Stage], ROW()-ROWS(Table1[])))</f>
        <v>Adult</v>
      </c>
      <c r="L675" s="50" cm="1">
        <f t="array" ref="L675">IF(ROW()&lt;=ROWS(Table1[]), INDEX(Table1[SalvageSum], ROW()), INDEX(Table2[SalvageSum], ROW()-ROWS(Table1[])))</f>
        <v>0</v>
      </c>
      <c r="M675" s="50" cm="1">
        <f t="array" ref="M675">IF(ROW()&lt;=ROWS(Table1[]), INDEX(Table1[ExpSalv], ROW()), INDEX(Table2[ExpSalv], ROW()-ROWS(Table1[])))</f>
        <v>0</v>
      </c>
      <c r="N675" t="str" cm="1">
        <f t="array" ref="N675">IF(ROW()&lt;=ROWS(Table1[]), INDEX(Table1[Agency], ROW()), INDEX(Table2[Agency], ROW()-ROWS(Table1[])))</f>
        <v>USFWS</v>
      </c>
      <c r="O675" cm="1">
        <f t="array" ref="O675">IF(ROW()&lt;=ROWS(Table1[]), INDEX(Table1[Notes], ROW()), INDEX(Table2[Comments], ROW()-ROWS(Table1[])))</f>
        <v>0</v>
      </c>
    </row>
    <row r="676" spans="1:15" x14ac:dyDescent="0.25">
      <c r="A676" cm="1">
        <f t="array" ref="A676">IF(ROW()&lt;=ROWS(Table1[]), INDEX(Table1[SurveyNo], ROW()), INDEX(Table2[SurveyNo], ROW()-ROWS(Table1[])))</f>
        <v>0</v>
      </c>
      <c r="B676" s="77" cm="1">
        <f t="array" ref="B676">IF(ROW()&lt;=ROWS(Table1[]), INDEX(Table1[Date], ROW()), INDEX(Table2[Date], ROW()-ROWS(Table1[])))</f>
        <v>45660</v>
      </c>
      <c r="C676" cm="1">
        <f t="array" ref="C676">IF(ROW()&lt;=ROWS(Table1[]), INDEX(Table1[SampleID], ROW()), INDEX(Table2[SampleID], ROW()-ROWS(Table1[])))</f>
        <v>0</v>
      </c>
      <c r="D676" t="str" cm="1">
        <f t="array" ref="D676">IF(ROW()&lt;=ROWS(Table1[]), INDEX(Table1[Survey], ROW()), INDEX(Table2[Survey], ROW()-ROWS(Table1[])))</f>
        <v>Chipps</v>
      </c>
      <c r="E676" t="str" cm="1">
        <f t="array" ref="E676">IF(ROW()&lt;=ROWS(Table1[]), INDEX(Table1[Station Code], ROW()), INDEX(Table2[Station], ROW()-ROWS(Table1[])))</f>
        <v>SB018S</v>
      </c>
      <c r="F676" cm="1">
        <f t="array" ref="F676">IF(ROW()&lt;=ROWS(Table1[]), INDEX(Table1[Region], ROW()), INDEX(Table2[Region], ROW()-ROWS(Table1[])))</f>
        <v>0</v>
      </c>
      <c r="G676" cm="1">
        <f t="array" ref="G676">IF(ROW()&lt;=ROWS(Table1[]), INDEX(Table1[Subregion], ROW()), INDEX(Table2[Subregion], ROW()-ROWS(Table1[])))</f>
        <v>0</v>
      </c>
      <c r="H676" t="str" cm="1">
        <f t="array" ref="H676">IF(ROW()&lt;=ROWS(Table1[]), INDEX(Table1[Stratum], ROW()), INDEX(Table2[Stratum], ROW()-ROWS(Table1[])))</f>
        <v>Chipps Island</v>
      </c>
      <c r="I676" cm="1">
        <f t="array" ref="I676">IF(ROW()&lt;=ROWS(Table1[]), INDEX(Table1[Fork Length], ROW()), INDEX(Table2[Length], ROW()-ROWS(Table1[])))</f>
        <v>92</v>
      </c>
      <c r="J676" cm="1">
        <f t="array" ref="J676">IF(ROW()&lt;=ROWS(Table1[]), INDEX(Table1[Catch], ROW()), INDEX(Table2[Frequency], ROW()-ROWS(Table1[])))</f>
        <v>1</v>
      </c>
      <c r="K676" t="str" cm="1">
        <f t="array" ref="K676">IF(ROW()&lt;=ROWS(Table1[]), INDEX(Table1[Life Stage], ROW()), INDEX(Table2[Life Stage], ROW()-ROWS(Table1[])))</f>
        <v>Adult</v>
      </c>
      <c r="L676" s="50" cm="1">
        <f t="array" ref="L676">IF(ROW()&lt;=ROWS(Table1[]), INDEX(Table1[SalvageSum], ROW()), INDEX(Table2[SalvageSum], ROW()-ROWS(Table1[])))</f>
        <v>0</v>
      </c>
      <c r="M676" s="50" cm="1">
        <f t="array" ref="M676">IF(ROW()&lt;=ROWS(Table1[]), INDEX(Table1[ExpSalv], ROW()), INDEX(Table2[ExpSalv], ROW()-ROWS(Table1[])))</f>
        <v>0</v>
      </c>
      <c r="N676" t="str" cm="1">
        <f t="array" ref="N676">IF(ROW()&lt;=ROWS(Table1[]), INDEX(Table1[Agency], ROW()), INDEX(Table2[Agency], ROW()-ROWS(Table1[])))</f>
        <v>USFWS</v>
      </c>
      <c r="O676" cm="1">
        <f t="array" ref="O676">IF(ROW()&lt;=ROWS(Table1[]), INDEX(Table1[Notes], ROW()), INDEX(Table2[Comments], ROW()-ROWS(Table1[])))</f>
        <v>0</v>
      </c>
    </row>
    <row r="677" spans="1:15" x14ac:dyDescent="0.25">
      <c r="A677" cm="1">
        <f t="array" ref="A677">IF(ROW()&lt;=ROWS(Table1[]), INDEX(Table1[SurveyNo], ROW()), INDEX(Table2[SurveyNo], ROW()-ROWS(Table1[])))</f>
        <v>0</v>
      </c>
      <c r="B677" s="77" cm="1">
        <f t="array" ref="B677">IF(ROW()&lt;=ROWS(Table1[]), INDEX(Table1[Date], ROW()), INDEX(Table2[Date], ROW()-ROWS(Table1[])))</f>
        <v>45660</v>
      </c>
      <c r="C677" cm="1">
        <f t="array" ref="C677">IF(ROW()&lt;=ROWS(Table1[]), INDEX(Table1[SampleID], ROW()), INDEX(Table2[SampleID], ROW()-ROWS(Table1[])))</f>
        <v>0</v>
      </c>
      <c r="D677" t="str" cm="1">
        <f t="array" ref="D677">IF(ROW()&lt;=ROWS(Table1[]), INDEX(Table1[Survey], ROW()), INDEX(Table2[Survey], ROW()-ROWS(Table1[])))</f>
        <v>Chipps</v>
      </c>
      <c r="E677" t="str" cm="1">
        <f t="array" ref="E677">IF(ROW()&lt;=ROWS(Table1[]), INDEX(Table1[Station Code], ROW()), INDEX(Table2[Station], ROW()-ROWS(Table1[])))</f>
        <v>SB018N</v>
      </c>
      <c r="F677" cm="1">
        <f t="array" ref="F677">IF(ROW()&lt;=ROWS(Table1[]), INDEX(Table1[Region], ROW()), INDEX(Table2[Region], ROW()-ROWS(Table1[])))</f>
        <v>0</v>
      </c>
      <c r="G677" cm="1">
        <f t="array" ref="G677">IF(ROW()&lt;=ROWS(Table1[]), INDEX(Table1[Subregion], ROW()), INDEX(Table2[Subregion], ROW()-ROWS(Table1[])))</f>
        <v>0</v>
      </c>
      <c r="H677" t="str" cm="1">
        <f t="array" ref="H677">IF(ROW()&lt;=ROWS(Table1[]), INDEX(Table1[Stratum], ROW()), INDEX(Table2[Stratum], ROW()-ROWS(Table1[])))</f>
        <v>Chipps Island</v>
      </c>
      <c r="I677" cm="1">
        <f t="array" ref="I677">IF(ROW()&lt;=ROWS(Table1[]), INDEX(Table1[Fork Length], ROW()), INDEX(Table2[Length], ROW()-ROWS(Table1[])))</f>
        <v>117</v>
      </c>
      <c r="J677" cm="1">
        <f t="array" ref="J677">IF(ROW()&lt;=ROWS(Table1[]), INDEX(Table1[Catch], ROW()), INDEX(Table2[Frequency], ROW()-ROWS(Table1[])))</f>
        <v>1</v>
      </c>
      <c r="K677" t="str" cm="1">
        <f t="array" ref="K677">IF(ROW()&lt;=ROWS(Table1[]), INDEX(Table1[Life Stage], ROW()), INDEX(Table2[Life Stage], ROW()-ROWS(Table1[])))</f>
        <v>Adult</v>
      </c>
      <c r="L677" s="50" cm="1">
        <f t="array" ref="L677">IF(ROW()&lt;=ROWS(Table1[]), INDEX(Table1[SalvageSum], ROW()), INDEX(Table2[SalvageSum], ROW()-ROWS(Table1[])))</f>
        <v>0</v>
      </c>
      <c r="M677" s="50" cm="1">
        <f t="array" ref="M677">IF(ROW()&lt;=ROWS(Table1[]), INDEX(Table1[ExpSalv], ROW()), INDEX(Table2[ExpSalv], ROW()-ROWS(Table1[])))</f>
        <v>0</v>
      </c>
      <c r="N677" t="str" cm="1">
        <f t="array" ref="N677">IF(ROW()&lt;=ROWS(Table1[]), INDEX(Table1[Agency], ROW()), INDEX(Table2[Agency], ROW()-ROWS(Table1[])))</f>
        <v>USFWS</v>
      </c>
      <c r="O677" cm="1">
        <f t="array" ref="O677">IF(ROW()&lt;=ROWS(Table1[]), INDEX(Table1[Notes], ROW()), INDEX(Table2[Comments], ROW()-ROWS(Table1[])))</f>
        <v>0</v>
      </c>
    </row>
    <row r="678" spans="1:15" x14ac:dyDescent="0.25">
      <c r="A678" cm="1">
        <f t="array" ref="A678">IF(ROW()&lt;=ROWS(Table1[]), INDEX(Table1[SurveyNo], ROW()), INDEX(Table2[SurveyNo], ROW()-ROWS(Table1[])))</f>
        <v>0</v>
      </c>
      <c r="B678" s="77" cm="1">
        <f t="array" ref="B678">IF(ROW()&lt;=ROWS(Table1[]), INDEX(Table1[Date], ROW()), INDEX(Table2[Date], ROW()-ROWS(Table1[])))</f>
        <v>45660</v>
      </c>
      <c r="C678" cm="1">
        <f t="array" ref="C678">IF(ROW()&lt;=ROWS(Table1[]), INDEX(Table1[SampleID], ROW()), INDEX(Table2[SampleID], ROW()-ROWS(Table1[])))</f>
        <v>0</v>
      </c>
      <c r="D678" t="str" cm="1">
        <f t="array" ref="D678">IF(ROW()&lt;=ROWS(Table1[]), INDEX(Table1[Survey], ROW()), INDEX(Table2[Survey], ROW()-ROWS(Table1[])))</f>
        <v>Chipps</v>
      </c>
      <c r="E678" t="str" cm="1">
        <f t="array" ref="E678">IF(ROW()&lt;=ROWS(Table1[]), INDEX(Table1[Station Code], ROW()), INDEX(Table2[Station], ROW()-ROWS(Table1[])))</f>
        <v>SB018N</v>
      </c>
      <c r="F678" cm="1">
        <f t="array" ref="F678">IF(ROW()&lt;=ROWS(Table1[]), INDEX(Table1[Region], ROW()), INDEX(Table2[Region], ROW()-ROWS(Table1[])))</f>
        <v>0</v>
      </c>
      <c r="G678" cm="1">
        <f t="array" ref="G678">IF(ROW()&lt;=ROWS(Table1[]), INDEX(Table1[Subregion], ROW()), INDEX(Table2[Subregion], ROW()-ROWS(Table1[])))</f>
        <v>0</v>
      </c>
      <c r="H678" t="str" cm="1">
        <f t="array" ref="H678">IF(ROW()&lt;=ROWS(Table1[]), INDEX(Table1[Stratum], ROW()), INDEX(Table2[Stratum], ROW()-ROWS(Table1[])))</f>
        <v>Chipps Island</v>
      </c>
      <c r="I678" cm="1">
        <f t="array" ref="I678">IF(ROW()&lt;=ROWS(Table1[]), INDEX(Table1[Fork Length], ROW()), INDEX(Table2[Length], ROW()-ROWS(Table1[])))</f>
        <v>120</v>
      </c>
      <c r="J678" cm="1">
        <f t="array" ref="J678">IF(ROW()&lt;=ROWS(Table1[]), INDEX(Table1[Catch], ROW()), INDEX(Table2[Frequency], ROW()-ROWS(Table1[])))</f>
        <v>1</v>
      </c>
      <c r="K678" t="str" cm="1">
        <f t="array" ref="K678">IF(ROW()&lt;=ROWS(Table1[]), INDEX(Table1[Life Stage], ROW()), INDEX(Table2[Life Stage], ROW()-ROWS(Table1[])))</f>
        <v>Adult</v>
      </c>
      <c r="L678" s="50" cm="1">
        <f t="array" ref="L678">IF(ROW()&lt;=ROWS(Table1[]), INDEX(Table1[SalvageSum], ROW()), INDEX(Table2[SalvageSum], ROW()-ROWS(Table1[])))</f>
        <v>0</v>
      </c>
      <c r="M678" s="50" cm="1">
        <f t="array" ref="M678">IF(ROW()&lt;=ROWS(Table1[]), INDEX(Table1[ExpSalv], ROW()), INDEX(Table2[ExpSalv], ROW()-ROWS(Table1[])))</f>
        <v>0</v>
      </c>
      <c r="N678" t="str" cm="1">
        <f t="array" ref="N678">IF(ROW()&lt;=ROWS(Table1[]), INDEX(Table1[Agency], ROW()), INDEX(Table2[Agency], ROW()-ROWS(Table1[])))</f>
        <v>USFWS</v>
      </c>
      <c r="O678" cm="1">
        <f t="array" ref="O678">IF(ROW()&lt;=ROWS(Table1[]), INDEX(Table1[Notes], ROW()), INDEX(Table2[Comments], ROW()-ROWS(Table1[])))</f>
        <v>0</v>
      </c>
    </row>
    <row r="679" spans="1:15" x14ac:dyDescent="0.25">
      <c r="A679" cm="1">
        <f t="array" ref="A679">IF(ROW()&lt;=ROWS(Table1[]), INDEX(Table1[SurveyNo], ROW()), INDEX(Table2[SurveyNo], ROW()-ROWS(Table1[])))</f>
        <v>0</v>
      </c>
      <c r="B679" s="77" cm="1">
        <f t="array" ref="B679">IF(ROW()&lt;=ROWS(Table1[]), INDEX(Table1[Date], ROW()), INDEX(Table2[Date], ROW()-ROWS(Table1[])))</f>
        <v>45660</v>
      </c>
      <c r="C679" cm="1">
        <f t="array" ref="C679">IF(ROW()&lt;=ROWS(Table1[]), INDEX(Table1[SampleID], ROW()), INDEX(Table2[SampleID], ROW()-ROWS(Table1[])))</f>
        <v>0</v>
      </c>
      <c r="D679" t="str" cm="1">
        <f t="array" ref="D679">IF(ROW()&lt;=ROWS(Table1[]), INDEX(Table1[Survey], ROW()), INDEX(Table2[Survey], ROW()-ROWS(Table1[])))</f>
        <v>Chipps</v>
      </c>
      <c r="E679" t="str" cm="1">
        <f t="array" ref="E679">IF(ROW()&lt;=ROWS(Table1[]), INDEX(Table1[Station Code], ROW()), INDEX(Table2[Station], ROW()-ROWS(Table1[])))</f>
        <v>SB018N</v>
      </c>
      <c r="F679" cm="1">
        <f t="array" ref="F679">IF(ROW()&lt;=ROWS(Table1[]), INDEX(Table1[Region], ROW()), INDEX(Table2[Region], ROW()-ROWS(Table1[])))</f>
        <v>0</v>
      </c>
      <c r="G679" cm="1">
        <f t="array" ref="G679">IF(ROW()&lt;=ROWS(Table1[]), INDEX(Table1[Subregion], ROW()), INDEX(Table2[Subregion], ROW()-ROWS(Table1[])))</f>
        <v>0</v>
      </c>
      <c r="H679" t="str" cm="1">
        <f t="array" ref="H679">IF(ROW()&lt;=ROWS(Table1[]), INDEX(Table1[Stratum], ROW()), INDEX(Table2[Stratum], ROW()-ROWS(Table1[])))</f>
        <v>Chipps Island</v>
      </c>
      <c r="I679" cm="1">
        <f t="array" ref="I679">IF(ROW()&lt;=ROWS(Table1[]), INDEX(Table1[Fork Length], ROW()), INDEX(Table2[Length], ROW()-ROWS(Table1[])))</f>
        <v>100</v>
      </c>
      <c r="J679" cm="1">
        <f t="array" ref="J679">IF(ROW()&lt;=ROWS(Table1[]), INDEX(Table1[Catch], ROW()), INDEX(Table2[Frequency], ROW()-ROWS(Table1[])))</f>
        <v>1</v>
      </c>
      <c r="K679" t="str" cm="1">
        <f t="array" ref="K679">IF(ROW()&lt;=ROWS(Table1[]), INDEX(Table1[Life Stage], ROW()), INDEX(Table2[Life Stage], ROW()-ROWS(Table1[])))</f>
        <v>Adult</v>
      </c>
      <c r="L679" s="50" cm="1">
        <f t="array" ref="L679">IF(ROW()&lt;=ROWS(Table1[]), INDEX(Table1[SalvageSum], ROW()), INDEX(Table2[SalvageSum], ROW()-ROWS(Table1[])))</f>
        <v>0</v>
      </c>
      <c r="M679" s="50" cm="1">
        <f t="array" ref="M679">IF(ROW()&lt;=ROWS(Table1[]), INDEX(Table1[ExpSalv], ROW()), INDEX(Table2[ExpSalv], ROW()-ROWS(Table1[])))</f>
        <v>0</v>
      </c>
      <c r="N679" t="str" cm="1">
        <f t="array" ref="N679">IF(ROW()&lt;=ROWS(Table1[]), INDEX(Table1[Agency], ROW()), INDEX(Table2[Agency], ROW()-ROWS(Table1[])))</f>
        <v>USFWS</v>
      </c>
      <c r="O679" cm="1">
        <f t="array" ref="O679">IF(ROW()&lt;=ROWS(Table1[]), INDEX(Table1[Notes], ROW()), INDEX(Table2[Comments], ROW()-ROWS(Table1[])))</f>
        <v>0</v>
      </c>
    </row>
    <row r="680" spans="1:15" x14ac:dyDescent="0.25">
      <c r="A680" cm="1">
        <f t="array" ref="A680">IF(ROW()&lt;=ROWS(Table1[]), INDEX(Table1[SurveyNo], ROW()), INDEX(Table2[SurveyNo], ROW()-ROWS(Table1[])))</f>
        <v>0</v>
      </c>
      <c r="B680" s="77" cm="1">
        <f t="array" ref="B680">IF(ROW()&lt;=ROWS(Table1[]), INDEX(Table1[Date], ROW()), INDEX(Table2[Date], ROW()-ROWS(Table1[])))</f>
        <v>45660</v>
      </c>
      <c r="C680" cm="1">
        <f t="array" ref="C680">IF(ROW()&lt;=ROWS(Table1[]), INDEX(Table1[SampleID], ROW()), INDEX(Table2[SampleID], ROW()-ROWS(Table1[])))</f>
        <v>0</v>
      </c>
      <c r="D680" t="str" cm="1">
        <f t="array" ref="D680">IF(ROW()&lt;=ROWS(Table1[]), INDEX(Table1[Survey], ROW()), INDEX(Table2[Survey], ROW()-ROWS(Table1[])))</f>
        <v>Chipps</v>
      </c>
      <c r="E680" t="str" cm="1">
        <f t="array" ref="E680">IF(ROW()&lt;=ROWS(Table1[]), INDEX(Table1[Station Code], ROW()), INDEX(Table2[Station], ROW()-ROWS(Table1[])))</f>
        <v>SB018N</v>
      </c>
      <c r="F680" cm="1">
        <f t="array" ref="F680">IF(ROW()&lt;=ROWS(Table1[]), INDEX(Table1[Region], ROW()), INDEX(Table2[Region], ROW()-ROWS(Table1[])))</f>
        <v>0</v>
      </c>
      <c r="G680" cm="1">
        <f t="array" ref="G680">IF(ROW()&lt;=ROWS(Table1[]), INDEX(Table1[Subregion], ROW()), INDEX(Table2[Subregion], ROW()-ROWS(Table1[])))</f>
        <v>0</v>
      </c>
      <c r="H680" t="str" cm="1">
        <f t="array" ref="H680">IF(ROW()&lt;=ROWS(Table1[]), INDEX(Table1[Stratum], ROW()), INDEX(Table2[Stratum], ROW()-ROWS(Table1[])))</f>
        <v>Chipps Island</v>
      </c>
      <c r="I680" cm="1">
        <f t="array" ref="I680">IF(ROW()&lt;=ROWS(Table1[]), INDEX(Table1[Fork Length], ROW()), INDEX(Table2[Length], ROW()-ROWS(Table1[])))</f>
        <v>113</v>
      </c>
      <c r="J680" cm="1">
        <f t="array" ref="J680">IF(ROW()&lt;=ROWS(Table1[]), INDEX(Table1[Catch], ROW()), INDEX(Table2[Frequency], ROW()-ROWS(Table1[])))</f>
        <v>1</v>
      </c>
      <c r="K680" t="str" cm="1">
        <f t="array" ref="K680">IF(ROW()&lt;=ROWS(Table1[]), INDEX(Table1[Life Stage], ROW()), INDEX(Table2[Life Stage], ROW()-ROWS(Table1[])))</f>
        <v>Adult</v>
      </c>
      <c r="L680" s="50" cm="1">
        <f t="array" ref="L680">IF(ROW()&lt;=ROWS(Table1[]), INDEX(Table1[SalvageSum], ROW()), INDEX(Table2[SalvageSum], ROW()-ROWS(Table1[])))</f>
        <v>0</v>
      </c>
      <c r="M680" s="50" cm="1">
        <f t="array" ref="M680">IF(ROW()&lt;=ROWS(Table1[]), INDEX(Table1[ExpSalv], ROW()), INDEX(Table2[ExpSalv], ROW()-ROWS(Table1[])))</f>
        <v>0</v>
      </c>
      <c r="N680" t="str" cm="1">
        <f t="array" ref="N680">IF(ROW()&lt;=ROWS(Table1[]), INDEX(Table1[Agency], ROW()), INDEX(Table2[Agency], ROW()-ROWS(Table1[])))</f>
        <v>USFWS</v>
      </c>
      <c r="O680" cm="1">
        <f t="array" ref="O680">IF(ROW()&lt;=ROWS(Table1[]), INDEX(Table1[Notes], ROW()), INDEX(Table2[Comments], ROW()-ROWS(Table1[])))</f>
        <v>0</v>
      </c>
    </row>
    <row r="681" spans="1:15" x14ac:dyDescent="0.25">
      <c r="A681" cm="1">
        <f t="array" ref="A681">IF(ROW()&lt;=ROWS(Table1[]), INDEX(Table1[SurveyNo], ROW()), INDEX(Table2[SurveyNo], ROW()-ROWS(Table1[])))</f>
        <v>0</v>
      </c>
      <c r="B681" s="77" cm="1">
        <f t="array" ref="B681">IF(ROW()&lt;=ROWS(Table1[]), INDEX(Table1[Date], ROW()), INDEX(Table2[Date], ROW()-ROWS(Table1[])))</f>
        <v>45660</v>
      </c>
      <c r="C681" cm="1">
        <f t="array" ref="C681">IF(ROW()&lt;=ROWS(Table1[]), INDEX(Table1[SampleID], ROW()), INDEX(Table2[SampleID], ROW()-ROWS(Table1[])))</f>
        <v>0</v>
      </c>
      <c r="D681" t="str" cm="1">
        <f t="array" ref="D681">IF(ROW()&lt;=ROWS(Table1[]), INDEX(Table1[Survey], ROW()), INDEX(Table2[Survey], ROW()-ROWS(Table1[])))</f>
        <v>Chipps</v>
      </c>
      <c r="E681" t="str" cm="1">
        <f t="array" ref="E681">IF(ROW()&lt;=ROWS(Table1[]), INDEX(Table1[Station Code], ROW()), INDEX(Table2[Station], ROW()-ROWS(Table1[])))</f>
        <v>SB018M</v>
      </c>
      <c r="F681" cm="1">
        <f t="array" ref="F681">IF(ROW()&lt;=ROWS(Table1[]), INDEX(Table1[Region], ROW()), INDEX(Table2[Region], ROW()-ROWS(Table1[])))</f>
        <v>0</v>
      </c>
      <c r="G681" cm="1">
        <f t="array" ref="G681">IF(ROW()&lt;=ROWS(Table1[]), INDEX(Table1[Subregion], ROW()), INDEX(Table2[Subregion], ROW()-ROWS(Table1[])))</f>
        <v>0</v>
      </c>
      <c r="H681" t="str" cm="1">
        <f t="array" ref="H681">IF(ROW()&lt;=ROWS(Table1[]), INDEX(Table1[Stratum], ROW()), INDEX(Table2[Stratum], ROW()-ROWS(Table1[])))</f>
        <v>Chipps Island</v>
      </c>
      <c r="I681" cm="1">
        <f t="array" ref="I681">IF(ROW()&lt;=ROWS(Table1[]), INDEX(Table1[Fork Length], ROW()), INDEX(Table2[Length], ROW()-ROWS(Table1[])))</f>
        <v>92</v>
      </c>
      <c r="J681" cm="1">
        <f t="array" ref="J681">IF(ROW()&lt;=ROWS(Table1[]), INDEX(Table1[Catch], ROW()), INDEX(Table2[Frequency], ROW()-ROWS(Table1[])))</f>
        <v>1</v>
      </c>
      <c r="K681" t="str" cm="1">
        <f t="array" ref="K681">IF(ROW()&lt;=ROWS(Table1[]), INDEX(Table1[Life Stage], ROW()), INDEX(Table2[Life Stage], ROW()-ROWS(Table1[])))</f>
        <v>Adult</v>
      </c>
      <c r="L681" s="50" cm="1">
        <f t="array" ref="L681">IF(ROW()&lt;=ROWS(Table1[]), INDEX(Table1[SalvageSum], ROW()), INDEX(Table2[SalvageSum], ROW()-ROWS(Table1[])))</f>
        <v>0</v>
      </c>
      <c r="M681" s="50" cm="1">
        <f t="array" ref="M681">IF(ROW()&lt;=ROWS(Table1[]), INDEX(Table1[ExpSalv], ROW()), INDEX(Table2[ExpSalv], ROW()-ROWS(Table1[])))</f>
        <v>0</v>
      </c>
      <c r="N681" t="str" cm="1">
        <f t="array" ref="N681">IF(ROW()&lt;=ROWS(Table1[]), INDEX(Table1[Agency], ROW()), INDEX(Table2[Agency], ROW()-ROWS(Table1[])))</f>
        <v>USFWS</v>
      </c>
      <c r="O681" cm="1">
        <f t="array" ref="O681">IF(ROW()&lt;=ROWS(Table1[]), INDEX(Table1[Notes], ROW()), INDEX(Table2[Comments], ROW()-ROWS(Table1[])))</f>
        <v>0</v>
      </c>
    </row>
    <row r="682" spans="1:15" x14ac:dyDescent="0.25">
      <c r="A682" cm="1">
        <f t="array" ref="A682">IF(ROW()&lt;=ROWS(Table1[]), INDEX(Table1[SurveyNo], ROW()), INDEX(Table2[SurveyNo], ROW()-ROWS(Table1[])))</f>
        <v>0</v>
      </c>
      <c r="B682" s="77" cm="1">
        <f t="array" ref="B682">IF(ROW()&lt;=ROWS(Table1[]), INDEX(Table1[Date], ROW()), INDEX(Table2[Date], ROW()-ROWS(Table1[])))</f>
        <v>45660</v>
      </c>
      <c r="C682" cm="1">
        <f t="array" ref="C682">IF(ROW()&lt;=ROWS(Table1[]), INDEX(Table1[SampleID], ROW()), INDEX(Table2[SampleID], ROW()-ROWS(Table1[])))</f>
        <v>0</v>
      </c>
      <c r="D682" t="str" cm="1">
        <f t="array" ref="D682">IF(ROW()&lt;=ROWS(Table1[]), INDEX(Table1[Survey], ROW()), INDEX(Table2[Survey], ROW()-ROWS(Table1[])))</f>
        <v>Chipps</v>
      </c>
      <c r="E682" t="str" cm="1">
        <f t="array" ref="E682">IF(ROW()&lt;=ROWS(Table1[]), INDEX(Table1[Station Code], ROW()), INDEX(Table2[Station], ROW()-ROWS(Table1[])))</f>
        <v>SB018M</v>
      </c>
      <c r="F682" cm="1">
        <f t="array" ref="F682">IF(ROW()&lt;=ROWS(Table1[]), INDEX(Table1[Region], ROW()), INDEX(Table2[Region], ROW()-ROWS(Table1[])))</f>
        <v>0</v>
      </c>
      <c r="G682" cm="1">
        <f t="array" ref="G682">IF(ROW()&lt;=ROWS(Table1[]), INDEX(Table1[Subregion], ROW()), INDEX(Table2[Subregion], ROW()-ROWS(Table1[])))</f>
        <v>0</v>
      </c>
      <c r="H682" t="str" cm="1">
        <f t="array" ref="H682">IF(ROW()&lt;=ROWS(Table1[]), INDEX(Table1[Stratum], ROW()), INDEX(Table2[Stratum], ROW()-ROWS(Table1[])))</f>
        <v>Chipps Island</v>
      </c>
      <c r="I682" cm="1">
        <f t="array" ref="I682">IF(ROW()&lt;=ROWS(Table1[]), INDEX(Table1[Fork Length], ROW()), INDEX(Table2[Length], ROW()-ROWS(Table1[])))</f>
        <v>104</v>
      </c>
      <c r="J682" cm="1">
        <f t="array" ref="J682">IF(ROW()&lt;=ROWS(Table1[]), INDEX(Table1[Catch], ROW()), INDEX(Table2[Frequency], ROW()-ROWS(Table1[])))</f>
        <v>1</v>
      </c>
      <c r="K682" t="str" cm="1">
        <f t="array" ref="K682">IF(ROW()&lt;=ROWS(Table1[]), INDEX(Table1[Life Stage], ROW()), INDEX(Table2[Life Stage], ROW()-ROWS(Table1[])))</f>
        <v>Adult</v>
      </c>
      <c r="L682" s="50" cm="1">
        <f t="array" ref="L682">IF(ROW()&lt;=ROWS(Table1[]), INDEX(Table1[SalvageSum], ROW()), INDEX(Table2[SalvageSum], ROW()-ROWS(Table1[])))</f>
        <v>0</v>
      </c>
      <c r="M682" s="50" cm="1">
        <f t="array" ref="M682">IF(ROW()&lt;=ROWS(Table1[]), INDEX(Table1[ExpSalv], ROW()), INDEX(Table2[ExpSalv], ROW()-ROWS(Table1[])))</f>
        <v>0</v>
      </c>
      <c r="N682" t="str" cm="1">
        <f t="array" ref="N682">IF(ROW()&lt;=ROWS(Table1[]), INDEX(Table1[Agency], ROW()), INDEX(Table2[Agency], ROW()-ROWS(Table1[])))</f>
        <v>USFWS</v>
      </c>
      <c r="O682" cm="1">
        <f t="array" ref="O682">IF(ROW()&lt;=ROWS(Table1[]), INDEX(Table1[Notes], ROW()), INDEX(Table2[Comments], ROW()-ROWS(Table1[])))</f>
        <v>0</v>
      </c>
    </row>
    <row r="683" spans="1:15" x14ac:dyDescent="0.25">
      <c r="A683" cm="1">
        <f t="array" ref="A683">IF(ROW()&lt;=ROWS(Table1[]), INDEX(Table1[SurveyNo], ROW()), INDEX(Table2[SurveyNo], ROW()-ROWS(Table1[])))</f>
        <v>0</v>
      </c>
      <c r="B683" s="77" cm="1">
        <f t="array" ref="B683">IF(ROW()&lt;=ROWS(Table1[]), INDEX(Table1[Date], ROW()), INDEX(Table2[Date], ROW()-ROWS(Table1[])))</f>
        <v>45660</v>
      </c>
      <c r="C683" cm="1">
        <f t="array" ref="C683">IF(ROW()&lt;=ROWS(Table1[]), INDEX(Table1[SampleID], ROW()), INDEX(Table2[SampleID], ROW()-ROWS(Table1[])))</f>
        <v>0</v>
      </c>
      <c r="D683" t="str" cm="1">
        <f t="array" ref="D683">IF(ROW()&lt;=ROWS(Table1[]), INDEX(Table1[Survey], ROW()), INDEX(Table2[Survey], ROW()-ROWS(Table1[])))</f>
        <v>Chipps</v>
      </c>
      <c r="E683" t="str" cm="1">
        <f t="array" ref="E683">IF(ROW()&lt;=ROWS(Table1[]), INDEX(Table1[Station Code], ROW()), INDEX(Table2[Station], ROW()-ROWS(Table1[])))</f>
        <v>SB018M</v>
      </c>
      <c r="F683" cm="1">
        <f t="array" ref="F683">IF(ROW()&lt;=ROWS(Table1[]), INDEX(Table1[Region], ROW()), INDEX(Table2[Region], ROW()-ROWS(Table1[])))</f>
        <v>0</v>
      </c>
      <c r="G683" cm="1">
        <f t="array" ref="G683">IF(ROW()&lt;=ROWS(Table1[]), INDEX(Table1[Subregion], ROW()), INDEX(Table2[Subregion], ROW()-ROWS(Table1[])))</f>
        <v>0</v>
      </c>
      <c r="H683" t="str" cm="1">
        <f t="array" ref="H683">IF(ROW()&lt;=ROWS(Table1[]), INDEX(Table1[Stratum], ROW()), INDEX(Table2[Stratum], ROW()-ROWS(Table1[])))</f>
        <v>Chipps Island</v>
      </c>
      <c r="I683" cm="1">
        <f t="array" ref="I683">IF(ROW()&lt;=ROWS(Table1[]), INDEX(Table1[Fork Length], ROW()), INDEX(Table2[Length], ROW()-ROWS(Table1[])))</f>
        <v>111</v>
      </c>
      <c r="J683" cm="1">
        <f t="array" ref="J683">IF(ROW()&lt;=ROWS(Table1[]), INDEX(Table1[Catch], ROW()), INDEX(Table2[Frequency], ROW()-ROWS(Table1[])))</f>
        <v>1</v>
      </c>
      <c r="K683" t="str" cm="1">
        <f t="array" ref="K683">IF(ROW()&lt;=ROWS(Table1[]), INDEX(Table1[Life Stage], ROW()), INDEX(Table2[Life Stage], ROW()-ROWS(Table1[])))</f>
        <v>Adult</v>
      </c>
      <c r="L683" s="50" cm="1">
        <f t="array" ref="L683">IF(ROW()&lt;=ROWS(Table1[]), INDEX(Table1[SalvageSum], ROW()), INDEX(Table2[SalvageSum], ROW()-ROWS(Table1[])))</f>
        <v>0</v>
      </c>
      <c r="M683" s="50" cm="1">
        <f t="array" ref="M683">IF(ROW()&lt;=ROWS(Table1[]), INDEX(Table1[ExpSalv], ROW()), INDEX(Table2[ExpSalv], ROW()-ROWS(Table1[])))</f>
        <v>0</v>
      </c>
      <c r="N683" t="str" cm="1">
        <f t="array" ref="N683">IF(ROW()&lt;=ROWS(Table1[]), INDEX(Table1[Agency], ROW()), INDEX(Table2[Agency], ROW()-ROWS(Table1[])))</f>
        <v>USFWS</v>
      </c>
      <c r="O683" cm="1">
        <f t="array" ref="O683">IF(ROW()&lt;=ROWS(Table1[]), INDEX(Table1[Notes], ROW()), INDEX(Table2[Comments], ROW()-ROWS(Table1[])))</f>
        <v>0</v>
      </c>
    </row>
    <row r="684" spans="1:15" x14ac:dyDescent="0.25">
      <c r="A684" cm="1">
        <f t="array" ref="A684">IF(ROW()&lt;=ROWS(Table1[]), INDEX(Table1[SurveyNo], ROW()), INDEX(Table2[SurveyNo], ROW()-ROWS(Table1[])))</f>
        <v>0</v>
      </c>
      <c r="B684" s="77" cm="1">
        <f t="array" ref="B684">IF(ROW()&lt;=ROWS(Table1[]), INDEX(Table1[Date], ROW()), INDEX(Table2[Date], ROW()-ROWS(Table1[])))</f>
        <v>45663</v>
      </c>
      <c r="C684" cm="1">
        <f t="array" ref="C684">IF(ROW()&lt;=ROWS(Table1[]), INDEX(Table1[SampleID], ROW()), INDEX(Table2[SampleID], ROW()-ROWS(Table1[])))</f>
        <v>724161</v>
      </c>
      <c r="D684" t="str" cm="1">
        <f t="array" ref="D684">IF(ROW()&lt;=ROWS(Table1[]), INDEX(Table1[Survey], ROW()), INDEX(Table2[Survey], ROW()-ROWS(Table1[])))</f>
        <v>EDSM</v>
      </c>
      <c r="E684" t="str" cm="1">
        <f t="array" ref="E684">IF(ROW()&lt;=ROWS(Table1[]), INDEX(Table1[Station Code], ROW()), INDEX(Table2[Station], ROW()-ROWS(Table1[])))</f>
        <v>25-24-LSR06</v>
      </c>
      <c r="F684" t="str" cm="1">
        <f t="array" ref="F684">IF(ROW()&lt;=ROWS(Table1[]), INDEX(Table1[Region], ROW()), INDEX(Table2[Region], ROW()-ROWS(Table1[])))</f>
        <v>West</v>
      </c>
      <c r="G684" t="str" cm="1">
        <f t="array" ref="G684">IF(ROW()&lt;=ROWS(Table1[]), INDEX(Table1[Subregion], ROW()), INDEX(Table2[Subregion], ROW()-ROWS(Table1[])))</f>
        <v>Lower Sacramento River</v>
      </c>
      <c r="H684" t="str" cm="1">
        <f t="array" ref="H684">IF(ROW()&lt;=ROWS(Table1[]), INDEX(Table1[Stratum], ROW()), INDEX(Table2[Stratum], ROW()-ROWS(Table1[])))</f>
        <v>Lower Sacramento</v>
      </c>
      <c r="I684" cm="1">
        <f t="array" ref="I684">IF(ROW()&lt;=ROWS(Table1[]), INDEX(Table1[Fork Length], ROW()), INDEX(Table2[Length], ROW()-ROWS(Table1[])))</f>
        <v>111</v>
      </c>
      <c r="J684" cm="1">
        <f t="array" ref="J684">IF(ROW()&lt;=ROWS(Table1[]), INDEX(Table1[Catch], ROW()), INDEX(Table2[Frequency], ROW()-ROWS(Table1[])))</f>
        <v>1</v>
      </c>
      <c r="K684" t="str" cm="1">
        <f t="array" ref="K684">IF(ROW()&lt;=ROWS(Table1[]), INDEX(Table1[Life Stage], ROW()), INDEX(Table2[Life Stage], ROW()-ROWS(Table1[])))</f>
        <v>Adult</v>
      </c>
      <c r="L684" s="50" cm="1">
        <f t="array" ref="L684">IF(ROW()&lt;=ROWS(Table1[]), INDEX(Table1[SalvageSum], ROW()), INDEX(Table2[SalvageSum], ROW()-ROWS(Table1[])))</f>
        <v>0</v>
      </c>
      <c r="M684" s="50" cm="1">
        <f t="array" ref="M684">IF(ROW()&lt;=ROWS(Table1[]), INDEX(Table1[ExpSalv], ROW()), INDEX(Table2[ExpSalv], ROW()-ROWS(Table1[])))</f>
        <v>0</v>
      </c>
      <c r="N684" t="str" cm="1">
        <f t="array" ref="N684">IF(ROW()&lt;=ROWS(Table1[]), INDEX(Table1[Agency], ROW()), INDEX(Table2[Agency], ROW()-ROWS(Table1[])))</f>
        <v>USFWS</v>
      </c>
      <c r="O684" cm="1">
        <f t="array" ref="O684">IF(ROW()&lt;=ROWS(Table1[]), INDEX(Table1[Notes], ROW()), INDEX(Table2[Comments], ROW()-ROWS(Table1[])))</f>
        <v>0</v>
      </c>
    </row>
    <row r="685" spans="1:15" x14ac:dyDescent="0.25">
      <c r="A685" cm="1">
        <f t="array" ref="A685">IF(ROW()&lt;=ROWS(Table1[]), INDEX(Table1[SurveyNo], ROW()), INDEX(Table2[SurveyNo], ROW()-ROWS(Table1[])))</f>
        <v>0</v>
      </c>
      <c r="B685" s="77" cm="1">
        <f t="array" ref="B685">IF(ROW()&lt;=ROWS(Table1[]), INDEX(Table1[Date], ROW()), INDEX(Table2[Date], ROW()-ROWS(Table1[])))</f>
        <v>45663</v>
      </c>
      <c r="C685" cm="1">
        <f t="array" ref="C685">IF(ROW()&lt;=ROWS(Table1[]), INDEX(Table1[SampleID], ROW()), INDEX(Table2[SampleID], ROW()-ROWS(Table1[])))</f>
        <v>724195</v>
      </c>
      <c r="D685" t="str" cm="1">
        <f t="array" ref="D685">IF(ROW()&lt;=ROWS(Table1[]), INDEX(Table1[Survey], ROW()), INDEX(Table2[Survey], ROW()-ROWS(Table1[])))</f>
        <v>EDSM</v>
      </c>
      <c r="E685" t="str" cm="1">
        <f t="array" ref="E685">IF(ROW()&lt;=ROWS(Table1[]), INDEX(Table1[Station Code], ROW()), INDEX(Table2[Station], ROW()-ROWS(Table1[])))</f>
        <v>25-24-SM03</v>
      </c>
      <c r="F685" t="str" cm="1">
        <f t="array" ref="F685">IF(ROW()&lt;=ROWS(Table1[]), INDEX(Table1[Region], ROW()), INDEX(Table2[Region], ROW()-ROWS(Table1[])))</f>
        <v>West</v>
      </c>
      <c r="G685" t="str" cm="1">
        <f t="array" ref="G685">IF(ROW()&lt;=ROWS(Table1[]), INDEX(Table1[Subregion], ROW()), INDEX(Table2[Subregion], ROW()-ROWS(Table1[])))</f>
        <v>Grizzly Bay</v>
      </c>
      <c r="H685" t="str" cm="1">
        <f t="array" ref="H685">IF(ROW()&lt;=ROWS(Table1[]), INDEX(Table1[Stratum], ROW()), INDEX(Table2[Stratum], ROW()-ROWS(Table1[])))</f>
        <v>Suisun Marsh</v>
      </c>
      <c r="I685" cm="1">
        <f t="array" ref="I685">IF(ROW()&lt;=ROWS(Table1[]), INDEX(Table1[Fork Length], ROW()), INDEX(Table2[Length], ROW()-ROWS(Table1[])))</f>
        <v>75</v>
      </c>
      <c r="J685" cm="1">
        <f t="array" ref="J685">IF(ROW()&lt;=ROWS(Table1[]), INDEX(Table1[Catch], ROW()), INDEX(Table2[Frequency], ROW()-ROWS(Table1[])))</f>
        <v>1</v>
      </c>
      <c r="K685" t="str" cm="1">
        <f t="array" ref="K685">IF(ROW()&lt;=ROWS(Table1[]), INDEX(Table1[Life Stage], ROW()), INDEX(Table2[Life Stage], ROW()-ROWS(Table1[])))</f>
        <v>Juvenile</v>
      </c>
      <c r="L685" s="50" cm="1">
        <f t="array" ref="L685">IF(ROW()&lt;=ROWS(Table1[]), INDEX(Table1[SalvageSum], ROW()), INDEX(Table2[SalvageSum], ROW()-ROWS(Table1[])))</f>
        <v>0</v>
      </c>
      <c r="M685" s="50" cm="1">
        <f t="array" ref="M685">IF(ROW()&lt;=ROWS(Table1[]), INDEX(Table1[ExpSalv], ROW()), INDEX(Table2[ExpSalv], ROW()-ROWS(Table1[])))</f>
        <v>0</v>
      </c>
      <c r="N685" t="str" cm="1">
        <f t="array" ref="N685">IF(ROW()&lt;=ROWS(Table1[]), INDEX(Table1[Agency], ROW()), INDEX(Table2[Agency], ROW()-ROWS(Table1[])))</f>
        <v>USFWS</v>
      </c>
      <c r="O685" cm="1">
        <f t="array" ref="O685">IF(ROW()&lt;=ROWS(Table1[]), INDEX(Table1[Notes], ROW()), INDEX(Table2[Comments], ROW()-ROWS(Table1[])))</f>
        <v>0</v>
      </c>
    </row>
    <row r="686" spans="1:15" x14ac:dyDescent="0.25">
      <c r="A686" cm="1">
        <f t="array" ref="A686">IF(ROW()&lt;=ROWS(Table1[]), INDEX(Table1[SurveyNo], ROW()), INDEX(Table2[SurveyNo], ROW()-ROWS(Table1[])))</f>
        <v>0</v>
      </c>
      <c r="B686" s="77" cm="1">
        <f t="array" ref="B686">IF(ROW()&lt;=ROWS(Table1[]), INDEX(Table1[Date], ROW()), INDEX(Table2[Date], ROW()-ROWS(Table1[])))</f>
        <v>45663</v>
      </c>
      <c r="C686" cm="1">
        <f t="array" ref="C686">IF(ROW()&lt;=ROWS(Table1[]), INDEX(Table1[SampleID], ROW()), INDEX(Table2[SampleID], ROW()-ROWS(Table1[])))</f>
        <v>724173</v>
      </c>
      <c r="D686" t="str" cm="1">
        <f t="array" ref="D686">IF(ROW()&lt;=ROWS(Table1[]), INDEX(Table1[Survey], ROW()), INDEX(Table2[Survey], ROW()-ROWS(Table1[])))</f>
        <v>EDSM</v>
      </c>
      <c r="E686" t="str" cm="1">
        <f t="array" ref="E686">IF(ROW()&lt;=ROWS(Table1[]), INDEX(Table1[Station Code], ROW()), INDEX(Table2[Station], ROW()-ROWS(Table1[])))</f>
        <v>25-24-LSR02</v>
      </c>
      <c r="F686" t="str" cm="1">
        <f t="array" ref="F686">IF(ROW()&lt;=ROWS(Table1[]), INDEX(Table1[Region], ROW()), INDEX(Table2[Region], ROW()-ROWS(Table1[])))</f>
        <v>West</v>
      </c>
      <c r="G686" t="str" cm="1">
        <f t="array" ref="G686">IF(ROW()&lt;=ROWS(Table1[]), INDEX(Table1[Subregion], ROW()), INDEX(Table2[Subregion], ROW()-ROWS(Table1[])))</f>
        <v>Lower Sacramento River</v>
      </c>
      <c r="H686" t="str" cm="1">
        <f t="array" ref="H686">IF(ROW()&lt;=ROWS(Table1[]), INDEX(Table1[Stratum], ROW()), INDEX(Table2[Stratum], ROW()-ROWS(Table1[])))</f>
        <v>Lower Sacramento</v>
      </c>
      <c r="I686" cm="1">
        <f t="array" ref="I686">IF(ROW()&lt;=ROWS(Table1[]), INDEX(Table1[Fork Length], ROW()), INDEX(Table2[Length], ROW()-ROWS(Table1[])))</f>
        <v>83</v>
      </c>
      <c r="J686" cm="1">
        <f t="array" ref="J686">IF(ROW()&lt;=ROWS(Table1[]), INDEX(Table1[Catch], ROW()), INDEX(Table2[Frequency], ROW()-ROWS(Table1[])))</f>
        <v>1</v>
      </c>
      <c r="K686" t="str" cm="1">
        <f t="array" ref="K686">IF(ROW()&lt;=ROWS(Table1[]), INDEX(Table1[Life Stage], ROW()), INDEX(Table2[Life Stage], ROW()-ROWS(Table1[])))</f>
        <v>Juvenile</v>
      </c>
      <c r="L686" s="50" cm="1">
        <f t="array" ref="L686">IF(ROW()&lt;=ROWS(Table1[]), INDEX(Table1[SalvageSum], ROW()), INDEX(Table2[SalvageSum], ROW()-ROWS(Table1[])))</f>
        <v>0</v>
      </c>
      <c r="M686" s="50" cm="1">
        <f t="array" ref="M686">IF(ROW()&lt;=ROWS(Table1[]), INDEX(Table1[ExpSalv], ROW()), INDEX(Table2[ExpSalv], ROW()-ROWS(Table1[])))</f>
        <v>0</v>
      </c>
      <c r="N686" t="str" cm="1">
        <f t="array" ref="N686">IF(ROW()&lt;=ROWS(Table1[]), INDEX(Table1[Agency], ROW()), INDEX(Table2[Agency], ROW()-ROWS(Table1[])))</f>
        <v>USFWS</v>
      </c>
      <c r="O686" cm="1">
        <f t="array" ref="O686">IF(ROW()&lt;=ROWS(Table1[]), INDEX(Table1[Notes], ROW()), INDEX(Table2[Comments], ROW()-ROWS(Table1[])))</f>
        <v>0</v>
      </c>
    </row>
    <row r="687" spans="1:15" x14ac:dyDescent="0.25">
      <c r="A687" cm="1">
        <f t="array" ref="A687">IF(ROW()&lt;=ROWS(Table1[]), INDEX(Table1[SurveyNo], ROW()), INDEX(Table2[SurveyNo], ROW()-ROWS(Table1[])))</f>
        <v>0</v>
      </c>
      <c r="B687" s="77" cm="1">
        <f t="array" ref="B687">IF(ROW()&lt;=ROWS(Table1[]), INDEX(Table1[Date], ROW()), INDEX(Table2[Date], ROW()-ROWS(Table1[])))</f>
        <v>45664</v>
      </c>
      <c r="C687" cm="1">
        <f t="array" ref="C687">IF(ROW()&lt;=ROWS(Table1[]), INDEX(Table1[SampleID], ROW()), INDEX(Table2[SampleID], ROW()-ROWS(Table1[])))</f>
        <v>724251</v>
      </c>
      <c r="D687" t="str" cm="1">
        <f t="array" ref="D687">IF(ROW()&lt;=ROWS(Table1[]), INDEX(Table1[Survey], ROW()), INDEX(Table2[Survey], ROW()-ROWS(Table1[])))</f>
        <v>EDSM</v>
      </c>
      <c r="E687" t="str" cm="1">
        <f t="array" ref="E687">IF(ROW()&lt;=ROWS(Table1[]), INDEX(Table1[Station Code], ROW()), INDEX(Table2[Station], ROW()-ROWS(Table1[])))</f>
        <v>25-24-SB04</v>
      </c>
      <c r="F687" t="str" cm="1">
        <f t="array" ref="F687">IF(ROW()&lt;=ROWS(Table1[]), INDEX(Table1[Region], ROW()), INDEX(Table2[Region], ROW()-ROWS(Table1[])))</f>
        <v>West</v>
      </c>
      <c r="G687" t="str" cm="1">
        <f t="array" ref="G687">IF(ROW()&lt;=ROWS(Table1[]), INDEX(Table1[Subregion], ROW()), INDEX(Table2[Subregion], ROW()-ROWS(Table1[])))</f>
        <v>Confluence</v>
      </c>
      <c r="H687" t="str" cm="1">
        <f t="array" ref="H687">IF(ROW()&lt;=ROWS(Table1[]), INDEX(Table1[Stratum], ROW()), INDEX(Table2[Stratum], ROW()-ROWS(Table1[])))</f>
        <v>Suisun Bay</v>
      </c>
      <c r="I687" cm="1">
        <f t="array" ref="I687">IF(ROW()&lt;=ROWS(Table1[]), INDEX(Table1[Fork Length], ROW()), INDEX(Table2[Length], ROW()-ROWS(Table1[])))</f>
        <v>74</v>
      </c>
      <c r="J687" cm="1">
        <f t="array" ref="J687">IF(ROW()&lt;=ROWS(Table1[]), INDEX(Table1[Catch], ROW()), INDEX(Table2[Frequency], ROW()-ROWS(Table1[])))</f>
        <v>1</v>
      </c>
      <c r="K687" t="str" cm="1">
        <f t="array" ref="K687">IF(ROW()&lt;=ROWS(Table1[]), INDEX(Table1[Life Stage], ROW()), INDEX(Table2[Life Stage], ROW()-ROWS(Table1[])))</f>
        <v>Juvenile</v>
      </c>
      <c r="L687" s="50" cm="1">
        <f t="array" ref="L687">IF(ROW()&lt;=ROWS(Table1[]), INDEX(Table1[SalvageSum], ROW()), INDEX(Table2[SalvageSum], ROW()-ROWS(Table1[])))</f>
        <v>0</v>
      </c>
      <c r="M687" s="50" cm="1">
        <f t="array" ref="M687">IF(ROW()&lt;=ROWS(Table1[]), INDEX(Table1[ExpSalv], ROW()), INDEX(Table2[ExpSalv], ROW()-ROWS(Table1[])))</f>
        <v>0</v>
      </c>
      <c r="N687" t="str" cm="1">
        <f t="array" ref="N687">IF(ROW()&lt;=ROWS(Table1[]), INDEX(Table1[Agency], ROW()), INDEX(Table2[Agency], ROW()-ROWS(Table1[])))</f>
        <v>USFWS</v>
      </c>
      <c r="O687" cm="1">
        <f t="array" ref="O687">IF(ROW()&lt;=ROWS(Table1[]), INDEX(Table1[Notes], ROW()), INDEX(Table2[Comments], ROW()-ROWS(Table1[])))</f>
        <v>0</v>
      </c>
    </row>
    <row r="688" spans="1:15" x14ac:dyDescent="0.25">
      <c r="A688" cm="1">
        <f t="array" ref="A688">IF(ROW()&lt;=ROWS(Table1[]), INDEX(Table1[SurveyNo], ROW()), INDEX(Table2[SurveyNo], ROW()-ROWS(Table1[])))</f>
        <v>0</v>
      </c>
      <c r="B688" s="77" cm="1">
        <f t="array" ref="B688">IF(ROW()&lt;=ROWS(Table1[]), INDEX(Table1[Date], ROW()), INDEX(Table2[Date], ROW()-ROWS(Table1[])))</f>
        <v>45664</v>
      </c>
      <c r="C688" cm="1">
        <f t="array" ref="C688">IF(ROW()&lt;=ROWS(Table1[]), INDEX(Table1[SampleID], ROW()), INDEX(Table2[SampleID], ROW()-ROWS(Table1[])))</f>
        <v>724251</v>
      </c>
      <c r="D688" t="str" cm="1">
        <f t="array" ref="D688">IF(ROW()&lt;=ROWS(Table1[]), INDEX(Table1[Survey], ROW()), INDEX(Table2[Survey], ROW()-ROWS(Table1[])))</f>
        <v>EDSM</v>
      </c>
      <c r="E688" t="str" cm="1">
        <f t="array" ref="E688">IF(ROW()&lt;=ROWS(Table1[]), INDEX(Table1[Station Code], ROW()), INDEX(Table2[Station], ROW()-ROWS(Table1[])))</f>
        <v>25-24-SB04</v>
      </c>
      <c r="F688" t="str" cm="1">
        <f t="array" ref="F688">IF(ROW()&lt;=ROWS(Table1[]), INDEX(Table1[Region], ROW()), INDEX(Table2[Region], ROW()-ROWS(Table1[])))</f>
        <v>West</v>
      </c>
      <c r="G688" t="str" cm="1">
        <f t="array" ref="G688">IF(ROW()&lt;=ROWS(Table1[]), INDEX(Table1[Subregion], ROW()), INDEX(Table2[Subregion], ROW()-ROWS(Table1[])))</f>
        <v>Confluence</v>
      </c>
      <c r="H688" t="str" cm="1">
        <f t="array" ref="H688">IF(ROW()&lt;=ROWS(Table1[]), INDEX(Table1[Stratum], ROW()), INDEX(Table2[Stratum], ROW()-ROWS(Table1[])))</f>
        <v>Suisun Bay</v>
      </c>
      <c r="I688" cm="1">
        <f t="array" ref="I688">IF(ROW()&lt;=ROWS(Table1[]), INDEX(Table1[Fork Length], ROW()), INDEX(Table2[Length], ROW()-ROWS(Table1[])))</f>
        <v>101</v>
      </c>
      <c r="J688" cm="1">
        <f t="array" ref="J688">IF(ROW()&lt;=ROWS(Table1[]), INDEX(Table1[Catch], ROW()), INDEX(Table2[Frequency], ROW()-ROWS(Table1[])))</f>
        <v>1</v>
      </c>
      <c r="K688" t="str" cm="1">
        <f t="array" ref="K688">IF(ROW()&lt;=ROWS(Table1[]), INDEX(Table1[Life Stage], ROW()), INDEX(Table2[Life Stage], ROW()-ROWS(Table1[])))</f>
        <v>Adult</v>
      </c>
      <c r="L688" s="50" cm="1">
        <f t="array" ref="L688">IF(ROW()&lt;=ROWS(Table1[]), INDEX(Table1[SalvageSum], ROW()), INDEX(Table2[SalvageSum], ROW()-ROWS(Table1[])))</f>
        <v>0</v>
      </c>
      <c r="M688" s="50" cm="1">
        <f t="array" ref="M688">IF(ROW()&lt;=ROWS(Table1[]), INDEX(Table1[ExpSalv], ROW()), INDEX(Table2[ExpSalv], ROW()-ROWS(Table1[])))</f>
        <v>0</v>
      </c>
      <c r="N688" t="str" cm="1">
        <f t="array" ref="N688">IF(ROW()&lt;=ROWS(Table1[]), INDEX(Table1[Agency], ROW()), INDEX(Table2[Agency], ROW()-ROWS(Table1[])))</f>
        <v>USFWS</v>
      </c>
      <c r="O688" cm="1">
        <f t="array" ref="O688">IF(ROW()&lt;=ROWS(Table1[]), INDEX(Table1[Notes], ROW()), INDEX(Table2[Comments], ROW()-ROWS(Table1[])))</f>
        <v>0</v>
      </c>
    </row>
    <row r="689" spans="1:15" x14ac:dyDescent="0.25">
      <c r="A689" cm="1">
        <f t="array" ref="A689">IF(ROW()&lt;=ROWS(Table1[]), INDEX(Table1[SurveyNo], ROW()), INDEX(Table2[SurveyNo], ROW()-ROWS(Table1[])))</f>
        <v>0</v>
      </c>
      <c r="B689" s="77" cm="1">
        <f t="array" ref="B689">IF(ROW()&lt;=ROWS(Table1[]), INDEX(Table1[Date], ROW()), INDEX(Table2[Date], ROW()-ROWS(Table1[])))</f>
        <v>45665</v>
      </c>
      <c r="C689" cm="1">
        <f t="array" ref="C689">IF(ROW()&lt;=ROWS(Table1[]), INDEX(Table1[SampleID], ROW()), INDEX(Table2[SampleID], ROW()-ROWS(Table1[])))</f>
        <v>724314</v>
      </c>
      <c r="D689" t="str" cm="1">
        <f t="array" ref="D689">IF(ROW()&lt;=ROWS(Table1[]), INDEX(Table1[Survey], ROW()), INDEX(Table2[Survey], ROW()-ROWS(Table1[])))</f>
        <v>EDSM</v>
      </c>
      <c r="E689" t="str" cm="1">
        <f t="array" ref="E689">IF(ROW()&lt;=ROWS(Table1[]), INDEX(Table1[Station Code], ROW()), INDEX(Table2[Station], ROW()-ROWS(Table1[])))</f>
        <v>25-24-SB03</v>
      </c>
      <c r="F689" t="str" cm="1">
        <f t="array" ref="F689">IF(ROW()&lt;=ROWS(Table1[]), INDEX(Table1[Region], ROW()), INDEX(Table2[Region], ROW()-ROWS(Table1[])))</f>
        <v>West</v>
      </c>
      <c r="G689" t="str" cm="1">
        <f t="array" ref="G689">IF(ROW()&lt;=ROWS(Table1[]), INDEX(Table1[Subregion], ROW()), INDEX(Table2[Subregion], ROW()-ROWS(Table1[])))</f>
        <v>Mid Suisun Bay</v>
      </c>
      <c r="H689" t="str" cm="1">
        <f t="array" ref="H689">IF(ROW()&lt;=ROWS(Table1[]), INDEX(Table1[Stratum], ROW()), INDEX(Table2[Stratum], ROW()-ROWS(Table1[])))</f>
        <v>Suisun Bay</v>
      </c>
      <c r="I689" cm="1">
        <f t="array" ref="I689">IF(ROW()&lt;=ROWS(Table1[]), INDEX(Table1[Fork Length], ROW()), INDEX(Table2[Length], ROW()-ROWS(Table1[])))</f>
        <v>66</v>
      </c>
      <c r="J689" cm="1">
        <f t="array" ref="J689">IF(ROW()&lt;=ROWS(Table1[]), INDEX(Table1[Catch], ROW()), INDEX(Table2[Frequency], ROW()-ROWS(Table1[])))</f>
        <v>1</v>
      </c>
      <c r="K689" t="str" cm="1">
        <f t="array" ref="K689">IF(ROW()&lt;=ROWS(Table1[]), INDEX(Table1[Life Stage], ROW()), INDEX(Table2[Life Stage], ROW()-ROWS(Table1[])))</f>
        <v>Juvenile</v>
      </c>
      <c r="L689" s="50" cm="1">
        <f t="array" ref="L689">IF(ROW()&lt;=ROWS(Table1[]), INDEX(Table1[SalvageSum], ROW()), INDEX(Table2[SalvageSum], ROW()-ROWS(Table1[])))</f>
        <v>0</v>
      </c>
      <c r="M689" s="50" cm="1">
        <f t="array" ref="M689">IF(ROW()&lt;=ROWS(Table1[]), INDEX(Table1[ExpSalv], ROW()), INDEX(Table2[ExpSalv], ROW()-ROWS(Table1[])))</f>
        <v>0</v>
      </c>
      <c r="N689" t="str" cm="1">
        <f t="array" ref="N689">IF(ROW()&lt;=ROWS(Table1[]), INDEX(Table1[Agency], ROW()), INDEX(Table2[Agency], ROW()-ROWS(Table1[])))</f>
        <v>USFWS</v>
      </c>
      <c r="O689" cm="1">
        <f t="array" ref="O689">IF(ROW()&lt;=ROWS(Table1[]), INDEX(Table1[Notes], ROW()), INDEX(Table2[Comments], ROW()-ROWS(Table1[])))</f>
        <v>0</v>
      </c>
    </row>
    <row r="690" spans="1:15" x14ac:dyDescent="0.25">
      <c r="A690" cm="1">
        <f t="array" ref="A690">IF(ROW()&lt;=ROWS(Table1[]), INDEX(Table1[SurveyNo], ROW()), INDEX(Table2[SurveyNo], ROW()-ROWS(Table1[])))</f>
        <v>0</v>
      </c>
      <c r="B690" s="77" cm="1">
        <f t="array" ref="B690">IF(ROW()&lt;=ROWS(Table1[]), INDEX(Table1[Date], ROW()), INDEX(Table2[Date], ROW()-ROWS(Table1[])))</f>
        <v>45665</v>
      </c>
      <c r="C690" cm="1">
        <f t="array" ref="C690">IF(ROW()&lt;=ROWS(Table1[]), INDEX(Table1[SampleID], ROW()), INDEX(Table2[SampleID], ROW()-ROWS(Table1[])))</f>
        <v>724314</v>
      </c>
      <c r="D690" t="str" cm="1">
        <f t="array" ref="D690">IF(ROW()&lt;=ROWS(Table1[]), INDEX(Table1[Survey], ROW()), INDEX(Table2[Survey], ROW()-ROWS(Table1[])))</f>
        <v>EDSM</v>
      </c>
      <c r="E690" t="str" cm="1">
        <f t="array" ref="E690">IF(ROW()&lt;=ROWS(Table1[]), INDEX(Table1[Station Code], ROW()), INDEX(Table2[Station], ROW()-ROWS(Table1[])))</f>
        <v>25-24-SB03</v>
      </c>
      <c r="F690" t="str" cm="1">
        <f t="array" ref="F690">IF(ROW()&lt;=ROWS(Table1[]), INDEX(Table1[Region], ROW()), INDEX(Table2[Region], ROW()-ROWS(Table1[])))</f>
        <v>West</v>
      </c>
      <c r="G690" t="str" cm="1">
        <f t="array" ref="G690">IF(ROW()&lt;=ROWS(Table1[]), INDEX(Table1[Subregion], ROW()), INDEX(Table2[Subregion], ROW()-ROWS(Table1[])))</f>
        <v>Mid Suisun Bay</v>
      </c>
      <c r="H690" t="str" cm="1">
        <f t="array" ref="H690">IF(ROW()&lt;=ROWS(Table1[]), INDEX(Table1[Stratum], ROW()), INDEX(Table2[Stratum], ROW()-ROWS(Table1[])))</f>
        <v>Suisun Bay</v>
      </c>
      <c r="I690" cm="1">
        <f t="array" ref="I690">IF(ROW()&lt;=ROWS(Table1[]), INDEX(Table1[Fork Length], ROW()), INDEX(Table2[Length], ROW()-ROWS(Table1[])))</f>
        <v>107</v>
      </c>
      <c r="J690" cm="1">
        <f t="array" ref="J690">IF(ROW()&lt;=ROWS(Table1[]), INDEX(Table1[Catch], ROW()), INDEX(Table2[Frequency], ROW()-ROWS(Table1[])))</f>
        <v>1</v>
      </c>
      <c r="K690" t="str" cm="1">
        <f t="array" ref="K690">IF(ROW()&lt;=ROWS(Table1[]), INDEX(Table1[Life Stage], ROW()), INDEX(Table2[Life Stage], ROW()-ROWS(Table1[])))</f>
        <v>Adult</v>
      </c>
      <c r="L690" s="50" cm="1">
        <f t="array" ref="L690">IF(ROW()&lt;=ROWS(Table1[]), INDEX(Table1[SalvageSum], ROW()), INDEX(Table2[SalvageSum], ROW()-ROWS(Table1[])))</f>
        <v>0</v>
      </c>
      <c r="M690" s="50" cm="1">
        <f t="array" ref="M690">IF(ROW()&lt;=ROWS(Table1[]), INDEX(Table1[ExpSalv], ROW()), INDEX(Table2[ExpSalv], ROW()-ROWS(Table1[])))</f>
        <v>0</v>
      </c>
      <c r="N690" t="str" cm="1">
        <f t="array" ref="N690">IF(ROW()&lt;=ROWS(Table1[]), INDEX(Table1[Agency], ROW()), INDEX(Table2[Agency], ROW()-ROWS(Table1[])))</f>
        <v>USFWS</v>
      </c>
      <c r="O690" cm="1">
        <f t="array" ref="O690">IF(ROW()&lt;=ROWS(Table1[]), INDEX(Table1[Notes], ROW()), INDEX(Table2[Comments], ROW()-ROWS(Table1[])))</f>
        <v>0</v>
      </c>
    </row>
    <row r="691" spans="1:15" x14ac:dyDescent="0.25">
      <c r="A691" cm="1">
        <f t="array" ref="A691">IF(ROW()&lt;=ROWS(Table1[]), INDEX(Table1[SurveyNo], ROW()), INDEX(Table2[SurveyNo], ROW()-ROWS(Table1[])))</f>
        <v>0</v>
      </c>
      <c r="B691" s="77" cm="1">
        <f t="array" ref="B691">IF(ROW()&lt;=ROWS(Table1[]), INDEX(Table1[Date], ROW()), INDEX(Table2[Date], ROW()-ROWS(Table1[])))</f>
        <v>45665</v>
      </c>
      <c r="C691" cm="1">
        <f t="array" ref="C691">IF(ROW()&lt;=ROWS(Table1[]), INDEX(Table1[SampleID], ROW()), INDEX(Table2[SampleID], ROW()-ROWS(Table1[])))</f>
        <v>724314</v>
      </c>
      <c r="D691" t="str" cm="1">
        <f t="array" ref="D691">IF(ROW()&lt;=ROWS(Table1[]), INDEX(Table1[Survey], ROW()), INDEX(Table2[Survey], ROW()-ROWS(Table1[])))</f>
        <v>EDSM</v>
      </c>
      <c r="E691" t="str" cm="1">
        <f t="array" ref="E691">IF(ROW()&lt;=ROWS(Table1[]), INDEX(Table1[Station Code], ROW()), INDEX(Table2[Station], ROW()-ROWS(Table1[])))</f>
        <v>25-24-SB03</v>
      </c>
      <c r="F691" t="str" cm="1">
        <f t="array" ref="F691">IF(ROW()&lt;=ROWS(Table1[]), INDEX(Table1[Region], ROW()), INDEX(Table2[Region], ROW()-ROWS(Table1[])))</f>
        <v>West</v>
      </c>
      <c r="G691" t="str" cm="1">
        <f t="array" ref="G691">IF(ROW()&lt;=ROWS(Table1[]), INDEX(Table1[Subregion], ROW()), INDEX(Table2[Subregion], ROW()-ROWS(Table1[])))</f>
        <v>Mid Suisun Bay</v>
      </c>
      <c r="H691" t="str" cm="1">
        <f t="array" ref="H691">IF(ROW()&lt;=ROWS(Table1[]), INDEX(Table1[Stratum], ROW()), INDEX(Table2[Stratum], ROW()-ROWS(Table1[])))</f>
        <v>Suisun Bay</v>
      </c>
      <c r="I691" cm="1">
        <f t="array" ref="I691">IF(ROW()&lt;=ROWS(Table1[]), INDEX(Table1[Fork Length], ROW()), INDEX(Table2[Length], ROW()-ROWS(Table1[])))</f>
        <v>59</v>
      </c>
      <c r="J691" cm="1">
        <f t="array" ref="J691">IF(ROW()&lt;=ROWS(Table1[]), INDEX(Table1[Catch], ROW()), INDEX(Table2[Frequency], ROW()-ROWS(Table1[])))</f>
        <v>1</v>
      </c>
      <c r="K691" t="str" cm="1">
        <f t="array" ref="K691">IF(ROW()&lt;=ROWS(Table1[]), INDEX(Table1[Life Stage], ROW()), INDEX(Table2[Life Stage], ROW()-ROWS(Table1[])))</f>
        <v>Juvenile</v>
      </c>
      <c r="L691" s="50" cm="1">
        <f t="array" ref="L691">IF(ROW()&lt;=ROWS(Table1[]), INDEX(Table1[SalvageSum], ROW()), INDEX(Table2[SalvageSum], ROW()-ROWS(Table1[])))</f>
        <v>0</v>
      </c>
      <c r="M691" s="50" cm="1">
        <f t="array" ref="M691">IF(ROW()&lt;=ROWS(Table1[]), INDEX(Table1[ExpSalv], ROW()), INDEX(Table2[ExpSalv], ROW()-ROWS(Table1[])))</f>
        <v>0</v>
      </c>
      <c r="N691" t="str" cm="1">
        <f t="array" ref="N691">IF(ROW()&lt;=ROWS(Table1[]), INDEX(Table1[Agency], ROW()), INDEX(Table2[Agency], ROW()-ROWS(Table1[])))</f>
        <v>USFWS</v>
      </c>
      <c r="O691" cm="1">
        <f t="array" ref="O691">IF(ROW()&lt;=ROWS(Table1[]), INDEX(Table1[Notes], ROW()), INDEX(Table2[Comments], ROW()-ROWS(Table1[])))</f>
        <v>0</v>
      </c>
    </row>
    <row r="692" spans="1:15" x14ac:dyDescent="0.25">
      <c r="A692" cm="1">
        <f t="array" ref="A692">IF(ROW()&lt;=ROWS(Table1[]), INDEX(Table1[SurveyNo], ROW()), INDEX(Table2[SurveyNo], ROW()-ROWS(Table1[])))</f>
        <v>0</v>
      </c>
      <c r="B692" s="77" cm="1">
        <f t="array" ref="B692">IF(ROW()&lt;=ROWS(Table1[]), INDEX(Table1[Date], ROW()), INDEX(Table2[Date], ROW()-ROWS(Table1[])))</f>
        <v>45665</v>
      </c>
      <c r="C692" cm="1">
        <f t="array" ref="C692">IF(ROW()&lt;=ROWS(Table1[]), INDEX(Table1[SampleID], ROW()), INDEX(Table2[SampleID], ROW()-ROWS(Table1[])))</f>
        <v>724314</v>
      </c>
      <c r="D692" t="str" cm="1">
        <f t="array" ref="D692">IF(ROW()&lt;=ROWS(Table1[]), INDEX(Table1[Survey], ROW()), INDEX(Table2[Survey], ROW()-ROWS(Table1[])))</f>
        <v>EDSM</v>
      </c>
      <c r="E692" t="str" cm="1">
        <f t="array" ref="E692">IF(ROW()&lt;=ROWS(Table1[]), INDEX(Table1[Station Code], ROW()), INDEX(Table2[Station], ROW()-ROWS(Table1[])))</f>
        <v>25-24-SB03</v>
      </c>
      <c r="F692" t="str" cm="1">
        <f t="array" ref="F692">IF(ROW()&lt;=ROWS(Table1[]), INDEX(Table1[Region], ROW()), INDEX(Table2[Region], ROW()-ROWS(Table1[])))</f>
        <v>West</v>
      </c>
      <c r="G692" t="str" cm="1">
        <f t="array" ref="G692">IF(ROW()&lt;=ROWS(Table1[]), INDEX(Table1[Subregion], ROW()), INDEX(Table2[Subregion], ROW()-ROWS(Table1[])))</f>
        <v>Mid Suisun Bay</v>
      </c>
      <c r="H692" t="str" cm="1">
        <f t="array" ref="H692">IF(ROW()&lt;=ROWS(Table1[]), INDEX(Table1[Stratum], ROW()), INDEX(Table2[Stratum], ROW()-ROWS(Table1[])))</f>
        <v>Suisun Bay</v>
      </c>
      <c r="I692" cm="1">
        <f t="array" ref="I692">IF(ROW()&lt;=ROWS(Table1[]), INDEX(Table1[Fork Length], ROW()), INDEX(Table2[Length], ROW()-ROWS(Table1[])))</f>
        <v>72</v>
      </c>
      <c r="J692" cm="1">
        <f t="array" ref="J692">IF(ROW()&lt;=ROWS(Table1[]), INDEX(Table1[Catch], ROW()), INDEX(Table2[Frequency], ROW()-ROWS(Table1[])))</f>
        <v>1</v>
      </c>
      <c r="K692" t="str" cm="1">
        <f t="array" ref="K692">IF(ROW()&lt;=ROWS(Table1[]), INDEX(Table1[Life Stage], ROW()), INDEX(Table2[Life Stage], ROW()-ROWS(Table1[])))</f>
        <v>Juvenile</v>
      </c>
      <c r="L692" s="50" cm="1">
        <f t="array" ref="L692">IF(ROW()&lt;=ROWS(Table1[]), INDEX(Table1[SalvageSum], ROW()), INDEX(Table2[SalvageSum], ROW()-ROWS(Table1[])))</f>
        <v>0</v>
      </c>
      <c r="M692" s="50" cm="1">
        <f t="array" ref="M692">IF(ROW()&lt;=ROWS(Table1[]), INDEX(Table1[ExpSalv], ROW()), INDEX(Table2[ExpSalv], ROW()-ROWS(Table1[])))</f>
        <v>0</v>
      </c>
      <c r="N692" t="str" cm="1">
        <f t="array" ref="N692">IF(ROW()&lt;=ROWS(Table1[]), INDEX(Table1[Agency], ROW()), INDEX(Table2[Agency], ROW()-ROWS(Table1[])))</f>
        <v>USFWS</v>
      </c>
      <c r="O692" cm="1">
        <f t="array" ref="O692">IF(ROW()&lt;=ROWS(Table1[]), INDEX(Table1[Notes], ROW()), INDEX(Table2[Comments], ROW()-ROWS(Table1[])))</f>
        <v>0</v>
      </c>
    </row>
    <row r="693" spans="1:15" x14ac:dyDescent="0.25">
      <c r="A693" cm="1">
        <f t="array" ref="A693">IF(ROW()&lt;=ROWS(Table1[]), INDEX(Table1[SurveyNo], ROW()), INDEX(Table2[SurveyNo], ROW()-ROWS(Table1[])))</f>
        <v>0</v>
      </c>
      <c r="B693" s="77" cm="1">
        <f t="array" ref="B693">IF(ROW()&lt;=ROWS(Table1[]), INDEX(Table1[Date], ROW()), INDEX(Table2[Date], ROW()-ROWS(Table1[])))</f>
        <v>45665</v>
      </c>
      <c r="C693" cm="1">
        <f t="array" ref="C693">IF(ROW()&lt;=ROWS(Table1[]), INDEX(Table1[SampleID], ROW()), INDEX(Table2[SampleID], ROW()-ROWS(Table1[])))</f>
        <v>724314</v>
      </c>
      <c r="D693" t="str" cm="1">
        <f t="array" ref="D693">IF(ROW()&lt;=ROWS(Table1[]), INDEX(Table1[Survey], ROW()), INDEX(Table2[Survey], ROW()-ROWS(Table1[])))</f>
        <v>EDSM</v>
      </c>
      <c r="E693" t="str" cm="1">
        <f t="array" ref="E693">IF(ROW()&lt;=ROWS(Table1[]), INDEX(Table1[Station Code], ROW()), INDEX(Table2[Station], ROW()-ROWS(Table1[])))</f>
        <v>25-24-SB03</v>
      </c>
      <c r="F693" t="str" cm="1">
        <f t="array" ref="F693">IF(ROW()&lt;=ROWS(Table1[]), INDEX(Table1[Region], ROW()), INDEX(Table2[Region], ROW()-ROWS(Table1[])))</f>
        <v>West</v>
      </c>
      <c r="G693" t="str" cm="1">
        <f t="array" ref="G693">IF(ROW()&lt;=ROWS(Table1[]), INDEX(Table1[Subregion], ROW()), INDEX(Table2[Subregion], ROW()-ROWS(Table1[])))</f>
        <v>Mid Suisun Bay</v>
      </c>
      <c r="H693" t="str" cm="1">
        <f t="array" ref="H693">IF(ROW()&lt;=ROWS(Table1[]), INDEX(Table1[Stratum], ROW()), INDEX(Table2[Stratum], ROW()-ROWS(Table1[])))</f>
        <v>Suisun Bay</v>
      </c>
      <c r="I693" cm="1">
        <f t="array" ref="I693">IF(ROW()&lt;=ROWS(Table1[]), INDEX(Table1[Fork Length], ROW()), INDEX(Table2[Length], ROW()-ROWS(Table1[])))</f>
        <v>80</v>
      </c>
      <c r="J693" cm="1">
        <f t="array" ref="J693">IF(ROW()&lt;=ROWS(Table1[]), INDEX(Table1[Catch], ROW()), INDEX(Table2[Frequency], ROW()-ROWS(Table1[])))</f>
        <v>1</v>
      </c>
      <c r="K693" t="str" cm="1">
        <f t="array" ref="K693">IF(ROW()&lt;=ROWS(Table1[]), INDEX(Table1[Life Stage], ROW()), INDEX(Table2[Life Stage], ROW()-ROWS(Table1[])))</f>
        <v>Juvenile</v>
      </c>
      <c r="L693" s="50" cm="1">
        <f t="array" ref="L693">IF(ROW()&lt;=ROWS(Table1[]), INDEX(Table1[SalvageSum], ROW()), INDEX(Table2[SalvageSum], ROW()-ROWS(Table1[])))</f>
        <v>0</v>
      </c>
      <c r="M693" s="50" cm="1">
        <f t="array" ref="M693">IF(ROW()&lt;=ROWS(Table1[]), INDEX(Table1[ExpSalv], ROW()), INDEX(Table2[ExpSalv], ROW()-ROWS(Table1[])))</f>
        <v>0</v>
      </c>
      <c r="N693" t="str" cm="1">
        <f t="array" ref="N693">IF(ROW()&lt;=ROWS(Table1[]), INDEX(Table1[Agency], ROW()), INDEX(Table2[Agency], ROW()-ROWS(Table1[])))</f>
        <v>USFWS</v>
      </c>
      <c r="O693" cm="1">
        <f t="array" ref="O693">IF(ROW()&lt;=ROWS(Table1[]), INDEX(Table1[Notes], ROW()), INDEX(Table2[Comments], ROW()-ROWS(Table1[])))</f>
        <v>0</v>
      </c>
    </row>
    <row r="694" spans="1:15" x14ac:dyDescent="0.25">
      <c r="A694" cm="1">
        <f t="array" ref="A694">IF(ROW()&lt;=ROWS(Table1[]), INDEX(Table1[SurveyNo], ROW()), INDEX(Table2[SurveyNo], ROW()-ROWS(Table1[])))</f>
        <v>0</v>
      </c>
      <c r="B694" s="77" cm="1">
        <f t="array" ref="B694">IF(ROW()&lt;=ROWS(Table1[]), INDEX(Table1[Date], ROW()), INDEX(Table2[Date], ROW()-ROWS(Table1[])))</f>
        <v>45665</v>
      </c>
      <c r="C694" cm="1">
        <f t="array" ref="C694">IF(ROW()&lt;=ROWS(Table1[]), INDEX(Table1[SampleID], ROW()), INDEX(Table2[SampleID], ROW()-ROWS(Table1[])))</f>
        <v>724322</v>
      </c>
      <c r="D694" t="str" cm="1">
        <f t="array" ref="D694">IF(ROW()&lt;=ROWS(Table1[]), INDEX(Table1[Survey], ROW()), INDEX(Table2[Survey], ROW()-ROWS(Table1[])))</f>
        <v>EDSM</v>
      </c>
      <c r="E694" t="str" cm="1">
        <f t="array" ref="E694">IF(ROW()&lt;=ROWS(Table1[]), INDEX(Table1[Station Code], ROW()), INDEX(Table2[Station], ROW()-ROWS(Table1[])))</f>
        <v>25-24-SB03</v>
      </c>
      <c r="F694" t="str" cm="1">
        <f t="array" ref="F694">IF(ROW()&lt;=ROWS(Table1[]), INDEX(Table1[Region], ROW()), INDEX(Table2[Region], ROW()-ROWS(Table1[])))</f>
        <v>West</v>
      </c>
      <c r="G694" t="str" cm="1">
        <f t="array" ref="G694">IF(ROW()&lt;=ROWS(Table1[]), INDEX(Table1[Subregion], ROW()), INDEX(Table2[Subregion], ROW()-ROWS(Table1[])))</f>
        <v>Mid Suisun Bay</v>
      </c>
      <c r="H694" t="str" cm="1">
        <f t="array" ref="H694">IF(ROW()&lt;=ROWS(Table1[]), INDEX(Table1[Stratum], ROW()), INDEX(Table2[Stratum], ROW()-ROWS(Table1[])))</f>
        <v>Suisun Bay</v>
      </c>
      <c r="I694" cm="1">
        <f t="array" ref="I694">IF(ROW()&lt;=ROWS(Table1[]), INDEX(Table1[Fork Length], ROW()), INDEX(Table2[Length], ROW()-ROWS(Table1[])))</f>
        <v>64</v>
      </c>
      <c r="J694" cm="1">
        <f t="array" ref="J694">IF(ROW()&lt;=ROWS(Table1[]), INDEX(Table1[Catch], ROW()), INDEX(Table2[Frequency], ROW()-ROWS(Table1[])))</f>
        <v>1</v>
      </c>
      <c r="K694" t="str" cm="1">
        <f t="array" ref="K694">IF(ROW()&lt;=ROWS(Table1[]), INDEX(Table1[Life Stage], ROW()), INDEX(Table2[Life Stage], ROW()-ROWS(Table1[])))</f>
        <v>Juvenile</v>
      </c>
      <c r="L694" s="50" cm="1">
        <f t="array" ref="L694">IF(ROW()&lt;=ROWS(Table1[]), INDEX(Table1[SalvageSum], ROW()), INDEX(Table2[SalvageSum], ROW()-ROWS(Table1[])))</f>
        <v>0</v>
      </c>
      <c r="M694" s="50" cm="1">
        <f t="array" ref="M694">IF(ROW()&lt;=ROWS(Table1[]), INDEX(Table1[ExpSalv], ROW()), INDEX(Table2[ExpSalv], ROW()-ROWS(Table1[])))</f>
        <v>0</v>
      </c>
      <c r="N694" t="str" cm="1">
        <f t="array" ref="N694">IF(ROW()&lt;=ROWS(Table1[]), INDEX(Table1[Agency], ROW()), INDEX(Table2[Agency], ROW()-ROWS(Table1[])))</f>
        <v>USFWS</v>
      </c>
      <c r="O694" cm="1">
        <f t="array" ref="O694">IF(ROW()&lt;=ROWS(Table1[]), INDEX(Table1[Notes], ROW()), INDEX(Table2[Comments], ROW()-ROWS(Table1[])))</f>
        <v>0</v>
      </c>
    </row>
    <row r="695" spans="1:15" x14ac:dyDescent="0.25">
      <c r="A695" cm="1">
        <f t="array" ref="A695">IF(ROW()&lt;=ROWS(Table1[]), INDEX(Table1[SurveyNo], ROW()), INDEX(Table2[SurveyNo], ROW()-ROWS(Table1[])))</f>
        <v>0</v>
      </c>
      <c r="B695" s="77" cm="1">
        <f t="array" ref="B695">IF(ROW()&lt;=ROWS(Table1[]), INDEX(Table1[Date], ROW()), INDEX(Table2[Date], ROW()-ROWS(Table1[])))</f>
        <v>45665</v>
      </c>
      <c r="C695" cm="1">
        <f t="array" ref="C695">IF(ROW()&lt;=ROWS(Table1[]), INDEX(Table1[SampleID], ROW()), INDEX(Table2[SampleID], ROW()-ROWS(Table1[])))</f>
        <v>724322</v>
      </c>
      <c r="D695" t="str" cm="1">
        <f t="array" ref="D695">IF(ROW()&lt;=ROWS(Table1[]), INDEX(Table1[Survey], ROW()), INDEX(Table2[Survey], ROW()-ROWS(Table1[])))</f>
        <v>EDSM</v>
      </c>
      <c r="E695" t="str" cm="1">
        <f t="array" ref="E695">IF(ROW()&lt;=ROWS(Table1[]), INDEX(Table1[Station Code], ROW()), INDEX(Table2[Station], ROW()-ROWS(Table1[])))</f>
        <v>25-24-SB03</v>
      </c>
      <c r="F695" t="str" cm="1">
        <f t="array" ref="F695">IF(ROW()&lt;=ROWS(Table1[]), INDEX(Table1[Region], ROW()), INDEX(Table2[Region], ROW()-ROWS(Table1[])))</f>
        <v>West</v>
      </c>
      <c r="G695" t="str" cm="1">
        <f t="array" ref="G695">IF(ROW()&lt;=ROWS(Table1[]), INDEX(Table1[Subregion], ROW()), INDEX(Table2[Subregion], ROW()-ROWS(Table1[])))</f>
        <v>Mid Suisun Bay</v>
      </c>
      <c r="H695" t="str" cm="1">
        <f t="array" ref="H695">IF(ROW()&lt;=ROWS(Table1[]), INDEX(Table1[Stratum], ROW()), INDEX(Table2[Stratum], ROW()-ROWS(Table1[])))</f>
        <v>Suisun Bay</v>
      </c>
      <c r="I695" cm="1">
        <f t="array" ref="I695">IF(ROW()&lt;=ROWS(Table1[]), INDEX(Table1[Fork Length], ROW()), INDEX(Table2[Length], ROW()-ROWS(Table1[])))</f>
        <v>92</v>
      </c>
      <c r="J695" cm="1">
        <f t="array" ref="J695">IF(ROW()&lt;=ROWS(Table1[]), INDEX(Table1[Catch], ROW()), INDEX(Table2[Frequency], ROW()-ROWS(Table1[])))</f>
        <v>1</v>
      </c>
      <c r="K695" t="str" cm="1">
        <f t="array" ref="K695">IF(ROW()&lt;=ROWS(Table1[]), INDEX(Table1[Life Stage], ROW()), INDEX(Table2[Life Stage], ROW()-ROWS(Table1[])))</f>
        <v>Adult</v>
      </c>
      <c r="L695" s="50" cm="1">
        <f t="array" ref="L695">IF(ROW()&lt;=ROWS(Table1[]), INDEX(Table1[SalvageSum], ROW()), INDEX(Table2[SalvageSum], ROW()-ROWS(Table1[])))</f>
        <v>0</v>
      </c>
      <c r="M695" s="50" cm="1">
        <f t="array" ref="M695">IF(ROW()&lt;=ROWS(Table1[]), INDEX(Table1[ExpSalv], ROW()), INDEX(Table2[ExpSalv], ROW()-ROWS(Table1[])))</f>
        <v>0</v>
      </c>
      <c r="N695" t="str" cm="1">
        <f t="array" ref="N695">IF(ROW()&lt;=ROWS(Table1[]), INDEX(Table1[Agency], ROW()), INDEX(Table2[Agency], ROW()-ROWS(Table1[])))</f>
        <v>USFWS</v>
      </c>
      <c r="O695" cm="1">
        <f t="array" ref="O695">IF(ROW()&lt;=ROWS(Table1[]), INDEX(Table1[Notes], ROW()), INDEX(Table2[Comments], ROW()-ROWS(Table1[])))</f>
        <v>0</v>
      </c>
    </row>
    <row r="696" spans="1:15" x14ac:dyDescent="0.25">
      <c r="A696" cm="1">
        <f t="array" ref="A696">IF(ROW()&lt;=ROWS(Table1[]), INDEX(Table1[SurveyNo], ROW()), INDEX(Table2[SurveyNo], ROW()-ROWS(Table1[])))</f>
        <v>0</v>
      </c>
      <c r="B696" s="77" cm="1">
        <f t="array" ref="B696">IF(ROW()&lt;=ROWS(Table1[]), INDEX(Table1[Date], ROW()), INDEX(Table2[Date], ROW()-ROWS(Table1[])))</f>
        <v>45665</v>
      </c>
      <c r="C696" cm="1">
        <f t="array" ref="C696">IF(ROW()&lt;=ROWS(Table1[]), INDEX(Table1[SampleID], ROW()), INDEX(Table2[SampleID], ROW()-ROWS(Table1[])))</f>
        <v>724323</v>
      </c>
      <c r="D696" t="str" cm="1">
        <f t="array" ref="D696">IF(ROW()&lt;=ROWS(Table1[]), INDEX(Table1[Survey], ROW()), INDEX(Table2[Survey], ROW()-ROWS(Table1[])))</f>
        <v>EDSM</v>
      </c>
      <c r="E696" t="str" cm="1">
        <f t="array" ref="E696">IF(ROW()&lt;=ROWS(Table1[]), INDEX(Table1[Station Code], ROW()), INDEX(Table2[Station], ROW()-ROWS(Table1[])))</f>
        <v>25-24-SB03</v>
      </c>
      <c r="F696" t="str" cm="1">
        <f t="array" ref="F696">IF(ROW()&lt;=ROWS(Table1[]), INDEX(Table1[Region], ROW()), INDEX(Table2[Region], ROW()-ROWS(Table1[])))</f>
        <v>West</v>
      </c>
      <c r="G696" t="str" cm="1">
        <f t="array" ref="G696">IF(ROW()&lt;=ROWS(Table1[]), INDEX(Table1[Subregion], ROW()), INDEX(Table2[Subregion], ROW()-ROWS(Table1[])))</f>
        <v>Mid Suisun Bay</v>
      </c>
      <c r="H696" t="str" cm="1">
        <f t="array" ref="H696">IF(ROW()&lt;=ROWS(Table1[]), INDEX(Table1[Stratum], ROW()), INDEX(Table2[Stratum], ROW()-ROWS(Table1[])))</f>
        <v>Suisun Bay</v>
      </c>
      <c r="I696" cm="1">
        <f t="array" ref="I696">IF(ROW()&lt;=ROWS(Table1[]), INDEX(Table1[Fork Length], ROW()), INDEX(Table2[Length], ROW()-ROWS(Table1[])))</f>
        <v>74</v>
      </c>
      <c r="J696" cm="1">
        <f t="array" ref="J696">IF(ROW()&lt;=ROWS(Table1[]), INDEX(Table1[Catch], ROW()), INDEX(Table2[Frequency], ROW()-ROWS(Table1[])))</f>
        <v>1</v>
      </c>
      <c r="K696" t="str" cm="1">
        <f t="array" ref="K696">IF(ROW()&lt;=ROWS(Table1[]), INDEX(Table1[Life Stage], ROW()), INDEX(Table2[Life Stage], ROW()-ROWS(Table1[])))</f>
        <v>Juvenile</v>
      </c>
      <c r="L696" s="50" cm="1">
        <f t="array" ref="L696">IF(ROW()&lt;=ROWS(Table1[]), INDEX(Table1[SalvageSum], ROW()), INDEX(Table2[SalvageSum], ROW()-ROWS(Table1[])))</f>
        <v>0</v>
      </c>
      <c r="M696" s="50" cm="1">
        <f t="array" ref="M696">IF(ROW()&lt;=ROWS(Table1[]), INDEX(Table1[ExpSalv], ROW()), INDEX(Table2[ExpSalv], ROW()-ROWS(Table1[])))</f>
        <v>0</v>
      </c>
      <c r="N696" t="str" cm="1">
        <f t="array" ref="N696">IF(ROW()&lt;=ROWS(Table1[]), INDEX(Table1[Agency], ROW()), INDEX(Table2[Agency], ROW()-ROWS(Table1[])))</f>
        <v>USFWS</v>
      </c>
      <c r="O696" cm="1">
        <f t="array" ref="O696">IF(ROW()&lt;=ROWS(Table1[]), INDEX(Table1[Notes], ROW()), INDEX(Table2[Comments], ROW()-ROWS(Table1[])))</f>
        <v>0</v>
      </c>
    </row>
    <row r="697" spans="1:15" x14ac:dyDescent="0.25">
      <c r="A697" cm="1">
        <f t="array" ref="A697">IF(ROW()&lt;=ROWS(Table1[]), INDEX(Table1[SurveyNo], ROW()), INDEX(Table2[SurveyNo], ROW()-ROWS(Table1[])))</f>
        <v>0</v>
      </c>
      <c r="B697" s="77" cm="1">
        <f t="array" ref="B697">IF(ROW()&lt;=ROWS(Table1[]), INDEX(Table1[Date], ROW()), INDEX(Table2[Date], ROW()-ROWS(Table1[])))</f>
        <v>45665</v>
      </c>
      <c r="C697" cm="1">
        <f t="array" ref="C697">IF(ROW()&lt;=ROWS(Table1[]), INDEX(Table1[SampleID], ROW()), INDEX(Table2[SampleID], ROW()-ROWS(Table1[])))</f>
        <v>724348</v>
      </c>
      <c r="D697" t="str" cm="1">
        <f t="array" ref="D697">IF(ROW()&lt;=ROWS(Table1[]), INDEX(Table1[Survey], ROW()), INDEX(Table2[Survey], ROW()-ROWS(Table1[])))</f>
        <v>EDSM</v>
      </c>
      <c r="E697" t="str" cm="1">
        <f t="array" ref="E697">IF(ROW()&lt;=ROWS(Table1[]), INDEX(Table1[Station Code], ROW()), INDEX(Table2[Station], ROW()-ROWS(Table1[])))</f>
        <v>25-24-SB01</v>
      </c>
      <c r="F697" t="str" cm="1">
        <f t="array" ref="F697">IF(ROW()&lt;=ROWS(Table1[]), INDEX(Table1[Region], ROW()), INDEX(Table2[Region], ROW()-ROWS(Table1[])))</f>
        <v>West</v>
      </c>
      <c r="G697" t="str" cm="1">
        <f t="array" ref="G697">IF(ROW()&lt;=ROWS(Table1[]), INDEX(Table1[Subregion], ROW()), INDEX(Table2[Subregion], ROW()-ROWS(Table1[])))</f>
        <v>Mid Suisun Bay</v>
      </c>
      <c r="H697" t="str" cm="1">
        <f t="array" ref="H697">IF(ROW()&lt;=ROWS(Table1[]), INDEX(Table1[Stratum], ROW()), INDEX(Table2[Stratum], ROW()-ROWS(Table1[])))</f>
        <v>Suisun Bay</v>
      </c>
      <c r="I697" cm="1">
        <f t="array" ref="I697">IF(ROW()&lt;=ROWS(Table1[]), INDEX(Table1[Fork Length], ROW()), INDEX(Table2[Length], ROW()-ROWS(Table1[])))</f>
        <v>80</v>
      </c>
      <c r="J697" cm="1">
        <f t="array" ref="J697">IF(ROW()&lt;=ROWS(Table1[]), INDEX(Table1[Catch], ROW()), INDEX(Table2[Frequency], ROW()-ROWS(Table1[])))</f>
        <v>1</v>
      </c>
      <c r="K697" t="str" cm="1">
        <f t="array" ref="K697">IF(ROW()&lt;=ROWS(Table1[]), INDEX(Table1[Life Stage], ROW()), INDEX(Table2[Life Stage], ROW()-ROWS(Table1[])))</f>
        <v>Juvenile</v>
      </c>
      <c r="L697" s="50" cm="1">
        <f t="array" ref="L697">IF(ROW()&lt;=ROWS(Table1[]), INDEX(Table1[SalvageSum], ROW()), INDEX(Table2[SalvageSum], ROW()-ROWS(Table1[])))</f>
        <v>0</v>
      </c>
      <c r="M697" s="50" cm="1">
        <f t="array" ref="M697">IF(ROW()&lt;=ROWS(Table1[]), INDEX(Table1[ExpSalv], ROW()), INDEX(Table2[ExpSalv], ROW()-ROWS(Table1[])))</f>
        <v>0</v>
      </c>
      <c r="N697" t="str" cm="1">
        <f t="array" ref="N697">IF(ROW()&lt;=ROWS(Table1[]), INDEX(Table1[Agency], ROW()), INDEX(Table2[Agency], ROW()-ROWS(Table1[])))</f>
        <v>USFWS</v>
      </c>
      <c r="O697" cm="1">
        <f t="array" ref="O697">IF(ROW()&lt;=ROWS(Table1[]), INDEX(Table1[Notes], ROW()), INDEX(Table2[Comments], ROW()-ROWS(Table1[])))</f>
        <v>0</v>
      </c>
    </row>
    <row r="698" spans="1:15" x14ac:dyDescent="0.25">
      <c r="A698" cm="1">
        <f t="array" ref="A698">IF(ROW()&lt;=ROWS(Table1[]), INDEX(Table1[SurveyNo], ROW()), INDEX(Table2[SurveyNo], ROW()-ROWS(Table1[])))</f>
        <v>0</v>
      </c>
      <c r="B698" s="77" cm="1">
        <f t="array" ref="B698">IF(ROW()&lt;=ROWS(Table1[]), INDEX(Table1[Date], ROW()), INDEX(Table2[Date], ROW()-ROWS(Table1[])))</f>
        <v>45665</v>
      </c>
      <c r="C698" cm="1">
        <f t="array" ref="C698">IF(ROW()&lt;=ROWS(Table1[]), INDEX(Table1[SampleID], ROW()), INDEX(Table2[SampleID], ROW()-ROWS(Table1[])))</f>
        <v>724348</v>
      </c>
      <c r="D698" t="str" cm="1">
        <f t="array" ref="D698">IF(ROW()&lt;=ROWS(Table1[]), INDEX(Table1[Survey], ROW()), INDEX(Table2[Survey], ROW()-ROWS(Table1[])))</f>
        <v>EDSM</v>
      </c>
      <c r="E698" t="str" cm="1">
        <f t="array" ref="E698">IF(ROW()&lt;=ROWS(Table1[]), INDEX(Table1[Station Code], ROW()), INDEX(Table2[Station], ROW()-ROWS(Table1[])))</f>
        <v>25-24-SB01</v>
      </c>
      <c r="F698" t="str" cm="1">
        <f t="array" ref="F698">IF(ROW()&lt;=ROWS(Table1[]), INDEX(Table1[Region], ROW()), INDEX(Table2[Region], ROW()-ROWS(Table1[])))</f>
        <v>West</v>
      </c>
      <c r="G698" t="str" cm="1">
        <f t="array" ref="G698">IF(ROW()&lt;=ROWS(Table1[]), INDEX(Table1[Subregion], ROW()), INDEX(Table2[Subregion], ROW()-ROWS(Table1[])))</f>
        <v>Mid Suisun Bay</v>
      </c>
      <c r="H698" t="str" cm="1">
        <f t="array" ref="H698">IF(ROW()&lt;=ROWS(Table1[]), INDEX(Table1[Stratum], ROW()), INDEX(Table2[Stratum], ROW()-ROWS(Table1[])))</f>
        <v>Suisun Bay</v>
      </c>
      <c r="I698" cm="1">
        <f t="array" ref="I698">IF(ROW()&lt;=ROWS(Table1[]), INDEX(Table1[Fork Length], ROW()), INDEX(Table2[Length], ROW()-ROWS(Table1[])))</f>
        <v>113</v>
      </c>
      <c r="J698" cm="1">
        <f t="array" ref="J698">IF(ROW()&lt;=ROWS(Table1[]), INDEX(Table1[Catch], ROW()), INDEX(Table2[Frequency], ROW()-ROWS(Table1[])))</f>
        <v>1</v>
      </c>
      <c r="K698" t="str" cm="1">
        <f t="array" ref="K698">IF(ROW()&lt;=ROWS(Table1[]), INDEX(Table1[Life Stage], ROW()), INDEX(Table2[Life Stage], ROW()-ROWS(Table1[])))</f>
        <v>Adult</v>
      </c>
      <c r="L698" s="50" cm="1">
        <f t="array" ref="L698">IF(ROW()&lt;=ROWS(Table1[]), INDEX(Table1[SalvageSum], ROW()), INDEX(Table2[SalvageSum], ROW()-ROWS(Table1[])))</f>
        <v>0</v>
      </c>
      <c r="M698" s="50" cm="1">
        <f t="array" ref="M698">IF(ROW()&lt;=ROWS(Table1[]), INDEX(Table1[ExpSalv], ROW()), INDEX(Table2[ExpSalv], ROW()-ROWS(Table1[])))</f>
        <v>0</v>
      </c>
      <c r="N698" t="str" cm="1">
        <f t="array" ref="N698">IF(ROW()&lt;=ROWS(Table1[]), INDEX(Table1[Agency], ROW()), INDEX(Table2[Agency], ROW()-ROWS(Table1[])))</f>
        <v>USFWS</v>
      </c>
      <c r="O698" cm="1">
        <f t="array" ref="O698">IF(ROW()&lt;=ROWS(Table1[]), INDEX(Table1[Notes], ROW()), INDEX(Table2[Comments], ROW()-ROWS(Table1[])))</f>
        <v>0</v>
      </c>
    </row>
    <row r="699" spans="1:15" x14ac:dyDescent="0.25">
      <c r="A699" cm="1">
        <f t="array" ref="A699">IF(ROW()&lt;=ROWS(Table1[]), INDEX(Table1[SurveyNo], ROW()), INDEX(Table2[SurveyNo], ROW()-ROWS(Table1[])))</f>
        <v>0</v>
      </c>
      <c r="B699" s="77" cm="1">
        <f t="array" ref="B699">IF(ROW()&lt;=ROWS(Table1[]), INDEX(Table1[Date], ROW()), INDEX(Table2[Date], ROW()-ROWS(Table1[])))</f>
        <v>45667</v>
      </c>
      <c r="C699" cm="1">
        <f t="array" ref="C699">IF(ROW()&lt;=ROWS(Table1[]), INDEX(Table1[SampleID], ROW()), INDEX(Table2[SampleID], ROW()-ROWS(Table1[])))</f>
        <v>724368</v>
      </c>
      <c r="D699" t="str" cm="1">
        <f t="array" ref="D699">IF(ROW()&lt;=ROWS(Table1[]), INDEX(Table1[Survey], ROW()), INDEX(Table2[Survey], ROW()-ROWS(Table1[])))</f>
        <v>EDSM</v>
      </c>
      <c r="E699" t="str" cm="1">
        <f t="array" ref="E699">IF(ROW()&lt;=ROWS(Table1[]), INDEX(Table1[Station Code], ROW()), INDEX(Table2[Station], ROW()-ROWS(Table1[])))</f>
        <v>25-24-SM02</v>
      </c>
      <c r="F699" t="str" cm="1">
        <f t="array" ref="F699">IF(ROW()&lt;=ROWS(Table1[]), INDEX(Table1[Region], ROW()), INDEX(Table2[Region], ROW()-ROWS(Table1[])))</f>
        <v>West</v>
      </c>
      <c r="G699" t="str" cm="1">
        <f t="array" ref="G699">IF(ROW()&lt;=ROWS(Table1[]), INDEX(Table1[Subregion], ROW()), INDEX(Table2[Subregion], ROW()-ROWS(Table1[])))</f>
        <v>Suisun Marsh</v>
      </c>
      <c r="H699" t="str" cm="1">
        <f t="array" ref="H699">IF(ROW()&lt;=ROWS(Table1[]), INDEX(Table1[Stratum], ROW()), INDEX(Table2[Stratum], ROW()-ROWS(Table1[])))</f>
        <v>Suisun Marsh</v>
      </c>
      <c r="I699" cm="1">
        <f t="array" ref="I699">IF(ROW()&lt;=ROWS(Table1[]), INDEX(Table1[Fork Length], ROW()), INDEX(Table2[Length], ROW()-ROWS(Table1[])))</f>
        <v>65</v>
      </c>
      <c r="J699" cm="1">
        <f t="array" ref="J699">IF(ROW()&lt;=ROWS(Table1[]), INDEX(Table1[Catch], ROW()), INDEX(Table2[Frequency], ROW()-ROWS(Table1[])))</f>
        <v>1</v>
      </c>
      <c r="K699" t="str" cm="1">
        <f t="array" ref="K699">IF(ROW()&lt;=ROWS(Table1[]), INDEX(Table1[Life Stage], ROW()), INDEX(Table2[Life Stage], ROW()-ROWS(Table1[])))</f>
        <v>Juvenile</v>
      </c>
      <c r="L699" s="50" cm="1">
        <f t="array" ref="L699">IF(ROW()&lt;=ROWS(Table1[]), INDEX(Table1[SalvageSum], ROW()), INDEX(Table2[SalvageSum], ROW()-ROWS(Table1[])))</f>
        <v>0</v>
      </c>
      <c r="M699" s="50" cm="1">
        <f t="array" ref="M699">IF(ROW()&lt;=ROWS(Table1[]), INDEX(Table1[ExpSalv], ROW()), INDEX(Table2[ExpSalv], ROW()-ROWS(Table1[])))</f>
        <v>0</v>
      </c>
      <c r="N699" t="str" cm="1">
        <f t="array" ref="N699">IF(ROW()&lt;=ROWS(Table1[]), INDEX(Table1[Agency], ROW()), INDEX(Table2[Agency], ROW()-ROWS(Table1[])))</f>
        <v>USFWS</v>
      </c>
      <c r="O699" cm="1">
        <f t="array" ref="O699">IF(ROW()&lt;=ROWS(Table1[]), INDEX(Table1[Notes], ROW()), INDEX(Table2[Comments], ROW()-ROWS(Table1[])))</f>
        <v>0</v>
      </c>
    </row>
    <row r="700" spans="1:15" x14ac:dyDescent="0.25">
      <c r="A700" cm="1">
        <f t="array" ref="A700">IF(ROW()&lt;=ROWS(Table1[]), INDEX(Table1[SurveyNo], ROW()), INDEX(Table2[SurveyNo], ROW()-ROWS(Table1[])))</f>
        <v>0</v>
      </c>
      <c r="B700" s="77" cm="1">
        <f t="array" ref="B700">IF(ROW()&lt;=ROWS(Table1[]), INDEX(Table1[Date], ROW()), INDEX(Table2[Date], ROW()-ROWS(Table1[])))</f>
        <v>45667</v>
      </c>
      <c r="C700" cm="1">
        <f t="array" ref="C700">IF(ROW()&lt;=ROWS(Table1[]), INDEX(Table1[SampleID], ROW()), INDEX(Table2[SampleID], ROW()-ROWS(Table1[])))</f>
        <v>724373</v>
      </c>
      <c r="D700" t="str" cm="1">
        <f t="array" ref="D700">IF(ROW()&lt;=ROWS(Table1[]), INDEX(Table1[Survey], ROW()), INDEX(Table2[Survey], ROW()-ROWS(Table1[])))</f>
        <v>EDSM</v>
      </c>
      <c r="E700" t="str" cm="1">
        <f t="array" ref="E700">IF(ROW()&lt;=ROWS(Table1[]), INDEX(Table1[Station Code], ROW()), INDEX(Table2[Station], ROW()-ROWS(Table1[])))</f>
        <v>25-24-SM02</v>
      </c>
      <c r="F700" t="str" cm="1">
        <f t="array" ref="F700">IF(ROW()&lt;=ROWS(Table1[]), INDEX(Table1[Region], ROW()), INDEX(Table2[Region], ROW()-ROWS(Table1[])))</f>
        <v>West</v>
      </c>
      <c r="G700" t="str" cm="1">
        <f t="array" ref="G700">IF(ROW()&lt;=ROWS(Table1[]), INDEX(Table1[Subregion], ROW()), INDEX(Table2[Subregion], ROW()-ROWS(Table1[])))</f>
        <v>Suisun Marsh</v>
      </c>
      <c r="H700" t="str" cm="1">
        <f t="array" ref="H700">IF(ROW()&lt;=ROWS(Table1[]), INDEX(Table1[Stratum], ROW()), INDEX(Table2[Stratum], ROW()-ROWS(Table1[])))</f>
        <v>Suisun Marsh</v>
      </c>
      <c r="I700" cm="1">
        <f t="array" ref="I700">IF(ROW()&lt;=ROWS(Table1[]), INDEX(Table1[Fork Length], ROW()), INDEX(Table2[Length], ROW()-ROWS(Table1[])))</f>
        <v>70</v>
      </c>
      <c r="J700" cm="1">
        <f t="array" ref="J700">IF(ROW()&lt;=ROWS(Table1[]), INDEX(Table1[Catch], ROW()), INDEX(Table2[Frequency], ROW()-ROWS(Table1[])))</f>
        <v>1</v>
      </c>
      <c r="K700" t="str" cm="1">
        <f t="array" ref="K700">IF(ROW()&lt;=ROWS(Table1[]), INDEX(Table1[Life Stage], ROW()), INDEX(Table2[Life Stage], ROW()-ROWS(Table1[])))</f>
        <v>Juvenile</v>
      </c>
      <c r="L700" s="50" cm="1">
        <f t="array" ref="L700">IF(ROW()&lt;=ROWS(Table1[]), INDEX(Table1[SalvageSum], ROW()), INDEX(Table2[SalvageSum], ROW()-ROWS(Table1[])))</f>
        <v>0</v>
      </c>
      <c r="M700" s="50" cm="1">
        <f t="array" ref="M700">IF(ROW()&lt;=ROWS(Table1[]), INDEX(Table1[ExpSalv], ROW()), INDEX(Table2[ExpSalv], ROW()-ROWS(Table1[])))</f>
        <v>0</v>
      </c>
      <c r="N700" t="str" cm="1">
        <f t="array" ref="N700">IF(ROW()&lt;=ROWS(Table1[]), INDEX(Table1[Agency], ROW()), INDEX(Table2[Agency], ROW()-ROWS(Table1[])))</f>
        <v>USFWS</v>
      </c>
      <c r="O700" cm="1">
        <f t="array" ref="O700">IF(ROW()&lt;=ROWS(Table1[]), INDEX(Table1[Notes], ROW()), INDEX(Table2[Comments], ROW()-ROWS(Table1[])))</f>
        <v>0</v>
      </c>
    </row>
    <row r="701" spans="1:15" x14ac:dyDescent="0.25">
      <c r="A701" cm="1">
        <f t="array" ref="A701">IF(ROW()&lt;=ROWS(Table1[]), INDEX(Table1[SurveyNo], ROW()), INDEX(Table2[SurveyNo], ROW()-ROWS(Table1[])))</f>
        <v>0</v>
      </c>
      <c r="B701" s="77" cm="1">
        <f t="array" ref="B701">IF(ROW()&lt;=ROWS(Table1[]), INDEX(Table1[Date], ROW()), INDEX(Table2[Date], ROW()-ROWS(Table1[])))</f>
        <v>45667</v>
      </c>
      <c r="C701" cm="1">
        <f t="array" ref="C701">IF(ROW()&lt;=ROWS(Table1[]), INDEX(Table1[SampleID], ROW()), INDEX(Table2[SampleID], ROW()-ROWS(Table1[])))</f>
        <v>724373</v>
      </c>
      <c r="D701" t="str" cm="1">
        <f t="array" ref="D701">IF(ROW()&lt;=ROWS(Table1[]), INDEX(Table1[Survey], ROW()), INDEX(Table2[Survey], ROW()-ROWS(Table1[])))</f>
        <v>EDSM</v>
      </c>
      <c r="E701" t="str" cm="1">
        <f t="array" ref="E701">IF(ROW()&lt;=ROWS(Table1[]), INDEX(Table1[Station Code], ROW()), INDEX(Table2[Station], ROW()-ROWS(Table1[])))</f>
        <v>25-24-SM02</v>
      </c>
      <c r="F701" t="str" cm="1">
        <f t="array" ref="F701">IF(ROW()&lt;=ROWS(Table1[]), INDEX(Table1[Region], ROW()), INDEX(Table2[Region], ROW()-ROWS(Table1[])))</f>
        <v>West</v>
      </c>
      <c r="G701" t="str" cm="1">
        <f t="array" ref="G701">IF(ROW()&lt;=ROWS(Table1[]), INDEX(Table1[Subregion], ROW()), INDEX(Table2[Subregion], ROW()-ROWS(Table1[])))</f>
        <v>Suisun Marsh</v>
      </c>
      <c r="H701" t="str" cm="1">
        <f t="array" ref="H701">IF(ROW()&lt;=ROWS(Table1[]), INDEX(Table1[Stratum], ROW()), INDEX(Table2[Stratum], ROW()-ROWS(Table1[])))</f>
        <v>Suisun Marsh</v>
      </c>
      <c r="I701" cm="1">
        <f t="array" ref="I701">IF(ROW()&lt;=ROWS(Table1[]), INDEX(Table1[Fork Length], ROW()), INDEX(Table2[Length], ROW()-ROWS(Table1[])))</f>
        <v>68</v>
      </c>
      <c r="J701" cm="1">
        <f t="array" ref="J701">IF(ROW()&lt;=ROWS(Table1[]), INDEX(Table1[Catch], ROW()), INDEX(Table2[Frequency], ROW()-ROWS(Table1[])))</f>
        <v>1</v>
      </c>
      <c r="K701" t="str" cm="1">
        <f t="array" ref="K701">IF(ROW()&lt;=ROWS(Table1[]), INDEX(Table1[Life Stage], ROW()), INDEX(Table2[Life Stage], ROW()-ROWS(Table1[])))</f>
        <v>Juvenile</v>
      </c>
      <c r="L701" s="50" cm="1">
        <f t="array" ref="L701">IF(ROW()&lt;=ROWS(Table1[]), INDEX(Table1[SalvageSum], ROW()), INDEX(Table2[SalvageSum], ROW()-ROWS(Table1[])))</f>
        <v>0</v>
      </c>
      <c r="M701" s="50" cm="1">
        <f t="array" ref="M701">IF(ROW()&lt;=ROWS(Table1[]), INDEX(Table1[ExpSalv], ROW()), INDEX(Table2[ExpSalv], ROW()-ROWS(Table1[])))</f>
        <v>0</v>
      </c>
      <c r="N701" t="str" cm="1">
        <f t="array" ref="N701">IF(ROW()&lt;=ROWS(Table1[]), INDEX(Table1[Agency], ROW()), INDEX(Table2[Agency], ROW()-ROWS(Table1[])))</f>
        <v>USFWS</v>
      </c>
      <c r="O701" cm="1">
        <f t="array" ref="O701">IF(ROW()&lt;=ROWS(Table1[]), INDEX(Table1[Notes], ROW()), INDEX(Table2[Comments], ROW()-ROWS(Table1[])))</f>
        <v>0</v>
      </c>
    </row>
    <row r="702" spans="1:15" x14ac:dyDescent="0.25">
      <c r="A702" cm="1">
        <f t="array" ref="A702">IF(ROW()&lt;=ROWS(Table1[]), INDEX(Table1[SurveyNo], ROW()), INDEX(Table2[SurveyNo], ROW()-ROWS(Table1[])))</f>
        <v>0</v>
      </c>
      <c r="B702" s="77" cm="1">
        <f t="array" ref="B702">IF(ROW()&lt;=ROWS(Table1[]), INDEX(Table1[Date], ROW()), INDEX(Table2[Date], ROW()-ROWS(Table1[])))</f>
        <v>45667</v>
      </c>
      <c r="C702" cm="1">
        <f t="array" ref="C702">IF(ROW()&lt;=ROWS(Table1[]), INDEX(Table1[SampleID], ROW()), INDEX(Table2[SampleID], ROW()-ROWS(Table1[])))</f>
        <v>724376</v>
      </c>
      <c r="D702" t="str" cm="1">
        <f t="array" ref="D702">IF(ROW()&lt;=ROWS(Table1[]), INDEX(Table1[Survey], ROW()), INDEX(Table2[Survey], ROW()-ROWS(Table1[])))</f>
        <v>EDSM</v>
      </c>
      <c r="E702" t="str" cm="1">
        <f t="array" ref="E702">IF(ROW()&lt;=ROWS(Table1[]), INDEX(Table1[Station Code], ROW()), INDEX(Table2[Station], ROW()-ROWS(Table1[])))</f>
        <v>25-24-SM02</v>
      </c>
      <c r="F702" t="str" cm="1">
        <f t="array" ref="F702">IF(ROW()&lt;=ROWS(Table1[]), INDEX(Table1[Region], ROW()), INDEX(Table2[Region], ROW()-ROWS(Table1[])))</f>
        <v>West</v>
      </c>
      <c r="G702" t="str" cm="1">
        <f t="array" ref="G702">IF(ROW()&lt;=ROWS(Table1[]), INDEX(Table1[Subregion], ROW()), INDEX(Table2[Subregion], ROW()-ROWS(Table1[])))</f>
        <v>Suisun Marsh</v>
      </c>
      <c r="H702" t="str" cm="1">
        <f t="array" ref="H702">IF(ROW()&lt;=ROWS(Table1[]), INDEX(Table1[Stratum], ROW()), INDEX(Table2[Stratum], ROW()-ROWS(Table1[])))</f>
        <v>Suisun Marsh</v>
      </c>
      <c r="I702" cm="1">
        <f t="array" ref="I702">IF(ROW()&lt;=ROWS(Table1[]), INDEX(Table1[Fork Length], ROW()), INDEX(Table2[Length], ROW()-ROWS(Table1[])))</f>
        <v>76</v>
      </c>
      <c r="J702" cm="1">
        <f t="array" ref="J702">IF(ROW()&lt;=ROWS(Table1[]), INDEX(Table1[Catch], ROW()), INDEX(Table2[Frequency], ROW()-ROWS(Table1[])))</f>
        <v>1</v>
      </c>
      <c r="K702" t="str" cm="1">
        <f t="array" ref="K702">IF(ROW()&lt;=ROWS(Table1[]), INDEX(Table1[Life Stage], ROW()), INDEX(Table2[Life Stage], ROW()-ROWS(Table1[])))</f>
        <v>Juvenile</v>
      </c>
      <c r="L702" s="50" cm="1">
        <f t="array" ref="L702">IF(ROW()&lt;=ROWS(Table1[]), INDEX(Table1[SalvageSum], ROW()), INDEX(Table2[SalvageSum], ROW()-ROWS(Table1[])))</f>
        <v>0</v>
      </c>
      <c r="M702" s="50" cm="1">
        <f t="array" ref="M702">IF(ROW()&lt;=ROWS(Table1[]), INDEX(Table1[ExpSalv], ROW()), INDEX(Table2[ExpSalv], ROW()-ROWS(Table1[])))</f>
        <v>0</v>
      </c>
      <c r="N702" t="str" cm="1">
        <f t="array" ref="N702">IF(ROW()&lt;=ROWS(Table1[]), INDEX(Table1[Agency], ROW()), INDEX(Table2[Agency], ROW()-ROWS(Table1[])))</f>
        <v>USFWS</v>
      </c>
      <c r="O702" cm="1">
        <f t="array" ref="O702">IF(ROW()&lt;=ROWS(Table1[]), INDEX(Table1[Notes], ROW()), INDEX(Table2[Comments], ROW()-ROWS(Table1[])))</f>
        <v>0</v>
      </c>
    </row>
    <row r="703" spans="1:15" x14ac:dyDescent="0.25">
      <c r="A703" cm="1">
        <f t="array" ref="A703">IF(ROW()&lt;=ROWS(Table1[]), INDEX(Table1[SurveyNo], ROW()), INDEX(Table2[SurveyNo], ROW()-ROWS(Table1[])))</f>
        <v>0</v>
      </c>
      <c r="B703" s="77" cm="1">
        <f t="array" ref="B703">IF(ROW()&lt;=ROWS(Table1[]), INDEX(Table1[Date], ROW()), INDEX(Table2[Date], ROW()-ROWS(Table1[])))</f>
        <v>45667</v>
      </c>
      <c r="C703" cm="1">
        <f t="array" ref="C703">IF(ROW()&lt;=ROWS(Table1[]), INDEX(Table1[SampleID], ROW()), INDEX(Table2[SampleID], ROW()-ROWS(Table1[])))</f>
        <v>724376</v>
      </c>
      <c r="D703" t="str" cm="1">
        <f t="array" ref="D703">IF(ROW()&lt;=ROWS(Table1[]), INDEX(Table1[Survey], ROW()), INDEX(Table2[Survey], ROW()-ROWS(Table1[])))</f>
        <v>EDSM</v>
      </c>
      <c r="E703" t="str" cm="1">
        <f t="array" ref="E703">IF(ROW()&lt;=ROWS(Table1[]), INDEX(Table1[Station Code], ROW()), INDEX(Table2[Station], ROW()-ROWS(Table1[])))</f>
        <v>25-24-SM02</v>
      </c>
      <c r="F703" t="str" cm="1">
        <f t="array" ref="F703">IF(ROW()&lt;=ROWS(Table1[]), INDEX(Table1[Region], ROW()), INDEX(Table2[Region], ROW()-ROWS(Table1[])))</f>
        <v>West</v>
      </c>
      <c r="G703" t="str" cm="1">
        <f t="array" ref="G703">IF(ROW()&lt;=ROWS(Table1[]), INDEX(Table1[Subregion], ROW()), INDEX(Table2[Subregion], ROW()-ROWS(Table1[])))</f>
        <v>Suisun Marsh</v>
      </c>
      <c r="H703" t="str" cm="1">
        <f t="array" ref="H703">IF(ROW()&lt;=ROWS(Table1[]), INDEX(Table1[Stratum], ROW()), INDEX(Table2[Stratum], ROW()-ROWS(Table1[])))</f>
        <v>Suisun Marsh</v>
      </c>
      <c r="I703" cm="1">
        <f t="array" ref="I703">IF(ROW()&lt;=ROWS(Table1[]), INDEX(Table1[Fork Length], ROW()), INDEX(Table2[Length], ROW()-ROWS(Table1[])))</f>
        <v>73</v>
      </c>
      <c r="J703" cm="1">
        <f t="array" ref="J703">IF(ROW()&lt;=ROWS(Table1[]), INDEX(Table1[Catch], ROW()), INDEX(Table2[Frequency], ROW()-ROWS(Table1[])))</f>
        <v>1</v>
      </c>
      <c r="K703" t="str" cm="1">
        <f t="array" ref="K703">IF(ROW()&lt;=ROWS(Table1[]), INDEX(Table1[Life Stage], ROW()), INDEX(Table2[Life Stage], ROW()-ROWS(Table1[])))</f>
        <v>Juvenile</v>
      </c>
      <c r="L703" s="50" cm="1">
        <f t="array" ref="L703">IF(ROW()&lt;=ROWS(Table1[]), INDEX(Table1[SalvageSum], ROW()), INDEX(Table2[SalvageSum], ROW()-ROWS(Table1[])))</f>
        <v>0</v>
      </c>
      <c r="M703" s="50" cm="1">
        <f t="array" ref="M703">IF(ROW()&lt;=ROWS(Table1[]), INDEX(Table1[ExpSalv], ROW()), INDEX(Table2[ExpSalv], ROW()-ROWS(Table1[])))</f>
        <v>0</v>
      </c>
      <c r="N703" t="str" cm="1">
        <f t="array" ref="N703">IF(ROW()&lt;=ROWS(Table1[]), INDEX(Table1[Agency], ROW()), INDEX(Table2[Agency], ROW()-ROWS(Table1[])))</f>
        <v>USFWS</v>
      </c>
      <c r="O703" cm="1">
        <f t="array" ref="O703">IF(ROW()&lt;=ROWS(Table1[]), INDEX(Table1[Notes], ROW()), INDEX(Table2[Comments], ROW()-ROWS(Table1[])))</f>
        <v>0</v>
      </c>
    </row>
    <row r="704" spans="1:15" x14ac:dyDescent="0.25">
      <c r="A704" cm="1">
        <f t="array" ref="A704">IF(ROW()&lt;=ROWS(Table1[]), INDEX(Table1[SurveyNo], ROW()), INDEX(Table2[SurveyNo], ROW()-ROWS(Table1[])))</f>
        <v>0</v>
      </c>
      <c r="B704" s="77" cm="1">
        <f t="array" ref="B704">IF(ROW()&lt;=ROWS(Table1[]), INDEX(Table1[Date], ROW()), INDEX(Table2[Date], ROW()-ROWS(Table1[])))</f>
        <v>45667</v>
      </c>
      <c r="C704" cm="1">
        <f t="array" ref="C704">IF(ROW()&lt;=ROWS(Table1[]), INDEX(Table1[SampleID], ROW()), INDEX(Table2[SampleID], ROW()-ROWS(Table1[])))</f>
        <v>724378</v>
      </c>
      <c r="D704" t="str" cm="1">
        <f t="array" ref="D704">IF(ROW()&lt;=ROWS(Table1[]), INDEX(Table1[Survey], ROW()), INDEX(Table2[Survey], ROW()-ROWS(Table1[])))</f>
        <v>EDSM</v>
      </c>
      <c r="E704" t="str" cm="1">
        <f t="array" ref="E704">IF(ROW()&lt;=ROWS(Table1[]), INDEX(Table1[Station Code], ROW()), INDEX(Table2[Station], ROW()-ROWS(Table1[])))</f>
        <v>25-24-SM02</v>
      </c>
      <c r="F704" t="str" cm="1">
        <f t="array" ref="F704">IF(ROW()&lt;=ROWS(Table1[]), INDEX(Table1[Region], ROW()), INDEX(Table2[Region], ROW()-ROWS(Table1[])))</f>
        <v>West</v>
      </c>
      <c r="G704" t="str" cm="1">
        <f t="array" ref="G704">IF(ROW()&lt;=ROWS(Table1[]), INDEX(Table1[Subregion], ROW()), INDEX(Table2[Subregion], ROW()-ROWS(Table1[])))</f>
        <v>Suisun Marsh</v>
      </c>
      <c r="H704" t="str" cm="1">
        <f t="array" ref="H704">IF(ROW()&lt;=ROWS(Table1[]), INDEX(Table1[Stratum], ROW()), INDEX(Table2[Stratum], ROW()-ROWS(Table1[])))</f>
        <v>Suisun Marsh</v>
      </c>
      <c r="I704" cm="1">
        <f t="array" ref="I704">IF(ROW()&lt;=ROWS(Table1[]), INDEX(Table1[Fork Length], ROW()), INDEX(Table2[Length], ROW()-ROWS(Table1[])))</f>
        <v>75</v>
      </c>
      <c r="J704" cm="1">
        <f t="array" ref="J704">IF(ROW()&lt;=ROWS(Table1[]), INDEX(Table1[Catch], ROW()), INDEX(Table2[Frequency], ROW()-ROWS(Table1[])))</f>
        <v>1</v>
      </c>
      <c r="K704" t="str" cm="1">
        <f t="array" ref="K704">IF(ROW()&lt;=ROWS(Table1[]), INDEX(Table1[Life Stage], ROW()), INDEX(Table2[Life Stage], ROW()-ROWS(Table1[])))</f>
        <v>Juvenile</v>
      </c>
      <c r="L704" s="50" cm="1">
        <f t="array" ref="L704">IF(ROW()&lt;=ROWS(Table1[]), INDEX(Table1[SalvageSum], ROW()), INDEX(Table2[SalvageSum], ROW()-ROWS(Table1[])))</f>
        <v>0</v>
      </c>
      <c r="M704" s="50" cm="1">
        <f t="array" ref="M704">IF(ROW()&lt;=ROWS(Table1[]), INDEX(Table1[ExpSalv], ROW()), INDEX(Table2[ExpSalv], ROW()-ROWS(Table1[])))</f>
        <v>0</v>
      </c>
      <c r="N704" t="str" cm="1">
        <f t="array" ref="N704">IF(ROW()&lt;=ROWS(Table1[]), INDEX(Table1[Agency], ROW()), INDEX(Table2[Agency], ROW()-ROWS(Table1[])))</f>
        <v>USFWS</v>
      </c>
      <c r="O704" cm="1">
        <f t="array" ref="O704">IF(ROW()&lt;=ROWS(Table1[]), INDEX(Table1[Notes], ROW()), INDEX(Table2[Comments], ROW()-ROWS(Table1[])))</f>
        <v>0</v>
      </c>
    </row>
    <row r="705" spans="1:15" x14ac:dyDescent="0.25">
      <c r="A705" cm="1">
        <f t="array" ref="A705">IF(ROW()&lt;=ROWS(Table1[]), INDEX(Table1[SurveyNo], ROW()), INDEX(Table2[SurveyNo], ROW()-ROWS(Table1[])))</f>
        <v>0</v>
      </c>
      <c r="B705" s="77" cm="1">
        <f t="array" ref="B705">IF(ROW()&lt;=ROWS(Table1[]), INDEX(Table1[Date], ROW()), INDEX(Table2[Date], ROW()-ROWS(Table1[])))</f>
        <v>45667</v>
      </c>
      <c r="C705" cm="1">
        <f t="array" ref="C705">IF(ROW()&lt;=ROWS(Table1[]), INDEX(Table1[SampleID], ROW()), INDEX(Table2[SampleID], ROW()-ROWS(Table1[])))</f>
        <v>724415</v>
      </c>
      <c r="D705" t="str" cm="1">
        <f t="array" ref="D705">IF(ROW()&lt;=ROWS(Table1[]), INDEX(Table1[Survey], ROW()), INDEX(Table2[Survey], ROW()-ROWS(Table1[])))</f>
        <v>EDSM</v>
      </c>
      <c r="E705" t="str" cm="1">
        <f t="array" ref="E705">IF(ROW()&lt;=ROWS(Table1[]), INDEX(Table1[Station Code], ROW()), INDEX(Table2[Station], ROW()-ROWS(Table1[])))</f>
        <v>25-24-LSR01</v>
      </c>
      <c r="F705" t="str" cm="1">
        <f t="array" ref="F705">IF(ROW()&lt;=ROWS(Table1[]), INDEX(Table1[Region], ROW()), INDEX(Table2[Region], ROW()-ROWS(Table1[])))</f>
        <v>North</v>
      </c>
      <c r="G705" t="str" cm="1">
        <f t="array" ref="G705">IF(ROW()&lt;=ROWS(Table1[]), INDEX(Table1[Subregion], ROW()), INDEX(Table2[Subregion], ROW()-ROWS(Table1[])))</f>
        <v>Sacramento River near Rio Vista</v>
      </c>
      <c r="H705" t="str" cm="1">
        <f t="array" ref="H705">IF(ROW()&lt;=ROWS(Table1[]), INDEX(Table1[Stratum], ROW()), INDEX(Table2[Stratum], ROW()-ROWS(Table1[])))</f>
        <v>Lower Sacramento</v>
      </c>
      <c r="I705" cm="1">
        <f t="array" ref="I705">IF(ROW()&lt;=ROWS(Table1[]), INDEX(Table1[Fork Length], ROW()), INDEX(Table2[Length], ROW()-ROWS(Table1[])))</f>
        <v>74</v>
      </c>
      <c r="J705" cm="1">
        <f t="array" ref="J705">IF(ROW()&lt;=ROWS(Table1[]), INDEX(Table1[Catch], ROW()), INDEX(Table2[Frequency], ROW()-ROWS(Table1[])))</f>
        <v>1</v>
      </c>
      <c r="K705" t="str" cm="1">
        <f t="array" ref="K705">IF(ROW()&lt;=ROWS(Table1[]), INDEX(Table1[Life Stage], ROW()), INDEX(Table2[Life Stage], ROW()-ROWS(Table1[])))</f>
        <v>Juvenile</v>
      </c>
      <c r="L705" s="50" cm="1">
        <f t="array" ref="L705">IF(ROW()&lt;=ROWS(Table1[]), INDEX(Table1[SalvageSum], ROW()), INDEX(Table2[SalvageSum], ROW()-ROWS(Table1[])))</f>
        <v>0</v>
      </c>
      <c r="M705" s="50" cm="1">
        <f t="array" ref="M705">IF(ROW()&lt;=ROWS(Table1[]), INDEX(Table1[ExpSalv], ROW()), INDEX(Table2[ExpSalv], ROW()-ROWS(Table1[])))</f>
        <v>0</v>
      </c>
      <c r="N705" t="str" cm="1">
        <f t="array" ref="N705">IF(ROW()&lt;=ROWS(Table1[]), INDEX(Table1[Agency], ROW()), INDEX(Table2[Agency], ROW()-ROWS(Table1[])))</f>
        <v>USFWS</v>
      </c>
      <c r="O705" cm="1">
        <f t="array" ref="O705">IF(ROW()&lt;=ROWS(Table1[]), INDEX(Table1[Notes], ROW()), INDEX(Table2[Comments], ROW()-ROWS(Table1[])))</f>
        <v>0</v>
      </c>
    </row>
    <row r="706" spans="1:15" x14ac:dyDescent="0.25">
      <c r="A706" cm="1">
        <f t="array" ref="A706">IF(ROW()&lt;=ROWS(Table1[]), INDEX(Table1[SurveyNo], ROW()), INDEX(Table2[SurveyNo], ROW()-ROWS(Table1[])))</f>
        <v>0</v>
      </c>
      <c r="B706" s="77" cm="1">
        <f t="array" ref="B706">IF(ROW()&lt;=ROWS(Table1[]), INDEX(Table1[Date], ROW()), INDEX(Table2[Date], ROW()-ROWS(Table1[])))</f>
        <v>45667</v>
      </c>
      <c r="C706" cm="1">
        <f t="array" ref="C706">IF(ROW()&lt;=ROWS(Table1[]), INDEX(Table1[SampleID], ROW()), INDEX(Table2[SampleID], ROW()-ROWS(Table1[])))</f>
        <v>724402</v>
      </c>
      <c r="D706" t="str" cm="1">
        <f t="array" ref="D706">IF(ROW()&lt;=ROWS(Table1[]), INDEX(Table1[Survey], ROW()), INDEX(Table2[Survey], ROW()-ROWS(Table1[])))</f>
        <v>EDSM</v>
      </c>
      <c r="E706" t="str" cm="1">
        <f t="array" ref="E706">IF(ROW()&lt;=ROWS(Table1[]), INDEX(Table1[Station Code], ROW()), INDEX(Table2[Station], ROW()-ROWS(Table1[])))</f>
        <v>25-24-SM04</v>
      </c>
      <c r="F706" t="str" cm="1">
        <f t="array" ref="F706">IF(ROW()&lt;=ROWS(Table1[]), INDEX(Table1[Region], ROW()), INDEX(Table2[Region], ROW()-ROWS(Table1[])))</f>
        <v>West</v>
      </c>
      <c r="G706" t="str" cm="1">
        <f t="array" ref="G706">IF(ROW()&lt;=ROWS(Table1[]), INDEX(Table1[Subregion], ROW()), INDEX(Table2[Subregion], ROW()-ROWS(Table1[])))</f>
        <v>Suisun Marsh</v>
      </c>
      <c r="H706" t="str" cm="1">
        <f t="array" ref="H706">IF(ROW()&lt;=ROWS(Table1[]), INDEX(Table1[Stratum], ROW()), INDEX(Table2[Stratum], ROW()-ROWS(Table1[])))</f>
        <v>Suisun Marsh</v>
      </c>
      <c r="I706" cm="1">
        <f t="array" ref="I706">IF(ROW()&lt;=ROWS(Table1[]), INDEX(Table1[Fork Length], ROW()), INDEX(Table2[Length], ROW()-ROWS(Table1[])))</f>
        <v>52</v>
      </c>
      <c r="J706" cm="1">
        <f t="array" ref="J706">IF(ROW()&lt;=ROWS(Table1[]), INDEX(Table1[Catch], ROW()), INDEX(Table2[Frequency], ROW()-ROWS(Table1[])))</f>
        <v>1</v>
      </c>
      <c r="K706" t="str" cm="1">
        <f t="array" ref="K706">IF(ROW()&lt;=ROWS(Table1[]), INDEX(Table1[Life Stage], ROW()), INDEX(Table2[Life Stage], ROW()-ROWS(Table1[])))</f>
        <v>Juvenile</v>
      </c>
      <c r="L706" s="50" cm="1">
        <f t="array" ref="L706">IF(ROW()&lt;=ROWS(Table1[]), INDEX(Table1[SalvageSum], ROW()), INDEX(Table2[SalvageSum], ROW()-ROWS(Table1[])))</f>
        <v>0</v>
      </c>
      <c r="M706" s="50" cm="1">
        <f t="array" ref="M706">IF(ROW()&lt;=ROWS(Table1[]), INDEX(Table1[ExpSalv], ROW()), INDEX(Table2[ExpSalv], ROW()-ROWS(Table1[])))</f>
        <v>0</v>
      </c>
      <c r="N706" t="str" cm="1">
        <f t="array" ref="N706">IF(ROW()&lt;=ROWS(Table1[]), INDEX(Table1[Agency], ROW()), INDEX(Table2[Agency], ROW()-ROWS(Table1[])))</f>
        <v>USFWS</v>
      </c>
      <c r="O706" cm="1">
        <f t="array" ref="O706">IF(ROW()&lt;=ROWS(Table1[]), INDEX(Table1[Notes], ROW()), INDEX(Table2[Comments], ROW()-ROWS(Table1[])))</f>
        <v>0</v>
      </c>
    </row>
    <row r="707" spans="1:15" x14ac:dyDescent="0.25">
      <c r="A707" cm="1">
        <f t="array" ref="A707">IF(ROW()&lt;=ROWS(Table1[]), INDEX(Table1[SurveyNo], ROW()), INDEX(Table2[SurveyNo], ROW()-ROWS(Table1[])))</f>
        <v>0</v>
      </c>
      <c r="B707" s="77" cm="1">
        <f t="array" ref="B707">IF(ROW()&lt;=ROWS(Table1[]), INDEX(Table1[Date], ROW()), INDEX(Table2[Date], ROW()-ROWS(Table1[])))</f>
        <v>45667</v>
      </c>
      <c r="C707" cm="1">
        <f t="array" ref="C707">IF(ROW()&lt;=ROWS(Table1[]), INDEX(Table1[SampleID], ROW()), INDEX(Table2[SampleID], ROW()-ROWS(Table1[])))</f>
        <v>724402</v>
      </c>
      <c r="D707" t="str" cm="1">
        <f t="array" ref="D707">IF(ROW()&lt;=ROWS(Table1[]), INDEX(Table1[Survey], ROW()), INDEX(Table2[Survey], ROW()-ROWS(Table1[])))</f>
        <v>EDSM</v>
      </c>
      <c r="E707" t="str" cm="1">
        <f t="array" ref="E707">IF(ROW()&lt;=ROWS(Table1[]), INDEX(Table1[Station Code], ROW()), INDEX(Table2[Station], ROW()-ROWS(Table1[])))</f>
        <v>25-24-SM04</v>
      </c>
      <c r="F707" t="str" cm="1">
        <f t="array" ref="F707">IF(ROW()&lt;=ROWS(Table1[]), INDEX(Table1[Region], ROW()), INDEX(Table2[Region], ROW()-ROWS(Table1[])))</f>
        <v>West</v>
      </c>
      <c r="G707" t="str" cm="1">
        <f t="array" ref="G707">IF(ROW()&lt;=ROWS(Table1[]), INDEX(Table1[Subregion], ROW()), INDEX(Table2[Subregion], ROW()-ROWS(Table1[])))</f>
        <v>Suisun Marsh</v>
      </c>
      <c r="H707" t="str" cm="1">
        <f t="array" ref="H707">IF(ROW()&lt;=ROWS(Table1[]), INDEX(Table1[Stratum], ROW()), INDEX(Table2[Stratum], ROW()-ROWS(Table1[])))</f>
        <v>Suisun Marsh</v>
      </c>
      <c r="I707" cm="1">
        <f t="array" ref="I707">IF(ROW()&lt;=ROWS(Table1[]), INDEX(Table1[Fork Length], ROW()), INDEX(Table2[Length], ROW()-ROWS(Table1[])))</f>
        <v>78</v>
      </c>
      <c r="J707" cm="1">
        <f t="array" ref="J707">IF(ROW()&lt;=ROWS(Table1[]), INDEX(Table1[Catch], ROW()), INDEX(Table2[Frequency], ROW()-ROWS(Table1[])))</f>
        <v>1</v>
      </c>
      <c r="K707" t="str" cm="1">
        <f t="array" ref="K707">IF(ROW()&lt;=ROWS(Table1[]), INDEX(Table1[Life Stage], ROW()), INDEX(Table2[Life Stage], ROW()-ROWS(Table1[])))</f>
        <v>Juvenile</v>
      </c>
      <c r="L707" s="50" cm="1">
        <f t="array" ref="L707">IF(ROW()&lt;=ROWS(Table1[]), INDEX(Table1[SalvageSum], ROW()), INDEX(Table2[SalvageSum], ROW()-ROWS(Table1[])))</f>
        <v>0</v>
      </c>
      <c r="M707" s="50" cm="1">
        <f t="array" ref="M707">IF(ROW()&lt;=ROWS(Table1[]), INDEX(Table1[ExpSalv], ROW()), INDEX(Table2[ExpSalv], ROW()-ROWS(Table1[])))</f>
        <v>0</v>
      </c>
      <c r="N707" t="str" cm="1">
        <f t="array" ref="N707">IF(ROW()&lt;=ROWS(Table1[]), INDEX(Table1[Agency], ROW()), INDEX(Table2[Agency], ROW()-ROWS(Table1[])))</f>
        <v>USFWS</v>
      </c>
      <c r="O707" cm="1">
        <f t="array" ref="O707">IF(ROW()&lt;=ROWS(Table1[]), INDEX(Table1[Notes], ROW()), INDEX(Table2[Comments], ROW()-ROWS(Table1[])))</f>
        <v>0</v>
      </c>
    </row>
    <row r="708" spans="1:15" x14ac:dyDescent="0.25">
      <c r="A708" cm="1">
        <f t="array" ref="A708">IF(ROW()&lt;=ROWS(Table1[]), INDEX(Table1[SurveyNo], ROW()), INDEX(Table2[SurveyNo], ROW()-ROWS(Table1[])))</f>
        <v>0</v>
      </c>
      <c r="B708" s="77" cm="1">
        <f t="array" ref="B708">IF(ROW()&lt;=ROWS(Table1[]), INDEX(Table1[Date], ROW()), INDEX(Table2[Date], ROW()-ROWS(Table1[])))</f>
        <v>45663</v>
      </c>
      <c r="C708" cm="1">
        <f t="array" ref="C708">IF(ROW()&lt;=ROWS(Table1[]), INDEX(Table1[SampleID], ROW()), INDEX(Table2[SampleID], ROW()-ROWS(Table1[])))</f>
        <v>0</v>
      </c>
      <c r="D708" t="str" cm="1">
        <f t="array" ref="D708">IF(ROW()&lt;=ROWS(Table1[]), INDEX(Table1[Survey], ROW()), INDEX(Table2[Survey], ROW()-ROWS(Table1[])))</f>
        <v>Chipps</v>
      </c>
      <c r="E708" t="str" cm="1">
        <f t="array" ref="E708">IF(ROW()&lt;=ROWS(Table1[]), INDEX(Table1[Station Code], ROW()), INDEX(Table2[Station], ROW()-ROWS(Table1[])))</f>
        <v>SB018S</v>
      </c>
      <c r="F708" cm="1">
        <f t="array" ref="F708">IF(ROW()&lt;=ROWS(Table1[]), INDEX(Table1[Region], ROW()), INDEX(Table2[Region], ROW()-ROWS(Table1[])))</f>
        <v>0</v>
      </c>
      <c r="G708" cm="1">
        <f t="array" ref="G708">IF(ROW()&lt;=ROWS(Table1[]), INDEX(Table1[Subregion], ROW()), INDEX(Table2[Subregion], ROW()-ROWS(Table1[])))</f>
        <v>0</v>
      </c>
      <c r="H708" t="str" cm="1">
        <f t="array" ref="H708">IF(ROW()&lt;=ROWS(Table1[]), INDEX(Table1[Stratum], ROW()), INDEX(Table2[Stratum], ROW()-ROWS(Table1[])))</f>
        <v>Chipps Island</v>
      </c>
      <c r="I708" cm="1">
        <f t="array" ref="I708">IF(ROW()&lt;=ROWS(Table1[]), INDEX(Table1[Fork Length], ROW()), INDEX(Table2[Length], ROW()-ROWS(Table1[])))</f>
        <v>118</v>
      </c>
      <c r="J708" cm="1">
        <f t="array" ref="J708">IF(ROW()&lt;=ROWS(Table1[]), INDEX(Table1[Catch], ROW()), INDEX(Table2[Frequency], ROW()-ROWS(Table1[])))</f>
        <v>1</v>
      </c>
      <c r="K708" t="str" cm="1">
        <f t="array" ref="K708">IF(ROW()&lt;=ROWS(Table1[]), INDEX(Table1[Life Stage], ROW()), INDEX(Table2[Life Stage], ROW()-ROWS(Table1[])))</f>
        <v>Adult</v>
      </c>
      <c r="L708" s="50" cm="1">
        <f t="array" ref="L708">IF(ROW()&lt;=ROWS(Table1[]), INDEX(Table1[SalvageSum], ROW()), INDEX(Table2[SalvageSum], ROW()-ROWS(Table1[])))</f>
        <v>0</v>
      </c>
      <c r="M708" s="50" cm="1">
        <f t="array" ref="M708">IF(ROW()&lt;=ROWS(Table1[]), INDEX(Table1[ExpSalv], ROW()), INDEX(Table2[ExpSalv], ROW()-ROWS(Table1[])))</f>
        <v>0</v>
      </c>
      <c r="N708" t="str" cm="1">
        <f t="array" ref="N708">IF(ROW()&lt;=ROWS(Table1[]), INDEX(Table1[Agency], ROW()), INDEX(Table2[Agency], ROW()-ROWS(Table1[])))</f>
        <v>USFWS</v>
      </c>
      <c r="O708" cm="1">
        <f t="array" ref="O708">IF(ROW()&lt;=ROWS(Table1[]), INDEX(Table1[Notes], ROW()), INDEX(Table2[Comments], ROW()-ROWS(Table1[])))</f>
        <v>0</v>
      </c>
    </row>
    <row r="709" spans="1:15" x14ac:dyDescent="0.25">
      <c r="A709" cm="1">
        <f t="array" ref="A709">IF(ROW()&lt;=ROWS(Table1[]), INDEX(Table1[SurveyNo], ROW()), INDEX(Table2[SurveyNo], ROW()-ROWS(Table1[])))</f>
        <v>0</v>
      </c>
      <c r="B709" s="77" cm="1">
        <f t="array" ref="B709">IF(ROW()&lt;=ROWS(Table1[]), INDEX(Table1[Date], ROW()), INDEX(Table2[Date], ROW()-ROWS(Table1[])))</f>
        <v>45663</v>
      </c>
      <c r="C709" cm="1">
        <f t="array" ref="C709">IF(ROW()&lt;=ROWS(Table1[]), INDEX(Table1[SampleID], ROW()), INDEX(Table2[SampleID], ROW()-ROWS(Table1[])))</f>
        <v>0</v>
      </c>
      <c r="D709" t="str" cm="1">
        <f t="array" ref="D709">IF(ROW()&lt;=ROWS(Table1[]), INDEX(Table1[Survey], ROW()), INDEX(Table2[Survey], ROW()-ROWS(Table1[])))</f>
        <v>Chipps</v>
      </c>
      <c r="E709" t="str" cm="1">
        <f t="array" ref="E709">IF(ROW()&lt;=ROWS(Table1[]), INDEX(Table1[Station Code], ROW()), INDEX(Table2[Station], ROW()-ROWS(Table1[])))</f>
        <v>SB018S</v>
      </c>
      <c r="F709" cm="1">
        <f t="array" ref="F709">IF(ROW()&lt;=ROWS(Table1[]), INDEX(Table1[Region], ROW()), INDEX(Table2[Region], ROW()-ROWS(Table1[])))</f>
        <v>0</v>
      </c>
      <c r="G709" cm="1">
        <f t="array" ref="G709">IF(ROW()&lt;=ROWS(Table1[]), INDEX(Table1[Subregion], ROW()), INDEX(Table2[Subregion], ROW()-ROWS(Table1[])))</f>
        <v>0</v>
      </c>
      <c r="H709" t="str" cm="1">
        <f t="array" ref="H709">IF(ROW()&lt;=ROWS(Table1[]), INDEX(Table1[Stratum], ROW()), INDEX(Table2[Stratum], ROW()-ROWS(Table1[])))</f>
        <v>Chipps Island</v>
      </c>
      <c r="I709" cm="1">
        <f t="array" ref="I709">IF(ROW()&lt;=ROWS(Table1[]), INDEX(Table1[Fork Length], ROW()), INDEX(Table2[Length], ROW()-ROWS(Table1[])))</f>
        <v>103</v>
      </c>
      <c r="J709" cm="1">
        <f t="array" ref="J709">IF(ROW()&lt;=ROWS(Table1[]), INDEX(Table1[Catch], ROW()), INDEX(Table2[Frequency], ROW()-ROWS(Table1[])))</f>
        <v>1</v>
      </c>
      <c r="K709" t="str" cm="1">
        <f t="array" ref="K709">IF(ROW()&lt;=ROWS(Table1[]), INDEX(Table1[Life Stage], ROW()), INDEX(Table2[Life Stage], ROW()-ROWS(Table1[])))</f>
        <v>Adult</v>
      </c>
      <c r="L709" s="50" cm="1">
        <f t="array" ref="L709">IF(ROW()&lt;=ROWS(Table1[]), INDEX(Table1[SalvageSum], ROW()), INDEX(Table2[SalvageSum], ROW()-ROWS(Table1[])))</f>
        <v>0</v>
      </c>
      <c r="M709" s="50" cm="1">
        <f t="array" ref="M709">IF(ROW()&lt;=ROWS(Table1[]), INDEX(Table1[ExpSalv], ROW()), INDEX(Table2[ExpSalv], ROW()-ROWS(Table1[])))</f>
        <v>0</v>
      </c>
      <c r="N709" t="str" cm="1">
        <f t="array" ref="N709">IF(ROW()&lt;=ROWS(Table1[]), INDEX(Table1[Agency], ROW()), INDEX(Table2[Agency], ROW()-ROWS(Table1[])))</f>
        <v>USFWS</v>
      </c>
      <c r="O709" cm="1">
        <f t="array" ref="O709">IF(ROW()&lt;=ROWS(Table1[]), INDEX(Table1[Notes], ROW()), INDEX(Table2[Comments], ROW()-ROWS(Table1[])))</f>
        <v>0</v>
      </c>
    </row>
    <row r="710" spans="1:15" x14ac:dyDescent="0.25">
      <c r="A710" cm="1">
        <f t="array" ref="A710">IF(ROW()&lt;=ROWS(Table1[]), INDEX(Table1[SurveyNo], ROW()), INDEX(Table2[SurveyNo], ROW()-ROWS(Table1[])))</f>
        <v>0</v>
      </c>
      <c r="B710" s="77" cm="1">
        <f t="array" ref="B710">IF(ROW()&lt;=ROWS(Table1[]), INDEX(Table1[Date], ROW()), INDEX(Table2[Date], ROW()-ROWS(Table1[])))</f>
        <v>45663</v>
      </c>
      <c r="C710" cm="1">
        <f t="array" ref="C710">IF(ROW()&lt;=ROWS(Table1[]), INDEX(Table1[SampleID], ROW()), INDEX(Table2[SampleID], ROW()-ROWS(Table1[])))</f>
        <v>0</v>
      </c>
      <c r="D710" t="str" cm="1">
        <f t="array" ref="D710">IF(ROW()&lt;=ROWS(Table1[]), INDEX(Table1[Survey], ROW()), INDEX(Table2[Survey], ROW()-ROWS(Table1[])))</f>
        <v>Chipps</v>
      </c>
      <c r="E710" t="str" cm="1">
        <f t="array" ref="E710">IF(ROW()&lt;=ROWS(Table1[]), INDEX(Table1[Station Code], ROW()), INDEX(Table2[Station], ROW()-ROWS(Table1[])))</f>
        <v>SB018S</v>
      </c>
      <c r="F710" cm="1">
        <f t="array" ref="F710">IF(ROW()&lt;=ROWS(Table1[]), INDEX(Table1[Region], ROW()), INDEX(Table2[Region], ROW()-ROWS(Table1[])))</f>
        <v>0</v>
      </c>
      <c r="G710" cm="1">
        <f t="array" ref="G710">IF(ROW()&lt;=ROWS(Table1[]), INDEX(Table1[Subregion], ROW()), INDEX(Table2[Subregion], ROW()-ROWS(Table1[])))</f>
        <v>0</v>
      </c>
      <c r="H710" t="str" cm="1">
        <f t="array" ref="H710">IF(ROW()&lt;=ROWS(Table1[]), INDEX(Table1[Stratum], ROW()), INDEX(Table2[Stratum], ROW()-ROWS(Table1[])))</f>
        <v>Chipps Island</v>
      </c>
      <c r="I710" cm="1">
        <f t="array" ref="I710">IF(ROW()&lt;=ROWS(Table1[]), INDEX(Table1[Fork Length], ROW()), INDEX(Table2[Length], ROW()-ROWS(Table1[])))</f>
        <v>102</v>
      </c>
      <c r="J710" cm="1">
        <f t="array" ref="J710">IF(ROW()&lt;=ROWS(Table1[]), INDEX(Table1[Catch], ROW()), INDEX(Table2[Frequency], ROW()-ROWS(Table1[])))</f>
        <v>1</v>
      </c>
      <c r="K710" t="str" cm="1">
        <f t="array" ref="K710">IF(ROW()&lt;=ROWS(Table1[]), INDEX(Table1[Life Stage], ROW()), INDEX(Table2[Life Stage], ROW()-ROWS(Table1[])))</f>
        <v>Adult</v>
      </c>
      <c r="L710" s="50" cm="1">
        <f t="array" ref="L710">IF(ROW()&lt;=ROWS(Table1[]), INDEX(Table1[SalvageSum], ROW()), INDEX(Table2[SalvageSum], ROW()-ROWS(Table1[])))</f>
        <v>0</v>
      </c>
      <c r="M710" s="50" cm="1">
        <f t="array" ref="M710">IF(ROW()&lt;=ROWS(Table1[]), INDEX(Table1[ExpSalv], ROW()), INDEX(Table2[ExpSalv], ROW()-ROWS(Table1[])))</f>
        <v>0</v>
      </c>
      <c r="N710" t="str" cm="1">
        <f t="array" ref="N710">IF(ROW()&lt;=ROWS(Table1[]), INDEX(Table1[Agency], ROW()), INDEX(Table2[Agency], ROW()-ROWS(Table1[])))</f>
        <v>USFWS</v>
      </c>
      <c r="O710" cm="1">
        <f t="array" ref="O710">IF(ROW()&lt;=ROWS(Table1[]), INDEX(Table1[Notes], ROW()), INDEX(Table2[Comments], ROW()-ROWS(Table1[])))</f>
        <v>0</v>
      </c>
    </row>
    <row r="711" spans="1:15" x14ac:dyDescent="0.25">
      <c r="A711" cm="1">
        <f t="array" ref="A711">IF(ROW()&lt;=ROWS(Table1[]), INDEX(Table1[SurveyNo], ROW()), INDEX(Table2[SurveyNo], ROW()-ROWS(Table1[])))</f>
        <v>0</v>
      </c>
      <c r="B711" s="77" cm="1">
        <f t="array" ref="B711">IF(ROW()&lt;=ROWS(Table1[]), INDEX(Table1[Date], ROW()), INDEX(Table2[Date], ROW()-ROWS(Table1[])))</f>
        <v>45663</v>
      </c>
      <c r="C711" cm="1">
        <f t="array" ref="C711">IF(ROW()&lt;=ROWS(Table1[]), INDEX(Table1[SampleID], ROW()), INDEX(Table2[SampleID], ROW()-ROWS(Table1[])))</f>
        <v>0</v>
      </c>
      <c r="D711" t="str" cm="1">
        <f t="array" ref="D711">IF(ROW()&lt;=ROWS(Table1[]), INDEX(Table1[Survey], ROW()), INDEX(Table2[Survey], ROW()-ROWS(Table1[])))</f>
        <v>Chipps</v>
      </c>
      <c r="E711" t="str" cm="1">
        <f t="array" ref="E711">IF(ROW()&lt;=ROWS(Table1[]), INDEX(Table1[Station Code], ROW()), INDEX(Table2[Station], ROW()-ROWS(Table1[])))</f>
        <v>SB018S</v>
      </c>
      <c r="F711" cm="1">
        <f t="array" ref="F711">IF(ROW()&lt;=ROWS(Table1[]), INDEX(Table1[Region], ROW()), INDEX(Table2[Region], ROW()-ROWS(Table1[])))</f>
        <v>0</v>
      </c>
      <c r="G711" cm="1">
        <f t="array" ref="G711">IF(ROW()&lt;=ROWS(Table1[]), INDEX(Table1[Subregion], ROW()), INDEX(Table2[Subregion], ROW()-ROWS(Table1[])))</f>
        <v>0</v>
      </c>
      <c r="H711" t="str" cm="1">
        <f t="array" ref="H711">IF(ROW()&lt;=ROWS(Table1[]), INDEX(Table1[Stratum], ROW()), INDEX(Table2[Stratum], ROW()-ROWS(Table1[])))</f>
        <v>Chipps Island</v>
      </c>
      <c r="I711" cm="1">
        <f t="array" ref="I711">IF(ROW()&lt;=ROWS(Table1[]), INDEX(Table1[Fork Length], ROW()), INDEX(Table2[Length], ROW()-ROWS(Table1[])))</f>
        <v>105</v>
      </c>
      <c r="J711" cm="1">
        <f t="array" ref="J711">IF(ROW()&lt;=ROWS(Table1[]), INDEX(Table1[Catch], ROW()), INDEX(Table2[Frequency], ROW()-ROWS(Table1[])))</f>
        <v>1</v>
      </c>
      <c r="K711" t="str" cm="1">
        <f t="array" ref="K711">IF(ROW()&lt;=ROWS(Table1[]), INDEX(Table1[Life Stage], ROW()), INDEX(Table2[Life Stage], ROW()-ROWS(Table1[])))</f>
        <v>Adult</v>
      </c>
      <c r="L711" s="50" cm="1">
        <f t="array" ref="L711">IF(ROW()&lt;=ROWS(Table1[]), INDEX(Table1[SalvageSum], ROW()), INDEX(Table2[SalvageSum], ROW()-ROWS(Table1[])))</f>
        <v>0</v>
      </c>
      <c r="M711" s="50" cm="1">
        <f t="array" ref="M711">IF(ROW()&lt;=ROWS(Table1[]), INDEX(Table1[ExpSalv], ROW()), INDEX(Table2[ExpSalv], ROW()-ROWS(Table1[])))</f>
        <v>0</v>
      </c>
      <c r="N711" t="str" cm="1">
        <f t="array" ref="N711">IF(ROW()&lt;=ROWS(Table1[]), INDEX(Table1[Agency], ROW()), INDEX(Table2[Agency], ROW()-ROWS(Table1[])))</f>
        <v>USFWS</v>
      </c>
      <c r="O711" cm="1">
        <f t="array" ref="O711">IF(ROW()&lt;=ROWS(Table1[]), INDEX(Table1[Notes], ROW()), INDEX(Table2[Comments], ROW()-ROWS(Table1[])))</f>
        <v>0</v>
      </c>
    </row>
    <row r="712" spans="1:15" x14ac:dyDescent="0.25">
      <c r="A712" cm="1">
        <f t="array" ref="A712">IF(ROW()&lt;=ROWS(Table1[]), INDEX(Table1[SurveyNo], ROW()), INDEX(Table2[SurveyNo], ROW()-ROWS(Table1[])))</f>
        <v>0</v>
      </c>
      <c r="B712" s="77" cm="1">
        <f t="array" ref="B712">IF(ROW()&lt;=ROWS(Table1[]), INDEX(Table1[Date], ROW()), INDEX(Table2[Date], ROW()-ROWS(Table1[])))</f>
        <v>45663</v>
      </c>
      <c r="C712" cm="1">
        <f t="array" ref="C712">IF(ROW()&lt;=ROWS(Table1[]), INDEX(Table1[SampleID], ROW()), INDEX(Table2[SampleID], ROW()-ROWS(Table1[])))</f>
        <v>0</v>
      </c>
      <c r="D712" t="str" cm="1">
        <f t="array" ref="D712">IF(ROW()&lt;=ROWS(Table1[]), INDEX(Table1[Survey], ROW()), INDEX(Table2[Survey], ROW()-ROWS(Table1[])))</f>
        <v>Chipps</v>
      </c>
      <c r="E712" t="str" cm="1">
        <f t="array" ref="E712">IF(ROW()&lt;=ROWS(Table1[]), INDEX(Table1[Station Code], ROW()), INDEX(Table2[Station], ROW()-ROWS(Table1[])))</f>
        <v>SB018S</v>
      </c>
      <c r="F712" cm="1">
        <f t="array" ref="F712">IF(ROW()&lt;=ROWS(Table1[]), INDEX(Table1[Region], ROW()), INDEX(Table2[Region], ROW()-ROWS(Table1[])))</f>
        <v>0</v>
      </c>
      <c r="G712" cm="1">
        <f t="array" ref="G712">IF(ROW()&lt;=ROWS(Table1[]), INDEX(Table1[Subregion], ROW()), INDEX(Table2[Subregion], ROW()-ROWS(Table1[])))</f>
        <v>0</v>
      </c>
      <c r="H712" t="str" cm="1">
        <f t="array" ref="H712">IF(ROW()&lt;=ROWS(Table1[]), INDEX(Table1[Stratum], ROW()), INDEX(Table2[Stratum], ROW()-ROWS(Table1[])))</f>
        <v>Chipps Island</v>
      </c>
      <c r="I712" cm="1">
        <f t="array" ref="I712">IF(ROW()&lt;=ROWS(Table1[]), INDEX(Table1[Fork Length], ROW()), INDEX(Table2[Length], ROW()-ROWS(Table1[])))</f>
        <v>86</v>
      </c>
      <c r="J712" cm="1">
        <f t="array" ref="J712">IF(ROW()&lt;=ROWS(Table1[]), INDEX(Table1[Catch], ROW()), INDEX(Table2[Frequency], ROW()-ROWS(Table1[])))</f>
        <v>1</v>
      </c>
      <c r="K712" t="str" cm="1">
        <f t="array" ref="K712">IF(ROW()&lt;=ROWS(Table1[]), INDEX(Table1[Life Stage], ROW()), INDEX(Table2[Life Stage], ROW()-ROWS(Table1[])))</f>
        <v>Adult</v>
      </c>
      <c r="L712" s="50" cm="1">
        <f t="array" ref="L712">IF(ROW()&lt;=ROWS(Table1[]), INDEX(Table1[SalvageSum], ROW()), INDEX(Table2[SalvageSum], ROW()-ROWS(Table1[])))</f>
        <v>0</v>
      </c>
      <c r="M712" s="50" cm="1">
        <f t="array" ref="M712">IF(ROW()&lt;=ROWS(Table1[]), INDEX(Table1[ExpSalv], ROW()), INDEX(Table2[ExpSalv], ROW()-ROWS(Table1[])))</f>
        <v>0</v>
      </c>
      <c r="N712" t="str" cm="1">
        <f t="array" ref="N712">IF(ROW()&lt;=ROWS(Table1[]), INDEX(Table1[Agency], ROW()), INDEX(Table2[Agency], ROW()-ROWS(Table1[])))</f>
        <v>USFWS</v>
      </c>
      <c r="O712" cm="1">
        <f t="array" ref="O712">IF(ROW()&lt;=ROWS(Table1[]), INDEX(Table1[Notes], ROW()), INDEX(Table2[Comments], ROW()-ROWS(Table1[])))</f>
        <v>0</v>
      </c>
    </row>
    <row r="713" spans="1:15" x14ac:dyDescent="0.25">
      <c r="A713" cm="1">
        <f t="array" ref="A713">IF(ROW()&lt;=ROWS(Table1[]), INDEX(Table1[SurveyNo], ROW()), INDEX(Table2[SurveyNo], ROW()-ROWS(Table1[])))</f>
        <v>0</v>
      </c>
      <c r="B713" s="77" cm="1">
        <f t="array" ref="B713">IF(ROW()&lt;=ROWS(Table1[]), INDEX(Table1[Date], ROW()), INDEX(Table2[Date], ROW()-ROWS(Table1[])))</f>
        <v>45663</v>
      </c>
      <c r="C713" cm="1">
        <f t="array" ref="C713">IF(ROW()&lt;=ROWS(Table1[]), INDEX(Table1[SampleID], ROW()), INDEX(Table2[SampleID], ROW()-ROWS(Table1[])))</f>
        <v>0</v>
      </c>
      <c r="D713" t="str" cm="1">
        <f t="array" ref="D713">IF(ROW()&lt;=ROWS(Table1[]), INDEX(Table1[Survey], ROW()), INDEX(Table2[Survey], ROW()-ROWS(Table1[])))</f>
        <v>Chipps</v>
      </c>
      <c r="E713" t="str" cm="1">
        <f t="array" ref="E713">IF(ROW()&lt;=ROWS(Table1[]), INDEX(Table1[Station Code], ROW()), INDEX(Table2[Station], ROW()-ROWS(Table1[])))</f>
        <v>SB018S</v>
      </c>
      <c r="F713" cm="1">
        <f t="array" ref="F713">IF(ROW()&lt;=ROWS(Table1[]), INDEX(Table1[Region], ROW()), INDEX(Table2[Region], ROW()-ROWS(Table1[])))</f>
        <v>0</v>
      </c>
      <c r="G713" cm="1">
        <f t="array" ref="G713">IF(ROW()&lt;=ROWS(Table1[]), INDEX(Table1[Subregion], ROW()), INDEX(Table2[Subregion], ROW()-ROWS(Table1[])))</f>
        <v>0</v>
      </c>
      <c r="H713" t="str" cm="1">
        <f t="array" ref="H713">IF(ROW()&lt;=ROWS(Table1[]), INDEX(Table1[Stratum], ROW()), INDEX(Table2[Stratum], ROW()-ROWS(Table1[])))</f>
        <v>Chipps Island</v>
      </c>
      <c r="I713" cm="1">
        <f t="array" ref="I713">IF(ROW()&lt;=ROWS(Table1[]), INDEX(Table1[Fork Length], ROW()), INDEX(Table2[Length], ROW()-ROWS(Table1[])))</f>
        <v>99</v>
      </c>
      <c r="J713" cm="1">
        <f t="array" ref="J713">IF(ROW()&lt;=ROWS(Table1[]), INDEX(Table1[Catch], ROW()), INDEX(Table2[Frequency], ROW()-ROWS(Table1[])))</f>
        <v>1</v>
      </c>
      <c r="K713" t="str" cm="1">
        <f t="array" ref="K713">IF(ROW()&lt;=ROWS(Table1[]), INDEX(Table1[Life Stage], ROW()), INDEX(Table2[Life Stage], ROW()-ROWS(Table1[])))</f>
        <v>Adult</v>
      </c>
      <c r="L713" s="50" cm="1">
        <f t="array" ref="L713">IF(ROW()&lt;=ROWS(Table1[]), INDEX(Table1[SalvageSum], ROW()), INDEX(Table2[SalvageSum], ROW()-ROWS(Table1[])))</f>
        <v>0</v>
      </c>
      <c r="M713" s="50" cm="1">
        <f t="array" ref="M713">IF(ROW()&lt;=ROWS(Table1[]), INDEX(Table1[ExpSalv], ROW()), INDEX(Table2[ExpSalv], ROW()-ROWS(Table1[])))</f>
        <v>0</v>
      </c>
      <c r="N713" t="str" cm="1">
        <f t="array" ref="N713">IF(ROW()&lt;=ROWS(Table1[]), INDEX(Table1[Agency], ROW()), INDEX(Table2[Agency], ROW()-ROWS(Table1[])))</f>
        <v>USFWS</v>
      </c>
      <c r="O713" cm="1">
        <f t="array" ref="O713">IF(ROW()&lt;=ROWS(Table1[]), INDEX(Table1[Notes], ROW()), INDEX(Table2[Comments], ROW()-ROWS(Table1[])))</f>
        <v>0</v>
      </c>
    </row>
    <row r="714" spans="1:15" x14ac:dyDescent="0.25">
      <c r="A714" cm="1">
        <f t="array" ref="A714">IF(ROW()&lt;=ROWS(Table1[]), INDEX(Table1[SurveyNo], ROW()), INDEX(Table2[SurveyNo], ROW()-ROWS(Table1[])))</f>
        <v>0</v>
      </c>
      <c r="B714" s="77" cm="1">
        <f t="array" ref="B714">IF(ROW()&lt;=ROWS(Table1[]), INDEX(Table1[Date], ROW()), INDEX(Table2[Date], ROW()-ROWS(Table1[])))</f>
        <v>45663</v>
      </c>
      <c r="C714" cm="1">
        <f t="array" ref="C714">IF(ROW()&lt;=ROWS(Table1[]), INDEX(Table1[SampleID], ROW()), INDEX(Table2[SampleID], ROW()-ROWS(Table1[])))</f>
        <v>0</v>
      </c>
      <c r="D714" t="str" cm="1">
        <f t="array" ref="D714">IF(ROW()&lt;=ROWS(Table1[]), INDEX(Table1[Survey], ROW()), INDEX(Table2[Survey], ROW()-ROWS(Table1[])))</f>
        <v>Chipps</v>
      </c>
      <c r="E714" t="str" cm="1">
        <f t="array" ref="E714">IF(ROW()&lt;=ROWS(Table1[]), INDEX(Table1[Station Code], ROW()), INDEX(Table2[Station], ROW()-ROWS(Table1[])))</f>
        <v>SB018S</v>
      </c>
      <c r="F714" cm="1">
        <f t="array" ref="F714">IF(ROW()&lt;=ROWS(Table1[]), INDEX(Table1[Region], ROW()), INDEX(Table2[Region], ROW()-ROWS(Table1[])))</f>
        <v>0</v>
      </c>
      <c r="G714" cm="1">
        <f t="array" ref="G714">IF(ROW()&lt;=ROWS(Table1[]), INDEX(Table1[Subregion], ROW()), INDEX(Table2[Subregion], ROW()-ROWS(Table1[])))</f>
        <v>0</v>
      </c>
      <c r="H714" t="str" cm="1">
        <f t="array" ref="H714">IF(ROW()&lt;=ROWS(Table1[]), INDEX(Table1[Stratum], ROW()), INDEX(Table2[Stratum], ROW()-ROWS(Table1[])))</f>
        <v>Chipps Island</v>
      </c>
      <c r="I714" cm="1">
        <f t="array" ref="I714">IF(ROW()&lt;=ROWS(Table1[]), INDEX(Table1[Fork Length], ROW()), INDEX(Table2[Length], ROW()-ROWS(Table1[])))</f>
        <v>105</v>
      </c>
      <c r="J714" cm="1">
        <f t="array" ref="J714">IF(ROW()&lt;=ROWS(Table1[]), INDEX(Table1[Catch], ROW()), INDEX(Table2[Frequency], ROW()-ROWS(Table1[])))</f>
        <v>1</v>
      </c>
      <c r="K714" t="str" cm="1">
        <f t="array" ref="K714">IF(ROW()&lt;=ROWS(Table1[]), INDEX(Table1[Life Stage], ROW()), INDEX(Table2[Life Stage], ROW()-ROWS(Table1[])))</f>
        <v>Adult</v>
      </c>
      <c r="L714" s="50" cm="1">
        <f t="array" ref="L714">IF(ROW()&lt;=ROWS(Table1[]), INDEX(Table1[SalvageSum], ROW()), INDEX(Table2[SalvageSum], ROW()-ROWS(Table1[])))</f>
        <v>0</v>
      </c>
      <c r="M714" s="50" cm="1">
        <f t="array" ref="M714">IF(ROW()&lt;=ROWS(Table1[]), INDEX(Table1[ExpSalv], ROW()), INDEX(Table2[ExpSalv], ROW()-ROWS(Table1[])))</f>
        <v>0</v>
      </c>
      <c r="N714" t="str" cm="1">
        <f t="array" ref="N714">IF(ROW()&lt;=ROWS(Table1[]), INDEX(Table1[Agency], ROW()), INDEX(Table2[Agency], ROW()-ROWS(Table1[])))</f>
        <v>USFWS</v>
      </c>
      <c r="O714" cm="1">
        <f t="array" ref="O714">IF(ROW()&lt;=ROWS(Table1[]), INDEX(Table1[Notes], ROW()), INDEX(Table2[Comments], ROW()-ROWS(Table1[])))</f>
        <v>0</v>
      </c>
    </row>
    <row r="715" spans="1:15" x14ac:dyDescent="0.25">
      <c r="A715" cm="1">
        <f t="array" ref="A715">IF(ROW()&lt;=ROWS(Table1[]), INDEX(Table1[SurveyNo], ROW()), INDEX(Table2[SurveyNo], ROW()-ROWS(Table1[])))</f>
        <v>0</v>
      </c>
      <c r="B715" s="77" cm="1">
        <f t="array" ref="B715">IF(ROW()&lt;=ROWS(Table1[]), INDEX(Table1[Date], ROW()), INDEX(Table2[Date], ROW()-ROWS(Table1[])))</f>
        <v>45663</v>
      </c>
      <c r="C715" cm="1">
        <f t="array" ref="C715">IF(ROW()&lt;=ROWS(Table1[]), INDEX(Table1[SampleID], ROW()), INDEX(Table2[SampleID], ROW()-ROWS(Table1[])))</f>
        <v>0</v>
      </c>
      <c r="D715" t="str" cm="1">
        <f t="array" ref="D715">IF(ROW()&lt;=ROWS(Table1[]), INDEX(Table1[Survey], ROW()), INDEX(Table2[Survey], ROW()-ROWS(Table1[])))</f>
        <v>Chipps</v>
      </c>
      <c r="E715" t="str" cm="1">
        <f t="array" ref="E715">IF(ROW()&lt;=ROWS(Table1[]), INDEX(Table1[Station Code], ROW()), INDEX(Table2[Station], ROW()-ROWS(Table1[])))</f>
        <v>SB018N</v>
      </c>
      <c r="F715" cm="1">
        <f t="array" ref="F715">IF(ROW()&lt;=ROWS(Table1[]), INDEX(Table1[Region], ROW()), INDEX(Table2[Region], ROW()-ROWS(Table1[])))</f>
        <v>0</v>
      </c>
      <c r="G715" cm="1">
        <f t="array" ref="G715">IF(ROW()&lt;=ROWS(Table1[]), INDEX(Table1[Subregion], ROW()), INDEX(Table2[Subregion], ROW()-ROWS(Table1[])))</f>
        <v>0</v>
      </c>
      <c r="H715" t="str" cm="1">
        <f t="array" ref="H715">IF(ROW()&lt;=ROWS(Table1[]), INDEX(Table1[Stratum], ROW()), INDEX(Table2[Stratum], ROW()-ROWS(Table1[])))</f>
        <v>Chipps Island</v>
      </c>
      <c r="I715" cm="1">
        <f t="array" ref="I715">IF(ROW()&lt;=ROWS(Table1[]), INDEX(Table1[Fork Length], ROW()), INDEX(Table2[Length], ROW()-ROWS(Table1[])))</f>
        <v>110</v>
      </c>
      <c r="J715" cm="1">
        <f t="array" ref="J715">IF(ROW()&lt;=ROWS(Table1[]), INDEX(Table1[Catch], ROW()), INDEX(Table2[Frequency], ROW()-ROWS(Table1[])))</f>
        <v>1</v>
      </c>
      <c r="K715" t="str" cm="1">
        <f t="array" ref="K715">IF(ROW()&lt;=ROWS(Table1[]), INDEX(Table1[Life Stage], ROW()), INDEX(Table2[Life Stage], ROW()-ROWS(Table1[])))</f>
        <v>Adult</v>
      </c>
      <c r="L715" s="50" cm="1">
        <f t="array" ref="L715">IF(ROW()&lt;=ROWS(Table1[]), INDEX(Table1[SalvageSum], ROW()), INDEX(Table2[SalvageSum], ROW()-ROWS(Table1[])))</f>
        <v>0</v>
      </c>
      <c r="M715" s="50" cm="1">
        <f t="array" ref="M715">IF(ROW()&lt;=ROWS(Table1[]), INDEX(Table1[ExpSalv], ROW()), INDEX(Table2[ExpSalv], ROW()-ROWS(Table1[])))</f>
        <v>0</v>
      </c>
      <c r="N715" t="str" cm="1">
        <f t="array" ref="N715">IF(ROW()&lt;=ROWS(Table1[]), INDEX(Table1[Agency], ROW()), INDEX(Table2[Agency], ROW()-ROWS(Table1[])))</f>
        <v>USFWS</v>
      </c>
      <c r="O715" cm="1">
        <f t="array" ref="O715">IF(ROW()&lt;=ROWS(Table1[]), INDEX(Table1[Notes], ROW()), INDEX(Table2[Comments], ROW()-ROWS(Table1[])))</f>
        <v>0</v>
      </c>
    </row>
    <row r="716" spans="1:15" x14ac:dyDescent="0.25">
      <c r="A716" cm="1">
        <f t="array" ref="A716">IF(ROW()&lt;=ROWS(Table1[]), INDEX(Table1[SurveyNo], ROW()), INDEX(Table2[SurveyNo], ROW()-ROWS(Table1[])))</f>
        <v>0</v>
      </c>
      <c r="B716" s="77" cm="1">
        <f t="array" ref="B716">IF(ROW()&lt;=ROWS(Table1[]), INDEX(Table1[Date], ROW()), INDEX(Table2[Date], ROW()-ROWS(Table1[])))</f>
        <v>45663</v>
      </c>
      <c r="C716" cm="1">
        <f t="array" ref="C716">IF(ROW()&lt;=ROWS(Table1[]), INDEX(Table1[SampleID], ROW()), INDEX(Table2[SampleID], ROW()-ROWS(Table1[])))</f>
        <v>0</v>
      </c>
      <c r="D716" t="str" cm="1">
        <f t="array" ref="D716">IF(ROW()&lt;=ROWS(Table1[]), INDEX(Table1[Survey], ROW()), INDEX(Table2[Survey], ROW()-ROWS(Table1[])))</f>
        <v>Chipps</v>
      </c>
      <c r="E716" t="str" cm="1">
        <f t="array" ref="E716">IF(ROW()&lt;=ROWS(Table1[]), INDEX(Table1[Station Code], ROW()), INDEX(Table2[Station], ROW()-ROWS(Table1[])))</f>
        <v>SB018N</v>
      </c>
      <c r="F716" cm="1">
        <f t="array" ref="F716">IF(ROW()&lt;=ROWS(Table1[]), INDEX(Table1[Region], ROW()), INDEX(Table2[Region], ROW()-ROWS(Table1[])))</f>
        <v>0</v>
      </c>
      <c r="G716" cm="1">
        <f t="array" ref="G716">IF(ROW()&lt;=ROWS(Table1[]), INDEX(Table1[Subregion], ROW()), INDEX(Table2[Subregion], ROW()-ROWS(Table1[])))</f>
        <v>0</v>
      </c>
      <c r="H716" t="str" cm="1">
        <f t="array" ref="H716">IF(ROW()&lt;=ROWS(Table1[]), INDEX(Table1[Stratum], ROW()), INDEX(Table2[Stratum], ROW()-ROWS(Table1[])))</f>
        <v>Chipps Island</v>
      </c>
      <c r="I716" cm="1">
        <f t="array" ref="I716">IF(ROW()&lt;=ROWS(Table1[]), INDEX(Table1[Fork Length], ROW()), INDEX(Table2[Length], ROW()-ROWS(Table1[])))</f>
        <v>113</v>
      </c>
      <c r="J716" cm="1">
        <f t="array" ref="J716">IF(ROW()&lt;=ROWS(Table1[]), INDEX(Table1[Catch], ROW()), INDEX(Table2[Frequency], ROW()-ROWS(Table1[])))</f>
        <v>1</v>
      </c>
      <c r="K716" t="str" cm="1">
        <f t="array" ref="K716">IF(ROW()&lt;=ROWS(Table1[]), INDEX(Table1[Life Stage], ROW()), INDEX(Table2[Life Stage], ROW()-ROWS(Table1[])))</f>
        <v>Adult</v>
      </c>
      <c r="L716" s="50" cm="1">
        <f t="array" ref="L716">IF(ROW()&lt;=ROWS(Table1[]), INDEX(Table1[SalvageSum], ROW()), INDEX(Table2[SalvageSum], ROW()-ROWS(Table1[])))</f>
        <v>0</v>
      </c>
      <c r="M716" s="50" cm="1">
        <f t="array" ref="M716">IF(ROW()&lt;=ROWS(Table1[]), INDEX(Table1[ExpSalv], ROW()), INDEX(Table2[ExpSalv], ROW()-ROWS(Table1[])))</f>
        <v>0</v>
      </c>
      <c r="N716" t="str" cm="1">
        <f t="array" ref="N716">IF(ROW()&lt;=ROWS(Table1[]), INDEX(Table1[Agency], ROW()), INDEX(Table2[Agency], ROW()-ROWS(Table1[])))</f>
        <v>USFWS</v>
      </c>
      <c r="O716" cm="1">
        <f t="array" ref="O716">IF(ROW()&lt;=ROWS(Table1[]), INDEX(Table1[Notes], ROW()), INDEX(Table2[Comments], ROW()-ROWS(Table1[])))</f>
        <v>0</v>
      </c>
    </row>
    <row r="717" spans="1:15" x14ac:dyDescent="0.25">
      <c r="A717" cm="1">
        <f t="array" ref="A717">IF(ROW()&lt;=ROWS(Table1[]), INDEX(Table1[SurveyNo], ROW()), INDEX(Table2[SurveyNo], ROW()-ROWS(Table1[])))</f>
        <v>0</v>
      </c>
      <c r="B717" s="77" cm="1">
        <f t="array" ref="B717">IF(ROW()&lt;=ROWS(Table1[]), INDEX(Table1[Date], ROW()), INDEX(Table2[Date], ROW()-ROWS(Table1[])))</f>
        <v>45663</v>
      </c>
      <c r="C717" cm="1">
        <f t="array" ref="C717">IF(ROW()&lt;=ROWS(Table1[]), INDEX(Table1[SampleID], ROW()), INDEX(Table2[SampleID], ROW()-ROWS(Table1[])))</f>
        <v>0</v>
      </c>
      <c r="D717" t="str" cm="1">
        <f t="array" ref="D717">IF(ROW()&lt;=ROWS(Table1[]), INDEX(Table1[Survey], ROW()), INDEX(Table2[Survey], ROW()-ROWS(Table1[])))</f>
        <v>Chipps</v>
      </c>
      <c r="E717" t="str" cm="1">
        <f t="array" ref="E717">IF(ROW()&lt;=ROWS(Table1[]), INDEX(Table1[Station Code], ROW()), INDEX(Table2[Station], ROW()-ROWS(Table1[])))</f>
        <v>SB018N</v>
      </c>
      <c r="F717" cm="1">
        <f t="array" ref="F717">IF(ROW()&lt;=ROWS(Table1[]), INDEX(Table1[Region], ROW()), INDEX(Table2[Region], ROW()-ROWS(Table1[])))</f>
        <v>0</v>
      </c>
      <c r="G717" cm="1">
        <f t="array" ref="G717">IF(ROW()&lt;=ROWS(Table1[]), INDEX(Table1[Subregion], ROW()), INDEX(Table2[Subregion], ROW()-ROWS(Table1[])))</f>
        <v>0</v>
      </c>
      <c r="H717" t="str" cm="1">
        <f t="array" ref="H717">IF(ROW()&lt;=ROWS(Table1[]), INDEX(Table1[Stratum], ROW()), INDEX(Table2[Stratum], ROW()-ROWS(Table1[])))</f>
        <v>Chipps Island</v>
      </c>
      <c r="I717" cm="1">
        <f t="array" ref="I717">IF(ROW()&lt;=ROWS(Table1[]), INDEX(Table1[Fork Length], ROW()), INDEX(Table2[Length], ROW()-ROWS(Table1[])))</f>
        <v>105</v>
      </c>
      <c r="J717" cm="1">
        <f t="array" ref="J717">IF(ROW()&lt;=ROWS(Table1[]), INDEX(Table1[Catch], ROW()), INDEX(Table2[Frequency], ROW()-ROWS(Table1[])))</f>
        <v>1</v>
      </c>
      <c r="K717" t="str" cm="1">
        <f t="array" ref="K717">IF(ROW()&lt;=ROWS(Table1[]), INDEX(Table1[Life Stage], ROW()), INDEX(Table2[Life Stage], ROW()-ROWS(Table1[])))</f>
        <v>Adult</v>
      </c>
      <c r="L717" s="50" cm="1">
        <f t="array" ref="L717">IF(ROW()&lt;=ROWS(Table1[]), INDEX(Table1[SalvageSum], ROW()), INDEX(Table2[SalvageSum], ROW()-ROWS(Table1[])))</f>
        <v>0</v>
      </c>
      <c r="M717" s="50" cm="1">
        <f t="array" ref="M717">IF(ROW()&lt;=ROWS(Table1[]), INDEX(Table1[ExpSalv], ROW()), INDEX(Table2[ExpSalv], ROW()-ROWS(Table1[])))</f>
        <v>0</v>
      </c>
      <c r="N717" t="str" cm="1">
        <f t="array" ref="N717">IF(ROW()&lt;=ROWS(Table1[]), INDEX(Table1[Agency], ROW()), INDEX(Table2[Agency], ROW()-ROWS(Table1[])))</f>
        <v>USFWS</v>
      </c>
      <c r="O717" cm="1">
        <f t="array" ref="O717">IF(ROW()&lt;=ROWS(Table1[]), INDEX(Table1[Notes], ROW()), INDEX(Table2[Comments], ROW()-ROWS(Table1[])))</f>
        <v>0</v>
      </c>
    </row>
    <row r="718" spans="1:15" x14ac:dyDescent="0.25">
      <c r="A718" cm="1">
        <f t="array" ref="A718">IF(ROW()&lt;=ROWS(Table1[]), INDEX(Table1[SurveyNo], ROW()), INDEX(Table2[SurveyNo], ROW()-ROWS(Table1[])))</f>
        <v>0</v>
      </c>
      <c r="B718" s="77" cm="1">
        <f t="array" ref="B718">IF(ROW()&lt;=ROWS(Table1[]), INDEX(Table1[Date], ROW()), INDEX(Table2[Date], ROW()-ROWS(Table1[])))</f>
        <v>45663</v>
      </c>
      <c r="C718" cm="1">
        <f t="array" ref="C718">IF(ROW()&lt;=ROWS(Table1[]), INDEX(Table1[SampleID], ROW()), INDEX(Table2[SampleID], ROW()-ROWS(Table1[])))</f>
        <v>0</v>
      </c>
      <c r="D718" t="str" cm="1">
        <f t="array" ref="D718">IF(ROW()&lt;=ROWS(Table1[]), INDEX(Table1[Survey], ROW()), INDEX(Table2[Survey], ROW()-ROWS(Table1[])))</f>
        <v>Chipps</v>
      </c>
      <c r="E718" t="str" cm="1">
        <f t="array" ref="E718">IF(ROW()&lt;=ROWS(Table1[]), INDEX(Table1[Station Code], ROW()), INDEX(Table2[Station], ROW()-ROWS(Table1[])))</f>
        <v>SB018N</v>
      </c>
      <c r="F718" cm="1">
        <f t="array" ref="F718">IF(ROW()&lt;=ROWS(Table1[]), INDEX(Table1[Region], ROW()), INDEX(Table2[Region], ROW()-ROWS(Table1[])))</f>
        <v>0</v>
      </c>
      <c r="G718" cm="1">
        <f t="array" ref="G718">IF(ROW()&lt;=ROWS(Table1[]), INDEX(Table1[Subregion], ROW()), INDEX(Table2[Subregion], ROW()-ROWS(Table1[])))</f>
        <v>0</v>
      </c>
      <c r="H718" t="str" cm="1">
        <f t="array" ref="H718">IF(ROW()&lt;=ROWS(Table1[]), INDEX(Table1[Stratum], ROW()), INDEX(Table2[Stratum], ROW()-ROWS(Table1[])))</f>
        <v>Chipps Island</v>
      </c>
      <c r="I718" cm="1">
        <f t="array" ref="I718">IF(ROW()&lt;=ROWS(Table1[]), INDEX(Table1[Fork Length], ROW()), INDEX(Table2[Length], ROW()-ROWS(Table1[])))</f>
        <v>103</v>
      </c>
      <c r="J718" cm="1">
        <f t="array" ref="J718">IF(ROW()&lt;=ROWS(Table1[]), INDEX(Table1[Catch], ROW()), INDEX(Table2[Frequency], ROW()-ROWS(Table1[])))</f>
        <v>1</v>
      </c>
      <c r="K718" t="str" cm="1">
        <f t="array" ref="K718">IF(ROW()&lt;=ROWS(Table1[]), INDEX(Table1[Life Stage], ROW()), INDEX(Table2[Life Stage], ROW()-ROWS(Table1[])))</f>
        <v>Adult</v>
      </c>
      <c r="L718" s="50" cm="1">
        <f t="array" ref="L718">IF(ROW()&lt;=ROWS(Table1[]), INDEX(Table1[SalvageSum], ROW()), INDEX(Table2[SalvageSum], ROW()-ROWS(Table1[])))</f>
        <v>0</v>
      </c>
      <c r="M718" s="50" cm="1">
        <f t="array" ref="M718">IF(ROW()&lt;=ROWS(Table1[]), INDEX(Table1[ExpSalv], ROW()), INDEX(Table2[ExpSalv], ROW()-ROWS(Table1[])))</f>
        <v>0</v>
      </c>
      <c r="N718" t="str" cm="1">
        <f t="array" ref="N718">IF(ROW()&lt;=ROWS(Table1[]), INDEX(Table1[Agency], ROW()), INDEX(Table2[Agency], ROW()-ROWS(Table1[])))</f>
        <v>USFWS</v>
      </c>
      <c r="O718" cm="1">
        <f t="array" ref="O718">IF(ROW()&lt;=ROWS(Table1[]), INDEX(Table1[Notes], ROW()), INDEX(Table2[Comments], ROW()-ROWS(Table1[])))</f>
        <v>0</v>
      </c>
    </row>
    <row r="719" spans="1:15" x14ac:dyDescent="0.25">
      <c r="A719" cm="1">
        <f t="array" ref="A719">IF(ROW()&lt;=ROWS(Table1[]), INDEX(Table1[SurveyNo], ROW()), INDEX(Table2[SurveyNo], ROW()-ROWS(Table1[])))</f>
        <v>0</v>
      </c>
      <c r="B719" s="77" cm="1">
        <f t="array" ref="B719">IF(ROW()&lt;=ROWS(Table1[]), INDEX(Table1[Date], ROW()), INDEX(Table2[Date], ROW()-ROWS(Table1[])))</f>
        <v>45663</v>
      </c>
      <c r="C719" cm="1">
        <f t="array" ref="C719">IF(ROW()&lt;=ROWS(Table1[]), INDEX(Table1[SampleID], ROW()), INDEX(Table2[SampleID], ROW()-ROWS(Table1[])))</f>
        <v>0</v>
      </c>
      <c r="D719" t="str" cm="1">
        <f t="array" ref="D719">IF(ROW()&lt;=ROWS(Table1[]), INDEX(Table1[Survey], ROW()), INDEX(Table2[Survey], ROW()-ROWS(Table1[])))</f>
        <v>Chipps</v>
      </c>
      <c r="E719" t="str" cm="1">
        <f t="array" ref="E719">IF(ROW()&lt;=ROWS(Table1[]), INDEX(Table1[Station Code], ROW()), INDEX(Table2[Station], ROW()-ROWS(Table1[])))</f>
        <v>SB018N</v>
      </c>
      <c r="F719" cm="1">
        <f t="array" ref="F719">IF(ROW()&lt;=ROWS(Table1[]), INDEX(Table1[Region], ROW()), INDEX(Table2[Region], ROW()-ROWS(Table1[])))</f>
        <v>0</v>
      </c>
      <c r="G719" cm="1">
        <f t="array" ref="G719">IF(ROW()&lt;=ROWS(Table1[]), INDEX(Table1[Subregion], ROW()), INDEX(Table2[Subregion], ROW()-ROWS(Table1[])))</f>
        <v>0</v>
      </c>
      <c r="H719" t="str" cm="1">
        <f t="array" ref="H719">IF(ROW()&lt;=ROWS(Table1[]), INDEX(Table1[Stratum], ROW()), INDEX(Table2[Stratum], ROW()-ROWS(Table1[])))</f>
        <v>Chipps Island</v>
      </c>
      <c r="I719" cm="1">
        <f t="array" ref="I719">IF(ROW()&lt;=ROWS(Table1[]), INDEX(Table1[Fork Length], ROW()), INDEX(Table2[Length], ROW()-ROWS(Table1[])))</f>
        <v>117</v>
      </c>
      <c r="J719" cm="1">
        <f t="array" ref="J719">IF(ROW()&lt;=ROWS(Table1[]), INDEX(Table1[Catch], ROW()), INDEX(Table2[Frequency], ROW()-ROWS(Table1[])))</f>
        <v>1</v>
      </c>
      <c r="K719" t="str" cm="1">
        <f t="array" ref="K719">IF(ROW()&lt;=ROWS(Table1[]), INDEX(Table1[Life Stage], ROW()), INDEX(Table2[Life Stage], ROW()-ROWS(Table1[])))</f>
        <v>Adult</v>
      </c>
      <c r="L719" s="50" cm="1">
        <f t="array" ref="L719">IF(ROW()&lt;=ROWS(Table1[]), INDEX(Table1[SalvageSum], ROW()), INDEX(Table2[SalvageSum], ROW()-ROWS(Table1[])))</f>
        <v>0</v>
      </c>
      <c r="M719" s="50" cm="1">
        <f t="array" ref="M719">IF(ROW()&lt;=ROWS(Table1[]), INDEX(Table1[ExpSalv], ROW()), INDEX(Table2[ExpSalv], ROW()-ROWS(Table1[])))</f>
        <v>0</v>
      </c>
      <c r="N719" t="str" cm="1">
        <f t="array" ref="N719">IF(ROW()&lt;=ROWS(Table1[]), INDEX(Table1[Agency], ROW()), INDEX(Table2[Agency], ROW()-ROWS(Table1[])))</f>
        <v>USFWS</v>
      </c>
      <c r="O719" cm="1">
        <f t="array" ref="O719">IF(ROW()&lt;=ROWS(Table1[]), INDEX(Table1[Notes], ROW()), INDEX(Table2[Comments], ROW()-ROWS(Table1[])))</f>
        <v>0</v>
      </c>
    </row>
    <row r="720" spans="1:15" x14ac:dyDescent="0.25">
      <c r="A720" cm="1">
        <f t="array" ref="A720">IF(ROW()&lt;=ROWS(Table1[]), INDEX(Table1[SurveyNo], ROW()), INDEX(Table2[SurveyNo], ROW()-ROWS(Table1[])))</f>
        <v>0</v>
      </c>
      <c r="B720" s="77" cm="1">
        <f t="array" ref="B720">IF(ROW()&lt;=ROWS(Table1[]), INDEX(Table1[Date], ROW()), INDEX(Table2[Date], ROW()-ROWS(Table1[])))</f>
        <v>45663</v>
      </c>
      <c r="C720" cm="1">
        <f t="array" ref="C720">IF(ROW()&lt;=ROWS(Table1[]), INDEX(Table1[SampleID], ROW()), INDEX(Table2[SampleID], ROW()-ROWS(Table1[])))</f>
        <v>0</v>
      </c>
      <c r="D720" t="str" cm="1">
        <f t="array" ref="D720">IF(ROW()&lt;=ROWS(Table1[]), INDEX(Table1[Survey], ROW()), INDEX(Table2[Survey], ROW()-ROWS(Table1[])))</f>
        <v>Chipps</v>
      </c>
      <c r="E720" t="str" cm="1">
        <f t="array" ref="E720">IF(ROW()&lt;=ROWS(Table1[]), INDEX(Table1[Station Code], ROW()), INDEX(Table2[Station], ROW()-ROWS(Table1[])))</f>
        <v>SB018M</v>
      </c>
      <c r="F720" cm="1">
        <f t="array" ref="F720">IF(ROW()&lt;=ROWS(Table1[]), INDEX(Table1[Region], ROW()), INDEX(Table2[Region], ROW()-ROWS(Table1[])))</f>
        <v>0</v>
      </c>
      <c r="G720" cm="1">
        <f t="array" ref="G720">IF(ROW()&lt;=ROWS(Table1[]), INDEX(Table1[Subregion], ROW()), INDEX(Table2[Subregion], ROW()-ROWS(Table1[])))</f>
        <v>0</v>
      </c>
      <c r="H720" t="str" cm="1">
        <f t="array" ref="H720">IF(ROW()&lt;=ROWS(Table1[]), INDEX(Table1[Stratum], ROW()), INDEX(Table2[Stratum], ROW()-ROWS(Table1[])))</f>
        <v>Chipps Island</v>
      </c>
      <c r="I720" cm="1">
        <f t="array" ref="I720">IF(ROW()&lt;=ROWS(Table1[]), INDEX(Table1[Fork Length], ROW()), INDEX(Table2[Length], ROW()-ROWS(Table1[])))</f>
        <v>108</v>
      </c>
      <c r="J720" cm="1">
        <f t="array" ref="J720">IF(ROW()&lt;=ROWS(Table1[]), INDEX(Table1[Catch], ROW()), INDEX(Table2[Frequency], ROW()-ROWS(Table1[])))</f>
        <v>1</v>
      </c>
      <c r="K720" t="str" cm="1">
        <f t="array" ref="K720">IF(ROW()&lt;=ROWS(Table1[]), INDEX(Table1[Life Stage], ROW()), INDEX(Table2[Life Stage], ROW()-ROWS(Table1[])))</f>
        <v>Adult</v>
      </c>
      <c r="L720" s="50" cm="1">
        <f t="array" ref="L720">IF(ROW()&lt;=ROWS(Table1[]), INDEX(Table1[SalvageSum], ROW()), INDEX(Table2[SalvageSum], ROW()-ROWS(Table1[])))</f>
        <v>0</v>
      </c>
      <c r="M720" s="50" cm="1">
        <f t="array" ref="M720">IF(ROW()&lt;=ROWS(Table1[]), INDEX(Table1[ExpSalv], ROW()), INDEX(Table2[ExpSalv], ROW()-ROWS(Table1[])))</f>
        <v>0</v>
      </c>
      <c r="N720" t="str" cm="1">
        <f t="array" ref="N720">IF(ROW()&lt;=ROWS(Table1[]), INDEX(Table1[Agency], ROW()), INDEX(Table2[Agency], ROW()-ROWS(Table1[])))</f>
        <v>USFWS</v>
      </c>
      <c r="O720" cm="1">
        <f t="array" ref="O720">IF(ROW()&lt;=ROWS(Table1[]), INDEX(Table1[Notes], ROW()), INDEX(Table2[Comments], ROW()-ROWS(Table1[])))</f>
        <v>0</v>
      </c>
    </row>
    <row r="721" spans="1:15" x14ac:dyDescent="0.25">
      <c r="A721" cm="1">
        <f t="array" ref="A721">IF(ROW()&lt;=ROWS(Table1[]), INDEX(Table1[SurveyNo], ROW()), INDEX(Table2[SurveyNo], ROW()-ROWS(Table1[])))</f>
        <v>0</v>
      </c>
      <c r="B721" s="77" cm="1">
        <f t="array" ref="B721">IF(ROW()&lt;=ROWS(Table1[]), INDEX(Table1[Date], ROW()), INDEX(Table2[Date], ROW()-ROWS(Table1[])))</f>
        <v>45665</v>
      </c>
      <c r="C721" cm="1">
        <f t="array" ref="C721">IF(ROW()&lt;=ROWS(Table1[]), INDEX(Table1[SampleID], ROW()), INDEX(Table2[SampleID], ROW()-ROWS(Table1[])))</f>
        <v>0</v>
      </c>
      <c r="D721" t="str" cm="1">
        <f t="array" ref="D721">IF(ROW()&lt;=ROWS(Table1[]), INDEX(Table1[Survey], ROW()), INDEX(Table2[Survey], ROW()-ROWS(Table1[])))</f>
        <v>Chipps</v>
      </c>
      <c r="E721" t="str" cm="1">
        <f t="array" ref="E721">IF(ROW()&lt;=ROWS(Table1[]), INDEX(Table1[Station Code], ROW()), INDEX(Table2[Station], ROW()-ROWS(Table1[])))</f>
        <v>SB018N</v>
      </c>
      <c r="F721" cm="1">
        <f t="array" ref="F721">IF(ROW()&lt;=ROWS(Table1[]), INDEX(Table1[Region], ROW()), INDEX(Table2[Region], ROW()-ROWS(Table1[])))</f>
        <v>0</v>
      </c>
      <c r="G721" cm="1">
        <f t="array" ref="G721">IF(ROW()&lt;=ROWS(Table1[]), INDEX(Table1[Subregion], ROW()), INDEX(Table2[Subregion], ROW()-ROWS(Table1[])))</f>
        <v>0</v>
      </c>
      <c r="H721" t="str" cm="1">
        <f t="array" ref="H721">IF(ROW()&lt;=ROWS(Table1[]), INDEX(Table1[Stratum], ROW()), INDEX(Table2[Stratum], ROW()-ROWS(Table1[])))</f>
        <v>Chipps Island</v>
      </c>
      <c r="I721" cm="1">
        <f t="array" ref="I721">IF(ROW()&lt;=ROWS(Table1[]), INDEX(Table1[Fork Length], ROW()), INDEX(Table2[Length], ROW()-ROWS(Table1[])))</f>
        <v>76</v>
      </c>
      <c r="J721" cm="1">
        <f t="array" ref="J721">IF(ROW()&lt;=ROWS(Table1[]), INDEX(Table1[Catch], ROW()), INDEX(Table2[Frequency], ROW()-ROWS(Table1[])))</f>
        <v>1</v>
      </c>
      <c r="K721" t="str" cm="1">
        <f t="array" ref="K721">IF(ROW()&lt;=ROWS(Table1[]), INDEX(Table1[Life Stage], ROW()), INDEX(Table2[Life Stage], ROW()-ROWS(Table1[])))</f>
        <v>Juvenile</v>
      </c>
      <c r="L721" s="50" cm="1">
        <f t="array" ref="L721">IF(ROW()&lt;=ROWS(Table1[]), INDEX(Table1[SalvageSum], ROW()), INDEX(Table2[SalvageSum], ROW()-ROWS(Table1[])))</f>
        <v>0</v>
      </c>
      <c r="M721" s="50" cm="1">
        <f t="array" ref="M721">IF(ROW()&lt;=ROWS(Table1[]), INDEX(Table1[ExpSalv], ROW()), INDEX(Table2[ExpSalv], ROW()-ROWS(Table1[])))</f>
        <v>0</v>
      </c>
      <c r="N721" t="str" cm="1">
        <f t="array" ref="N721">IF(ROW()&lt;=ROWS(Table1[]), INDEX(Table1[Agency], ROW()), INDEX(Table2[Agency], ROW()-ROWS(Table1[])))</f>
        <v>USFWS</v>
      </c>
      <c r="O721" cm="1">
        <f t="array" ref="O721">IF(ROW()&lt;=ROWS(Table1[]), INDEX(Table1[Notes], ROW()), INDEX(Table2[Comments], ROW()-ROWS(Table1[])))</f>
        <v>0</v>
      </c>
    </row>
    <row r="722" spans="1:15" x14ac:dyDescent="0.25">
      <c r="A722" cm="1">
        <f t="array" ref="A722">IF(ROW()&lt;=ROWS(Table1[]), INDEX(Table1[SurveyNo], ROW()), INDEX(Table2[SurveyNo], ROW()-ROWS(Table1[])))</f>
        <v>0</v>
      </c>
      <c r="B722" s="77" cm="1">
        <f t="array" ref="B722">IF(ROW()&lt;=ROWS(Table1[]), INDEX(Table1[Date], ROW()), INDEX(Table2[Date], ROW()-ROWS(Table1[])))</f>
        <v>45665</v>
      </c>
      <c r="C722" cm="1">
        <f t="array" ref="C722">IF(ROW()&lt;=ROWS(Table1[]), INDEX(Table1[SampleID], ROW()), INDEX(Table2[SampleID], ROW()-ROWS(Table1[])))</f>
        <v>0</v>
      </c>
      <c r="D722" t="str" cm="1">
        <f t="array" ref="D722">IF(ROW()&lt;=ROWS(Table1[]), INDEX(Table1[Survey], ROW()), INDEX(Table2[Survey], ROW()-ROWS(Table1[])))</f>
        <v>Chipps</v>
      </c>
      <c r="E722" t="str" cm="1">
        <f t="array" ref="E722">IF(ROW()&lt;=ROWS(Table1[]), INDEX(Table1[Station Code], ROW()), INDEX(Table2[Station], ROW()-ROWS(Table1[])))</f>
        <v>SB018N</v>
      </c>
      <c r="F722" cm="1">
        <f t="array" ref="F722">IF(ROW()&lt;=ROWS(Table1[]), INDEX(Table1[Region], ROW()), INDEX(Table2[Region], ROW()-ROWS(Table1[])))</f>
        <v>0</v>
      </c>
      <c r="G722" cm="1">
        <f t="array" ref="G722">IF(ROW()&lt;=ROWS(Table1[]), INDEX(Table1[Subregion], ROW()), INDEX(Table2[Subregion], ROW()-ROWS(Table1[])))</f>
        <v>0</v>
      </c>
      <c r="H722" t="str" cm="1">
        <f t="array" ref="H722">IF(ROW()&lt;=ROWS(Table1[]), INDEX(Table1[Stratum], ROW()), INDEX(Table2[Stratum], ROW()-ROWS(Table1[])))</f>
        <v>Chipps Island</v>
      </c>
      <c r="I722" cm="1">
        <f t="array" ref="I722">IF(ROW()&lt;=ROWS(Table1[]), INDEX(Table1[Fork Length], ROW()), INDEX(Table2[Length], ROW()-ROWS(Table1[])))</f>
        <v>106</v>
      </c>
      <c r="J722" cm="1">
        <f t="array" ref="J722">IF(ROW()&lt;=ROWS(Table1[]), INDEX(Table1[Catch], ROW()), INDEX(Table2[Frequency], ROW()-ROWS(Table1[])))</f>
        <v>1</v>
      </c>
      <c r="K722" t="str" cm="1">
        <f t="array" ref="K722">IF(ROW()&lt;=ROWS(Table1[]), INDEX(Table1[Life Stage], ROW()), INDEX(Table2[Life Stage], ROW()-ROWS(Table1[])))</f>
        <v>Adult</v>
      </c>
      <c r="L722" s="50" cm="1">
        <f t="array" ref="L722">IF(ROW()&lt;=ROWS(Table1[]), INDEX(Table1[SalvageSum], ROW()), INDEX(Table2[SalvageSum], ROW()-ROWS(Table1[])))</f>
        <v>0</v>
      </c>
      <c r="M722" s="50" cm="1">
        <f t="array" ref="M722">IF(ROW()&lt;=ROWS(Table1[]), INDEX(Table1[ExpSalv], ROW()), INDEX(Table2[ExpSalv], ROW()-ROWS(Table1[])))</f>
        <v>0</v>
      </c>
      <c r="N722" t="str" cm="1">
        <f t="array" ref="N722">IF(ROW()&lt;=ROWS(Table1[]), INDEX(Table1[Agency], ROW()), INDEX(Table2[Agency], ROW()-ROWS(Table1[])))</f>
        <v>USFWS</v>
      </c>
      <c r="O722" cm="1">
        <f t="array" ref="O722">IF(ROW()&lt;=ROWS(Table1[]), INDEX(Table1[Notes], ROW()), INDEX(Table2[Comments], ROW()-ROWS(Table1[])))</f>
        <v>0</v>
      </c>
    </row>
    <row r="723" spans="1:15" x14ac:dyDescent="0.25">
      <c r="A723" cm="1">
        <f t="array" ref="A723">IF(ROW()&lt;=ROWS(Table1[]), INDEX(Table1[SurveyNo], ROW()), INDEX(Table2[SurveyNo], ROW()-ROWS(Table1[])))</f>
        <v>0</v>
      </c>
      <c r="B723" s="77" cm="1">
        <f t="array" ref="B723">IF(ROW()&lt;=ROWS(Table1[]), INDEX(Table1[Date], ROW()), INDEX(Table2[Date], ROW()-ROWS(Table1[])))</f>
        <v>45665</v>
      </c>
      <c r="C723" cm="1">
        <f t="array" ref="C723">IF(ROW()&lt;=ROWS(Table1[]), INDEX(Table1[SampleID], ROW()), INDEX(Table2[SampleID], ROW()-ROWS(Table1[])))</f>
        <v>0</v>
      </c>
      <c r="D723" t="str" cm="1">
        <f t="array" ref="D723">IF(ROW()&lt;=ROWS(Table1[]), INDEX(Table1[Survey], ROW()), INDEX(Table2[Survey], ROW()-ROWS(Table1[])))</f>
        <v>Chipps</v>
      </c>
      <c r="E723" t="str" cm="1">
        <f t="array" ref="E723">IF(ROW()&lt;=ROWS(Table1[]), INDEX(Table1[Station Code], ROW()), INDEX(Table2[Station], ROW()-ROWS(Table1[])))</f>
        <v>SB018N</v>
      </c>
      <c r="F723" cm="1">
        <f t="array" ref="F723">IF(ROW()&lt;=ROWS(Table1[]), INDEX(Table1[Region], ROW()), INDEX(Table2[Region], ROW()-ROWS(Table1[])))</f>
        <v>0</v>
      </c>
      <c r="G723" cm="1">
        <f t="array" ref="G723">IF(ROW()&lt;=ROWS(Table1[]), INDEX(Table1[Subregion], ROW()), INDEX(Table2[Subregion], ROW()-ROWS(Table1[])))</f>
        <v>0</v>
      </c>
      <c r="H723" t="str" cm="1">
        <f t="array" ref="H723">IF(ROW()&lt;=ROWS(Table1[]), INDEX(Table1[Stratum], ROW()), INDEX(Table2[Stratum], ROW()-ROWS(Table1[])))</f>
        <v>Chipps Island</v>
      </c>
      <c r="I723" cm="1">
        <f t="array" ref="I723">IF(ROW()&lt;=ROWS(Table1[]), INDEX(Table1[Fork Length], ROW()), INDEX(Table2[Length], ROW()-ROWS(Table1[])))</f>
        <v>88</v>
      </c>
      <c r="J723" cm="1">
        <f t="array" ref="J723">IF(ROW()&lt;=ROWS(Table1[]), INDEX(Table1[Catch], ROW()), INDEX(Table2[Frequency], ROW()-ROWS(Table1[])))</f>
        <v>1</v>
      </c>
      <c r="K723" t="str" cm="1">
        <f t="array" ref="K723">IF(ROW()&lt;=ROWS(Table1[]), INDEX(Table1[Life Stage], ROW()), INDEX(Table2[Life Stage], ROW()-ROWS(Table1[])))</f>
        <v>Adult</v>
      </c>
      <c r="L723" s="50" cm="1">
        <f t="array" ref="L723">IF(ROW()&lt;=ROWS(Table1[]), INDEX(Table1[SalvageSum], ROW()), INDEX(Table2[SalvageSum], ROW()-ROWS(Table1[])))</f>
        <v>0</v>
      </c>
      <c r="M723" s="50" cm="1">
        <f t="array" ref="M723">IF(ROW()&lt;=ROWS(Table1[]), INDEX(Table1[ExpSalv], ROW()), INDEX(Table2[ExpSalv], ROW()-ROWS(Table1[])))</f>
        <v>0</v>
      </c>
      <c r="N723" t="str" cm="1">
        <f t="array" ref="N723">IF(ROW()&lt;=ROWS(Table1[]), INDEX(Table1[Agency], ROW()), INDEX(Table2[Agency], ROW()-ROWS(Table1[])))</f>
        <v>USFWS</v>
      </c>
      <c r="O723" cm="1">
        <f t="array" ref="O723">IF(ROW()&lt;=ROWS(Table1[]), INDEX(Table1[Notes], ROW()), INDEX(Table2[Comments], ROW()-ROWS(Table1[])))</f>
        <v>0</v>
      </c>
    </row>
    <row r="724" spans="1:15" x14ac:dyDescent="0.25">
      <c r="A724" cm="1">
        <f t="array" ref="A724">IF(ROW()&lt;=ROWS(Table1[]), INDEX(Table1[SurveyNo], ROW()), INDEX(Table2[SurveyNo], ROW()-ROWS(Table1[])))</f>
        <v>0</v>
      </c>
      <c r="B724" s="77" cm="1">
        <f t="array" ref="B724">IF(ROW()&lt;=ROWS(Table1[]), INDEX(Table1[Date], ROW()), INDEX(Table2[Date], ROW()-ROWS(Table1[])))</f>
        <v>45665</v>
      </c>
      <c r="C724" cm="1">
        <f t="array" ref="C724">IF(ROW()&lt;=ROWS(Table1[]), INDEX(Table1[SampleID], ROW()), INDEX(Table2[SampleID], ROW()-ROWS(Table1[])))</f>
        <v>0</v>
      </c>
      <c r="D724" t="str" cm="1">
        <f t="array" ref="D724">IF(ROW()&lt;=ROWS(Table1[]), INDEX(Table1[Survey], ROW()), INDEX(Table2[Survey], ROW()-ROWS(Table1[])))</f>
        <v>Chipps</v>
      </c>
      <c r="E724" t="str" cm="1">
        <f t="array" ref="E724">IF(ROW()&lt;=ROWS(Table1[]), INDEX(Table1[Station Code], ROW()), INDEX(Table2[Station], ROW()-ROWS(Table1[])))</f>
        <v>SB018N</v>
      </c>
      <c r="F724" cm="1">
        <f t="array" ref="F724">IF(ROW()&lt;=ROWS(Table1[]), INDEX(Table1[Region], ROW()), INDEX(Table2[Region], ROW()-ROWS(Table1[])))</f>
        <v>0</v>
      </c>
      <c r="G724" cm="1">
        <f t="array" ref="G724">IF(ROW()&lt;=ROWS(Table1[]), INDEX(Table1[Subregion], ROW()), INDEX(Table2[Subregion], ROW()-ROWS(Table1[])))</f>
        <v>0</v>
      </c>
      <c r="H724" t="str" cm="1">
        <f t="array" ref="H724">IF(ROW()&lt;=ROWS(Table1[]), INDEX(Table1[Stratum], ROW()), INDEX(Table2[Stratum], ROW()-ROWS(Table1[])))</f>
        <v>Chipps Island</v>
      </c>
      <c r="I724" cm="1">
        <f t="array" ref="I724">IF(ROW()&lt;=ROWS(Table1[]), INDEX(Table1[Fork Length], ROW()), INDEX(Table2[Length], ROW()-ROWS(Table1[])))</f>
        <v>107</v>
      </c>
      <c r="J724" cm="1">
        <f t="array" ref="J724">IF(ROW()&lt;=ROWS(Table1[]), INDEX(Table1[Catch], ROW()), INDEX(Table2[Frequency], ROW()-ROWS(Table1[])))</f>
        <v>1</v>
      </c>
      <c r="K724" t="str" cm="1">
        <f t="array" ref="K724">IF(ROW()&lt;=ROWS(Table1[]), INDEX(Table1[Life Stage], ROW()), INDEX(Table2[Life Stage], ROW()-ROWS(Table1[])))</f>
        <v>Adult</v>
      </c>
      <c r="L724" s="50" cm="1">
        <f t="array" ref="L724">IF(ROW()&lt;=ROWS(Table1[]), INDEX(Table1[SalvageSum], ROW()), INDEX(Table2[SalvageSum], ROW()-ROWS(Table1[])))</f>
        <v>0</v>
      </c>
      <c r="M724" s="50" cm="1">
        <f t="array" ref="M724">IF(ROW()&lt;=ROWS(Table1[]), INDEX(Table1[ExpSalv], ROW()), INDEX(Table2[ExpSalv], ROW()-ROWS(Table1[])))</f>
        <v>0</v>
      </c>
      <c r="N724" t="str" cm="1">
        <f t="array" ref="N724">IF(ROW()&lt;=ROWS(Table1[]), INDEX(Table1[Agency], ROW()), INDEX(Table2[Agency], ROW()-ROWS(Table1[])))</f>
        <v>USFWS</v>
      </c>
      <c r="O724" cm="1">
        <f t="array" ref="O724">IF(ROW()&lt;=ROWS(Table1[]), INDEX(Table1[Notes], ROW()), INDEX(Table2[Comments], ROW()-ROWS(Table1[])))</f>
        <v>0</v>
      </c>
    </row>
    <row r="725" spans="1:15" x14ac:dyDescent="0.25">
      <c r="A725" cm="1">
        <f t="array" ref="A725">IF(ROW()&lt;=ROWS(Table1[]), INDEX(Table1[SurveyNo], ROW()), INDEX(Table2[SurveyNo], ROW()-ROWS(Table1[])))</f>
        <v>0</v>
      </c>
      <c r="B725" s="77" cm="1">
        <f t="array" ref="B725">IF(ROW()&lt;=ROWS(Table1[]), INDEX(Table1[Date], ROW()), INDEX(Table2[Date], ROW()-ROWS(Table1[])))</f>
        <v>45665</v>
      </c>
      <c r="C725" cm="1">
        <f t="array" ref="C725">IF(ROW()&lt;=ROWS(Table1[]), INDEX(Table1[SampleID], ROW()), INDEX(Table2[SampleID], ROW()-ROWS(Table1[])))</f>
        <v>0</v>
      </c>
      <c r="D725" t="str" cm="1">
        <f t="array" ref="D725">IF(ROW()&lt;=ROWS(Table1[]), INDEX(Table1[Survey], ROW()), INDEX(Table2[Survey], ROW()-ROWS(Table1[])))</f>
        <v>Chipps</v>
      </c>
      <c r="E725" t="str" cm="1">
        <f t="array" ref="E725">IF(ROW()&lt;=ROWS(Table1[]), INDEX(Table1[Station Code], ROW()), INDEX(Table2[Station], ROW()-ROWS(Table1[])))</f>
        <v>SB018S</v>
      </c>
      <c r="F725" cm="1">
        <f t="array" ref="F725">IF(ROW()&lt;=ROWS(Table1[]), INDEX(Table1[Region], ROW()), INDEX(Table2[Region], ROW()-ROWS(Table1[])))</f>
        <v>0</v>
      </c>
      <c r="G725" cm="1">
        <f t="array" ref="G725">IF(ROW()&lt;=ROWS(Table1[]), INDEX(Table1[Subregion], ROW()), INDEX(Table2[Subregion], ROW()-ROWS(Table1[])))</f>
        <v>0</v>
      </c>
      <c r="H725" t="str" cm="1">
        <f t="array" ref="H725">IF(ROW()&lt;=ROWS(Table1[]), INDEX(Table1[Stratum], ROW()), INDEX(Table2[Stratum], ROW()-ROWS(Table1[])))</f>
        <v>Chipps Island</v>
      </c>
      <c r="I725" cm="1">
        <f t="array" ref="I725">IF(ROW()&lt;=ROWS(Table1[]), INDEX(Table1[Fork Length], ROW()), INDEX(Table2[Length], ROW()-ROWS(Table1[])))</f>
        <v>82</v>
      </c>
      <c r="J725" cm="1">
        <f t="array" ref="J725">IF(ROW()&lt;=ROWS(Table1[]), INDEX(Table1[Catch], ROW()), INDEX(Table2[Frequency], ROW()-ROWS(Table1[])))</f>
        <v>1</v>
      </c>
      <c r="K725" t="str" cm="1">
        <f t="array" ref="K725">IF(ROW()&lt;=ROWS(Table1[]), INDEX(Table1[Life Stage], ROW()), INDEX(Table2[Life Stage], ROW()-ROWS(Table1[])))</f>
        <v>Juvenile</v>
      </c>
      <c r="L725" s="50" cm="1">
        <f t="array" ref="L725">IF(ROW()&lt;=ROWS(Table1[]), INDEX(Table1[SalvageSum], ROW()), INDEX(Table2[SalvageSum], ROW()-ROWS(Table1[])))</f>
        <v>0</v>
      </c>
      <c r="M725" s="50" cm="1">
        <f t="array" ref="M725">IF(ROW()&lt;=ROWS(Table1[]), INDEX(Table1[ExpSalv], ROW()), INDEX(Table2[ExpSalv], ROW()-ROWS(Table1[])))</f>
        <v>0</v>
      </c>
      <c r="N725" t="str" cm="1">
        <f t="array" ref="N725">IF(ROW()&lt;=ROWS(Table1[]), INDEX(Table1[Agency], ROW()), INDEX(Table2[Agency], ROW()-ROWS(Table1[])))</f>
        <v>USFWS</v>
      </c>
      <c r="O725" cm="1">
        <f t="array" ref="O725">IF(ROW()&lt;=ROWS(Table1[]), INDEX(Table1[Notes], ROW()), INDEX(Table2[Comments], ROW()-ROWS(Table1[])))</f>
        <v>0</v>
      </c>
    </row>
    <row r="726" spans="1:15" x14ac:dyDescent="0.25">
      <c r="A726" cm="1">
        <f t="array" ref="A726">IF(ROW()&lt;=ROWS(Table1[]), INDEX(Table1[SurveyNo], ROW()), INDEX(Table2[SurveyNo], ROW()-ROWS(Table1[])))</f>
        <v>0</v>
      </c>
      <c r="B726" s="77" cm="1">
        <f t="array" ref="B726">IF(ROW()&lt;=ROWS(Table1[]), INDEX(Table1[Date], ROW()), INDEX(Table2[Date], ROW()-ROWS(Table1[])))</f>
        <v>45665</v>
      </c>
      <c r="C726" cm="1">
        <f t="array" ref="C726">IF(ROW()&lt;=ROWS(Table1[]), INDEX(Table1[SampleID], ROW()), INDEX(Table2[SampleID], ROW()-ROWS(Table1[])))</f>
        <v>0</v>
      </c>
      <c r="D726" t="str" cm="1">
        <f t="array" ref="D726">IF(ROW()&lt;=ROWS(Table1[]), INDEX(Table1[Survey], ROW()), INDEX(Table2[Survey], ROW()-ROWS(Table1[])))</f>
        <v>Chipps</v>
      </c>
      <c r="E726" t="str" cm="1">
        <f t="array" ref="E726">IF(ROW()&lt;=ROWS(Table1[]), INDEX(Table1[Station Code], ROW()), INDEX(Table2[Station], ROW()-ROWS(Table1[])))</f>
        <v>SB018S</v>
      </c>
      <c r="F726" cm="1">
        <f t="array" ref="F726">IF(ROW()&lt;=ROWS(Table1[]), INDEX(Table1[Region], ROW()), INDEX(Table2[Region], ROW()-ROWS(Table1[])))</f>
        <v>0</v>
      </c>
      <c r="G726" cm="1">
        <f t="array" ref="G726">IF(ROW()&lt;=ROWS(Table1[]), INDEX(Table1[Subregion], ROW()), INDEX(Table2[Subregion], ROW()-ROWS(Table1[])))</f>
        <v>0</v>
      </c>
      <c r="H726" t="str" cm="1">
        <f t="array" ref="H726">IF(ROW()&lt;=ROWS(Table1[]), INDEX(Table1[Stratum], ROW()), INDEX(Table2[Stratum], ROW()-ROWS(Table1[])))</f>
        <v>Chipps Island</v>
      </c>
      <c r="I726" cm="1">
        <f t="array" ref="I726">IF(ROW()&lt;=ROWS(Table1[]), INDEX(Table1[Fork Length], ROW()), INDEX(Table2[Length], ROW()-ROWS(Table1[])))</f>
        <v>111</v>
      </c>
      <c r="J726" cm="1">
        <f t="array" ref="J726">IF(ROW()&lt;=ROWS(Table1[]), INDEX(Table1[Catch], ROW()), INDEX(Table2[Frequency], ROW()-ROWS(Table1[])))</f>
        <v>1</v>
      </c>
      <c r="K726" t="str" cm="1">
        <f t="array" ref="K726">IF(ROW()&lt;=ROWS(Table1[]), INDEX(Table1[Life Stage], ROW()), INDEX(Table2[Life Stage], ROW()-ROWS(Table1[])))</f>
        <v>Adult</v>
      </c>
      <c r="L726" s="50" cm="1">
        <f t="array" ref="L726">IF(ROW()&lt;=ROWS(Table1[]), INDEX(Table1[SalvageSum], ROW()), INDEX(Table2[SalvageSum], ROW()-ROWS(Table1[])))</f>
        <v>0</v>
      </c>
      <c r="M726" s="50" cm="1">
        <f t="array" ref="M726">IF(ROW()&lt;=ROWS(Table1[]), INDEX(Table1[ExpSalv], ROW()), INDEX(Table2[ExpSalv], ROW()-ROWS(Table1[])))</f>
        <v>0</v>
      </c>
      <c r="N726" t="str" cm="1">
        <f t="array" ref="N726">IF(ROW()&lt;=ROWS(Table1[]), INDEX(Table1[Agency], ROW()), INDEX(Table2[Agency], ROW()-ROWS(Table1[])))</f>
        <v>USFWS</v>
      </c>
      <c r="O726" cm="1">
        <f t="array" ref="O726">IF(ROW()&lt;=ROWS(Table1[]), INDEX(Table1[Notes], ROW()), INDEX(Table2[Comments], ROW()-ROWS(Table1[])))</f>
        <v>0</v>
      </c>
    </row>
    <row r="727" spans="1:15" x14ac:dyDescent="0.25">
      <c r="A727" cm="1">
        <f t="array" ref="A727">IF(ROW()&lt;=ROWS(Table1[]), INDEX(Table1[SurveyNo], ROW()), INDEX(Table2[SurveyNo], ROW()-ROWS(Table1[])))</f>
        <v>0</v>
      </c>
      <c r="B727" s="77" cm="1">
        <f t="array" ref="B727">IF(ROW()&lt;=ROWS(Table1[]), INDEX(Table1[Date], ROW()), INDEX(Table2[Date], ROW()-ROWS(Table1[])))</f>
        <v>45665</v>
      </c>
      <c r="C727" cm="1">
        <f t="array" ref="C727">IF(ROW()&lt;=ROWS(Table1[]), INDEX(Table1[SampleID], ROW()), INDEX(Table2[SampleID], ROW()-ROWS(Table1[])))</f>
        <v>0</v>
      </c>
      <c r="D727" t="str" cm="1">
        <f t="array" ref="D727">IF(ROW()&lt;=ROWS(Table1[]), INDEX(Table1[Survey], ROW()), INDEX(Table2[Survey], ROW()-ROWS(Table1[])))</f>
        <v>Chipps</v>
      </c>
      <c r="E727" t="str" cm="1">
        <f t="array" ref="E727">IF(ROW()&lt;=ROWS(Table1[]), INDEX(Table1[Station Code], ROW()), INDEX(Table2[Station], ROW()-ROWS(Table1[])))</f>
        <v>SB018M</v>
      </c>
      <c r="F727" cm="1">
        <f t="array" ref="F727">IF(ROW()&lt;=ROWS(Table1[]), INDEX(Table1[Region], ROW()), INDEX(Table2[Region], ROW()-ROWS(Table1[])))</f>
        <v>0</v>
      </c>
      <c r="G727" cm="1">
        <f t="array" ref="G727">IF(ROW()&lt;=ROWS(Table1[]), INDEX(Table1[Subregion], ROW()), INDEX(Table2[Subregion], ROW()-ROWS(Table1[])))</f>
        <v>0</v>
      </c>
      <c r="H727" t="str" cm="1">
        <f t="array" ref="H727">IF(ROW()&lt;=ROWS(Table1[]), INDEX(Table1[Stratum], ROW()), INDEX(Table2[Stratum], ROW()-ROWS(Table1[])))</f>
        <v>Chipps Island</v>
      </c>
      <c r="I727" cm="1">
        <f t="array" ref="I727">IF(ROW()&lt;=ROWS(Table1[]), INDEX(Table1[Fork Length], ROW()), INDEX(Table2[Length], ROW()-ROWS(Table1[])))</f>
        <v>75</v>
      </c>
      <c r="J727" cm="1">
        <f t="array" ref="J727">IF(ROW()&lt;=ROWS(Table1[]), INDEX(Table1[Catch], ROW()), INDEX(Table2[Frequency], ROW()-ROWS(Table1[])))</f>
        <v>1</v>
      </c>
      <c r="K727" t="str" cm="1">
        <f t="array" ref="K727">IF(ROW()&lt;=ROWS(Table1[]), INDEX(Table1[Life Stage], ROW()), INDEX(Table2[Life Stage], ROW()-ROWS(Table1[])))</f>
        <v>Juvenile</v>
      </c>
      <c r="L727" s="50" cm="1">
        <f t="array" ref="L727">IF(ROW()&lt;=ROWS(Table1[]), INDEX(Table1[SalvageSum], ROW()), INDEX(Table2[SalvageSum], ROW()-ROWS(Table1[])))</f>
        <v>0</v>
      </c>
      <c r="M727" s="50" cm="1">
        <f t="array" ref="M727">IF(ROW()&lt;=ROWS(Table1[]), INDEX(Table1[ExpSalv], ROW()), INDEX(Table2[ExpSalv], ROW()-ROWS(Table1[])))</f>
        <v>0</v>
      </c>
      <c r="N727" t="str" cm="1">
        <f t="array" ref="N727">IF(ROW()&lt;=ROWS(Table1[]), INDEX(Table1[Agency], ROW()), INDEX(Table2[Agency], ROW()-ROWS(Table1[])))</f>
        <v>USFWS</v>
      </c>
      <c r="O727" cm="1">
        <f t="array" ref="O727">IF(ROW()&lt;=ROWS(Table1[]), INDEX(Table1[Notes], ROW()), INDEX(Table2[Comments], ROW()-ROWS(Table1[])))</f>
        <v>0</v>
      </c>
    </row>
    <row r="728" spans="1:15" x14ac:dyDescent="0.25">
      <c r="A728" cm="1">
        <f t="array" ref="A728">IF(ROW()&lt;=ROWS(Table1[]), INDEX(Table1[SurveyNo], ROW()), INDEX(Table2[SurveyNo], ROW()-ROWS(Table1[])))</f>
        <v>0</v>
      </c>
      <c r="B728" s="77" cm="1">
        <f t="array" ref="B728">IF(ROW()&lt;=ROWS(Table1[]), INDEX(Table1[Date], ROW()), INDEX(Table2[Date], ROW()-ROWS(Table1[])))</f>
        <v>45665</v>
      </c>
      <c r="C728" cm="1">
        <f t="array" ref="C728">IF(ROW()&lt;=ROWS(Table1[]), INDEX(Table1[SampleID], ROW()), INDEX(Table2[SampleID], ROW()-ROWS(Table1[])))</f>
        <v>0</v>
      </c>
      <c r="D728" t="str" cm="1">
        <f t="array" ref="D728">IF(ROW()&lt;=ROWS(Table1[]), INDEX(Table1[Survey], ROW()), INDEX(Table2[Survey], ROW()-ROWS(Table1[])))</f>
        <v>Chipps</v>
      </c>
      <c r="E728" t="str" cm="1">
        <f t="array" ref="E728">IF(ROW()&lt;=ROWS(Table1[]), INDEX(Table1[Station Code], ROW()), INDEX(Table2[Station], ROW()-ROWS(Table1[])))</f>
        <v>SB018M</v>
      </c>
      <c r="F728" cm="1">
        <f t="array" ref="F728">IF(ROW()&lt;=ROWS(Table1[]), INDEX(Table1[Region], ROW()), INDEX(Table2[Region], ROW()-ROWS(Table1[])))</f>
        <v>0</v>
      </c>
      <c r="G728" cm="1">
        <f t="array" ref="G728">IF(ROW()&lt;=ROWS(Table1[]), INDEX(Table1[Subregion], ROW()), INDEX(Table2[Subregion], ROW()-ROWS(Table1[])))</f>
        <v>0</v>
      </c>
      <c r="H728" t="str" cm="1">
        <f t="array" ref="H728">IF(ROW()&lt;=ROWS(Table1[]), INDEX(Table1[Stratum], ROW()), INDEX(Table2[Stratum], ROW()-ROWS(Table1[])))</f>
        <v>Chipps Island</v>
      </c>
      <c r="I728" cm="1">
        <f t="array" ref="I728">IF(ROW()&lt;=ROWS(Table1[]), INDEX(Table1[Fork Length], ROW()), INDEX(Table2[Length], ROW()-ROWS(Table1[])))</f>
        <v>82</v>
      </c>
      <c r="J728" cm="1">
        <f t="array" ref="J728">IF(ROW()&lt;=ROWS(Table1[]), INDEX(Table1[Catch], ROW()), INDEX(Table2[Frequency], ROW()-ROWS(Table1[])))</f>
        <v>1</v>
      </c>
      <c r="K728" t="str" cm="1">
        <f t="array" ref="K728">IF(ROW()&lt;=ROWS(Table1[]), INDEX(Table1[Life Stage], ROW()), INDEX(Table2[Life Stage], ROW()-ROWS(Table1[])))</f>
        <v>Juvenile</v>
      </c>
      <c r="L728" s="50" cm="1">
        <f t="array" ref="L728">IF(ROW()&lt;=ROWS(Table1[]), INDEX(Table1[SalvageSum], ROW()), INDEX(Table2[SalvageSum], ROW()-ROWS(Table1[])))</f>
        <v>0</v>
      </c>
      <c r="M728" s="50" cm="1">
        <f t="array" ref="M728">IF(ROW()&lt;=ROWS(Table1[]), INDEX(Table1[ExpSalv], ROW()), INDEX(Table2[ExpSalv], ROW()-ROWS(Table1[])))</f>
        <v>0</v>
      </c>
      <c r="N728" t="str" cm="1">
        <f t="array" ref="N728">IF(ROW()&lt;=ROWS(Table1[]), INDEX(Table1[Agency], ROW()), INDEX(Table2[Agency], ROW()-ROWS(Table1[])))</f>
        <v>USFWS</v>
      </c>
      <c r="O728" cm="1">
        <f t="array" ref="O728">IF(ROW()&lt;=ROWS(Table1[]), INDEX(Table1[Notes], ROW()), INDEX(Table2[Comments], ROW()-ROWS(Table1[])))</f>
        <v>0</v>
      </c>
    </row>
    <row r="729" spans="1:15" x14ac:dyDescent="0.25">
      <c r="A729" cm="1">
        <f t="array" ref="A729">IF(ROW()&lt;=ROWS(Table1[]), INDEX(Table1[SurveyNo], ROW()), INDEX(Table2[SurveyNo], ROW()-ROWS(Table1[])))</f>
        <v>0</v>
      </c>
      <c r="B729" s="77" cm="1">
        <f t="array" ref="B729">IF(ROW()&lt;=ROWS(Table1[]), INDEX(Table1[Date], ROW()), INDEX(Table2[Date], ROW()-ROWS(Table1[])))</f>
        <v>45665</v>
      </c>
      <c r="C729" cm="1">
        <f t="array" ref="C729">IF(ROW()&lt;=ROWS(Table1[]), INDEX(Table1[SampleID], ROW()), INDEX(Table2[SampleID], ROW()-ROWS(Table1[])))</f>
        <v>0</v>
      </c>
      <c r="D729" t="str" cm="1">
        <f t="array" ref="D729">IF(ROW()&lt;=ROWS(Table1[]), INDEX(Table1[Survey], ROW()), INDEX(Table2[Survey], ROW()-ROWS(Table1[])))</f>
        <v>Chipps</v>
      </c>
      <c r="E729" t="str" cm="1">
        <f t="array" ref="E729">IF(ROW()&lt;=ROWS(Table1[]), INDEX(Table1[Station Code], ROW()), INDEX(Table2[Station], ROW()-ROWS(Table1[])))</f>
        <v>SB018M</v>
      </c>
      <c r="F729" cm="1">
        <f t="array" ref="F729">IF(ROW()&lt;=ROWS(Table1[]), INDEX(Table1[Region], ROW()), INDEX(Table2[Region], ROW()-ROWS(Table1[])))</f>
        <v>0</v>
      </c>
      <c r="G729" cm="1">
        <f t="array" ref="G729">IF(ROW()&lt;=ROWS(Table1[]), INDEX(Table1[Subregion], ROW()), INDEX(Table2[Subregion], ROW()-ROWS(Table1[])))</f>
        <v>0</v>
      </c>
      <c r="H729" t="str" cm="1">
        <f t="array" ref="H729">IF(ROW()&lt;=ROWS(Table1[]), INDEX(Table1[Stratum], ROW()), INDEX(Table2[Stratum], ROW()-ROWS(Table1[])))</f>
        <v>Chipps Island</v>
      </c>
      <c r="I729" cm="1">
        <f t="array" ref="I729">IF(ROW()&lt;=ROWS(Table1[]), INDEX(Table1[Fork Length], ROW()), INDEX(Table2[Length], ROW()-ROWS(Table1[])))</f>
        <v>84</v>
      </c>
      <c r="J729" cm="1">
        <f t="array" ref="J729">IF(ROW()&lt;=ROWS(Table1[]), INDEX(Table1[Catch], ROW()), INDEX(Table2[Frequency], ROW()-ROWS(Table1[])))</f>
        <v>1</v>
      </c>
      <c r="K729" t="str" cm="1">
        <f t="array" ref="K729">IF(ROW()&lt;=ROWS(Table1[]), INDEX(Table1[Life Stage], ROW()), INDEX(Table2[Life Stage], ROW()-ROWS(Table1[])))</f>
        <v>Juvenile</v>
      </c>
      <c r="L729" s="50" cm="1">
        <f t="array" ref="L729">IF(ROW()&lt;=ROWS(Table1[]), INDEX(Table1[SalvageSum], ROW()), INDEX(Table2[SalvageSum], ROW()-ROWS(Table1[])))</f>
        <v>0</v>
      </c>
      <c r="M729" s="50" cm="1">
        <f t="array" ref="M729">IF(ROW()&lt;=ROWS(Table1[]), INDEX(Table1[ExpSalv], ROW()), INDEX(Table2[ExpSalv], ROW()-ROWS(Table1[])))</f>
        <v>0</v>
      </c>
      <c r="N729" t="str" cm="1">
        <f t="array" ref="N729">IF(ROW()&lt;=ROWS(Table1[]), INDEX(Table1[Agency], ROW()), INDEX(Table2[Agency], ROW()-ROWS(Table1[])))</f>
        <v>USFWS</v>
      </c>
      <c r="O729" cm="1">
        <f t="array" ref="O729">IF(ROW()&lt;=ROWS(Table1[]), INDEX(Table1[Notes], ROW()), INDEX(Table2[Comments], ROW()-ROWS(Table1[])))</f>
        <v>0</v>
      </c>
    </row>
    <row r="730" spans="1:15" x14ac:dyDescent="0.25">
      <c r="A730" cm="1">
        <f t="array" ref="A730">IF(ROW()&lt;=ROWS(Table1[]), INDEX(Table1[SurveyNo], ROW()), INDEX(Table2[SurveyNo], ROW()-ROWS(Table1[])))</f>
        <v>0</v>
      </c>
      <c r="B730" s="77" cm="1">
        <f t="array" ref="B730">IF(ROW()&lt;=ROWS(Table1[]), INDEX(Table1[Date], ROW()), INDEX(Table2[Date], ROW()-ROWS(Table1[])))</f>
        <v>45665</v>
      </c>
      <c r="C730" cm="1">
        <f t="array" ref="C730">IF(ROW()&lt;=ROWS(Table1[]), INDEX(Table1[SampleID], ROW()), INDEX(Table2[SampleID], ROW()-ROWS(Table1[])))</f>
        <v>0</v>
      </c>
      <c r="D730" t="str" cm="1">
        <f t="array" ref="D730">IF(ROW()&lt;=ROWS(Table1[]), INDEX(Table1[Survey], ROW()), INDEX(Table2[Survey], ROW()-ROWS(Table1[])))</f>
        <v>Chipps</v>
      </c>
      <c r="E730" t="str" cm="1">
        <f t="array" ref="E730">IF(ROW()&lt;=ROWS(Table1[]), INDEX(Table1[Station Code], ROW()), INDEX(Table2[Station], ROW()-ROWS(Table1[])))</f>
        <v>SB018M</v>
      </c>
      <c r="F730" cm="1">
        <f t="array" ref="F730">IF(ROW()&lt;=ROWS(Table1[]), INDEX(Table1[Region], ROW()), INDEX(Table2[Region], ROW()-ROWS(Table1[])))</f>
        <v>0</v>
      </c>
      <c r="G730" cm="1">
        <f t="array" ref="G730">IF(ROW()&lt;=ROWS(Table1[]), INDEX(Table1[Subregion], ROW()), INDEX(Table2[Subregion], ROW()-ROWS(Table1[])))</f>
        <v>0</v>
      </c>
      <c r="H730" t="str" cm="1">
        <f t="array" ref="H730">IF(ROW()&lt;=ROWS(Table1[]), INDEX(Table1[Stratum], ROW()), INDEX(Table2[Stratum], ROW()-ROWS(Table1[])))</f>
        <v>Chipps Island</v>
      </c>
      <c r="I730" cm="1">
        <f t="array" ref="I730">IF(ROW()&lt;=ROWS(Table1[]), INDEX(Table1[Fork Length], ROW()), INDEX(Table2[Length], ROW()-ROWS(Table1[])))</f>
        <v>109</v>
      </c>
      <c r="J730" cm="1">
        <f t="array" ref="J730">IF(ROW()&lt;=ROWS(Table1[]), INDEX(Table1[Catch], ROW()), INDEX(Table2[Frequency], ROW()-ROWS(Table1[])))</f>
        <v>1</v>
      </c>
      <c r="K730" t="str" cm="1">
        <f t="array" ref="K730">IF(ROW()&lt;=ROWS(Table1[]), INDEX(Table1[Life Stage], ROW()), INDEX(Table2[Life Stage], ROW()-ROWS(Table1[])))</f>
        <v>Adult</v>
      </c>
      <c r="L730" s="50" cm="1">
        <f t="array" ref="L730">IF(ROW()&lt;=ROWS(Table1[]), INDEX(Table1[SalvageSum], ROW()), INDEX(Table2[SalvageSum], ROW()-ROWS(Table1[])))</f>
        <v>0</v>
      </c>
      <c r="M730" s="50" cm="1">
        <f t="array" ref="M730">IF(ROW()&lt;=ROWS(Table1[]), INDEX(Table1[ExpSalv], ROW()), INDEX(Table2[ExpSalv], ROW()-ROWS(Table1[])))</f>
        <v>0</v>
      </c>
      <c r="N730" t="str" cm="1">
        <f t="array" ref="N730">IF(ROW()&lt;=ROWS(Table1[]), INDEX(Table1[Agency], ROW()), INDEX(Table2[Agency], ROW()-ROWS(Table1[])))</f>
        <v>USFWS</v>
      </c>
      <c r="O730" cm="1">
        <f t="array" ref="O730">IF(ROW()&lt;=ROWS(Table1[]), INDEX(Table1[Notes], ROW()), INDEX(Table2[Comments], ROW()-ROWS(Table1[])))</f>
        <v>0</v>
      </c>
    </row>
    <row r="731" spans="1:15" x14ac:dyDescent="0.25">
      <c r="A731" cm="1">
        <f t="array" ref="A731">IF(ROW()&lt;=ROWS(Table1[]), INDEX(Table1[SurveyNo], ROW()), INDEX(Table2[SurveyNo], ROW()-ROWS(Table1[])))</f>
        <v>0</v>
      </c>
      <c r="B731" s="77" cm="1">
        <f t="array" ref="B731">IF(ROW()&lt;=ROWS(Table1[]), INDEX(Table1[Date], ROW()), INDEX(Table2[Date], ROW()-ROWS(Table1[])))</f>
        <v>45665</v>
      </c>
      <c r="C731" cm="1">
        <f t="array" ref="C731">IF(ROW()&lt;=ROWS(Table1[]), INDEX(Table1[SampleID], ROW()), INDEX(Table2[SampleID], ROW()-ROWS(Table1[])))</f>
        <v>0</v>
      </c>
      <c r="D731" t="str" cm="1">
        <f t="array" ref="D731">IF(ROW()&lt;=ROWS(Table1[]), INDEX(Table1[Survey], ROW()), INDEX(Table2[Survey], ROW()-ROWS(Table1[])))</f>
        <v>Chipps</v>
      </c>
      <c r="E731" t="str" cm="1">
        <f t="array" ref="E731">IF(ROW()&lt;=ROWS(Table1[]), INDEX(Table1[Station Code], ROW()), INDEX(Table2[Station], ROW()-ROWS(Table1[])))</f>
        <v>SB018M</v>
      </c>
      <c r="F731" cm="1">
        <f t="array" ref="F731">IF(ROW()&lt;=ROWS(Table1[]), INDEX(Table1[Region], ROW()), INDEX(Table2[Region], ROW()-ROWS(Table1[])))</f>
        <v>0</v>
      </c>
      <c r="G731" cm="1">
        <f t="array" ref="G731">IF(ROW()&lt;=ROWS(Table1[]), INDEX(Table1[Subregion], ROW()), INDEX(Table2[Subregion], ROW()-ROWS(Table1[])))</f>
        <v>0</v>
      </c>
      <c r="H731" t="str" cm="1">
        <f t="array" ref="H731">IF(ROW()&lt;=ROWS(Table1[]), INDEX(Table1[Stratum], ROW()), INDEX(Table2[Stratum], ROW()-ROWS(Table1[])))</f>
        <v>Chipps Island</v>
      </c>
      <c r="I731" cm="1">
        <f t="array" ref="I731">IF(ROW()&lt;=ROWS(Table1[]), INDEX(Table1[Fork Length], ROW()), INDEX(Table2[Length], ROW()-ROWS(Table1[])))</f>
        <v>120</v>
      </c>
      <c r="J731" cm="1">
        <f t="array" ref="J731">IF(ROW()&lt;=ROWS(Table1[]), INDEX(Table1[Catch], ROW()), INDEX(Table2[Frequency], ROW()-ROWS(Table1[])))</f>
        <v>1</v>
      </c>
      <c r="K731" t="str" cm="1">
        <f t="array" ref="K731">IF(ROW()&lt;=ROWS(Table1[]), INDEX(Table1[Life Stage], ROW()), INDEX(Table2[Life Stage], ROW()-ROWS(Table1[])))</f>
        <v>Adult</v>
      </c>
      <c r="L731" s="50" cm="1">
        <f t="array" ref="L731">IF(ROW()&lt;=ROWS(Table1[]), INDEX(Table1[SalvageSum], ROW()), INDEX(Table2[SalvageSum], ROW()-ROWS(Table1[])))</f>
        <v>0</v>
      </c>
      <c r="M731" s="50" cm="1">
        <f t="array" ref="M731">IF(ROW()&lt;=ROWS(Table1[]), INDEX(Table1[ExpSalv], ROW()), INDEX(Table2[ExpSalv], ROW()-ROWS(Table1[])))</f>
        <v>0</v>
      </c>
      <c r="N731" t="str" cm="1">
        <f t="array" ref="N731">IF(ROW()&lt;=ROWS(Table1[]), INDEX(Table1[Agency], ROW()), INDEX(Table2[Agency], ROW()-ROWS(Table1[])))</f>
        <v>USFWS</v>
      </c>
      <c r="O731" cm="1">
        <f t="array" ref="O731">IF(ROW()&lt;=ROWS(Table1[]), INDEX(Table1[Notes], ROW()), INDEX(Table2[Comments], ROW()-ROWS(Table1[])))</f>
        <v>0</v>
      </c>
    </row>
    <row r="732" spans="1:15" x14ac:dyDescent="0.25">
      <c r="A732" cm="1">
        <f t="array" ref="A732">IF(ROW()&lt;=ROWS(Table1[]), INDEX(Table1[SurveyNo], ROW()), INDEX(Table2[SurveyNo], ROW()-ROWS(Table1[])))</f>
        <v>0</v>
      </c>
      <c r="B732" s="77" cm="1">
        <f t="array" ref="B732">IF(ROW()&lt;=ROWS(Table1[]), INDEX(Table1[Date], ROW()), INDEX(Table2[Date], ROW()-ROWS(Table1[])))</f>
        <v>45665</v>
      </c>
      <c r="C732" cm="1">
        <f t="array" ref="C732">IF(ROW()&lt;=ROWS(Table1[]), INDEX(Table1[SampleID], ROW()), INDEX(Table2[SampleID], ROW()-ROWS(Table1[])))</f>
        <v>0</v>
      </c>
      <c r="D732" t="str" cm="1">
        <f t="array" ref="D732">IF(ROW()&lt;=ROWS(Table1[]), INDEX(Table1[Survey], ROW()), INDEX(Table2[Survey], ROW()-ROWS(Table1[])))</f>
        <v>Chipps</v>
      </c>
      <c r="E732" t="str" cm="1">
        <f t="array" ref="E732">IF(ROW()&lt;=ROWS(Table1[]), INDEX(Table1[Station Code], ROW()), INDEX(Table2[Station], ROW()-ROWS(Table1[])))</f>
        <v>SB018M</v>
      </c>
      <c r="F732" cm="1">
        <f t="array" ref="F732">IF(ROW()&lt;=ROWS(Table1[]), INDEX(Table1[Region], ROW()), INDEX(Table2[Region], ROW()-ROWS(Table1[])))</f>
        <v>0</v>
      </c>
      <c r="G732" cm="1">
        <f t="array" ref="G732">IF(ROW()&lt;=ROWS(Table1[]), INDEX(Table1[Subregion], ROW()), INDEX(Table2[Subregion], ROW()-ROWS(Table1[])))</f>
        <v>0</v>
      </c>
      <c r="H732" t="str" cm="1">
        <f t="array" ref="H732">IF(ROW()&lt;=ROWS(Table1[]), INDEX(Table1[Stratum], ROW()), INDEX(Table2[Stratum], ROW()-ROWS(Table1[])))</f>
        <v>Chipps Island</v>
      </c>
      <c r="I732" cm="1">
        <f t="array" ref="I732">IF(ROW()&lt;=ROWS(Table1[]), INDEX(Table1[Fork Length], ROW()), INDEX(Table2[Length], ROW()-ROWS(Table1[])))</f>
        <v>78</v>
      </c>
      <c r="J732" cm="1">
        <f t="array" ref="J732">IF(ROW()&lt;=ROWS(Table1[]), INDEX(Table1[Catch], ROW()), INDEX(Table2[Frequency], ROW()-ROWS(Table1[])))</f>
        <v>1</v>
      </c>
      <c r="K732" t="str" cm="1">
        <f t="array" ref="K732">IF(ROW()&lt;=ROWS(Table1[]), INDEX(Table1[Life Stage], ROW()), INDEX(Table2[Life Stage], ROW()-ROWS(Table1[])))</f>
        <v>Juvenile</v>
      </c>
      <c r="L732" s="50" cm="1">
        <f t="array" ref="L732">IF(ROW()&lt;=ROWS(Table1[]), INDEX(Table1[SalvageSum], ROW()), INDEX(Table2[SalvageSum], ROW()-ROWS(Table1[])))</f>
        <v>0</v>
      </c>
      <c r="M732" s="50" cm="1">
        <f t="array" ref="M732">IF(ROW()&lt;=ROWS(Table1[]), INDEX(Table1[ExpSalv], ROW()), INDEX(Table2[ExpSalv], ROW()-ROWS(Table1[])))</f>
        <v>0</v>
      </c>
      <c r="N732" t="str" cm="1">
        <f t="array" ref="N732">IF(ROW()&lt;=ROWS(Table1[]), INDEX(Table1[Agency], ROW()), INDEX(Table2[Agency], ROW()-ROWS(Table1[])))</f>
        <v>USFWS</v>
      </c>
      <c r="O732" cm="1">
        <f t="array" ref="O732">IF(ROW()&lt;=ROWS(Table1[]), INDEX(Table1[Notes], ROW()), INDEX(Table2[Comments], ROW()-ROWS(Table1[])))</f>
        <v>0</v>
      </c>
    </row>
    <row r="733" spans="1:15" x14ac:dyDescent="0.25">
      <c r="A733" cm="1">
        <f t="array" ref="A733">IF(ROW()&lt;=ROWS(Table1[]), INDEX(Table1[SurveyNo], ROW()), INDEX(Table2[SurveyNo], ROW()-ROWS(Table1[])))</f>
        <v>0</v>
      </c>
      <c r="B733" s="77" cm="1">
        <f t="array" ref="B733">IF(ROW()&lt;=ROWS(Table1[]), INDEX(Table1[Date], ROW()), INDEX(Table2[Date], ROW()-ROWS(Table1[])))</f>
        <v>45665</v>
      </c>
      <c r="C733" cm="1">
        <f t="array" ref="C733">IF(ROW()&lt;=ROWS(Table1[]), INDEX(Table1[SampleID], ROW()), INDEX(Table2[SampleID], ROW()-ROWS(Table1[])))</f>
        <v>0</v>
      </c>
      <c r="D733" t="str" cm="1">
        <f t="array" ref="D733">IF(ROW()&lt;=ROWS(Table1[]), INDEX(Table1[Survey], ROW()), INDEX(Table2[Survey], ROW()-ROWS(Table1[])))</f>
        <v>Chipps</v>
      </c>
      <c r="E733" t="str" cm="1">
        <f t="array" ref="E733">IF(ROW()&lt;=ROWS(Table1[]), INDEX(Table1[Station Code], ROW()), INDEX(Table2[Station], ROW()-ROWS(Table1[])))</f>
        <v>SB018M</v>
      </c>
      <c r="F733" cm="1">
        <f t="array" ref="F733">IF(ROW()&lt;=ROWS(Table1[]), INDEX(Table1[Region], ROW()), INDEX(Table2[Region], ROW()-ROWS(Table1[])))</f>
        <v>0</v>
      </c>
      <c r="G733" cm="1">
        <f t="array" ref="G733">IF(ROW()&lt;=ROWS(Table1[]), INDEX(Table1[Subregion], ROW()), INDEX(Table2[Subregion], ROW()-ROWS(Table1[])))</f>
        <v>0</v>
      </c>
      <c r="H733" t="str" cm="1">
        <f t="array" ref="H733">IF(ROW()&lt;=ROWS(Table1[]), INDEX(Table1[Stratum], ROW()), INDEX(Table2[Stratum], ROW()-ROWS(Table1[])))</f>
        <v>Chipps Island</v>
      </c>
      <c r="I733" cm="1">
        <f t="array" ref="I733">IF(ROW()&lt;=ROWS(Table1[]), INDEX(Table1[Fork Length], ROW()), INDEX(Table2[Length], ROW()-ROWS(Table1[])))</f>
        <v>113</v>
      </c>
      <c r="J733" cm="1">
        <f t="array" ref="J733">IF(ROW()&lt;=ROWS(Table1[]), INDEX(Table1[Catch], ROW()), INDEX(Table2[Frequency], ROW()-ROWS(Table1[])))</f>
        <v>1</v>
      </c>
      <c r="K733" t="str" cm="1">
        <f t="array" ref="K733">IF(ROW()&lt;=ROWS(Table1[]), INDEX(Table1[Life Stage], ROW()), INDEX(Table2[Life Stage], ROW()-ROWS(Table1[])))</f>
        <v>Adult</v>
      </c>
      <c r="L733" s="50" cm="1">
        <f t="array" ref="L733">IF(ROW()&lt;=ROWS(Table1[]), INDEX(Table1[SalvageSum], ROW()), INDEX(Table2[SalvageSum], ROW()-ROWS(Table1[])))</f>
        <v>0</v>
      </c>
      <c r="M733" s="50" cm="1">
        <f t="array" ref="M733">IF(ROW()&lt;=ROWS(Table1[]), INDEX(Table1[ExpSalv], ROW()), INDEX(Table2[ExpSalv], ROW()-ROWS(Table1[])))</f>
        <v>0</v>
      </c>
      <c r="N733" t="str" cm="1">
        <f t="array" ref="N733">IF(ROW()&lt;=ROWS(Table1[]), INDEX(Table1[Agency], ROW()), INDEX(Table2[Agency], ROW()-ROWS(Table1[])))</f>
        <v>USFWS</v>
      </c>
      <c r="O733" cm="1">
        <f t="array" ref="O733">IF(ROW()&lt;=ROWS(Table1[]), INDEX(Table1[Notes], ROW()), INDEX(Table2[Comments], ROW()-ROWS(Table1[])))</f>
        <v>0</v>
      </c>
    </row>
    <row r="734" spans="1:15" x14ac:dyDescent="0.25">
      <c r="A734" cm="1">
        <f t="array" ref="A734">IF(ROW()&lt;=ROWS(Table1[]), INDEX(Table1[SurveyNo], ROW()), INDEX(Table2[SurveyNo], ROW()-ROWS(Table1[])))</f>
        <v>0</v>
      </c>
      <c r="B734" s="77" cm="1">
        <f t="array" ref="B734">IF(ROW()&lt;=ROWS(Table1[]), INDEX(Table1[Date], ROW()), INDEX(Table2[Date], ROW()-ROWS(Table1[])))</f>
        <v>45665</v>
      </c>
      <c r="C734" cm="1">
        <f t="array" ref="C734">IF(ROW()&lt;=ROWS(Table1[]), INDEX(Table1[SampleID], ROW()), INDEX(Table2[SampleID], ROW()-ROWS(Table1[])))</f>
        <v>0</v>
      </c>
      <c r="D734" t="str" cm="1">
        <f t="array" ref="D734">IF(ROW()&lt;=ROWS(Table1[]), INDEX(Table1[Survey], ROW()), INDEX(Table2[Survey], ROW()-ROWS(Table1[])))</f>
        <v>Chipps</v>
      </c>
      <c r="E734" t="str" cm="1">
        <f t="array" ref="E734">IF(ROW()&lt;=ROWS(Table1[]), INDEX(Table1[Station Code], ROW()), INDEX(Table2[Station], ROW()-ROWS(Table1[])))</f>
        <v>SB018M</v>
      </c>
      <c r="F734" cm="1">
        <f t="array" ref="F734">IF(ROW()&lt;=ROWS(Table1[]), INDEX(Table1[Region], ROW()), INDEX(Table2[Region], ROW()-ROWS(Table1[])))</f>
        <v>0</v>
      </c>
      <c r="G734" cm="1">
        <f t="array" ref="G734">IF(ROW()&lt;=ROWS(Table1[]), INDEX(Table1[Subregion], ROW()), INDEX(Table2[Subregion], ROW()-ROWS(Table1[])))</f>
        <v>0</v>
      </c>
      <c r="H734" t="str" cm="1">
        <f t="array" ref="H734">IF(ROW()&lt;=ROWS(Table1[]), INDEX(Table1[Stratum], ROW()), INDEX(Table2[Stratum], ROW()-ROWS(Table1[])))</f>
        <v>Chipps Island</v>
      </c>
      <c r="I734" cm="1">
        <f t="array" ref="I734">IF(ROW()&lt;=ROWS(Table1[]), INDEX(Table1[Fork Length], ROW()), INDEX(Table2[Length], ROW()-ROWS(Table1[])))</f>
        <v>117</v>
      </c>
      <c r="J734" cm="1">
        <f t="array" ref="J734">IF(ROW()&lt;=ROWS(Table1[]), INDEX(Table1[Catch], ROW()), INDEX(Table2[Frequency], ROW()-ROWS(Table1[])))</f>
        <v>1</v>
      </c>
      <c r="K734" t="str" cm="1">
        <f t="array" ref="K734">IF(ROW()&lt;=ROWS(Table1[]), INDEX(Table1[Life Stage], ROW()), INDEX(Table2[Life Stage], ROW()-ROWS(Table1[])))</f>
        <v>Adult</v>
      </c>
      <c r="L734" s="50" cm="1">
        <f t="array" ref="L734">IF(ROW()&lt;=ROWS(Table1[]), INDEX(Table1[SalvageSum], ROW()), INDEX(Table2[SalvageSum], ROW()-ROWS(Table1[])))</f>
        <v>0</v>
      </c>
      <c r="M734" s="50" cm="1">
        <f t="array" ref="M734">IF(ROW()&lt;=ROWS(Table1[]), INDEX(Table1[ExpSalv], ROW()), INDEX(Table2[ExpSalv], ROW()-ROWS(Table1[])))</f>
        <v>0</v>
      </c>
      <c r="N734" t="str" cm="1">
        <f t="array" ref="N734">IF(ROW()&lt;=ROWS(Table1[]), INDEX(Table1[Agency], ROW()), INDEX(Table2[Agency], ROW()-ROWS(Table1[])))</f>
        <v>USFWS</v>
      </c>
      <c r="O734" cm="1">
        <f t="array" ref="O734">IF(ROW()&lt;=ROWS(Table1[]), INDEX(Table1[Notes], ROW()), INDEX(Table2[Comments], ROW()-ROWS(Table1[])))</f>
        <v>0</v>
      </c>
    </row>
    <row r="735" spans="1:15" x14ac:dyDescent="0.25">
      <c r="A735" cm="1">
        <f t="array" ref="A735">IF(ROW()&lt;=ROWS(Table1[]), INDEX(Table1[SurveyNo], ROW()), INDEX(Table2[SurveyNo], ROW()-ROWS(Table1[])))</f>
        <v>0</v>
      </c>
      <c r="B735" s="77" cm="1">
        <f t="array" ref="B735">IF(ROW()&lt;=ROWS(Table1[]), INDEX(Table1[Date], ROW()), INDEX(Table2[Date], ROW()-ROWS(Table1[])))</f>
        <v>45665</v>
      </c>
      <c r="C735" cm="1">
        <f t="array" ref="C735">IF(ROW()&lt;=ROWS(Table1[]), INDEX(Table1[SampleID], ROW()), INDEX(Table2[SampleID], ROW()-ROWS(Table1[])))</f>
        <v>0</v>
      </c>
      <c r="D735" t="str" cm="1">
        <f t="array" ref="D735">IF(ROW()&lt;=ROWS(Table1[]), INDEX(Table1[Survey], ROW()), INDEX(Table2[Survey], ROW()-ROWS(Table1[])))</f>
        <v>Chipps</v>
      </c>
      <c r="E735" t="str" cm="1">
        <f t="array" ref="E735">IF(ROW()&lt;=ROWS(Table1[]), INDEX(Table1[Station Code], ROW()), INDEX(Table2[Station], ROW()-ROWS(Table1[])))</f>
        <v>SB018M</v>
      </c>
      <c r="F735" cm="1">
        <f t="array" ref="F735">IF(ROW()&lt;=ROWS(Table1[]), INDEX(Table1[Region], ROW()), INDEX(Table2[Region], ROW()-ROWS(Table1[])))</f>
        <v>0</v>
      </c>
      <c r="G735" cm="1">
        <f t="array" ref="G735">IF(ROW()&lt;=ROWS(Table1[]), INDEX(Table1[Subregion], ROW()), INDEX(Table2[Subregion], ROW()-ROWS(Table1[])))</f>
        <v>0</v>
      </c>
      <c r="H735" t="str" cm="1">
        <f t="array" ref="H735">IF(ROW()&lt;=ROWS(Table1[]), INDEX(Table1[Stratum], ROW()), INDEX(Table2[Stratum], ROW()-ROWS(Table1[])))</f>
        <v>Chipps Island</v>
      </c>
      <c r="I735" cm="1">
        <f t="array" ref="I735">IF(ROW()&lt;=ROWS(Table1[]), INDEX(Table1[Fork Length], ROW()), INDEX(Table2[Length], ROW()-ROWS(Table1[])))</f>
        <v>102</v>
      </c>
      <c r="J735" cm="1">
        <f t="array" ref="J735">IF(ROW()&lt;=ROWS(Table1[]), INDEX(Table1[Catch], ROW()), INDEX(Table2[Frequency], ROW()-ROWS(Table1[])))</f>
        <v>2</v>
      </c>
      <c r="K735" t="str" cm="1">
        <f t="array" ref="K735">IF(ROW()&lt;=ROWS(Table1[]), INDEX(Table1[Life Stage], ROW()), INDEX(Table2[Life Stage], ROW()-ROWS(Table1[])))</f>
        <v>Adult</v>
      </c>
      <c r="L735" s="50" cm="1">
        <f t="array" ref="L735">IF(ROW()&lt;=ROWS(Table1[]), INDEX(Table1[SalvageSum], ROW()), INDEX(Table2[SalvageSum], ROW()-ROWS(Table1[])))</f>
        <v>0</v>
      </c>
      <c r="M735" s="50" cm="1">
        <f t="array" ref="M735">IF(ROW()&lt;=ROWS(Table1[]), INDEX(Table1[ExpSalv], ROW()), INDEX(Table2[ExpSalv], ROW()-ROWS(Table1[])))</f>
        <v>0</v>
      </c>
      <c r="N735" t="str" cm="1">
        <f t="array" ref="N735">IF(ROW()&lt;=ROWS(Table1[]), INDEX(Table1[Agency], ROW()), INDEX(Table2[Agency], ROW()-ROWS(Table1[])))</f>
        <v>USFWS</v>
      </c>
      <c r="O735" cm="1">
        <f t="array" ref="O735">IF(ROW()&lt;=ROWS(Table1[]), INDEX(Table1[Notes], ROW()), INDEX(Table2[Comments], ROW()-ROWS(Table1[])))</f>
        <v>0</v>
      </c>
    </row>
    <row r="736" spans="1:15" x14ac:dyDescent="0.25">
      <c r="A736" cm="1">
        <f t="array" ref="A736">IF(ROW()&lt;=ROWS(Table1[]), INDEX(Table1[SurveyNo], ROW()), INDEX(Table2[SurveyNo], ROW()-ROWS(Table1[])))</f>
        <v>0</v>
      </c>
      <c r="B736" s="77" cm="1">
        <f t="array" ref="B736">IF(ROW()&lt;=ROWS(Table1[]), INDEX(Table1[Date], ROW()), INDEX(Table2[Date], ROW()-ROWS(Table1[])))</f>
        <v>45665</v>
      </c>
      <c r="C736" cm="1">
        <f t="array" ref="C736">IF(ROW()&lt;=ROWS(Table1[]), INDEX(Table1[SampleID], ROW()), INDEX(Table2[SampleID], ROW()-ROWS(Table1[])))</f>
        <v>0</v>
      </c>
      <c r="D736" t="str" cm="1">
        <f t="array" ref="D736">IF(ROW()&lt;=ROWS(Table1[]), INDEX(Table1[Survey], ROW()), INDEX(Table2[Survey], ROW()-ROWS(Table1[])))</f>
        <v>Chipps</v>
      </c>
      <c r="E736" t="str" cm="1">
        <f t="array" ref="E736">IF(ROW()&lt;=ROWS(Table1[]), INDEX(Table1[Station Code], ROW()), INDEX(Table2[Station], ROW()-ROWS(Table1[])))</f>
        <v>SB018M</v>
      </c>
      <c r="F736" cm="1">
        <f t="array" ref="F736">IF(ROW()&lt;=ROWS(Table1[]), INDEX(Table1[Region], ROW()), INDEX(Table2[Region], ROW()-ROWS(Table1[])))</f>
        <v>0</v>
      </c>
      <c r="G736" cm="1">
        <f t="array" ref="G736">IF(ROW()&lt;=ROWS(Table1[]), INDEX(Table1[Subregion], ROW()), INDEX(Table2[Subregion], ROW()-ROWS(Table1[])))</f>
        <v>0</v>
      </c>
      <c r="H736" t="str" cm="1">
        <f t="array" ref="H736">IF(ROW()&lt;=ROWS(Table1[]), INDEX(Table1[Stratum], ROW()), INDEX(Table2[Stratum], ROW()-ROWS(Table1[])))</f>
        <v>Chipps Island</v>
      </c>
      <c r="I736" cm="1">
        <f t="array" ref="I736">IF(ROW()&lt;=ROWS(Table1[]), INDEX(Table1[Fork Length], ROW()), INDEX(Table2[Length], ROW()-ROWS(Table1[])))</f>
        <v>108</v>
      </c>
      <c r="J736" cm="1">
        <f t="array" ref="J736">IF(ROW()&lt;=ROWS(Table1[]), INDEX(Table1[Catch], ROW()), INDEX(Table2[Frequency], ROW()-ROWS(Table1[])))</f>
        <v>1</v>
      </c>
      <c r="K736" t="str" cm="1">
        <f t="array" ref="K736">IF(ROW()&lt;=ROWS(Table1[]), INDEX(Table1[Life Stage], ROW()), INDEX(Table2[Life Stage], ROW()-ROWS(Table1[])))</f>
        <v>Adult</v>
      </c>
      <c r="L736" s="50" cm="1">
        <f t="array" ref="L736">IF(ROW()&lt;=ROWS(Table1[]), INDEX(Table1[SalvageSum], ROW()), INDEX(Table2[SalvageSum], ROW()-ROWS(Table1[])))</f>
        <v>0</v>
      </c>
      <c r="M736" s="50" cm="1">
        <f t="array" ref="M736">IF(ROW()&lt;=ROWS(Table1[]), INDEX(Table1[ExpSalv], ROW()), INDEX(Table2[ExpSalv], ROW()-ROWS(Table1[])))</f>
        <v>0</v>
      </c>
      <c r="N736" t="str" cm="1">
        <f t="array" ref="N736">IF(ROW()&lt;=ROWS(Table1[]), INDEX(Table1[Agency], ROW()), INDEX(Table2[Agency], ROW()-ROWS(Table1[])))</f>
        <v>USFWS</v>
      </c>
      <c r="O736" cm="1">
        <f t="array" ref="O736">IF(ROW()&lt;=ROWS(Table1[]), INDEX(Table1[Notes], ROW()), INDEX(Table2[Comments], ROW()-ROWS(Table1[])))</f>
        <v>0</v>
      </c>
    </row>
    <row r="737" spans="1:15" x14ac:dyDescent="0.25">
      <c r="A737" cm="1">
        <f t="array" ref="A737">IF(ROW()&lt;=ROWS(Table1[]), INDEX(Table1[SurveyNo], ROW()), INDEX(Table2[SurveyNo], ROW()-ROWS(Table1[])))</f>
        <v>0</v>
      </c>
      <c r="B737" s="77" cm="1">
        <f t="array" ref="B737">IF(ROW()&lt;=ROWS(Table1[]), INDEX(Table1[Date], ROW()), INDEX(Table2[Date], ROW()-ROWS(Table1[])))</f>
        <v>45665</v>
      </c>
      <c r="C737" cm="1">
        <f t="array" ref="C737">IF(ROW()&lt;=ROWS(Table1[]), INDEX(Table1[SampleID], ROW()), INDEX(Table2[SampleID], ROW()-ROWS(Table1[])))</f>
        <v>0</v>
      </c>
      <c r="D737" t="str" cm="1">
        <f t="array" ref="D737">IF(ROW()&lt;=ROWS(Table1[]), INDEX(Table1[Survey], ROW()), INDEX(Table2[Survey], ROW()-ROWS(Table1[])))</f>
        <v>Chipps</v>
      </c>
      <c r="E737" t="str" cm="1">
        <f t="array" ref="E737">IF(ROW()&lt;=ROWS(Table1[]), INDEX(Table1[Station Code], ROW()), INDEX(Table2[Station], ROW()-ROWS(Table1[])))</f>
        <v>SB018M</v>
      </c>
      <c r="F737" cm="1">
        <f t="array" ref="F737">IF(ROW()&lt;=ROWS(Table1[]), INDEX(Table1[Region], ROW()), INDEX(Table2[Region], ROW()-ROWS(Table1[])))</f>
        <v>0</v>
      </c>
      <c r="G737" cm="1">
        <f t="array" ref="G737">IF(ROW()&lt;=ROWS(Table1[]), INDEX(Table1[Subregion], ROW()), INDEX(Table2[Subregion], ROW()-ROWS(Table1[])))</f>
        <v>0</v>
      </c>
      <c r="H737" t="str" cm="1">
        <f t="array" ref="H737">IF(ROW()&lt;=ROWS(Table1[]), INDEX(Table1[Stratum], ROW()), INDEX(Table2[Stratum], ROW()-ROWS(Table1[])))</f>
        <v>Chipps Island</v>
      </c>
      <c r="I737" cm="1">
        <f t="array" ref="I737">IF(ROW()&lt;=ROWS(Table1[]), INDEX(Table1[Fork Length], ROW()), INDEX(Table2[Length], ROW()-ROWS(Table1[])))</f>
        <v>69</v>
      </c>
      <c r="J737" cm="1">
        <f t="array" ref="J737">IF(ROW()&lt;=ROWS(Table1[]), INDEX(Table1[Catch], ROW()), INDEX(Table2[Frequency], ROW()-ROWS(Table1[])))</f>
        <v>1</v>
      </c>
      <c r="K737" t="str" cm="1">
        <f t="array" ref="K737">IF(ROW()&lt;=ROWS(Table1[]), INDEX(Table1[Life Stage], ROW()), INDEX(Table2[Life Stage], ROW()-ROWS(Table1[])))</f>
        <v>Juvenile</v>
      </c>
      <c r="L737" s="50" cm="1">
        <f t="array" ref="L737">IF(ROW()&lt;=ROWS(Table1[]), INDEX(Table1[SalvageSum], ROW()), INDEX(Table2[SalvageSum], ROW()-ROWS(Table1[])))</f>
        <v>0</v>
      </c>
      <c r="M737" s="50" cm="1">
        <f t="array" ref="M737">IF(ROW()&lt;=ROWS(Table1[]), INDEX(Table1[ExpSalv], ROW()), INDEX(Table2[ExpSalv], ROW()-ROWS(Table1[])))</f>
        <v>0</v>
      </c>
      <c r="N737" t="str" cm="1">
        <f t="array" ref="N737">IF(ROW()&lt;=ROWS(Table1[]), INDEX(Table1[Agency], ROW()), INDEX(Table2[Agency], ROW()-ROWS(Table1[])))</f>
        <v>USFWS</v>
      </c>
      <c r="O737" cm="1">
        <f t="array" ref="O737">IF(ROW()&lt;=ROWS(Table1[]), INDEX(Table1[Notes], ROW()), INDEX(Table2[Comments], ROW()-ROWS(Table1[])))</f>
        <v>0</v>
      </c>
    </row>
    <row r="738" spans="1:15" x14ac:dyDescent="0.25">
      <c r="A738" cm="1">
        <f t="array" ref="A738">IF(ROW()&lt;=ROWS(Table1[]), INDEX(Table1[SurveyNo], ROW()), INDEX(Table2[SurveyNo], ROW()-ROWS(Table1[])))</f>
        <v>0</v>
      </c>
      <c r="B738" s="77" cm="1">
        <f t="array" ref="B738">IF(ROW()&lt;=ROWS(Table1[]), INDEX(Table1[Date], ROW()), INDEX(Table2[Date], ROW()-ROWS(Table1[])))</f>
        <v>45665</v>
      </c>
      <c r="C738" cm="1">
        <f t="array" ref="C738">IF(ROW()&lt;=ROWS(Table1[]), INDEX(Table1[SampleID], ROW()), INDEX(Table2[SampleID], ROW()-ROWS(Table1[])))</f>
        <v>0</v>
      </c>
      <c r="D738" t="str" cm="1">
        <f t="array" ref="D738">IF(ROW()&lt;=ROWS(Table1[]), INDEX(Table1[Survey], ROW()), INDEX(Table2[Survey], ROW()-ROWS(Table1[])))</f>
        <v>Chipps</v>
      </c>
      <c r="E738" t="str" cm="1">
        <f t="array" ref="E738">IF(ROW()&lt;=ROWS(Table1[]), INDEX(Table1[Station Code], ROW()), INDEX(Table2[Station], ROW()-ROWS(Table1[])))</f>
        <v>SB018M</v>
      </c>
      <c r="F738" cm="1">
        <f t="array" ref="F738">IF(ROW()&lt;=ROWS(Table1[]), INDEX(Table1[Region], ROW()), INDEX(Table2[Region], ROW()-ROWS(Table1[])))</f>
        <v>0</v>
      </c>
      <c r="G738" cm="1">
        <f t="array" ref="G738">IF(ROW()&lt;=ROWS(Table1[]), INDEX(Table1[Subregion], ROW()), INDEX(Table2[Subregion], ROW()-ROWS(Table1[])))</f>
        <v>0</v>
      </c>
      <c r="H738" t="str" cm="1">
        <f t="array" ref="H738">IF(ROW()&lt;=ROWS(Table1[]), INDEX(Table1[Stratum], ROW()), INDEX(Table2[Stratum], ROW()-ROWS(Table1[])))</f>
        <v>Chipps Island</v>
      </c>
      <c r="I738" cm="1">
        <f t="array" ref="I738">IF(ROW()&lt;=ROWS(Table1[]), INDEX(Table1[Fork Length], ROW()), INDEX(Table2[Length], ROW()-ROWS(Table1[])))</f>
        <v>94</v>
      </c>
      <c r="J738" cm="1">
        <f t="array" ref="J738">IF(ROW()&lt;=ROWS(Table1[]), INDEX(Table1[Catch], ROW()), INDEX(Table2[Frequency], ROW()-ROWS(Table1[])))</f>
        <v>1</v>
      </c>
      <c r="K738" t="str" cm="1">
        <f t="array" ref="K738">IF(ROW()&lt;=ROWS(Table1[]), INDEX(Table1[Life Stage], ROW()), INDEX(Table2[Life Stage], ROW()-ROWS(Table1[])))</f>
        <v>Adult</v>
      </c>
      <c r="L738" s="50" cm="1">
        <f t="array" ref="L738">IF(ROW()&lt;=ROWS(Table1[]), INDEX(Table1[SalvageSum], ROW()), INDEX(Table2[SalvageSum], ROW()-ROWS(Table1[])))</f>
        <v>0</v>
      </c>
      <c r="M738" s="50" cm="1">
        <f t="array" ref="M738">IF(ROW()&lt;=ROWS(Table1[]), INDEX(Table1[ExpSalv], ROW()), INDEX(Table2[ExpSalv], ROW()-ROWS(Table1[])))</f>
        <v>0</v>
      </c>
      <c r="N738" t="str" cm="1">
        <f t="array" ref="N738">IF(ROW()&lt;=ROWS(Table1[]), INDEX(Table1[Agency], ROW()), INDEX(Table2[Agency], ROW()-ROWS(Table1[])))</f>
        <v>USFWS</v>
      </c>
      <c r="O738" cm="1">
        <f t="array" ref="O738">IF(ROW()&lt;=ROWS(Table1[]), INDEX(Table1[Notes], ROW()), INDEX(Table2[Comments], ROW()-ROWS(Table1[])))</f>
        <v>0</v>
      </c>
    </row>
    <row r="739" spans="1:15" x14ac:dyDescent="0.25">
      <c r="A739" cm="1">
        <f t="array" ref="A739">IF(ROW()&lt;=ROWS(Table1[]), INDEX(Table1[SurveyNo], ROW()), INDEX(Table2[SurveyNo], ROW()-ROWS(Table1[])))</f>
        <v>0</v>
      </c>
      <c r="B739" s="77" cm="1">
        <f t="array" ref="B739">IF(ROW()&lt;=ROWS(Table1[]), INDEX(Table1[Date], ROW()), INDEX(Table2[Date], ROW()-ROWS(Table1[])))</f>
        <v>45665</v>
      </c>
      <c r="C739" cm="1">
        <f t="array" ref="C739">IF(ROW()&lt;=ROWS(Table1[]), INDEX(Table1[SampleID], ROW()), INDEX(Table2[SampleID], ROW()-ROWS(Table1[])))</f>
        <v>0</v>
      </c>
      <c r="D739" t="str" cm="1">
        <f t="array" ref="D739">IF(ROW()&lt;=ROWS(Table1[]), INDEX(Table1[Survey], ROW()), INDEX(Table2[Survey], ROW()-ROWS(Table1[])))</f>
        <v>Chipps</v>
      </c>
      <c r="E739" t="str" cm="1">
        <f t="array" ref="E739">IF(ROW()&lt;=ROWS(Table1[]), INDEX(Table1[Station Code], ROW()), INDEX(Table2[Station], ROW()-ROWS(Table1[])))</f>
        <v>SB018M</v>
      </c>
      <c r="F739" cm="1">
        <f t="array" ref="F739">IF(ROW()&lt;=ROWS(Table1[]), INDEX(Table1[Region], ROW()), INDEX(Table2[Region], ROW()-ROWS(Table1[])))</f>
        <v>0</v>
      </c>
      <c r="G739" cm="1">
        <f t="array" ref="G739">IF(ROW()&lt;=ROWS(Table1[]), INDEX(Table1[Subregion], ROW()), INDEX(Table2[Subregion], ROW()-ROWS(Table1[])))</f>
        <v>0</v>
      </c>
      <c r="H739" t="str" cm="1">
        <f t="array" ref="H739">IF(ROW()&lt;=ROWS(Table1[]), INDEX(Table1[Stratum], ROW()), INDEX(Table2[Stratum], ROW()-ROWS(Table1[])))</f>
        <v>Chipps Island</v>
      </c>
      <c r="I739" cm="1">
        <f t="array" ref="I739">IF(ROW()&lt;=ROWS(Table1[]), INDEX(Table1[Fork Length], ROW()), INDEX(Table2[Length], ROW()-ROWS(Table1[])))</f>
        <v>103</v>
      </c>
      <c r="J739" cm="1">
        <f t="array" ref="J739">IF(ROW()&lt;=ROWS(Table1[]), INDEX(Table1[Catch], ROW()), INDEX(Table2[Frequency], ROW()-ROWS(Table1[])))</f>
        <v>1</v>
      </c>
      <c r="K739" t="str" cm="1">
        <f t="array" ref="K739">IF(ROW()&lt;=ROWS(Table1[]), INDEX(Table1[Life Stage], ROW()), INDEX(Table2[Life Stage], ROW()-ROWS(Table1[])))</f>
        <v>Adult</v>
      </c>
      <c r="L739" s="50" cm="1">
        <f t="array" ref="L739">IF(ROW()&lt;=ROWS(Table1[]), INDEX(Table1[SalvageSum], ROW()), INDEX(Table2[SalvageSum], ROW()-ROWS(Table1[])))</f>
        <v>0</v>
      </c>
      <c r="M739" s="50" cm="1">
        <f t="array" ref="M739">IF(ROW()&lt;=ROWS(Table1[]), INDEX(Table1[ExpSalv], ROW()), INDEX(Table2[ExpSalv], ROW()-ROWS(Table1[])))</f>
        <v>0</v>
      </c>
      <c r="N739" t="str" cm="1">
        <f t="array" ref="N739">IF(ROW()&lt;=ROWS(Table1[]), INDEX(Table1[Agency], ROW()), INDEX(Table2[Agency], ROW()-ROWS(Table1[])))</f>
        <v>USFWS</v>
      </c>
      <c r="O739" cm="1">
        <f t="array" ref="O739">IF(ROW()&lt;=ROWS(Table1[]), INDEX(Table1[Notes], ROW()), INDEX(Table2[Comments], ROW()-ROWS(Table1[])))</f>
        <v>0</v>
      </c>
    </row>
    <row r="740" spans="1:15" x14ac:dyDescent="0.25">
      <c r="A740" cm="1">
        <f t="array" ref="A740">IF(ROW()&lt;=ROWS(Table1[]), INDEX(Table1[SurveyNo], ROW()), INDEX(Table2[SurveyNo], ROW()-ROWS(Table1[])))</f>
        <v>0</v>
      </c>
      <c r="B740" s="77" cm="1">
        <f t="array" ref="B740">IF(ROW()&lt;=ROWS(Table1[]), INDEX(Table1[Date], ROW()), INDEX(Table2[Date], ROW()-ROWS(Table1[])))</f>
        <v>45665</v>
      </c>
      <c r="C740" cm="1">
        <f t="array" ref="C740">IF(ROW()&lt;=ROWS(Table1[]), INDEX(Table1[SampleID], ROW()), INDEX(Table2[SampleID], ROW()-ROWS(Table1[])))</f>
        <v>0</v>
      </c>
      <c r="D740" t="str" cm="1">
        <f t="array" ref="D740">IF(ROW()&lt;=ROWS(Table1[]), INDEX(Table1[Survey], ROW()), INDEX(Table2[Survey], ROW()-ROWS(Table1[])))</f>
        <v>Chipps</v>
      </c>
      <c r="E740" t="str" cm="1">
        <f t="array" ref="E740">IF(ROW()&lt;=ROWS(Table1[]), INDEX(Table1[Station Code], ROW()), INDEX(Table2[Station], ROW()-ROWS(Table1[])))</f>
        <v>SB018M</v>
      </c>
      <c r="F740" cm="1">
        <f t="array" ref="F740">IF(ROW()&lt;=ROWS(Table1[]), INDEX(Table1[Region], ROW()), INDEX(Table2[Region], ROW()-ROWS(Table1[])))</f>
        <v>0</v>
      </c>
      <c r="G740" cm="1">
        <f t="array" ref="G740">IF(ROW()&lt;=ROWS(Table1[]), INDEX(Table1[Subregion], ROW()), INDEX(Table2[Subregion], ROW()-ROWS(Table1[])))</f>
        <v>0</v>
      </c>
      <c r="H740" t="str" cm="1">
        <f t="array" ref="H740">IF(ROW()&lt;=ROWS(Table1[]), INDEX(Table1[Stratum], ROW()), INDEX(Table2[Stratum], ROW()-ROWS(Table1[])))</f>
        <v>Chipps Island</v>
      </c>
      <c r="I740" cm="1">
        <f t="array" ref="I740">IF(ROW()&lt;=ROWS(Table1[]), INDEX(Table1[Fork Length], ROW()), INDEX(Table2[Length], ROW()-ROWS(Table1[])))</f>
        <v>107</v>
      </c>
      <c r="J740" cm="1">
        <f t="array" ref="J740">IF(ROW()&lt;=ROWS(Table1[]), INDEX(Table1[Catch], ROW()), INDEX(Table2[Frequency], ROW()-ROWS(Table1[])))</f>
        <v>1</v>
      </c>
      <c r="K740" t="str" cm="1">
        <f t="array" ref="K740">IF(ROW()&lt;=ROWS(Table1[]), INDEX(Table1[Life Stage], ROW()), INDEX(Table2[Life Stage], ROW()-ROWS(Table1[])))</f>
        <v>Adult</v>
      </c>
      <c r="L740" s="50" cm="1">
        <f t="array" ref="L740">IF(ROW()&lt;=ROWS(Table1[]), INDEX(Table1[SalvageSum], ROW()), INDEX(Table2[SalvageSum], ROW()-ROWS(Table1[])))</f>
        <v>0</v>
      </c>
      <c r="M740" s="50" cm="1">
        <f t="array" ref="M740">IF(ROW()&lt;=ROWS(Table1[]), INDEX(Table1[ExpSalv], ROW()), INDEX(Table2[ExpSalv], ROW()-ROWS(Table1[])))</f>
        <v>0</v>
      </c>
      <c r="N740" t="str" cm="1">
        <f t="array" ref="N740">IF(ROW()&lt;=ROWS(Table1[]), INDEX(Table1[Agency], ROW()), INDEX(Table2[Agency], ROW()-ROWS(Table1[])))</f>
        <v>USFWS</v>
      </c>
      <c r="O740" cm="1">
        <f t="array" ref="O740">IF(ROW()&lt;=ROWS(Table1[]), INDEX(Table1[Notes], ROW()), INDEX(Table2[Comments], ROW()-ROWS(Table1[])))</f>
        <v>0</v>
      </c>
    </row>
    <row r="741" spans="1:15" x14ac:dyDescent="0.25">
      <c r="A741" cm="1">
        <f t="array" ref="A741">IF(ROW()&lt;=ROWS(Table1[]), INDEX(Table1[SurveyNo], ROW()), INDEX(Table2[SurveyNo], ROW()-ROWS(Table1[])))</f>
        <v>0</v>
      </c>
      <c r="B741" s="77" cm="1">
        <f t="array" ref="B741">IF(ROW()&lt;=ROWS(Table1[]), INDEX(Table1[Date], ROW()), INDEX(Table2[Date], ROW()-ROWS(Table1[])))</f>
        <v>45665</v>
      </c>
      <c r="C741" cm="1">
        <f t="array" ref="C741">IF(ROW()&lt;=ROWS(Table1[]), INDEX(Table1[SampleID], ROW()), INDEX(Table2[SampleID], ROW()-ROWS(Table1[])))</f>
        <v>0</v>
      </c>
      <c r="D741" t="str" cm="1">
        <f t="array" ref="D741">IF(ROW()&lt;=ROWS(Table1[]), INDEX(Table1[Survey], ROW()), INDEX(Table2[Survey], ROW()-ROWS(Table1[])))</f>
        <v>Chipps</v>
      </c>
      <c r="E741" t="str" cm="1">
        <f t="array" ref="E741">IF(ROW()&lt;=ROWS(Table1[]), INDEX(Table1[Station Code], ROW()), INDEX(Table2[Station], ROW()-ROWS(Table1[])))</f>
        <v>SB018M</v>
      </c>
      <c r="F741" cm="1">
        <f t="array" ref="F741">IF(ROW()&lt;=ROWS(Table1[]), INDEX(Table1[Region], ROW()), INDEX(Table2[Region], ROW()-ROWS(Table1[])))</f>
        <v>0</v>
      </c>
      <c r="G741" cm="1">
        <f t="array" ref="G741">IF(ROW()&lt;=ROWS(Table1[]), INDEX(Table1[Subregion], ROW()), INDEX(Table2[Subregion], ROW()-ROWS(Table1[])))</f>
        <v>0</v>
      </c>
      <c r="H741" t="str" cm="1">
        <f t="array" ref="H741">IF(ROW()&lt;=ROWS(Table1[]), INDEX(Table1[Stratum], ROW()), INDEX(Table2[Stratum], ROW()-ROWS(Table1[])))</f>
        <v>Chipps Island</v>
      </c>
      <c r="I741" cm="1">
        <f t="array" ref="I741">IF(ROW()&lt;=ROWS(Table1[]), INDEX(Table1[Fork Length], ROW()), INDEX(Table2[Length], ROW()-ROWS(Table1[])))</f>
        <v>108</v>
      </c>
      <c r="J741" cm="1">
        <f t="array" ref="J741">IF(ROW()&lt;=ROWS(Table1[]), INDEX(Table1[Catch], ROW()), INDEX(Table2[Frequency], ROW()-ROWS(Table1[])))</f>
        <v>1</v>
      </c>
      <c r="K741" t="str" cm="1">
        <f t="array" ref="K741">IF(ROW()&lt;=ROWS(Table1[]), INDEX(Table1[Life Stage], ROW()), INDEX(Table2[Life Stage], ROW()-ROWS(Table1[])))</f>
        <v>Adult</v>
      </c>
      <c r="L741" s="50" cm="1">
        <f t="array" ref="L741">IF(ROW()&lt;=ROWS(Table1[]), INDEX(Table1[SalvageSum], ROW()), INDEX(Table2[SalvageSum], ROW()-ROWS(Table1[])))</f>
        <v>0</v>
      </c>
      <c r="M741" s="50" cm="1">
        <f t="array" ref="M741">IF(ROW()&lt;=ROWS(Table1[]), INDEX(Table1[ExpSalv], ROW()), INDEX(Table2[ExpSalv], ROW()-ROWS(Table1[])))</f>
        <v>0</v>
      </c>
      <c r="N741" t="str" cm="1">
        <f t="array" ref="N741">IF(ROW()&lt;=ROWS(Table1[]), INDEX(Table1[Agency], ROW()), INDEX(Table2[Agency], ROW()-ROWS(Table1[])))</f>
        <v>USFWS</v>
      </c>
      <c r="O741" cm="1">
        <f t="array" ref="O741">IF(ROW()&lt;=ROWS(Table1[]), INDEX(Table1[Notes], ROW()), INDEX(Table2[Comments], ROW()-ROWS(Table1[])))</f>
        <v>0</v>
      </c>
    </row>
    <row r="742" spans="1:15" x14ac:dyDescent="0.25">
      <c r="A742" cm="1">
        <f t="array" ref="A742">IF(ROW()&lt;=ROWS(Table1[]), INDEX(Table1[SurveyNo], ROW()), INDEX(Table2[SurveyNo], ROW()-ROWS(Table1[])))</f>
        <v>0</v>
      </c>
      <c r="B742" s="77" cm="1">
        <f t="array" ref="B742">IF(ROW()&lt;=ROWS(Table1[]), INDEX(Table1[Date], ROW()), INDEX(Table2[Date], ROW()-ROWS(Table1[])))</f>
        <v>45665</v>
      </c>
      <c r="C742" cm="1">
        <f t="array" ref="C742">IF(ROW()&lt;=ROWS(Table1[]), INDEX(Table1[SampleID], ROW()), INDEX(Table2[SampleID], ROW()-ROWS(Table1[])))</f>
        <v>0</v>
      </c>
      <c r="D742" t="str" cm="1">
        <f t="array" ref="D742">IF(ROW()&lt;=ROWS(Table1[]), INDEX(Table1[Survey], ROW()), INDEX(Table2[Survey], ROW()-ROWS(Table1[])))</f>
        <v>Chipps</v>
      </c>
      <c r="E742" t="str" cm="1">
        <f t="array" ref="E742">IF(ROW()&lt;=ROWS(Table1[]), INDEX(Table1[Station Code], ROW()), INDEX(Table2[Station], ROW()-ROWS(Table1[])))</f>
        <v>SB018M</v>
      </c>
      <c r="F742" cm="1">
        <f t="array" ref="F742">IF(ROW()&lt;=ROWS(Table1[]), INDEX(Table1[Region], ROW()), INDEX(Table2[Region], ROW()-ROWS(Table1[])))</f>
        <v>0</v>
      </c>
      <c r="G742" cm="1">
        <f t="array" ref="G742">IF(ROW()&lt;=ROWS(Table1[]), INDEX(Table1[Subregion], ROW()), INDEX(Table2[Subregion], ROW()-ROWS(Table1[])))</f>
        <v>0</v>
      </c>
      <c r="H742" t="str" cm="1">
        <f t="array" ref="H742">IF(ROW()&lt;=ROWS(Table1[]), INDEX(Table1[Stratum], ROW()), INDEX(Table2[Stratum], ROW()-ROWS(Table1[])))</f>
        <v>Chipps Island</v>
      </c>
      <c r="I742" cm="1">
        <f t="array" ref="I742">IF(ROW()&lt;=ROWS(Table1[]), INDEX(Table1[Fork Length], ROW()), INDEX(Table2[Length], ROW()-ROWS(Table1[])))</f>
        <v>117</v>
      </c>
      <c r="J742" cm="1">
        <f t="array" ref="J742">IF(ROW()&lt;=ROWS(Table1[]), INDEX(Table1[Catch], ROW()), INDEX(Table2[Frequency], ROW()-ROWS(Table1[])))</f>
        <v>1</v>
      </c>
      <c r="K742" t="str" cm="1">
        <f t="array" ref="K742">IF(ROW()&lt;=ROWS(Table1[]), INDEX(Table1[Life Stage], ROW()), INDEX(Table2[Life Stage], ROW()-ROWS(Table1[])))</f>
        <v>Adult</v>
      </c>
      <c r="L742" s="50" cm="1">
        <f t="array" ref="L742">IF(ROW()&lt;=ROWS(Table1[]), INDEX(Table1[SalvageSum], ROW()), INDEX(Table2[SalvageSum], ROW()-ROWS(Table1[])))</f>
        <v>0</v>
      </c>
      <c r="M742" s="50" cm="1">
        <f t="array" ref="M742">IF(ROW()&lt;=ROWS(Table1[]), INDEX(Table1[ExpSalv], ROW()), INDEX(Table2[ExpSalv], ROW()-ROWS(Table1[])))</f>
        <v>0</v>
      </c>
      <c r="N742" t="str" cm="1">
        <f t="array" ref="N742">IF(ROW()&lt;=ROWS(Table1[]), INDEX(Table1[Agency], ROW()), INDEX(Table2[Agency], ROW()-ROWS(Table1[])))</f>
        <v>USFWS</v>
      </c>
      <c r="O742" cm="1">
        <f t="array" ref="O742">IF(ROW()&lt;=ROWS(Table1[]), INDEX(Table1[Notes], ROW()), INDEX(Table2[Comments], ROW()-ROWS(Table1[])))</f>
        <v>0</v>
      </c>
    </row>
    <row r="743" spans="1:15" x14ac:dyDescent="0.25">
      <c r="A743" cm="1">
        <f t="array" ref="A743">IF(ROW()&lt;=ROWS(Table1[]), INDEX(Table1[SurveyNo], ROW()), INDEX(Table2[SurveyNo], ROW()-ROWS(Table1[])))</f>
        <v>0</v>
      </c>
      <c r="B743" s="77" cm="1">
        <f t="array" ref="B743">IF(ROW()&lt;=ROWS(Table1[]), INDEX(Table1[Date], ROW()), INDEX(Table2[Date], ROW()-ROWS(Table1[])))</f>
        <v>45667</v>
      </c>
      <c r="C743" cm="1">
        <f t="array" ref="C743">IF(ROW()&lt;=ROWS(Table1[]), INDEX(Table1[SampleID], ROW()), INDEX(Table2[SampleID], ROW()-ROWS(Table1[])))</f>
        <v>0</v>
      </c>
      <c r="D743" t="str" cm="1">
        <f t="array" ref="D743">IF(ROW()&lt;=ROWS(Table1[]), INDEX(Table1[Survey], ROW()), INDEX(Table2[Survey], ROW()-ROWS(Table1[])))</f>
        <v>Chipps</v>
      </c>
      <c r="E743" t="str" cm="1">
        <f t="array" ref="E743">IF(ROW()&lt;=ROWS(Table1[]), INDEX(Table1[Station Code], ROW()), INDEX(Table2[Station], ROW()-ROWS(Table1[])))</f>
        <v>SB018N</v>
      </c>
      <c r="F743" cm="1">
        <f t="array" ref="F743">IF(ROW()&lt;=ROWS(Table1[]), INDEX(Table1[Region], ROW()), INDEX(Table2[Region], ROW()-ROWS(Table1[])))</f>
        <v>0</v>
      </c>
      <c r="G743" cm="1">
        <f t="array" ref="G743">IF(ROW()&lt;=ROWS(Table1[]), INDEX(Table1[Subregion], ROW()), INDEX(Table2[Subregion], ROW()-ROWS(Table1[])))</f>
        <v>0</v>
      </c>
      <c r="H743" t="str" cm="1">
        <f t="array" ref="H743">IF(ROW()&lt;=ROWS(Table1[]), INDEX(Table1[Stratum], ROW()), INDEX(Table2[Stratum], ROW()-ROWS(Table1[])))</f>
        <v>Chipps Island</v>
      </c>
      <c r="I743" cm="1">
        <f t="array" ref="I743">IF(ROW()&lt;=ROWS(Table1[]), INDEX(Table1[Fork Length], ROW()), INDEX(Table2[Length], ROW()-ROWS(Table1[])))</f>
        <v>79</v>
      </c>
      <c r="J743" cm="1">
        <f t="array" ref="J743">IF(ROW()&lt;=ROWS(Table1[]), INDEX(Table1[Catch], ROW()), INDEX(Table2[Frequency], ROW()-ROWS(Table1[])))</f>
        <v>1</v>
      </c>
      <c r="K743" t="str" cm="1">
        <f t="array" ref="K743">IF(ROW()&lt;=ROWS(Table1[]), INDEX(Table1[Life Stage], ROW()), INDEX(Table2[Life Stage], ROW()-ROWS(Table1[])))</f>
        <v>Juvenile</v>
      </c>
      <c r="L743" s="50" cm="1">
        <f t="array" ref="L743">IF(ROW()&lt;=ROWS(Table1[]), INDEX(Table1[SalvageSum], ROW()), INDEX(Table2[SalvageSum], ROW()-ROWS(Table1[])))</f>
        <v>0</v>
      </c>
      <c r="M743" s="50" cm="1">
        <f t="array" ref="M743">IF(ROW()&lt;=ROWS(Table1[]), INDEX(Table1[ExpSalv], ROW()), INDEX(Table2[ExpSalv], ROW()-ROWS(Table1[])))</f>
        <v>0</v>
      </c>
      <c r="N743" t="str" cm="1">
        <f t="array" ref="N743">IF(ROW()&lt;=ROWS(Table1[]), INDEX(Table1[Agency], ROW()), INDEX(Table2[Agency], ROW()-ROWS(Table1[])))</f>
        <v>USFWS</v>
      </c>
      <c r="O743" cm="1">
        <f t="array" ref="O743">IF(ROW()&lt;=ROWS(Table1[]), INDEX(Table1[Notes], ROW()), INDEX(Table2[Comments], ROW()-ROWS(Table1[])))</f>
        <v>0</v>
      </c>
    </row>
    <row r="744" spans="1:15" x14ac:dyDescent="0.25">
      <c r="A744" cm="1">
        <f t="array" ref="A744">IF(ROW()&lt;=ROWS(Table1[]), INDEX(Table1[SurveyNo], ROW()), INDEX(Table2[SurveyNo], ROW()-ROWS(Table1[])))</f>
        <v>0</v>
      </c>
      <c r="B744" s="77" cm="1">
        <f t="array" ref="B744">IF(ROW()&lt;=ROWS(Table1[]), INDEX(Table1[Date], ROW()), INDEX(Table2[Date], ROW()-ROWS(Table1[])))</f>
        <v>45667</v>
      </c>
      <c r="C744" cm="1">
        <f t="array" ref="C744">IF(ROW()&lt;=ROWS(Table1[]), INDEX(Table1[SampleID], ROW()), INDEX(Table2[SampleID], ROW()-ROWS(Table1[])))</f>
        <v>0</v>
      </c>
      <c r="D744" t="str" cm="1">
        <f t="array" ref="D744">IF(ROW()&lt;=ROWS(Table1[]), INDEX(Table1[Survey], ROW()), INDEX(Table2[Survey], ROW()-ROWS(Table1[])))</f>
        <v>Chipps</v>
      </c>
      <c r="E744" t="str" cm="1">
        <f t="array" ref="E744">IF(ROW()&lt;=ROWS(Table1[]), INDEX(Table1[Station Code], ROW()), INDEX(Table2[Station], ROW()-ROWS(Table1[])))</f>
        <v>SB018N</v>
      </c>
      <c r="F744" cm="1">
        <f t="array" ref="F744">IF(ROW()&lt;=ROWS(Table1[]), INDEX(Table1[Region], ROW()), INDEX(Table2[Region], ROW()-ROWS(Table1[])))</f>
        <v>0</v>
      </c>
      <c r="G744" cm="1">
        <f t="array" ref="G744">IF(ROW()&lt;=ROWS(Table1[]), INDEX(Table1[Subregion], ROW()), INDEX(Table2[Subregion], ROW()-ROWS(Table1[])))</f>
        <v>0</v>
      </c>
      <c r="H744" t="str" cm="1">
        <f t="array" ref="H744">IF(ROW()&lt;=ROWS(Table1[]), INDEX(Table1[Stratum], ROW()), INDEX(Table2[Stratum], ROW()-ROWS(Table1[])))</f>
        <v>Chipps Island</v>
      </c>
      <c r="I744" cm="1">
        <f t="array" ref="I744">IF(ROW()&lt;=ROWS(Table1[]), INDEX(Table1[Fork Length], ROW()), INDEX(Table2[Length], ROW()-ROWS(Table1[])))</f>
        <v>115</v>
      </c>
      <c r="J744" cm="1">
        <f t="array" ref="J744">IF(ROW()&lt;=ROWS(Table1[]), INDEX(Table1[Catch], ROW()), INDEX(Table2[Frequency], ROW()-ROWS(Table1[])))</f>
        <v>1</v>
      </c>
      <c r="K744" t="str" cm="1">
        <f t="array" ref="K744">IF(ROW()&lt;=ROWS(Table1[]), INDEX(Table1[Life Stage], ROW()), INDEX(Table2[Life Stage], ROW()-ROWS(Table1[])))</f>
        <v>Adult</v>
      </c>
      <c r="L744" s="50" cm="1">
        <f t="array" ref="L744">IF(ROW()&lt;=ROWS(Table1[]), INDEX(Table1[SalvageSum], ROW()), INDEX(Table2[SalvageSum], ROW()-ROWS(Table1[])))</f>
        <v>0</v>
      </c>
      <c r="M744" s="50" cm="1">
        <f t="array" ref="M744">IF(ROW()&lt;=ROWS(Table1[]), INDEX(Table1[ExpSalv], ROW()), INDEX(Table2[ExpSalv], ROW()-ROWS(Table1[])))</f>
        <v>0</v>
      </c>
      <c r="N744" t="str" cm="1">
        <f t="array" ref="N744">IF(ROW()&lt;=ROWS(Table1[]), INDEX(Table1[Agency], ROW()), INDEX(Table2[Agency], ROW()-ROWS(Table1[])))</f>
        <v>USFWS</v>
      </c>
      <c r="O744" cm="1">
        <f t="array" ref="O744">IF(ROW()&lt;=ROWS(Table1[]), INDEX(Table1[Notes], ROW()), INDEX(Table2[Comments], ROW()-ROWS(Table1[])))</f>
        <v>0</v>
      </c>
    </row>
    <row r="745" spans="1:15" x14ac:dyDescent="0.25">
      <c r="A745" cm="1">
        <f t="array" ref="A745">IF(ROW()&lt;=ROWS(Table1[]), INDEX(Table1[SurveyNo], ROW()), INDEX(Table2[SurveyNo], ROW()-ROWS(Table1[])))</f>
        <v>0</v>
      </c>
      <c r="B745" s="77" cm="1">
        <f t="array" ref="B745">IF(ROW()&lt;=ROWS(Table1[]), INDEX(Table1[Date], ROW()), INDEX(Table2[Date], ROW()-ROWS(Table1[])))</f>
        <v>45667</v>
      </c>
      <c r="C745" cm="1">
        <f t="array" ref="C745">IF(ROW()&lt;=ROWS(Table1[]), INDEX(Table1[SampleID], ROW()), INDEX(Table2[SampleID], ROW()-ROWS(Table1[])))</f>
        <v>0</v>
      </c>
      <c r="D745" t="str" cm="1">
        <f t="array" ref="D745">IF(ROW()&lt;=ROWS(Table1[]), INDEX(Table1[Survey], ROW()), INDEX(Table2[Survey], ROW()-ROWS(Table1[])))</f>
        <v>Chipps</v>
      </c>
      <c r="E745" t="str" cm="1">
        <f t="array" ref="E745">IF(ROW()&lt;=ROWS(Table1[]), INDEX(Table1[Station Code], ROW()), INDEX(Table2[Station], ROW()-ROWS(Table1[])))</f>
        <v>SB018N</v>
      </c>
      <c r="F745" cm="1">
        <f t="array" ref="F745">IF(ROW()&lt;=ROWS(Table1[]), INDEX(Table1[Region], ROW()), INDEX(Table2[Region], ROW()-ROWS(Table1[])))</f>
        <v>0</v>
      </c>
      <c r="G745" cm="1">
        <f t="array" ref="G745">IF(ROW()&lt;=ROWS(Table1[]), INDEX(Table1[Subregion], ROW()), INDEX(Table2[Subregion], ROW()-ROWS(Table1[])))</f>
        <v>0</v>
      </c>
      <c r="H745" t="str" cm="1">
        <f t="array" ref="H745">IF(ROW()&lt;=ROWS(Table1[]), INDEX(Table1[Stratum], ROW()), INDEX(Table2[Stratum], ROW()-ROWS(Table1[])))</f>
        <v>Chipps Island</v>
      </c>
      <c r="I745" cm="1">
        <f t="array" ref="I745">IF(ROW()&lt;=ROWS(Table1[]), INDEX(Table1[Fork Length], ROW()), INDEX(Table2[Length], ROW()-ROWS(Table1[])))</f>
        <v>92</v>
      </c>
      <c r="J745" cm="1">
        <f t="array" ref="J745">IF(ROW()&lt;=ROWS(Table1[]), INDEX(Table1[Catch], ROW()), INDEX(Table2[Frequency], ROW()-ROWS(Table1[])))</f>
        <v>1</v>
      </c>
      <c r="K745" t="str" cm="1">
        <f t="array" ref="K745">IF(ROW()&lt;=ROWS(Table1[]), INDEX(Table1[Life Stage], ROW()), INDEX(Table2[Life Stage], ROW()-ROWS(Table1[])))</f>
        <v>Adult</v>
      </c>
      <c r="L745" s="50" cm="1">
        <f t="array" ref="L745">IF(ROW()&lt;=ROWS(Table1[]), INDEX(Table1[SalvageSum], ROW()), INDEX(Table2[SalvageSum], ROW()-ROWS(Table1[])))</f>
        <v>0</v>
      </c>
      <c r="M745" s="50" cm="1">
        <f t="array" ref="M745">IF(ROW()&lt;=ROWS(Table1[]), INDEX(Table1[ExpSalv], ROW()), INDEX(Table2[ExpSalv], ROW()-ROWS(Table1[])))</f>
        <v>0</v>
      </c>
      <c r="N745" t="str" cm="1">
        <f t="array" ref="N745">IF(ROW()&lt;=ROWS(Table1[]), INDEX(Table1[Agency], ROW()), INDEX(Table2[Agency], ROW()-ROWS(Table1[])))</f>
        <v>USFWS</v>
      </c>
      <c r="O745" cm="1">
        <f t="array" ref="O745">IF(ROW()&lt;=ROWS(Table1[]), INDEX(Table1[Notes], ROW()), INDEX(Table2[Comments], ROW()-ROWS(Table1[])))</f>
        <v>0</v>
      </c>
    </row>
    <row r="746" spans="1:15" x14ac:dyDescent="0.25">
      <c r="A746" cm="1">
        <f t="array" ref="A746">IF(ROW()&lt;=ROWS(Table1[]), INDEX(Table1[SurveyNo], ROW()), INDEX(Table2[SurveyNo], ROW()-ROWS(Table1[])))</f>
        <v>0</v>
      </c>
      <c r="B746" s="77" cm="1">
        <f t="array" ref="B746">IF(ROW()&lt;=ROWS(Table1[]), INDEX(Table1[Date], ROW()), INDEX(Table2[Date], ROW()-ROWS(Table1[])))</f>
        <v>45667</v>
      </c>
      <c r="C746" cm="1">
        <f t="array" ref="C746">IF(ROW()&lt;=ROWS(Table1[]), INDEX(Table1[SampleID], ROW()), INDEX(Table2[SampleID], ROW()-ROWS(Table1[])))</f>
        <v>0</v>
      </c>
      <c r="D746" t="str" cm="1">
        <f t="array" ref="D746">IF(ROW()&lt;=ROWS(Table1[]), INDEX(Table1[Survey], ROW()), INDEX(Table2[Survey], ROW()-ROWS(Table1[])))</f>
        <v>Chipps</v>
      </c>
      <c r="E746" t="str" cm="1">
        <f t="array" ref="E746">IF(ROW()&lt;=ROWS(Table1[]), INDEX(Table1[Station Code], ROW()), INDEX(Table2[Station], ROW()-ROWS(Table1[])))</f>
        <v>SB018N</v>
      </c>
      <c r="F746" cm="1">
        <f t="array" ref="F746">IF(ROW()&lt;=ROWS(Table1[]), INDEX(Table1[Region], ROW()), INDEX(Table2[Region], ROW()-ROWS(Table1[])))</f>
        <v>0</v>
      </c>
      <c r="G746" cm="1">
        <f t="array" ref="G746">IF(ROW()&lt;=ROWS(Table1[]), INDEX(Table1[Subregion], ROW()), INDEX(Table2[Subregion], ROW()-ROWS(Table1[])))</f>
        <v>0</v>
      </c>
      <c r="H746" t="str" cm="1">
        <f t="array" ref="H746">IF(ROW()&lt;=ROWS(Table1[]), INDEX(Table1[Stratum], ROW()), INDEX(Table2[Stratum], ROW()-ROWS(Table1[])))</f>
        <v>Chipps Island</v>
      </c>
      <c r="I746" cm="1">
        <f t="array" ref="I746">IF(ROW()&lt;=ROWS(Table1[]), INDEX(Table1[Fork Length], ROW()), INDEX(Table2[Length], ROW()-ROWS(Table1[])))</f>
        <v>111</v>
      </c>
      <c r="J746" cm="1">
        <f t="array" ref="J746">IF(ROW()&lt;=ROWS(Table1[]), INDEX(Table1[Catch], ROW()), INDEX(Table2[Frequency], ROW()-ROWS(Table1[])))</f>
        <v>1</v>
      </c>
      <c r="K746" t="str" cm="1">
        <f t="array" ref="K746">IF(ROW()&lt;=ROWS(Table1[]), INDEX(Table1[Life Stage], ROW()), INDEX(Table2[Life Stage], ROW()-ROWS(Table1[])))</f>
        <v>Adult</v>
      </c>
      <c r="L746" s="50" cm="1">
        <f t="array" ref="L746">IF(ROW()&lt;=ROWS(Table1[]), INDEX(Table1[SalvageSum], ROW()), INDEX(Table2[SalvageSum], ROW()-ROWS(Table1[])))</f>
        <v>0</v>
      </c>
      <c r="M746" s="50" cm="1">
        <f t="array" ref="M746">IF(ROW()&lt;=ROWS(Table1[]), INDEX(Table1[ExpSalv], ROW()), INDEX(Table2[ExpSalv], ROW()-ROWS(Table1[])))</f>
        <v>0</v>
      </c>
      <c r="N746" t="str" cm="1">
        <f t="array" ref="N746">IF(ROW()&lt;=ROWS(Table1[]), INDEX(Table1[Agency], ROW()), INDEX(Table2[Agency], ROW()-ROWS(Table1[])))</f>
        <v>USFWS</v>
      </c>
      <c r="O746" cm="1">
        <f t="array" ref="O746">IF(ROW()&lt;=ROWS(Table1[]), INDEX(Table1[Notes], ROW()), INDEX(Table2[Comments], ROW()-ROWS(Table1[])))</f>
        <v>0</v>
      </c>
    </row>
    <row r="747" spans="1:15" x14ac:dyDescent="0.25">
      <c r="A747" cm="1">
        <f t="array" ref="A747">IF(ROW()&lt;=ROWS(Table1[]), INDEX(Table1[SurveyNo], ROW()), INDEX(Table2[SurveyNo], ROW()-ROWS(Table1[])))</f>
        <v>0</v>
      </c>
      <c r="B747" s="77" cm="1">
        <f t="array" ref="B747">IF(ROW()&lt;=ROWS(Table1[]), INDEX(Table1[Date], ROW()), INDEX(Table2[Date], ROW()-ROWS(Table1[])))</f>
        <v>45667</v>
      </c>
      <c r="C747" cm="1">
        <f t="array" ref="C747">IF(ROW()&lt;=ROWS(Table1[]), INDEX(Table1[SampleID], ROW()), INDEX(Table2[SampleID], ROW()-ROWS(Table1[])))</f>
        <v>0</v>
      </c>
      <c r="D747" t="str" cm="1">
        <f t="array" ref="D747">IF(ROW()&lt;=ROWS(Table1[]), INDEX(Table1[Survey], ROW()), INDEX(Table2[Survey], ROW()-ROWS(Table1[])))</f>
        <v>Chipps</v>
      </c>
      <c r="E747" t="str" cm="1">
        <f t="array" ref="E747">IF(ROW()&lt;=ROWS(Table1[]), INDEX(Table1[Station Code], ROW()), INDEX(Table2[Station], ROW()-ROWS(Table1[])))</f>
        <v>SB018N</v>
      </c>
      <c r="F747" cm="1">
        <f t="array" ref="F747">IF(ROW()&lt;=ROWS(Table1[]), INDEX(Table1[Region], ROW()), INDEX(Table2[Region], ROW()-ROWS(Table1[])))</f>
        <v>0</v>
      </c>
      <c r="G747" cm="1">
        <f t="array" ref="G747">IF(ROW()&lt;=ROWS(Table1[]), INDEX(Table1[Subregion], ROW()), INDEX(Table2[Subregion], ROW()-ROWS(Table1[])))</f>
        <v>0</v>
      </c>
      <c r="H747" t="str" cm="1">
        <f t="array" ref="H747">IF(ROW()&lt;=ROWS(Table1[]), INDEX(Table1[Stratum], ROW()), INDEX(Table2[Stratum], ROW()-ROWS(Table1[])))</f>
        <v>Chipps Island</v>
      </c>
      <c r="I747" cm="1">
        <f t="array" ref="I747">IF(ROW()&lt;=ROWS(Table1[]), INDEX(Table1[Fork Length], ROW()), INDEX(Table2[Length], ROW()-ROWS(Table1[])))</f>
        <v>112</v>
      </c>
      <c r="J747" cm="1">
        <f t="array" ref="J747">IF(ROW()&lt;=ROWS(Table1[]), INDEX(Table1[Catch], ROW()), INDEX(Table2[Frequency], ROW()-ROWS(Table1[])))</f>
        <v>1</v>
      </c>
      <c r="K747" t="str" cm="1">
        <f t="array" ref="K747">IF(ROW()&lt;=ROWS(Table1[]), INDEX(Table1[Life Stage], ROW()), INDEX(Table2[Life Stage], ROW()-ROWS(Table1[])))</f>
        <v>Adult</v>
      </c>
      <c r="L747" s="50" cm="1">
        <f t="array" ref="L747">IF(ROW()&lt;=ROWS(Table1[]), INDEX(Table1[SalvageSum], ROW()), INDEX(Table2[SalvageSum], ROW()-ROWS(Table1[])))</f>
        <v>0</v>
      </c>
      <c r="M747" s="50" cm="1">
        <f t="array" ref="M747">IF(ROW()&lt;=ROWS(Table1[]), INDEX(Table1[ExpSalv], ROW()), INDEX(Table2[ExpSalv], ROW()-ROWS(Table1[])))</f>
        <v>0</v>
      </c>
      <c r="N747" t="str" cm="1">
        <f t="array" ref="N747">IF(ROW()&lt;=ROWS(Table1[]), INDEX(Table1[Agency], ROW()), INDEX(Table2[Agency], ROW()-ROWS(Table1[])))</f>
        <v>USFWS</v>
      </c>
      <c r="O747" cm="1">
        <f t="array" ref="O747">IF(ROW()&lt;=ROWS(Table1[]), INDEX(Table1[Notes], ROW()), INDEX(Table2[Comments], ROW()-ROWS(Table1[])))</f>
        <v>0</v>
      </c>
    </row>
    <row r="748" spans="1:15" x14ac:dyDescent="0.25">
      <c r="A748" cm="1">
        <f t="array" ref="A748">IF(ROW()&lt;=ROWS(Table1[]), INDEX(Table1[SurveyNo], ROW()), INDEX(Table2[SurveyNo], ROW()-ROWS(Table1[])))</f>
        <v>0</v>
      </c>
      <c r="B748" s="77" cm="1">
        <f t="array" ref="B748">IF(ROW()&lt;=ROWS(Table1[]), INDEX(Table1[Date], ROW()), INDEX(Table2[Date], ROW()-ROWS(Table1[])))</f>
        <v>45667</v>
      </c>
      <c r="C748" cm="1">
        <f t="array" ref="C748">IF(ROW()&lt;=ROWS(Table1[]), INDEX(Table1[SampleID], ROW()), INDEX(Table2[SampleID], ROW()-ROWS(Table1[])))</f>
        <v>0</v>
      </c>
      <c r="D748" t="str" cm="1">
        <f t="array" ref="D748">IF(ROW()&lt;=ROWS(Table1[]), INDEX(Table1[Survey], ROW()), INDEX(Table2[Survey], ROW()-ROWS(Table1[])))</f>
        <v>Chipps</v>
      </c>
      <c r="E748" t="str" cm="1">
        <f t="array" ref="E748">IF(ROW()&lt;=ROWS(Table1[]), INDEX(Table1[Station Code], ROW()), INDEX(Table2[Station], ROW()-ROWS(Table1[])))</f>
        <v>SB018N</v>
      </c>
      <c r="F748" cm="1">
        <f t="array" ref="F748">IF(ROW()&lt;=ROWS(Table1[]), INDEX(Table1[Region], ROW()), INDEX(Table2[Region], ROW()-ROWS(Table1[])))</f>
        <v>0</v>
      </c>
      <c r="G748" cm="1">
        <f t="array" ref="G748">IF(ROW()&lt;=ROWS(Table1[]), INDEX(Table1[Subregion], ROW()), INDEX(Table2[Subregion], ROW()-ROWS(Table1[])))</f>
        <v>0</v>
      </c>
      <c r="H748" t="str" cm="1">
        <f t="array" ref="H748">IF(ROW()&lt;=ROWS(Table1[]), INDEX(Table1[Stratum], ROW()), INDEX(Table2[Stratum], ROW()-ROWS(Table1[])))</f>
        <v>Chipps Island</v>
      </c>
      <c r="I748" cm="1">
        <f t="array" ref="I748">IF(ROW()&lt;=ROWS(Table1[]), INDEX(Table1[Fork Length], ROW()), INDEX(Table2[Length], ROW()-ROWS(Table1[])))</f>
        <v>113</v>
      </c>
      <c r="J748" cm="1">
        <f t="array" ref="J748">IF(ROW()&lt;=ROWS(Table1[]), INDEX(Table1[Catch], ROW()), INDEX(Table2[Frequency], ROW()-ROWS(Table1[])))</f>
        <v>1</v>
      </c>
      <c r="K748" t="str" cm="1">
        <f t="array" ref="K748">IF(ROW()&lt;=ROWS(Table1[]), INDEX(Table1[Life Stage], ROW()), INDEX(Table2[Life Stage], ROW()-ROWS(Table1[])))</f>
        <v>Adult</v>
      </c>
      <c r="L748" s="50" cm="1">
        <f t="array" ref="L748">IF(ROW()&lt;=ROWS(Table1[]), INDEX(Table1[SalvageSum], ROW()), INDEX(Table2[SalvageSum], ROW()-ROWS(Table1[])))</f>
        <v>0</v>
      </c>
      <c r="M748" s="50" cm="1">
        <f t="array" ref="M748">IF(ROW()&lt;=ROWS(Table1[]), INDEX(Table1[ExpSalv], ROW()), INDEX(Table2[ExpSalv], ROW()-ROWS(Table1[])))</f>
        <v>0</v>
      </c>
      <c r="N748" t="str" cm="1">
        <f t="array" ref="N748">IF(ROW()&lt;=ROWS(Table1[]), INDEX(Table1[Agency], ROW()), INDEX(Table2[Agency], ROW()-ROWS(Table1[])))</f>
        <v>USFWS</v>
      </c>
      <c r="O748" cm="1">
        <f t="array" ref="O748">IF(ROW()&lt;=ROWS(Table1[]), INDEX(Table1[Notes], ROW()), INDEX(Table2[Comments], ROW()-ROWS(Table1[])))</f>
        <v>0</v>
      </c>
    </row>
    <row r="749" spans="1:15" x14ac:dyDescent="0.25">
      <c r="A749" cm="1">
        <f t="array" ref="A749">IF(ROW()&lt;=ROWS(Table1[]), INDEX(Table1[SurveyNo], ROW()), INDEX(Table2[SurveyNo], ROW()-ROWS(Table1[])))</f>
        <v>0</v>
      </c>
      <c r="B749" s="77" cm="1">
        <f t="array" ref="B749">IF(ROW()&lt;=ROWS(Table1[]), INDEX(Table1[Date], ROW()), INDEX(Table2[Date], ROW()-ROWS(Table1[])))</f>
        <v>45667</v>
      </c>
      <c r="C749" cm="1">
        <f t="array" ref="C749">IF(ROW()&lt;=ROWS(Table1[]), INDEX(Table1[SampleID], ROW()), INDEX(Table2[SampleID], ROW()-ROWS(Table1[])))</f>
        <v>0</v>
      </c>
      <c r="D749" t="str" cm="1">
        <f t="array" ref="D749">IF(ROW()&lt;=ROWS(Table1[]), INDEX(Table1[Survey], ROW()), INDEX(Table2[Survey], ROW()-ROWS(Table1[])))</f>
        <v>Chipps</v>
      </c>
      <c r="E749" t="str" cm="1">
        <f t="array" ref="E749">IF(ROW()&lt;=ROWS(Table1[]), INDEX(Table1[Station Code], ROW()), INDEX(Table2[Station], ROW()-ROWS(Table1[])))</f>
        <v>SB018N</v>
      </c>
      <c r="F749" cm="1">
        <f t="array" ref="F749">IF(ROW()&lt;=ROWS(Table1[]), INDEX(Table1[Region], ROW()), INDEX(Table2[Region], ROW()-ROWS(Table1[])))</f>
        <v>0</v>
      </c>
      <c r="G749" cm="1">
        <f t="array" ref="G749">IF(ROW()&lt;=ROWS(Table1[]), INDEX(Table1[Subregion], ROW()), INDEX(Table2[Subregion], ROW()-ROWS(Table1[])))</f>
        <v>0</v>
      </c>
      <c r="H749" t="str" cm="1">
        <f t="array" ref="H749">IF(ROW()&lt;=ROWS(Table1[]), INDEX(Table1[Stratum], ROW()), INDEX(Table2[Stratum], ROW()-ROWS(Table1[])))</f>
        <v>Chipps Island</v>
      </c>
      <c r="I749" cm="1">
        <f t="array" ref="I749">IF(ROW()&lt;=ROWS(Table1[]), INDEX(Table1[Fork Length], ROW()), INDEX(Table2[Length], ROW()-ROWS(Table1[])))</f>
        <v>114</v>
      </c>
      <c r="J749" cm="1">
        <f t="array" ref="J749">IF(ROW()&lt;=ROWS(Table1[]), INDEX(Table1[Catch], ROW()), INDEX(Table2[Frequency], ROW()-ROWS(Table1[])))</f>
        <v>1</v>
      </c>
      <c r="K749" t="str" cm="1">
        <f t="array" ref="K749">IF(ROW()&lt;=ROWS(Table1[]), INDEX(Table1[Life Stage], ROW()), INDEX(Table2[Life Stage], ROW()-ROWS(Table1[])))</f>
        <v>Adult</v>
      </c>
      <c r="L749" s="50" cm="1">
        <f t="array" ref="L749">IF(ROW()&lt;=ROWS(Table1[]), INDEX(Table1[SalvageSum], ROW()), INDEX(Table2[SalvageSum], ROW()-ROWS(Table1[])))</f>
        <v>0</v>
      </c>
      <c r="M749" s="50" cm="1">
        <f t="array" ref="M749">IF(ROW()&lt;=ROWS(Table1[]), INDEX(Table1[ExpSalv], ROW()), INDEX(Table2[ExpSalv], ROW()-ROWS(Table1[])))</f>
        <v>0</v>
      </c>
      <c r="N749" t="str" cm="1">
        <f t="array" ref="N749">IF(ROW()&lt;=ROWS(Table1[]), INDEX(Table1[Agency], ROW()), INDEX(Table2[Agency], ROW()-ROWS(Table1[])))</f>
        <v>USFWS</v>
      </c>
      <c r="O749" cm="1">
        <f t="array" ref="O749">IF(ROW()&lt;=ROWS(Table1[]), INDEX(Table1[Notes], ROW()), INDEX(Table2[Comments], ROW()-ROWS(Table1[])))</f>
        <v>0</v>
      </c>
    </row>
    <row r="750" spans="1:15" x14ac:dyDescent="0.25">
      <c r="A750" cm="1">
        <f t="array" ref="A750">IF(ROW()&lt;=ROWS(Table1[]), INDEX(Table1[SurveyNo], ROW()), INDEX(Table2[SurveyNo], ROW()-ROWS(Table1[])))</f>
        <v>0</v>
      </c>
      <c r="B750" s="77" cm="1">
        <f t="array" ref="B750">IF(ROW()&lt;=ROWS(Table1[]), INDEX(Table1[Date], ROW()), INDEX(Table2[Date], ROW()-ROWS(Table1[])))</f>
        <v>45667</v>
      </c>
      <c r="C750" cm="1">
        <f t="array" ref="C750">IF(ROW()&lt;=ROWS(Table1[]), INDEX(Table1[SampleID], ROW()), INDEX(Table2[SampleID], ROW()-ROWS(Table1[])))</f>
        <v>0</v>
      </c>
      <c r="D750" t="str" cm="1">
        <f t="array" ref="D750">IF(ROW()&lt;=ROWS(Table1[]), INDEX(Table1[Survey], ROW()), INDEX(Table2[Survey], ROW()-ROWS(Table1[])))</f>
        <v>Chipps</v>
      </c>
      <c r="E750" t="str" cm="1">
        <f t="array" ref="E750">IF(ROW()&lt;=ROWS(Table1[]), INDEX(Table1[Station Code], ROW()), INDEX(Table2[Station], ROW()-ROWS(Table1[])))</f>
        <v>SB018N</v>
      </c>
      <c r="F750" cm="1">
        <f t="array" ref="F750">IF(ROW()&lt;=ROWS(Table1[]), INDEX(Table1[Region], ROW()), INDEX(Table2[Region], ROW()-ROWS(Table1[])))</f>
        <v>0</v>
      </c>
      <c r="G750" cm="1">
        <f t="array" ref="G750">IF(ROW()&lt;=ROWS(Table1[]), INDEX(Table1[Subregion], ROW()), INDEX(Table2[Subregion], ROW()-ROWS(Table1[])))</f>
        <v>0</v>
      </c>
      <c r="H750" t="str" cm="1">
        <f t="array" ref="H750">IF(ROW()&lt;=ROWS(Table1[]), INDEX(Table1[Stratum], ROW()), INDEX(Table2[Stratum], ROW()-ROWS(Table1[])))</f>
        <v>Chipps Island</v>
      </c>
      <c r="I750" cm="1">
        <f t="array" ref="I750">IF(ROW()&lt;=ROWS(Table1[]), INDEX(Table1[Fork Length], ROW()), INDEX(Table2[Length], ROW()-ROWS(Table1[])))</f>
        <v>76</v>
      </c>
      <c r="J750" cm="1">
        <f t="array" ref="J750">IF(ROW()&lt;=ROWS(Table1[]), INDEX(Table1[Catch], ROW()), INDEX(Table2[Frequency], ROW()-ROWS(Table1[])))</f>
        <v>1</v>
      </c>
      <c r="K750" t="str" cm="1">
        <f t="array" ref="K750">IF(ROW()&lt;=ROWS(Table1[]), INDEX(Table1[Life Stage], ROW()), INDEX(Table2[Life Stage], ROW()-ROWS(Table1[])))</f>
        <v>Juvenile</v>
      </c>
      <c r="L750" s="50" cm="1">
        <f t="array" ref="L750">IF(ROW()&lt;=ROWS(Table1[]), INDEX(Table1[SalvageSum], ROW()), INDEX(Table2[SalvageSum], ROW()-ROWS(Table1[])))</f>
        <v>0</v>
      </c>
      <c r="M750" s="50" cm="1">
        <f t="array" ref="M750">IF(ROW()&lt;=ROWS(Table1[]), INDEX(Table1[ExpSalv], ROW()), INDEX(Table2[ExpSalv], ROW()-ROWS(Table1[])))</f>
        <v>0</v>
      </c>
      <c r="N750" t="str" cm="1">
        <f t="array" ref="N750">IF(ROW()&lt;=ROWS(Table1[]), INDEX(Table1[Agency], ROW()), INDEX(Table2[Agency], ROW()-ROWS(Table1[])))</f>
        <v>USFWS</v>
      </c>
      <c r="O750" cm="1">
        <f t="array" ref="O750">IF(ROW()&lt;=ROWS(Table1[]), INDEX(Table1[Notes], ROW()), INDEX(Table2[Comments], ROW()-ROWS(Table1[])))</f>
        <v>0</v>
      </c>
    </row>
    <row r="751" spans="1:15" x14ac:dyDescent="0.25">
      <c r="A751" cm="1">
        <f t="array" ref="A751">IF(ROW()&lt;=ROWS(Table1[]), INDEX(Table1[SurveyNo], ROW()), INDEX(Table2[SurveyNo], ROW()-ROWS(Table1[])))</f>
        <v>0</v>
      </c>
      <c r="B751" s="77" cm="1">
        <f t="array" ref="B751">IF(ROW()&lt;=ROWS(Table1[]), INDEX(Table1[Date], ROW()), INDEX(Table2[Date], ROW()-ROWS(Table1[])))</f>
        <v>45667</v>
      </c>
      <c r="C751" cm="1">
        <f t="array" ref="C751">IF(ROW()&lt;=ROWS(Table1[]), INDEX(Table1[SampleID], ROW()), INDEX(Table2[SampleID], ROW()-ROWS(Table1[])))</f>
        <v>0</v>
      </c>
      <c r="D751" t="str" cm="1">
        <f t="array" ref="D751">IF(ROW()&lt;=ROWS(Table1[]), INDEX(Table1[Survey], ROW()), INDEX(Table2[Survey], ROW()-ROWS(Table1[])))</f>
        <v>Chipps</v>
      </c>
      <c r="E751" t="str" cm="1">
        <f t="array" ref="E751">IF(ROW()&lt;=ROWS(Table1[]), INDEX(Table1[Station Code], ROW()), INDEX(Table2[Station], ROW()-ROWS(Table1[])))</f>
        <v>SB018N</v>
      </c>
      <c r="F751" cm="1">
        <f t="array" ref="F751">IF(ROW()&lt;=ROWS(Table1[]), INDEX(Table1[Region], ROW()), INDEX(Table2[Region], ROW()-ROWS(Table1[])))</f>
        <v>0</v>
      </c>
      <c r="G751" cm="1">
        <f t="array" ref="G751">IF(ROW()&lt;=ROWS(Table1[]), INDEX(Table1[Subregion], ROW()), INDEX(Table2[Subregion], ROW()-ROWS(Table1[])))</f>
        <v>0</v>
      </c>
      <c r="H751" t="str" cm="1">
        <f t="array" ref="H751">IF(ROW()&lt;=ROWS(Table1[]), INDEX(Table1[Stratum], ROW()), INDEX(Table2[Stratum], ROW()-ROWS(Table1[])))</f>
        <v>Chipps Island</v>
      </c>
      <c r="I751" cm="1">
        <f t="array" ref="I751">IF(ROW()&lt;=ROWS(Table1[]), INDEX(Table1[Fork Length], ROW()), INDEX(Table2[Length], ROW()-ROWS(Table1[])))</f>
        <v>99</v>
      </c>
      <c r="J751" cm="1">
        <f t="array" ref="J751">IF(ROW()&lt;=ROWS(Table1[]), INDEX(Table1[Catch], ROW()), INDEX(Table2[Frequency], ROW()-ROWS(Table1[])))</f>
        <v>1</v>
      </c>
      <c r="K751" t="str" cm="1">
        <f t="array" ref="K751">IF(ROW()&lt;=ROWS(Table1[]), INDEX(Table1[Life Stage], ROW()), INDEX(Table2[Life Stage], ROW()-ROWS(Table1[])))</f>
        <v>Adult</v>
      </c>
      <c r="L751" s="50" cm="1">
        <f t="array" ref="L751">IF(ROW()&lt;=ROWS(Table1[]), INDEX(Table1[SalvageSum], ROW()), INDEX(Table2[SalvageSum], ROW()-ROWS(Table1[])))</f>
        <v>0</v>
      </c>
      <c r="M751" s="50" cm="1">
        <f t="array" ref="M751">IF(ROW()&lt;=ROWS(Table1[]), INDEX(Table1[ExpSalv], ROW()), INDEX(Table2[ExpSalv], ROW()-ROWS(Table1[])))</f>
        <v>0</v>
      </c>
      <c r="N751" t="str" cm="1">
        <f t="array" ref="N751">IF(ROW()&lt;=ROWS(Table1[]), INDEX(Table1[Agency], ROW()), INDEX(Table2[Agency], ROW()-ROWS(Table1[])))</f>
        <v>USFWS</v>
      </c>
      <c r="O751" cm="1">
        <f t="array" ref="O751">IF(ROW()&lt;=ROWS(Table1[]), INDEX(Table1[Notes], ROW()), INDEX(Table2[Comments], ROW()-ROWS(Table1[])))</f>
        <v>0</v>
      </c>
    </row>
    <row r="752" spans="1:15" x14ac:dyDescent="0.25">
      <c r="A752" cm="1">
        <f t="array" ref="A752">IF(ROW()&lt;=ROWS(Table1[]), INDEX(Table1[SurveyNo], ROW()), INDEX(Table2[SurveyNo], ROW()-ROWS(Table1[])))</f>
        <v>0</v>
      </c>
      <c r="B752" s="77" cm="1">
        <f t="array" ref="B752">IF(ROW()&lt;=ROWS(Table1[]), INDEX(Table1[Date], ROW()), INDEX(Table2[Date], ROW()-ROWS(Table1[])))</f>
        <v>45667</v>
      </c>
      <c r="C752" cm="1">
        <f t="array" ref="C752">IF(ROW()&lt;=ROWS(Table1[]), INDEX(Table1[SampleID], ROW()), INDEX(Table2[SampleID], ROW()-ROWS(Table1[])))</f>
        <v>0</v>
      </c>
      <c r="D752" t="str" cm="1">
        <f t="array" ref="D752">IF(ROW()&lt;=ROWS(Table1[]), INDEX(Table1[Survey], ROW()), INDEX(Table2[Survey], ROW()-ROWS(Table1[])))</f>
        <v>Chipps</v>
      </c>
      <c r="E752" t="str" cm="1">
        <f t="array" ref="E752">IF(ROW()&lt;=ROWS(Table1[]), INDEX(Table1[Station Code], ROW()), INDEX(Table2[Station], ROW()-ROWS(Table1[])))</f>
        <v>SB018N</v>
      </c>
      <c r="F752" cm="1">
        <f t="array" ref="F752">IF(ROW()&lt;=ROWS(Table1[]), INDEX(Table1[Region], ROW()), INDEX(Table2[Region], ROW()-ROWS(Table1[])))</f>
        <v>0</v>
      </c>
      <c r="G752" cm="1">
        <f t="array" ref="G752">IF(ROW()&lt;=ROWS(Table1[]), INDEX(Table1[Subregion], ROW()), INDEX(Table2[Subregion], ROW()-ROWS(Table1[])))</f>
        <v>0</v>
      </c>
      <c r="H752" t="str" cm="1">
        <f t="array" ref="H752">IF(ROW()&lt;=ROWS(Table1[]), INDEX(Table1[Stratum], ROW()), INDEX(Table2[Stratum], ROW()-ROWS(Table1[])))</f>
        <v>Chipps Island</v>
      </c>
      <c r="I752" cm="1">
        <f t="array" ref="I752">IF(ROW()&lt;=ROWS(Table1[]), INDEX(Table1[Fork Length], ROW()), INDEX(Table2[Length], ROW()-ROWS(Table1[])))</f>
        <v>109</v>
      </c>
      <c r="J752" cm="1">
        <f t="array" ref="J752">IF(ROW()&lt;=ROWS(Table1[]), INDEX(Table1[Catch], ROW()), INDEX(Table2[Frequency], ROW()-ROWS(Table1[])))</f>
        <v>1</v>
      </c>
      <c r="K752" t="str" cm="1">
        <f t="array" ref="K752">IF(ROW()&lt;=ROWS(Table1[]), INDEX(Table1[Life Stage], ROW()), INDEX(Table2[Life Stage], ROW()-ROWS(Table1[])))</f>
        <v>Adult</v>
      </c>
      <c r="L752" s="50" cm="1">
        <f t="array" ref="L752">IF(ROW()&lt;=ROWS(Table1[]), INDEX(Table1[SalvageSum], ROW()), INDEX(Table2[SalvageSum], ROW()-ROWS(Table1[])))</f>
        <v>0</v>
      </c>
      <c r="M752" s="50" cm="1">
        <f t="array" ref="M752">IF(ROW()&lt;=ROWS(Table1[]), INDEX(Table1[ExpSalv], ROW()), INDEX(Table2[ExpSalv], ROW()-ROWS(Table1[])))</f>
        <v>0</v>
      </c>
      <c r="N752" t="str" cm="1">
        <f t="array" ref="N752">IF(ROW()&lt;=ROWS(Table1[]), INDEX(Table1[Agency], ROW()), INDEX(Table2[Agency], ROW()-ROWS(Table1[])))</f>
        <v>USFWS</v>
      </c>
      <c r="O752" cm="1">
        <f t="array" ref="O752">IF(ROW()&lt;=ROWS(Table1[]), INDEX(Table1[Notes], ROW()), INDEX(Table2[Comments], ROW()-ROWS(Table1[])))</f>
        <v>0</v>
      </c>
    </row>
    <row r="753" spans="1:15" x14ac:dyDescent="0.25">
      <c r="A753" cm="1">
        <f t="array" ref="A753">IF(ROW()&lt;=ROWS(Table1[]), INDEX(Table1[SurveyNo], ROW()), INDEX(Table2[SurveyNo], ROW()-ROWS(Table1[])))</f>
        <v>0</v>
      </c>
      <c r="B753" s="77" cm="1">
        <f t="array" ref="B753">IF(ROW()&lt;=ROWS(Table1[]), INDEX(Table1[Date], ROW()), INDEX(Table2[Date], ROW()-ROWS(Table1[])))</f>
        <v>45667</v>
      </c>
      <c r="C753" cm="1">
        <f t="array" ref="C753">IF(ROW()&lt;=ROWS(Table1[]), INDEX(Table1[SampleID], ROW()), INDEX(Table2[SampleID], ROW()-ROWS(Table1[])))</f>
        <v>0</v>
      </c>
      <c r="D753" t="str" cm="1">
        <f t="array" ref="D753">IF(ROW()&lt;=ROWS(Table1[]), INDEX(Table1[Survey], ROW()), INDEX(Table2[Survey], ROW()-ROWS(Table1[])))</f>
        <v>Chipps</v>
      </c>
      <c r="E753" t="str" cm="1">
        <f t="array" ref="E753">IF(ROW()&lt;=ROWS(Table1[]), INDEX(Table1[Station Code], ROW()), INDEX(Table2[Station], ROW()-ROWS(Table1[])))</f>
        <v>SB018S</v>
      </c>
      <c r="F753" cm="1">
        <f t="array" ref="F753">IF(ROW()&lt;=ROWS(Table1[]), INDEX(Table1[Region], ROW()), INDEX(Table2[Region], ROW()-ROWS(Table1[])))</f>
        <v>0</v>
      </c>
      <c r="G753" cm="1">
        <f t="array" ref="G753">IF(ROW()&lt;=ROWS(Table1[]), INDEX(Table1[Subregion], ROW()), INDEX(Table2[Subregion], ROW()-ROWS(Table1[])))</f>
        <v>0</v>
      </c>
      <c r="H753" t="str" cm="1">
        <f t="array" ref="H753">IF(ROW()&lt;=ROWS(Table1[]), INDEX(Table1[Stratum], ROW()), INDEX(Table2[Stratum], ROW()-ROWS(Table1[])))</f>
        <v>Chipps Island</v>
      </c>
      <c r="I753" cm="1">
        <f t="array" ref="I753">IF(ROW()&lt;=ROWS(Table1[]), INDEX(Table1[Fork Length], ROW()), INDEX(Table2[Length], ROW()-ROWS(Table1[])))</f>
        <v>77</v>
      </c>
      <c r="J753" cm="1">
        <f t="array" ref="J753">IF(ROW()&lt;=ROWS(Table1[]), INDEX(Table1[Catch], ROW()), INDEX(Table2[Frequency], ROW()-ROWS(Table1[])))</f>
        <v>1</v>
      </c>
      <c r="K753" t="str" cm="1">
        <f t="array" ref="K753">IF(ROW()&lt;=ROWS(Table1[]), INDEX(Table1[Life Stage], ROW()), INDEX(Table2[Life Stage], ROW()-ROWS(Table1[])))</f>
        <v>Juvenile</v>
      </c>
      <c r="L753" s="50" cm="1">
        <f t="array" ref="L753">IF(ROW()&lt;=ROWS(Table1[]), INDEX(Table1[SalvageSum], ROW()), INDEX(Table2[SalvageSum], ROW()-ROWS(Table1[])))</f>
        <v>0</v>
      </c>
      <c r="M753" s="50" cm="1">
        <f t="array" ref="M753">IF(ROW()&lt;=ROWS(Table1[]), INDEX(Table1[ExpSalv], ROW()), INDEX(Table2[ExpSalv], ROW()-ROWS(Table1[])))</f>
        <v>0</v>
      </c>
      <c r="N753" t="str" cm="1">
        <f t="array" ref="N753">IF(ROW()&lt;=ROWS(Table1[]), INDEX(Table1[Agency], ROW()), INDEX(Table2[Agency], ROW()-ROWS(Table1[])))</f>
        <v>USFWS</v>
      </c>
      <c r="O753" cm="1">
        <f t="array" ref="O753">IF(ROW()&lt;=ROWS(Table1[]), INDEX(Table1[Notes], ROW()), INDEX(Table2[Comments], ROW()-ROWS(Table1[])))</f>
        <v>0</v>
      </c>
    </row>
    <row r="754" spans="1:15" x14ac:dyDescent="0.25">
      <c r="A754" cm="1">
        <f t="array" ref="A754">IF(ROW()&lt;=ROWS(Table1[]), INDEX(Table1[SurveyNo], ROW()), INDEX(Table2[SurveyNo], ROW()-ROWS(Table1[])))</f>
        <v>0</v>
      </c>
      <c r="B754" s="77" cm="1">
        <f t="array" ref="B754">IF(ROW()&lt;=ROWS(Table1[]), INDEX(Table1[Date], ROW()), INDEX(Table2[Date], ROW()-ROWS(Table1[])))</f>
        <v>45667</v>
      </c>
      <c r="C754" cm="1">
        <f t="array" ref="C754">IF(ROW()&lt;=ROWS(Table1[]), INDEX(Table1[SampleID], ROW()), INDEX(Table2[SampleID], ROW()-ROWS(Table1[])))</f>
        <v>0</v>
      </c>
      <c r="D754" t="str" cm="1">
        <f t="array" ref="D754">IF(ROW()&lt;=ROWS(Table1[]), INDEX(Table1[Survey], ROW()), INDEX(Table2[Survey], ROW()-ROWS(Table1[])))</f>
        <v>Chipps</v>
      </c>
      <c r="E754" t="str" cm="1">
        <f t="array" ref="E754">IF(ROW()&lt;=ROWS(Table1[]), INDEX(Table1[Station Code], ROW()), INDEX(Table2[Station], ROW()-ROWS(Table1[])))</f>
        <v>SB018S</v>
      </c>
      <c r="F754" cm="1">
        <f t="array" ref="F754">IF(ROW()&lt;=ROWS(Table1[]), INDEX(Table1[Region], ROW()), INDEX(Table2[Region], ROW()-ROWS(Table1[])))</f>
        <v>0</v>
      </c>
      <c r="G754" cm="1">
        <f t="array" ref="G754">IF(ROW()&lt;=ROWS(Table1[]), INDEX(Table1[Subregion], ROW()), INDEX(Table2[Subregion], ROW()-ROWS(Table1[])))</f>
        <v>0</v>
      </c>
      <c r="H754" t="str" cm="1">
        <f t="array" ref="H754">IF(ROW()&lt;=ROWS(Table1[]), INDEX(Table1[Stratum], ROW()), INDEX(Table2[Stratum], ROW()-ROWS(Table1[])))</f>
        <v>Chipps Island</v>
      </c>
      <c r="I754" cm="1">
        <f t="array" ref="I754">IF(ROW()&lt;=ROWS(Table1[]), INDEX(Table1[Fork Length], ROW()), INDEX(Table2[Length], ROW()-ROWS(Table1[])))</f>
        <v>91</v>
      </c>
      <c r="J754" cm="1">
        <f t="array" ref="J754">IF(ROW()&lt;=ROWS(Table1[]), INDEX(Table1[Catch], ROW()), INDEX(Table2[Frequency], ROW()-ROWS(Table1[])))</f>
        <v>1</v>
      </c>
      <c r="K754" t="str" cm="1">
        <f t="array" ref="K754">IF(ROW()&lt;=ROWS(Table1[]), INDEX(Table1[Life Stage], ROW()), INDEX(Table2[Life Stage], ROW()-ROWS(Table1[])))</f>
        <v>Adult</v>
      </c>
      <c r="L754" s="50" cm="1">
        <f t="array" ref="L754">IF(ROW()&lt;=ROWS(Table1[]), INDEX(Table1[SalvageSum], ROW()), INDEX(Table2[SalvageSum], ROW()-ROWS(Table1[])))</f>
        <v>0</v>
      </c>
      <c r="M754" s="50" cm="1">
        <f t="array" ref="M754">IF(ROW()&lt;=ROWS(Table1[]), INDEX(Table1[ExpSalv], ROW()), INDEX(Table2[ExpSalv], ROW()-ROWS(Table1[])))</f>
        <v>0</v>
      </c>
      <c r="N754" t="str" cm="1">
        <f t="array" ref="N754">IF(ROW()&lt;=ROWS(Table1[]), INDEX(Table1[Agency], ROW()), INDEX(Table2[Agency], ROW()-ROWS(Table1[])))</f>
        <v>USFWS</v>
      </c>
      <c r="O754" cm="1">
        <f t="array" ref="O754">IF(ROW()&lt;=ROWS(Table1[]), INDEX(Table1[Notes], ROW()), INDEX(Table2[Comments], ROW()-ROWS(Table1[])))</f>
        <v>0</v>
      </c>
    </row>
    <row r="755" spans="1:15" x14ac:dyDescent="0.25">
      <c r="A755" cm="1">
        <f t="array" ref="A755">IF(ROW()&lt;=ROWS(Table1[]), INDEX(Table1[SurveyNo], ROW()), INDEX(Table2[SurveyNo], ROW()-ROWS(Table1[])))</f>
        <v>0</v>
      </c>
      <c r="B755" s="77" cm="1">
        <f t="array" ref="B755">IF(ROW()&lt;=ROWS(Table1[]), INDEX(Table1[Date], ROW()), INDEX(Table2[Date], ROW()-ROWS(Table1[])))</f>
        <v>45667</v>
      </c>
      <c r="C755" cm="1">
        <f t="array" ref="C755">IF(ROW()&lt;=ROWS(Table1[]), INDEX(Table1[SampleID], ROW()), INDEX(Table2[SampleID], ROW()-ROWS(Table1[])))</f>
        <v>0</v>
      </c>
      <c r="D755" t="str" cm="1">
        <f t="array" ref="D755">IF(ROW()&lt;=ROWS(Table1[]), INDEX(Table1[Survey], ROW()), INDEX(Table2[Survey], ROW()-ROWS(Table1[])))</f>
        <v>Chipps</v>
      </c>
      <c r="E755" t="str" cm="1">
        <f t="array" ref="E755">IF(ROW()&lt;=ROWS(Table1[]), INDEX(Table1[Station Code], ROW()), INDEX(Table2[Station], ROW()-ROWS(Table1[])))</f>
        <v>SB018S</v>
      </c>
      <c r="F755" cm="1">
        <f t="array" ref="F755">IF(ROW()&lt;=ROWS(Table1[]), INDEX(Table1[Region], ROW()), INDEX(Table2[Region], ROW()-ROWS(Table1[])))</f>
        <v>0</v>
      </c>
      <c r="G755" cm="1">
        <f t="array" ref="G755">IF(ROW()&lt;=ROWS(Table1[]), INDEX(Table1[Subregion], ROW()), INDEX(Table2[Subregion], ROW()-ROWS(Table1[])))</f>
        <v>0</v>
      </c>
      <c r="H755" t="str" cm="1">
        <f t="array" ref="H755">IF(ROW()&lt;=ROWS(Table1[]), INDEX(Table1[Stratum], ROW()), INDEX(Table2[Stratum], ROW()-ROWS(Table1[])))</f>
        <v>Chipps Island</v>
      </c>
      <c r="I755" cm="1">
        <f t="array" ref="I755">IF(ROW()&lt;=ROWS(Table1[]), INDEX(Table1[Fork Length], ROW()), INDEX(Table2[Length], ROW()-ROWS(Table1[])))</f>
        <v>126</v>
      </c>
      <c r="J755" cm="1">
        <f t="array" ref="J755">IF(ROW()&lt;=ROWS(Table1[]), INDEX(Table1[Catch], ROW()), INDEX(Table2[Frequency], ROW()-ROWS(Table1[])))</f>
        <v>1</v>
      </c>
      <c r="K755" t="str" cm="1">
        <f t="array" ref="K755">IF(ROW()&lt;=ROWS(Table1[]), INDEX(Table1[Life Stage], ROW()), INDEX(Table2[Life Stage], ROW()-ROWS(Table1[])))</f>
        <v>Adult</v>
      </c>
      <c r="L755" s="50" cm="1">
        <f t="array" ref="L755">IF(ROW()&lt;=ROWS(Table1[]), INDEX(Table1[SalvageSum], ROW()), INDEX(Table2[SalvageSum], ROW()-ROWS(Table1[])))</f>
        <v>0</v>
      </c>
      <c r="M755" s="50" cm="1">
        <f t="array" ref="M755">IF(ROW()&lt;=ROWS(Table1[]), INDEX(Table1[ExpSalv], ROW()), INDEX(Table2[ExpSalv], ROW()-ROWS(Table1[])))</f>
        <v>0</v>
      </c>
      <c r="N755" t="str" cm="1">
        <f t="array" ref="N755">IF(ROW()&lt;=ROWS(Table1[]), INDEX(Table1[Agency], ROW()), INDEX(Table2[Agency], ROW()-ROWS(Table1[])))</f>
        <v>USFWS</v>
      </c>
      <c r="O755" cm="1">
        <f t="array" ref="O755">IF(ROW()&lt;=ROWS(Table1[]), INDEX(Table1[Notes], ROW()), INDEX(Table2[Comments], ROW()-ROWS(Table1[])))</f>
        <v>0</v>
      </c>
    </row>
    <row r="756" spans="1:15" x14ac:dyDescent="0.25">
      <c r="A756" cm="1">
        <f t="array" ref="A756">IF(ROW()&lt;=ROWS(Table1[]), INDEX(Table1[SurveyNo], ROW()), INDEX(Table2[SurveyNo], ROW()-ROWS(Table1[])))</f>
        <v>0</v>
      </c>
      <c r="B756" s="77" cm="1">
        <f t="array" ref="B756">IF(ROW()&lt;=ROWS(Table1[]), INDEX(Table1[Date], ROW()), INDEX(Table2[Date], ROW()-ROWS(Table1[])))</f>
        <v>45667</v>
      </c>
      <c r="C756" cm="1">
        <f t="array" ref="C756">IF(ROW()&lt;=ROWS(Table1[]), INDEX(Table1[SampleID], ROW()), INDEX(Table2[SampleID], ROW()-ROWS(Table1[])))</f>
        <v>0</v>
      </c>
      <c r="D756" t="str" cm="1">
        <f t="array" ref="D756">IF(ROW()&lt;=ROWS(Table1[]), INDEX(Table1[Survey], ROW()), INDEX(Table2[Survey], ROW()-ROWS(Table1[])))</f>
        <v>Chipps</v>
      </c>
      <c r="E756" t="str" cm="1">
        <f t="array" ref="E756">IF(ROW()&lt;=ROWS(Table1[]), INDEX(Table1[Station Code], ROW()), INDEX(Table2[Station], ROW()-ROWS(Table1[])))</f>
        <v>SB018S</v>
      </c>
      <c r="F756" cm="1">
        <f t="array" ref="F756">IF(ROW()&lt;=ROWS(Table1[]), INDEX(Table1[Region], ROW()), INDEX(Table2[Region], ROW()-ROWS(Table1[])))</f>
        <v>0</v>
      </c>
      <c r="G756" cm="1">
        <f t="array" ref="G756">IF(ROW()&lt;=ROWS(Table1[]), INDEX(Table1[Subregion], ROW()), INDEX(Table2[Subregion], ROW()-ROWS(Table1[])))</f>
        <v>0</v>
      </c>
      <c r="H756" t="str" cm="1">
        <f t="array" ref="H756">IF(ROW()&lt;=ROWS(Table1[]), INDEX(Table1[Stratum], ROW()), INDEX(Table2[Stratum], ROW()-ROWS(Table1[])))</f>
        <v>Chipps Island</v>
      </c>
      <c r="I756" cm="1">
        <f t="array" ref="I756">IF(ROW()&lt;=ROWS(Table1[]), INDEX(Table1[Fork Length], ROW()), INDEX(Table2[Length], ROW()-ROWS(Table1[])))</f>
        <v>80</v>
      </c>
      <c r="J756" cm="1">
        <f t="array" ref="J756">IF(ROW()&lt;=ROWS(Table1[]), INDEX(Table1[Catch], ROW()), INDEX(Table2[Frequency], ROW()-ROWS(Table1[])))</f>
        <v>1</v>
      </c>
      <c r="K756" t="str" cm="1">
        <f t="array" ref="K756">IF(ROW()&lt;=ROWS(Table1[]), INDEX(Table1[Life Stage], ROW()), INDEX(Table2[Life Stage], ROW()-ROWS(Table1[])))</f>
        <v>Juvenile</v>
      </c>
      <c r="L756" s="50" cm="1">
        <f t="array" ref="L756">IF(ROW()&lt;=ROWS(Table1[]), INDEX(Table1[SalvageSum], ROW()), INDEX(Table2[SalvageSum], ROW()-ROWS(Table1[])))</f>
        <v>0</v>
      </c>
      <c r="M756" s="50" cm="1">
        <f t="array" ref="M756">IF(ROW()&lt;=ROWS(Table1[]), INDEX(Table1[ExpSalv], ROW()), INDEX(Table2[ExpSalv], ROW()-ROWS(Table1[])))</f>
        <v>0</v>
      </c>
      <c r="N756" t="str" cm="1">
        <f t="array" ref="N756">IF(ROW()&lt;=ROWS(Table1[]), INDEX(Table1[Agency], ROW()), INDEX(Table2[Agency], ROW()-ROWS(Table1[])))</f>
        <v>USFWS</v>
      </c>
      <c r="O756" cm="1">
        <f t="array" ref="O756">IF(ROW()&lt;=ROWS(Table1[]), INDEX(Table1[Notes], ROW()), INDEX(Table2[Comments], ROW()-ROWS(Table1[])))</f>
        <v>0</v>
      </c>
    </row>
    <row r="757" spans="1:15" x14ac:dyDescent="0.25">
      <c r="A757" cm="1">
        <f t="array" ref="A757">IF(ROW()&lt;=ROWS(Table1[]), INDEX(Table1[SurveyNo], ROW()), INDEX(Table2[SurveyNo], ROW()-ROWS(Table1[])))</f>
        <v>0</v>
      </c>
      <c r="B757" s="77" cm="1">
        <f t="array" ref="B757">IF(ROW()&lt;=ROWS(Table1[]), INDEX(Table1[Date], ROW()), INDEX(Table2[Date], ROW()-ROWS(Table1[])))</f>
        <v>45667</v>
      </c>
      <c r="C757" cm="1">
        <f t="array" ref="C757">IF(ROW()&lt;=ROWS(Table1[]), INDEX(Table1[SampleID], ROW()), INDEX(Table2[SampleID], ROW()-ROWS(Table1[])))</f>
        <v>0</v>
      </c>
      <c r="D757" t="str" cm="1">
        <f t="array" ref="D757">IF(ROW()&lt;=ROWS(Table1[]), INDEX(Table1[Survey], ROW()), INDEX(Table2[Survey], ROW()-ROWS(Table1[])))</f>
        <v>Chipps</v>
      </c>
      <c r="E757" t="str" cm="1">
        <f t="array" ref="E757">IF(ROW()&lt;=ROWS(Table1[]), INDEX(Table1[Station Code], ROW()), INDEX(Table2[Station], ROW()-ROWS(Table1[])))</f>
        <v>SB018S</v>
      </c>
      <c r="F757" cm="1">
        <f t="array" ref="F757">IF(ROW()&lt;=ROWS(Table1[]), INDEX(Table1[Region], ROW()), INDEX(Table2[Region], ROW()-ROWS(Table1[])))</f>
        <v>0</v>
      </c>
      <c r="G757" cm="1">
        <f t="array" ref="G757">IF(ROW()&lt;=ROWS(Table1[]), INDEX(Table1[Subregion], ROW()), INDEX(Table2[Subregion], ROW()-ROWS(Table1[])))</f>
        <v>0</v>
      </c>
      <c r="H757" t="str" cm="1">
        <f t="array" ref="H757">IF(ROW()&lt;=ROWS(Table1[]), INDEX(Table1[Stratum], ROW()), INDEX(Table2[Stratum], ROW()-ROWS(Table1[])))</f>
        <v>Chipps Island</v>
      </c>
      <c r="I757" cm="1">
        <f t="array" ref="I757">IF(ROW()&lt;=ROWS(Table1[]), INDEX(Table1[Fork Length], ROW()), INDEX(Table2[Length], ROW()-ROWS(Table1[])))</f>
        <v>85</v>
      </c>
      <c r="J757" cm="1">
        <f t="array" ref="J757">IF(ROW()&lt;=ROWS(Table1[]), INDEX(Table1[Catch], ROW()), INDEX(Table2[Frequency], ROW()-ROWS(Table1[])))</f>
        <v>1</v>
      </c>
      <c r="K757" t="str" cm="1">
        <f t="array" ref="K757">IF(ROW()&lt;=ROWS(Table1[]), INDEX(Table1[Life Stage], ROW()), INDEX(Table2[Life Stage], ROW()-ROWS(Table1[])))</f>
        <v>Adult</v>
      </c>
      <c r="L757" s="50" cm="1">
        <f t="array" ref="L757">IF(ROW()&lt;=ROWS(Table1[]), INDEX(Table1[SalvageSum], ROW()), INDEX(Table2[SalvageSum], ROW()-ROWS(Table1[])))</f>
        <v>0</v>
      </c>
      <c r="M757" s="50" cm="1">
        <f t="array" ref="M757">IF(ROW()&lt;=ROWS(Table1[]), INDEX(Table1[ExpSalv], ROW()), INDEX(Table2[ExpSalv], ROW()-ROWS(Table1[])))</f>
        <v>0</v>
      </c>
      <c r="N757" t="str" cm="1">
        <f t="array" ref="N757">IF(ROW()&lt;=ROWS(Table1[]), INDEX(Table1[Agency], ROW()), INDEX(Table2[Agency], ROW()-ROWS(Table1[])))</f>
        <v>USFWS</v>
      </c>
      <c r="O757" cm="1">
        <f t="array" ref="O757">IF(ROW()&lt;=ROWS(Table1[]), INDEX(Table1[Notes], ROW()), INDEX(Table2[Comments], ROW()-ROWS(Table1[])))</f>
        <v>0</v>
      </c>
    </row>
    <row r="758" spans="1:15" x14ac:dyDescent="0.25">
      <c r="A758" cm="1">
        <f t="array" ref="A758">IF(ROW()&lt;=ROWS(Table1[]), INDEX(Table1[SurveyNo], ROW()), INDEX(Table2[SurveyNo], ROW()-ROWS(Table1[])))</f>
        <v>0</v>
      </c>
      <c r="B758" s="77" cm="1">
        <f t="array" ref="B758">IF(ROW()&lt;=ROWS(Table1[]), INDEX(Table1[Date], ROW()), INDEX(Table2[Date], ROW()-ROWS(Table1[])))</f>
        <v>45667</v>
      </c>
      <c r="C758" cm="1">
        <f t="array" ref="C758">IF(ROW()&lt;=ROWS(Table1[]), INDEX(Table1[SampleID], ROW()), INDEX(Table2[SampleID], ROW()-ROWS(Table1[])))</f>
        <v>0</v>
      </c>
      <c r="D758" t="str" cm="1">
        <f t="array" ref="D758">IF(ROW()&lt;=ROWS(Table1[]), INDEX(Table1[Survey], ROW()), INDEX(Table2[Survey], ROW()-ROWS(Table1[])))</f>
        <v>Chipps</v>
      </c>
      <c r="E758" t="str" cm="1">
        <f t="array" ref="E758">IF(ROW()&lt;=ROWS(Table1[]), INDEX(Table1[Station Code], ROW()), INDEX(Table2[Station], ROW()-ROWS(Table1[])))</f>
        <v>SB018M</v>
      </c>
      <c r="F758" cm="1">
        <f t="array" ref="F758">IF(ROW()&lt;=ROWS(Table1[]), INDEX(Table1[Region], ROW()), INDEX(Table2[Region], ROW()-ROWS(Table1[])))</f>
        <v>0</v>
      </c>
      <c r="G758" cm="1">
        <f t="array" ref="G758">IF(ROW()&lt;=ROWS(Table1[]), INDEX(Table1[Subregion], ROW()), INDEX(Table2[Subregion], ROW()-ROWS(Table1[])))</f>
        <v>0</v>
      </c>
      <c r="H758" t="str" cm="1">
        <f t="array" ref="H758">IF(ROW()&lt;=ROWS(Table1[]), INDEX(Table1[Stratum], ROW()), INDEX(Table2[Stratum], ROW()-ROWS(Table1[])))</f>
        <v>Chipps Island</v>
      </c>
      <c r="I758" cm="1">
        <f t="array" ref="I758">IF(ROW()&lt;=ROWS(Table1[]), INDEX(Table1[Fork Length], ROW()), INDEX(Table2[Length], ROW()-ROWS(Table1[])))</f>
        <v>87</v>
      </c>
      <c r="J758" cm="1">
        <f t="array" ref="J758">IF(ROW()&lt;=ROWS(Table1[]), INDEX(Table1[Catch], ROW()), INDEX(Table2[Frequency], ROW()-ROWS(Table1[])))</f>
        <v>1</v>
      </c>
      <c r="K758" t="str" cm="1">
        <f t="array" ref="K758">IF(ROW()&lt;=ROWS(Table1[]), INDEX(Table1[Life Stage], ROW()), INDEX(Table2[Life Stage], ROW()-ROWS(Table1[])))</f>
        <v>Adult</v>
      </c>
      <c r="L758" s="50" cm="1">
        <f t="array" ref="L758">IF(ROW()&lt;=ROWS(Table1[]), INDEX(Table1[SalvageSum], ROW()), INDEX(Table2[SalvageSum], ROW()-ROWS(Table1[])))</f>
        <v>0</v>
      </c>
      <c r="M758" s="50" cm="1">
        <f t="array" ref="M758">IF(ROW()&lt;=ROWS(Table1[]), INDEX(Table1[ExpSalv], ROW()), INDEX(Table2[ExpSalv], ROW()-ROWS(Table1[])))</f>
        <v>0</v>
      </c>
      <c r="N758" t="str" cm="1">
        <f t="array" ref="N758">IF(ROW()&lt;=ROWS(Table1[]), INDEX(Table1[Agency], ROW()), INDEX(Table2[Agency], ROW()-ROWS(Table1[])))</f>
        <v>USFWS</v>
      </c>
      <c r="O758" cm="1">
        <f t="array" ref="O758">IF(ROW()&lt;=ROWS(Table1[]), INDEX(Table1[Notes], ROW()), INDEX(Table2[Comments], ROW()-ROWS(Table1[])))</f>
        <v>0</v>
      </c>
    </row>
    <row r="759" spans="1:15" x14ac:dyDescent="0.25">
      <c r="A759" cm="1">
        <f t="array" ref="A759">IF(ROW()&lt;=ROWS(Table1[]), INDEX(Table1[SurveyNo], ROW()), INDEX(Table2[SurveyNo], ROW()-ROWS(Table1[])))</f>
        <v>0</v>
      </c>
      <c r="B759" s="77" cm="1">
        <f t="array" ref="B759">IF(ROW()&lt;=ROWS(Table1[]), INDEX(Table1[Date], ROW()), INDEX(Table2[Date], ROW()-ROWS(Table1[])))</f>
        <v>45667</v>
      </c>
      <c r="C759" cm="1">
        <f t="array" ref="C759">IF(ROW()&lt;=ROWS(Table1[]), INDEX(Table1[SampleID], ROW()), INDEX(Table2[SampleID], ROW()-ROWS(Table1[])))</f>
        <v>0</v>
      </c>
      <c r="D759" t="str" cm="1">
        <f t="array" ref="D759">IF(ROW()&lt;=ROWS(Table1[]), INDEX(Table1[Survey], ROW()), INDEX(Table2[Survey], ROW()-ROWS(Table1[])))</f>
        <v>Chipps</v>
      </c>
      <c r="E759" t="str" cm="1">
        <f t="array" ref="E759">IF(ROW()&lt;=ROWS(Table1[]), INDEX(Table1[Station Code], ROW()), INDEX(Table2[Station], ROW()-ROWS(Table1[])))</f>
        <v>SB018M</v>
      </c>
      <c r="F759" cm="1">
        <f t="array" ref="F759">IF(ROW()&lt;=ROWS(Table1[]), INDEX(Table1[Region], ROW()), INDEX(Table2[Region], ROW()-ROWS(Table1[])))</f>
        <v>0</v>
      </c>
      <c r="G759" cm="1">
        <f t="array" ref="G759">IF(ROW()&lt;=ROWS(Table1[]), INDEX(Table1[Subregion], ROW()), INDEX(Table2[Subregion], ROW()-ROWS(Table1[])))</f>
        <v>0</v>
      </c>
      <c r="H759" t="str" cm="1">
        <f t="array" ref="H759">IF(ROW()&lt;=ROWS(Table1[]), INDEX(Table1[Stratum], ROW()), INDEX(Table2[Stratum], ROW()-ROWS(Table1[])))</f>
        <v>Chipps Island</v>
      </c>
      <c r="I759" cm="1">
        <f t="array" ref="I759">IF(ROW()&lt;=ROWS(Table1[]), INDEX(Table1[Fork Length], ROW()), INDEX(Table2[Length], ROW()-ROWS(Table1[])))</f>
        <v>89</v>
      </c>
      <c r="J759" cm="1">
        <f t="array" ref="J759">IF(ROW()&lt;=ROWS(Table1[]), INDEX(Table1[Catch], ROW()), INDEX(Table2[Frequency], ROW()-ROWS(Table1[])))</f>
        <v>1</v>
      </c>
      <c r="K759" t="str" cm="1">
        <f t="array" ref="K759">IF(ROW()&lt;=ROWS(Table1[]), INDEX(Table1[Life Stage], ROW()), INDEX(Table2[Life Stage], ROW()-ROWS(Table1[])))</f>
        <v>Adult</v>
      </c>
      <c r="L759" s="50" cm="1">
        <f t="array" ref="L759">IF(ROW()&lt;=ROWS(Table1[]), INDEX(Table1[SalvageSum], ROW()), INDEX(Table2[SalvageSum], ROW()-ROWS(Table1[])))</f>
        <v>0</v>
      </c>
      <c r="M759" s="50" cm="1">
        <f t="array" ref="M759">IF(ROW()&lt;=ROWS(Table1[]), INDEX(Table1[ExpSalv], ROW()), INDEX(Table2[ExpSalv], ROW()-ROWS(Table1[])))</f>
        <v>0</v>
      </c>
      <c r="N759" t="str" cm="1">
        <f t="array" ref="N759">IF(ROW()&lt;=ROWS(Table1[]), INDEX(Table1[Agency], ROW()), INDEX(Table2[Agency], ROW()-ROWS(Table1[])))</f>
        <v>USFWS</v>
      </c>
      <c r="O759" cm="1">
        <f t="array" ref="O759">IF(ROW()&lt;=ROWS(Table1[]), INDEX(Table1[Notes], ROW()), INDEX(Table2[Comments], ROW()-ROWS(Table1[])))</f>
        <v>0</v>
      </c>
    </row>
    <row r="760" spans="1:15" x14ac:dyDescent="0.25">
      <c r="A760" cm="1">
        <f t="array" ref="A760">IF(ROW()&lt;=ROWS(Table1[]), INDEX(Table1[SurveyNo], ROW()), INDEX(Table2[SurveyNo], ROW()-ROWS(Table1[])))</f>
        <v>0</v>
      </c>
      <c r="B760" s="77" cm="1">
        <f t="array" ref="B760">IF(ROW()&lt;=ROWS(Table1[]), INDEX(Table1[Date], ROW()), INDEX(Table2[Date], ROW()-ROWS(Table1[])))</f>
        <v>45667</v>
      </c>
      <c r="C760" cm="1">
        <f t="array" ref="C760">IF(ROW()&lt;=ROWS(Table1[]), INDEX(Table1[SampleID], ROW()), INDEX(Table2[SampleID], ROW()-ROWS(Table1[])))</f>
        <v>0</v>
      </c>
      <c r="D760" t="str" cm="1">
        <f t="array" ref="D760">IF(ROW()&lt;=ROWS(Table1[]), INDEX(Table1[Survey], ROW()), INDEX(Table2[Survey], ROW()-ROWS(Table1[])))</f>
        <v>Chipps</v>
      </c>
      <c r="E760" t="str" cm="1">
        <f t="array" ref="E760">IF(ROW()&lt;=ROWS(Table1[]), INDEX(Table1[Station Code], ROW()), INDEX(Table2[Station], ROW()-ROWS(Table1[])))</f>
        <v>SB018M</v>
      </c>
      <c r="F760" cm="1">
        <f t="array" ref="F760">IF(ROW()&lt;=ROWS(Table1[]), INDEX(Table1[Region], ROW()), INDEX(Table2[Region], ROW()-ROWS(Table1[])))</f>
        <v>0</v>
      </c>
      <c r="G760" cm="1">
        <f t="array" ref="G760">IF(ROW()&lt;=ROWS(Table1[]), INDEX(Table1[Subregion], ROW()), INDEX(Table2[Subregion], ROW()-ROWS(Table1[])))</f>
        <v>0</v>
      </c>
      <c r="H760" t="str" cm="1">
        <f t="array" ref="H760">IF(ROW()&lt;=ROWS(Table1[]), INDEX(Table1[Stratum], ROW()), INDEX(Table2[Stratum], ROW()-ROWS(Table1[])))</f>
        <v>Chipps Island</v>
      </c>
      <c r="I760" cm="1">
        <f t="array" ref="I760">IF(ROW()&lt;=ROWS(Table1[]), INDEX(Table1[Fork Length], ROW()), INDEX(Table2[Length], ROW()-ROWS(Table1[])))</f>
        <v>92</v>
      </c>
      <c r="J760" cm="1">
        <f t="array" ref="J760">IF(ROW()&lt;=ROWS(Table1[]), INDEX(Table1[Catch], ROW()), INDEX(Table2[Frequency], ROW()-ROWS(Table1[])))</f>
        <v>1</v>
      </c>
      <c r="K760" t="str" cm="1">
        <f t="array" ref="K760">IF(ROW()&lt;=ROWS(Table1[]), INDEX(Table1[Life Stage], ROW()), INDEX(Table2[Life Stage], ROW()-ROWS(Table1[])))</f>
        <v>Adult</v>
      </c>
      <c r="L760" s="50" cm="1">
        <f t="array" ref="L760">IF(ROW()&lt;=ROWS(Table1[]), INDEX(Table1[SalvageSum], ROW()), INDEX(Table2[SalvageSum], ROW()-ROWS(Table1[])))</f>
        <v>0</v>
      </c>
      <c r="M760" s="50" cm="1">
        <f t="array" ref="M760">IF(ROW()&lt;=ROWS(Table1[]), INDEX(Table1[ExpSalv], ROW()), INDEX(Table2[ExpSalv], ROW()-ROWS(Table1[])))</f>
        <v>0</v>
      </c>
      <c r="N760" t="str" cm="1">
        <f t="array" ref="N760">IF(ROW()&lt;=ROWS(Table1[]), INDEX(Table1[Agency], ROW()), INDEX(Table2[Agency], ROW()-ROWS(Table1[])))</f>
        <v>USFWS</v>
      </c>
      <c r="O760" cm="1">
        <f t="array" ref="O760">IF(ROW()&lt;=ROWS(Table1[]), INDEX(Table1[Notes], ROW()), INDEX(Table2[Comments], ROW()-ROWS(Table1[])))</f>
        <v>0</v>
      </c>
    </row>
    <row r="761" spans="1:15" x14ac:dyDescent="0.25">
      <c r="A761" cm="1">
        <f t="array" ref="A761">IF(ROW()&lt;=ROWS(Table1[]), INDEX(Table1[SurveyNo], ROW()), INDEX(Table2[SurveyNo], ROW()-ROWS(Table1[])))</f>
        <v>0</v>
      </c>
      <c r="B761" s="77" cm="1">
        <f t="array" ref="B761">IF(ROW()&lt;=ROWS(Table1[]), INDEX(Table1[Date], ROW()), INDEX(Table2[Date], ROW()-ROWS(Table1[])))</f>
        <v>45667</v>
      </c>
      <c r="C761" cm="1">
        <f t="array" ref="C761">IF(ROW()&lt;=ROWS(Table1[]), INDEX(Table1[SampleID], ROW()), INDEX(Table2[SampleID], ROW()-ROWS(Table1[])))</f>
        <v>0</v>
      </c>
      <c r="D761" t="str" cm="1">
        <f t="array" ref="D761">IF(ROW()&lt;=ROWS(Table1[]), INDEX(Table1[Survey], ROW()), INDEX(Table2[Survey], ROW()-ROWS(Table1[])))</f>
        <v>Chipps</v>
      </c>
      <c r="E761" t="str" cm="1">
        <f t="array" ref="E761">IF(ROW()&lt;=ROWS(Table1[]), INDEX(Table1[Station Code], ROW()), INDEX(Table2[Station], ROW()-ROWS(Table1[])))</f>
        <v>SB018M</v>
      </c>
      <c r="F761" cm="1">
        <f t="array" ref="F761">IF(ROW()&lt;=ROWS(Table1[]), INDEX(Table1[Region], ROW()), INDEX(Table2[Region], ROW()-ROWS(Table1[])))</f>
        <v>0</v>
      </c>
      <c r="G761" cm="1">
        <f t="array" ref="G761">IF(ROW()&lt;=ROWS(Table1[]), INDEX(Table1[Subregion], ROW()), INDEX(Table2[Subregion], ROW()-ROWS(Table1[])))</f>
        <v>0</v>
      </c>
      <c r="H761" t="str" cm="1">
        <f t="array" ref="H761">IF(ROW()&lt;=ROWS(Table1[]), INDEX(Table1[Stratum], ROW()), INDEX(Table2[Stratum], ROW()-ROWS(Table1[])))</f>
        <v>Chipps Island</v>
      </c>
      <c r="I761" cm="1">
        <f t="array" ref="I761">IF(ROW()&lt;=ROWS(Table1[]), INDEX(Table1[Fork Length], ROW()), INDEX(Table2[Length], ROW()-ROWS(Table1[])))</f>
        <v>105</v>
      </c>
      <c r="J761" cm="1">
        <f t="array" ref="J761">IF(ROW()&lt;=ROWS(Table1[]), INDEX(Table1[Catch], ROW()), INDEX(Table2[Frequency], ROW()-ROWS(Table1[])))</f>
        <v>1</v>
      </c>
      <c r="K761" t="str" cm="1">
        <f t="array" ref="K761">IF(ROW()&lt;=ROWS(Table1[]), INDEX(Table1[Life Stage], ROW()), INDEX(Table2[Life Stage], ROW()-ROWS(Table1[])))</f>
        <v>Adult</v>
      </c>
      <c r="L761" s="50" cm="1">
        <f t="array" ref="L761">IF(ROW()&lt;=ROWS(Table1[]), INDEX(Table1[SalvageSum], ROW()), INDEX(Table2[SalvageSum], ROW()-ROWS(Table1[])))</f>
        <v>0</v>
      </c>
      <c r="M761" s="50" cm="1">
        <f t="array" ref="M761">IF(ROW()&lt;=ROWS(Table1[]), INDEX(Table1[ExpSalv], ROW()), INDEX(Table2[ExpSalv], ROW()-ROWS(Table1[])))</f>
        <v>0</v>
      </c>
      <c r="N761" t="str" cm="1">
        <f t="array" ref="N761">IF(ROW()&lt;=ROWS(Table1[]), INDEX(Table1[Agency], ROW()), INDEX(Table2[Agency], ROW()-ROWS(Table1[])))</f>
        <v>USFWS</v>
      </c>
      <c r="O761" cm="1">
        <f t="array" ref="O761">IF(ROW()&lt;=ROWS(Table1[]), INDEX(Table1[Notes], ROW()), INDEX(Table2[Comments], ROW()-ROWS(Table1[])))</f>
        <v>0</v>
      </c>
    </row>
    <row r="762" spans="1:15" x14ac:dyDescent="0.25">
      <c r="A762" cm="1">
        <f t="array" ref="A762">IF(ROW()&lt;=ROWS(Table1[]), INDEX(Table1[SurveyNo], ROW()), INDEX(Table2[SurveyNo], ROW()-ROWS(Table1[])))</f>
        <v>0</v>
      </c>
      <c r="B762" s="77" cm="1">
        <f t="array" ref="B762">IF(ROW()&lt;=ROWS(Table1[]), INDEX(Table1[Date], ROW()), INDEX(Table2[Date], ROW()-ROWS(Table1[])))</f>
        <v>45667</v>
      </c>
      <c r="C762" cm="1">
        <f t="array" ref="C762">IF(ROW()&lt;=ROWS(Table1[]), INDEX(Table1[SampleID], ROW()), INDEX(Table2[SampleID], ROW()-ROWS(Table1[])))</f>
        <v>0</v>
      </c>
      <c r="D762" t="str" cm="1">
        <f t="array" ref="D762">IF(ROW()&lt;=ROWS(Table1[]), INDEX(Table1[Survey], ROW()), INDEX(Table2[Survey], ROW()-ROWS(Table1[])))</f>
        <v>Chipps</v>
      </c>
      <c r="E762" t="str" cm="1">
        <f t="array" ref="E762">IF(ROW()&lt;=ROWS(Table1[]), INDEX(Table1[Station Code], ROW()), INDEX(Table2[Station], ROW()-ROWS(Table1[])))</f>
        <v>SB018M</v>
      </c>
      <c r="F762" cm="1">
        <f t="array" ref="F762">IF(ROW()&lt;=ROWS(Table1[]), INDEX(Table1[Region], ROW()), INDEX(Table2[Region], ROW()-ROWS(Table1[])))</f>
        <v>0</v>
      </c>
      <c r="G762" cm="1">
        <f t="array" ref="G762">IF(ROW()&lt;=ROWS(Table1[]), INDEX(Table1[Subregion], ROW()), INDEX(Table2[Subregion], ROW()-ROWS(Table1[])))</f>
        <v>0</v>
      </c>
      <c r="H762" t="str" cm="1">
        <f t="array" ref="H762">IF(ROW()&lt;=ROWS(Table1[]), INDEX(Table1[Stratum], ROW()), INDEX(Table2[Stratum], ROW()-ROWS(Table1[])))</f>
        <v>Chipps Island</v>
      </c>
      <c r="I762" cm="1">
        <f t="array" ref="I762">IF(ROW()&lt;=ROWS(Table1[]), INDEX(Table1[Fork Length], ROW()), INDEX(Table2[Length], ROW()-ROWS(Table1[])))</f>
        <v>94</v>
      </c>
      <c r="J762" cm="1">
        <f t="array" ref="J762">IF(ROW()&lt;=ROWS(Table1[]), INDEX(Table1[Catch], ROW()), INDEX(Table2[Frequency], ROW()-ROWS(Table1[])))</f>
        <v>1</v>
      </c>
      <c r="K762" t="str" cm="1">
        <f t="array" ref="K762">IF(ROW()&lt;=ROWS(Table1[]), INDEX(Table1[Life Stage], ROW()), INDEX(Table2[Life Stage], ROW()-ROWS(Table1[])))</f>
        <v>Adult</v>
      </c>
      <c r="L762" s="50" cm="1">
        <f t="array" ref="L762">IF(ROW()&lt;=ROWS(Table1[]), INDEX(Table1[SalvageSum], ROW()), INDEX(Table2[SalvageSum], ROW()-ROWS(Table1[])))</f>
        <v>0</v>
      </c>
      <c r="M762" s="50" cm="1">
        <f t="array" ref="M762">IF(ROW()&lt;=ROWS(Table1[]), INDEX(Table1[ExpSalv], ROW()), INDEX(Table2[ExpSalv], ROW()-ROWS(Table1[])))</f>
        <v>0</v>
      </c>
      <c r="N762" t="str" cm="1">
        <f t="array" ref="N762">IF(ROW()&lt;=ROWS(Table1[]), INDEX(Table1[Agency], ROW()), INDEX(Table2[Agency], ROW()-ROWS(Table1[])))</f>
        <v>USFWS</v>
      </c>
      <c r="O762" cm="1">
        <f t="array" ref="O762">IF(ROW()&lt;=ROWS(Table1[]), INDEX(Table1[Notes], ROW()), INDEX(Table2[Comments], ROW()-ROWS(Table1[])))</f>
        <v>0</v>
      </c>
    </row>
    <row r="763" spans="1:15" x14ac:dyDescent="0.25">
      <c r="A763" cm="1">
        <f t="array" ref="A763">IF(ROW()&lt;=ROWS(Table1[]), INDEX(Table1[SurveyNo], ROW()), INDEX(Table2[SurveyNo], ROW()-ROWS(Table1[])))</f>
        <v>0</v>
      </c>
      <c r="B763" s="77" cm="1">
        <f t="array" ref="B763">IF(ROW()&lt;=ROWS(Table1[]), INDEX(Table1[Date], ROW()), INDEX(Table2[Date], ROW()-ROWS(Table1[])))</f>
        <v>45667</v>
      </c>
      <c r="C763" cm="1">
        <f t="array" ref="C763">IF(ROW()&lt;=ROWS(Table1[]), INDEX(Table1[SampleID], ROW()), INDEX(Table2[SampleID], ROW()-ROWS(Table1[])))</f>
        <v>0</v>
      </c>
      <c r="D763" t="str" cm="1">
        <f t="array" ref="D763">IF(ROW()&lt;=ROWS(Table1[]), INDEX(Table1[Survey], ROW()), INDEX(Table2[Survey], ROW()-ROWS(Table1[])))</f>
        <v>Chipps</v>
      </c>
      <c r="E763" t="str" cm="1">
        <f t="array" ref="E763">IF(ROW()&lt;=ROWS(Table1[]), INDEX(Table1[Station Code], ROW()), INDEX(Table2[Station], ROW()-ROWS(Table1[])))</f>
        <v>SB018M</v>
      </c>
      <c r="F763" cm="1">
        <f t="array" ref="F763">IF(ROW()&lt;=ROWS(Table1[]), INDEX(Table1[Region], ROW()), INDEX(Table2[Region], ROW()-ROWS(Table1[])))</f>
        <v>0</v>
      </c>
      <c r="G763" cm="1">
        <f t="array" ref="G763">IF(ROW()&lt;=ROWS(Table1[]), INDEX(Table1[Subregion], ROW()), INDEX(Table2[Subregion], ROW()-ROWS(Table1[])))</f>
        <v>0</v>
      </c>
      <c r="H763" t="str" cm="1">
        <f t="array" ref="H763">IF(ROW()&lt;=ROWS(Table1[]), INDEX(Table1[Stratum], ROW()), INDEX(Table2[Stratum], ROW()-ROWS(Table1[])))</f>
        <v>Chipps Island</v>
      </c>
      <c r="I763" cm="1">
        <f t="array" ref="I763">IF(ROW()&lt;=ROWS(Table1[]), INDEX(Table1[Fork Length], ROW()), INDEX(Table2[Length], ROW()-ROWS(Table1[])))</f>
        <v>114</v>
      </c>
      <c r="J763" cm="1">
        <f t="array" ref="J763">IF(ROW()&lt;=ROWS(Table1[]), INDEX(Table1[Catch], ROW()), INDEX(Table2[Frequency], ROW()-ROWS(Table1[])))</f>
        <v>1</v>
      </c>
      <c r="K763" t="str" cm="1">
        <f t="array" ref="K763">IF(ROW()&lt;=ROWS(Table1[]), INDEX(Table1[Life Stage], ROW()), INDEX(Table2[Life Stage], ROW()-ROWS(Table1[])))</f>
        <v>Adult</v>
      </c>
      <c r="L763" s="50" cm="1">
        <f t="array" ref="L763">IF(ROW()&lt;=ROWS(Table1[]), INDEX(Table1[SalvageSum], ROW()), INDEX(Table2[SalvageSum], ROW()-ROWS(Table1[])))</f>
        <v>0</v>
      </c>
      <c r="M763" s="50" cm="1">
        <f t="array" ref="M763">IF(ROW()&lt;=ROWS(Table1[]), INDEX(Table1[ExpSalv], ROW()), INDEX(Table2[ExpSalv], ROW()-ROWS(Table1[])))</f>
        <v>0</v>
      </c>
      <c r="N763" t="str" cm="1">
        <f t="array" ref="N763">IF(ROW()&lt;=ROWS(Table1[]), INDEX(Table1[Agency], ROW()), INDEX(Table2[Agency], ROW()-ROWS(Table1[])))</f>
        <v>USFWS</v>
      </c>
      <c r="O763" cm="1">
        <f t="array" ref="O763">IF(ROW()&lt;=ROWS(Table1[]), INDEX(Table1[Notes], ROW()), INDEX(Table2[Comments], ROW()-ROWS(Table1[])))</f>
        <v>0</v>
      </c>
    </row>
    <row r="764" spans="1:15" x14ac:dyDescent="0.25">
      <c r="A764" cm="1">
        <f t="array" ref="A764">IF(ROW()&lt;=ROWS(Table1[]), INDEX(Table1[SurveyNo], ROW()), INDEX(Table2[SurveyNo], ROW()-ROWS(Table1[])))</f>
        <v>0</v>
      </c>
      <c r="B764" s="77" cm="1">
        <f t="array" ref="B764">IF(ROW()&lt;=ROWS(Table1[]), INDEX(Table1[Date], ROW()), INDEX(Table2[Date], ROW()-ROWS(Table1[])))</f>
        <v>45667</v>
      </c>
      <c r="C764" cm="1">
        <f t="array" ref="C764">IF(ROW()&lt;=ROWS(Table1[]), INDEX(Table1[SampleID], ROW()), INDEX(Table2[SampleID], ROW()-ROWS(Table1[])))</f>
        <v>0</v>
      </c>
      <c r="D764" t="str" cm="1">
        <f t="array" ref="D764">IF(ROW()&lt;=ROWS(Table1[]), INDEX(Table1[Survey], ROW()), INDEX(Table2[Survey], ROW()-ROWS(Table1[])))</f>
        <v>Chipps</v>
      </c>
      <c r="E764" t="str" cm="1">
        <f t="array" ref="E764">IF(ROW()&lt;=ROWS(Table1[]), INDEX(Table1[Station Code], ROW()), INDEX(Table2[Station], ROW()-ROWS(Table1[])))</f>
        <v>SB018M</v>
      </c>
      <c r="F764" cm="1">
        <f t="array" ref="F764">IF(ROW()&lt;=ROWS(Table1[]), INDEX(Table1[Region], ROW()), INDEX(Table2[Region], ROW()-ROWS(Table1[])))</f>
        <v>0</v>
      </c>
      <c r="G764" cm="1">
        <f t="array" ref="G764">IF(ROW()&lt;=ROWS(Table1[]), INDEX(Table1[Subregion], ROW()), INDEX(Table2[Subregion], ROW()-ROWS(Table1[])))</f>
        <v>0</v>
      </c>
      <c r="H764" t="str" cm="1">
        <f t="array" ref="H764">IF(ROW()&lt;=ROWS(Table1[]), INDEX(Table1[Stratum], ROW()), INDEX(Table2[Stratum], ROW()-ROWS(Table1[])))</f>
        <v>Chipps Island</v>
      </c>
      <c r="I764" cm="1">
        <f t="array" ref="I764">IF(ROW()&lt;=ROWS(Table1[]), INDEX(Table1[Fork Length], ROW()), INDEX(Table2[Length], ROW()-ROWS(Table1[])))</f>
        <v>113</v>
      </c>
      <c r="J764" cm="1">
        <f t="array" ref="J764">IF(ROW()&lt;=ROWS(Table1[]), INDEX(Table1[Catch], ROW()), INDEX(Table2[Frequency], ROW()-ROWS(Table1[])))</f>
        <v>1</v>
      </c>
      <c r="K764" t="str" cm="1">
        <f t="array" ref="K764">IF(ROW()&lt;=ROWS(Table1[]), INDEX(Table1[Life Stage], ROW()), INDEX(Table2[Life Stage], ROW()-ROWS(Table1[])))</f>
        <v>Adult</v>
      </c>
      <c r="L764" s="50" cm="1">
        <f t="array" ref="L764">IF(ROW()&lt;=ROWS(Table1[]), INDEX(Table1[SalvageSum], ROW()), INDEX(Table2[SalvageSum], ROW()-ROWS(Table1[])))</f>
        <v>0</v>
      </c>
      <c r="M764" s="50" cm="1">
        <f t="array" ref="M764">IF(ROW()&lt;=ROWS(Table1[]), INDEX(Table1[ExpSalv], ROW()), INDEX(Table2[ExpSalv], ROW()-ROWS(Table1[])))</f>
        <v>0</v>
      </c>
      <c r="N764" t="str" cm="1">
        <f t="array" ref="N764">IF(ROW()&lt;=ROWS(Table1[]), INDEX(Table1[Agency], ROW()), INDEX(Table2[Agency], ROW()-ROWS(Table1[])))</f>
        <v>USFWS</v>
      </c>
      <c r="O764" cm="1">
        <f t="array" ref="O764">IF(ROW()&lt;=ROWS(Table1[]), INDEX(Table1[Notes], ROW()), INDEX(Table2[Comments], ROW()-ROWS(Table1[])))</f>
        <v>0</v>
      </c>
    </row>
    <row r="765" spans="1:15" x14ac:dyDescent="0.25">
      <c r="A765" cm="1">
        <f t="array" ref="A765">IF(ROW()&lt;=ROWS(Table1[]), INDEX(Table1[SurveyNo], ROW()), INDEX(Table2[SurveyNo], ROW()-ROWS(Table1[])))</f>
        <v>0</v>
      </c>
      <c r="B765" s="77" cm="1">
        <f t="array" ref="B765">IF(ROW()&lt;=ROWS(Table1[]), INDEX(Table1[Date], ROW()), INDEX(Table2[Date], ROW()-ROWS(Table1[])))</f>
        <v>45667</v>
      </c>
      <c r="C765" cm="1">
        <f t="array" ref="C765">IF(ROW()&lt;=ROWS(Table1[]), INDEX(Table1[SampleID], ROW()), INDEX(Table2[SampleID], ROW()-ROWS(Table1[])))</f>
        <v>0</v>
      </c>
      <c r="D765" t="str" cm="1">
        <f t="array" ref="D765">IF(ROW()&lt;=ROWS(Table1[]), INDEX(Table1[Survey], ROW()), INDEX(Table2[Survey], ROW()-ROWS(Table1[])))</f>
        <v>Chipps</v>
      </c>
      <c r="E765" t="str" cm="1">
        <f t="array" ref="E765">IF(ROW()&lt;=ROWS(Table1[]), INDEX(Table1[Station Code], ROW()), INDEX(Table2[Station], ROW()-ROWS(Table1[])))</f>
        <v>SB018M</v>
      </c>
      <c r="F765" cm="1">
        <f t="array" ref="F765">IF(ROW()&lt;=ROWS(Table1[]), INDEX(Table1[Region], ROW()), INDEX(Table2[Region], ROW()-ROWS(Table1[])))</f>
        <v>0</v>
      </c>
      <c r="G765" cm="1">
        <f t="array" ref="G765">IF(ROW()&lt;=ROWS(Table1[]), INDEX(Table1[Subregion], ROW()), INDEX(Table2[Subregion], ROW()-ROWS(Table1[])))</f>
        <v>0</v>
      </c>
      <c r="H765" t="str" cm="1">
        <f t="array" ref="H765">IF(ROW()&lt;=ROWS(Table1[]), INDEX(Table1[Stratum], ROW()), INDEX(Table2[Stratum], ROW()-ROWS(Table1[])))</f>
        <v>Chipps Island</v>
      </c>
      <c r="I765" cm="1">
        <f t="array" ref="I765">IF(ROW()&lt;=ROWS(Table1[]), INDEX(Table1[Fork Length], ROW()), INDEX(Table2[Length], ROW()-ROWS(Table1[])))</f>
        <v>107</v>
      </c>
      <c r="J765" cm="1">
        <f t="array" ref="J765">IF(ROW()&lt;=ROWS(Table1[]), INDEX(Table1[Catch], ROW()), INDEX(Table2[Frequency], ROW()-ROWS(Table1[])))</f>
        <v>1</v>
      </c>
      <c r="K765" t="str" cm="1">
        <f t="array" ref="K765">IF(ROW()&lt;=ROWS(Table1[]), INDEX(Table1[Life Stage], ROW()), INDEX(Table2[Life Stage], ROW()-ROWS(Table1[])))</f>
        <v>Adult</v>
      </c>
      <c r="L765" s="50" cm="1">
        <f t="array" ref="L765">IF(ROW()&lt;=ROWS(Table1[]), INDEX(Table1[SalvageSum], ROW()), INDEX(Table2[SalvageSum], ROW()-ROWS(Table1[])))</f>
        <v>0</v>
      </c>
      <c r="M765" s="50" cm="1">
        <f t="array" ref="M765">IF(ROW()&lt;=ROWS(Table1[]), INDEX(Table1[ExpSalv], ROW()), INDEX(Table2[ExpSalv], ROW()-ROWS(Table1[])))</f>
        <v>0</v>
      </c>
      <c r="N765" t="str" cm="1">
        <f t="array" ref="N765">IF(ROW()&lt;=ROWS(Table1[]), INDEX(Table1[Agency], ROW()), INDEX(Table2[Agency], ROW()-ROWS(Table1[])))</f>
        <v>USFWS</v>
      </c>
      <c r="O765" cm="1">
        <f t="array" ref="O765">IF(ROW()&lt;=ROWS(Table1[]), INDEX(Table1[Notes], ROW()), INDEX(Table2[Comments], ROW()-ROWS(Table1[])))</f>
        <v>0</v>
      </c>
    </row>
    <row r="766" spans="1:15" x14ac:dyDescent="0.25">
      <c r="A766" cm="1">
        <f t="array" ref="A766">IF(ROW()&lt;=ROWS(Table1[]), INDEX(Table1[SurveyNo], ROW()), INDEX(Table2[SurveyNo], ROW()-ROWS(Table1[])))</f>
        <v>0</v>
      </c>
      <c r="B766" s="77" cm="1">
        <f t="array" ref="B766">IF(ROW()&lt;=ROWS(Table1[]), INDEX(Table1[Date], ROW()), INDEX(Table2[Date], ROW()-ROWS(Table1[])))</f>
        <v>45667</v>
      </c>
      <c r="C766" cm="1">
        <f t="array" ref="C766">IF(ROW()&lt;=ROWS(Table1[]), INDEX(Table1[SampleID], ROW()), INDEX(Table2[SampleID], ROW()-ROWS(Table1[])))</f>
        <v>0</v>
      </c>
      <c r="D766" t="str" cm="1">
        <f t="array" ref="D766">IF(ROW()&lt;=ROWS(Table1[]), INDEX(Table1[Survey], ROW()), INDEX(Table2[Survey], ROW()-ROWS(Table1[])))</f>
        <v>Chipps</v>
      </c>
      <c r="E766" t="str" cm="1">
        <f t="array" ref="E766">IF(ROW()&lt;=ROWS(Table1[]), INDEX(Table1[Station Code], ROW()), INDEX(Table2[Station], ROW()-ROWS(Table1[])))</f>
        <v>SB018M</v>
      </c>
      <c r="F766" cm="1">
        <f t="array" ref="F766">IF(ROW()&lt;=ROWS(Table1[]), INDEX(Table1[Region], ROW()), INDEX(Table2[Region], ROW()-ROWS(Table1[])))</f>
        <v>0</v>
      </c>
      <c r="G766" cm="1">
        <f t="array" ref="G766">IF(ROW()&lt;=ROWS(Table1[]), INDEX(Table1[Subregion], ROW()), INDEX(Table2[Subregion], ROW()-ROWS(Table1[])))</f>
        <v>0</v>
      </c>
      <c r="H766" t="str" cm="1">
        <f t="array" ref="H766">IF(ROW()&lt;=ROWS(Table1[]), INDEX(Table1[Stratum], ROW()), INDEX(Table2[Stratum], ROW()-ROWS(Table1[])))</f>
        <v>Chipps Island</v>
      </c>
      <c r="I766" cm="1">
        <f t="array" ref="I766">IF(ROW()&lt;=ROWS(Table1[]), INDEX(Table1[Fork Length], ROW()), INDEX(Table2[Length], ROW()-ROWS(Table1[])))</f>
        <v>101</v>
      </c>
      <c r="J766" cm="1">
        <f t="array" ref="J766">IF(ROW()&lt;=ROWS(Table1[]), INDEX(Table1[Catch], ROW()), INDEX(Table2[Frequency], ROW()-ROWS(Table1[])))</f>
        <v>1</v>
      </c>
      <c r="K766" t="str" cm="1">
        <f t="array" ref="K766">IF(ROW()&lt;=ROWS(Table1[]), INDEX(Table1[Life Stage], ROW()), INDEX(Table2[Life Stage], ROW()-ROWS(Table1[])))</f>
        <v>Adult</v>
      </c>
      <c r="L766" s="50" cm="1">
        <f t="array" ref="L766">IF(ROW()&lt;=ROWS(Table1[]), INDEX(Table1[SalvageSum], ROW()), INDEX(Table2[SalvageSum], ROW()-ROWS(Table1[])))</f>
        <v>0</v>
      </c>
      <c r="M766" s="50" cm="1">
        <f t="array" ref="M766">IF(ROW()&lt;=ROWS(Table1[]), INDEX(Table1[ExpSalv], ROW()), INDEX(Table2[ExpSalv], ROW()-ROWS(Table1[])))</f>
        <v>0</v>
      </c>
      <c r="N766" t="str" cm="1">
        <f t="array" ref="N766">IF(ROW()&lt;=ROWS(Table1[]), INDEX(Table1[Agency], ROW()), INDEX(Table2[Agency], ROW()-ROWS(Table1[])))</f>
        <v>USFWS</v>
      </c>
      <c r="O766" cm="1">
        <f t="array" ref="O766">IF(ROW()&lt;=ROWS(Table1[]), INDEX(Table1[Notes], ROW()), INDEX(Table2[Comments], ROW()-ROWS(Table1[])))</f>
        <v>0</v>
      </c>
    </row>
    <row r="767" spans="1:15" x14ac:dyDescent="0.25">
      <c r="A767" cm="1">
        <f t="array" ref="A767">IF(ROW()&lt;=ROWS(Table1[]), INDEX(Table1[SurveyNo], ROW()), INDEX(Table2[SurveyNo], ROW()-ROWS(Table1[])))</f>
        <v>0</v>
      </c>
      <c r="B767" s="77" cm="1">
        <f t="array" ref="B767">IF(ROW()&lt;=ROWS(Table1[]), INDEX(Table1[Date], ROW()), INDEX(Table2[Date], ROW()-ROWS(Table1[])))</f>
        <v>45667</v>
      </c>
      <c r="C767" cm="1">
        <f t="array" ref="C767">IF(ROW()&lt;=ROWS(Table1[]), INDEX(Table1[SampleID], ROW()), INDEX(Table2[SampleID], ROW()-ROWS(Table1[])))</f>
        <v>0</v>
      </c>
      <c r="D767" t="str" cm="1">
        <f t="array" ref="D767">IF(ROW()&lt;=ROWS(Table1[]), INDEX(Table1[Survey], ROW()), INDEX(Table2[Survey], ROW()-ROWS(Table1[])))</f>
        <v>Chipps</v>
      </c>
      <c r="E767" t="str" cm="1">
        <f t="array" ref="E767">IF(ROW()&lt;=ROWS(Table1[]), INDEX(Table1[Station Code], ROW()), INDEX(Table2[Station], ROW()-ROWS(Table1[])))</f>
        <v>SB018M</v>
      </c>
      <c r="F767" cm="1">
        <f t="array" ref="F767">IF(ROW()&lt;=ROWS(Table1[]), INDEX(Table1[Region], ROW()), INDEX(Table2[Region], ROW()-ROWS(Table1[])))</f>
        <v>0</v>
      </c>
      <c r="G767" cm="1">
        <f t="array" ref="G767">IF(ROW()&lt;=ROWS(Table1[]), INDEX(Table1[Subregion], ROW()), INDEX(Table2[Subregion], ROW()-ROWS(Table1[])))</f>
        <v>0</v>
      </c>
      <c r="H767" t="str" cm="1">
        <f t="array" ref="H767">IF(ROW()&lt;=ROWS(Table1[]), INDEX(Table1[Stratum], ROW()), INDEX(Table2[Stratum], ROW()-ROWS(Table1[])))</f>
        <v>Chipps Island</v>
      </c>
      <c r="I767" cm="1">
        <f t="array" ref="I767">IF(ROW()&lt;=ROWS(Table1[]), INDEX(Table1[Fork Length], ROW()), INDEX(Table2[Length], ROW()-ROWS(Table1[])))</f>
        <v>98</v>
      </c>
      <c r="J767" cm="1">
        <f t="array" ref="J767">IF(ROW()&lt;=ROWS(Table1[]), INDEX(Table1[Catch], ROW()), INDEX(Table2[Frequency], ROW()-ROWS(Table1[])))</f>
        <v>1</v>
      </c>
      <c r="K767" t="str" cm="1">
        <f t="array" ref="K767">IF(ROW()&lt;=ROWS(Table1[]), INDEX(Table1[Life Stage], ROW()), INDEX(Table2[Life Stage], ROW()-ROWS(Table1[])))</f>
        <v>Adult</v>
      </c>
      <c r="L767" s="50" cm="1">
        <f t="array" ref="L767">IF(ROW()&lt;=ROWS(Table1[]), INDEX(Table1[SalvageSum], ROW()), INDEX(Table2[SalvageSum], ROW()-ROWS(Table1[])))</f>
        <v>0</v>
      </c>
      <c r="M767" s="50" cm="1">
        <f t="array" ref="M767">IF(ROW()&lt;=ROWS(Table1[]), INDEX(Table1[ExpSalv], ROW()), INDEX(Table2[ExpSalv], ROW()-ROWS(Table1[])))</f>
        <v>0</v>
      </c>
      <c r="N767" t="str" cm="1">
        <f t="array" ref="N767">IF(ROW()&lt;=ROWS(Table1[]), INDEX(Table1[Agency], ROW()), INDEX(Table2[Agency], ROW()-ROWS(Table1[])))</f>
        <v>USFWS</v>
      </c>
      <c r="O767" cm="1">
        <f t="array" ref="O767">IF(ROW()&lt;=ROWS(Table1[]), INDEX(Table1[Notes], ROW()), INDEX(Table2[Comments], ROW()-ROWS(Table1[])))</f>
        <v>0</v>
      </c>
    </row>
    <row r="768" spans="1:15" x14ac:dyDescent="0.25">
      <c r="A768" cm="1">
        <f t="array" ref="A768">IF(ROW()&lt;=ROWS(Table1[]), INDEX(Table1[SurveyNo], ROW()), INDEX(Table2[SurveyNo], ROW()-ROWS(Table1[])))</f>
        <v>0</v>
      </c>
      <c r="B768" s="77" cm="1">
        <f t="array" ref="B768">IF(ROW()&lt;=ROWS(Table1[]), INDEX(Table1[Date], ROW()), INDEX(Table2[Date], ROW()-ROWS(Table1[])))</f>
        <v>45667</v>
      </c>
      <c r="C768" cm="1">
        <f t="array" ref="C768">IF(ROW()&lt;=ROWS(Table1[]), INDEX(Table1[SampleID], ROW()), INDEX(Table2[SampleID], ROW()-ROWS(Table1[])))</f>
        <v>0</v>
      </c>
      <c r="D768" t="str" cm="1">
        <f t="array" ref="D768">IF(ROW()&lt;=ROWS(Table1[]), INDEX(Table1[Survey], ROW()), INDEX(Table2[Survey], ROW()-ROWS(Table1[])))</f>
        <v>Chipps</v>
      </c>
      <c r="E768" t="str" cm="1">
        <f t="array" ref="E768">IF(ROW()&lt;=ROWS(Table1[]), INDEX(Table1[Station Code], ROW()), INDEX(Table2[Station], ROW()-ROWS(Table1[])))</f>
        <v>SB018M</v>
      </c>
      <c r="F768" cm="1">
        <f t="array" ref="F768">IF(ROW()&lt;=ROWS(Table1[]), INDEX(Table1[Region], ROW()), INDEX(Table2[Region], ROW()-ROWS(Table1[])))</f>
        <v>0</v>
      </c>
      <c r="G768" cm="1">
        <f t="array" ref="G768">IF(ROW()&lt;=ROWS(Table1[]), INDEX(Table1[Subregion], ROW()), INDEX(Table2[Subregion], ROW()-ROWS(Table1[])))</f>
        <v>0</v>
      </c>
      <c r="H768" t="str" cm="1">
        <f t="array" ref="H768">IF(ROW()&lt;=ROWS(Table1[]), INDEX(Table1[Stratum], ROW()), INDEX(Table2[Stratum], ROW()-ROWS(Table1[])))</f>
        <v>Chipps Island</v>
      </c>
      <c r="I768" cm="1">
        <f t="array" ref="I768">IF(ROW()&lt;=ROWS(Table1[]), INDEX(Table1[Fork Length], ROW()), INDEX(Table2[Length], ROW()-ROWS(Table1[])))</f>
        <v>79</v>
      </c>
      <c r="J768" cm="1">
        <f t="array" ref="J768">IF(ROW()&lt;=ROWS(Table1[]), INDEX(Table1[Catch], ROW()), INDEX(Table2[Frequency], ROW()-ROWS(Table1[])))</f>
        <v>2</v>
      </c>
      <c r="K768" t="str" cm="1">
        <f t="array" ref="K768">IF(ROW()&lt;=ROWS(Table1[]), INDEX(Table1[Life Stage], ROW()), INDEX(Table2[Life Stage], ROW()-ROWS(Table1[])))</f>
        <v>Juvenile</v>
      </c>
      <c r="L768" s="50" cm="1">
        <f t="array" ref="L768">IF(ROW()&lt;=ROWS(Table1[]), INDEX(Table1[SalvageSum], ROW()), INDEX(Table2[SalvageSum], ROW()-ROWS(Table1[])))</f>
        <v>0</v>
      </c>
      <c r="M768" s="50" cm="1">
        <f t="array" ref="M768">IF(ROW()&lt;=ROWS(Table1[]), INDEX(Table1[ExpSalv], ROW()), INDEX(Table2[ExpSalv], ROW()-ROWS(Table1[])))</f>
        <v>0</v>
      </c>
      <c r="N768" t="str" cm="1">
        <f t="array" ref="N768">IF(ROW()&lt;=ROWS(Table1[]), INDEX(Table1[Agency], ROW()), INDEX(Table2[Agency], ROW()-ROWS(Table1[])))</f>
        <v>USFWS</v>
      </c>
      <c r="O768" cm="1">
        <f t="array" ref="O768">IF(ROW()&lt;=ROWS(Table1[]), INDEX(Table1[Notes], ROW()), INDEX(Table2[Comments], ROW()-ROWS(Table1[])))</f>
        <v>0</v>
      </c>
    </row>
    <row r="769" spans="1:15" x14ac:dyDescent="0.25">
      <c r="A769" cm="1">
        <f t="array" ref="A769">IF(ROW()&lt;=ROWS(Table1[]), INDEX(Table1[SurveyNo], ROW()), INDEX(Table2[SurveyNo], ROW()-ROWS(Table1[])))</f>
        <v>0</v>
      </c>
      <c r="B769" s="77" cm="1">
        <f t="array" ref="B769">IF(ROW()&lt;=ROWS(Table1[]), INDEX(Table1[Date], ROW()), INDEX(Table2[Date], ROW()-ROWS(Table1[])))</f>
        <v>45667</v>
      </c>
      <c r="C769" cm="1">
        <f t="array" ref="C769">IF(ROW()&lt;=ROWS(Table1[]), INDEX(Table1[SampleID], ROW()), INDEX(Table2[SampleID], ROW()-ROWS(Table1[])))</f>
        <v>0</v>
      </c>
      <c r="D769" t="str" cm="1">
        <f t="array" ref="D769">IF(ROW()&lt;=ROWS(Table1[]), INDEX(Table1[Survey], ROW()), INDEX(Table2[Survey], ROW()-ROWS(Table1[])))</f>
        <v>Chipps</v>
      </c>
      <c r="E769" t="str" cm="1">
        <f t="array" ref="E769">IF(ROW()&lt;=ROWS(Table1[]), INDEX(Table1[Station Code], ROW()), INDEX(Table2[Station], ROW()-ROWS(Table1[])))</f>
        <v>SB018M</v>
      </c>
      <c r="F769" cm="1">
        <f t="array" ref="F769">IF(ROW()&lt;=ROWS(Table1[]), INDEX(Table1[Region], ROW()), INDEX(Table2[Region], ROW()-ROWS(Table1[])))</f>
        <v>0</v>
      </c>
      <c r="G769" cm="1">
        <f t="array" ref="G769">IF(ROW()&lt;=ROWS(Table1[]), INDEX(Table1[Subregion], ROW()), INDEX(Table2[Subregion], ROW()-ROWS(Table1[])))</f>
        <v>0</v>
      </c>
      <c r="H769" t="str" cm="1">
        <f t="array" ref="H769">IF(ROW()&lt;=ROWS(Table1[]), INDEX(Table1[Stratum], ROW()), INDEX(Table2[Stratum], ROW()-ROWS(Table1[])))</f>
        <v>Chipps Island</v>
      </c>
      <c r="I769" cm="1">
        <f t="array" ref="I769">IF(ROW()&lt;=ROWS(Table1[]), INDEX(Table1[Fork Length], ROW()), INDEX(Table2[Length], ROW()-ROWS(Table1[])))</f>
        <v>82</v>
      </c>
      <c r="J769" cm="1">
        <f t="array" ref="J769">IF(ROW()&lt;=ROWS(Table1[]), INDEX(Table1[Catch], ROW()), INDEX(Table2[Frequency], ROW()-ROWS(Table1[])))</f>
        <v>1</v>
      </c>
      <c r="K769" t="str" cm="1">
        <f t="array" ref="K769">IF(ROW()&lt;=ROWS(Table1[]), INDEX(Table1[Life Stage], ROW()), INDEX(Table2[Life Stage], ROW()-ROWS(Table1[])))</f>
        <v>Juvenile</v>
      </c>
      <c r="L769" s="50" cm="1">
        <f t="array" ref="L769">IF(ROW()&lt;=ROWS(Table1[]), INDEX(Table1[SalvageSum], ROW()), INDEX(Table2[SalvageSum], ROW()-ROWS(Table1[])))</f>
        <v>0</v>
      </c>
      <c r="M769" s="50" cm="1">
        <f t="array" ref="M769">IF(ROW()&lt;=ROWS(Table1[]), INDEX(Table1[ExpSalv], ROW()), INDEX(Table2[ExpSalv], ROW()-ROWS(Table1[])))</f>
        <v>0</v>
      </c>
      <c r="N769" t="str" cm="1">
        <f t="array" ref="N769">IF(ROW()&lt;=ROWS(Table1[]), INDEX(Table1[Agency], ROW()), INDEX(Table2[Agency], ROW()-ROWS(Table1[])))</f>
        <v>USFWS</v>
      </c>
      <c r="O769" cm="1">
        <f t="array" ref="O769">IF(ROW()&lt;=ROWS(Table1[]), INDEX(Table1[Notes], ROW()), INDEX(Table2[Comments], ROW()-ROWS(Table1[])))</f>
        <v>0</v>
      </c>
    </row>
    <row r="770" spans="1:15" x14ac:dyDescent="0.25">
      <c r="A770" cm="1">
        <f t="array" ref="A770">IF(ROW()&lt;=ROWS(Table1[]), INDEX(Table1[SurveyNo], ROW()), INDEX(Table2[SurveyNo], ROW()-ROWS(Table1[])))</f>
        <v>0</v>
      </c>
      <c r="B770" s="77" cm="1">
        <f t="array" ref="B770">IF(ROW()&lt;=ROWS(Table1[]), INDEX(Table1[Date], ROW()), INDEX(Table2[Date], ROW()-ROWS(Table1[])))</f>
        <v>45667</v>
      </c>
      <c r="C770" cm="1">
        <f t="array" ref="C770">IF(ROW()&lt;=ROWS(Table1[]), INDEX(Table1[SampleID], ROW()), INDEX(Table2[SampleID], ROW()-ROWS(Table1[])))</f>
        <v>0</v>
      </c>
      <c r="D770" t="str" cm="1">
        <f t="array" ref="D770">IF(ROW()&lt;=ROWS(Table1[]), INDEX(Table1[Survey], ROW()), INDEX(Table2[Survey], ROW()-ROWS(Table1[])))</f>
        <v>Chipps</v>
      </c>
      <c r="E770" t="str" cm="1">
        <f t="array" ref="E770">IF(ROW()&lt;=ROWS(Table1[]), INDEX(Table1[Station Code], ROW()), INDEX(Table2[Station], ROW()-ROWS(Table1[])))</f>
        <v>SB018M</v>
      </c>
      <c r="F770" cm="1">
        <f t="array" ref="F770">IF(ROW()&lt;=ROWS(Table1[]), INDEX(Table1[Region], ROW()), INDEX(Table2[Region], ROW()-ROWS(Table1[])))</f>
        <v>0</v>
      </c>
      <c r="G770" cm="1">
        <f t="array" ref="G770">IF(ROW()&lt;=ROWS(Table1[]), INDEX(Table1[Subregion], ROW()), INDEX(Table2[Subregion], ROW()-ROWS(Table1[])))</f>
        <v>0</v>
      </c>
      <c r="H770" t="str" cm="1">
        <f t="array" ref="H770">IF(ROW()&lt;=ROWS(Table1[]), INDEX(Table1[Stratum], ROW()), INDEX(Table2[Stratum], ROW()-ROWS(Table1[])))</f>
        <v>Chipps Island</v>
      </c>
      <c r="I770" cm="1">
        <f t="array" ref="I770">IF(ROW()&lt;=ROWS(Table1[]), INDEX(Table1[Fork Length], ROW()), INDEX(Table2[Length], ROW()-ROWS(Table1[])))</f>
        <v>80</v>
      </c>
      <c r="J770" cm="1">
        <f t="array" ref="J770">IF(ROW()&lt;=ROWS(Table1[]), INDEX(Table1[Catch], ROW()), INDEX(Table2[Frequency], ROW()-ROWS(Table1[])))</f>
        <v>1</v>
      </c>
      <c r="K770" t="str" cm="1">
        <f t="array" ref="K770">IF(ROW()&lt;=ROWS(Table1[]), INDEX(Table1[Life Stage], ROW()), INDEX(Table2[Life Stage], ROW()-ROWS(Table1[])))</f>
        <v>Juvenile</v>
      </c>
      <c r="L770" s="50" cm="1">
        <f t="array" ref="L770">IF(ROW()&lt;=ROWS(Table1[]), INDEX(Table1[SalvageSum], ROW()), INDEX(Table2[SalvageSum], ROW()-ROWS(Table1[])))</f>
        <v>0</v>
      </c>
      <c r="M770" s="50" cm="1">
        <f t="array" ref="M770">IF(ROW()&lt;=ROWS(Table1[]), INDEX(Table1[ExpSalv], ROW()), INDEX(Table2[ExpSalv], ROW()-ROWS(Table1[])))</f>
        <v>0</v>
      </c>
      <c r="N770" t="str" cm="1">
        <f t="array" ref="N770">IF(ROW()&lt;=ROWS(Table1[]), INDEX(Table1[Agency], ROW()), INDEX(Table2[Agency], ROW()-ROWS(Table1[])))</f>
        <v>USFWS</v>
      </c>
      <c r="O770" cm="1">
        <f t="array" ref="O770">IF(ROW()&lt;=ROWS(Table1[]), INDEX(Table1[Notes], ROW()), INDEX(Table2[Comments], ROW()-ROWS(Table1[])))</f>
        <v>0</v>
      </c>
    </row>
    <row r="771" spans="1:15" x14ac:dyDescent="0.25">
      <c r="A771" cm="1">
        <f t="array" ref="A771">IF(ROW()&lt;=ROWS(Table1[]), INDEX(Table1[SurveyNo], ROW()), INDEX(Table2[SurveyNo], ROW()-ROWS(Table1[])))</f>
        <v>0</v>
      </c>
      <c r="B771" s="77" cm="1">
        <f t="array" ref="B771">IF(ROW()&lt;=ROWS(Table1[]), INDEX(Table1[Date], ROW()), INDEX(Table2[Date], ROW()-ROWS(Table1[])))</f>
        <v>45667</v>
      </c>
      <c r="C771" cm="1">
        <f t="array" ref="C771">IF(ROW()&lt;=ROWS(Table1[]), INDEX(Table1[SampleID], ROW()), INDEX(Table2[SampleID], ROW()-ROWS(Table1[])))</f>
        <v>0</v>
      </c>
      <c r="D771" t="str" cm="1">
        <f t="array" ref="D771">IF(ROW()&lt;=ROWS(Table1[]), INDEX(Table1[Survey], ROW()), INDEX(Table2[Survey], ROW()-ROWS(Table1[])))</f>
        <v>Chipps</v>
      </c>
      <c r="E771" t="str" cm="1">
        <f t="array" ref="E771">IF(ROW()&lt;=ROWS(Table1[]), INDEX(Table1[Station Code], ROW()), INDEX(Table2[Station], ROW()-ROWS(Table1[])))</f>
        <v>SB018M</v>
      </c>
      <c r="F771" cm="1">
        <f t="array" ref="F771">IF(ROW()&lt;=ROWS(Table1[]), INDEX(Table1[Region], ROW()), INDEX(Table2[Region], ROW()-ROWS(Table1[])))</f>
        <v>0</v>
      </c>
      <c r="G771" cm="1">
        <f t="array" ref="G771">IF(ROW()&lt;=ROWS(Table1[]), INDEX(Table1[Subregion], ROW()), INDEX(Table2[Subregion], ROW()-ROWS(Table1[])))</f>
        <v>0</v>
      </c>
      <c r="H771" t="str" cm="1">
        <f t="array" ref="H771">IF(ROW()&lt;=ROWS(Table1[]), INDEX(Table1[Stratum], ROW()), INDEX(Table2[Stratum], ROW()-ROWS(Table1[])))</f>
        <v>Chipps Island</v>
      </c>
      <c r="I771" cm="1">
        <f t="array" ref="I771">IF(ROW()&lt;=ROWS(Table1[]), INDEX(Table1[Fork Length], ROW()), INDEX(Table2[Length], ROW()-ROWS(Table1[])))</f>
        <v>77</v>
      </c>
      <c r="J771" cm="1">
        <f t="array" ref="J771">IF(ROW()&lt;=ROWS(Table1[]), INDEX(Table1[Catch], ROW()), INDEX(Table2[Frequency], ROW()-ROWS(Table1[])))</f>
        <v>1</v>
      </c>
      <c r="K771" t="str" cm="1">
        <f t="array" ref="K771">IF(ROW()&lt;=ROWS(Table1[]), INDEX(Table1[Life Stage], ROW()), INDEX(Table2[Life Stage], ROW()-ROWS(Table1[])))</f>
        <v>Juvenile</v>
      </c>
      <c r="L771" s="50" cm="1">
        <f t="array" ref="L771">IF(ROW()&lt;=ROWS(Table1[]), INDEX(Table1[SalvageSum], ROW()), INDEX(Table2[SalvageSum], ROW()-ROWS(Table1[])))</f>
        <v>0</v>
      </c>
      <c r="M771" s="50" cm="1">
        <f t="array" ref="M771">IF(ROW()&lt;=ROWS(Table1[]), INDEX(Table1[ExpSalv], ROW()), INDEX(Table2[ExpSalv], ROW()-ROWS(Table1[])))</f>
        <v>0</v>
      </c>
      <c r="N771" t="str" cm="1">
        <f t="array" ref="N771">IF(ROW()&lt;=ROWS(Table1[]), INDEX(Table1[Agency], ROW()), INDEX(Table2[Agency], ROW()-ROWS(Table1[])))</f>
        <v>USFWS</v>
      </c>
      <c r="O771" cm="1">
        <f t="array" ref="O771">IF(ROW()&lt;=ROWS(Table1[]), INDEX(Table1[Notes], ROW()), INDEX(Table2[Comments], ROW()-ROWS(Table1[])))</f>
        <v>0</v>
      </c>
    </row>
    <row r="772" spans="1:15" x14ac:dyDescent="0.25">
      <c r="A772" cm="1">
        <f t="array" ref="A772">IF(ROW()&lt;=ROWS(Table1[]), INDEX(Table1[SurveyNo], ROW()), INDEX(Table2[SurveyNo], ROW()-ROWS(Table1[])))</f>
        <v>0</v>
      </c>
      <c r="B772" s="77" cm="1">
        <f t="array" ref="B772">IF(ROW()&lt;=ROWS(Table1[]), INDEX(Table1[Date], ROW()), INDEX(Table2[Date], ROW()-ROWS(Table1[])))</f>
        <v>45667</v>
      </c>
      <c r="C772" cm="1">
        <f t="array" ref="C772">IF(ROW()&lt;=ROWS(Table1[]), INDEX(Table1[SampleID], ROW()), INDEX(Table2[SampleID], ROW()-ROWS(Table1[])))</f>
        <v>0</v>
      </c>
      <c r="D772" t="str" cm="1">
        <f t="array" ref="D772">IF(ROW()&lt;=ROWS(Table1[]), INDEX(Table1[Survey], ROW()), INDEX(Table2[Survey], ROW()-ROWS(Table1[])))</f>
        <v>Chipps</v>
      </c>
      <c r="E772" t="str" cm="1">
        <f t="array" ref="E772">IF(ROW()&lt;=ROWS(Table1[]), INDEX(Table1[Station Code], ROW()), INDEX(Table2[Station], ROW()-ROWS(Table1[])))</f>
        <v>SB018M</v>
      </c>
      <c r="F772" cm="1">
        <f t="array" ref="F772">IF(ROW()&lt;=ROWS(Table1[]), INDEX(Table1[Region], ROW()), INDEX(Table2[Region], ROW()-ROWS(Table1[])))</f>
        <v>0</v>
      </c>
      <c r="G772" cm="1">
        <f t="array" ref="G772">IF(ROW()&lt;=ROWS(Table1[]), INDEX(Table1[Subregion], ROW()), INDEX(Table2[Subregion], ROW()-ROWS(Table1[])))</f>
        <v>0</v>
      </c>
      <c r="H772" t="str" cm="1">
        <f t="array" ref="H772">IF(ROW()&lt;=ROWS(Table1[]), INDEX(Table1[Stratum], ROW()), INDEX(Table2[Stratum], ROW()-ROWS(Table1[])))</f>
        <v>Chipps Island</v>
      </c>
      <c r="I772" cm="1">
        <f t="array" ref="I772">IF(ROW()&lt;=ROWS(Table1[]), INDEX(Table1[Fork Length], ROW()), INDEX(Table2[Length], ROW()-ROWS(Table1[])))</f>
        <v>75</v>
      </c>
      <c r="J772" cm="1">
        <f t="array" ref="J772">IF(ROW()&lt;=ROWS(Table1[]), INDEX(Table1[Catch], ROW()), INDEX(Table2[Frequency], ROW()-ROWS(Table1[])))</f>
        <v>1</v>
      </c>
      <c r="K772" t="str" cm="1">
        <f t="array" ref="K772">IF(ROW()&lt;=ROWS(Table1[]), INDEX(Table1[Life Stage], ROW()), INDEX(Table2[Life Stage], ROW()-ROWS(Table1[])))</f>
        <v>Juvenile</v>
      </c>
      <c r="L772" s="50" cm="1">
        <f t="array" ref="L772">IF(ROW()&lt;=ROWS(Table1[]), INDEX(Table1[SalvageSum], ROW()), INDEX(Table2[SalvageSum], ROW()-ROWS(Table1[])))</f>
        <v>0</v>
      </c>
      <c r="M772" s="50" cm="1">
        <f t="array" ref="M772">IF(ROW()&lt;=ROWS(Table1[]), INDEX(Table1[ExpSalv], ROW()), INDEX(Table2[ExpSalv], ROW()-ROWS(Table1[])))</f>
        <v>0</v>
      </c>
      <c r="N772" t="str" cm="1">
        <f t="array" ref="N772">IF(ROW()&lt;=ROWS(Table1[]), INDEX(Table1[Agency], ROW()), INDEX(Table2[Agency], ROW()-ROWS(Table1[])))</f>
        <v>USFWS</v>
      </c>
      <c r="O772" cm="1">
        <f t="array" ref="O772">IF(ROW()&lt;=ROWS(Table1[]), INDEX(Table1[Notes], ROW()), INDEX(Table2[Comments], ROW()-ROWS(Table1[])))</f>
        <v>0</v>
      </c>
    </row>
    <row r="773" spans="1:15" x14ac:dyDescent="0.25">
      <c r="A773" cm="1">
        <f t="array" ref="A773">IF(ROW()&lt;=ROWS(Table1[]), INDEX(Table1[SurveyNo], ROW()), INDEX(Table2[SurveyNo], ROW()-ROWS(Table1[])))</f>
        <v>0</v>
      </c>
      <c r="B773" s="77" cm="1">
        <f t="array" ref="B773">IF(ROW()&lt;=ROWS(Table1[]), INDEX(Table1[Date], ROW()), INDEX(Table2[Date], ROW()-ROWS(Table1[])))</f>
        <v>45667</v>
      </c>
      <c r="C773" cm="1">
        <f t="array" ref="C773">IF(ROW()&lt;=ROWS(Table1[]), INDEX(Table1[SampleID], ROW()), INDEX(Table2[SampleID], ROW()-ROWS(Table1[])))</f>
        <v>0</v>
      </c>
      <c r="D773" t="str" cm="1">
        <f t="array" ref="D773">IF(ROW()&lt;=ROWS(Table1[]), INDEX(Table1[Survey], ROW()), INDEX(Table2[Survey], ROW()-ROWS(Table1[])))</f>
        <v>Chipps</v>
      </c>
      <c r="E773" t="str" cm="1">
        <f t="array" ref="E773">IF(ROW()&lt;=ROWS(Table1[]), INDEX(Table1[Station Code], ROW()), INDEX(Table2[Station], ROW()-ROWS(Table1[])))</f>
        <v>SB018M</v>
      </c>
      <c r="F773" cm="1">
        <f t="array" ref="F773">IF(ROW()&lt;=ROWS(Table1[]), INDEX(Table1[Region], ROW()), INDEX(Table2[Region], ROW()-ROWS(Table1[])))</f>
        <v>0</v>
      </c>
      <c r="G773" cm="1">
        <f t="array" ref="G773">IF(ROW()&lt;=ROWS(Table1[]), INDEX(Table1[Subregion], ROW()), INDEX(Table2[Subregion], ROW()-ROWS(Table1[])))</f>
        <v>0</v>
      </c>
      <c r="H773" t="str" cm="1">
        <f t="array" ref="H773">IF(ROW()&lt;=ROWS(Table1[]), INDEX(Table1[Stratum], ROW()), INDEX(Table2[Stratum], ROW()-ROWS(Table1[])))</f>
        <v>Chipps Island</v>
      </c>
      <c r="I773" cm="1">
        <f t="array" ref="I773">IF(ROW()&lt;=ROWS(Table1[]), INDEX(Table1[Fork Length], ROW()), INDEX(Table2[Length], ROW()-ROWS(Table1[])))</f>
        <v>73</v>
      </c>
      <c r="J773" cm="1">
        <f t="array" ref="J773">IF(ROW()&lt;=ROWS(Table1[]), INDEX(Table1[Catch], ROW()), INDEX(Table2[Frequency], ROW()-ROWS(Table1[])))</f>
        <v>1</v>
      </c>
      <c r="K773" t="str" cm="1">
        <f t="array" ref="K773">IF(ROW()&lt;=ROWS(Table1[]), INDEX(Table1[Life Stage], ROW()), INDEX(Table2[Life Stage], ROW()-ROWS(Table1[])))</f>
        <v>Juvenile</v>
      </c>
      <c r="L773" s="50" cm="1">
        <f t="array" ref="L773">IF(ROW()&lt;=ROWS(Table1[]), INDEX(Table1[SalvageSum], ROW()), INDEX(Table2[SalvageSum], ROW()-ROWS(Table1[])))</f>
        <v>0</v>
      </c>
      <c r="M773" s="50" cm="1">
        <f t="array" ref="M773">IF(ROW()&lt;=ROWS(Table1[]), INDEX(Table1[ExpSalv], ROW()), INDEX(Table2[ExpSalv], ROW()-ROWS(Table1[])))</f>
        <v>0</v>
      </c>
      <c r="N773" t="str" cm="1">
        <f t="array" ref="N773">IF(ROW()&lt;=ROWS(Table1[]), INDEX(Table1[Agency], ROW()), INDEX(Table2[Agency], ROW()-ROWS(Table1[])))</f>
        <v>USFWS</v>
      </c>
      <c r="O773" cm="1">
        <f t="array" ref="O773">IF(ROW()&lt;=ROWS(Table1[]), INDEX(Table1[Notes], ROW()), INDEX(Table2[Comments], ROW()-ROWS(Table1[])))</f>
        <v>0</v>
      </c>
    </row>
    <row r="774" spans="1:15" x14ac:dyDescent="0.25">
      <c r="A774" cm="1">
        <f t="array" ref="A774">IF(ROW()&lt;=ROWS(Table1[]), INDEX(Table1[SurveyNo], ROW()), INDEX(Table2[SurveyNo], ROW()-ROWS(Table1[])))</f>
        <v>0</v>
      </c>
      <c r="B774" s="77" cm="1">
        <f t="array" ref="B774">IF(ROW()&lt;=ROWS(Table1[]), INDEX(Table1[Date], ROW()), INDEX(Table2[Date], ROW()-ROWS(Table1[])))</f>
        <v>45667</v>
      </c>
      <c r="C774" cm="1">
        <f t="array" ref="C774">IF(ROW()&lt;=ROWS(Table1[]), INDEX(Table1[SampleID], ROW()), INDEX(Table2[SampleID], ROW()-ROWS(Table1[])))</f>
        <v>0</v>
      </c>
      <c r="D774" t="str" cm="1">
        <f t="array" ref="D774">IF(ROW()&lt;=ROWS(Table1[]), INDEX(Table1[Survey], ROW()), INDEX(Table2[Survey], ROW()-ROWS(Table1[])))</f>
        <v>Chipps</v>
      </c>
      <c r="E774" t="str" cm="1">
        <f t="array" ref="E774">IF(ROW()&lt;=ROWS(Table1[]), INDEX(Table1[Station Code], ROW()), INDEX(Table2[Station], ROW()-ROWS(Table1[])))</f>
        <v>SB018M</v>
      </c>
      <c r="F774" cm="1">
        <f t="array" ref="F774">IF(ROW()&lt;=ROWS(Table1[]), INDEX(Table1[Region], ROW()), INDEX(Table2[Region], ROW()-ROWS(Table1[])))</f>
        <v>0</v>
      </c>
      <c r="G774" cm="1">
        <f t="array" ref="G774">IF(ROW()&lt;=ROWS(Table1[]), INDEX(Table1[Subregion], ROW()), INDEX(Table2[Subregion], ROW()-ROWS(Table1[])))</f>
        <v>0</v>
      </c>
      <c r="H774" t="str" cm="1">
        <f t="array" ref="H774">IF(ROW()&lt;=ROWS(Table1[]), INDEX(Table1[Stratum], ROW()), INDEX(Table2[Stratum], ROW()-ROWS(Table1[])))</f>
        <v>Chipps Island</v>
      </c>
      <c r="I774" cm="1">
        <f t="array" ref="I774">IF(ROW()&lt;=ROWS(Table1[]), INDEX(Table1[Fork Length], ROW()), INDEX(Table2[Length], ROW()-ROWS(Table1[])))</f>
        <v>85</v>
      </c>
      <c r="J774" cm="1">
        <f t="array" ref="J774">IF(ROW()&lt;=ROWS(Table1[]), INDEX(Table1[Catch], ROW()), INDEX(Table2[Frequency], ROW()-ROWS(Table1[])))</f>
        <v>1</v>
      </c>
      <c r="K774" t="str" cm="1">
        <f t="array" ref="K774">IF(ROW()&lt;=ROWS(Table1[]), INDEX(Table1[Life Stage], ROW()), INDEX(Table2[Life Stage], ROW()-ROWS(Table1[])))</f>
        <v>Adult</v>
      </c>
      <c r="L774" s="50" cm="1">
        <f t="array" ref="L774">IF(ROW()&lt;=ROWS(Table1[]), INDEX(Table1[SalvageSum], ROW()), INDEX(Table2[SalvageSum], ROW()-ROWS(Table1[])))</f>
        <v>0</v>
      </c>
      <c r="M774" s="50" cm="1">
        <f t="array" ref="M774">IF(ROW()&lt;=ROWS(Table1[]), INDEX(Table1[ExpSalv], ROW()), INDEX(Table2[ExpSalv], ROW()-ROWS(Table1[])))</f>
        <v>0</v>
      </c>
      <c r="N774" t="str" cm="1">
        <f t="array" ref="N774">IF(ROW()&lt;=ROWS(Table1[]), INDEX(Table1[Agency], ROW()), INDEX(Table2[Agency], ROW()-ROWS(Table1[])))</f>
        <v>USFWS</v>
      </c>
      <c r="O774" cm="1">
        <f t="array" ref="O774">IF(ROW()&lt;=ROWS(Table1[]), INDEX(Table1[Notes], ROW()), INDEX(Table2[Comments], ROW()-ROWS(Table1[])))</f>
        <v>0</v>
      </c>
    </row>
    <row r="775" spans="1:15" x14ac:dyDescent="0.25">
      <c r="A775" cm="1">
        <f t="array" ref="A775">IF(ROW()&lt;=ROWS(Table1[]), INDEX(Table1[SurveyNo], ROW()), INDEX(Table2[SurveyNo], ROW()-ROWS(Table1[])))</f>
        <v>0</v>
      </c>
      <c r="B775" s="77" cm="1">
        <f t="array" ref="B775">IF(ROW()&lt;=ROWS(Table1[]), INDEX(Table1[Date], ROW()), INDEX(Table2[Date], ROW()-ROWS(Table1[])))</f>
        <v>45667</v>
      </c>
      <c r="C775" cm="1">
        <f t="array" ref="C775">IF(ROW()&lt;=ROWS(Table1[]), INDEX(Table1[SampleID], ROW()), INDEX(Table2[SampleID], ROW()-ROWS(Table1[])))</f>
        <v>0</v>
      </c>
      <c r="D775" t="str" cm="1">
        <f t="array" ref="D775">IF(ROW()&lt;=ROWS(Table1[]), INDEX(Table1[Survey], ROW()), INDEX(Table2[Survey], ROW()-ROWS(Table1[])))</f>
        <v>Chipps</v>
      </c>
      <c r="E775" t="str" cm="1">
        <f t="array" ref="E775">IF(ROW()&lt;=ROWS(Table1[]), INDEX(Table1[Station Code], ROW()), INDEX(Table2[Station], ROW()-ROWS(Table1[])))</f>
        <v>SB018M</v>
      </c>
      <c r="F775" cm="1">
        <f t="array" ref="F775">IF(ROW()&lt;=ROWS(Table1[]), INDEX(Table1[Region], ROW()), INDEX(Table2[Region], ROW()-ROWS(Table1[])))</f>
        <v>0</v>
      </c>
      <c r="G775" cm="1">
        <f t="array" ref="G775">IF(ROW()&lt;=ROWS(Table1[]), INDEX(Table1[Subregion], ROW()), INDEX(Table2[Subregion], ROW()-ROWS(Table1[])))</f>
        <v>0</v>
      </c>
      <c r="H775" t="str" cm="1">
        <f t="array" ref="H775">IF(ROW()&lt;=ROWS(Table1[]), INDEX(Table1[Stratum], ROW()), INDEX(Table2[Stratum], ROW()-ROWS(Table1[])))</f>
        <v>Chipps Island</v>
      </c>
      <c r="I775" cm="1">
        <f t="array" ref="I775">IF(ROW()&lt;=ROWS(Table1[]), INDEX(Table1[Fork Length], ROW()), INDEX(Table2[Length], ROW()-ROWS(Table1[])))</f>
        <v>81</v>
      </c>
      <c r="J775" cm="1">
        <f t="array" ref="J775">IF(ROW()&lt;=ROWS(Table1[]), INDEX(Table1[Catch], ROW()), INDEX(Table2[Frequency], ROW()-ROWS(Table1[])))</f>
        <v>1</v>
      </c>
      <c r="K775" t="str" cm="1">
        <f t="array" ref="K775">IF(ROW()&lt;=ROWS(Table1[]), INDEX(Table1[Life Stage], ROW()), INDEX(Table2[Life Stage], ROW()-ROWS(Table1[])))</f>
        <v>Juvenile</v>
      </c>
      <c r="L775" s="50" cm="1">
        <f t="array" ref="L775">IF(ROW()&lt;=ROWS(Table1[]), INDEX(Table1[SalvageSum], ROW()), INDEX(Table2[SalvageSum], ROW()-ROWS(Table1[])))</f>
        <v>0</v>
      </c>
      <c r="M775" s="50" cm="1">
        <f t="array" ref="M775">IF(ROW()&lt;=ROWS(Table1[]), INDEX(Table1[ExpSalv], ROW()), INDEX(Table2[ExpSalv], ROW()-ROWS(Table1[])))</f>
        <v>0</v>
      </c>
      <c r="N775" t="str" cm="1">
        <f t="array" ref="N775">IF(ROW()&lt;=ROWS(Table1[]), INDEX(Table1[Agency], ROW()), INDEX(Table2[Agency], ROW()-ROWS(Table1[])))</f>
        <v>USFWS</v>
      </c>
      <c r="O775" cm="1">
        <f t="array" ref="O775">IF(ROW()&lt;=ROWS(Table1[]), INDEX(Table1[Notes], ROW()), INDEX(Table2[Comments], ROW()-ROWS(Table1[])))</f>
        <v>0</v>
      </c>
    </row>
    <row r="776" spans="1:15" x14ac:dyDescent="0.25">
      <c r="A776" cm="1">
        <f t="array" ref="A776">IF(ROW()&lt;=ROWS(Table1[]), INDEX(Table1[SurveyNo], ROW()), INDEX(Table2[SurveyNo], ROW()-ROWS(Table1[])))</f>
        <v>0</v>
      </c>
      <c r="B776" s="77" cm="1">
        <f t="array" ref="B776">IF(ROW()&lt;=ROWS(Table1[]), INDEX(Table1[Date], ROW()), INDEX(Table2[Date], ROW()-ROWS(Table1[])))</f>
        <v>45667</v>
      </c>
      <c r="C776" cm="1">
        <f t="array" ref="C776">IF(ROW()&lt;=ROWS(Table1[]), INDEX(Table1[SampleID], ROW()), INDEX(Table2[SampleID], ROW()-ROWS(Table1[])))</f>
        <v>0</v>
      </c>
      <c r="D776" t="str" cm="1">
        <f t="array" ref="D776">IF(ROW()&lt;=ROWS(Table1[]), INDEX(Table1[Survey], ROW()), INDEX(Table2[Survey], ROW()-ROWS(Table1[])))</f>
        <v>Chipps</v>
      </c>
      <c r="E776" t="str" cm="1">
        <f t="array" ref="E776">IF(ROW()&lt;=ROWS(Table1[]), INDEX(Table1[Station Code], ROW()), INDEX(Table2[Station], ROW()-ROWS(Table1[])))</f>
        <v>SB018M</v>
      </c>
      <c r="F776" cm="1">
        <f t="array" ref="F776">IF(ROW()&lt;=ROWS(Table1[]), INDEX(Table1[Region], ROW()), INDEX(Table2[Region], ROW()-ROWS(Table1[])))</f>
        <v>0</v>
      </c>
      <c r="G776" cm="1">
        <f t="array" ref="G776">IF(ROW()&lt;=ROWS(Table1[]), INDEX(Table1[Subregion], ROW()), INDEX(Table2[Subregion], ROW()-ROWS(Table1[])))</f>
        <v>0</v>
      </c>
      <c r="H776" t="str" cm="1">
        <f t="array" ref="H776">IF(ROW()&lt;=ROWS(Table1[]), INDEX(Table1[Stratum], ROW()), INDEX(Table2[Stratum], ROW()-ROWS(Table1[])))</f>
        <v>Chipps Island</v>
      </c>
      <c r="I776" cm="1">
        <f t="array" ref="I776">IF(ROW()&lt;=ROWS(Table1[]), INDEX(Table1[Fork Length], ROW()), INDEX(Table2[Length], ROW()-ROWS(Table1[])))</f>
        <v>73</v>
      </c>
      <c r="J776" cm="1">
        <f t="array" ref="J776">IF(ROW()&lt;=ROWS(Table1[]), INDEX(Table1[Catch], ROW()), INDEX(Table2[Frequency], ROW()-ROWS(Table1[])))</f>
        <v>1</v>
      </c>
      <c r="K776" t="str" cm="1">
        <f t="array" ref="K776">IF(ROW()&lt;=ROWS(Table1[]), INDEX(Table1[Life Stage], ROW()), INDEX(Table2[Life Stage], ROW()-ROWS(Table1[])))</f>
        <v>Juvenile</v>
      </c>
      <c r="L776" s="50" cm="1">
        <f t="array" ref="L776">IF(ROW()&lt;=ROWS(Table1[]), INDEX(Table1[SalvageSum], ROW()), INDEX(Table2[SalvageSum], ROW()-ROWS(Table1[])))</f>
        <v>0</v>
      </c>
      <c r="M776" s="50" cm="1">
        <f t="array" ref="M776">IF(ROW()&lt;=ROWS(Table1[]), INDEX(Table1[ExpSalv], ROW()), INDEX(Table2[ExpSalv], ROW()-ROWS(Table1[])))</f>
        <v>0</v>
      </c>
      <c r="N776" t="str" cm="1">
        <f t="array" ref="N776">IF(ROW()&lt;=ROWS(Table1[]), INDEX(Table1[Agency], ROW()), INDEX(Table2[Agency], ROW()-ROWS(Table1[])))</f>
        <v>USFWS</v>
      </c>
      <c r="O776" cm="1">
        <f t="array" ref="O776">IF(ROW()&lt;=ROWS(Table1[]), INDEX(Table1[Notes], ROW()), INDEX(Table2[Comments], ROW()-ROWS(Table1[])))</f>
        <v>0</v>
      </c>
    </row>
    <row r="777" spans="1:15" x14ac:dyDescent="0.25">
      <c r="A777" cm="1">
        <f t="array" ref="A777">IF(ROW()&lt;=ROWS(Table1[]), INDEX(Table1[SurveyNo], ROW()), INDEX(Table2[SurveyNo], ROW()-ROWS(Table1[])))</f>
        <v>0</v>
      </c>
      <c r="B777" s="77" cm="1">
        <f t="array" ref="B777">IF(ROW()&lt;=ROWS(Table1[]), INDEX(Table1[Date], ROW()), INDEX(Table2[Date], ROW()-ROWS(Table1[])))</f>
        <v>45667</v>
      </c>
      <c r="C777" cm="1">
        <f t="array" ref="C777">IF(ROW()&lt;=ROWS(Table1[]), INDEX(Table1[SampleID], ROW()), INDEX(Table2[SampleID], ROW()-ROWS(Table1[])))</f>
        <v>0</v>
      </c>
      <c r="D777" t="str" cm="1">
        <f t="array" ref="D777">IF(ROW()&lt;=ROWS(Table1[]), INDEX(Table1[Survey], ROW()), INDEX(Table2[Survey], ROW()-ROWS(Table1[])))</f>
        <v>Chipps</v>
      </c>
      <c r="E777" t="str" cm="1">
        <f t="array" ref="E777">IF(ROW()&lt;=ROWS(Table1[]), INDEX(Table1[Station Code], ROW()), INDEX(Table2[Station], ROW()-ROWS(Table1[])))</f>
        <v>SB018M</v>
      </c>
      <c r="F777" cm="1">
        <f t="array" ref="F777">IF(ROW()&lt;=ROWS(Table1[]), INDEX(Table1[Region], ROW()), INDEX(Table2[Region], ROW()-ROWS(Table1[])))</f>
        <v>0</v>
      </c>
      <c r="G777" cm="1">
        <f t="array" ref="G777">IF(ROW()&lt;=ROWS(Table1[]), INDEX(Table1[Subregion], ROW()), INDEX(Table2[Subregion], ROW()-ROWS(Table1[])))</f>
        <v>0</v>
      </c>
      <c r="H777" t="str" cm="1">
        <f t="array" ref="H777">IF(ROW()&lt;=ROWS(Table1[]), INDEX(Table1[Stratum], ROW()), INDEX(Table2[Stratum], ROW()-ROWS(Table1[])))</f>
        <v>Chipps Island</v>
      </c>
      <c r="I777" cm="1">
        <f t="array" ref="I777">IF(ROW()&lt;=ROWS(Table1[]), INDEX(Table1[Fork Length], ROW()), INDEX(Table2[Length], ROW()-ROWS(Table1[])))</f>
        <v>125</v>
      </c>
      <c r="J777" cm="1">
        <f t="array" ref="J777">IF(ROW()&lt;=ROWS(Table1[]), INDEX(Table1[Catch], ROW()), INDEX(Table2[Frequency], ROW()-ROWS(Table1[])))</f>
        <v>1</v>
      </c>
      <c r="K777" t="str" cm="1">
        <f t="array" ref="K777">IF(ROW()&lt;=ROWS(Table1[]), INDEX(Table1[Life Stage], ROW()), INDEX(Table2[Life Stage], ROW()-ROWS(Table1[])))</f>
        <v>Adult</v>
      </c>
      <c r="L777" s="50" cm="1">
        <f t="array" ref="L777">IF(ROW()&lt;=ROWS(Table1[]), INDEX(Table1[SalvageSum], ROW()), INDEX(Table2[SalvageSum], ROW()-ROWS(Table1[])))</f>
        <v>0</v>
      </c>
      <c r="M777" s="50" cm="1">
        <f t="array" ref="M777">IF(ROW()&lt;=ROWS(Table1[]), INDEX(Table1[ExpSalv], ROW()), INDEX(Table2[ExpSalv], ROW()-ROWS(Table1[])))</f>
        <v>0</v>
      </c>
      <c r="N777" t="str" cm="1">
        <f t="array" ref="N777">IF(ROW()&lt;=ROWS(Table1[]), INDEX(Table1[Agency], ROW()), INDEX(Table2[Agency], ROW()-ROWS(Table1[])))</f>
        <v>USFWS</v>
      </c>
      <c r="O777" cm="1">
        <f t="array" ref="O777">IF(ROW()&lt;=ROWS(Table1[]), INDEX(Table1[Notes], ROW()), INDEX(Table2[Comments], ROW()-ROWS(Table1[])))</f>
        <v>0</v>
      </c>
    </row>
    <row r="778" spans="1:15" x14ac:dyDescent="0.25">
      <c r="A778" cm="1">
        <f t="array" ref="A778">IF(ROW()&lt;=ROWS(Table1[]), INDEX(Table1[SurveyNo], ROW()), INDEX(Table2[SurveyNo], ROW()-ROWS(Table1[])))</f>
        <v>0</v>
      </c>
      <c r="B778" s="77" cm="1">
        <f t="array" ref="B778">IF(ROW()&lt;=ROWS(Table1[]), INDEX(Table1[Date], ROW()), INDEX(Table2[Date], ROW()-ROWS(Table1[])))</f>
        <v>45667</v>
      </c>
      <c r="C778" cm="1">
        <f t="array" ref="C778">IF(ROW()&lt;=ROWS(Table1[]), INDEX(Table1[SampleID], ROW()), INDEX(Table2[SampleID], ROW()-ROWS(Table1[])))</f>
        <v>0</v>
      </c>
      <c r="D778" t="str" cm="1">
        <f t="array" ref="D778">IF(ROW()&lt;=ROWS(Table1[]), INDEX(Table1[Survey], ROW()), INDEX(Table2[Survey], ROW()-ROWS(Table1[])))</f>
        <v>Chipps</v>
      </c>
      <c r="E778" t="str" cm="1">
        <f t="array" ref="E778">IF(ROW()&lt;=ROWS(Table1[]), INDEX(Table1[Station Code], ROW()), INDEX(Table2[Station], ROW()-ROWS(Table1[])))</f>
        <v>SB018M</v>
      </c>
      <c r="F778" cm="1">
        <f t="array" ref="F778">IF(ROW()&lt;=ROWS(Table1[]), INDEX(Table1[Region], ROW()), INDEX(Table2[Region], ROW()-ROWS(Table1[])))</f>
        <v>0</v>
      </c>
      <c r="G778" cm="1">
        <f t="array" ref="G778">IF(ROW()&lt;=ROWS(Table1[]), INDEX(Table1[Subregion], ROW()), INDEX(Table2[Subregion], ROW()-ROWS(Table1[])))</f>
        <v>0</v>
      </c>
      <c r="H778" t="str" cm="1">
        <f t="array" ref="H778">IF(ROW()&lt;=ROWS(Table1[]), INDEX(Table1[Stratum], ROW()), INDEX(Table2[Stratum], ROW()-ROWS(Table1[])))</f>
        <v>Chipps Island</v>
      </c>
      <c r="I778" cm="1">
        <f t="array" ref="I778">IF(ROW()&lt;=ROWS(Table1[]), INDEX(Table1[Fork Length], ROW()), INDEX(Table2[Length], ROW()-ROWS(Table1[])))</f>
        <v>117</v>
      </c>
      <c r="J778" cm="1">
        <f t="array" ref="J778">IF(ROW()&lt;=ROWS(Table1[]), INDEX(Table1[Catch], ROW()), INDEX(Table2[Frequency], ROW()-ROWS(Table1[])))</f>
        <v>1</v>
      </c>
      <c r="K778" t="str" cm="1">
        <f t="array" ref="K778">IF(ROW()&lt;=ROWS(Table1[]), INDEX(Table1[Life Stage], ROW()), INDEX(Table2[Life Stage], ROW()-ROWS(Table1[])))</f>
        <v>Adult</v>
      </c>
      <c r="L778" s="50" cm="1">
        <f t="array" ref="L778">IF(ROW()&lt;=ROWS(Table1[]), INDEX(Table1[SalvageSum], ROW()), INDEX(Table2[SalvageSum], ROW()-ROWS(Table1[])))</f>
        <v>0</v>
      </c>
      <c r="M778" s="50" cm="1">
        <f t="array" ref="M778">IF(ROW()&lt;=ROWS(Table1[]), INDEX(Table1[ExpSalv], ROW()), INDEX(Table2[ExpSalv], ROW()-ROWS(Table1[])))</f>
        <v>0</v>
      </c>
      <c r="N778" t="str" cm="1">
        <f t="array" ref="N778">IF(ROW()&lt;=ROWS(Table1[]), INDEX(Table1[Agency], ROW()), INDEX(Table2[Agency], ROW()-ROWS(Table1[])))</f>
        <v>USFWS</v>
      </c>
      <c r="O778" cm="1">
        <f t="array" ref="O778">IF(ROW()&lt;=ROWS(Table1[]), INDEX(Table1[Notes], ROW()), INDEX(Table2[Comments], ROW()-ROWS(Table1[])))</f>
        <v>0</v>
      </c>
    </row>
    <row r="779" spans="1:15" x14ac:dyDescent="0.25">
      <c r="A779" cm="1">
        <f t="array" ref="A779">IF(ROW()&lt;=ROWS(Table1[]), INDEX(Table1[SurveyNo], ROW()), INDEX(Table2[SurveyNo], ROW()-ROWS(Table1[])))</f>
        <v>0</v>
      </c>
      <c r="B779" s="77" cm="1">
        <f t="array" ref="B779">IF(ROW()&lt;=ROWS(Table1[]), INDEX(Table1[Date], ROW()), INDEX(Table2[Date], ROW()-ROWS(Table1[])))</f>
        <v>45667</v>
      </c>
      <c r="C779" cm="1">
        <f t="array" ref="C779">IF(ROW()&lt;=ROWS(Table1[]), INDEX(Table1[SampleID], ROW()), INDEX(Table2[SampleID], ROW()-ROWS(Table1[])))</f>
        <v>0</v>
      </c>
      <c r="D779" t="str" cm="1">
        <f t="array" ref="D779">IF(ROW()&lt;=ROWS(Table1[]), INDEX(Table1[Survey], ROW()), INDEX(Table2[Survey], ROW()-ROWS(Table1[])))</f>
        <v>Chipps</v>
      </c>
      <c r="E779" t="str" cm="1">
        <f t="array" ref="E779">IF(ROW()&lt;=ROWS(Table1[]), INDEX(Table1[Station Code], ROW()), INDEX(Table2[Station], ROW()-ROWS(Table1[])))</f>
        <v>SB018M</v>
      </c>
      <c r="F779" cm="1">
        <f t="array" ref="F779">IF(ROW()&lt;=ROWS(Table1[]), INDEX(Table1[Region], ROW()), INDEX(Table2[Region], ROW()-ROWS(Table1[])))</f>
        <v>0</v>
      </c>
      <c r="G779" cm="1">
        <f t="array" ref="G779">IF(ROW()&lt;=ROWS(Table1[]), INDEX(Table1[Subregion], ROW()), INDEX(Table2[Subregion], ROW()-ROWS(Table1[])))</f>
        <v>0</v>
      </c>
      <c r="H779" t="str" cm="1">
        <f t="array" ref="H779">IF(ROW()&lt;=ROWS(Table1[]), INDEX(Table1[Stratum], ROW()), INDEX(Table2[Stratum], ROW()-ROWS(Table1[])))</f>
        <v>Chipps Island</v>
      </c>
      <c r="I779" cm="1">
        <f t="array" ref="I779">IF(ROW()&lt;=ROWS(Table1[]), INDEX(Table1[Fork Length], ROW()), INDEX(Table2[Length], ROW()-ROWS(Table1[])))</f>
        <v>89</v>
      </c>
      <c r="J779" cm="1">
        <f t="array" ref="J779">IF(ROW()&lt;=ROWS(Table1[]), INDEX(Table1[Catch], ROW()), INDEX(Table2[Frequency], ROW()-ROWS(Table1[])))</f>
        <v>1</v>
      </c>
      <c r="K779" t="str" cm="1">
        <f t="array" ref="K779">IF(ROW()&lt;=ROWS(Table1[]), INDEX(Table1[Life Stage], ROW()), INDEX(Table2[Life Stage], ROW()-ROWS(Table1[])))</f>
        <v>Adult</v>
      </c>
      <c r="L779" s="50" cm="1">
        <f t="array" ref="L779">IF(ROW()&lt;=ROWS(Table1[]), INDEX(Table1[SalvageSum], ROW()), INDEX(Table2[SalvageSum], ROW()-ROWS(Table1[])))</f>
        <v>0</v>
      </c>
      <c r="M779" s="50" cm="1">
        <f t="array" ref="M779">IF(ROW()&lt;=ROWS(Table1[]), INDEX(Table1[ExpSalv], ROW()), INDEX(Table2[ExpSalv], ROW()-ROWS(Table1[])))</f>
        <v>0</v>
      </c>
      <c r="N779" t="str" cm="1">
        <f t="array" ref="N779">IF(ROW()&lt;=ROWS(Table1[]), INDEX(Table1[Agency], ROW()), INDEX(Table2[Agency], ROW()-ROWS(Table1[])))</f>
        <v>USFWS</v>
      </c>
      <c r="O779" cm="1">
        <f t="array" ref="O779">IF(ROW()&lt;=ROWS(Table1[]), INDEX(Table1[Notes], ROW()), INDEX(Table2[Comments], ROW()-ROWS(Table1[])))</f>
        <v>0</v>
      </c>
    </row>
    <row r="780" spans="1:15" x14ac:dyDescent="0.25">
      <c r="A780" cm="1">
        <f t="array" ref="A780">IF(ROW()&lt;=ROWS(Table1[]), INDEX(Table1[SurveyNo], ROW()), INDEX(Table2[SurveyNo], ROW()-ROWS(Table1[])))</f>
        <v>0</v>
      </c>
      <c r="B780" s="77" cm="1">
        <f t="array" ref="B780">IF(ROW()&lt;=ROWS(Table1[]), INDEX(Table1[Date], ROW()), INDEX(Table2[Date], ROW()-ROWS(Table1[])))</f>
        <v>45667</v>
      </c>
      <c r="C780" cm="1">
        <f t="array" ref="C780">IF(ROW()&lt;=ROWS(Table1[]), INDEX(Table1[SampleID], ROW()), INDEX(Table2[SampleID], ROW()-ROWS(Table1[])))</f>
        <v>0</v>
      </c>
      <c r="D780" t="str" cm="1">
        <f t="array" ref="D780">IF(ROW()&lt;=ROWS(Table1[]), INDEX(Table1[Survey], ROW()), INDEX(Table2[Survey], ROW()-ROWS(Table1[])))</f>
        <v>Chipps</v>
      </c>
      <c r="E780" t="str" cm="1">
        <f t="array" ref="E780">IF(ROW()&lt;=ROWS(Table1[]), INDEX(Table1[Station Code], ROW()), INDEX(Table2[Station], ROW()-ROWS(Table1[])))</f>
        <v>SB018M</v>
      </c>
      <c r="F780" cm="1">
        <f t="array" ref="F780">IF(ROW()&lt;=ROWS(Table1[]), INDEX(Table1[Region], ROW()), INDEX(Table2[Region], ROW()-ROWS(Table1[])))</f>
        <v>0</v>
      </c>
      <c r="G780" cm="1">
        <f t="array" ref="G780">IF(ROW()&lt;=ROWS(Table1[]), INDEX(Table1[Subregion], ROW()), INDEX(Table2[Subregion], ROW()-ROWS(Table1[])))</f>
        <v>0</v>
      </c>
      <c r="H780" t="str" cm="1">
        <f t="array" ref="H780">IF(ROW()&lt;=ROWS(Table1[]), INDEX(Table1[Stratum], ROW()), INDEX(Table2[Stratum], ROW()-ROWS(Table1[])))</f>
        <v>Chipps Island</v>
      </c>
      <c r="I780" cm="1">
        <f t="array" ref="I780">IF(ROW()&lt;=ROWS(Table1[]), INDEX(Table1[Fork Length], ROW()), INDEX(Table2[Length], ROW()-ROWS(Table1[])))</f>
        <v>74</v>
      </c>
      <c r="J780" cm="1">
        <f t="array" ref="J780">IF(ROW()&lt;=ROWS(Table1[]), INDEX(Table1[Catch], ROW()), INDEX(Table2[Frequency], ROW()-ROWS(Table1[])))</f>
        <v>2</v>
      </c>
      <c r="K780" t="str" cm="1">
        <f t="array" ref="K780">IF(ROW()&lt;=ROWS(Table1[]), INDEX(Table1[Life Stage], ROW()), INDEX(Table2[Life Stage], ROW()-ROWS(Table1[])))</f>
        <v>Juvenile</v>
      </c>
      <c r="L780" s="50" cm="1">
        <f t="array" ref="L780">IF(ROW()&lt;=ROWS(Table1[]), INDEX(Table1[SalvageSum], ROW()), INDEX(Table2[SalvageSum], ROW()-ROWS(Table1[])))</f>
        <v>0</v>
      </c>
      <c r="M780" s="50" cm="1">
        <f t="array" ref="M780">IF(ROW()&lt;=ROWS(Table1[]), INDEX(Table1[ExpSalv], ROW()), INDEX(Table2[ExpSalv], ROW()-ROWS(Table1[])))</f>
        <v>0</v>
      </c>
      <c r="N780" t="str" cm="1">
        <f t="array" ref="N780">IF(ROW()&lt;=ROWS(Table1[]), INDEX(Table1[Agency], ROW()), INDEX(Table2[Agency], ROW()-ROWS(Table1[])))</f>
        <v>USFWS</v>
      </c>
      <c r="O780" cm="1">
        <f t="array" ref="O780">IF(ROW()&lt;=ROWS(Table1[]), INDEX(Table1[Notes], ROW()), INDEX(Table2[Comments], ROW()-ROWS(Table1[])))</f>
        <v>0</v>
      </c>
    </row>
    <row r="781" spans="1:15" x14ac:dyDescent="0.25">
      <c r="A781" cm="1">
        <f t="array" ref="A781">IF(ROW()&lt;=ROWS(Table1[]), INDEX(Table1[SurveyNo], ROW()), INDEX(Table2[SurveyNo], ROW()-ROWS(Table1[])))</f>
        <v>0</v>
      </c>
      <c r="B781" s="77" cm="1">
        <f t="array" ref="B781">IF(ROW()&lt;=ROWS(Table1[]), INDEX(Table1[Date], ROW()), INDEX(Table2[Date], ROW()-ROWS(Table1[])))</f>
        <v>45667</v>
      </c>
      <c r="C781" cm="1">
        <f t="array" ref="C781">IF(ROW()&lt;=ROWS(Table1[]), INDEX(Table1[SampleID], ROW()), INDEX(Table2[SampleID], ROW()-ROWS(Table1[])))</f>
        <v>0</v>
      </c>
      <c r="D781" t="str" cm="1">
        <f t="array" ref="D781">IF(ROW()&lt;=ROWS(Table1[]), INDEX(Table1[Survey], ROW()), INDEX(Table2[Survey], ROW()-ROWS(Table1[])))</f>
        <v>Chipps</v>
      </c>
      <c r="E781" t="str" cm="1">
        <f t="array" ref="E781">IF(ROW()&lt;=ROWS(Table1[]), INDEX(Table1[Station Code], ROW()), INDEX(Table2[Station], ROW()-ROWS(Table1[])))</f>
        <v>SB018M</v>
      </c>
      <c r="F781" cm="1">
        <f t="array" ref="F781">IF(ROW()&lt;=ROWS(Table1[]), INDEX(Table1[Region], ROW()), INDEX(Table2[Region], ROW()-ROWS(Table1[])))</f>
        <v>0</v>
      </c>
      <c r="G781" cm="1">
        <f t="array" ref="G781">IF(ROW()&lt;=ROWS(Table1[]), INDEX(Table1[Subregion], ROW()), INDEX(Table2[Subregion], ROW()-ROWS(Table1[])))</f>
        <v>0</v>
      </c>
      <c r="H781" t="str" cm="1">
        <f t="array" ref="H781">IF(ROW()&lt;=ROWS(Table1[]), INDEX(Table1[Stratum], ROW()), INDEX(Table2[Stratum], ROW()-ROWS(Table1[])))</f>
        <v>Chipps Island</v>
      </c>
      <c r="I781" cm="1">
        <f t="array" ref="I781">IF(ROW()&lt;=ROWS(Table1[]), INDEX(Table1[Fork Length], ROW()), INDEX(Table2[Length], ROW()-ROWS(Table1[])))</f>
        <v>70</v>
      </c>
      <c r="J781" cm="1">
        <f t="array" ref="J781">IF(ROW()&lt;=ROWS(Table1[]), INDEX(Table1[Catch], ROW()), INDEX(Table2[Frequency], ROW()-ROWS(Table1[])))</f>
        <v>1</v>
      </c>
      <c r="K781" t="str" cm="1">
        <f t="array" ref="K781">IF(ROW()&lt;=ROWS(Table1[]), INDEX(Table1[Life Stage], ROW()), INDEX(Table2[Life Stage], ROW()-ROWS(Table1[])))</f>
        <v>Juvenile</v>
      </c>
      <c r="L781" s="50" cm="1">
        <f t="array" ref="L781">IF(ROW()&lt;=ROWS(Table1[]), INDEX(Table1[SalvageSum], ROW()), INDEX(Table2[SalvageSum], ROW()-ROWS(Table1[])))</f>
        <v>0</v>
      </c>
      <c r="M781" s="50" cm="1">
        <f t="array" ref="M781">IF(ROW()&lt;=ROWS(Table1[]), INDEX(Table1[ExpSalv], ROW()), INDEX(Table2[ExpSalv], ROW()-ROWS(Table1[])))</f>
        <v>0</v>
      </c>
      <c r="N781" t="str" cm="1">
        <f t="array" ref="N781">IF(ROW()&lt;=ROWS(Table1[]), INDEX(Table1[Agency], ROW()), INDEX(Table2[Agency], ROW()-ROWS(Table1[])))</f>
        <v>USFWS</v>
      </c>
      <c r="O781" cm="1">
        <f t="array" ref="O781">IF(ROW()&lt;=ROWS(Table1[]), INDEX(Table1[Notes], ROW()), INDEX(Table2[Comments], ROW()-ROWS(Table1[])))</f>
        <v>0</v>
      </c>
    </row>
    <row r="782" spans="1:15" x14ac:dyDescent="0.25">
      <c r="A782" cm="1">
        <f t="array" ref="A782">IF(ROW()&lt;=ROWS(Table1[]), INDEX(Table1[SurveyNo], ROW()), INDEX(Table2[SurveyNo], ROW()-ROWS(Table1[])))</f>
        <v>0</v>
      </c>
      <c r="B782" s="77" cm="1">
        <f t="array" ref="B782">IF(ROW()&lt;=ROWS(Table1[]), INDEX(Table1[Date], ROW()), INDEX(Table2[Date], ROW()-ROWS(Table1[])))</f>
        <v>45667</v>
      </c>
      <c r="C782" cm="1">
        <f t="array" ref="C782">IF(ROW()&lt;=ROWS(Table1[]), INDEX(Table1[SampleID], ROW()), INDEX(Table2[SampleID], ROW()-ROWS(Table1[])))</f>
        <v>0</v>
      </c>
      <c r="D782" t="str" cm="1">
        <f t="array" ref="D782">IF(ROW()&lt;=ROWS(Table1[]), INDEX(Table1[Survey], ROW()), INDEX(Table2[Survey], ROW()-ROWS(Table1[])))</f>
        <v>Chipps</v>
      </c>
      <c r="E782" t="str" cm="1">
        <f t="array" ref="E782">IF(ROW()&lt;=ROWS(Table1[]), INDEX(Table1[Station Code], ROW()), INDEX(Table2[Station], ROW()-ROWS(Table1[])))</f>
        <v>SB018M</v>
      </c>
      <c r="F782" cm="1">
        <f t="array" ref="F782">IF(ROW()&lt;=ROWS(Table1[]), INDEX(Table1[Region], ROW()), INDEX(Table2[Region], ROW()-ROWS(Table1[])))</f>
        <v>0</v>
      </c>
      <c r="G782" cm="1">
        <f t="array" ref="G782">IF(ROW()&lt;=ROWS(Table1[]), INDEX(Table1[Subregion], ROW()), INDEX(Table2[Subregion], ROW()-ROWS(Table1[])))</f>
        <v>0</v>
      </c>
      <c r="H782" t="str" cm="1">
        <f t="array" ref="H782">IF(ROW()&lt;=ROWS(Table1[]), INDEX(Table1[Stratum], ROW()), INDEX(Table2[Stratum], ROW()-ROWS(Table1[])))</f>
        <v>Chipps Island</v>
      </c>
      <c r="I782" cm="1">
        <f t="array" ref="I782">IF(ROW()&lt;=ROWS(Table1[]), INDEX(Table1[Fork Length], ROW()), INDEX(Table2[Length], ROW()-ROWS(Table1[])))</f>
        <v>75</v>
      </c>
      <c r="J782" cm="1">
        <f t="array" ref="J782">IF(ROW()&lt;=ROWS(Table1[]), INDEX(Table1[Catch], ROW()), INDEX(Table2[Frequency], ROW()-ROWS(Table1[])))</f>
        <v>1</v>
      </c>
      <c r="K782" t="str" cm="1">
        <f t="array" ref="K782">IF(ROW()&lt;=ROWS(Table1[]), INDEX(Table1[Life Stage], ROW()), INDEX(Table2[Life Stage], ROW()-ROWS(Table1[])))</f>
        <v>Juvenile</v>
      </c>
      <c r="L782" s="50" cm="1">
        <f t="array" ref="L782">IF(ROW()&lt;=ROWS(Table1[]), INDEX(Table1[SalvageSum], ROW()), INDEX(Table2[SalvageSum], ROW()-ROWS(Table1[])))</f>
        <v>0</v>
      </c>
      <c r="M782" s="50" cm="1">
        <f t="array" ref="M782">IF(ROW()&lt;=ROWS(Table1[]), INDEX(Table1[ExpSalv], ROW()), INDEX(Table2[ExpSalv], ROW()-ROWS(Table1[])))</f>
        <v>0</v>
      </c>
      <c r="N782" t="str" cm="1">
        <f t="array" ref="N782">IF(ROW()&lt;=ROWS(Table1[]), INDEX(Table1[Agency], ROW()), INDEX(Table2[Agency], ROW()-ROWS(Table1[])))</f>
        <v>USFWS</v>
      </c>
      <c r="O782" cm="1">
        <f t="array" ref="O782">IF(ROW()&lt;=ROWS(Table1[]), INDEX(Table1[Notes], ROW()), INDEX(Table2[Comments], ROW()-ROWS(Table1[])))</f>
        <v>0</v>
      </c>
    </row>
    <row r="783" spans="1:15" x14ac:dyDescent="0.25">
      <c r="A783" cm="1">
        <f t="array" ref="A783">IF(ROW()&lt;=ROWS(Table1[]), INDEX(Table1[SurveyNo], ROW()), INDEX(Table2[SurveyNo], ROW()-ROWS(Table1[])))</f>
        <v>0</v>
      </c>
      <c r="B783" s="77" cm="1">
        <f t="array" ref="B783">IF(ROW()&lt;=ROWS(Table1[]), INDEX(Table1[Date], ROW()), INDEX(Table2[Date], ROW()-ROWS(Table1[])))</f>
        <v>45667</v>
      </c>
      <c r="C783" cm="1">
        <f t="array" ref="C783">IF(ROW()&lt;=ROWS(Table1[]), INDEX(Table1[SampleID], ROW()), INDEX(Table2[SampleID], ROW()-ROWS(Table1[])))</f>
        <v>0</v>
      </c>
      <c r="D783" t="str" cm="1">
        <f t="array" ref="D783">IF(ROW()&lt;=ROWS(Table1[]), INDEX(Table1[Survey], ROW()), INDEX(Table2[Survey], ROW()-ROWS(Table1[])))</f>
        <v>Chipps</v>
      </c>
      <c r="E783" t="str" cm="1">
        <f t="array" ref="E783">IF(ROW()&lt;=ROWS(Table1[]), INDEX(Table1[Station Code], ROW()), INDEX(Table2[Station], ROW()-ROWS(Table1[])))</f>
        <v>SB018M</v>
      </c>
      <c r="F783" cm="1">
        <f t="array" ref="F783">IF(ROW()&lt;=ROWS(Table1[]), INDEX(Table1[Region], ROW()), INDEX(Table2[Region], ROW()-ROWS(Table1[])))</f>
        <v>0</v>
      </c>
      <c r="G783" cm="1">
        <f t="array" ref="G783">IF(ROW()&lt;=ROWS(Table1[]), INDEX(Table1[Subregion], ROW()), INDEX(Table2[Subregion], ROW()-ROWS(Table1[])))</f>
        <v>0</v>
      </c>
      <c r="H783" t="str" cm="1">
        <f t="array" ref="H783">IF(ROW()&lt;=ROWS(Table1[]), INDEX(Table1[Stratum], ROW()), INDEX(Table2[Stratum], ROW()-ROWS(Table1[])))</f>
        <v>Chipps Island</v>
      </c>
      <c r="I783" cm="1">
        <f t="array" ref="I783">IF(ROW()&lt;=ROWS(Table1[]), INDEX(Table1[Fork Length], ROW()), INDEX(Table2[Length], ROW()-ROWS(Table1[])))</f>
        <v>84</v>
      </c>
      <c r="J783" cm="1">
        <f t="array" ref="J783">IF(ROW()&lt;=ROWS(Table1[]), INDEX(Table1[Catch], ROW()), INDEX(Table2[Frequency], ROW()-ROWS(Table1[])))</f>
        <v>1</v>
      </c>
      <c r="K783" t="str" cm="1">
        <f t="array" ref="K783">IF(ROW()&lt;=ROWS(Table1[]), INDEX(Table1[Life Stage], ROW()), INDEX(Table2[Life Stage], ROW()-ROWS(Table1[])))</f>
        <v>Juvenile</v>
      </c>
      <c r="L783" s="50" cm="1">
        <f t="array" ref="L783">IF(ROW()&lt;=ROWS(Table1[]), INDEX(Table1[SalvageSum], ROW()), INDEX(Table2[SalvageSum], ROW()-ROWS(Table1[])))</f>
        <v>0</v>
      </c>
      <c r="M783" s="50" cm="1">
        <f t="array" ref="M783">IF(ROW()&lt;=ROWS(Table1[]), INDEX(Table1[ExpSalv], ROW()), INDEX(Table2[ExpSalv], ROW()-ROWS(Table1[])))</f>
        <v>0</v>
      </c>
      <c r="N783" t="str" cm="1">
        <f t="array" ref="N783">IF(ROW()&lt;=ROWS(Table1[]), INDEX(Table1[Agency], ROW()), INDEX(Table2[Agency], ROW()-ROWS(Table1[])))</f>
        <v>USFWS</v>
      </c>
      <c r="O783" cm="1">
        <f t="array" ref="O783">IF(ROW()&lt;=ROWS(Table1[]), INDEX(Table1[Notes], ROW()), INDEX(Table2[Comments], ROW()-ROWS(Table1[])))</f>
        <v>0</v>
      </c>
    </row>
    <row r="784" spans="1:15" x14ac:dyDescent="0.25">
      <c r="A784" cm="1">
        <f t="array" ref="A784">IF(ROW()&lt;=ROWS(Table1[]), INDEX(Table1[SurveyNo], ROW()), INDEX(Table2[SurveyNo], ROW()-ROWS(Table1[])))</f>
        <v>0</v>
      </c>
      <c r="B784" s="77" cm="1">
        <f t="array" ref="B784">IF(ROW()&lt;=ROWS(Table1[]), INDEX(Table1[Date], ROW()), INDEX(Table2[Date], ROW()-ROWS(Table1[])))</f>
        <v>45667</v>
      </c>
      <c r="C784" cm="1">
        <f t="array" ref="C784">IF(ROW()&lt;=ROWS(Table1[]), INDEX(Table1[SampleID], ROW()), INDEX(Table2[SampleID], ROW()-ROWS(Table1[])))</f>
        <v>0</v>
      </c>
      <c r="D784" t="str" cm="1">
        <f t="array" ref="D784">IF(ROW()&lt;=ROWS(Table1[]), INDEX(Table1[Survey], ROW()), INDEX(Table2[Survey], ROW()-ROWS(Table1[])))</f>
        <v>Chipps</v>
      </c>
      <c r="E784" t="str" cm="1">
        <f t="array" ref="E784">IF(ROW()&lt;=ROWS(Table1[]), INDEX(Table1[Station Code], ROW()), INDEX(Table2[Station], ROW()-ROWS(Table1[])))</f>
        <v>SB018M</v>
      </c>
      <c r="F784" cm="1">
        <f t="array" ref="F784">IF(ROW()&lt;=ROWS(Table1[]), INDEX(Table1[Region], ROW()), INDEX(Table2[Region], ROW()-ROWS(Table1[])))</f>
        <v>0</v>
      </c>
      <c r="G784" cm="1">
        <f t="array" ref="G784">IF(ROW()&lt;=ROWS(Table1[]), INDEX(Table1[Subregion], ROW()), INDEX(Table2[Subregion], ROW()-ROWS(Table1[])))</f>
        <v>0</v>
      </c>
      <c r="H784" t="str" cm="1">
        <f t="array" ref="H784">IF(ROW()&lt;=ROWS(Table1[]), INDEX(Table1[Stratum], ROW()), INDEX(Table2[Stratum], ROW()-ROWS(Table1[])))</f>
        <v>Chipps Island</v>
      </c>
      <c r="I784" cm="1">
        <f t="array" ref="I784">IF(ROW()&lt;=ROWS(Table1[]), INDEX(Table1[Fork Length], ROW()), INDEX(Table2[Length], ROW()-ROWS(Table1[])))</f>
        <v>71</v>
      </c>
      <c r="J784" cm="1">
        <f t="array" ref="J784">IF(ROW()&lt;=ROWS(Table1[]), INDEX(Table1[Catch], ROW()), INDEX(Table2[Frequency], ROW()-ROWS(Table1[])))</f>
        <v>1</v>
      </c>
      <c r="K784" t="str" cm="1">
        <f t="array" ref="K784">IF(ROW()&lt;=ROWS(Table1[]), INDEX(Table1[Life Stage], ROW()), INDEX(Table2[Life Stage], ROW()-ROWS(Table1[])))</f>
        <v>Juvenile</v>
      </c>
      <c r="L784" s="50" cm="1">
        <f t="array" ref="L784">IF(ROW()&lt;=ROWS(Table1[]), INDEX(Table1[SalvageSum], ROW()), INDEX(Table2[SalvageSum], ROW()-ROWS(Table1[])))</f>
        <v>0</v>
      </c>
      <c r="M784" s="50" cm="1">
        <f t="array" ref="M784">IF(ROW()&lt;=ROWS(Table1[]), INDEX(Table1[ExpSalv], ROW()), INDEX(Table2[ExpSalv], ROW()-ROWS(Table1[])))</f>
        <v>0</v>
      </c>
      <c r="N784" t="str" cm="1">
        <f t="array" ref="N784">IF(ROW()&lt;=ROWS(Table1[]), INDEX(Table1[Agency], ROW()), INDEX(Table2[Agency], ROW()-ROWS(Table1[])))</f>
        <v>USFWS</v>
      </c>
      <c r="O784" cm="1">
        <f t="array" ref="O784">IF(ROW()&lt;=ROWS(Table1[]), INDEX(Table1[Notes], ROW()), INDEX(Table2[Comments], ROW()-ROWS(Table1[])))</f>
        <v>0</v>
      </c>
    </row>
    <row r="785" spans="1:15" x14ac:dyDescent="0.25">
      <c r="A785" cm="1">
        <f t="array" ref="A785">IF(ROW()&lt;=ROWS(Table1[]), INDEX(Table1[SurveyNo], ROW()), INDEX(Table2[SurveyNo], ROW()-ROWS(Table1[])))</f>
        <v>0</v>
      </c>
      <c r="B785" s="77" cm="1">
        <f t="array" ref="B785">IF(ROW()&lt;=ROWS(Table1[]), INDEX(Table1[Date], ROW()), INDEX(Table2[Date], ROW()-ROWS(Table1[])))</f>
        <v>45667</v>
      </c>
      <c r="C785" cm="1">
        <f t="array" ref="C785">IF(ROW()&lt;=ROWS(Table1[]), INDEX(Table1[SampleID], ROW()), INDEX(Table2[SampleID], ROW()-ROWS(Table1[])))</f>
        <v>0</v>
      </c>
      <c r="D785" t="str" cm="1">
        <f t="array" ref="D785">IF(ROW()&lt;=ROWS(Table1[]), INDEX(Table1[Survey], ROW()), INDEX(Table2[Survey], ROW()-ROWS(Table1[])))</f>
        <v>Chipps</v>
      </c>
      <c r="E785" t="str" cm="1">
        <f t="array" ref="E785">IF(ROW()&lt;=ROWS(Table1[]), INDEX(Table1[Station Code], ROW()), INDEX(Table2[Station], ROW()-ROWS(Table1[])))</f>
        <v>SB018M</v>
      </c>
      <c r="F785" cm="1">
        <f t="array" ref="F785">IF(ROW()&lt;=ROWS(Table1[]), INDEX(Table1[Region], ROW()), INDEX(Table2[Region], ROW()-ROWS(Table1[])))</f>
        <v>0</v>
      </c>
      <c r="G785" cm="1">
        <f t="array" ref="G785">IF(ROW()&lt;=ROWS(Table1[]), INDEX(Table1[Subregion], ROW()), INDEX(Table2[Subregion], ROW()-ROWS(Table1[])))</f>
        <v>0</v>
      </c>
      <c r="H785" t="str" cm="1">
        <f t="array" ref="H785">IF(ROW()&lt;=ROWS(Table1[]), INDEX(Table1[Stratum], ROW()), INDEX(Table2[Stratum], ROW()-ROWS(Table1[])))</f>
        <v>Chipps Island</v>
      </c>
      <c r="I785" cm="1">
        <f t="array" ref="I785">IF(ROW()&lt;=ROWS(Table1[]), INDEX(Table1[Fork Length], ROW()), INDEX(Table2[Length], ROW()-ROWS(Table1[])))</f>
        <v>72</v>
      </c>
      <c r="J785" cm="1">
        <f t="array" ref="J785">IF(ROW()&lt;=ROWS(Table1[]), INDEX(Table1[Catch], ROW()), INDEX(Table2[Frequency], ROW()-ROWS(Table1[])))</f>
        <v>1</v>
      </c>
      <c r="K785" t="str" cm="1">
        <f t="array" ref="K785">IF(ROW()&lt;=ROWS(Table1[]), INDEX(Table1[Life Stage], ROW()), INDEX(Table2[Life Stage], ROW()-ROWS(Table1[])))</f>
        <v>Juvenile</v>
      </c>
      <c r="L785" s="50" cm="1">
        <f t="array" ref="L785">IF(ROW()&lt;=ROWS(Table1[]), INDEX(Table1[SalvageSum], ROW()), INDEX(Table2[SalvageSum], ROW()-ROWS(Table1[])))</f>
        <v>0</v>
      </c>
      <c r="M785" s="50" cm="1">
        <f t="array" ref="M785">IF(ROW()&lt;=ROWS(Table1[]), INDEX(Table1[ExpSalv], ROW()), INDEX(Table2[ExpSalv], ROW()-ROWS(Table1[])))</f>
        <v>0</v>
      </c>
      <c r="N785" t="str" cm="1">
        <f t="array" ref="N785">IF(ROW()&lt;=ROWS(Table1[]), INDEX(Table1[Agency], ROW()), INDEX(Table2[Agency], ROW()-ROWS(Table1[])))</f>
        <v>USFWS</v>
      </c>
      <c r="O785" cm="1">
        <f t="array" ref="O785">IF(ROW()&lt;=ROWS(Table1[]), INDEX(Table1[Notes], ROW()), INDEX(Table2[Comments], ROW()-ROWS(Table1[])))</f>
        <v>0</v>
      </c>
    </row>
    <row r="786" spans="1:15" x14ac:dyDescent="0.25">
      <c r="A786" cm="1">
        <f t="array" ref="A786">IF(ROW()&lt;=ROWS(Table1[]), INDEX(Table1[SurveyNo], ROW()), INDEX(Table2[SurveyNo], ROW()-ROWS(Table1[])))</f>
        <v>0</v>
      </c>
      <c r="B786" s="77" cm="1">
        <f t="array" ref="B786">IF(ROW()&lt;=ROWS(Table1[]), INDEX(Table1[Date], ROW()), INDEX(Table2[Date], ROW()-ROWS(Table1[])))</f>
        <v>45667</v>
      </c>
      <c r="C786" cm="1">
        <f t="array" ref="C786">IF(ROW()&lt;=ROWS(Table1[]), INDEX(Table1[SampleID], ROW()), INDEX(Table2[SampleID], ROW()-ROWS(Table1[])))</f>
        <v>0</v>
      </c>
      <c r="D786" t="str" cm="1">
        <f t="array" ref="D786">IF(ROW()&lt;=ROWS(Table1[]), INDEX(Table1[Survey], ROW()), INDEX(Table2[Survey], ROW()-ROWS(Table1[])))</f>
        <v>Chipps</v>
      </c>
      <c r="E786" t="str" cm="1">
        <f t="array" ref="E786">IF(ROW()&lt;=ROWS(Table1[]), INDEX(Table1[Station Code], ROW()), INDEX(Table2[Station], ROW()-ROWS(Table1[])))</f>
        <v>SB018M</v>
      </c>
      <c r="F786" cm="1">
        <f t="array" ref="F786">IF(ROW()&lt;=ROWS(Table1[]), INDEX(Table1[Region], ROW()), INDEX(Table2[Region], ROW()-ROWS(Table1[])))</f>
        <v>0</v>
      </c>
      <c r="G786" cm="1">
        <f t="array" ref="G786">IF(ROW()&lt;=ROWS(Table1[]), INDEX(Table1[Subregion], ROW()), INDEX(Table2[Subregion], ROW()-ROWS(Table1[])))</f>
        <v>0</v>
      </c>
      <c r="H786" t="str" cm="1">
        <f t="array" ref="H786">IF(ROW()&lt;=ROWS(Table1[]), INDEX(Table1[Stratum], ROW()), INDEX(Table2[Stratum], ROW()-ROWS(Table1[])))</f>
        <v>Chipps Island</v>
      </c>
      <c r="I786" cm="1">
        <f t="array" ref="I786">IF(ROW()&lt;=ROWS(Table1[]), INDEX(Table1[Fork Length], ROW()), INDEX(Table2[Length], ROW()-ROWS(Table1[])))</f>
        <v>78</v>
      </c>
      <c r="J786" cm="1">
        <f t="array" ref="J786">IF(ROW()&lt;=ROWS(Table1[]), INDEX(Table1[Catch], ROW()), INDEX(Table2[Frequency], ROW()-ROWS(Table1[])))</f>
        <v>1</v>
      </c>
      <c r="K786" t="str" cm="1">
        <f t="array" ref="K786">IF(ROW()&lt;=ROWS(Table1[]), INDEX(Table1[Life Stage], ROW()), INDEX(Table2[Life Stage], ROW()-ROWS(Table1[])))</f>
        <v>Juvenile</v>
      </c>
      <c r="L786" s="50" cm="1">
        <f t="array" ref="L786">IF(ROW()&lt;=ROWS(Table1[]), INDEX(Table1[SalvageSum], ROW()), INDEX(Table2[SalvageSum], ROW()-ROWS(Table1[])))</f>
        <v>0</v>
      </c>
      <c r="M786" s="50" cm="1">
        <f t="array" ref="M786">IF(ROW()&lt;=ROWS(Table1[]), INDEX(Table1[ExpSalv], ROW()), INDEX(Table2[ExpSalv], ROW()-ROWS(Table1[])))</f>
        <v>0</v>
      </c>
      <c r="N786" t="str" cm="1">
        <f t="array" ref="N786">IF(ROW()&lt;=ROWS(Table1[]), INDEX(Table1[Agency], ROW()), INDEX(Table2[Agency], ROW()-ROWS(Table1[])))</f>
        <v>USFWS</v>
      </c>
      <c r="O786" cm="1">
        <f t="array" ref="O786">IF(ROW()&lt;=ROWS(Table1[]), INDEX(Table1[Notes], ROW()), INDEX(Table2[Comments], ROW()-ROWS(Table1[])))</f>
        <v>0</v>
      </c>
    </row>
    <row r="787" spans="1:15" x14ac:dyDescent="0.25">
      <c r="A787" cm="1">
        <f t="array" ref="A787">IF(ROW()&lt;=ROWS(Table1[]), INDEX(Table1[SurveyNo], ROW()), INDEX(Table2[SurveyNo], ROW()-ROWS(Table1[])))</f>
        <v>0</v>
      </c>
      <c r="B787" s="77" cm="1">
        <f t="array" ref="B787">IF(ROW()&lt;=ROWS(Table1[]), INDEX(Table1[Date], ROW()), INDEX(Table2[Date], ROW()-ROWS(Table1[])))</f>
        <v>45671</v>
      </c>
      <c r="C787" cm="1">
        <f t="array" ref="C787">IF(ROW()&lt;=ROWS(Table1[]), INDEX(Table1[SampleID], ROW()), INDEX(Table2[SampleID], ROW()-ROWS(Table1[])))</f>
        <v>724557</v>
      </c>
      <c r="D787" t="str" cm="1">
        <f t="array" ref="D787">IF(ROW()&lt;=ROWS(Table1[]), INDEX(Table1[Survey], ROW()), INDEX(Table2[Survey], ROW()-ROWS(Table1[])))</f>
        <v>EDSM</v>
      </c>
      <c r="E787" t="str" cm="1">
        <f t="array" ref="E787">IF(ROW()&lt;=ROWS(Table1[]), INDEX(Table1[Station Code], ROW()), INDEX(Table2[Station], ROW()-ROWS(Table1[])))</f>
        <v>25-25-SB05</v>
      </c>
      <c r="F787" t="str" cm="1">
        <f t="array" ref="F787">IF(ROW()&lt;=ROWS(Table1[]), INDEX(Table1[Region], ROW()), INDEX(Table2[Region], ROW()-ROWS(Table1[])))</f>
        <v>West</v>
      </c>
      <c r="G787" t="str" cm="1">
        <f t="array" ref="G787">IF(ROW()&lt;=ROWS(Table1[]), INDEX(Table1[Subregion], ROW()), INDEX(Table2[Subregion], ROW()-ROWS(Table1[])))</f>
        <v>Mid Suisun Bay</v>
      </c>
      <c r="H787" t="str" cm="1">
        <f t="array" ref="H787">IF(ROW()&lt;=ROWS(Table1[]), INDEX(Table1[Stratum], ROW()), INDEX(Table2[Stratum], ROW()-ROWS(Table1[])))</f>
        <v>Suisun Bay</v>
      </c>
      <c r="I787" cm="1">
        <f t="array" ref="I787">IF(ROW()&lt;=ROWS(Table1[]), INDEX(Table1[Fork Length], ROW()), INDEX(Table2[Length], ROW()-ROWS(Table1[])))</f>
        <v>120</v>
      </c>
      <c r="J787" cm="1">
        <f t="array" ref="J787">IF(ROW()&lt;=ROWS(Table1[]), INDEX(Table1[Catch], ROW()), INDEX(Table2[Frequency], ROW()-ROWS(Table1[])))</f>
        <v>1</v>
      </c>
      <c r="K787" t="str" cm="1">
        <f t="array" ref="K787">IF(ROW()&lt;=ROWS(Table1[]), INDEX(Table1[Life Stage], ROW()), INDEX(Table2[Life Stage], ROW()-ROWS(Table1[])))</f>
        <v>Adult</v>
      </c>
      <c r="L787" s="50" cm="1">
        <f t="array" ref="L787">IF(ROW()&lt;=ROWS(Table1[]), INDEX(Table1[SalvageSum], ROW()), INDEX(Table2[SalvageSum], ROW()-ROWS(Table1[])))</f>
        <v>0</v>
      </c>
      <c r="M787" s="50" cm="1">
        <f t="array" ref="M787">IF(ROW()&lt;=ROWS(Table1[]), INDEX(Table1[ExpSalv], ROW()), INDEX(Table2[ExpSalv], ROW()-ROWS(Table1[])))</f>
        <v>0</v>
      </c>
      <c r="N787" t="str" cm="1">
        <f t="array" ref="N787">IF(ROW()&lt;=ROWS(Table1[]), INDEX(Table1[Agency], ROW()), INDEX(Table2[Agency], ROW()-ROWS(Table1[])))</f>
        <v>USFWS</v>
      </c>
      <c r="O787" cm="1">
        <f t="array" ref="O787">IF(ROW()&lt;=ROWS(Table1[]), INDEX(Table1[Notes], ROW()), INDEX(Table2[Comments], ROW()-ROWS(Table1[])))</f>
        <v>0</v>
      </c>
    </row>
    <row r="788" spans="1:15" x14ac:dyDescent="0.25">
      <c r="A788" cm="1">
        <f t="array" ref="A788">IF(ROW()&lt;=ROWS(Table1[]), INDEX(Table1[SurveyNo], ROW()), INDEX(Table2[SurveyNo], ROW()-ROWS(Table1[])))</f>
        <v>0</v>
      </c>
      <c r="B788" s="77" cm="1">
        <f t="array" ref="B788">IF(ROW()&lt;=ROWS(Table1[]), INDEX(Table1[Date], ROW()), INDEX(Table2[Date], ROW()-ROWS(Table1[])))</f>
        <v>45671</v>
      </c>
      <c r="C788" cm="1">
        <f t="array" ref="C788">IF(ROW()&lt;=ROWS(Table1[]), INDEX(Table1[SampleID], ROW()), INDEX(Table2[SampleID], ROW()-ROWS(Table1[])))</f>
        <v>724557</v>
      </c>
      <c r="D788" t="str" cm="1">
        <f t="array" ref="D788">IF(ROW()&lt;=ROWS(Table1[]), INDEX(Table1[Survey], ROW()), INDEX(Table2[Survey], ROW()-ROWS(Table1[])))</f>
        <v>EDSM</v>
      </c>
      <c r="E788" t="str" cm="1">
        <f t="array" ref="E788">IF(ROW()&lt;=ROWS(Table1[]), INDEX(Table1[Station Code], ROW()), INDEX(Table2[Station], ROW()-ROWS(Table1[])))</f>
        <v>25-25-SB05</v>
      </c>
      <c r="F788" t="str" cm="1">
        <f t="array" ref="F788">IF(ROW()&lt;=ROWS(Table1[]), INDEX(Table1[Region], ROW()), INDEX(Table2[Region], ROW()-ROWS(Table1[])))</f>
        <v>West</v>
      </c>
      <c r="G788" t="str" cm="1">
        <f t="array" ref="G788">IF(ROW()&lt;=ROWS(Table1[]), INDEX(Table1[Subregion], ROW()), INDEX(Table2[Subregion], ROW()-ROWS(Table1[])))</f>
        <v>Mid Suisun Bay</v>
      </c>
      <c r="H788" t="str" cm="1">
        <f t="array" ref="H788">IF(ROW()&lt;=ROWS(Table1[]), INDEX(Table1[Stratum], ROW()), INDEX(Table2[Stratum], ROW()-ROWS(Table1[])))</f>
        <v>Suisun Bay</v>
      </c>
      <c r="I788" cm="1">
        <f t="array" ref="I788">IF(ROW()&lt;=ROWS(Table1[]), INDEX(Table1[Fork Length], ROW()), INDEX(Table2[Length], ROW()-ROWS(Table1[])))</f>
        <v>96</v>
      </c>
      <c r="J788" cm="1">
        <f t="array" ref="J788">IF(ROW()&lt;=ROWS(Table1[]), INDEX(Table1[Catch], ROW()), INDEX(Table2[Frequency], ROW()-ROWS(Table1[])))</f>
        <v>1</v>
      </c>
      <c r="K788" t="str" cm="1">
        <f t="array" ref="K788">IF(ROW()&lt;=ROWS(Table1[]), INDEX(Table1[Life Stage], ROW()), INDEX(Table2[Life Stage], ROW()-ROWS(Table1[])))</f>
        <v>Adult</v>
      </c>
      <c r="L788" s="50" cm="1">
        <f t="array" ref="L788">IF(ROW()&lt;=ROWS(Table1[]), INDEX(Table1[SalvageSum], ROW()), INDEX(Table2[SalvageSum], ROW()-ROWS(Table1[])))</f>
        <v>0</v>
      </c>
      <c r="M788" s="50" cm="1">
        <f t="array" ref="M788">IF(ROW()&lt;=ROWS(Table1[]), INDEX(Table1[ExpSalv], ROW()), INDEX(Table2[ExpSalv], ROW()-ROWS(Table1[])))</f>
        <v>0</v>
      </c>
      <c r="N788" t="str" cm="1">
        <f t="array" ref="N788">IF(ROW()&lt;=ROWS(Table1[]), INDEX(Table1[Agency], ROW()), INDEX(Table2[Agency], ROW()-ROWS(Table1[])))</f>
        <v>USFWS</v>
      </c>
      <c r="O788" cm="1">
        <f t="array" ref="O788">IF(ROW()&lt;=ROWS(Table1[]), INDEX(Table1[Notes], ROW()), INDEX(Table2[Comments], ROW()-ROWS(Table1[])))</f>
        <v>0</v>
      </c>
    </row>
    <row r="789" spans="1:15" x14ac:dyDescent="0.25">
      <c r="A789" cm="1">
        <f t="array" ref="A789">IF(ROW()&lt;=ROWS(Table1[]), INDEX(Table1[SurveyNo], ROW()), INDEX(Table2[SurveyNo], ROW()-ROWS(Table1[])))</f>
        <v>0</v>
      </c>
      <c r="B789" s="77" cm="1">
        <f t="array" ref="B789">IF(ROW()&lt;=ROWS(Table1[]), INDEX(Table1[Date], ROW()), INDEX(Table2[Date], ROW()-ROWS(Table1[])))</f>
        <v>45671</v>
      </c>
      <c r="C789" cm="1">
        <f t="array" ref="C789">IF(ROW()&lt;=ROWS(Table1[]), INDEX(Table1[SampleID], ROW()), INDEX(Table2[SampleID], ROW()-ROWS(Table1[])))</f>
        <v>724560</v>
      </c>
      <c r="D789" t="str" cm="1">
        <f t="array" ref="D789">IF(ROW()&lt;=ROWS(Table1[]), INDEX(Table1[Survey], ROW()), INDEX(Table2[Survey], ROW()-ROWS(Table1[])))</f>
        <v>EDSM</v>
      </c>
      <c r="E789" t="str" cm="1">
        <f t="array" ref="E789">IF(ROW()&lt;=ROWS(Table1[]), INDEX(Table1[Station Code], ROW()), INDEX(Table2[Station], ROW()-ROWS(Table1[])))</f>
        <v>25-25-SB05</v>
      </c>
      <c r="F789" t="str" cm="1">
        <f t="array" ref="F789">IF(ROW()&lt;=ROWS(Table1[]), INDEX(Table1[Region], ROW()), INDEX(Table2[Region], ROW()-ROWS(Table1[])))</f>
        <v>West</v>
      </c>
      <c r="G789" t="str" cm="1">
        <f t="array" ref="G789">IF(ROW()&lt;=ROWS(Table1[]), INDEX(Table1[Subregion], ROW()), INDEX(Table2[Subregion], ROW()-ROWS(Table1[])))</f>
        <v>Mid Suisun Bay</v>
      </c>
      <c r="H789" t="str" cm="1">
        <f t="array" ref="H789">IF(ROW()&lt;=ROWS(Table1[]), INDEX(Table1[Stratum], ROW()), INDEX(Table2[Stratum], ROW()-ROWS(Table1[])))</f>
        <v>Suisun Bay</v>
      </c>
      <c r="I789" cm="1">
        <f t="array" ref="I789">IF(ROW()&lt;=ROWS(Table1[]), INDEX(Table1[Fork Length], ROW()), INDEX(Table2[Length], ROW()-ROWS(Table1[])))</f>
        <v>72</v>
      </c>
      <c r="J789" cm="1">
        <f t="array" ref="J789">IF(ROW()&lt;=ROWS(Table1[]), INDEX(Table1[Catch], ROW()), INDEX(Table2[Frequency], ROW()-ROWS(Table1[])))</f>
        <v>1</v>
      </c>
      <c r="K789" t="str" cm="1">
        <f t="array" ref="K789">IF(ROW()&lt;=ROWS(Table1[]), INDEX(Table1[Life Stage], ROW()), INDEX(Table2[Life Stage], ROW()-ROWS(Table1[])))</f>
        <v>Juvenile</v>
      </c>
      <c r="L789" s="50" cm="1">
        <f t="array" ref="L789">IF(ROW()&lt;=ROWS(Table1[]), INDEX(Table1[SalvageSum], ROW()), INDEX(Table2[SalvageSum], ROW()-ROWS(Table1[])))</f>
        <v>0</v>
      </c>
      <c r="M789" s="50" cm="1">
        <f t="array" ref="M789">IF(ROW()&lt;=ROWS(Table1[]), INDEX(Table1[ExpSalv], ROW()), INDEX(Table2[ExpSalv], ROW()-ROWS(Table1[])))</f>
        <v>0</v>
      </c>
      <c r="N789" t="str" cm="1">
        <f t="array" ref="N789">IF(ROW()&lt;=ROWS(Table1[]), INDEX(Table1[Agency], ROW()), INDEX(Table2[Agency], ROW()-ROWS(Table1[])))</f>
        <v>USFWS</v>
      </c>
      <c r="O789" cm="1">
        <f t="array" ref="O789">IF(ROW()&lt;=ROWS(Table1[]), INDEX(Table1[Notes], ROW()), INDEX(Table2[Comments], ROW()-ROWS(Table1[])))</f>
        <v>0</v>
      </c>
    </row>
    <row r="790" spans="1:15" x14ac:dyDescent="0.25">
      <c r="A790" cm="1">
        <f t="array" ref="A790">IF(ROW()&lt;=ROWS(Table1[]), INDEX(Table1[SurveyNo], ROW()), INDEX(Table2[SurveyNo], ROW()-ROWS(Table1[])))</f>
        <v>0</v>
      </c>
      <c r="B790" s="77" cm="1">
        <f t="array" ref="B790">IF(ROW()&lt;=ROWS(Table1[]), INDEX(Table1[Date], ROW()), INDEX(Table2[Date], ROW()-ROWS(Table1[])))</f>
        <v>45671</v>
      </c>
      <c r="C790" cm="1">
        <f t="array" ref="C790">IF(ROW()&lt;=ROWS(Table1[]), INDEX(Table1[SampleID], ROW()), INDEX(Table2[SampleID], ROW()-ROWS(Table1[])))</f>
        <v>724568</v>
      </c>
      <c r="D790" t="str" cm="1">
        <f t="array" ref="D790">IF(ROW()&lt;=ROWS(Table1[]), INDEX(Table1[Survey], ROW()), INDEX(Table2[Survey], ROW()-ROWS(Table1[])))</f>
        <v>EDSM</v>
      </c>
      <c r="E790" t="str" cm="1">
        <f t="array" ref="E790">IF(ROW()&lt;=ROWS(Table1[]), INDEX(Table1[Station Code], ROW()), INDEX(Table2[Station], ROW()-ROWS(Table1[])))</f>
        <v>25-25-SB03</v>
      </c>
      <c r="F790" t="str" cm="1">
        <f t="array" ref="F790">IF(ROW()&lt;=ROWS(Table1[]), INDEX(Table1[Region], ROW()), INDEX(Table2[Region], ROW()-ROWS(Table1[])))</f>
        <v>Far West</v>
      </c>
      <c r="G790" t="str" cm="1">
        <f t="array" ref="G790">IF(ROW()&lt;=ROWS(Table1[]), INDEX(Table1[Subregion], ROW()), INDEX(Table2[Subregion], ROW()-ROWS(Table1[])))</f>
        <v>West Suisun Bay</v>
      </c>
      <c r="H790" t="str" cm="1">
        <f t="array" ref="H790">IF(ROW()&lt;=ROWS(Table1[]), INDEX(Table1[Stratum], ROW()), INDEX(Table2[Stratum], ROW()-ROWS(Table1[])))</f>
        <v>Suisun Bay</v>
      </c>
      <c r="I790" cm="1">
        <f t="array" ref="I790">IF(ROW()&lt;=ROWS(Table1[]), INDEX(Table1[Fork Length], ROW()), INDEX(Table2[Length], ROW()-ROWS(Table1[])))</f>
        <v>74</v>
      </c>
      <c r="J790" cm="1">
        <f t="array" ref="J790">IF(ROW()&lt;=ROWS(Table1[]), INDEX(Table1[Catch], ROW()), INDEX(Table2[Frequency], ROW()-ROWS(Table1[])))</f>
        <v>1</v>
      </c>
      <c r="K790" t="str" cm="1">
        <f t="array" ref="K790">IF(ROW()&lt;=ROWS(Table1[]), INDEX(Table1[Life Stage], ROW()), INDEX(Table2[Life Stage], ROW()-ROWS(Table1[])))</f>
        <v>Juvenile</v>
      </c>
      <c r="L790" s="50" cm="1">
        <f t="array" ref="L790">IF(ROW()&lt;=ROWS(Table1[]), INDEX(Table1[SalvageSum], ROW()), INDEX(Table2[SalvageSum], ROW()-ROWS(Table1[])))</f>
        <v>0</v>
      </c>
      <c r="M790" s="50" cm="1">
        <f t="array" ref="M790">IF(ROW()&lt;=ROWS(Table1[]), INDEX(Table1[ExpSalv], ROW()), INDEX(Table2[ExpSalv], ROW()-ROWS(Table1[])))</f>
        <v>0</v>
      </c>
      <c r="N790" t="str" cm="1">
        <f t="array" ref="N790">IF(ROW()&lt;=ROWS(Table1[]), INDEX(Table1[Agency], ROW()), INDEX(Table2[Agency], ROW()-ROWS(Table1[])))</f>
        <v>USFWS</v>
      </c>
      <c r="O790" cm="1">
        <f t="array" ref="O790">IF(ROW()&lt;=ROWS(Table1[]), INDEX(Table1[Notes], ROW()), INDEX(Table2[Comments], ROW()-ROWS(Table1[])))</f>
        <v>0</v>
      </c>
    </row>
    <row r="791" spans="1:15" x14ac:dyDescent="0.25">
      <c r="A791" cm="1">
        <f t="array" ref="A791">IF(ROW()&lt;=ROWS(Table1[]), INDEX(Table1[SurveyNo], ROW()), INDEX(Table2[SurveyNo], ROW()-ROWS(Table1[])))</f>
        <v>0</v>
      </c>
      <c r="B791" s="77" cm="1">
        <f t="array" ref="B791">IF(ROW()&lt;=ROWS(Table1[]), INDEX(Table1[Date], ROW()), INDEX(Table2[Date], ROW()-ROWS(Table1[])))</f>
        <v>45671</v>
      </c>
      <c r="C791" cm="1">
        <f t="array" ref="C791">IF(ROW()&lt;=ROWS(Table1[]), INDEX(Table1[SampleID], ROW()), INDEX(Table2[SampleID], ROW()-ROWS(Table1[])))</f>
        <v>724569</v>
      </c>
      <c r="D791" t="str" cm="1">
        <f t="array" ref="D791">IF(ROW()&lt;=ROWS(Table1[]), INDEX(Table1[Survey], ROW()), INDEX(Table2[Survey], ROW()-ROWS(Table1[])))</f>
        <v>EDSM</v>
      </c>
      <c r="E791" t="str" cm="1">
        <f t="array" ref="E791">IF(ROW()&lt;=ROWS(Table1[]), INDEX(Table1[Station Code], ROW()), INDEX(Table2[Station], ROW()-ROWS(Table1[])))</f>
        <v>25-25-SB03</v>
      </c>
      <c r="F791" t="str" cm="1">
        <f t="array" ref="F791">IF(ROW()&lt;=ROWS(Table1[]), INDEX(Table1[Region], ROW()), INDEX(Table2[Region], ROW()-ROWS(Table1[])))</f>
        <v>Far West</v>
      </c>
      <c r="G791" t="str" cm="1">
        <f t="array" ref="G791">IF(ROW()&lt;=ROWS(Table1[]), INDEX(Table1[Subregion], ROW()), INDEX(Table2[Subregion], ROW()-ROWS(Table1[])))</f>
        <v>West Suisun Bay</v>
      </c>
      <c r="H791" t="str" cm="1">
        <f t="array" ref="H791">IF(ROW()&lt;=ROWS(Table1[]), INDEX(Table1[Stratum], ROW()), INDEX(Table2[Stratum], ROW()-ROWS(Table1[])))</f>
        <v>Suisun Bay</v>
      </c>
      <c r="I791" cm="1">
        <f t="array" ref="I791">IF(ROW()&lt;=ROWS(Table1[]), INDEX(Table1[Fork Length], ROW()), INDEX(Table2[Length], ROW()-ROWS(Table1[])))</f>
        <v>86</v>
      </c>
      <c r="J791" cm="1">
        <f t="array" ref="J791">IF(ROW()&lt;=ROWS(Table1[]), INDEX(Table1[Catch], ROW()), INDEX(Table2[Frequency], ROW()-ROWS(Table1[])))</f>
        <v>1</v>
      </c>
      <c r="K791" t="str" cm="1">
        <f t="array" ref="K791">IF(ROW()&lt;=ROWS(Table1[]), INDEX(Table1[Life Stage], ROW()), INDEX(Table2[Life Stage], ROW()-ROWS(Table1[])))</f>
        <v>Adult</v>
      </c>
      <c r="L791" s="50" cm="1">
        <f t="array" ref="L791">IF(ROW()&lt;=ROWS(Table1[]), INDEX(Table1[SalvageSum], ROW()), INDEX(Table2[SalvageSum], ROW()-ROWS(Table1[])))</f>
        <v>0</v>
      </c>
      <c r="M791" s="50" cm="1">
        <f t="array" ref="M791">IF(ROW()&lt;=ROWS(Table1[]), INDEX(Table1[ExpSalv], ROW()), INDEX(Table2[ExpSalv], ROW()-ROWS(Table1[])))</f>
        <v>0</v>
      </c>
      <c r="N791" t="str" cm="1">
        <f t="array" ref="N791">IF(ROW()&lt;=ROWS(Table1[]), INDEX(Table1[Agency], ROW()), INDEX(Table2[Agency], ROW()-ROWS(Table1[])))</f>
        <v>USFWS</v>
      </c>
      <c r="O791" cm="1">
        <f t="array" ref="O791">IF(ROW()&lt;=ROWS(Table1[]), INDEX(Table1[Notes], ROW()), INDEX(Table2[Comments], ROW()-ROWS(Table1[])))</f>
        <v>0</v>
      </c>
    </row>
    <row r="792" spans="1:15" x14ac:dyDescent="0.25">
      <c r="A792" cm="1">
        <f t="array" ref="A792">IF(ROW()&lt;=ROWS(Table1[]), INDEX(Table1[SurveyNo], ROW()), INDEX(Table2[SurveyNo], ROW()-ROWS(Table1[])))</f>
        <v>0</v>
      </c>
      <c r="B792" s="77" cm="1">
        <f t="array" ref="B792">IF(ROW()&lt;=ROWS(Table1[]), INDEX(Table1[Date], ROW()), INDEX(Table2[Date], ROW()-ROWS(Table1[])))</f>
        <v>45671</v>
      </c>
      <c r="C792" cm="1">
        <f t="array" ref="C792">IF(ROW()&lt;=ROWS(Table1[]), INDEX(Table1[SampleID], ROW()), INDEX(Table2[SampleID], ROW()-ROWS(Table1[])))</f>
        <v>724569</v>
      </c>
      <c r="D792" t="str" cm="1">
        <f t="array" ref="D792">IF(ROW()&lt;=ROWS(Table1[]), INDEX(Table1[Survey], ROW()), INDEX(Table2[Survey], ROW()-ROWS(Table1[])))</f>
        <v>EDSM</v>
      </c>
      <c r="E792" t="str" cm="1">
        <f t="array" ref="E792">IF(ROW()&lt;=ROWS(Table1[]), INDEX(Table1[Station Code], ROW()), INDEX(Table2[Station], ROW()-ROWS(Table1[])))</f>
        <v>25-25-SB03</v>
      </c>
      <c r="F792" t="str" cm="1">
        <f t="array" ref="F792">IF(ROW()&lt;=ROWS(Table1[]), INDEX(Table1[Region], ROW()), INDEX(Table2[Region], ROW()-ROWS(Table1[])))</f>
        <v>Far West</v>
      </c>
      <c r="G792" t="str" cm="1">
        <f t="array" ref="G792">IF(ROW()&lt;=ROWS(Table1[]), INDEX(Table1[Subregion], ROW()), INDEX(Table2[Subregion], ROW()-ROWS(Table1[])))</f>
        <v>West Suisun Bay</v>
      </c>
      <c r="H792" t="str" cm="1">
        <f t="array" ref="H792">IF(ROW()&lt;=ROWS(Table1[]), INDEX(Table1[Stratum], ROW()), INDEX(Table2[Stratum], ROW()-ROWS(Table1[])))</f>
        <v>Suisun Bay</v>
      </c>
      <c r="I792" cm="1">
        <f t="array" ref="I792">IF(ROW()&lt;=ROWS(Table1[]), INDEX(Table1[Fork Length], ROW()), INDEX(Table2[Length], ROW()-ROWS(Table1[])))</f>
        <v>66</v>
      </c>
      <c r="J792" cm="1">
        <f t="array" ref="J792">IF(ROW()&lt;=ROWS(Table1[]), INDEX(Table1[Catch], ROW()), INDEX(Table2[Frequency], ROW()-ROWS(Table1[])))</f>
        <v>1</v>
      </c>
      <c r="K792" t="str" cm="1">
        <f t="array" ref="K792">IF(ROW()&lt;=ROWS(Table1[]), INDEX(Table1[Life Stage], ROW()), INDEX(Table2[Life Stage], ROW()-ROWS(Table1[])))</f>
        <v>Juvenile</v>
      </c>
      <c r="L792" s="50" cm="1">
        <f t="array" ref="L792">IF(ROW()&lt;=ROWS(Table1[]), INDEX(Table1[SalvageSum], ROW()), INDEX(Table2[SalvageSum], ROW()-ROWS(Table1[])))</f>
        <v>0</v>
      </c>
      <c r="M792" s="50" cm="1">
        <f t="array" ref="M792">IF(ROW()&lt;=ROWS(Table1[]), INDEX(Table1[ExpSalv], ROW()), INDEX(Table2[ExpSalv], ROW()-ROWS(Table1[])))</f>
        <v>0</v>
      </c>
      <c r="N792" t="str" cm="1">
        <f t="array" ref="N792">IF(ROW()&lt;=ROWS(Table1[]), INDEX(Table1[Agency], ROW()), INDEX(Table2[Agency], ROW()-ROWS(Table1[])))</f>
        <v>USFWS</v>
      </c>
      <c r="O792" cm="1">
        <f t="array" ref="O792">IF(ROW()&lt;=ROWS(Table1[]), INDEX(Table1[Notes], ROW()), INDEX(Table2[Comments], ROW()-ROWS(Table1[])))</f>
        <v>0</v>
      </c>
    </row>
    <row r="793" spans="1:15" x14ac:dyDescent="0.25">
      <c r="A793" cm="1">
        <f t="array" ref="A793">IF(ROW()&lt;=ROWS(Table1[]), INDEX(Table1[SurveyNo], ROW()), INDEX(Table2[SurveyNo], ROW()-ROWS(Table1[])))</f>
        <v>0</v>
      </c>
      <c r="B793" s="77" cm="1">
        <f t="array" ref="B793">IF(ROW()&lt;=ROWS(Table1[]), INDEX(Table1[Date], ROW()), INDEX(Table2[Date], ROW()-ROWS(Table1[])))</f>
        <v>45671</v>
      </c>
      <c r="C793" cm="1">
        <f t="array" ref="C793">IF(ROW()&lt;=ROWS(Table1[]), INDEX(Table1[SampleID], ROW()), INDEX(Table2[SampleID], ROW()-ROWS(Table1[])))</f>
        <v>724570</v>
      </c>
      <c r="D793" t="str" cm="1">
        <f t="array" ref="D793">IF(ROW()&lt;=ROWS(Table1[]), INDEX(Table1[Survey], ROW()), INDEX(Table2[Survey], ROW()-ROWS(Table1[])))</f>
        <v>EDSM</v>
      </c>
      <c r="E793" t="str" cm="1">
        <f t="array" ref="E793">IF(ROW()&lt;=ROWS(Table1[]), INDEX(Table1[Station Code], ROW()), INDEX(Table2[Station], ROW()-ROWS(Table1[])))</f>
        <v>25-25-SB03</v>
      </c>
      <c r="F793" t="str" cm="1">
        <f t="array" ref="F793">IF(ROW()&lt;=ROWS(Table1[]), INDEX(Table1[Region], ROW()), INDEX(Table2[Region], ROW()-ROWS(Table1[])))</f>
        <v>Far West</v>
      </c>
      <c r="G793" t="str" cm="1">
        <f t="array" ref="G793">IF(ROW()&lt;=ROWS(Table1[]), INDEX(Table1[Subregion], ROW()), INDEX(Table2[Subregion], ROW()-ROWS(Table1[])))</f>
        <v>West Suisun Bay</v>
      </c>
      <c r="H793" t="str" cm="1">
        <f t="array" ref="H793">IF(ROW()&lt;=ROWS(Table1[]), INDEX(Table1[Stratum], ROW()), INDEX(Table2[Stratum], ROW()-ROWS(Table1[])))</f>
        <v>Suisun Bay</v>
      </c>
      <c r="I793" cm="1">
        <f t="array" ref="I793">IF(ROW()&lt;=ROWS(Table1[]), INDEX(Table1[Fork Length], ROW()), INDEX(Table2[Length], ROW()-ROWS(Table1[])))</f>
        <v>69</v>
      </c>
      <c r="J793" cm="1">
        <f t="array" ref="J793">IF(ROW()&lt;=ROWS(Table1[]), INDEX(Table1[Catch], ROW()), INDEX(Table2[Frequency], ROW()-ROWS(Table1[])))</f>
        <v>1</v>
      </c>
      <c r="K793" t="str" cm="1">
        <f t="array" ref="K793">IF(ROW()&lt;=ROWS(Table1[]), INDEX(Table1[Life Stage], ROW()), INDEX(Table2[Life Stage], ROW()-ROWS(Table1[])))</f>
        <v>Juvenile</v>
      </c>
      <c r="L793" s="50" cm="1">
        <f t="array" ref="L793">IF(ROW()&lt;=ROWS(Table1[]), INDEX(Table1[SalvageSum], ROW()), INDEX(Table2[SalvageSum], ROW()-ROWS(Table1[])))</f>
        <v>0</v>
      </c>
      <c r="M793" s="50" cm="1">
        <f t="array" ref="M793">IF(ROW()&lt;=ROWS(Table1[]), INDEX(Table1[ExpSalv], ROW()), INDEX(Table2[ExpSalv], ROW()-ROWS(Table1[])))</f>
        <v>0</v>
      </c>
      <c r="N793" t="str" cm="1">
        <f t="array" ref="N793">IF(ROW()&lt;=ROWS(Table1[]), INDEX(Table1[Agency], ROW()), INDEX(Table2[Agency], ROW()-ROWS(Table1[])))</f>
        <v>USFWS</v>
      </c>
      <c r="O793" cm="1">
        <f t="array" ref="O793">IF(ROW()&lt;=ROWS(Table1[]), INDEX(Table1[Notes], ROW()), INDEX(Table2[Comments], ROW()-ROWS(Table1[])))</f>
        <v>0</v>
      </c>
    </row>
    <row r="794" spans="1:15" x14ac:dyDescent="0.25">
      <c r="A794" cm="1">
        <f t="array" ref="A794">IF(ROW()&lt;=ROWS(Table1[]), INDEX(Table1[SurveyNo], ROW()), INDEX(Table2[SurveyNo], ROW()-ROWS(Table1[])))</f>
        <v>0</v>
      </c>
      <c r="B794" s="77" cm="1">
        <f t="array" ref="B794">IF(ROW()&lt;=ROWS(Table1[]), INDEX(Table1[Date], ROW()), INDEX(Table2[Date], ROW()-ROWS(Table1[])))</f>
        <v>45671</v>
      </c>
      <c r="C794" cm="1">
        <f t="array" ref="C794">IF(ROW()&lt;=ROWS(Table1[]), INDEX(Table1[SampleID], ROW()), INDEX(Table2[SampleID], ROW()-ROWS(Table1[])))</f>
        <v>724570</v>
      </c>
      <c r="D794" t="str" cm="1">
        <f t="array" ref="D794">IF(ROW()&lt;=ROWS(Table1[]), INDEX(Table1[Survey], ROW()), INDEX(Table2[Survey], ROW()-ROWS(Table1[])))</f>
        <v>EDSM</v>
      </c>
      <c r="E794" t="str" cm="1">
        <f t="array" ref="E794">IF(ROW()&lt;=ROWS(Table1[]), INDEX(Table1[Station Code], ROW()), INDEX(Table2[Station], ROW()-ROWS(Table1[])))</f>
        <v>25-25-SB03</v>
      </c>
      <c r="F794" t="str" cm="1">
        <f t="array" ref="F794">IF(ROW()&lt;=ROWS(Table1[]), INDEX(Table1[Region], ROW()), INDEX(Table2[Region], ROW()-ROWS(Table1[])))</f>
        <v>Far West</v>
      </c>
      <c r="G794" t="str" cm="1">
        <f t="array" ref="G794">IF(ROW()&lt;=ROWS(Table1[]), INDEX(Table1[Subregion], ROW()), INDEX(Table2[Subregion], ROW()-ROWS(Table1[])))</f>
        <v>West Suisun Bay</v>
      </c>
      <c r="H794" t="str" cm="1">
        <f t="array" ref="H794">IF(ROW()&lt;=ROWS(Table1[]), INDEX(Table1[Stratum], ROW()), INDEX(Table2[Stratum], ROW()-ROWS(Table1[])))</f>
        <v>Suisun Bay</v>
      </c>
      <c r="I794" cm="1">
        <f t="array" ref="I794">IF(ROW()&lt;=ROWS(Table1[]), INDEX(Table1[Fork Length], ROW()), INDEX(Table2[Length], ROW()-ROWS(Table1[])))</f>
        <v>105</v>
      </c>
      <c r="J794" cm="1">
        <f t="array" ref="J794">IF(ROW()&lt;=ROWS(Table1[]), INDEX(Table1[Catch], ROW()), INDEX(Table2[Frequency], ROW()-ROWS(Table1[])))</f>
        <v>1</v>
      </c>
      <c r="K794" t="str" cm="1">
        <f t="array" ref="K794">IF(ROW()&lt;=ROWS(Table1[]), INDEX(Table1[Life Stage], ROW()), INDEX(Table2[Life Stage], ROW()-ROWS(Table1[])))</f>
        <v>Adult</v>
      </c>
      <c r="L794" s="50" cm="1">
        <f t="array" ref="L794">IF(ROW()&lt;=ROWS(Table1[]), INDEX(Table1[SalvageSum], ROW()), INDEX(Table2[SalvageSum], ROW()-ROWS(Table1[])))</f>
        <v>0</v>
      </c>
      <c r="M794" s="50" cm="1">
        <f t="array" ref="M794">IF(ROW()&lt;=ROWS(Table1[]), INDEX(Table1[ExpSalv], ROW()), INDEX(Table2[ExpSalv], ROW()-ROWS(Table1[])))</f>
        <v>0</v>
      </c>
      <c r="N794" t="str" cm="1">
        <f t="array" ref="N794">IF(ROW()&lt;=ROWS(Table1[]), INDEX(Table1[Agency], ROW()), INDEX(Table2[Agency], ROW()-ROWS(Table1[])))</f>
        <v>USFWS</v>
      </c>
      <c r="O794" cm="1">
        <f t="array" ref="O794">IF(ROW()&lt;=ROWS(Table1[]), INDEX(Table1[Notes], ROW()), INDEX(Table2[Comments], ROW()-ROWS(Table1[])))</f>
        <v>0</v>
      </c>
    </row>
    <row r="795" spans="1:15" x14ac:dyDescent="0.25">
      <c r="A795" cm="1">
        <f t="array" ref="A795">IF(ROW()&lt;=ROWS(Table1[]), INDEX(Table1[SurveyNo], ROW()), INDEX(Table2[SurveyNo], ROW()-ROWS(Table1[])))</f>
        <v>0</v>
      </c>
      <c r="B795" s="77" cm="1">
        <f t="array" ref="B795">IF(ROW()&lt;=ROWS(Table1[]), INDEX(Table1[Date], ROW()), INDEX(Table2[Date], ROW()-ROWS(Table1[])))</f>
        <v>45671</v>
      </c>
      <c r="C795" cm="1">
        <f t="array" ref="C795">IF(ROW()&lt;=ROWS(Table1[]), INDEX(Table1[SampleID], ROW()), INDEX(Table2[SampleID], ROW()-ROWS(Table1[])))</f>
        <v>724570</v>
      </c>
      <c r="D795" t="str" cm="1">
        <f t="array" ref="D795">IF(ROW()&lt;=ROWS(Table1[]), INDEX(Table1[Survey], ROW()), INDEX(Table2[Survey], ROW()-ROWS(Table1[])))</f>
        <v>EDSM</v>
      </c>
      <c r="E795" t="str" cm="1">
        <f t="array" ref="E795">IF(ROW()&lt;=ROWS(Table1[]), INDEX(Table1[Station Code], ROW()), INDEX(Table2[Station], ROW()-ROWS(Table1[])))</f>
        <v>25-25-SB03</v>
      </c>
      <c r="F795" t="str" cm="1">
        <f t="array" ref="F795">IF(ROW()&lt;=ROWS(Table1[]), INDEX(Table1[Region], ROW()), INDEX(Table2[Region], ROW()-ROWS(Table1[])))</f>
        <v>Far West</v>
      </c>
      <c r="G795" t="str" cm="1">
        <f t="array" ref="G795">IF(ROW()&lt;=ROWS(Table1[]), INDEX(Table1[Subregion], ROW()), INDEX(Table2[Subregion], ROW()-ROWS(Table1[])))</f>
        <v>West Suisun Bay</v>
      </c>
      <c r="H795" t="str" cm="1">
        <f t="array" ref="H795">IF(ROW()&lt;=ROWS(Table1[]), INDEX(Table1[Stratum], ROW()), INDEX(Table2[Stratum], ROW()-ROWS(Table1[])))</f>
        <v>Suisun Bay</v>
      </c>
      <c r="I795" cm="1">
        <f t="array" ref="I795">IF(ROW()&lt;=ROWS(Table1[]), INDEX(Table1[Fork Length], ROW()), INDEX(Table2[Length], ROW()-ROWS(Table1[])))</f>
        <v>100</v>
      </c>
      <c r="J795" cm="1">
        <f t="array" ref="J795">IF(ROW()&lt;=ROWS(Table1[]), INDEX(Table1[Catch], ROW()), INDEX(Table2[Frequency], ROW()-ROWS(Table1[])))</f>
        <v>1</v>
      </c>
      <c r="K795" t="str" cm="1">
        <f t="array" ref="K795">IF(ROW()&lt;=ROWS(Table1[]), INDEX(Table1[Life Stage], ROW()), INDEX(Table2[Life Stage], ROW()-ROWS(Table1[])))</f>
        <v>Adult</v>
      </c>
      <c r="L795" s="50" cm="1">
        <f t="array" ref="L795">IF(ROW()&lt;=ROWS(Table1[]), INDEX(Table1[SalvageSum], ROW()), INDEX(Table2[SalvageSum], ROW()-ROWS(Table1[])))</f>
        <v>0</v>
      </c>
      <c r="M795" s="50" cm="1">
        <f t="array" ref="M795">IF(ROW()&lt;=ROWS(Table1[]), INDEX(Table1[ExpSalv], ROW()), INDEX(Table2[ExpSalv], ROW()-ROWS(Table1[])))</f>
        <v>0</v>
      </c>
      <c r="N795" t="str" cm="1">
        <f t="array" ref="N795">IF(ROW()&lt;=ROWS(Table1[]), INDEX(Table1[Agency], ROW()), INDEX(Table2[Agency], ROW()-ROWS(Table1[])))</f>
        <v>USFWS</v>
      </c>
      <c r="O795" cm="1">
        <f t="array" ref="O795">IF(ROW()&lt;=ROWS(Table1[]), INDEX(Table1[Notes], ROW()), INDEX(Table2[Comments], ROW()-ROWS(Table1[])))</f>
        <v>0</v>
      </c>
    </row>
    <row r="796" spans="1:15" x14ac:dyDescent="0.25">
      <c r="A796" cm="1">
        <f t="array" ref="A796">IF(ROW()&lt;=ROWS(Table1[]), INDEX(Table1[SurveyNo], ROW()), INDEX(Table2[SurveyNo], ROW()-ROWS(Table1[])))</f>
        <v>0</v>
      </c>
      <c r="B796" s="77" cm="1">
        <f t="array" ref="B796">IF(ROW()&lt;=ROWS(Table1[]), INDEX(Table1[Date], ROW()), INDEX(Table2[Date], ROW()-ROWS(Table1[])))</f>
        <v>45671</v>
      </c>
      <c r="C796" cm="1">
        <f t="array" ref="C796">IF(ROW()&lt;=ROWS(Table1[]), INDEX(Table1[SampleID], ROW()), INDEX(Table2[SampleID], ROW()-ROWS(Table1[])))</f>
        <v>724571</v>
      </c>
      <c r="D796" t="str" cm="1">
        <f t="array" ref="D796">IF(ROW()&lt;=ROWS(Table1[]), INDEX(Table1[Survey], ROW()), INDEX(Table2[Survey], ROW()-ROWS(Table1[])))</f>
        <v>EDSM</v>
      </c>
      <c r="E796" t="str" cm="1">
        <f t="array" ref="E796">IF(ROW()&lt;=ROWS(Table1[]), INDEX(Table1[Station Code], ROW()), INDEX(Table2[Station], ROW()-ROWS(Table1[])))</f>
        <v>25-25-SB03</v>
      </c>
      <c r="F796" t="str" cm="1">
        <f t="array" ref="F796">IF(ROW()&lt;=ROWS(Table1[]), INDEX(Table1[Region], ROW()), INDEX(Table2[Region], ROW()-ROWS(Table1[])))</f>
        <v>Far West</v>
      </c>
      <c r="G796" t="str" cm="1">
        <f t="array" ref="G796">IF(ROW()&lt;=ROWS(Table1[]), INDEX(Table1[Subregion], ROW()), INDEX(Table2[Subregion], ROW()-ROWS(Table1[])))</f>
        <v>West Suisun Bay</v>
      </c>
      <c r="H796" t="str" cm="1">
        <f t="array" ref="H796">IF(ROW()&lt;=ROWS(Table1[]), INDEX(Table1[Stratum], ROW()), INDEX(Table2[Stratum], ROW()-ROWS(Table1[])))</f>
        <v>Suisun Bay</v>
      </c>
      <c r="I796" cm="1">
        <f t="array" ref="I796">IF(ROW()&lt;=ROWS(Table1[]), INDEX(Table1[Fork Length], ROW()), INDEX(Table2[Length], ROW()-ROWS(Table1[])))</f>
        <v>64</v>
      </c>
      <c r="J796" cm="1">
        <f t="array" ref="J796">IF(ROW()&lt;=ROWS(Table1[]), INDEX(Table1[Catch], ROW()), INDEX(Table2[Frequency], ROW()-ROWS(Table1[])))</f>
        <v>1</v>
      </c>
      <c r="K796" t="str" cm="1">
        <f t="array" ref="K796">IF(ROW()&lt;=ROWS(Table1[]), INDEX(Table1[Life Stage], ROW()), INDEX(Table2[Life Stage], ROW()-ROWS(Table1[])))</f>
        <v>Juvenile</v>
      </c>
      <c r="L796" s="50" cm="1">
        <f t="array" ref="L796">IF(ROW()&lt;=ROWS(Table1[]), INDEX(Table1[SalvageSum], ROW()), INDEX(Table2[SalvageSum], ROW()-ROWS(Table1[])))</f>
        <v>0</v>
      </c>
      <c r="M796" s="50" cm="1">
        <f t="array" ref="M796">IF(ROW()&lt;=ROWS(Table1[]), INDEX(Table1[ExpSalv], ROW()), INDEX(Table2[ExpSalv], ROW()-ROWS(Table1[])))</f>
        <v>0</v>
      </c>
      <c r="N796" t="str" cm="1">
        <f t="array" ref="N796">IF(ROW()&lt;=ROWS(Table1[]), INDEX(Table1[Agency], ROW()), INDEX(Table2[Agency], ROW()-ROWS(Table1[])))</f>
        <v>USFWS</v>
      </c>
      <c r="O796" cm="1">
        <f t="array" ref="O796">IF(ROW()&lt;=ROWS(Table1[]), INDEX(Table1[Notes], ROW()), INDEX(Table2[Comments], ROW()-ROWS(Table1[])))</f>
        <v>0</v>
      </c>
    </row>
    <row r="797" spans="1:15" x14ac:dyDescent="0.25">
      <c r="A797" cm="1">
        <f t="array" ref="A797">IF(ROW()&lt;=ROWS(Table1[]), INDEX(Table1[SurveyNo], ROW()), INDEX(Table2[SurveyNo], ROW()-ROWS(Table1[])))</f>
        <v>0</v>
      </c>
      <c r="B797" s="77" cm="1">
        <f t="array" ref="B797">IF(ROW()&lt;=ROWS(Table1[]), INDEX(Table1[Date], ROW()), INDEX(Table2[Date], ROW()-ROWS(Table1[])))</f>
        <v>45671</v>
      </c>
      <c r="C797" cm="1">
        <f t="array" ref="C797">IF(ROW()&lt;=ROWS(Table1[]), INDEX(Table1[SampleID], ROW()), INDEX(Table2[SampleID], ROW()-ROWS(Table1[])))</f>
        <v>724571</v>
      </c>
      <c r="D797" t="str" cm="1">
        <f t="array" ref="D797">IF(ROW()&lt;=ROWS(Table1[]), INDEX(Table1[Survey], ROW()), INDEX(Table2[Survey], ROW()-ROWS(Table1[])))</f>
        <v>EDSM</v>
      </c>
      <c r="E797" t="str" cm="1">
        <f t="array" ref="E797">IF(ROW()&lt;=ROWS(Table1[]), INDEX(Table1[Station Code], ROW()), INDEX(Table2[Station], ROW()-ROWS(Table1[])))</f>
        <v>25-25-SB03</v>
      </c>
      <c r="F797" t="str" cm="1">
        <f t="array" ref="F797">IF(ROW()&lt;=ROWS(Table1[]), INDEX(Table1[Region], ROW()), INDEX(Table2[Region], ROW()-ROWS(Table1[])))</f>
        <v>Far West</v>
      </c>
      <c r="G797" t="str" cm="1">
        <f t="array" ref="G797">IF(ROW()&lt;=ROWS(Table1[]), INDEX(Table1[Subregion], ROW()), INDEX(Table2[Subregion], ROW()-ROWS(Table1[])))</f>
        <v>West Suisun Bay</v>
      </c>
      <c r="H797" t="str" cm="1">
        <f t="array" ref="H797">IF(ROW()&lt;=ROWS(Table1[]), INDEX(Table1[Stratum], ROW()), INDEX(Table2[Stratum], ROW()-ROWS(Table1[])))</f>
        <v>Suisun Bay</v>
      </c>
      <c r="I797" cm="1">
        <f t="array" ref="I797">IF(ROW()&lt;=ROWS(Table1[]), INDEX(Table1[Fork Length], ROW()), INDEX(Table2[Length], ROW()-ROWS(Table1[])))</f>
        <v>72</v>
      </c>
      <c r="J797" cm="1">
        <f t="array" ref="J797">IF(ROW()&lt;=ROWS(Table1[]), INDEX(Table1[Catch], ROW()), INDEX(Table2[Frequency], ROW()-ROWS(Table1[])))</f>
        <v>1</v>
      </c>
      <c r="K797" t="str" cm="1">
        <f t="array" ref="K797">IF(ROW()&lt;=ROWS(Table1[]), INDEX(Table1[Life Stage], ROW()), INDEX(Table2[Life Stage], ROW()-ROWS(Table1[])))</f>
        <v>Juvenile</v>
      </c>
      <c r="L797" s="50" cm="1">
        <f t="array" ref="L797">IF(ROW()&lt;=ROWS(Table1[]), INDEX(Table1[SalvageSum], ROW()), INDEX(Table2[SalvageSum], ROW()-ROWS(Table1[])))</f>
        <v>0</v>
      </c>
      <c r="M797" s="50" cm="1">
        <f t="array" ref="M797">IF(ROW()&lt;=ROWS(Table1[]), INDEX(Table1[ExpSalv], ROW()), INDEX(Table2[ExpSalv], ROW()-ROWS(Table1[])))</f>
        <v>0</v>
      </c>
      <c r="N797" t="str" cm="1">
        <f t="array" ref="N797">IF(ROW()&lt;=ROWS(Table1[]), INDEX(Table1[Agency], ROW()), INDEX(Table2[Agency], ROW()-ROWS(Table1[])))</f>
        <v>USFWS</v>
      </c>
      <c r="O797" cm="1">
        <f t="array" ref="O797">IF(ROW()&lt;=ROWS(Table1[]), INDEX(Table1[Notes], ROW()), INDEX(Table2[Comments], ROW()-ROWS(Table1[])))</f>
        <v>0</v>
      </c>
    </row>
    <row r="798" spans="1:15" x14ac:dyDescent="0.25">
      <c r="A798" cm="1">
        <f t="array" ref="A798">IF(ROW()&lt;=ROWS(Table1[]), INDEX(Table1[SurveyNo], ROW()), INDEX(Table2[SurveyNo], ROW()-ROWS(Table1[])))</f>
        <v>0</v>
      </c>
      <c r="B798" s="77" cm="1">
        <f t="array" ref="B798">IF(ROW()&lt;=ROWS(Table1[]), INDEX(Table1[Date], ROW()), INDEX(Table2[Date], ROW()-ROWS(Table1[])))</f>
        <v>45672</v>
      </c>
      <c r="C798" cm="1">
        <f t="array" ref="C798">IF(ROW()&lt;=ROWS(Table1[]), INDEX(Table1[SampleID], ROW()), INDEX(Table2[SampleID], ROW()-ROWS(Table1[])))</f>
        <v>724608</v>
      </c>
      <c r="D798" t="str" cm="1">
        <f t="array" ref="D798">IF(ROW()&lt;=ROWS(Table1[]), INDEX(Table1[Survey], ROW()), INDEX(Table2[Survey], ROW()-ROWS(Table1[])))</f>
        <v>EDSM</v>
      </c>
      <c r="E798" t="str" cm="1">
        <f t="array" ref="E798">IF(ROW()&lt;=ROWS(Table1[]), INDEX(Table1[Station Code], ROW()), INDEX(Table2[Station], ROW()-ROWS(Table1[])))</f>
        <v>25-25-SB01</v>
      </c>
      <c r="F798" t="str" cm="1">
        <f t="array" ref="F798">IF(ROW()&lt;=ROWS(Table1[]), INDEX(Table1[Region], ROW()), INDEX(Table2[Region], ROW()-ROWS(Table1[])))</f>
        <v>West</v>
      </c>
      <c r="G798" t="str" cm="1">
        <f t="array" ref="G798">IF(ROW()&lt;=ROWS(Table1[]), INDEX(Table1[Subregion], ROW()), INDEX(Table2[Subregion], ROW()-ROWS(Table1[])))</f>
        <v>Mid Suisun Bay</v>
      </c>
      <c r="H798" t="str" cm="1">
        <f t="array" ref="H798">IF(ROW()&lt;=ROWS(Table1[]), INDEX(Table1[Stratum], ROW()), INDEX(Table2[Stratum], ROW()-ROWS(Table1[])))</f>
        <v>Suisun Bay</v>
      </c>
      <c r="I798" cm="1">
        <f t="array" ref="I798">IF(ROW()&lt;=ROWS(Table1[]), INDEX(Table1[Fork Length], ROW()), INDEX(Table2[Length], ROW()-ROWS(Table1[])))</f>
        <v>61</v>
      </c>
      <c r="J798" cm="1">
        <f t="array" ref="J798">IF(ROW()&lt;=ROWS(Table1[]), INDEX(Table1[Catch], ROW()), INDEX(Table2[Frequency], ROW()-ROWS(Table1[])))</f>
        <v>1</v>
      </c>
      <c r="K798" t="str" cm="1">
        <f t="array" ref="K798">IF(ROW()&lt;=ROWS(Table1[]), INDEX(Table1[Life Stage], ROW()), INDEX(Table2[Life Stage], ROW()-ROWS(Table1[])))</f>
        <v>Juvenile</v>
      </c>
      <c r="L798" s="50" cm="1">
        <f t="array" ref="L798">IF(ROW()&lt;=ROWS(Table1[]), INDEX(Table1[SalvageSum], ROW()), INDEX(Table2[SalvageSum], ROW()-ROWS(Table1[])))</f>
        <v>0</v>
      </c>
      <c r="M798" s="50" cm="1">
        <f t="array" ref="M798">IF(ROW()&lt;=ROWS(Table1[]), INDEX(Table1[ExpSalv], ROW()), INDEX(Table2[ExpSalv], ROW()-ROWS(Table1[])))</f>
        <v>0</v>
      </c>
      <c r="N798" t="str" cm="1">
        <f t="array" ref="N798">IF(ROW()&lt;=ROWS(Table1[]), INDEX(Table1[Agency], ROW()), INDEX(Table2[Agency], ROW()-ROWS(Table1[])))</f>
        <v>USFWS</v>
      </c>
      <c r="O798" cm="1">
        <f t="array" ref="O798">IF(ROW()&lt;=ROWS(Table1[]), INDEX(Table1[Notes], ROW()), INDEX(Table2[Comments], ROW()-ROWS(Table1[])))</f>
        <v>0</v>
      </c>
    </row>
    <row r="799" spans="1:15" x14ac:dyDescent="0.25">
      <c r="A799" cm="1">
        <f t="array" ref="A799">IF(ROW()&lt;=ROWS(Table1[]), INDEX(Table1[SurveyNo], ROW()), INDEX(Table2[SurveyNo], ROW()-ROWS(Table1[])))</f>
        <v>0</v>
      </c>
      <c r="B799" s="77" cm="1">
        <f t="array" ref="B799">IF(ROW()&lt;=ROWS(Table1[]), INDEX(Table1[Date], ROW()), INDEX(Table2[Date], ROW()-ROWS(Table1[])))</f>
        <v>45672</v>
      </c>
      <c r="C799" cm="1">
        <f t="array" ref="C799">IF(ROW()&lt;=ROWS(Table1[]), INDEX(Table1[SampleID], ROW()), INDEX(Table2[SampleID], ROW()-ROWS(Table1[])))</f>
        <v>724608</v>
      </c>
      <c r="D799" t="str" cm="1">
        <f t="array" ref="D799">IF(ROW()&lt;=ROWS(Table1[]), INDEX(Table1[Survey], ROW()), INDEX(Table2[Survey], ROW()-ROWS(Table1[])))</f>
        <v>EDSM</v>
      </c>
      <c r="E799" t="str" cm="1">
        <f t="array" ref="E799">IF(ROW()&lt;=ROWS(Table1[]), INDEX(Table1[Station Code], ROW()), INDEX(Table2[Station], ROW()-ROWS(Table1[])))</f>
        <v>25-25-SB01</v>
      </c>
      <c r="F799" t="str" cm="1">
        <f t="array" ref="F799">IF(ROW()&lt;=ROWS(Table1[]), INDEX(Table1[Region], ROW()), INDEX(Table2[Region], ROW()-ROWS(Table1[])))</f>
        <v>West</v>
      </c>
      <c r="G799" t="str" cm="1">
        <f t="array" ref="G799">IF(ROW()&lt;=ROWS(Table1[]), INDEX(Table1[Subregion], ROW()), INDEX(Table2[Subregion], ROW()-ROWS(Table1[])))</f>
        <v>Mid Suisun Bay</v>
      </c>
      <c r="H799" t="str" cm="1">
        <f t="array" ref="H799">IF(ROW()&lt;=ROWS(Table1[]), INDEX(Table1[Stratum], ROW()), INDEX(Table2[Stratum], ROW()-ROWS(Table1[])))</f>
        <v>Suisun Bay</v>
      </c>
      <c r="I799" cm="1">
        <f t="array" ref="I799">IF(ROW()&lt;=ROWS(Table1[]), INDEX(Table1[Fork Length], ROW()), INDEX(Table2[Length], ROW()-ROWS(Table1[])))</f>
        <v>74</v>
      </c>
      <c r="J799" cm="1">
        <f t="array" ref="J799">IF(ROW()&lt;=ROWS(Table1[]), INDEX(Table1[Catch], ROW()), INDEX(Table2[Frequency], ROW()-ROWS(Table1[])))</f>
        <v>1</v>
      </c>
      <c r="K799" t="str" cm="1">
        <f t="array" ref="K799">IF(ROW()&lt;=ROWS(Table1[]), INDEX(Table1[Life Stage], ROW()), INDEX(Table2[Life Stage], ROW()-ROWS(Table1[])))</f>
        <v>Juvenile</v>
      </c>
      <c r="L799" s="50" cm="1">
        <f t="array" ref="L799">IF(ROW()&lt;=ROWS(Table1[]), INDEX(Table1[SalvageSum], ROW()), INDEX(Table2[SalvageSum], ROW()-ROWS(Table1[])))</f>
        <v>0</v>
      </c>
      <c r="M799" s="50" cm="1">
        <f t="array" ref="M799">IF(ROW()&lt;=ROWS(Table1[]), INDEX(Table1[ExpSalv], ROW()), INDEX(Table2[ExpSalv], ROW()-ROWS(Table1[])))</f>
        <v>0</v>
      </c>
      <c r="N799" t="str" cm="1">
        <f t="array" ref="N799">IF(ROW()&lt;=ROWS(Table1[]), INDEX(Table1[Agency], ROW()), INDEX(Table2[Agency], ROW()-ROWS(Table1[])))</f>
        <v>USFWS</v>
      </c>
      <c r="O799" cm="1">
        <f t="array" ref="O799">IF(ROW()&lt;=ROWS(Table1[]), INDEX(Table1[Notes], ROW()), INDEX(Table2[Comments], ROW()-ROWS(Table1[])))</f>
        <v>0</v>
      </c>
    </row>
    <row r="800" spans="1:15" x14ac:dyDescent="0.25">
      <c r="A800" cm="1">
        <f t="array" ref="A800">IF(ROW()&lt;=ROWS(Table1[]), INDEX(Table1[SurveyNo], ROW()), INDEX(Table2[SurveyNo], ROW()-ROWS(Table1[])))</f>
        <v>0</v>
      </c>
      <c r="B800" s="77" cm="1">
        <f t="array" ref="B800">IF(ROW()&lt;=ROWS(Table1[]), INDEX(Table1[Date], ROW()), INDEX(Table2[Date], ROW()-ROWS(Table1[])))</f>
        <v>45672</v>
      </c>
      <c r="C800" cm="1">
        <f t="array" ref="C800">IF(ROW()&lt;=ROWS(Table1[]), INDEX(Table1[SampleID], ROW()), INDEX(Table2[SampleID], ROW()-ROWS(Table1[])))</f>
        <v>724610</v>
      </c>
      <c r="D800" t="str" cm="1">
        <f t="array" ref="D800">IF(ROW()&lt;=ROWS(Table1[]), INDEX(Table1[Survey], ROW()), INDEX(Table2[Survey], ROW()-ROWS(Table1[])))</f>
        <v>EDSM</v>
      </c>
      <c r="E800" t="str" cm="1">
        <f t="array" ref="E800">IF(ROW()&lt;=ROWS(Table1[]), INDEX(Table1[Station Code], ROW()), INDEX(Table2[Station], ROW()-ROWS(Table1[])))</f>
        <v>25-25-SB01</v>
      </c>
      <c r="F800" t="str" cm="1">
        <f t="array" ref="F800">IF(ROW()&lt;=ROWS(Table1[]), INDEX(Table1[Region], ROW()), INDEX(Table2[Region], ROW()-ROWS(Table1[])))</f>
        <v>West</v>
      </c>
      <c r="G800" t="str" cm="1">
        <f t="array" ref="G800">IF(ROW()&lt;=ROWS(Table1[]), INDEX(Table1[Subregion], ROW()), INDEX(Table2[Subregion], ROW()-ROWS(Table1[])))</f>
        <v>Mid Suisun Bay</v>
      </c>
      <c r="H800" t="str" cm="1">
        <f t="array" ref="H800">IF(ROW()&lt;=ROWS(Table1[]), INDEX(Table1[Stratum], ROW()), INDEX(Table2[Stratum], ROW()-ROWS(Table1[])))</f>
        <v>Suisun Bay</v>
      </c>
      <c r="I800" cm="1">
        <f t="array" ref="I800">IF(ROW()&lt;=ROWS(Table1[]), INDEX(Table1[Fork Length], ROW()), INDEX(Table2[Length], ROW()-ROWS(Table1[])))</f>
        <v>106</v>
      </c>
      <c r="J800" cm="1">
        <f t="array" ref="J800">IF(ROW()&lt;=ROWS(Table1[]), INDEX(Table1[Catch], ROW()), INDEX(Table2[Frequency], ROW()-ROWS(Table1[])))</f>
        <v>1</v>
      </c>
      <c r="K800" t="str" cm="1">
        <f t="array" ref="K800">IF(ROW()&lt;=ROWS(Table1[]), INDEX(Table1[Life Stage], ROW()), INDEX(Table2[Life Stage], ROW()-ROWS(Table1[])))</f>
        <v>Adult</v>
      </c>
      <c r="L800" s="50" cm="1">
        <f t="array" ref="L800">IF(ROW()&lt;=ROWS(Table1[]), INDEX(Table1[SalvageSum], ROW()), INDEX(Table2[SalvageSum], ROW()-ROWS(Table1[])))</f>
        <v>0</v>
      </c>
      <c r="M800" s="50" cm="1">
        <f t="array" ref="M800">IF(ROW()&lt;=ROWS(Table1[]), INDEX(Table1[ExpSalv], ROW()), INDEX(Table2[ExpSalv], ROW()-ROWS(Table1[])))</f>
        <v>0</v>
      </c>
      <c r="N800" t="str" cm="1">
        <f t="array" ref="N800">IF(ROW()&lt;=ROWS(Table1[]), INDEX(Table1[Agency], ROW()), INDEX(Table2[Agency], ROW()-ROWS(Table1[])))</f>
        <v>USFWS</v>
      </c>
      <c r="O800" cm="1">
        <f t="array" ref="O800">IF(ROW()&lt;=ROWS(Table1[]), INDEX(Table1[Notes], ROW()), INDEX(Table2[Comments], ROW()-ROWS(Table1[])))</f>
        <v>0</v>
      </c>
    </row>
    <row r="801" spans="1:15" x14ac:dyDescent="0.25">
      <c r="A801" cm="1">
        <f t="array" ref="A801">IF(ROW()&lt;=ROWS(Table1[]), INDEX(Table1[SurveyNo], ROW()), INDEX(Table2[SurveyNo], ROW()-ROWS(Table1[])))</f>
        <v>0</v>
      </c>
      <c r="B801" s="77" cm="1">
        <f t="array" ref="B801">IF(ROW()&lt;=ROWS(Table1[]), INDEX(Table1[Date], ROW()), INDEX(Table2[Date], ROW()-ROWS(Table1[])))</f>
        <v>45672</v>
      </c>
      <c r="C801" cm="1">
        <f t="array" ref="C801">IF(ROW()&lt;=ROWS(Table1[]), INDEX(Table1[SampleID], ROW()), INDEX(Table2[SampleID], ROW()-ROWS(Table1[])))</f>
        <v>724610</v>
      </c>
      <c r="D801" t="str" cm="1">
        <f t="array" ref="D801">IF(ROW()&lt;=ROWS(Table1[]), INDEX(Table1[Survey], ROW()), INDEX(Table2[Survey], ROW()-ROWS(Table1[])))</f>
        <v>EDSM</v>
      </c>
      <c r="E801" t="str" cm="1">
        <f t="array" ref="E801">IF(ROW()&lt;=ROWS(Table1[]), INDEX(Table1[Station Code], ROW()), INDEX(Table2[Station], ROW()-ROWS(Table1[])))</f>
        <v>25-25-SB01</v>
      </c>
      <c r="F801" t="str" cm="1">
        <f t="array" ref="F801">IF(ROW()&lt;=ROWS(Table1[]), INDEX(Table1[Region], ROW()), INDEX(Table2[Region], ROW()-ROWS(Table1[])))</f>
        <v>West</v>
      </c>
      <c r="G801" t="str" cm="1">
        <f t="array" ref="G801">IF(ROW()&lt;=ROWS(Table1[]), INDEX(Table1[Subregion], ROW()), INDEX(Table2[Subregion], ROW()-ROWS(Table1[])))</f>
        <v>Mid Suisun Bay</v>
      </c>
      <c r="H801" t="str" cm="1">
        <f t="array" ref="H801">IF(ROW()&lt;=ROWS(Table1[]), INDEX(Table1[Stratum], ROW()), INDEX(Table2[Stratum], ROW()-ROWS(Table1[])))</f>
        <v>Suisun Bay</v>
      </c>
      <c r="I801" cm="1">
        <f t="array" ref="I801">IF(ROW()&lt;=ROWS(Table1[]), INDEX(Table1[Fork Length], ROW()), INDEX(Table2[Length], ROW()-ROWS(Table1[])))</f>
        <v>97</v>
      </c>
      <c r="J801" cm="1">
        <f t="array" ref="J801">IF(ROW()&lt;=ROWS(Table1[]), INDEX(Table1[Catch], ROW()), INDEX(Table2[Frequency], ROW()-ROWS(Table1[])))</f>
        <v>1</v>
      </c>
      <c r="K801" t="str" cm="1">
        <f t="array" ref="K801">IF(ROW()&lt;=ROWS(Table1[]), INDEX(Table1[Life Stage], ROW()), INDEX(Table2[Life Stage], ROW()-ROWS(Table1[])))</f>
        <v>Adult</v>
      </c>
      <c r="L801" s="50" cm="1">
        <f t="array" ref="L801">IF(ROW()&lt;=ROWS(Table1[]), INDEX(Table1[SalvageSum], ROW()), INDEX(Table2[SalvageSum], ROW()-ROWS(Table1[])))</f>
        <v>0</v>
      </c>
      <c r="M801" s="50" cm="1">
        <f t="array" ref="M801">IF(ROW()&lt;=ROWS(Table1[]), INDEX(Table1[ExpSalv], ROW()), INDEX(Table2[ExpSalv], ROW()-ROWS(Table1[])))</f>
        <v>0</v>
      </c>
      <c r="N801" t="str" cm="1">
        <f t="array" ref="N801">IF(ROW()&lt;=ROWS(Table1[]), INDEX(Table1[Agency], ROW()), INDEX(Table2[Agency], ROW()-ROWS(Table1[])))</f>
        <v>USFWS</v>
      </c>
      <c r="O801" cm="1">
        <f t="array" ref="O801">IF(ROW()&lt;=ROWS(Table1[]), INDEX(Table1[Notes], ROW()), INDEX(Table2[Comments], ROW()-ROWS(Table1[])))</f>
        <v>0</v>
      </c>
    </row>
    <row r="802" spans="1:15" x14ac:dyDescent="0.25">
      <c r="A802" cm="1">
        <f t="array" ref="A802">IF(ROW()&lt;=ROWS(Table1[]), INDEX(Table1[SurveyNo], ROW()), INDEX(Table2[SurveyNo], ROW()-ROWS(Table1[])))</f>
        <v>0</v>
      </c>
      <c r="B802" s="77" cm="1">
        <f t="array" ref="B802">IF(ROW()&lt;=ROWS(Table1[]), INDEX(Table1[Date], ROW()), INDEX(Table2[Date], ROW()-ROWS(Table1[])))</f>
        <v>45672</v>
      </c>
      <c r="C802" cm="1">
        <f t="array" ref="C802">IF(ROW()&lt;=ROWS(Table1[]), INDEX(Table1[SampleID], ROW()), INDEX(Table2[SampleID], ROW()-ROWS(Table1[])))</f>
        <v>724612</v>
      </c>
      <c r="D802" t="str" cm="1">
        <f t="array" ref="D802">IF(ROW()&lt;=ROWS(Table1[]), INDEX(Table1[Survey], ROW()), INDEX(Table2[Survey], ROW()-ROWS(Table1[])))</f>
        <v>EDSM</v>
      </c>
      <c r="E802" t="str" cm="1">
        <f t="array" ref="E802">IF(ROW()&lt;=ROWS(Table1[]), INDEX(Table1[Station Code], ROW()), INDEX(Table2[Station], ROW()-ROWS(Table1[])))</f>
        <v>25-25-LSR05</v>
      </c>
      <c r="F802" t="str" cm="1">
        <f t="array" ref="F802">IF(ROW()&lt;=ROWS(Table1[]), INDEX(Table1[Region], ROW()), INDEX(Table2[Region], ROW()-ROWS(Table1[])))</f>
        <v>West</v>
      </c>
      <c r="G802" t="str" cm="1">
        <f t="array" ref="G802">IF(ROW()&lt;=ROWS(Table1[]), INDEX(Table1[Subregion], ROW()), INDEX(Table2[Subregion], ROW()-ROWS(Table1[])))</f>
        <v>Lower Sacramento River</v>
      </c>
      <c r="H802" t="str" cm="1">
        <f t="array" ref="H802">IF(ROW()&lt;=ROWS(Table1[]), INDEX(Table1[Stratum], ROW()), INDEX(Table2[Stratum], ROW()-ROWS(Table1[])))</f>
        <v>Lower Sacramento</v>
      </c>
      <c r="I802" cm="1">
        <f t="array" ref="I802">IF(ROW()&lt;=ROWS(Table1[]), INDEX(Table1[Fork Length], ROW()), INDEX(Table2[Length], ROW()-ROWS(Table1[])))</f>
        <v>73</v>
      </c>
      <c r="J802" cm="1">
        <f t="array" ref="J802">IF(ROW()&lt;=ROWS(Table1[]), INDEX(Table1[Catch], ROW()), INDEX(Table2[Frequency], ROW()-ROWS(Table1[])))</f>
        <v>1</v>
      </c>
      <c r="K802" t="str" cm="1">
        <f t="array" ref="K802">IF(ROW()&lt;=ROWS(Table1[]), INDEX(Table1[Life Stage], ROW()), INDEX(Table2[Life Stage], ROW()-ROWS(Table1[])))</f>
        <v>Juvenile</v>
      </c>
      <c r="L802" s="50" cm="1">
        <f t="array" ref="L802">IF(ROW()&lt;=ROWS(Table1[]), INDEX(Table1[SalvageSum], ROW()), INDEX(Table2[SalvageSum], ROW()-ROWS(Table1[])))</f>
        <v>0</v>
      </c>
      <c r="M802" s="50" cm="1">
        <f t="array" ref="M802">IF(ROW()&lt;=ROWS(Table1[]), INDEX(Table1[ExpSalv], ROW()), INDEX(Table2[ExpSalv], ROW()-ROWS(Table1[])))</f>
        <v>0</v>
      </c>
      <c r="N802" t="str" cm="1">
        <f t="array" ref="N802">IF(ROW()&lt;=ROWS(Table1[]), INDEX(Table1[Agency], ROW()), INDEX(Table2[Agency], ROW()-ROWS(Table1[])))</f>
        <v>USFWS</v>
      </c>
      <c r="O802" cm="1">
        <f t="array" ref="O802">IF(ROW()&lt;=ROWS(Table1[]), INDEX(Table1[Notes], ROW()), INDEX(Table2[Comments], ROW()-ROWS(Table1[])))</f>
        <v>0</v>
      </c>
    </row>
    <row r="803" spans="1:15" x14ac:dyDescent="0.25">
      <c r="A803" cm="1">
        <f t="array" ref="A803">IF(ROW()&lt;=ROWS(Table1[]), INDEX(Table1[SurveyNo], ROW()), INDEX(Table2[SurveyNo], ROW()-ROWS(Table1[])))</f>
        <v>0</v>
      </c>
      <c r="B803" s="77" cm="1">
        <f t="array" ref="B803">IF(ROW()&lt;=ROWS(Table1[]), INDEX(Table1[Date], ROW()), INDEX(Table2[Date], ROW()-ROWS(Table1[])))</f>
        <v>45672</v>
      </c>
      <c r="C803" cm="1">
        <f t="array" ref="C803">IF(ROW()&lt;=ROWS(Table1[]), INDEX(Table1[SampleID], ROW()), INDEX(Table2[SampleID], ROW()-ROWS(Table1[])))</f>
        <v>724657</v>
      </c>
      <c r="D803" t="str" cm="1">
        <f t="array" ref="D803">IF(ROW()&lt;=ROWS(Table1[]), INDEX(Table1[Survey], ROW()), INDEX(Table2[Survey], ROW()-ROWS(Table1[])))</f>
        <v>EDSM</v>
      </c>
      <c r="E803" t="str" cm="1">
        <f t="array" ref="E803">IF(ROW()&lt;=ROWS(Table1[]), INDEX(Table1[Station Code], ROW()), INDEX(Table2[Station], ROW()-ROWS(Table1[])))</f>
        <v>25-25-SB06</v>
      </c>
      <c r="F803" t="str" cm="1">
        <f t="array" ref="F803">IF(ROW()&lt;=ROWS(Table1[]), INDEX(Table1[Region], ROW()), INDEX(Table2[Region], ROW()-ROWS(Table1[])))</f>
        <v>West</v>
      </c>
      <c r="G803" t="str" cm="1">
        <f t="array" ref="G803">IF(ROW()&lt;=ROWS(Table1[]), INDEX(Table1[Subregion], ROW()), INDEX(Table2[Subregion], ROW()-ROWS(Table1[])))</f>
        <v>Mid Suisun Bay</v>
      </c>
      <c r="H803" t="str" cm="1">
        <f t="array" ref="H803">IF(ROW()&lt;=ROWS(Table1[]), INDEX(Table1[Stratum], ROW()), INDEX(Table2[Stratum], ROW()-ROWS(Table1[])))</f>
        <v>Suisun Bay</v>
      </c>
      <c r="I803" cm="1">
        <f t="array" ref="I803">IF(ROW()&lt;=ROWS(Table1[]), INDEX(Table1[Fork Length], ROW()), INDEX(Table2[Length], ROW()-ROWS(Table1[])))</f>
        <v>80</v>
      </c>
      <c r="J803" cm="1">
        <f t="array" ref="J803">IF(ROW()&lt;=ROWS(Table1[]), INDEX(Table1[Catch], ROW()), INDEX(Table2[Frequency], ROW()-ROWS(Table1[])))</f>
        <v>1</v>
      </c>
      <c r="K803" t="str" cm="1">
        <f t="array" ref="K803">IF(ROW()&lt;=ROWS(Table1[]), INDEX(Table1[Life Stage], ROW()), INDEX(Table2[Life Stage], ROW()-ROWS(Table1[])))</f>
        <v>Juvenile</v>
      </c>
      <c r="L803" s="50" cm="1">
        <f t="array" ref="L803">IF(ROW()&lt;=ROWS(Table1[]), INDEX(Table1[SalvageSum], ROW()), INDEX(Table2[SalvageSum], ROW()-ROWS(Table1[])))</f>
        <v>0</v>
      </c>
      <c r="M803" s="50" cm="1">
        <f t="array" ref="M803">IF(ROW()&lt;=ROWS(Table1[]), INDEX(Table1[ExpSalv], ROW()), INDEX(Table2[ExpSalv], ROW()-ROWS(Table1[])))</f>
        <v>0</v>
      </c>
      <c r="N803" t="str" cm="1">
        <f t="array" ref="N803">IF(ROW()&lt;=ROWS(Table1[]), INDEX(Table1[Agency], ROW()), INDEX(Table2[Agency], ROW()-ROWS(Table1[])))</f>
        <v>USFWS</v>
      </c>
      <c r="O803" cm="1">
        <f t="array" ref="O803">IF(ROW()&lt;=ROWS(Table1[]), INDEX(Table1[Notes], ROW()), INDEX(Table2[Comments], ROW()-ROWS(Table1[])))</f>
        <v>0</v>
      </c>
    </row>
    <row r="804" spans="1:15" x14ac:dyDescent="0.25">
      <c r="A804" cm="1">
        <f t="array" ref="A804">IF(ROW()&lt;=ROWS(Table1[]), INDEX(Table1[SurveyNo], ROW()), INDEX(Table2[SurveyNo], ROW()-ROWS(Table1[])))</f>
        <v>0</v>
      </c>
      <c r="B804" s="77" cm="1">
        <f t="array" ref="B804">IF(ROW()&lt;=ROWS(Table1[]), INDEX(Table1[Date], ROW()), INDEX(Table2[Date], ROW()-ROWS(Table1[])))</f>
        <v>45672</v>
      </c>
      <c r="C804" cm="1">
        <f t="array" ref="C804">IF(ROW()&lt;=ROWS(Table1[]), INDEX(Table1[SampleID], ROW()), INDEX(Table2[SampleID], ROW()-ROWS(Table1[])))</f>
        <v>724662</v>
      </c>
      <c r="D804" t="str" cm="1">
        <f t="array" ref="D804">IF(ROW()&lt;=ROWS(Table1[]), INDEX(Table1[Survey], ROW()), INDEX(Table2[Survey], ROW()-ROWS(Table1[])))</f>
        <v>EDSM</v>
      </c>
      <c r="E804" t="str" cm="1">
        <f t="array" ref="E804">IF(ROW()&lt;=ROWS(Table1[]), INDEX(Table1[Station Code], ROW()), INDEX(Table2[Station], ROW()-ROWS(Table1[])))</f>
        <v>25-25-SB06</v>
      </c>
      <c r="F804" t="str" cm="1">
        <f t="array" ref="F804">IF(ROW()&lt;=ROWS(Table1[]), INDEX(Table1[Region], ROW()), INDEX(Table2[Region], ROW()-ROWS(Table1[])))</f>
        <v>West</v>
      </c>
      <c r="G804" t="str" cm="1">
        <f t="array" ref="G804">IF(ROW()&lt;=ROWS(Table1[]), INDEX(Table1[Subregion], ROW()), INDEX(Table2[Subregion], ROW()-ROWS(Table1[])))</f>
        <v>Mid Suisun Bay</v>
      </c>
      <c r="H804" t="str" cm="1">
        <f t="array" ref="H804">IF(ROW()&lt;=ROWS(Table1[]), INDEX(Table1[Stratum], ROW()), INDEX(Table2[Stratum], ROW()-ROWS(Table1[])))</f>
        <v>Suisun Bay</v>
      </c>
      <c r="I804" cm="1">
        <f t="array" ref="I804">IF(ROW()&lt;=ROWS(Table1[]), INDEX(Table1[Fork Length], ROW()), INDEX(Table2[Length], ROW()-ROWS(Table1[])))</f>
        <v>85</v>
      </c>
      <c r="J804" cm="1">
        <f t="array" ref="J804">IF(ROW()&lt;=ROWS(Table1[]), INDEX(Table1[Catch], ROW()), INDEX(Table2[Frequency], ROW()-ROWS(Table1[])))</f>
        <v>1</v>
      </c>
      <c r="K804" t="str" cm="1">
        <f t="array" ref="K804">IF(ROW()&lt;=ROWS(Table1[]), INDEX(Table1[Life Stage], ROW()), INDEX(Table2[Life Stage], ROW()-ROWS(Table1[])))</f>
        <v>Adult</v>
      </c>
      <c r="L804" s="50" cm="1">
        <f t="array" ref="L804">IF(ROW()&lt;=ROWS(Table1[]), INDEX(Table1[SalvageSum], ROW()), INDEX(Table2[SalvageSum], ROW()-ROWS(Table1[])))</f>
        <v>0</v>
      </c>
      <c r="M804" s="50" cm="1">
        <f t="array" ref="M804">IF(ROW()&lt;=ROWS(Table1[]), INDEX(Table1[ExpSalv], ROW()), INDEX(Table2[ExpSalv], ROW()-ROWS(Table1[])))</f>
        <v>0</v>
      </c>
      <c r="N804" t="str" cm="1">
        <f t="array" ref="N804">IF(ROW()&lt;=ROWS(Table1[]), INDEX(Table1[Agency], ROW()), INDEX(Table2[Agency], ROW()-ROWS(Table1[])))</f>
        <v>USFWS</v>
      </c>
      <c r="O804" cm="1">
        <f t="array" ref="O804">IF(ROW()&lt;=ROWS(Table1[]), INDEX(Table1[Notes], ROW()), INDEX(Table2[Comments], ROW()-ROWS(Table1[])))</f>
        <v>0</v>
      </c>
    </row>
    <row r="805" spans="1:15" x14ac:dyDescent="0.25">
      <c r="A805" cm="1">
        <f t="array" ref="A805">IF(ROW()&lt;=ROWS(Table1[]), INDEX(Table1[SurveyNo], ROW()), INDEX(Table2[SurveyNo], ROW()-ROWS(Table1[])))</f>
        <v>0</v>
      </c>
      <c r="B805" s="77" cm="1">
        <f t="array" ref="B805">IF(ROW()&lt;=ROWS(Table1[]), INDEX(Table1[Date], ROW()), INDEX(Table2[Date], ROW()-ROWS(Table1[])))</f>
        <v>45672</v>
      </c>
      <c r="C805" cm="1">
        <f t="array" ref="C805">IF(ROW()&lt;=ROWS(Table1[]), INDEX(Table1[SampleID], ROW()), INDEX(Table2[SampleID], ROW()-ROWS(Table1[])))</f>
        <v>724664</v>
      </c>
      <c r="D805" t="str" cm="1">
        <f t="array" ref="D805">IF(ROW()&lt;=ROWS(Table1[]), INDEX(Table1[Survey], ROW()), INDEX(Table2[Survey], ROW()-ROWS(Table1[])))</f>
        <v>EDSM</v>
      </c>
      <c r="E805" t="str" cm="1">
        <f t="array" ref="E805">IF(ROW()&lt;=ROWS(Table1[]), INDEX(Table1[Station Code], ROW()), INDEX(Table2[Station], ROW()-ROWS(Table1[])))</f>
        <v>25-25-SB06</v>
      </c>
      <c r="F805" t="str" cm="1">
        <f t="array" ref="F805">IF(ROW()&lt;=ROWS(Table1[]), INDEX(Table1[Region], ROW()), INDEX(Table2[Region], ROW()-ROWS(Table1[])))</f>
        <v>West</v>
      </c>
      <c r="G805" t="str" cm="1">
        <f t="array" ref="G805">IF(ROW()&lt;=ROWS(Table1[]), INDEX(Table1[Subregion], ROW()), INDEX(Table2[Subregion], ROW()-ROWS(Table1[])))</f>
        <v>Mid Suisun Bay</v>
      </c>
      <c r="H805" t="str" cm="1">
        <f t="array" ref="H805">IF(ROW()&lt;=ROWS(Table1[]), INDEX(Table1[Stratum], ROW()), INDEX(Table2[Stratum], ROW()-ROWS(Table1[])))</f>
        <v>Suisun Bay</v>
      </c>
      <c r="I805" cm="1">
        <f t="array" ref="I805">IF(ROW()&lt;=ROWS(Table1[]), INDEX(Table1[Fork Length], ROW()), INDEX(Table2[Length], ROW()-ROWS(Table1[])))</f>
        <v>75</v>
      </c>
      <c r="J805" cm="1">
        <f t="array" ref="J805">IF(ROW()&lt;=ROWS(Table1[]), INDEX(Table1[Catch], ROW()), INDEX(Table2[Frequency], ROW()-ROWS(Table1[])))</f>
        <v>1</v>
      </c>
      <c r="K805" t="str" cm="1">
        <f t="array" ref="K805">IF(ROW()&lt;=ROWS(Table1[]), INDEX(Table1[Life Stage], ROW()), INDEX(Table2[Life Stage], ROW()-ROWS(Table1[])))</f>
        <v>Juvenile</v>
      </c>
      <c r="L805" s="50" cm="1">
        <f t="array" ref="L805">IF(ROW()&lt;=ROWS(Table1[]), INDEX(Table1[SalvageSum], ROW()), INDEX(Table2[SalvageSum], ROW()-ROWS(Table1[])))</f>
        <v>0</v>
      </c>
      <c r="M805" s="50" cm="1">
        <f t="array" ref="M805">IF(ROW()&lt;=ROWS(Table1[]), INDEX(Table1[ExpSalv], ROW()), INDEX(Table2[ExpSalv], ROW()-ROWS(Table1[])))</f>
        <v>0</v>
      </c>
      <c r="N805" t="str" cm="1">
        <f t="array" ref="N805">IF(ROW()&lt;=ROWS(Table1[]), INDEX(Table1[Agency], ROW()), INDEX(Table2[Agency], ROW()-ROWS(Table1[])))</f>
        <v>USFWS</v>
      </c>
      <c r="O805" cm="1">
        <f t="array" ref="O805">IF(ROW()&lt;=ROWS(Table1[]), INDEX(Table1[Notes], ROW()), INDEX(Table2[Comments], ROW()-ROWS(Table1[])))</f>
        <v>0</v>
      </c>
    </row>
    <row r="806" spans="1:15" x14ac:dyDescent="0.25">
      <c r="A806" cm="1">
        <f t="array" ref="A806">IF(ROW()&lt;=ROWS(Table1[]), INDEX(Table1[SurveyNo], ROW()), INDEX(Table2[SurveyNo], ROW()-ROWS(Table1[])))</f>
        <v>0</v>
      </c>
      <c r="B806" s="77" cm="1">
        <f t="array" ref="B806">IF(ROW()&lt;=ROWS(Table1[]), INDEX(Table1[Date], ROW()), INDEX(Table2[Date], ROW()-ROWS(Table1[])))</f>
        <v>45672</v>
      </c>
      <c r="C806" cm="1">
        <f t="array" ref="C806">IF(ROW()&lt;=ROWS(Table1[]), INDEX(Table1[SampleID], ROW()), INDEX(Table2[SampleID], ROW()-ROWS(Table1[])))</f>
        <v>724666</v>
      </c>
      <c r="D806" t="str" cm="1">
        <f t="array" ref="D806">IF(ROW()&lt;=ROWS(Table1[]), INDEX(Table1[Survey], ROW()), INDEX(Table2[Survey], ROW()-ROWS(Table1[])))</f>
        <v>EDSM</v>
      </c>
      <c r="E806" t="str" cm="1">
        <f t="array" ref="E806">IF(ROW()&lt;=ROWS(Table1[]), INDEX(Table1[Station Code], ROW()), INDEX(Table2[Station], ROW()-ROWS(Table1[])))</f>
        <v>25-25-SB06</v>
      </c>
      <c r="F806" t="str" cm="1">
        <f t="array" ref="F806">IF(ROW()&lt;=ROWS(Table1[]), INDEX(Table1[Region], ROW()), INDEX(Table2[Region], ROW()-ROWS(Table1[])))</f>
        <v>West</v>
      </c>
      <c r="G806" t="str" cm="1">
        <f t="array" ref="G806">IF(ROW()&lt;=ROWS(Table1[]), INDEX(Table1[Subregion], ROW()), INDEX(Table2[Subregion], ROW()-ROWS(Table1[])))</f>
        <v>Mid Suisun Bay</v>
      </c>
      <c r="H806" t="str" cm="1">
        <f t="array" ref="H806">IF(ROW()&lt;=ROWS(Table1[]), INDEX(Table1[Stratum], ROW()), INDEX(Table2[Stratum], ROW()-ROWS(Table1[])))</f>
        <v>Suisun Bay</v>
      </c>
      <c r="I806" cm="1">
        <f t="array" ref="I806">IF(ROW()&lt;=ROWS(Table1[]), INDEX(Table1[Fork Length], ROW()), INDEX(Table2[Length], ROW()-ROWS(Table1[])))</f>
        <v>93</v>
      </c>
      <c r="J806" cm="1">
        <f t="array" ref="J806">IF(ROW()&lt;=ROWS(Table1[]), INDEX(Table1[Catch], ROW()), INDEX(Table2[Frequency], ROW()-ROWS(Table1[])))</f>
        <v>1</v>
      </c>
      <c r="K806" t="str" cm="1">
        <f t="array" ref="K806">IF(ROW()&lt;=ROWS(Table1[]), INDEX(Table1[Life Stage], ROW()), INDEX(Table2[Life Stage], ROW()-ROWS(Table1[])))</f>
        <v>Adult</v>
      </c>
      <c r="L806" s="50" cm="1">
        <f t="array" ref="L806">IF(ROW()&lt;=ROWS(Table1[]), INDEX(Table1[SalvageSum], ROW()), INDEX(Table2[SalvageSum], ROW()-ROWS(Table1[])))</f>
        <v>0</v>
      </c>
      <c r="M806" s="50" cm="1">
        <f t="array" ref="M806">IF(ROW()&lt;=ROWS(Table1[]), INDEX(Table1[ExpSalv], ROW()), INDEX(Table2[ExpSalv], ROW()-ROWS(Table1[])))</f>
        <v>0</v>
      </c>
      <c r="N806" t="str" cm="1">
        <f t="array" ref="N806">IF(ROW()&lt;=ROWS(Table1[]), INDEX(Table1[Agency], ROW()), INDEX(Table2[Agency], ROW()-ROWS(Table1[])))</f>
        <v>USFWS</v>
      </c>
      <c r="O806" cm="1">
        <f t="array" ref="O806">IF(ROW()&lt;=ROWS(Table1[]), INDEX(Table1[Notes], ROW()), INDEX(Table2[Comments], ROW()-ROWS(Table1[])))</f>
        <v>0</v>
      </c>
    </row>
    <row r="807" spans="1:15" x14ac:dyDescent="0.25">
      <c r="A807" cm="1">
        <f t="array" ref="A807">IF(ROW()&lt;=ROWS(Table1[]), INDEX(Table1[SurveyNo], ROW()), INDEX(Table2[SurveyNo], ROW()-ROWS(Table1[])))</f>
        <v>0</v>
      </c>
      <c r="B807" s="77" cm="1">
        <f t="array" ref="B807">IF(ROW()&lt;=ROWS(Table1[]), INDEX(Table1[Date], ROW()), INDEX(Table2[Date], ROW()-ROWS(Table1[])))</f>
        <v>45673</v>
      </c>
      <c r="C807" cm="1">
        <f t="array" ref="C807">IF(ROW()&lt;=ROWS(Table1[]), INDEX(Table1[SampleID], ROW()), INDEX(Table2[SampleID], ROW()-ROWS(Table1[])))</f>
        <v>724684</v>
      </c>
      <c r="D807" t="str" cm="1">
        <f t="array" ref="D807">IF(ROW()&lt;=ROWS(Table1[]), INDEX(Table1[Survey], ROW()), INDEX(Table2[Survey], ROW()-ROWS(Table1[])))</f>
        <v>EDSM</v>
      </c>
      <c r="E807" t="str" cm="1">
        <f t="array" ref="E807">IF(ROW()&lt;=ROWS(Table1[]), INDEX(Table1[Station Code], ROW()), INDEX(Table2[Station], ROW()-ROWS(Table1[])))</f>
        <v>25-25-SM02</v>
      </c>
      <c r="F807" t="str" cm="1">
        <f t="array" ref="F807">IF(ROW()&lt;=ROWS(Table1[]), INDEX(Table1[Region], ROW()), INDEX(Table2[Region], ROW()-ROWS(Table1[])))</f>
        <v>West</v>
      </c>
      <c r="G807" t="str" cm="1">
        <f t="array" ref="G807">IF(ROW()&lt;=ROWS(Table1[]), INDEX(Table1[Subregion], ROW()), INDEX(Table2[Subregion], ROW()-ROWS(Table1[])))</f>
        <v>Suisun Marsh</v>
      </c>
      <c r="H807" t="str" cm="1">
        <f t="array" ref="H807">IF(ROW()&lt;=ROWS(Table1[]), INDEX(Table1[Stratum], ROW()), INDEX(Table2[Stratum], ROW()-ROWS(Table1[])))</f>
        <v>Suisun Marsh</v>
      </c>
      <c r="I807" cm="1">
        <f t="array" ref="I807">IF(ROW()&lt;=ROWS(Table1[]), INDEX(Table1[Fork Length], ROW()), INDEX(Table2[Length], ROW()-ROWS(Table1[])))</f>
        <v>85</v>
      </c>
      <c r="J807" cm="1">
        <f t="array" ref="J807">IF(ROW()&lt;=ROWS(Table1[]), INDEX(Table1[Catch], ROW()), INDEX(Table2[Frequency], ROW()-ROWS(Table1[])))</f>
        <v>1</v>
      </c>
      <c r="K807" t="str" cm="1">
        <f t="array" ref="K807">IF(ROW()&lt;=ROWS(Table1[]), INDEX(Table1[Life Stage], ROW()), INDEX(Table2[Life Stage], ROW()-ROWS(Table1[])))</f>
        <v>Adult</v>
      </c>
      <c r="L807" s="50" cm="1">
        <f t="array" ref="L807">IF(ROW()&lt;=ROWS(Table1[]), INDEX(Table1[SalvageSum], ROW()), INDEX(Table2[SalvageSum], ROW()-ROWS(Table1[])))</f>
        <v>0</v>
      </c>
      <c r="M807" s="50" cm="1">
        <f t="array" ref="M807">IF(ROW()&lt;=ROWS(Table1[]), INDEX(Table1[ExpSalv], ROW()), INDEX(Table2[ExpSalv], ROW()-ROWS(Table1[])))</f>
        <v>0</v>
      </c>
      <c r="N807" t="str" cm="1">
        <f t="array" ref="N807">IF(ROW()&lt;=ROWS(Table1[]), INDEX(Table1[Agency], ROW()), INDEX(Table2[Agency], ROW()-ROWS(Table1[])))</f>
        <v>USFWS</v>
      </c>
      <c r="O807" cm="1">
        <f t="array" ref="O807">IF(ROW()&lt;=ROWS(Table1[]), INDEX(Table1[Notes], ROW()), INDEX(Table2[Comments], ROW()-ROWS(Table1[])))</f>
        <v>0</v>
      </c>
    </row>
    <row r="808" spans="1:15" x14ac:dyDescent="0.25">
      <c r="A808" cm="1">
        <f t="array" ref="A808">IF(ROW()&lt;=ROWS(Table1[]), INDEX(Table1[SurveyNo], ROW()), INDEX(Table2[SurveyNo], ROW()-ROWS(Table1[])))</f>
        <v>0</v>
      </c>
      <c r="B808" s="77" cm="1">
        <f t="array" ref="B808">IF(ROW()&lt;=ROWS(Table1[]), INDEX(Table1[Date], ROW()), INDEX(Table2[Date], ROW()-ROWS(Table1[])))</f>
        <v>45673</v>
      </c>
      <c r="C808" cm="1">
        <f t="array" ref="C808">IF(ROW()&lt;=ROWS(Table1[]), INDEX(Table1[SampleID], ROW()), INDEX(Table2[SampleID], ROW()-ROWS(Table1[])))</f>
        <v>724684</v>
      </c>
      <c r="D808" t="str" cm="1">
        <f t="array" ref="D808">IF(ROW()&lt;=ROWS(Table1[]), INDEX(Table1[Survey], ROW()), INDEX(Table2[Survey], ROW()-ROWS(Table1[])))</f>
        <v>EDSM</v>
      </c>
      <c r="E808" t="str" cm="1">
        <f t="array" ref="E808">IF(ROW()&lt;=ROWS(Table1[]), INDEX(Table1[Station Code], ROW()), INDEX(Table2[Station], ROW()-ROWS(Table1[])))</f>
        <v>25-25-SM02</v>
      </c>
      <c r="F808" t="str" cm="1">
        <f t="array" ref="F808">IF(ROW()&lt;=ROWS(Table1[]), INDEX(Table1[Region], ROW()), INDEX(Table2[Region], ROW()-ROWS(Table1[])))</f>
        <v>West</v>
      </c>
      <c r="G808" t="str" cm="1">
        <f t="array" ref="G808">IF(ROW()&lt;=ROWS(Table1[]), INDEX(Table1[Subregion], ROW()), INDEX(Table2[Subregion], ROW()-ROWS(Table1[])))</f>
        <v>Suisun Marsh</v>
      </c>
      <c r="H808" t="str" cm="1">
        <f t="array" ref="H808">IF(ROW()&lt;=ROWS(Table1[]), INDEX(Table1[Stratum], ROW()), INDEX(Table2[Stratum], ROW()-ROWS(Table1[])))</f>
        <v>Suisun Marsh</v>
      </c>
      <c r="I808" cm="1">
        <f t="array" ref="I808">IF(ROW()&lt;=ROWS(Table1[]), INDEX(Table1[Fork Length], ROW()), INDEX(Table2[Length], ROW()-ROWS(Table1[])))</f>
        <v>77</v>
      </c>
      <c r="J808" cm="1">
        <f t="array" ref="J808">IF(ROW()&lt;=ROWS(Table1[]), INDEX(Table1[Catch], ROW()), INDEX(Table2[Frequency], ROW()-ROWS(Table1[])))</f>
        <v>1</v>
      </c>
      <c r="K808" t="str" cm="1">
        <f t="array" ref="K808">IF(ROW()&lt;=ROWS(Table1[]), INDEX(Table1[Life Stage], ROW()), INDEX(Table2[Life Stage], ROW()-ROWS(Table1[])))</f>
        <v>Juvenile</v>
      </c>
      <c r="L808" s="50" cm="1">
        <f t="array" ref="L808">IF(ROW()&lt;=ROWS(Table1[]), INDEX(Table1[SalvageSum], ROW()), INDEX(Table2[SalvageSum], ROW()-ROWS(Table1[])))</f>
        <v>0</v>
      </c>
      <c r="M808" s="50" cm="1">
        <f t="array" ref="M808">IF(ROW()&lt;=ROWS(Table1[]), INDEX(Table1[ExpSalv], ROW()), INDEX(Table2[ExpSalv], ROW()-ROWS(Table1[])))</f>
        <v>0</v>
      </c>
      <c r="N808" t="str" cm="1">
        <f t="array" ref="N808">IF(ROW()&lt;=ROWS(Table1[]), INDEX(Table1[Agency], ROW()), INDEX(Table2[Agency], ROW()-ROWS(Table1[])))</f>
        <v>USFWS</v>
      </c>
      <c r="O808" cm="1">
        <f t="array" ref="O808">IF(ROW()&lt;=ROWS(Table1[]), INDEX(Table1[Notes], ROW()), INDEX(Table2[Comments], ROW()-ROWS(Table1[])))</f>
        <v>0</v>
      </c>
    </row>
    <row r="809" spans="1:15" x14ac:dyDescent="0.25">
      <c r="A809" cm="1">
        <f t="array" ref="A809">IF(ROW()&lt;=ROWS(Table1[]), INDEX(Table1[SurveyNo], ROW()), INDEX(Table2[SurveyNo], ROW()-ROWS(Table1[])))</f>
        <v>0</v>
      </c>
      <c r="B809" s="77" cm="1">
        <f t="array" ref="B809">IF(ROW()&lt;=ROWS(Table1[]), INDEX(Table1[Date], ROW()), INDEX(Table2[Date], ROW()-ROWS(Table1[])))</f>
        <v>45673</v>
      </c>
      <c r="C809" cm="1">
        <f t="array" ref="C809">IF(ROW()&lt;=ROWS(Table1[]), INDEX(Table1[SampleID], ROW()), INDEX(Table2[SampleID], ROW()-ROWS(Table1[])))</f>
        <v>724687</v>
      </c>
      <c r="D809" t="str" cm="1">
        <f t="array" ref="D809">IF(ROW()&lt;=ROWS(Table1[]), INDEX(Table1[Survey], ROW()), INDEX(Table2[Survey], ROW()-ROWS(Table1[])))</f>
        <v>EDSM</v>
      </c>
      <c r="E809" t="str" cm="1">
        <f t="array" ref="E809">IF(ROW()&lt;=ROWS(Table1[]), INDEX(Table1[Station Code], ROW()), INDEX(Table2[Station], ROW()-ROWS(Table1[])))</f>
        <v>25-25-SM02</v>
      </c>
      <c r="F809" t="str" cm="1">
        <f t="array" ref="F809">IF(ROW()&lt;=ROWS(Table1[]), INDEX(Table1[Region], ROW()), INDEX(Table2[Region], ROW()-ROWS(Table1[])))</f>
        <v>West</v>
      </c>
      <c r="G809" t="str" cm="1">
        <f t="array" ref="G809">IF(ROW()&lt;=ROWS(Table1[]), INDEX(Table1[Subregion], ROW()), INDEX(Table2[Subregion], ROW()-ROWS(Table1[])))</f>
        <v>Suisun Marsh</v>
      </c>
      <c r="H809" t="str" cm="1">
        <f t="array" ref="H809">IF(ROW()&lt;=ROWS(Table1[]), INDEX(Table1[Stratum], ROW()), INDEX(Table2[Stratum], ROW()-ROWS(Table1[])))</f>
        <v>Suisun Marsh</v>
      </c>
      <c r="I809" cm="1">
        <f t="array" ref="I809">IF(ROW()&lt;=ROWS(Table1[]), INDEX(Table1[Fork Length], ROW()), INDEX(Table2[Length], ROW()-ROWS(Table1[])))</f>
        <v>68</v>
      </c>
      <c r="J809" cm="1">
        <f t="array" ref="J809">IF(ROW()&lt;=ROWS(Table1[]), INDEX(Table1[Catch], ROW()), INDEX(Table2[Frequency], ROW()-ROWS(Table1[])))</f>
        <v>1</v>
      </c>
      <c r="K809" t="str" cm="1">
        <f t="array" ref="K809">IF(ROW()&lt;=ROWS(Table1[]), INDEX(Table1[Life Stage], ROW()), INDEX(Table2[Life Stage], ROW()-ROWS(Table1[])))</f>
        <v>Juvenile</v>
      </c>
      <c r="L809" s="50" cm="1">
        <f t="array" ref="L809">IF(ROW()&lt;=ROWS(Table1[]), INDEX(Table1[SalvageSum], ROW()), INDEX(Table2[SalvageSum], ROW()-ROWS(Table1[])))</f>
        <v>0</v>
      </c>
      <c r="M809" s="50" cm="1">
        <f t="array" ref="M809">IF(ROW()&lt;=ROWS(Table1[]), INDEX(Table1[ExpSalv], ROW()), INDEX(Table2[ExpSalv], ROW()-ROWS(Table1[])))</f>
        <v>0</v>
      </c>
      <c r="N809" t="str" cm="1">
        <f t="array" ref="N809">IF(ROW()&lt;=ROWS(Table1[]), INDEX(Table1[Agency], ROW()), INDEX(Table2[Agency], ROW()-ROWS(Table1[])))</f>
        <v>USFWS</v>
      </c>
      <c r="O809" cm="1">
        <f t="array" ref="O809">IF(ROW()&lt;=ROWS(Table1[]), INDEX(Table1[Notes], ROW()), INDEX(Table2[Comments], ROW()-ROWS(Table1[])))</f>
        <v>0</v>
      </c>
    </row>
    <row r="810" spans="1:15" x14ac:dyDescent="0.25">
      <c r="A810" cm="1">
        <f t="array" ref="A810">IF(ROW()&lt;=ROWS(Table1[]), INDEX(Table1[SurveyNo], ROW()), INDEX(Table2[SurveyNo], ROW()-ROWS(Table1[])))</f>
        <v>0</v>
      </c>
      <c r="B810" s="77" cm="1">
        <f t="array" ref="B810">IF(ROW()&lt;=ROWS(Table1[]), INDEX(Table1[Date], ROW()), INDEX(Table2[Date], ROW()-ROWS(Table1[])))</f>
        <v>45673</v>
      </c>
      <c r="C810" cm="1">
        <f t="array" ref="C810">IF(ROW()&lt;=ROWS(Table1[]), INDEX(Table1[SampleID], ROW()), INDEX(Table2[SampleID], ROW()-ROWS(Table1[])))</f>
        <v>724687</v>
      </c>
      <c r="D810" t="str" cm="1">
        <f t="array" ref="D810">IF(ROW()&lt;=ROWS(Table1[]), INDEX(Table1[Survey], ROW()), INDEX(Table2[Survey], ROW()-ROWS(Table1[])))</f>
        <v>EDSM</v>
      </c>
      <c r="E810" t="str" cm="1">
        <f t="array" ref="E810">IF(ROW()&lt;=ROWS(Table1[]), INDEX(Table1[Station Code], ROW()), INDEX(Table2[Station], ROW()-ROWS(Table1[])))</f>
        <v>25-25-SM02</v>
      </c>
      <c r="F810" t="str" cm="1">
        <f t="array" ref="F810">IF(ROW()&lt;=ROWS(Table1[]), INDEX(Table1[Region], ROW()), INDEX(Table2[Region], ROW()-ROWS(Table1[])))</f>
        <v>West</v>
      </c>
      <c r="G810" t="str" cm="1">
        <f t="array" ref="G810">IF(ROW()&lt;=ROWS(Table1[]), INDEX(Table1[Subregion], ROW()), INDEX(Table2[Subregion], ROW()-ROWS(Table1[])))</f>
        <v>Suisun Marsh</v>
      </c>
      <c r="H810" t="str" cm="1">
        <f t="array" ref="H810">IF(ROW()&lt;=ROWS(Table1[]), INDEX(Table1[Stratum], ROW()), INDEX(Table2[Stratum], ROW()-ROWS(Table1[])))</f>
        <v>Suisun Marsh</v>
      </c>
      <c r="I810" cm="1">
        <f t="array" ref="I810">IF(ROW()&lt;=ROWS(Table1[]), INDEX(Table1[Fork Length], ROW()), INDEX(Table2[Length], ROW()-ROWS(Table1[])))</f>
        <v>87</v>
      </c>
      <c r="J810" cm="1">
        <f t="array" ref="J810">IF(ROW()&lt;=ROWS(Table1[]), INDEX(Table1[Catch], ROW()), INDEX(Table2[Frequency], ROW()-ROWS(Table1[])))</f>
        <v>1</v>
      </c>
      <c r="K810" t="str" cm="1">
        <f t="array" ref="K810">IF(ROW()&lt;=ROWS(Table1[]), INDEX(Table1[Life Stage], ROW()), INDEX(Table2[Life Stage], ROW()-ROWS(Table1[])))</f>
        <v>Adult</v>
      </c>
      <c r="L810" s="50" cm="1">
        <f t="array" ref="L810">IF(ROW()&lt;=ROWS(Table1[]), INDEX(Table1[SalvageSum], ROW()), INDEX(Table2[SalvageSum], ROW()-ROWS(Table1[])))</f>
        <v>0</v>
      </c>
      <c r="M810" s="50" cm="1">
        <f t="array" ref="M810">IF(ROW()&lt;=ROWS(Table1[]), INDEX(Table1[ExpSalv], ROW()), INDEX(Table2[ExpSalv], ROW()-ROWS(Table1[])))</f>
        <v>0</v>
      </c>
      <c r="N810" t="str" cm="1">
        <f t="array" ref="N810">IF(ROW()&lt;=ROWS(Table1[]), INDEX(Table1[Agency], ROW()), INDEX(Table2[Agency], ROW()-ROWS(Table1[])))</f>
        <v>USFWS</v>
      </c>
      <c r="O810" cm="1">
        <f t="array" ref="O810">IF(ROW()&lt;=ROWS(Table1[]), INDEX(Table1[Notes], ROW()), INDEX(Table2[Comments], ROW()-ROWS(Table1[])))</f>
        <v>0</v>
      </c>
    </row>
    <row r="811" spans="1:15" x14ac:dyDescent="0.25">
      <c r="A811" cm="1">
        <f t="array" ref="A811">IF(ROW()&lt;=ROWS(Table1[]), INDEX(Table1[SurveyNo], ROW()), INDEX(Table2[SurveyNo], ROW()-ROWS(Table1[])))</f>
        <v>0</v>
      </c>
      <c r="B811" s="77" cm="1">
        <f t="array" ref="B811">IF(ROW()&lt;=ROWS(Table1[]), INDEX(Table1[Date], ROW()), INDEX(Table2[Date], ROW()-ROWS(Table1[])))</f>
        <v>45670</v>
      </c>
      <c r="C811" cm="1">
        <f t="array" ref="C811">IF(ROW()&lt;=ROWS(Table1[]), INDEX(Table1[SampleID], ROW()), INDEX(Table2[SampleID], ROW()-ROWS(Table1[])))</f>
        <v>0</v>
      </c>
      <c r="D811" t="str" cm="1">
        <f t="array" ref="D811">IF(ROW()&lt;=ROWS(Table1[]), INDEX(Table1[Survey], ROW()), INDEX(Table2[Survey], ROW()-ROWS(Table1[])))</f>
        <v>Chipps</v>
      </c>
      <c r="E811" t="str" cm="1">
        <f t="array" ref="E811">IF(ROW()&lt;=ROWS(Table1[]), INDEX(Table1[Station Code], ROW()), INDEX(Table2[Station], ROW()-ROWS(Table1[])))</f>
        <v>SB018M</v>
      </c>
      <c r="F811" cm="1">
        <f t="array" ref="F811">IF(ROW()&lt;=ROWS(Table1[]), INDEX(Table1[Region], ROW()), INDEX(Table2[Region], ROW()-ROWS(Table1[])))</f>
        <v>0</v>
      </c>
      <c r="G811" cm="1">
        <f t="array" ref="G811">IF(ROW()&lt;=ROWS(Table1[]), INDEX(Table1[Subregion], ROW()), INDEX(Table2[Subregion], ROW()-ROWS(Table1[])))</f>
        <v>0</v>
      </c>
      <c r="H811" t="str" cm="1">
        <f t="array" ref="H811">IF(ROW()&lt;=ROWS(Table1[]), INDEX(Table1[Stratum], ROW()), INDEX(Table2[Stratum], ROW()-ROWS(Table1[])))</f>
        <v>Chipps Island</v>
      </c>
      <c r="I811" cm="1">
        <f t="array" ref="I811">IF(ROW()&lt;=ROWS(Table1[]), INDEX(Table1[Fork Length], ROW()), INDEX(Table2[Length], ROW()-ROWS(Table1[])))</f>
        <v>75</v>
      </c>
      <c r="J811" cm="1">
        <f t="array" ref="J811">IF(ROW()&lt;=ROWS(Table1[]), INDEX(Table1[Catch], ROW()), INDEX(Table2[Frequency], ROW()-ROWS(Table1[])))</f>
        <v>1</v>
      </c>
      <c r="K811" t="str" cm="1">
        <f t="array" ref="K811">IF(ROW()&lt;=ROWS(Table1[]), INDEX(Table1[Life Stage], ROW()), INDEX(Table2[Life Stage], ROW()-ROWS(Table1[])))</f>
        <v>Juvenile</v>
      </c>
      <c r="L811" s="50" cm="1">
        <f t="array" ref="L811">IF(ROW()&lt;=ROWS(Table1[]), INDEX(Table1[SalvageSum], ROW()), INDEX(Table2[SalvageSum], ROW()-ROWS(Table1[])))</f>
        <v>0</v>
      </c>
      <c r="M811" s="50" cm="1">
        <f t="array" ref="M811">IF(ROW()&lt;=ROWS(Table1[]), INDEX(Table1[ExpSalv], ROW()), INDEX(Table2[ExpSalv], ROW()-ROWS(Table1[])))</f>
        <v>0</v>
      </c>
      <c r="N811" t="str" cm="1">
        <f t="array" ref="N811">IF(ROW()&lt;=ROWS(Table1[]), INDEX(Table1[Agency], ROW()), INDEX(Table2[Agency], ROW()-ROWS(Table1[])))</f>
        <v>USFWS</v>
      </c>
      <c r="O811" cm="1">
        <f t="array" ref="O811">IF(ROW()&lt;=ROWS(Table1[]), INDEX(Table1[Notes], ROW()), INDEX(Table2[Comments], ROW()-ROWS(Table1[])))</f>
        <v>0</v>
      </c>
    </row>
    <row r="812" spans="1:15" x14ac:dyDescent="0.25">
      <c r="A812" cm="1">
        <f t="array" ref="A812">IF(ROW()&lt;=ROWS(Table1[]), INDEX(Table1[SurveyNo], ROW()), INDEX(Table2[SurveyNo], ROW()-ROWS(Table1[])))</f>
        <v>0</v>
      </c>
      <c r="B812" s="77" cm="1">
        <f t="array" ref="B812">IF(ROW()&lt;=ROWS(Table1[]), INDEX(Table1[Date], ROW()), INDEX(Table2[Date], ROW()-ROWS(Table1[])))</f>
        <v>45670</v>
      </c>
      <c r="C812" cm="1">
        <f t="array" ref="C812">IF(ROW()&lt;=ROWS(Table1[]), INDEX(Table1[SampleID], ROW()), INDEX(Table2[SampleID], ROW()-ROWS(Table1[])))</f>
        <v>0</v>
      </c>
      <c r="D812" t="str" cm="1">
        <f t="array" ref="D812">IF(ROW()&lt;=ROWS(Table1[]), INDEX(Table1[Survey], ROW()), INDEX(Table2[Survey], ROW()-ROWS(Table1[])))</f>
        <v>Chipps</v>
      </c>
      <c r="E812" t="str" cm="1">
        <f t="array" ref="E812">IF(ROW()&lt;=ROWS(Table1[]), INDEX(Table1[Station Code], ROW()), INDEX(Table2[Station], ROW()-ROWS(Table1[])))</f>
        <v>SB018M</v>
      </c>
      <c r="F812" cm="1">
        <f t="array" ref="F812">IF(ROW()&lt;=ROWS(Table1[]), INDEX(Table1[Region], ROW()), INDEX(Table2[Region], ROW()-ROWS(Table1[])))</f>
        <v>0</v>
      </c>
      <c r="G812" cm="1">
        <f t="array" ref="G812">IF(ROW()&lt;=ROWS(Table1[]), INDEX(Table1[Subregion], ROW()), INDEX(Table2[Subregion], ROW()-ROWS(Table1[])))</f>
        <v>0</v>
      </c>
      <c r="H812" t="str" cm="1">
        <f t="array" ref="H812">IF(ROW()&lt;=ROWS(Table1[]), INDEX(Table1[Stratum], ROW()), INDEX(Table2[Stratum], ROW()-ROWS(Table1[])))</f>
        <v>Chipps Island</v>
      </c>
      <c r="I812" cm="1">
        <f t="array" ref="I812">IF(ROW()&lt;=ROWS(Table1[]), INDEX(Table1[Fork Length], ROW()), INDEX(Table2[Length], ROW()-ROWS(Table1[])))</f>
        <v>80</v>
      </c>
      <c r="J812" cm="1">
        <f t="array" ref="J812">IF(ROW()&lt;=ROWS(Table1[]), INDEX(Table1[Catch], ROW()), INDEX(Table2[Frequency], ROW()-ROWS(Table1[])))</f>
        <v>1</v>
      </c>
      <c r="K812" t="str" cm="1">
        <f t="array" ref="K812">IF(ROW()&lt;=ROWS(Table1[]), INDEX(Table1[Life Stage], ROW()), INDEX(Table2[Life Stage], ROW()-ROWS(Table1[])))</f>
        <v>Juvenile</v>
      </c>
      <c r="L812" s="50" cm="1">
        <f t="array" ref="L812">IF(ROW()&lt;=ROWS(Table1[]), INDEX(Table1[SalvageSum], ROW()), INDEX(Table2[SalvageSum], ROW()-ROWS(Table1[])))</f>
        <v>0</v>
      </c>
      <c r="M812" s="50" cm="1">
        <f t="array" ref="M812">IF(ROW()&lt;=ROWS(Table1[]), INDEX(Table1[ExpSalv], ROW()), INDEX(Table2[ExpSalv], ROW()-ROWS(Table1[])))</f>
        <v>0</v>
      </c>
      <c r="N812" t="str" cm="1">
        <f t="array" ref="N812">IF(ROW()&lt;=ROWS(Table1[]), INDEX(Table1[Agency], ROW()), INDEX(Table2[Agency], ROW()-ROWS(Table1[])))</f>
        <v>USFWS</v>
      </c>
      <c r="O812" cm="1">
        <f t="array" ref="O812">IF(ROW()&lt;=ROWS(Table1[]), INDEX(Table1[Notes], ROW()), INDEX(Table2[Comments], ROW()-ROWS(Table1[])))</f>
        <v>0</v>
      </c>
    </row>
    <row r="813" spans="1:15" x14ac:dyDescent="0.25">
      <c r="A813" cm="1">
        <f t="array" ref="A813">IF(ROW()&lt;=ROWS(Table1[]), INDEX(Table1[SurveyNo], ROW()), INDEX(Table2[SurveyNo], ROW()-ROWS(Table1[])))</f>
        <v>0</v>
      </c>
      <c r="B813" s="77" cm="1">
        <f t="array" ref="B813">IF(ROW()&lt;=ROWS(Table1[]), INDEX(Table1[Date], ROW()), INDEX(Table2[Date], ROW()-ROWS(Table1[])))</f>
        <v>45670</v>
      </c>
      <c r="C813" cm="1">
        <f t="array" ref="C813">IF(ROW()&lt;=ROWS(Table1[]), INDEX(Table1[SampleID], ROW()), INDEX(Table2[SampleID], ROW()-ROWS(Table1[])))</f>
        <v>0</v>
      </c>
      <c r="D813" t="str" cm="1">
        <f t="array" ref="D813">IF(ROW()&lt;=ROWS(Table1[]), INDEX(Table1[Survey], ROW()), INDEX(Table2[Survey], ROW()-ROWS(Table1[])))</f>
        <v>Chipps</v>
      </c>
      <c r="E813" t="str" cm="1">
        <f t="array" ref="E813">IF(ROW()&lt;=ROWS(Table1[]), INDEX(Table1[Station Code], ROW()), INDEX(Table2[Station], ROW()-ROWS(Table1[])))</f>
        <v>SB018M</v>
      </c>
      <c r="F813" cm="1">
        <f t="array" ref="F813">IF(ROW()&lt;=ROWS(Table1[]), INDEX(Table1[Region], ROW()), INDEX(Table2[Region], ROW()-ROWS(Table1[])))</f>
        <v>0</v>
      </c>
      <c r="G813" cm="1">
        <f t="array" ref="G813">IF(ROW()&lt;=ROWS(Table1[]), INDEX(Table1[Subregion], ROW()), INDEX(Table2[Subregion], ROW()-ROWS(Table1[])))</f>
        <v>0</v>
      </c>
      <c r="H813" t="str" cm="1">
        <f t="array" ref="H813">IF(ROW()&lt;=ROWS(Table1[]), INDEX(Table1[Stratum], ROW()), INDEX(Table2[Stratum], ROW()-ROWS(Table1[])))</f>
        <v>Chipps Island</v>
      </c>
      <c r="I813" cm="1">
        <f t="array" ref="I813">IF(ROW()&lt;=ROWS(Table1[]), INDEX(Table1[Fork Length], ROW()), INDEX(Table2[Length], ROW()-ROWS(Table1[])))</f>
        <v>110</v>
      </c>
      <c r="J813" cm="1">
        <f t="array" ref="J813">IF(ROW()&lt;=ROWS(Table1[]), INDEX(Table1[Catch], ROW()), INDEX(Table2[Frequency], ROW()-ROWS(Table1[])))</f>
        <v>2</v>
      </c>
      <c r="K813" t="str" cm="1">
        <f t="array" ref="K813">IF(ROW()&lt;=ROWS(Table1[]), INDEX(Table1[Life Stage], ROW()), INDEX(Table2[Life Stage], ROW()-ROWS(Table1[])))</f>
        <v>Adult</v>
      </c>
      <c r="L813" s="50" cm="1">
        <f t="array" ref="L813">IF(ROW()&lt;=ROWS(Table1[]), INDEX(Table1[SalvageSum], ROW()), INDEX(Table2[SalvageSum], ROW()-ROWS(Table1[])))</f>
        <v>0</v>
      </c>
      <c r="M813" s="50" cm="1">
        <f t="array" ref="M813">IF(ROW()&lt;=ROWS(Table1[]), INDEX(Table1[ExpSalv], ROW()), INDEX(Table2[ExpSalv], ROW()-ROWS(Table1[])))</f>
        <v>0</v>
      </c>
      <c r="N813" t="str" cm="1">
        <f t="array" ref="N813">IF(ROW()&lt;=ROWS(Table1[]), INDEX(Table1[Agency], ROW()), INDEX(Table2[Agency], ROW()-ROWS(Table1[])))</f>
        <v>USFWS</v>
      </c>
      <c r="O813" cm="1">
        <f t="array" ref="O813">IF(ROW()&lt;=ROWS(Table1[]), INDEX(Table1[Notes], ROW()), INDEX(Table2[Comments], ROW()-ROWS(Table1[])))</f>
        <v>0</v>
      </c>
    </row>
    <row r="814" spans="1:15" x14ac:dyDescent="0.25">
      <c r="A814" cm="1">
        <f t="array" ref="A814">IF(ROW()&lt;=ROWS(Table1[]), INDEX(Table1[SurveyNo], ROW()), INDEX(Table2[SurveyNo], ROW()-ROWS(Table1[])))</f>
        <v>0</v>
      </c>
      <c r="B814" s="77" cm="1">
        <f t="array" ref="B814">IF(ROW()&lt;=ROWS(Table1[]), INDEX(Table1[Date], ROW()), INDEX(Table2[Date], ROW()-ROWS(Table1[])))</f>
        <v>45670</v>
      </c>
      <c r="C814" cm="1">
        <f t="array" ref="C814">IF(ROW()&lt;=ROWS(Table1[]), INDEX(Table1[SampleID], ROW()), INDEX(Table2[SampleID], ROW()-ROWS(Table1[])))</f>
        <v>0</v>
      </c>
      <c r="D814" t="str" cm="1">
        <f t="array" ref="D814">IF(ROW()&lt;=ROWS(Table1[]), INDEX(Table1[Survey], ROW()), INDEX(Table2[Survey], ROW()-ROWS(Table1[])))</f>
        <v>Chipps</v>
      </c>
      <c r="E814" t="str" cm="1">
        <f t="array" ref="E814">IF(ROW()&lt;=ROWS(Table1[]), INDEX(Table1[Station Code], ROW()), INDEX(Table2[Station], ROW()-ROWS(Table1[])))</f>
        <v>SB018N</v>
      </c>
      <c r="F814" cm="1">
        <f t="array" ref="F814">IF(ROW()&lt;=ROWS(Table1[]), INDEX(Table1[Region], ROW()), INDEX(Table2[Region], ROW()-ROWS(Table1[])))</f>
        <v>0</v>
      </c>
      <c r="G814" cm="1">
        <f t="array" ref="G814">IF(ROW()&lt;=ROWS(Table1[]), INDEX(Table1[Subregion], ROW()), INDEX(Table2[Subregion], ROW()-ROWS(Table1[])))</f>
        <v>0</v>
      </c>
      <c r="H814" t="str" cm="1">
        <f t="array" ref="H814">IF(ROW()&lt;=ROWS(Table1[]), INDEX(Table1[Stratum], ROW()), INDEX(Table2[Stratum], ROW()-ROWS(Table1[])))</f>
        <v>Chipps Island</v>
      </c>
      <c r="I814" cm="1">
        <f t="array" ref="I814">IF(ROW()&lt;=ROWS(Table1[]), INDEX(Table1[Fork Length], ROW()), INDEX(Table2[Length], ROW()-ROWS(Table1[])))</f>
        <v>75</v>
      </c>
      <c r="J814" cm="1">
        <f t="array" ref="J814">IF(ROW()&lt;=ROWS(Table1[]), INDEX(Table1[Catch], ROW()), INDEX(Table2[Frequency], ROW()-ROWS(Table1[])))</f>
        <v>1</v>
      </c>
      <c r="K814" t="str" cm="1">
        <f t="array" ref="K814">IF(ROW()&lt;=ROWS(Table1[]), INDEX(Table1[Life Stage], ROW()), INDEX(Table2[Life Stage], ROW()-ROWS(Table1[])))</f>
        <v>Juvenile</v>
      </c>
      <c r="L814" s="50" cm="1">
        <f t="array" ref="L814">IF(ROW()&lt;=ROWS(Table1[]), INDEX(Table1[SalvageSum], ROW()), INDEX(Table2[SalvageSum], ROW()-ROWS(Table1[])))</f>
        <v>0</v>
      </c>
      <c r="M814" s="50" cm="1">
        <f t="array" ref="M814">IF(ROW()&lt;=ROWS(Table1[]), INDEX(Table1[ExpSalv], ROW()), INDEX(Table2[ExpSalv], ROW()-ROWS(Table1[])))</f>
        <v>0</v>
      </c>
      <c r="N814" t="str" cm="1">
        <f t="array" ref="N814">IF(ROW()&lt;=ROWS(Table1[]), INDEX(Table1[Agency], ROW()), INDEX(Table2[Agency], ROW()-ROWS(Table1[])))</f>
        <v>USFWS</v>
      </c>
      <c r="O814" cm="1">
        <f t="array" ref="O814">IF(ROW()&lt;=ROWS(Table1[]), INDEX(Table1[Notes], ROW()), INDEX(Table2[Comments], ROW()-ROWS(Table1[])))</f>
        <v>0</v>
      </c>
    </row>
    <row r="815" spans="1:15" x14ac:dyDescent="0.25">
      <c r="A815" cm="1">
        <f t="array" ref="A815">IF(ROW()&lt;=ROWS(Table1[]), INDEX(Table1[SurveyNo], ROW()), INDEX(Table2[SurveyNo], ROW()-ROWS(Table1[])))</f>
        <v>0</v>
      </c>
      <c r="B815" s="77" cm="1">
        <f t="array" ref="B815">IF(ROW()&lt;=ROWS(Table1[]), INDEX(Table1[Date], ROW()), INDEX(Table2[Date], ROW()-ROWS(Table1[])))</f>
        <v>45670</v>
      </c>
      <c r="C815" cm="1">
        <f t="array" ref="C815">IF(ROW()&lt;=ROWS(Table1[]), INDEX(Table1[SampleID], ROW()), INDEX(Table2[SampleID], ROW()-ROWS(Table1[])))</f>
        <v>0</v>
      </c>
      <c r="D815" t="str" cm="1">
        <f t="array" ref="D815">IF(ROW()&lt;=ROWS(Table1[]), INDEX(Table1[Survey], ROW()), INDEX(Table2[Survey], ROW()-ROWS(Table1[])))</f>
        <v>Chipps</v>
      </c>
      <c r="E815" t="str" cm="1">
        <f t="array" ref="E815">IF(ROW()&lt;=ROWS(Table1[]), INDEX(Table1[Station Code], ROW()), INDEX(Table2[Station], ROW()-ROWS(Table1[])))</f>
        <v>SB018N</v>
      </c>
      <c r="F815" cm="1">
        <f t="array" ref="F815">IF(ROW()&lt;=ROWS(Table1[]), INDEX(Table1[Region], ROW()), INDEX(Table2[Region], ROW()-ROWS(Table1[])))</f>
        <v>0</v>
      </c>
      <c r="G815" cm="1">
        <f t="array" ref="G815">IF(ROW()&lt;=ROWS(Table1[]), INDEX(Table1[Subregion], ROW()), INDEX(Table2[Subregion], ROW()-ROWS(Table1[])))</f>
        <v>0</v>
      </c>
      <c r="H815" t="str" cm="1">
        <f t="array" ref="H815">IF(ROW()&lt;=ROWS(Table1[]), INDEX(Table1[Stratum], ROW()), INDEX(Table2[Stratum], ROW()-ROWS(Table1[])))</f>
        <v>Chipps Island</v>
      </c>
      <c r="I815" cm="1">
        <f t="array" ref="I815">IF(ROW()&lt;=ROWS(Table1[]), INDEX(Table1[Fork Length], ROW()), INDEX(Table2[Length], ROW()-ROWS(Table1[])))</f>
        <v>95</v>
      </c>
      <c r="J815" cm="1">
        <f t="array" ref="J815">IF(ROW()&lt;=ROWS(Table1[]), INDEX(Table1[Catch], ROW()), INDEX(Table2[Frequency], ROW()-ROWS(Table1[])))</f>
        <v>1</v>
      </c>
      <c r="K815" t="str" cm="1">
        <f t="array" ref="K815">IF(ROW()&lt;=ROWS(Table1[]), INDEX(Table1[Life Stage], ROW()), INDEX(Table2[Life Stage], ROW()-ROWS(Table1[])))</f>
        <v>Adult</v>
      </c>
      <c r="L815" s="50" cm="1">
        <f t="array" ref="L815">IF(ROW()&lt;=ROWS(Table1[]), INDEX(Table1[SalvageSum], ROW()), INDEX(Table2[SalvageSum], ROW()-ROWS(Table1[])))</f>
        <v>0</v>
      </c>
      <c r="M815" s="50" cm="1">
        <f t="array" ref="M815">IF(ROW()&lt;=ROWS(Table1[]), INDEX(Table1[ExpSalv], ROW()), INDEX(Table2[ExpSalv], ROW()-ROWS(Table1[])))</f>
        <v>0</v>
      </c>
      <c r="N815" t="str" cm="1">
        <f t="array" ref="N815">IF(ROW()&lt;=ROWS(Table1[]), INDEX(Table1[Agency], ROW()), INDEX(Table2[Agency], ROW()-ROWS(Table1[])))</f>
        <v>USFWS</v>
      </c>
      <c r="O815" cm="1">
        <f t="array" ref="O815">IF(ROW()&lt;=ROWS(Table1[]), INDEX(Table1[Notes], ROW()), INDEX(Table2[Comments], ROW()-ROWS(Table1[])))</f>
        <v>0</v>
      </c>
    </row>
    <row r="816" spans="1:15" x14ac:dyDescent="0.25">
      <c r="A816" cm="1">
        <f t="array" ref="A816">IF(ROW()&lt;=ROWS(Table1[]), INDEX(Table1[SurveyNo], ROW()), INDEX(Table2[SurveyNo], ROW()-ROWS(Table1[])))</f>
        <v>0</v>
      </c>
      <c r="B816" s="77" cm="1">
        <f t="array" ref="B816">IF(ROW()&lt;=ROWS(Table1[]), INDEX(Table1[Date], ROW()), INDEX(Table2[Date], ROW()-ROWS(Table1[])))</f>
        <v>45672</v>
      </c>
      <c r="C816" cm="1">
        <f t="array" ref="C816">IF(ROW()&lt;=ROWS(Table1[]), INDEX(Table1[SampleID], ROW()), INDEX(Table2[SampleID], ROW()-ROWS(Table1[])))</f>
        <v>0</v>
      </c>
      <c r="D816" t="str" cm="1">
        <f t="array" ref="D816">IF(ROW()&lt;=ROWS(Table1[]), INDEX(Table1[Survey], ROW()), INDEX(Table2[Survey], ROW()-ROWS(Table1[])))</f>
        <v>Chipps</v>
      </c>
      <c r="E816" t="str" cm="1">
        <f t="array" ref="E816">IF(ROW()&lt;=ROWS(Table1[]), INDEX(Table1[Station Code], ROW()), INDEX(Table2[Station], ROW()-ROWS(Table1[])))</f>
        <v>SB018M</v>
      </c>
      <c r="F816" cm="1">
        <f t="array" ref="F816">IF(ROW()&lt;=ROWS(Table1[]), INDEX(Table1[Region], ROW()), INDEX(Table2[Region], ROW()-ROWS(Table1[])))</f>
        <v>0</v>
      </c>
      <c r="G816" cm="1">
        <f t="array" ref="G816">IF(ROW()&lt;=ROWS(Table1[]), INDEX(Table1[Subregion], ROW()), INDEX(Table2[Subregion], ROW()-ROWS(Table1[])))</f>
        <v>0</v>
      </c>
      <c r="H816" t="str" cm="1">
        <f t="array" ref="H816">IF(ROW()&lt;=ROWS(Table1[]), INDEX(Table1[Stratum], ROW()), INDEX(Table2[Stratum], ROW()-ROWS(Table1[])))</f>
        <v>Chipps Island</v>
      </c>
      <c r="I816" cm="1">
        <f t="array" ref="I816">IF(ROW()&lt;=ROWS(Table1[]), INDEX(Table1[Fork Length], ROW()), INDEX(Table2[Length], ROW()-ROWS(Table1[])))</f>
        <v>78</v>
      </c>
      <c r="J816" cm="1">
        <f t="array" ref="J816">IF(ROW()&lt;=ROWS(Table1[]), INDEX(Table1[Catch], ROW()), INDEX(Table2[Frequency], ROW()-ROWS(Table1[])))</f>
        <v>1</v>
      </c>
      <c r="K816" t="str" cm="1">
        <f t="array" ref="K816">IF(ROW()&lt;=ROWS(Table1[]), INDEX(Table1[Life Stage], ROW()), INDEX(Table2[Life Stage], ROW()-ROWS(Table1[])))</f>
        <v>Juvenile</v>
      </c>
      <c r="L816" s="50" cm="1">
        <f t="array" ref="L816">IF(ROW()&lt;=ROWS(Table1[]), INDEX(Table1[SalvageSum], ROW()), INDEX(Table2[SalvageSum], ROW()-ROWS(Table1[])))</f>
        <v>0</v>
      </c>
      <c r="M816" s="50" cm="1">
        <f t="array" ref="M816">IF(ROW()&lt;=ROWS(Table1[]), INDEX(Table1[ExpSalv], ROW()), INDEX(Table2[ExpSalv], ROW()-ROWS(Table1[])))</f>
        <v>0</v>
      </c>
      <c r="N816" t="str" cm="1">
        <f t="array" ref="N816">IF(ROW()&lt;=ROWS(Table1[]), INDEX(Table1[Agency], ROW()), INDEX(Table2[Agency], ROW()-ROWS(Table1[])))</f>
        <v>USFWS</v>
      </c>
      <c r="O816" cm="1">
        <f t="array" ref="O816">IF(ROW()&lt;=ROWS(Table1[]), INDEX(Table1[Notes], ROW()), INDEX(Table2[Comments], ROW()-ROWS(Table1[])))</f>
        <v>0</v>
      </c>
    </row>
    <row r="817" spans="1:15" x14ac:dyDescent="0.25">
      <c r="A817" cm="1">
        <f t="array" ref="A817">IF(ROW()&lt;=ROWS(Table1[]), INDEX(Table1[SurveyNo], ROW()), INDEX(Table2[SurveyNo], ROW()-ROWS(Table1[])))</f>
        <v>0</v>
      </c>
      <c r="B817" s="77" cm="1">
        <f t="array" ref="B817">IF(ROW()&lt;=ROWS(Table1[]), INDEX(Table1[Date], ROW()), INDEX(Table2[Date], ROW()-ROWS(Table1[])))</f>
        <v>45672</v>
      </c>
      <c r="C817" cm="1">
        <f t="array" ref="C817">IF(ROW()&lt;=ROWS(Table1[]), INDEX(Table1[SampleID], ROW()), INDEX(Table2[SampleID], ROW()-ROWS(Table1[])))</f>
        <v>0</v>
      </c>
      <c r="D817" t="str" cm="1">
        <f t="array" ref="D817">IF(ROW()&lt;=ROWS(Table1[]), INDEX(Table1[Survey], ROW()), INDEX(Table2[Survey], ROW()-ROWS(Table1[])))</f>
        <v>Chipps</v>
      </c>
      <c r="E817" t="str" cm="1">
        <f t="array" ref="E817">IF(ROW()&lt;=ROWS(Table1[]), INDEX(Table1[Station Code], ROW()), INDEX(Table2[Station], ROW()-ROWS(Table1[])))</f>
        <v>SB018M</v>
      </c>
      <c r="F817" cm="1">
        <f t="array" ref="F817">IF(ROW()&lt;=ROWS(Table1[]), INDEX(Table1[Region], ROW()), INDEX(Table2[Region], ROW()-ROWS(Table1[])))</f>
        <v>0</v>
      </c>
      <c r="G817" cm="1">
        <f t="array" ref="G817">IF(ROW()&lt;=ROWS(Table1[]), INDEX(Table1[Subregion], ROW()), INDEX(Table2[Subregion], ROW()-ROWS(Table1[])))</f>
        <v>0</v>
      </c>
      <c r="H817" t="str" cm="1">
        <f t="array" ref="H817">IF(ROW()&lt;=ROWS(Table1[]), INDEX(Table1[Stratum], ROW()), INDEX(Table2[Stratum], ROW()-ROWS(Table1[])))</f>
        <v>Chipps Island</v>
      </c>
      <c r="I817" cm="1">
        <f t="array" ref="I817">IF(ROW()&lt;=ROWS(Table1[]), INDEX(Table1[Fork Length], ROW()), INDEX(Table2[Length], ROW()-ROWS(Table1[])))</f>
        <v>82</v>
      </c>
      <c r="J817" cm="1">
        <f t="array" ref="J817">IF(ROW()&lt;=ROWS(Table1[]), INDEX(Table1[Catch], ROW()), INDEX(Table2[Frequency], ROW()-ROWS(Table1[])))</f>
        <v>1</v>
      </c>
      <c r="K817" t="str" cm="1">
        <f t="array" ref="K817">IF(ROW()&lt;=ROWS(Table1[]), INDEX(Table1[Life Stage], ROW()), INDEX(Table2[Life Stage], ROW()-ROWS(Table1[])))</f>
        <v>Juvenile</v>
      </c>
      <c r="L817" s="50" cm="1">
        <f t="array" ref="L817">IF(ROW()&lt;=ROWS(Table1[]), INDEX(Table1[SalvageSum], ROW()), INDEX(Table2[SalvageSum], ROW()-ROWS(Table1[])))</f>
        <v>0</v>
      </c>
      <c r="M817" s="50" cm="1">
        <f t="array" ref="M817">IF(ROW()&lt;=ROWS(Table1[]), INDEX(Table1[ExpSalv], ROW()), INDEX(Table2[ExpSalv], ROW()-ROWS(Table1[])))</f>
        <v>0</v>
      </c>
      <c r="N817" t="str" cm="1">
        <f t="array" ref="N817">IF(ROW()&lt;=ROWS(Table1[]), INDEX(Table1[Agency], ROW()), INDEX(Table2[Agency], ROW()-ROWS(Table1[])))</f>
        <v>USFWS</v>
      </c>
      <c r="O817" cm="1">
        <f t="array" ref="O817">IF(ROW()&lt;=ROWS(Table1[]), INDEX(Table1[Notes], ROW()), INDEX(Table2[Comments], ROW()-ROWS(Table1[])))</f>
        <v>0</v>
      </c>
    </row>
    <row r="818" spans="1:15" x14ac:dyDescent="0.25">
      <c r="A818" cm="1">
        <f t="array" ref="A818">IF(ROW()&lt;=ROWS(Table1[]), INDEX(Table1[SurveyNo], ROW()), INDEX(Table2[SurveyNo], ROW()-ROWS(Table1[])))</f>
        <v>0</v>
      </c>
      <c r="B818" s="77" cm="1">
        <f t="array" ref="B818">IF(ROW()&lt;=ROWS(Table1[]), INDEX(Table1[Date], ROW()), INDEX(Table2[Date], ROW()-ROWS(Table1[])))</f>
        <v>45672</v>
      </c>
      <c r="C818" cm="1">
        <f t="array" ref="C818">IF(ROW()&lt;=ROWS(Table1[]), INDEX(Table1[SampleID], ROW()), INDEX(Table2[SampleID], ROW()-ROWS(Table1[])))</f>
        <v>0</v>
      </c>
      <c r="D818" t="str" cm="1">
        <f t="array" ref="D818">IF(ROW()&lt;=ROWS(Table1[]), INDEX(Table1[Survey], ROW()), INDEX(Table2[Survey], ROW()-ROWS(Table1[])))</f>
        <v>Chipps</v>
      </c>
      <c r="E818" t="str" cm="1">
        <f t="array" ref="E818">IF(ROW()&lt;=ROWS(Table1[]), INDEX(Table1[Station Code], ROW()), INDEX(Table2[Station], ROW()-ROWS(Table1[])))</f>
        <v>SB018M</v>
      </c>
      <c r="F818" cm="1">
        <f t="array" ref="F818">IF(ROW()&lt;=ROWS(Table1[]), INDEX(Table1[Region], ROW()), INDEX(Table2[Region], ROW()-ROWS(Table1[])))</f>
        <v>0</v>
      </c>
      <c r="G818" cm="1">
        <f t="array" ref="G818">IF(ROW()&lt;=ROWS(Table1[]), INDEX(Table1[Subregion], ROW()), INDEX(Table2[Subregion], ROW()-ROWS(Table1[])))</f>
        <v>0</v>
      </c>
      <c r="H818" t="str" cm="1">
        <f t="array" ref="H818">IF(ROW()&lt;=ROWS(Table1[]), INDEX(Table1[Stratum], ROW()), INDEX(Table2[Stratum], ROW()-ROWS(Table1[])))</f>
        <v>Chipps Island</v>
      </c>
      <c r="I818" cm="1">
        <f t="array" ref="I818">IF(ROW()&lt;=ROWS(Table1[]), INDEX(Table1[Fork Length], ROW()), INDEX(Table2[Length], ROW()-ROWS(Table1[])))</f>
        <v>88</v>
      </c>
      <c r="J818" cm="1">
        <f t="array" ref="J818">IF(ROW()&lt;=ROWS(Table1[]), INDEX(Table1[Catch], ROW()), INDEX(Table2[Frequency], ROW()-ROWS(Table1[])))</f>
        <v>1</v>
      </c>
      <c r="K818" t="str" cm="1">
        <f t="array" ref="K818">IF(ROW()&lt;=ROWS(Table1[]), INDEX(Table1[Life Stage], ROW()), INDEX(Table2[Life Stage], ROW()-ROWS(Table1[])))</f>
        <v>Adult</v>
      </c>
      <c r="L818" s="50" cm="1">
        <f t="array" ref="L818">IF(ROW()&lt;=ROWS(Table1[]), INDEX(Table1[SalvageSum], ROW()), INDEX(Table2[SalvageSum], ROW()-ROWS(Table1[])))</f>
        <v>0</v>
      </c>
      <c r="M818" s="50" cm="1">
        <f t="array" ref="M818">IF(ROW()&lt;=ROWS(Table1[]), INDEX(Table1[ExpSalv], ROW()), INDEX(Table2[ExpSalv], ROW()-ROWS(Table1[])))</f>
        <v>0</v>
      </c>
      <c r="N818" t="str" cm="1">
        <f t="array" ref="N818">IF(ROW()&lt;=ROWS(Table1[]), INDEX(Table1[Agency], ROW()), INDEX(Table2[Agency], ROW()-ROWS(Table1[])))</f>
        <v>USFWS</v>
      </c>
      <c r="O818" cm="1">
        <f t="array" ref="O818">IF(ROW()&lt;=ROWS(Table1[]), INDEX(Table1[Notes], ROW()), INDEX(Table2[Comments], ROW()-ROWS(Table1[])))</f>
        <v>0</v>
      </c>
    </row>
    <row r="819" spans="1:15" x14ac:dyDescent="0.25">
      <c r="A819" cm="1">
        <f t="array" ref="A819">IF(ROW()&lt;=ROWS(Table1[]), INDEX(Table1[SurveyNo], ROW()), INDEX(Table2[SurveyNo], ROW()-ROWS(Table1[])))</f>
        <v>0</v>
      </c>
      <c r="B819" s="77" cm="1">
        <f t="array" ref="B819">IF(ROW()&lt;=ROWS(Table1[]), INDEX(Table1[Date], ROW()), INDEX(Table2[Date], ROW()-ROWS(Table1[])))</f>
        <v>45672</v>
      </c>
      <c r="C819" cm="1">
        <f t="array" ref="C819">IF(ROW()&lt;=ROWS(Table1[]), INDEX(Table1[SampleID], ROW()), INDEX(Table2[SampleID], ROW()-ROWS(Table1[])))</f>
        <v>0</v>
      </c>
      <c r="D819" t="str" cm="1">
        <f t="array" ref="D819">IF(ROW()&lt;=ROWS(Table1[]), INDEX(Table1[Survey], ROW()), INDEX(Table2[Survey], ROW()-ROWS(Table1[])))</f>
        <v>Chipps</v>
      </c>
      <c r="E819" t="str" cm="1">
        <f t="array" ref="E819">IF(ROW()&lt;=ROWS(Table1[]), INDEX(Table1[Station Code], ROW()), INDEX(Table2[Station], ROW()-ROWS(Table1[])))</f>
        <v>SB018M</v>
      </c>
      <c r="F819" cm="1">
        <f t="array" ref="F819">IF(ROW()&lt;=ROWS(Table1[]), INDEX(Table1[Region], ROW()), INDEX(Table2[Region], ROW()-ROWS(Table1[])))</f>
        <v>0</v>
      </c>
      <c r="G819" cm="1">
        <f t="array" ref="G819">IF(ROW()&lt;=ROWS(Table1[]), INDEX(Table1[Subregion], ROW()), INDEX(Table2[Subregion], ROW()-ROWS(Table1[])))</f>
        <v>0</v>
      </c>
      <c r="H819" t="str" cm="1">
        <f t="array" ref="H819">IF(ROW()&lt;=ROWS(Table1[]), INDEX(Table1[Stratum], ROW()), INDEX(Table2[Stratum], ROW()-ROWS(Table1[])))</f>
        <v>Chipps Island</v>
      </c>
      <c r="I819" cm="1">
        <f t="array" ref="I819">IF(ROW()&lt;=ROWS(Table1[]), INDEX(Table1[Fork Length], ROW()), INDEX(Table2[Length], ROW()-ROWS(Table1[])))</f>
        <v>108</v>
      </c>
      <c r="J819" cm="1">
        <f t="array" ref="J819">IF(ROW()&lt;=ROWS(Table1[]), INDEX(Table1[Catch], ROW()), INDEX(Table2[Frequency], ROW()-ROWS(Table1[])))</f>
        <v>1</v>
      </c>
      <c r="K819" t="str" cm="1">
        <f t="array" ref="K819">IF(ROW()&lt;=ROWS(Table1[]), INDEX(Table1[Life Stage], ROW()), INDEX(Table2[Life Stage], ROW()-ROWS(Table1[])))</f>
        <v>Adult</v>
      </c>
      <c r="L819" s="50" cm="1">
        <f t="array" ref="L819">IF(ROW()&lt;=ROWS(Table1[]), INDEX(Table1[SalvageSum], ROW()), INDEX(Table2[SalvageSum], ROW()-ROWS(Table1[])))</f>
        <v>0</v>
      </c>
      <c r="M819" s="50" cm="1">
        <f t="array" ref="M819">IF(ROW()&lt;=ROWS(Table1[]), INDEX(Table1[ExpSalv], ROW()), INDEX(Table2[ExpSalv], ROW()-ROWS(Table1[])))</f>
        <v>0</v>
      </c>
      <c r="N819" t="str" cm="1">
        <f t="array" ref="N819">IF(ROW()&lt;=ROWS(Table1[]), INDEX(Table1[Agency], ROW()), INDEX(Table2[Agency], ROW()-ROWS(Table1[])))</f>
        <v>USFWS</v>
      </c>
      <c r="O819" cm="1">
        <f t="array" ref="O819">IF(ROW()&lt;=ROWS(Table1[]), INDEX(Table1[Notes], ROW()), INDEX(Table2[Comments], ROW()-ROWS(Table1[])))</f>
        <v>0</v>
      </c>
    </row>
    <row r="820" spans="1:15" x14ac:dyDescent="0.25">
      <c r="A820" cm="1">
        <f t="array" ref="A820">IF(ROW()&lt;=ROWS(Table1[]), INDEX(Table1[SurveyNo], ROW()), INDEX(Table2[SurveyNo], ROW()-ROWS(Table1[])))</f>
        <v>0</v>
      </c>
      <c r="B820" s="77" cm="1">
        <f t="array" ref="B820">IF(ROW()&lt;=ROWS(Table1[]), INDEX(Table1[Date], ROW()), INDEX(Table2[Date], ROW()-ROWS(Table1[])))</f>
        <v>45672</v>
      </c>
      <c r="C820" cm="1">
        <f t="array" ref="C820">IF(ROW()&lt;=ROWS(Table1[]), INDEX(Table1[SampleID], ROW()), INDEX(Table2[SampleID], ROW()-ROWS(Table1[])))</f>
        <v>0</v>
      </c>
      <c r="D820" t="str" cm="1">
        <f t="array" ref="D820">IF(ROW()&lt;=ROWS(Table1[]), INDEX(Table1[Survey], ROW()), INDEX(Table2[Survey], ROW()-ROWS(Table1[])))</f>
        <v>Chipps</v>
      </c>
      <c r="E820" t="str" cm="1">
        <f t="array" ref="E820">IF(ROW()&lt;=ROWS(Table1[]), INDEX(Table1[Station Code], ROW()), INDEX(Table2[Station], ROW()-ROWS(Table1[])))</f>
        <v>SB018M</v>
      </c>
      <c r="F820" cm="1">
        <f t="array" ref="F820">IF(ROW()&lt;=ROWS(Table1[]), INDEX(Table1[Region], ROW()), INDEX(Table2[Region], ROW()-ROWS(Table1[])))</f>
        <v>0</v>
      </c>
      <c r="G820" cm="1">
        <f t="array" ref="G820">IF(ROW()&lt;=ROWS(Table1[]), INDEX(Table1[Subregion], ROW()), INDEX(Table2[Subregion], ROW()-ROWS(Table1[])))</f>
        <v>0</v>
      </c>
      <c r="H820" t="str" cm="1">
        <f t="array" ref="H820">IF(ROW()&lt;=ROWS(Table1[]), INDEX(Table1[Stratum], ROW()), INDEX(Table2[Stratum], ROW()-ROWS(Table1[])))</f>
        <v>Chipps Island</v>
      </c>
      <c r="I820" cm="1">
        <f t="array" ref="I820">IF(ROW()&lt;=ROWS(Table1[]), INDEX(Table1[Fork Length], ROW()), INDEX(Table2[Length], ROW()-ROWS(Table1[])))</f>
        <v>117</v>
      </c>
      <c r="J820" cm="1">
        <f t="array" ref="J820">IF(ROW()&lt;=ROWS(Table1[]), INDEX(Table1[Catch], ROW()), INDEX(Table2[Frequency], ROW()-ROWS(Table1[])))</f>
        <v>1</v>
      </c>
      <c r="K820" t="str" cm="1">
        <f t="array" ref="K820">IF(ROW()&lt;=ROWS(Table1[]), INDEX(Table1[Life Stage], ROW()), INDEX(Table2[Life Stage], ROW()-ROWS(Table1[])))</f>
        <v>Adult</v>
      </c>
      <c r="L820" s="50" cm="1">
        <f t="array" ref="L820">IF(ROW()&lt;=ROWS(Table1[]), INDEX(Table1[SalvageSum], ROW()), INDEX(Table2[SalvageSum], ROW()-ROWS(Table1[])))</f>
        <v>0</v>
      </c>
      <c r="M820" s="50" cm="1">
        <f t="array" ref="M820">IF(ROW()&lt;=ROWS(Table1[]), INDEX(Table1[ExpSalv], ROW()), INDEX(Table2[ExpSalv], ROW()-ROWS(Table1[])))</f>
        <v>0</v>
      </c>
      <c r="N820" t="str" cm="1">
        <f t="array" ref="N820">IF(ROW()&lt;=ROWS(Table1[]), INDEX(Table1[Agency], ROW()), INDEX(Table2[Agency], ROW()-ROWS(Table1[])))</f>
        <v>USFWS</v>
      </c>
      <c r="O820" cm="1">
        <f t="array" ref="O820">IF(ROW()&lt;=ROWS(Table1[]), INDEX(Table1[Notes], ROW()), INDEX(Table2[Comments], ROW()-ROWS(Table1[])))</f>
        <v>0</v>
      </c>
    </row>
    <row r="821" spans="1:15" x14ac:dyDescent="0.25">
      <c r="A821" cm="1">
        <f t="array" ref="A821">IF(ROW()&lt;=ROWS(Table1[]), INDEX(Table1[SurveyNo], ROW()), INDEX(Table2[SurveyNo], ROW()-ROWS(Table1[])))</f>
        <v>0</v>
      </c>
      <c r="B821" s="77" cm="1">
        <f t="array" ref="B821">IF(ROW()&lt;=ROWS(Table1[]), INDEX(Table1[Date], ROW()), INDEX(Table2[Date], ROW()-ROWS(Table1[])))</f>
        <v>45672</v>
      </c>
      <c r="C821" cm="1">
        <f t="array" ref="C821">IF(ROW()&lt;=ROWS(Table1[]), INDEX(Table1[SampleID], ROW()), INDEX(Table2[SampleID], ROW()-ROWS(Table1[])))</f>
        <v>0</v>
      </c>
      <c r="D821" t="str" cm="1">
        <f t="array" ref="D821">IF(ROW()&lt;=ROWS(Table1[]), INDEX(Table1[Survey], ROW()), INDEX(Table2[Survey], ROW()-ROWS(Table1[])))</f>
        <v>Chipps</v>
      </c>
      <c r="E821" t="str" cm="1">
        <f t="array" ref="E821">IF(ROW()&lt;=ROWS(Table1[]), INDEX(Table1[Station Code], ROW()), INDEX(Table2[Station], ROW()-ROWS(Table1[])))</f>
        <v>SB018S</v>
      </c>
      <c r="F821" cm="1">
        <f t="array" ref="F821">IF(ROW()&lt;=ROWS(Table1[]), INDEX(Table1[Region], ROW()), INDEX(Table2[Region], ROW()-ROWS(Table1[])))</f>
        <v>0</v>
      </c>
      <c r="G821" cm="1">
        <f t="array" ref="G821">IF(ROW()&lt;=ROWS(Table1[]), INDEX(Table1[Subregion], ROW()), INDEX(Table2[Subregion], ROW()-ROWS(Table1[])))</f>
        <v>0</v>
      </c>
      <c r="H821" t="str" cm="1">
        <f t="array" ref="H821">IF(ROW()&lt;=ROWS(Table1[]), INDEX(Table1[Stratum], ROW()), INDEX(Table2[Stratum], ROW()-ROWS(Table1[])))</f>
        <v>Chipps Island</v>
      </c>
      <c r="I821" cm="1">
        <f t="array" ref="I821">IF(ROW()&lt;=ROWS(Table1[]), INDEX(Table1[Fork Length], ROW()), INDEX(Table2[Length], ROW()-ROWS(Table1[])))</f>
        <v>78</v>
      </c>
      <c r="J821" cm="1">
        <f t="array" ref="J821">IF(ROW()&lt;=ROWS(Table1[]), INDEX(Table1[Catch], ROW()), INDEX(Table2[Frequency], ROW()-ROWS(Table1[])))</f>
        <v>1</v>
      </c>
      <c r="K821" t="str" cm="1">
        <f t="array" ref="K821">IF(ROW()&lt;=ROWS(Table1[]), INDEX(Table1[Life Stage], ROW()), INDEX(Table2[Life Stage], ROW()-ROWS(Table1[])))</f>
        <v>Juvenile</v>
      </c>
      <c r="L821" s="50" cm="1">
        <f t="array" ref="L821">IF(ROW()&lt;=ROWS(Table1[]), INDEX(Table1[SalvageSum], ROW()), INDEX(Table2[SalvageSum], ROW()-ROWS(Table1[])))</f>
        <v>0</v>
      </c>
      <c r="M821" s="50" cm="1">
        <f t="array" ref="M821">IF(ROW()&lt;=ROWS(Table1[]), INDEX(Table1[ExpSalv], ROW()), INDEX(Table2[ExpSalv], ROW()-ROWS(Table1[])))</f>
        <v>0</v>
      </c>
      <c r="N821" t="str" cm="1">
        <f t="array" ref="N821">IF(ROW()&lt;=ROWS(Table1[]), INDEX(Table1[Agency], ROW()), INDEX(Table2[Agency], ROW()-ROWS(Table1[])))</f>
        <v>USFWS</v>
      </c>
      <c r="O821" cm="1">
        <f t="array" ref="O821">IF(ROW()&lt;=ROWS(Table1[]), INDEX(Table1[Notes], ROW()), INDEX(Table2[Comments], ROW()-ROWS(Table1[])))</f>
        <v>0</v>
      </c>
    </row>
    <row r="822" spans="1:15" x14ac:dyDescent="0.25">
      <c r="A822" cm="1">
        <f t="array" ref="A822">IF(ROW()&lt;=ROWS(Table1[]), INDEX(Table1[SurveyNo], ROW()), INDEX(Table2[SurveyNo], ROW()-ROWS(Table1[])))</f>
        <v>0</v>
      </c>
      <c r="B822" s="77" cm="1">
        <f t="array" ref="B822">IF(ROW()&lt;=ROWS(Table1[]), INDEX(Table1[Date], ROW()), INDEX(Table2[Date], ROW()-ROWS(Table1[])))</f>
        <v>45674</v>
      </c>
      <c r="C822" cm="1">
        <f t="array" ref="C822">IF(ROW()&lt;=ROWS(Table1[]), INDEX(Table1[SampleID], ROW()), INDEX(Table2[SampleID], ROW()-ROWS(Table1[])))</f>
        <v>0</v>
      </c>
      <c r="D822" t="str" cm="1">
        <f t="array" ref="D822">IF(ROW()&lt;=ROWS(Table1[]), INDEX(Table1[Survey], ROW()), INDEX(Table2[Survey], ROW()-ROWS(Table1[])))</f>
        <v>Chipps</v>
      </c>
      <c r="E822" t="str" cm="1">
        <f t="array" ref="E822">IF(ROW()&lt;=ROWS(Table1[]), INDEX(Table1[Station Code], ROW()), INDEX(Table2[Station], ROW()-ROWS(Table1[])))</f>
        <v>SB018M</v>
      </c>
      <c r="F822" cm="1">
        <f t="array" ref="F822">IF(ROW()&lt;=ROWS(Table1[]), INDEX(Table1[Region], ROW()), INDEX(Table2[Region], ROW()-ROWS(Table1[])))</f>
        <v>0</v>
      </c>
      <c r="G822" cm="1">
        <f t="array" ref="G822">IF(ROW()&lt;=ROWS(Table1[]), INDEX(Table1[Subregion], ROW()), INDEX(Table2[Subregion], ROW()-ROWS(Table1[])))</f>
        <v>0</v>
      </c>
      <c r="H822" t="str" cm="1">
        <f t="array" ref="H822">IF(ROW()&lt;=ROWS(Table1[]), INDEX(Table1[Stratum], ROW()), INDEX(Table2[Stratum], ROW()-ROWS(Table1[])))</f>
        <v>Chipps Island</v>
      </c>
      <c r="I822" cm="1">
        <f t="array" ref="I822">IF(ROW()&lt;=ROWS(Table1[]), INDEX(Table1[Fork Length], ROW()), INDEX(Table2[Length], ROW()-ROWS(Table1[])))</f>
        <v>75</v>
      </c>
      <c r="J822" cm="1">
        <f t="array" ref="J822">IF(ROW()&lt;=ROWS(Table1[]), INDEX(Table1[Catch], ROW()), INDEX(Table2[Frequency], ROW()-ROWS(Table1[])))</f>
        <v>2</v>
      </c>
      <c r="K822" t="str" cm="1">
        <f t="array" ref="K822">IF(ROW()&lt;=ROWS(Table1[]), INDEX(Table1[Life Stage], ROW()), INDEX(Table2[Life Stage], ROW()-ROWS(Table1[])))</f>
        <v>Juvenile</v>
      </c>
      <c r="L822" s="50" cm="1">
        <f t="array" ref="L822">IF(ROW()&lt;=ROWS(Table1[]), INDEX(Table1[SalvageSum], ROW()), INDEX(Table2[SalvageSum], ROW()-ROWS(Table1[])))</f>
        <v>0</v>
      </c>
      <c r="M822" s="50" cm="1">
        <f t="array" ref="M822">IF(ROW()&lt;=ROWS(Table1[]), INDEX(Table1[ExpSalv], ROW()), INDEX(Table2[ExpSalv], ROW()-ROWS(Table1[])))</f>
        <v>0</v>
      </c>
      <c r="N822" t="str" cm="1">
        <f t="array" ref="N822">IF(ROW()&lt;=ROWS(Table1[]), INDEX(Table1[Agency], ROW()), INDEX(Table2[Agency], ROW()-ROWS(Table1[])))</f>
        <v>USFWS</v>
      </c>
      <c r="O822" cm="1">
        <f t="array" ref="O822">IF(ROW()&lt;=ROWS(Table1[]), INDEX(Table1[Notes], ROW()), INDEX(Table2[Comments], ROW()-ROWS(Table1[])))</f>
        <v>0</v>
      </c>
    </row>
    <row r="823" spans="1:15" x14ac:dyDescent="0.25">
      <c r="A823" cm="1">
        <f t="array" ref="A823">IF(ROW()&lt;=ROWS(Table1[]), INDEX(Table1[SurveyNo], ROW()), INDEX(Table2[SurveyNo], ROW()-ROWS(Table1[])))</f>
        <v>0</v>
      </c>
      <c r="B823" s="77" cm="1">
        <f t="array" ref="B823">IF(ROW()&lt;=ROWS(Table1[]), INDEX(Table1[Date], ROW()), INDEX(Table2[Date], ROW()-ROWS(Table1[])))</f>
        <v>45674</v>
      </c>
      <c r="C823" cm="1">
        <f t="array" ref="C823">IF(ROW()&lt;=ROWS(Table1[]), INDEX(Table1[SampleID], ROW()), INDEX(Table2[SampleID], ROW()-ROWS(Table1[])))</f>
        <v>0</v>
      </c>
      <c r="D823" t="str" cm="1">
        <f t="array" ref="D823">IF(ROW()&lt;=ROWS(Table1[]), INDEX(Table1[Survey], ROW()), INDEX(Table2[Survey], ROW()-ROWS(Table1[])))</f>
        <v>Chipps</v>
      </c>
      <c r="E823" t="str" cm="1">
        <f t="array" ref="E823">IF(ROW()&lt;=ROWS(Table1[]), INDEX(Table1[Station Code], ROW()), INDEX(Table2[Station], ROW()-ROWS(Table1[])))</f>
        <v>SB018M</v>
      </c>
      <c r="F823" cm="1">
        <f t="array" ref="F823">IF(ROW()&lt;=ROWS(Table1[]), INDEX(Table1[Region], ROW()), INDEX(Table2[Region], ROW()-ROWS(Table1[])))</f>
        <v>0</v>
      </c>
      <c r="G823" cm="1">
        <f t="array" ref="G823">IF(ROW()&lt;=ROWS(Table1[]), INDEX(Table1[Subregion], ROW()), INDEX(Table2[Subregion], ROW()-ROWS(Table1[])))</f>
        <v>0</v>
      </c>
      <c r="H823" t="str" cm="1">
        <f t="array" ref="H823">IF(ROW()&lt;=ROWS(Table1[]), INDEX(Table1[Stratum], ROW()), INDEX(Table2[Stratum], ROW()-ROWS(Table1[])))</f>
        <v>Chipps Island</v>
      </c>
      <c r="I823" cm="1">
        <f t="array" ref="I823">IF(ROW()&lt;=ROWS(Table1[]), INDEX(Table1[Fork Length], ROW()), INDEX(Table2[Length], ROW()-ROWS(Table1[])))</f>
        <v>103</v>
      </c>
      <c r="J823" cm="1">
        <f t="array" ref="J823">IF(ROW()&lt;=ROWS(Table1[]), INDEX(Table1[Catch], ROW()), INDEX(Table2[Frequency], ROW()-ROWS(Table1[])))</f>
        <v>1</v>
      </c>
      <c r="K823" t="str" cm="1">
        <f t="array" ref="K823">IF(ROW()&lt;=ROWS(Table1[]), INDEX(Table1[Life Stage], ROW()), INDEX(Table2[Life Stage], ROW()-ROWS(Table1[])))</f>
        <v>Adult</v>
      </c>
      <c r="L823" s="50" cm="1">
        <f t="array" ref="L823">IF(ROW()&lt;=ROWS(Table1[]), INDEX(Table1[SalvageSum], ROW()), INDEX(Table2[SalvageSum], ROW()-ROWS(Table1[])))</f>
        <v>0</v>
      </c>
      <c r="M823" s="50" cm="1">
        <f t="array" ref="M823">IF(ROW()&lt;=ROWS(Table1[]), INDEX(Table1[ExpSalv], ROW()), INDEX(Table2[ExpSalv], ROW()-ROWS(Table1[])))</f>
        <v>0</v>
      </c>
      <c r="N823" t="str" cm="1">
        <f t="array" ref="N823">IF(ROW()&lt;=ROWS(Table1[]), INDEX(Table1[Agency], ROW()), INDEX(Table2[Agency], ROW()-ROWS(Table1[])))</f>
        <v>USFWS</v>
      </c>
      <c r="O823" cm="1">
        <f t="array" ref="O823">IF(ROW()&lt;=ROWS(Table1[]), INDEX(Table1[Notes], ROW()), INDEX(Table2[Comments], ROW()-ROWS(Table1[])))</f>
        <v>0</v>
      </c>
    </row>
    <row r="824" spans="1:15" x14ac:dyDescent="0.25">
      <c r="A824" cm="1">
        <f t="array" ref="A824">IF(ROW()&lt;=ROWS(Table1[]), INDEX(Table1[SurveyNo], ROW()), INDEX(Table2[SurveyNo], ROW()-ROWS(Table1[])))</f>
        <v>0</v>
      </c>
      <c r="B824" s="77" cm="1">
        <f t="array" ref="B824">IF(ROW()&lt;=ROWS(Table1[]), INDEX(Table1[Date], ROW()), INDEX(Table2[Date], ROW()-ROWS(Table1[])))</f>
        <v>45674</v>
      </c>
      <c r="C824" cm="1">
        <f t="array" ref="C824">IF(ROW()&lt;=ROWS(Table1[]), INDEX(Table1[SampleID], ROW()), INDEX(Table2[SampleID], ROW()-ROWS(Table1[])))</f>
        <v>0</v>
      </c>
      <c r="D824" t="str" cm="1">
        <f t="array" ref="D824">IF(ROW()&lt;=ROWS(Table1[]), INDEX(Table1[Survey], ROW()), INDEX(Table2[Survey], ROW()-ROWS(Table1[])))</f>
        <v>Chipps</v>
      </c>
      <c r="E824" t="str" cm="1">
        <f t="array" ref="E824">IF(ROW()&lt;=ROWS(Table1[]), INDEX(Table1[Station Code], ROW()), INDEX(Table2[Station], ROW()-ROWS(Table1[])))</f>
        <v>SB018N</v>
      </c>
      <c r="F824" cm="1">
        <f t="array" ref="F824">IF(ROW()&lt;=ROWS(Table1[]), INDEX(Table1[Region], ROW()), INDEX(Table2[Region], ROW()-ROWS(Table1[])))</f>
        <v>0</v>
      </c>
      <c r="G824" cm="1">
        <f t="array" ref="G824">IF(ROW()&lt;=ROWS(Table1[]), INDEX(Table1[Subregion], ROW()), INDEX(Table2[Subregion], ROW()-ROWS(Table1[])))</f>
        <v>0</v>
      </c>
      <c r="H824" t="str" cm="1">
        <f t="array" ref="H824">IF(ROW()&lt;=ROWS(Table1[]), INDEX(Table1[Stratum], ROW()), INDEX(Table2[Stratum], ROW()-ROWS(Table1[])))</f>
        <v>Chipps Island</v>
      </c>
      <c r="I824" cm="1">
        <f t="array" ref="I824">IF(ROW()&lt;=ROWS(Table1[]), INDEX(Table1[Fork Length], ROW()), INDEX(Table2[Length], ROW()-ROWS(Table1[])))</f>
        <v>74</v>
      </c>
      <c r="J824" cm="1">
        <f t="array" ref="J824">IF(ROW()&lt;=ROWS(Table1[]), INDEX(Table1[Catch], ROW()), INDEX(Table2[Frequency], ROW()-ROWS(Table1[])))</f>
        <v>1</v>
      </c>
      <c r="K824" t="str" cm="1">
        <f t="array" ref="K824">IF(ROW()&lt;=ROWS(Table1[]), INDEX(Table1[Life Stage], ROW()), INDEX(Table2[Life Stage], ROW()-ROWS(Table1[])))</f>
        <v>Juvenile</v>
      </c>
      <c r="L824" s="50" cm="1">
        <f t="array" ref="L824">IF(ROW()&lt;=ROWS(Table1[]), INDEX(Table1[SalvageSum], ROW()), INDEX(Table2[SalvageSum], ROW()-ROWS(Table1[])))</f>
        <v>0</v>
      </c>
      <c r="M824" s="50" cm="1">
        <f t="array" ref="M824">IF(ROW()&lt;=ROWS(Table1[]), INDEX(Table1[ExpSalv], ROW()), INDEX(Table2[ExpSalv], ROW()-ROWS(Table1[])))</f>
        <v>0</v>
      </c>
      <c r="N824" t="str" cm="1">
        <f t="array" ref="N824">IF(ROW()&lt;=ROWS(Table1[]), INDEX(Table1[Agency], ROW()), INDEX(Table2[Agency], ROW()-ROWS(Table1[])))</f>
        <v>USFWS</v>
      </c>
      <c r="O824" cm="1">
        <f t="array" ref="O824">IF(ROW()&lt;=ROWS(Table1[]), INDEX(Table1[Notes], ROW()), INDEX(Table2[Comments], ROW()-ROWS(Table1[])))</f>
        <v>0</v>
      </c>
    </row>
    <row r="825" spans="1:15" x14ac:dyDescent="0.25">
      <c r="A825" cm="1">
        <f t="array" ref="A825">IF(ROW()&lt;=ROWS(Table1[]), INDEX(Table1[SurveyNo], ROW()), INDEX(Table2[SurveyNo], ROW()-ROWS(Table1[])))</f>
        <v>0</v>
      </c>
      <c r="B825" s="77" cm="1">
        <f t="array" ref="B825">IF(ROW()&lt;=ROWS(Table1[]), INDEX(Table1[Date], ROW()), INDEX(Table2[Date], ROW()-ROWS(Table1[])))</f>
        <v>45674</v>
      </c>
      <c r="C825" cm="1">
        <f t="array" ref="C825">IF(ROW()&lt;=ROWS(Table1[]), INDEX(Table1[SampleID], ROW()), INDEX(Table2[SampleID], ROW()-ROWS(Table1[])))</f>
        <v>0</v>
      </c>
      <c r="D825" t="str" cm="1">
        <f t="array" ref="D825">IF(ROW()&lt;=ROWS(Table1[]), INDEX(Table1[Survey], ROW()), INDEX(Table2[Survey], ROW()-ROWS(Table1[])))</f>
        <v>Chipps</v>
      </c>
      <c r="E825" t="str" cm="1">
        <f t="array" ref="E825">IF(ROW()&lt;=ROWS(Table1[]), INDEX(Table1[Station Code], ROW()), INDEX(Table2[Station], ROW()-ROWS(Table1[])))</f>
        <v>SB018S</v>
      </c>
      <c r="F825" cm="1">
        <f t="array" ref="F825">IF(ROW()&lt;=ROWS(Table1[]), INDEX(Table1[Region], ROW()), INDEX(Table2[Region], ROW()-ROWS(Table1[])))</f>
        <v>0</v>
      </c>
      <c r="G825" cm="1">
        <f t="array" ref="G825">IF(ROW()&lt;=ROWS(Table1[]), INDEX(Table1[Subregion], ROW()), INDEX(Table2[Subregion], ROW()-ROWS(Table1[])))</f>
        <v>0</v>
      </c>
      <c r="H825" t="str" cm="1">
        <f t="array" ref="H825">IF(ROW()&lt;=ROWS(Table1[]), INDEX(Table1[Stratum], ROW()), INDEX(Table2[Stratum], ROW()-ROWS(Table1[])))</f>
        <v>Chipps Island</v>
      </c>
      <c r="I825" cm="1">
        <f t="array" ref="I825">IF(ROW()&lt;=ROWS(Table1[]), INDEX(Table1[Fork Length], ROW()), INDEX(Table2[Length], ROW()-ROWS(Table1[])))</f>
        <v>75</v>
      </c>
      <c r="J825" cm="1">
        <f t="array" ref="J825">IF(ROW()&lt;=ROWS(Table1[]), INDEX(Table1[Catch], ROW()), INDEX(Table2[Frequency], ROW()-ROWS(Table1[])))</f>
        <v>1</v>
      </c>
      <c r="K825" t="str" cm="1">
        <f t="array" ref="K825">IF(ROW()&lt;=ROWS(Table1[]), INDEX(Table1[Life Stage], ROW()), INDEX(Table2[Life Stage], ROW()-ROWS(Table1[])))</f>
        <v>Juvenile</v>
      </c>
      <c r="L825" s="50" cm="1">
        <f t="array" ref="L825">IF(ROW()&lt;=ROWS(Table1[]), INDEX(Table1[SalvageSum], ROW()), INDEX(Table2[SalvageSum], ROW()-ROWS(Table1[])))</f>
        <v>0</v>
      </c>
      <c r="M825" s="50" cm="1">
        <f t="array" ref="M825">IF(ROW()&lt;=ROWS(Table1[]), INDEX(Table1[ExpSalv], ROW()), INDEX(Table2[ExpSalv], ROW()-ROWS(Table1[])))</f>
        <v>0</v>
      </c>
      <c r="N825" t="str" cm="1">
        <f t="array" ref="N825">IF(ROW()&lt;=ROWS(Table1[]), INDEX(Table1[Agency], ROW()), INDEX(Table2[Agency], ROW()-ROWS(Table1[])))</f>
        <v>USFWS</v>
      </c>
      <c r="O825" cm="1">
        <f t="array" ref="O825">IF(ROW()&lt;=ROWS(Table1[]), INDEX(Table1[Notes], ROW()), INDEX(Table2[Comments], ROW()-ROWS(Table1[])))</f>
        <v>0</v>
      </c>
    </row>
    <row r="826" spans="1:15" x14ac:dyDescent="0.25">
      <c r="A826" cm="1">
        <f t="array" ref="A826">IF(ROW()&lt;=ROWS(Table1[]), INDEX(Table1[SurveyNo], ROW()), INDEX(Table2[SurveyNo], ROW()-ROWS(Table1[])))</f>
        <v>0</v>
      </c>
      <c r="B826" s="77" cm="1">
        <f t="array" ref="B826">IF(ROW()&lt;=ROWS(Table1[]), INDEX(Table1[Date], ROW()), INDEX(Table2[Date], ROW()-ROWS(Table1[])))</f>
        <v>45674</v>
      </c>
      <c r="C826" cm="1">
        <f t="array" ref="C826">IF(ROW()&lt;=ROWS(Table1[]), INDEX(Table1[SampleID], ROW()), INDEX(Table2[SampleID], ROW()-ROWS(Table1[])))</f>
        <v>0</v>
      </c>
      <c r="D826" t="str" cm="1">
        <f t="array" ref="D826">IF(ROW()&lt;=ROWS(Table1[]), INDEX(Table1[Survey], ROW()), INDEX(Table2[Survey], ROW()-ROWS(Table1[])))</f>
        <v>Chipps</v>
      </c>
      <c r="E826" t="str" cm="1">
        <f t="array" ref="E826">IF(ROW()&lt;=ROWS(Table1[]), INDEX(Table1[Station Code], ROW()), INDEX(Table2[Station], ROW()-ROWS(Table1[])))</f>
        <v>SB018S</v>
      </c>
      <c r="F826" cm="1">
        <f t="array" ref="F826">IF(ROW()&lt;=ROWS(Table1[]), INDEX(Table1[Region], ROW()), INDEX(Table2[Region], ROW()-ROWS(Table1[])))</f>
        <v>0</v>
      </c>
      <c r="G826" cm="1">
        <f t="array" ref="G826">IF(ROW()&lt;=ROWS(Table1[]), INDEX(Table1[Subregion], ROW()), INDEX(Table2[Subregion], ROW()-ROWS(Table1[])))</f>
        <v>0</v>
      </c>
      <c r="H826" t="str" cm="1">
        <f t="array" ref="H826">IF(ROW()&lt;=ROWS(Table1[]), INDEX(Table1[Stratum], ROW()), INDEX(Table2[Stratum], ROW()-ROWS(Table1[])))</f>
        <v>Chipps Island</v>
      </c>
      <c r="I826" cm="1">
        <f t="array" ref="I826">IF(ROW()&lt;=ROWS(Table1[]), INDEX(Table1[Fork Length], ROW()), INDEX(Table2[Length], ROW()-ROWS(Table1[])))</f>
        <v>85</v>
      </c>
      <c r="J826" cm="1">
        <f t="array" ref="J826">IF(ROW()&lt;=ROWS(Table1[]), INDEX(Table1[Catch], ROW()), INDEX(Table2[Frequency], ROW()-ROWS(Table1[])))</f>
        <v>1</v>
      </c>
      <c r="K826" t="str" cm="1">
        <f t="array" ref="K826">IF(ROW()&lt;=ROWS(Table1[]), INDEX(Table1[Life Stage], ROW()), INDEX(Table2[Life Stage], ROW()-ROWS(Table1[])))</f>
        <v>Adult</v>
      </c>
      <c r="L826" s="50" cm="1">
        <f t="array" ref="L826">IF(ROW()&lt;=ROWS(Table1[]), INDEX(Table1[SalvageSum], ROW()), INDEX(Table2[SalvageSum], ROW()-ROWS(Table1[])))</f>
        <v>0</v>
      </c>
      <c r="M826" s="50" cm="1">
        <f t="array" ref="M826">IF(ROW()&lt;=ROWS(Table1[]), INDEX(Table1[ExpSalv], ROW()), INDEX(Table2[ExpSalv], ROW()-ROWS(Table1[])))</f>
        <v>0</v>
      </c>
      <c r="N826" t="str" cm="1">
        <f t="array" ref="N826">IF(ROW()&lt;=ROWS(Table1[]), INDEX(Table1[Agency], ROW()), INDEX(Table2[Agency], ROW()-ROWS(Table1[])))</f>
        <v>USFWS</v>
      </c>
      <c r="O826" cm="1">
        <f t="array" ref="O826">IF(ROW()&lt;=ROWS(Table1[]), INDEX(Table1[Notes], ROW()), INDEX(Table2[Comments], ROW()-ROWS(Table1[])))</f>
        <v>0</v>
      </c>
    </row>
    <row r="827" spans="1:15" x14ac:dyDescent="0.25">
      <c r="A827" cm="1">
        <f t="array" ref="A827">IF(ROW()&lt;=ROWS(Table1[]), INDEX(Table1[SurveyNo], ROW()), INDEX(Table2[SurveyNo], ROW()-ROWS(Table1[])))</f>
        <v>0</v>
      </c>
      <c r="B827" s="77" cm="1">
        <f t="array" ref="B827">IF(ROW()&lt;=ROWS(Table1[]), INDEX(Table1[Date], ROW()), INDEX(Table2[Date], ROW()-ROWS(Table1[])))</f>
        <v>45674</v>
      </c>
      <c r="C827" cm="1">
        <f t="array" ref="C827">IF(ROW()&lt;=ROWS(Table1[]), INDEX(Table1[SampleID], ROW()), INDEX(Table2[SampleID], ROW()-ROWS(Table1[])))</f>
        <v>0</v>
      </c>
      <c r="D827" t="str" cm="1">
        <f t="array" ref="D827">IF(ROW()&lt;=ROWS(Table1[]), INDEX(Table1[Survey], ROW()), INDEX(Table2[Survey], ROW()-ROWS(Table1[])))</f>
        <v>Chipps</v>
      </c>
      <c r="E827" t="str" cm="1">
        <f t="array" ref="E827">IF(ROW()&lt;=ROWS(Table1[]), INDEX(Table1[Station Code], ROW()), INDEX(Table2[Station], ROW()-ROWS(Table1[])))</f>
        <v>SB018S</v>
      </c>
      <c r="F827" cm="1">
        <f t="array" ref="F827">IF(ROW()&lt;=ROWS(Table1[]), INDEX(Table1[Region], ROW()), INDEX(Table2[Region], ROW()-ROWS(Table1[])))</f>
        <v>0</v>
      </c>
      <c r="G827" cm="1">
        <f t="array" ref="G827">IF(ROW()&lt;=ROWS(Table1[]), INDEX(Table1[Subregion], ROW()), INDEX(Table2[Subregion], ROW()-ROWS(Table1[])))</f>
        <v>0</v>
      </c>
      <c r="H827" t="str" cm="1">
        <f t="array" ref="H827">IF(ROW()&lt;=ROWS(Table1[]), INDEX(Table1[Stratum], ROW()), INDEX(Table2[Stratum], ROW()-ROWS(Table1[])))</f>
        <v>Chipps Island</v>
      </c>
      <c r="I827" cm="1">
        <f t="array" ref="I827">IF(ROW()&lt;=ROWS(Table1[]), INDEX(Table1[Fork Length], ROW()), INDEX(Table2[Length], ROW()-ROWS(Table1[])))</f>
        <v>89</v>
      </c>
      <c r="J827" cm="1">
        <f t="array" ref="J827">IF(ROW()&lt;=ROWS(Table1[]), INDEX(Table1[Catch], ROW()), INDEX(Table2[Frequency], ROW()-ROWS(Table1[])))</f>
        <v>1</v>
      </c>
      <c r="K827" t="str" cm="1">
        <f t="array" ref="K827">IF(ROW()&lt;=ROWS(Table1[]), INDEX(Table1[Life Stage], ROW()), INDEX(Table2[Life Stage], ROW()-ROWS(Table1[])))</f>
        <v>Adult</v>
      </c>
      <c r="L827" s="50" cm="1">
        <f t="array" ref="L827">IF(ROW()&lt;=ROWS(Table1[]), INDEX(Table1[SalvageSum], ROW()), INDEX(Table2[SalvageSum], ROW()-ROWS(Table1[])))</f>
        <v>0</v>
      </c>
      <c r="M827" s="50" cm="1">
        <f t="array" ref="M827">IF(ROW()&lt;=ROWS(Table1[]), INDEX(Table1[ExpSalv], ROW()), INDEX(Table2[ExpSalv], ROW()-ROWS(Table1[])))</f>
        <v>0</v>
      </c>
      <c r="N827" t="str" cm="1">
        <f t="array" ref="N827">IF(ROW()&lt;=ROWS(Table1[]), INDEX(Table1[Agency], ROW()), INDEX(Table2[Agency], ROW()-ROWS(Table1[])))</f>
        <v>USFWS</v>
      </c>
      <c r="O827" cm="1">
        <f t="array" ref="O827">IF(ROW()&lt;=ROWS(Table1[]), INDEX(Table1[Notes], ROW()), INDEX(Table2[Comments], ROW()-ROWS(Table1[])))</f>
        <v>0</v>
      </c>
    </row>
    <row r="828" spans="1:15" x14ac:dyDescent="0.25">
      <c r="A828" cm="1">
        <f t="array" ref="A828">IF(ROW()&lt;=ROWS(Table1[]), INDEX(Table1[SurveyNo], ROW()), INDEX(Table2[SurveyNo], ROW()-ROWS(Table1[])))</f>
        <v>0</v>
      </c>
      <c r="B828" s="77" cm="1">
        <f t="array" ref="B828">IF(ROW()&lt;=ROWS(Table1[]), INDEX(Table1[Date], ROW()), INDEX(Table2[Date], ROW()-ROWS(Table1[])))</f>
        <v>45674</v>
      </c>
      <c r="C828" cm="1">
        <f t="array" ref="C828">IF(ROW()&lt;=ROWS(Table1[]), INDEX(Table1[SampleID], ROW()), INDEX(Table2[SampleID], ROW()-ROWS(Table1[])))</f>
        <v>0</v>
      </c>
      <c r="D828" t="str" cm="1">
        <f t="array" ref="D828">IF(ROW()&lt;=ROWS(Table1[]), INDEX(Table1[Survey], ROW()), INDEX(Table2[Survey], ROW()-ROWS(Table1[])))</f>
        <v>Chipps</v>
      </c>
      <c r="E828" t="str" cm="1">
        <f t="array" ref="E828">IF(ROW()&lt;=ROWS(Table1[]), INDEX(Table1[Station Code], ROW()), INDEX(Table2[Station], ROW()-ROWS(Table1[])))</f>
        <v>SB018S</v>
      </c>
      <c r="F828" cm="1">
        <f t="array" ref="F828">IF(ROW()&lt;=ROWS(Table1[]), INDEX(Table1[Region], ROW()), INDEX(Table2[Region], ROW()-ROWS(Table1[])))</f>
        <v>0</v>
      </c>
      <c r="G828" cm="1">
        <f t="array" ref="G828">IF(ROW()&lt;=ROWS(Table1[]), INDEX(Table1[Subregion], ROW()), INDEX(Table2[Subregion], ROW()-ROWS(Table1[])))</f>
        <v>0</v>
      </c>
      <c r="H828" t="str" cm="1">
        <f t="array" ref="H828">IF(ROW()&lt;=ROWS(Table1[]), INDEX(Table1[Stratum], ROW()), INDEX(Table2[Stratum], ROW()-ROWS(Table1[])))</f>
        <v>Chipps Island</v>
      </c>
      <c r="I828" cm="1">
        <f t="array" ref="I828">IF(ROW()&lt;=ROWS(Table1[]), INDEX(Table1[Fork Length], ROW()), INDEX(Table2[Length], ROW()-ROWS(Table1[])))</f>
        <v>101</v>
      </c>
      <c r="J828" cm="1">
        <f t="array" ref="J828">IF(ROW()&lt;=ROWS(Table1[]), INDEX(Table1[Catch], ROW()), INDEX(Table2[Frequency], ROW()-ROWS(Table1[])))</f>
        <v>1</v>
      </c>
      <c r="K828" t="str" cm="1">
        <f t="array" ref="K828">IF(ROW()&lt;=ROWS(Table1[]), INDEX(Table1[Life Stage], ROW()), INDEX(Table2[Life Stage], ROW()-ROWS(Table1[])))</f>
        <v>Adult</v>
      </c>
      <c r="L828" s="50" cm="1">
        <f t="array" ref="L828">IF(ROW()&lt;=ROWS(Table1[]), INDEX(Table1[SalvageSum], ROW()), INDEX(Table2[SalvageSum], ROW()-ROWS(Table1[])))</f>
        <v>0</v>
      </c>
      <c r="M828" s="50" cm="1">
        <f t="array" ref="M828">IF(ROW()&lt;=ROWS(Table1[]), INDEX(Table1[ExpSalv], ROW()), INDEX(Table2[ExpSalv], ROW()-ROWS(Table1[])))</f>
        <v>0</v>
      </c>
      <c r="N828" t="str" cm="1">
        <f t="array" ref="N828">IF(ROW()&lt;=ROWS(Table1[]), INDEX(Table1[Agency], ROW()), INDEX(Table2[Agency], ROW()-ROWS(Table1[])))</f>
        <v>USFWS</v>
      </c>
      <c r="O828" cm="1">
        <f t="array" ref="O828">IF(ROW()&lt;=ROWS(Table1[]), INDEX(Table1[Notes], ROW()), INDEX(Table2[Comments], ROW()-ROWS(Table1[])))</f>
        <v>0</v>
      </c>
    </row>
    <row r="829" spans="1:15" x14ac:dyDescent="0.25">
      <c r="A829" cm="1">
        <f t="array" ref="A829">IF(ROW()&lt;=ROWS(Table1[]), INDEX(Table1[SurveyNo], ROW()), INDEX(Table2[SurveyNo], ROW()-ROWS(Table1[])))</f>
        <v>0</v>
      </c>
      <c r="B829" s="77" cm="1">
        <f t="array" ref="B829">IF(ROW()&lt;=ROWS(Table1[]), INDEX(Table1[Date], ROW()), INDEX(Table2[Date], ROW()-ROWS(Table1[])))</f>
        <v>45674</v>
      </c>
      <c r="C829" cm="1">
        <f t="array" ref="C829">IF(ROW()&lt;=ROWS(Table1[]), INDEX(Table1[SampleID], ROW()), INDEX(Table2[SampleID], ROW()-ROWS(Table1[])))</f>
        <v>0</v>
      </c>
      <c r="D829" t="str" cm="1">
        <f t="array" ref="D829">IF(ROW()&lt;=ROWS(Table1[]), INDEX(Table1[Survey], ROW()), INDEX(Table2[Survey], ROW()-ROWS(Table1[])))</f>
        <v>Chipps</v>
      </c>
      <c r="E829" t="str" cm="1">
        <f t="array" ref="E829">IF(ROW()&lt;=ROWS(Table1[]), INDEX(Table1[Station Code], ROW()), INDEX(Table2[Station], ROW()-ROWS(Table1[])))</f>
        <v>SB018S</v>
      </c>
      <c r="F829" cm="1">
        <f t="array" ref="F829">IF(ROW()&lt;=ROWS(Table1[]), INDEX(Table1[Region], ROW()), INDEX(Table2[Region], ROW()-ROWS(Table1[])))</f>
        <v>0</v>
      </c>
      <c r="G829" cm="1">
        <f t="array" ref="G829">IF(ROW()&lt;=ROWS(Table1[]), INDEX(Table1[Subregion], ROW()), INDEX(Table2[Subregion], ROW()-ROWS(Table1[])))</f>
        <v>0</v>
      </c>
      <c r="H829" t="str" cm="1">
        <f t="array" ref="H829">IF(ROW()&lt;=ROWS(Table1[]), INDEX(Table1[Stratum], ROW()), INDEX(Table2[Stratum], ROW()-ROWS(Table1[])))</f>
        <v>Chipps Island</v>
      </c>
      <c r="I829" cm="1">
        <f t="array" ref="I829">IF(ROW()&lt;=ROWS(Table1[]), INDEX(Table1[Fork Length], ROW()), INDEX(Table2[Length], ROW()-ROWS(Table1[])))</f>
        <v>104</v>
      </c>
      <c r="J829" cm="1">
        <f t="array" ref="J829">IF(ROW()&lt;=ROWS(Table1[]), INDEX(Table1[Catch], ROW()), INDEX(Table2[Frequency], ROW()-ROWS(Table1[])))</f>
        <v>2</v>
      </c>
      <c r="K829" t="str" cm="1">
        <f t="array" ref="K829">IF(ROW()&lt;=ROWS(Table1[]), INDEX(Table1[Life Stage], ROW()), INDEX(Table2[Life Stage], ROW()-ROWS(Table1[])))</f>
        <v>Adult</v>
      </c>
      <c r="L829" s="50" cm="1">
        <f t="array" ref="L829">IF(ROW()&lt;=ROWS(Table1[]), INDEX(Table1[SalvageSum], ROW()), INDEX(Table2[SalvageSum], ROW()-ROWS(Table1[])))</f>
        <v>0</v>
      </c>
      <c r="M829" s="50" cm="1">
        <f t="array" ref="M829">IF(ROW()&lt;=ROWS(Table1[]), INDEX(Table1[ExpSalv], ROW()), INDEX(Table2[ExpSalv], ROW()-ROWS(Table1[])))</f>
        <v>0</v>
      </c>
      <c r="N829" t="str" cm="1">
        <f t="array" ref="N829">IF(ROW()&lt;=ROWS(Table1[]), INDEX(Table1[Agency], ROW()), INDEX(Table2[Agency], ROW()-ROWS(Table1[])))</f>
        <v>USFWS</v>
      </c>
      <c r="O829" cm="1">
        <f t="array" ref="O829">IF(ROW()&lt;=ROWS(Table1[]), INDEX(Table1[Notes], ROW()), INDEX(Table2[Comments], ROW()-ROWS(Table1[])))</f>
        <v>0</v>
      </c>
    </row>
    <row r="830" spans="1:15" x14ac:dyDescent="0.25">
      <c r="A830" cm="1">
        <f t="array" ref="A830">IF(ROW()&lt;=ROWS(Table1[]), INDEX(Table1[SurveyNo], ROW()), INDEX(Table2[SurveyNo], ROW()-ROWS(Table1[])))</f>
        <v>0</v>
      </c>
      <c r="B830" s="77" cm="1">
        <f t="array" ref="B830">IF(ROW()&lt;=ROWS(Table1[]), INDEX(Table1[Date], ROW()), INDEX(Table2[Date], ROW()-ROWS(Table1[])))</f>
        <v>45674</v>
      </c>
      <c r="C830" cm="1">
        <f t="array" ref="C830">IF(ROW()&lt;=ROWS(Table1[]), INDEX(Table1[SampleID], ROW()), INDEX(Table2[SampleID], ROW()-ROWS(Table1[])))</f>
        <v>0</v>
      </c>
      <c r="D830" t="str" cm="1">
        <f t="array" ref="D830">IF(ROW()&lt;=ROWS(Table1[]), INDEX(Table1[Survey], ROW()), INDEX(Table2[Survey], ROW()-ROWS(Table1[])))</f>
        <v>Chipps</v>
      </c>
      <c r="E830" t="str" cm="1">
        <f t="array" ref="E830">IF(ROW()&lt;=ROWS(Table1[]), INDEX(Table1[Station Code], ROW()), INDEX(Table2[Station], ROW()-ROWS(Table1[])))</f>
        <v>SB018S</v>
      </c>
      <c r="F830" cm="1">
        <f t="array" ref="F830">IF(ROW()&lt;=ROWS(Table1[]), INDEX(Table1[Region], ROW()), INDEX(Table2[Region], ROW()-ROWS(Table1[])))</f>
        <v>0</v>
      </c>
      <c r="G830" cm="1">
        <f t="array" ref="G830">IF(ROW()&lt;=ROWS(Table1[]), INDEX(Table1[Subregion], ROW()), INDEX(Table2[Subregion], ROW()-ROWS(Table1[])))</f>
        <v>0</v>
      </c>
      <c r="H830" t="str" cm="1">
        <f t="array" ref="H830">IF(ROW()&lt;=ROWS(Table1[]), INDEX(Table1[Stratum], ROW()), INDEX(Table2[Stratum], ROW()-ROWS(Table1[])))</f>
        <v>Chipps Island</v>
      </c>
      <c r="I830" cm="1">
        <f t="array" ref="I830">IF(ROW()&lt;=ROWS(Table1[]), INDEX(Table1[Fork Length], ROW()), INDEX(Table2[Length], ROW()-ROWS(Table1[])))</f>
        <v>119</v>
      </c>
      <c r="J830" cm="1">
        <f t="array" ref="J830">IF(ROW()&lt;=ROWS(Table1[]), INDEX(Table1[Catch], ROW()), INDEX(Table2[Frequency], ROW()-ROWS(Table1[])))</f>
        <v>1</v>
      </c>
      <c r="K830" t="str" cm="1">
        <f t="array" ref="K830">IF(ROW()&lt;=ROWS(Table1[]), INDEX(Table1[Life Stage], ROW()), INDEX(Table2[Life Stage], ROW()-ROWS(Table1[])))</f>
        <v>Adult</v>
      </c>
      <c r="L830" s="50" cm="1">
        <f t="array" ref="L830">IF(ROW()&lt;=ROWS(Table1[]), INDEX(Table1[SalvageSum], ROW()), INDEX(Table2[SalvageSum], ROW()-ROWS(Table1[])))</f>
        <v>0</v>
      </c>
      <c r="M830" s="50" cm="1">
        <f t="array" ref="M830">IF(ROW()&lt;=ROWS(Table1[]), INDEX(Table1[ExpSalv], ROW()), INDEX(Table2[ExpSalv], ROW()-ROWS(Table1[])))</f>
        <v>0</v>
      </c>
      <c r="N830" t="str" cm="1">
        <f t="array" ref="N830">IF(ROW()&lt;=ROWS(Table1[]), INDEX(Table1[Agency], ROW()), INDEX(Table2[Agency], ROW()-ROWS(Table1[])))</f>
        <v>USFWS</v>
      </c>
      <c r="O830" cm="1">
        <f t="array" ref="O830">IF(ROW()&lt;=ROWS(Table1[]), INDEX(Table1[Notes], ROW()), INDEX(Table2[Comments], ROW()-ROWS(Table1[])))</f>
        <v>0</v>
      </c>
    </row>
    <row r="831" spans="1:15" x14ac:dyDescent="0.25">
      <c r="A831" cm="1">
        <f t="array" ref="A831">IF(ROW()&lt;=ROWS(Table1[]), INDEX(Table1[SurveyNo], ROW()), INDEX(Table2[SurveyNo], ROW()-ROWS(Table1[])))</f>
        <v>0</v>
      </c>
      <c r="B831" s="77" cm="1">
        <f t="array" ref="B831">IF(ROW()&lt;=ROWS(Table1[]), INDEX(Table1[Date], ROW()), INDEX(Table2[Date], ROW()-ROWS(Table1[])))</f>
        <v>45678</v>
      </c>
      <c r="C831" cm="1">
        <f t="array" ref="C831">IF(ROW()&lt;=ROWS(Table1[]), INDEX(Table1[SampleID], ROW()), INDEX(Table2[SampleID], ROW()-ROWS(Table1[])))</f>
        <v>724773</v>
      </c>
      <c r="D831" t="str" cm="1">
        <f t="array" ref="D831">IF(ROW()&lt;=ROWS(Table1[]), INDEX(Table1[Survey], ROW()), INDEX(Table2[Survey], ROW()-ROWS(Table1[])))</f>
        <v>EDSM</v>
      </c>
      <c r="E831" t="str" cm="1">
        <f t="array" ref="E831">IF(ROW()&lt;=ROWS(Table1[]), INDEX(Table1[Station Code], ROW()), INDEX(Table2[Station], ROW()-ROWS(Table1[])))</f>
        <v>25-26-SM02</v>
      </c>
      <c r="F831" t="str" cm="1">
        <f t="array" ref="F831">IF(ROW()&lt;=ROWS(Table1[]), INDEX(Table1[Region], ROW()), INDEX(Table2[Region], ROW()-ROWS(Table1[])))</f>
        <v>West</v>
      </c>
      <c r="G831" t="str" cm="1">
        <f t="array" ref="G831">IF(ROW()&lt;=ROWS(Table1[]), INDEX(Table1[Subregion], ROW()), INDEX(Table2[Subregion], ROW()-ROWS(Table1[])))</f>
        <v>Grizzly Bay</v>
      </c>
      <c r="H831" t="str" cm="1">
        <f t="array" ref="H831">IF(ROW()&lt;=ROWS(Table1[]), INDEX(Table1[Stratum], ROW()), INDEX(Table2[Stratum], ROW()-ROWS(Table1[])))</f>
        <v>Suisun Marsh</v>
      </c>
      <c r="I831" cm="1">
        <f t="array" ref="I831">IF(ROW()&lt;=ROWS(Table1[]), INDEX(Table1[Fork Length], ROW()), INDEX(Table2[Length], ROW()-ROWS(Table1[])))</f>
        <v>68</v>
      </c>
      <c r="J831" cm="1">
        <f t="array" ref="J831">IF(ROW()&lt;=ROWS(Table1[]), INDEX(Table1[Catch], ROW()), INDEX(Table2[Frequency], ROW()-ROWS(Table1[])))</f>
        <v>1</v>
      </c>
      <c r="K831" t="str" cm="1">
        <f t="array" ref="K831">IF(ROW()&lt;=ROWS(Table1[]), INDEX(Table1[Life Stage], ROW()), INDEX(Table2[Life Stage], ROW()-ROWS(Table1[])))</f>
        <v>Juvenile</v>
      </c>
      <c r="L831" s="50" cm="1">
        <f t="array" ref="L831">IF(ROW()&lt;=ROWS(Table1[]), INDEX(Table1[SalvageSum], ROW()), INDEX(Table2[SalvageSum], ROW()-ROWS(Table1[])))</f>
        <v>0</v>
      </c>
      <c r="M831" s="50" cm="1">
        <f t="array" ref="M831">IF(ROW()&lt;=ROWS(Table1[]), INDEX(Table1[ExpSalv], ROW()), INDEX(Table2[ExpSalv], ROW()-ROWS(Table1[])))</f>
        <v>0</v>
      </c>
      <c r="N831" t="str" cm="1">
        <f t="array" ref="N831">IF(ROW()&lt;=ROWS(Table1[]), INDEX(Table1[Agency], ROW()), INDEX(Table2[Agency], ROW()-ROWS(Table1[])))</f>
        <v>USFWS</v>
      </c>
      <c r="O831" cm="1">
        <f t="array" ref="O831">IF(ROW()&lt;=ROWS(Table1[]), INDEX(Table1[Notes], ROW()), INDEX(Table2[Comments], ROW()-ROWS(Table1[])))</f>
        <v>0</v>
      </c>
    </row>
    <row r="832" spans="1:15" x14ac:dyDescent="0.25">
      <c r="A832" cm="1">
        <f t="array" ref="A832">IF(ROW()&lt;=ROWS(Table1[]), INDEX(Table1[SurveyNo], ROW()), INDEX(Table2[SurveyNo], ROW()-ROWS(Table1[])))</f>
        <v>0</v>
      </c>
      <c r="B832" s="77" cm="1">
        <f t="array" ref="B832">IF(ROW()&lt;=ROWS(Table1[]), INDEX(Table1[Date], ROW()), INDEX(Table2[Date], ROW()-ROWS(Table1[])))</f>
        <v>45678</v>
      </c>
      <c r="C832" cm="1">
        <f t="array" ref="C832">IF(ROW()&lt;=ROWS(Table1[]), INDEX(Table1[SampleID], ROW()), INDEX(Table2[SampleID], ROW()-ROWS(Table1[])))</f>
        <v>724775</v>
      </c>
      <c r="D832" t="str" cm="1">
        <f t="array" ref="D832">IF(ROW()&lt;=ROWS(Table1[]), INDEX(Table1[Survey], ROW()), INDEX(Table2[Survey], ROW()-ROWS(Table1[])))</f>
        <v>EDSM</v>
      </c>
      <c r="E832" t="str" cm="1">
        <f t="array" ref="E832">IF(ROW()&lt;=ROWS(Table1[]), INDEX(Table1[Station Code], ROW()), INDEX(Table2[Station], ROW()-ROWS(Table1[])))</f>
        <v>25-26-SM02</v>
      </c>
      <c r="F832" t="str" cm="1">
        <f t="array" ref="F832">IF(ROW()&lt;=ROWS(Table1[]), INDEX(Table1[Region], ROW()), INDEX(Table2[Region], ROW()-ROWS(Table1[])))</f>
        <v>West</v>
      </c>
      <c r="G832" t="str" cm="1">
        <f t="array" ref="G832">IF(ROW()&lt;=ROWS(Table1[]), INDEX(Table1[Subregion], ROW()), INDEX(Table2[Subregion], ROW()-ROWS(Table1[])))</f>
        <v>Grizzly Bay</v>
      </c>
      <c r="H832" t="str" cm="1">
        <f t="array" ref="H832">IF(ROW()&lt;=ROWS(Table1[]), INDEX(Table1[Stratum], ROW()), INDEX(Table2[Stratum], ROW()-ROWS(Table1[])))</f>
        <v>Suisun Marsh</v>
      </c>
      <c r="I832" cm="1">
        <f t="array" ref="I832">IF(ROW()&lt;=ROWS(Table1[]), INDEX(Table1[Fork Length], ROW()), INDEX(Table2[Length], ROW()-ROWS(Table1[])))</f>
        <v>84</v>
      </c>
      <c r="J832" cm="1">
        <f t="array" ref="J832">IF(ROW()&lt;=ROWS(Table1[]), INDEX(Table1[Catch], ROW()), INDEX(Table2[Frequency], ROW()-ROWS(Table1[])))</f>
        <v>1</v>
      </c>
      <c r="K832" t="str" cm="1">
        <f t="array" ref="K832">IF(ROW()&lt;=ROWS(Table1[]), INDEX(Table1[Life Stage], ROW()), INDEX(Table2[Life Stage], ROW()-ROWS(Table1[])))</f>
        <v>Juvenile</v>
      </c>
      <c r="L832" s="50" cm="1">
        <f t="array" ref="L832">IF(ROW()&lt;=ROWS(Table1[]), INDEX(Table1[SalvageSum], ROW()), INDEX(Table2[SalvageSum], ROW()-ROWS(Table1[])))</f>
        <v>0</v>
      </c>
      <c r="M832" s="50" cm="1">
        <f t="array" ref="M832">IF(ROW()&lt;=ROWS(Table1[]), INDEX(Table1[ExpSalv], ROW()), INDEX(Table2[ExpSalv], ROW()-ROWS(Table1[])))</f>
        <v>0</v>
      </c>
      <c r="N832" t="str" cm="1">
        <f t="array" ref="N832">IF(ROW()&lt;=ROWS(Table1[]), INDEX(Table1[Agency], ROW()), INDEX(Table2[Agency], ROW()-ROWS(Table1[])))</f>
        <v>USFWS</v>
      </c>
      <c r="O832" cm="1">
        <f t="array" ref="O832">IF(ROW()&lt;=ROWS(Table1[]), INDEX(Table1[Notes], ROW()), INDEX(Table2[Comments], ROW()-ROWS(Table1[])))</f>
        <v>0</v>
      </c>
    </row>
    <row r="833" spans="1:15" x14ac:dyDescent="0.25">
      <c r="A833" cm="1">
        <f t="array" ref="A833">IF(ROW()&lt;=ROWS(Table1[]), INDEX(Table1[SurveyNo], ROW()), INDEX(Table2[SurveyNo], ROW()-ROWS(Table1[])))</f>
        <v>0</v>
      </c>
      <c r="B833" s="77" cm="1">
        <f t="array" ref="B833">IF(ROW()&lt;=ROWS(Table1[]), INDEX(Table1[Date], ROW()), INDEX(Table2[Date], ROW()-ROWS(Table1[])))</f>
        <v>45678</v>
      </c>
      <c r="C833" cm="1">
        <f t="array" ref="C833">IF(ROW()&lt;=ROWS(Table1[]), INDEX(Table1[SampleID], ROW()), INDEX(Table2[SampleID], ROW()-ROWS(Table1[])))</f>
        <v>724774</v>
      </c>
      <c r="D833" t="str" cm="1">
        <f t="array" ref="D833">IF(ROW()&lt;=ROWS(Table1[]), INDEX(Table1[Survey], ROW()), INDEX(Table2[Survey], ROW()-ROWS(Table1[])))</f>
        <v>EDSM</v>
      </c>
      <c r="E833" t="str" cm="1">
        <f t="array" ref="E833">IF(ROW()&lt;=ROWS(Table1[]), INDEX(Table1[Station Code], ROW()), INDEX(Table2[Station], ROW()-ROWS(Table1[])))</f>
        <v>25-26-SM02</v>
      </c>
      <c r="F833" t="str" cm="1">
        <f t="array" ref="F833">IF(ROW()&lt;=ROWS(Table1[]), INDEX(Table1[Region], ROW()), INDEX(Table2[Region], ROW()-ROWS(Table1[])))</f>
        <v>West</v>
      </c>
      <c r="G833" t="str" cm="1">
        <f t="array" ref="G833">IF(ROW()&lt;=ROWS(Table1[]), INDEX(Table1[Subregion], ROW()), INDEX(Table2[Subregion], ROW()-ROWS(Table1[])))</f>
        <v>Grizzly Bay</v>
      </c>
      <c r="H833" t="str" cm="1">
        <f t="array" ref="H833">IF(ROW()&lt;=ROWS(Table1[]), INDEX(Table1[Stratum], ROW()), INDEX(Table2[Stratum], ROW()-ROWS(Table1[])))</f>
        <v>Suisun Marsh</v>
      </c>
      <c r="I833" cm="1">
        <f t="array" ref="I833">IF(ROW()&lt;=ROWS(Table1[]), INDEX(Table1[Fork Length], ROW()), INDEX(Table2[Length], ROW()-ROWS(Table1[])))</f>
        <v>78</v>
      </c>
      <c r="J833" cm="1">
        <f t="array" ref="J833">IF(ROW()&lt;=ROWS(Table1[]), INDEX(Table1[Catch], ROW()), INDEX(Table2[Frequency], ROW()-ROWS(Table1[])))</f>
        <v>1</v>
      </c>
      <c r="K833" t="str" cm="1">
        <f t="array" ref="K833">IF(ROW()&lt;=ROWS(Table1[]), INDEX(Table1[Life Stage], ROW()), INDEX(Table2[Life Stage], ROW()-ROWS(Table1[])))</f>
        <v>Juvenile</v>
      </c>
      <c r="L833" s="50" cm="1">
        <f t="array" ref="L833">IF(ROW()&lt;=ROWS(Table1[]), INDEX(Table1[SalvageSum], ROW()), INDEX(Table2[SalvageSum], ROW()-ROWS(Table1[])))</f>
        <v>0</v>
      </c>
      <c r="M833" s="50" cm="1">
        <f t="array" ref="M833">IF(ROW()&lt;=ROWS(Table1[]), INDEX(Table1[ExpSalv], ROW()), INDEX(Table2[ExpSalv], ROW()-ROWS(Table1[])))</f>
        <v>0</v>
      </c>
      <c r="N833" t="str" cm="1">
        <f t="array" ref="N833">IF(ROW()&lt;=ROWS(Table1[]), INDEX(Table1[Agency], ROW()), INDEX(Table2[Agency], ROW()-ROWS(Table1[])))</f>
        <v>USFWS</v>
      </c>
      <c r="O833" cm="1">
        <f t="array" ref="O833">IF(ROW()&lt;=ROWS(Table1[]), INDEX(Table1[Notes], ROW()), INDEX(Table2[Comments], ROW()-ROWS(Table1[])))</f>
        <v>0</v>
      </c>
    </row>
    <row r="834" spans="1:15" x14ac:dyDescent="0.25">
      <c r="A834" cm="1">
        <f t="array" ref="A834">IF(ROW()&lt;=ROWS(Table1[]), INDEX(Table1[SurveyNo], ROW()), INDEX(Table2[SurveyNo], ROW()-ROWS(Table1[])))</f>
        <v>0</v>
      </c>
      <c r="B834" s="77" cm="1">
        <f t="array" ref="B834">IF(ROW()&lt;=ROWS(Table1[]), INDEX(Table1[Date], ROW()), INDEX(Table2[Date], ROW()-ROWS(Table1[])))</f>
        <v>45678</v>
      </c>
      <c r="C834" cm="1">
        <f t="array" ref="C834">IF(ROW()&lt;=ROWS(Table1[]), INDEX(Table1[SampleID], ROW()), INDEX(Table2[SampleID], ROW()-ROWS(Table1[])))</f>
        <v>724774</v>
      </c>
      <c r="D834" t="str" cm="1">
        <f t="array" ref="D834">IF(ROW()&lt;=ROWS(Table1[]), INDEX(Table1[Survey], ROW()), INDEX(Table2[Survey], ROW()-ROWS(Table1[])))</f>
        <v>EDSM</v>
      </c>
      <c r="E834" t="str" cm="1">
        <f t="array" ref="E834">IF(ROW()&lt;=ROWS(Table1[]), INDEX(Table1[Station Code], ROW()), INDEX(Table2[Station], ROW()-ROWS(Table1[])))</f>
        <v>25-26-SM02</v>
      </c>
      <c r="F834" t="str" cm="1">
        <f t="array" ref="F834">IF(ROW()&lt;=ROWS(Table1[]), INDEX(Table1[Region], ROW()), INDEX(Table2[Region], ROW()-ROWS(Table1[])))</f>
        <v>West</v>
      </c>
      <c r="G834" t="str" cm="1">
        <f t="array" ref="G834">IF(ROW()&lt;=ROWS(Table1[]), INDEX(Table1[Subregion], ROW()), INDEX(Table2[Subregion], ROW()-ROWS(Table1[])))</f>
        <v>Grizzly Bay</v>
      </c>
      <c r="H834" t="str" cm="1">
        <f t="array" ref="H834">IF(ROW()&lt;=ROWS(Table1[]), INDEX(Table1[Stratum], ROW()), INDEX(Table2[Stratum], ROW()-ROWS(Table1[])))</f>
        <v>Suisun Marsh</v>
      </c>
      <c r="I834" cm="1">
        <f t="array" ref="I834">IF(ROW()&lt;=ROWS(Table1[]), INDEX(Table1[Fork Length], ROW()), INDEX(Table2[Length], ROW()-ROWS(Table1[])))</f>
        <v>70</v>
      </c>
      <c r="J834" cm="1">
        <f t="array" ref="J834">IF(ROW()&lt;=ROWS(Table1[]), INDEX(Table1[Catch], ROW()), INDEX(Table2[Frequency], ROW()-ROWS(Table1[])))</f>
        <v>1</v>
      </c>
      <c r="K834" t="str" cm="1">
        <f t="array" ref="K834">IF(ROW()&lt;=ROWS(Table1[]), INDEX(Table1[Life Stage], ROW()), INDEX(Table2[Life Stage], ROW()-ROWS(Table1[])))</f>
        <v>Juvenile</v>
      </c>
      <c r="L834" s="50" cm="1">
        <f t="array" ref="L834">IF(ROW()&lt;=ROWS(Table1[]), INDEX(Table1[SalvageSum], ROW()), INDEX(Table2[SalvageSum], ROW()-ROWS(Table1[])))</f>
        <v>0</v>
      </c>
      <c r="M834" s="50" cm="1">
        <f t="array" ref="M834">IF(ROW()&lt;=ROWS(Table1[]), INDEX(Table1[ExpSalv], ROW()), INDEX(Table2[ExpSalv], ROW()-ROWS(Table1[])))</f>
        <v>0</v>
      </c>
      <c r="N834" t="str" cm="1">
        <f t="array" ref="N834">IF(ROW()&lt;=ROWS(Table1[]), INDEX(Table1[Agency], ROW()), INDEX(Table2[Agency], ROW()-ROWS(Table1[])))</f>
        <v>USFWS</v>
      </c>
      <c r="O834" cm="1">
        <f t="array" ref="O834">IF(ROW()&lt;=ROWS(Table1[]), INDEX(Table1[Notes], ROW()), INDEX(Table2[Comments], ROW()-ROWS(Table1[])))</f>
        <v>0</v>
      </c>
    </row>
    <row r="835" spans="1:15" x14ac:dyDescent="0.25">
      <c r="A835" cm="1">
        <f t="array" ref="A835">IF(ROW()&lt;=ROWS(Table1[]), INDEX(Table1[SurveyNo], ROW()), INDEX(Table2[SurveyNo], ROW()-ROWS(Table1[])))</f>
        <v>0</v>
      </c>
      <c r="B835" s="77" cm="1">
        <f t="array" ref="B835">IF(ROW()&lt;=ROWS(Table1[]), INDEX(Table1[Date], ROW()), INDEX(Table2[Date], ROW()-ROWS(Table1[])))</f>
        <v>45678</v>
      </c>
      <c r="C835" cm="1">
        <f t="array" ref="C835">IF(ROW()&lt;=ROWS(Table1[]), INDEX(Table1[SampleID], ROW()), INDEX(Table2[SampleID], ROW()-ROWS(Table1[])))</f>
        <v>724795</v>
      </c>
      <c r="D835" t="str" cm="1">
        <f t="array" ref="D835">IF(ROW()&lt;=ROWS(Table1[]), INDEX(Table1[Survey], ROW()), INDEX(Table2[Survey], ROW()-ROWS(Table1[])))</f>
        <v>EDSM</v>
      </c>
      <c r="E835" t="str" cm="1">
        <f t="array" ref="E835">IF(ROW()&lt;=ROWS(Table1[]), INDEX(Table1[Station Code], ROW()), INDEX(Table2[Station], ROW()-ROWS(Table1[])))</f>
        <v>25-26-SM01</v>
      </c>
      <c r="F835" t="str" cm="1">
        <f t="array" ref="F835">IF(ROW()&lt;=ROWS(Table1[]), INDEX(Table1[Region], ROW()), INDEX(Table2[Region], ROW()-ROWS(Table1[])))</f>
        <v>West</v>
      </c>
      <c r="G835" t="str" cm="1">
        <f t="array" ref="G835">IF(ROW()&lt;=ROWS(Table1[]), INDEX(Table1[Subregion], ROW()), INDEX(Table2[Subregion], ROW()-ROWS(Table1[])))</f>
        <v>Suisun Marsh</v>
      </c>
      <c r="H835" t="str" cm="1">
        <f t="array" ref="H835">IF(ROW()&lt;=ROWS(Table1[]), INDEX(Table1[Stratum], ROW()), INDEX(Table2[Stratum], ROW()-ROWS(Table1[])))</f>
        <v>Suisun Marsh</v>
      </c>
      <c r="I835" cm="1">
        <f t="array" ref="I835">IF(ROW()&lt;=ROWS(Table1[]), INDEX(Table1[Fork Length], ROW()), INDEX(Table2[Length], ROW()-ROWS(Table1[])))</f>
        <v>71</v>
      </c>
      <c r="J835" cm="1">
        <f t="array" ref="J835">IF(ROW()&lt;=ROWS(Table1[]), INDEX(Table1[Catch], ROW()), INDEX(Table2[Frequency], ROW()-ROWS(Table1[])))</f>
        <v>1</v>
      </c>
      <c r="K835" t="str" cm="1">
        <f t="array" ref="K835">IF(ROW()&lt;=ROWS(Table1[]), INDEX(Table1[Life Stage], ROW()), INDEX(Table2[Life Stage], ROW()-ROWS(Table1[])))</f>
        <v>Juvenile</v>
      </c>
      <c r="L835" s="50" cm="1">
        <f t="array" ref="L835">IF(ROW()&lt;=ROWS(Table1[]), INDEX(Table1[SalvageSum], ROW()), INDEX(Table2[SalvageSum], ROW()-ROWS(Table1[])))</f>
        <v>0</v>
      </c>
      <c r="M835" s="50" cm="1">
        <f t="array" ref="M835">IF(ROW()&lt;=ROWS(Table1[]), INDEX(Table1[ExpSalv], ROW()), INDEX(Table2[ExpSalv], ROW()-ROWS(Table1[])))</f>
        <v>0</v>
      </c>
      <c r="N835" t="str" cm="1">
        <f t="array" ref="N835">IF(ROW()&lt;=ROWS(Table1[]), INDEX(Table1[Agency], ROW()), INDEX(Table2[Agency], ROW()-ROWS(Table1[])))</f>
        <v>USFWS</v>
      </c>
      <c r="O835" cm="1">
        <f t="array" ref="O835">IF(ROW()&lt;=ROWS(Table1[]), INDEX(Table1[Notes], ROW()), INDEX(Table2[Comments], ROW()-ROWS(Table1[])))</f>
        <v>0</v>
      </c>
    </row>
    <row r="836" spans="1:15" x14ac:dyDescent="0.25">
      <c r="A836" cm="1">
        <f t="array" ref="A836">IF(ROW()&lt;=ROWS(Table1[]), INDEX(Table1[SurveyNo], ROW()), INDEX(Table2[SurveyNo], ROW()-ROWS(Table1[])))</f>
        <v>0</v>
      </c>
      <c r="B836" s="77" cm="1">
        <f t="array" ref="B836">IF(ROW()&lt;=ROWS(Table1[]), INDEX(Table1[Date], ROW()), INDEX(Table2[Date], ROW()-ROWS(Table1[])))</f>
        <v>45678</v>
      </c>
      <c r="C836" cm="1">
        <f t="array" ref="C836">IF(ROW()&lt;=ROWS(Table1[]), INDEX(Table1[SampleID], ROW()), INDEX(Table2[SampleID], ROW()-ROWS(Table1[])))</f>
        <v>724796</v>
      </c>
      <c r="D836" t="str" cm="1">
        <f t="array" ref="D836">IF(ROW()&lt;=ROWS(Table1[]), INDEX(Table1[Survey], ROW()), INDEX(Table2[Survey], ROW()-ROWS(Table1[])))</f>
        <v>EDSM</v>
      </c>
      <c r="E836" t="str" cm="1">
        <f t="array" ref="E836">IF(ROW()&lt;=ROWS(Table1[]), INDEX(Table1[Station Code], ROW()), INDEX(Table2[Station], ROW()-ROWS(Table1[])))</f>
        <v>25-26-SM01</v>
      </c>
      <c r="F836" t="str" cm="1">
        <f t="array" ref="F836">IF(ROW()&lt;=ROWS(Table1[]), INDEX(Table1[Region], ROW()), INDEX(Table2[Region], ROW()-ROWS(Table1[])))</f>
        <v>West</v>
      </c>
      <c r="G836" t="str" cm="1">
        <f t="array" ref="G836">IF(ROW()&lt;=ROWS(Table1[]), INDEX(Table1[Subregion], ROW()), INDEX(Table2[Subregion], ROW()-ROWS(Table1[])))</f>
        <v>Suisun Marsh</v>
      </c>
      <c r="H836" t="str" cm="1">
        <f t="array" ref="H836">IF(ROW()&lt;=ROWS(Table1[]), INDEX(Table1[Stratum], ROW()), INDEX(Table2[Stratum], ROW()-ROWS(Table1[])))</f>
        <v>Suisun Marsh</v>
      </c>
      <c r="I836" cm="1">
        <f t="array" ref="I836">IF(ROW()&lt;=ROWS(Table1[]), INDEX(Table1[Fork Length], ROW()), INDEX(Table2[Length], ROW()-ROWS(Table1[])))</f>
        <v>71</v>
      </c>
      <c r="J836" cm="1">
        <f t="array" ref="J836">IF(ROW()&lt;=ROWS(Table1[]), INDEX(Table1[Catch], ROW()), INDEX(Table2[Frequency], ROW()-ROWS(Table1[])))</f>
        <v>1</v>
      </c>
      <c r="K836" t="str" cm="1">
        <f t="array" ref="K836">IF(ROW()&lt;=ROWS(Table1[]), INDEX(Table1[Life Stage], ROW()), INDEX(Table2[Life Stage], ROW()-ROWS(Table1[])))</f>
        <v>Juvenile</v>
      </c>
      <c r="L836" s="50" cm="1">
        <f t="array" ref="L836">IF(ROW()&lt;=ROWS(Table1[]), INDEX(Table1[SalvageSum], ROW()), INDEX(Table2[SalvageSum], ROW()-ROWS(Table1[])))</f>
        <v>0</v>
      </c>
      <c r="M836" s="50" cm="1">
        <f t="array" ref="M836">IF(ROW()&lt;=ROWS(Table1[]), INDEX(Table1[ExpSalv], ROW()), INDEX(Table2[ExpSalv], ROW()-ROWS(Table1[])))</f>
        <v>0</v>
      </c>
      <c r="N836" t="str" cm="1">
        <f t="array" ref="N836">IF(ROW()&lt;=ROWS(Table1[]), INDEX(Table1[Agency], ROW()), INDEX(Table2[Agency], ROW()-ROWS(Table1[])))</f>
        <v>USFWS</v>
      </c>
      <c r="O836" cm="1">
        <f t="array" ref="O836">IF(ROW()&lt;=ROWS(Table1[]), INDEX(Table1[Notes], ROW()), INDEX(Table2[Comments], ROW()-ROWS(Table1[])))</f>
        <v>0</v>
      </c>
    </row>
    <row r="837" spans="1:15" x14ac:dyDescent="0.25">
      <c r="A837" cm="1">
        <f t="array" ref="A837">IF(ROW()&lt;=ROWS(Table1[]), INDEX(Table1[SurveyNo], ROW()), INDEX(Table2[SurveyNo], ROW()-ROWS(Table1[])))</f>
        <v>0</v>
      </c>
      <c r="B837" s="77" cm="1">
        <f t="array" ref="B837">IF(ROW()&lt;=ROWS(Table1[]), INDEX(Table1[Date], ROW()), INDEX(Table2[Date], ROW()-ROWS(Table1[])))</f>
        <v>45678</v>
      </c>
      <c r="C837" cm="1">
        <f t="array" ref="C837">IF(ROW()&lt;=ROWS(Table1[]), INDEX(Table1[SampleID], ROW()), INDEX(Table2[SampleID], ROW()-ROWS(Table1[])))</f>
        <v>724796</v>
      </c>
      <c r="D837" t="str" cm="1">
        <f t="array" ref="D837">IF(ROW()&lt;=ROWS(Table1[]), INDEX(Table1[Survey], ROW()), INDEX(Table2[Survey], ROW()-ROWS(Table1[])))</f>
        <v>EDSM</v>
      </c>
      <c r="E837" t="str" cm="1">
        <f t="array" ref="E837">IF(ROW()&lt;=ROWS(Table1[]), INDEX(Table1[Station Code], ROW()), INDEX(Table2[Station], ROW()-ROWS(Table1[])))</f>
        <v>25-26-SM01</v>
      </c>
      <c r="F837" t="str" cm="1">
        <f t="array" ref="F837">IF(ROW()&lt;=ROWS(Table1[]), INDEX(Table1[Region], ROW()), INDEX(Table2[Region], ROW()-ROWS(Table1[])))</f>
        <v>West</v>
      </c>
      <c r="G837" t="str" cm="1">
        <f t="array" ref="G837">IF(ROW()&lt;=ROWS(Table1[]), INDEX(Table1[Subregion], ROW()), INDEX(Table2[Subregion], ROW()-ROWS(Table1[])))</f>
        <v>Suisun Marsh</v>
      </c>
      <c r="H837" t="str" cm="1">
        <f t="array" ref="H837">IF(ROW()&lt;=ROWS(Table1[]), INDEX(Table1[Stratum], ROW()), INDEX(Table2[Stratum], ROW()-ROWS(Table1[])))</f>
        <v>Suisun Marsh</v>
      </c>
      <c r="I837" cm="1">
        <f t="array" ref="I837">IF(ROW()&lt;=ROWS(Table1[]), INDEX(Table1[Fork Length], ROW()), INDEX(Table2[Length], ROW()-ROWS(Table1[])))</f>
        <v>76</v>
      </c>
      <c r="J837" cm="1">
        <f t="array" ref="J837">IF(ROW()&lt;=ROWS(Table1[]), INDEX(Table1[Catch], ROW()), INDEX(Table2[Frequency], ROW()-ROWS(Table1[])))</f>
        <v>1</v>
      </c>
      <c r="K837" t="str" cm="1">
        <f t="array" ref="K837">IF(ROW()&lt;=ROWS(Table1[]), INDEX(Table1[Life Stage], ROW()), INDEX(Table2[Life Stage], ROW()-ROWS(Table1[])))</f>
        <v>Juvenile</v>
      </c>
      <c r="L837" s="50" cm="1">
        <f t="array" ref="L837">IF(ROW()&lt;=ROWS(Table1[]), INDEX(Table1[SalvageSum], ROW()), INDEX(Table2[SalvageSum], ROW()-ROWS(Table1[])))</f>
        <v>0</v>
      </c>
      <c r="M837" s="50" cm="1">
        <f t="array" ref="M837">IF(ROW()&lt;=ROWS(Table1[]), INDEX(Table1[ExpSalv], ROW()), INDEX(Table2[ExpSalv], ROW()-ROWS(Table1[])))</f>
        <v>0</v>
      </c>
      <c r="N837" t="str" cm="1">
        <f t="array" ref="N837">IF(ROW()&lt;=ROWS(Table1[]), INDEX(Table1[Agency], ROW()), INDEX(Table2[Agency], ROW()-ROWS(Table1[])))</f>
        <v>USFWS</v>
      </c>
      <c r="O837" cm="1">
        <f t="array" ref="O837">IF(ROW()&lt;=ROWS(Table1[]), INDEX(Table1[Notes], ROW()), INDEX(Table2[Comments], ROW()-ROWS(Table1[])))</f>
        <v>0</v>
      </c>
    </row>
    <row r="838" spans="1:15" x14ac:dyDescent="0.25">
      <c r="A838" cm="1">
        <f t="array" ref="A838">IF(ROW()&lt;=ROWS(Table1[]), INDEX(Table1[SurveyNo], ROW()), INDEX(Table2[SurveyNo], ROW()-ROWS(Table1[])))</f>
        <v>0</v>
      </c>
      <c r="B838" s="77" cm="1">
        <f t="array" ref="B838">IF(ROW()&lt;=ROWS(Table1[]), INDEX(Table1[Date], ROW()), INDEX(Table2[Date], ROW()-ROWS(Table1[])))</f>
        <v>45678</v>
      </c>
      <c r="C838" cm="1">
        <f t="array" ref="C838">IF(ROW()&lt;=ROWS(Table1[]), INDEX(Table1[SampleID], ROW()), INDEX(Table2[SampleID], ROW()-ROWS(Table1[])))</f>
        <v>724797</v>
      </c>
      <c r="D838" t="str" cm="1">
        <f t="array" ref="D838">IF(ROW()&lt;=ROWS(Table1[]), INDEX(Table1[Survey], ROW()), INDEX(Table2[Survey], ROW()-ROWS(Table1[])))</f>
        <v>EDSM</v>
      </c>
      <c r="E838" t="str" cm="1">
        <f t="array" ref="E838">IF(ROW()&lt;=ROWS(Table1[]), INDEX(Table1[Station Code], ROW()), INDEX(Table2[Station], ROW()-ROWS(Table1[])))</f>
        <v>25-26-SM01</v>
      </c>
      <c r="F838" t="str" cm="1">
        <f t="array" ref="F838">IF(ROW()&lt;=ROWS(Table1[]), INDEX(Table1[Region], ROW()), INDEX(Table2[Region], ROW()-ROWS(Table1[])))</f>
        <v>West</v>
      </c>
      <c r="G838" t="str" cm="1">
        <f t="array" ref="G838">IF(ROW()&lt;=ROWS(Table1[]), INDEX(Table1[Subregion], ROW()), INDEX(Table2[Subregion], ROW()-ROWS(Table1[])))</f>
        <v>Suisun Marsh</v>
      </c>
      <c r="H838" t="str" cm="1">
        <f t="array" ref="H838">IF(ROW()&lt;=ROWS(Table1[]), INDEX(Table1[Stratum], ROW()), INDEX(Table2[Stratum], ROW()-ROWS(Table1[])))</f>
        <v>Suisun Marsh</v>
      </c>
      <c r="I838" cm="1">
        <f t="array" ref="I838">IF(ROW()&lt;=ROWS(Table1[]), INDEX(Table1[Fork Length], ROW()), INDEX(Table2[Length], ROW()-ROWS(Table1[])))</f>
        <v>68</v>
      </c>
      <c r="J838" cm="1">
        <f t="array" ref="J838">IF(ROW()&lt;=ROWS(Table1[]), INDEX(Table1[Catch], ROW()), INDEX(Table2[Frequency], ROW()-ROWS(Table1[])))</f>
        <v>1</v>
      </c>
      <c r="K838" t="str" cm="1">
        <f t="array" ref="K838">IF(ROW()&lt;=ROWS(Table1[]), INDEX(Table1[Life Stage], ROW()), INDEX(Table2[Life Stage], ROW()-ROWS(Table1[])))</f>
        <v>Juvenile</v>
      </c>
      <c r="L838" s="50" cm="1">
        <f t="array" ref="L838">IF(ROW()&lt;=ROWS(Table1[]), INDEX(Table1[SalvageSum], ROW()), INDEX(Table2[SalvageSum], ROW()-ROWS(Table1[])))</f>
        <v>0</v>
      </c>
      <c r="M838" s="50" cm="1">
        <f t="array" ref="M838">IF(ROW()&lt;=ROWS(Table1[]), INDEX(Table1[ExpSalv], ROW()), INDEX(Table2[ExpSalv], ROW()-ROWS(Table1[])))</f>
        <v>0</v>
      </c>
      <c r="N838" t="str" cm="1">
        <f t="array" ref="N838">IF(ROW()&lt;=ROWS(Table1[]), INDEX(Table1[Agency], ROW()), INDEX(Table2[Agency], ROW()-ROWS(Table1[])))</f>
        <v>USFWS</v>
      </c>
      <c r="O838" cm="1">
        <f t="array" ref="O838">IF(ROW()&lt;=ROWS(Table1[]), INDEX(Table1[Notes], ROW()), INDEX(Table2[Comments], ROW()-ROWS(Table1[])))</f>
        <v>0</v>
      </c>
    </row>
    <row r="839" spans="1:15" x14ac:dyDescent="0.25">
      <c r="A839" cm="1">
        <f t="array" ref="A839">IF(ROW()&lt;=ROWS(Table1[]), INDEX(Table1[SurveyNo], ROW()), INDEX(Table2[SurveyNo], ROW()-ROWS(Table1[])))</f>
        <v>0</v>
      </c>
      <c r="B839" s="77" cm="1">
        <f t="array" ref="B839">IF(ROW()&lt;=ROWS(Table1[]), INDEX(Table1[Date], ROW()), INDEX(Table2[Date], ROW()-ROWS(Table1[])))</f>
        <v>45678</v>
      </c>
      <c r="C839" cm="1">
        <f t="array" ref="C839">IF(ROW()&lt;=ROWS(Table1[]), INDEX(Table1[SampleID], ROW()), INDEX(Table2[SampleID], ROW()-ROWS(Table1[])))</f>
        <v>724797</v>
      </c>
      <c r="D839" t="str" cm="1">
        <f t="array" ref="D839">IF(ROW()&lt;=ROWS(Table1[]), INDEX(Table1[Survey], ROW()), INDEX(Table2[Survey], ROW()-ROWS(Table1[])))</f>
        <v>EDSM</v>
      </c>
      <c r="E839" t="str" cm="1">
        <f t="array" ref="E839">IF(ROW()&lt;=ROWS(Table1[]), INDEX(Table1[Station Code], ROW()), INDEX(Table2[Station], ROW()-ROWS(Table1[])))</f>
        <v>25-26-SM01</v>
      </c>
      <c r="F839" t="str" cm="1">
        <f t="array" ref="F839">IF(ROW()&lt;=ROWS(Table1[]), INDEX(Table1[Region], ROW()), INDEX(Table2[Region], ROW()-ROWS(Table1[])))</f>
        <v>West</v>
      </c>
      <c r="G839" t="str" cm="1">
        <f t="array" ref="G839">IF(ROW()&lt;=ROWS(Table1[]), INDEX(Table1[Subregion], ROW()), INDEX(Table2[Subregion], ROW()-ROWS(Table1[])))</f>
        <v>Suisun Marsh</v>
      </c>
      <c r="H839" t="str" cm="1">
        <f t="array" ref="H839">IF(ROW()&lt;=ROWS(Table1[]), INDEX(Table1[Stratum], ROW()), INDEX(Table2[Stratum], ROW()-ROWS(Table1[])))</f>
        <v>Suisun Marsh</v>
      </c>
      <c r="I839" cm="1">
        <f t="array" ref="I839">IF(ROW()&lt;=ROWS(Table1[]), INDEX(Table1[Fork Length], ROW()), INDEX(Table2[Length], ROW()-ROWS(Table1[])))</f>
        <v>67</v>
      </c>
      <c r="J839" cm="1">
        <f t="array" ref="J839">IF(ROW()&lt;=ROWS(Table1[]), INDEX(Table1[Catch], ROW()), INDEX(Table2[Frequency], ROW()-ROWS(Table1[])))</f>
        <v>1</v>
      </c>
      <c r="K839" t="str" cm="1">
        <f t="array" ref="K839">IF(ROW()&lt;=ROWS(Table1[]), INDEX(Table1[Life Stage], ROW()), INDEX(Table2[Life Stage], ROW()-ROWS(Table1[])))</f>
        <v>Juvenile</v>
      </c>
      <c r="L839" s="50" cm="1">
        <f t="array" ref="L839">IF(ROW()&lt;=ROWS(Table1[]), INDEX(Table1[SalvageSum], ROW()), INDEX(Table2[SalvageSum], ROW()-ROWS(Table1[])))</f>
        <v>0</v>
      </c>
      <c r="M839" s="50" cm="1">
        <f t="array" ref="M839">IF(ROW()&lt;=ROWS(Table1[]), INDEX(Table1[ExpSalv], ROW()), INDEX(Table2[ExpSalv], ROW()-ROWS(Table1[])))</f>
        <v>0</v>
      </c>
      <c r="N839" t="str" cm="1">
        <f t="array" ref="N839">IF(ROW()&lt;=ROWS(Table1[]), INDEX(Table1[Agency], ROW()), INDEX(Table2[Agency], ROW()-ROWS(Table1[])))</f>
        <v>USFWS</v>
      </c>
      <c r="O839" cm="1">
        <f t="array" ref="O839">IF(ROW()&lt;=ROWS(Table1[]), INDEX(Table1[Notes], ROW()), INDEX(Table2[Comments], ROW()-ROWS(Table1[])))</f>
        <v>0</v>
      </c>
    </row>
    <row r="840" spans="1:15" x14ac:dyDescent="0.25">
      <c r="A840" cm="1">
        <f t="array" ref="A840">IF(ROW()&lt;=ROWS(Table1[]), INDEX(Table1[SurveyNo], ROW()), INDEX(Table2[SurveyNo], ROW()-ROWS(Table1[])))</f>
        <v>0</v>
      </c>
      <c r="B840" s="77" cm="1">
        <f t="array" ref="B840">IF(ROW()&lt;=ROWS(Table1[]), INDEX(Table1[Date], ROW()), INDEX(Table2[Date], ROW()-ROWS(Table1[])))</f>
        <v>45678</v>
      </c>
      <c r="C840" cm="1">
        <f t="array" ref="C840">IF(ROW()&lt;=ROWS(Table1[]), INDEX(Table1[SampleID], ROW()), INDEX(Table2[SampleID], ROW()-ROWS(Table1[])))</f>
        <v>724797</v>
      </c>
      <c r="D840" t="str" cm="1">
        <f t="array" ref="D840">IF(ROW()&lt;=ROWS(Table1[]), INDEX(Table1[Survey], ROW()), INDEX(Table2[Survey], ROW()-ROWS(Table1[])))</f>
        <v>EDSM</v>
      </c>
      <c r="E840" t="str" cm="1">
        <f t="array" ref="E840">IF(ROW()&lt;=ROWS(Table1[]), INDEX(Table1[Station Code], ROW()), INDEX(Table2[Station], ROW()-ROWS(Table1[])))</f>
        <v>25-26-SM01</v>
      </c>
      <c r="F840" t="str" cm="1">
        <f t="array" ref="F840">IF(ROW()&lt;=ROWS(Table1[]), INDEX(Table1[Region], ROW()), INDEX(Table2[Region], ROW()-ROWS(Table1[])))</f>
        <v>West</v>
      </c>
      <c r="G840" t="str" cm="1">
        <f t="array" ref="G840">IF(ROW()&lt;=ROWS(Table1[]), INDEX(Table1[Subregion], ROW()), INDEX(Table2[Subregion], ROW()-ROWS(Table1[])))</f>
        <v>Suisun Marsh</v>
      </c>
      <c r="H840" t="str" cm="1">
        <f t="array" ref="H840">IF(ROW()&lt;=ROWS(Table1[]), INDEX(Table1[Stratum], ROW()), INDEX(Table2[Stratum], ROW()-ROWS(Table1[])))</f>
        <v>Suisun Marsh</v>
      </c>
      <c r="I840" cm="1">
        <f t="array" ref="I840">IF(ROW()&lt;=ROWS(Table1[]), INDEX(Table1[Fork Length], ROW()), INDEX(Table2[Length], ROW()-ROWS(Table1[])))</f>
        <v>75</v>
      </c>
      <c r="J840" cm="1">
        <f t="array" ref="J840">IF(ROW()&lt;=ROWS(Table1[]), INDEX(Table1[Catch], ROW()), INDEX(Table2[Frequency], ROW()-ROWS(Table1[])))</f>
        <v>1</v>
      </c>
      <c r="K840" t="str" cm="1">
        <f t="array" ref="K840">IF(ROW()&lt;=ROWS(Table1[]), INDEX(Table1[Life Stage], ROW()), INDEX(Table2[Life Stage], ROW()-ROWS(Table1[])))</f>
        <v>Juvenile</v>
      </c>
      <c r="L840" s="50" cm="1">
        <f t="array" ref="L840">IF(ROW()&lt;=ROWS(Table1[]), INDEX(Table1[SalvageSum], ROW()), INDEX(Table2[SalvageSum], ROW()-ROWS(Table1[])))</f>
        <v>0</v>
      </c>
      <c r="M840" s="50" cm="1">
        <f t="array" ref="M840">IF(ROW()&lt;=ROWS(Table1[]), INDEX(Table1[ExpSalv], ROW()), INDEX(Table2[ExpSalv], ROW()-ROWS(Table1[])))</f>
        <v>0</v>
      </c>
      <c r="N840" t="str" cm="1">
        <f t="array" ref="N840">IF(ROW()&lt;=ROWS(Table1[]), INDEX(Table1[Agency], ROW()), INDEX(Table2[Agency], ROW()-ROWS(Table1[])))</f>
        <v>USFWS</v>
      </c>
      <c r="O840" cm="1">
        <f t="array" ref="O840">IF(ROW()&lt;=ROWS(Table1[]), INDEX(Table1[Notes], ROW()), INDEX(Table2[Comments], ROW()-ROWS(Table1[])))</f>
        <v>0</v>
      </c>
    </row>
    <row r="841" spans="1:15" x14ac:dyDescent="0.25">
      <c r="A841" cm="1">
        <f t="array" ref="A841">IF(ROW()&lt;=ROWS(Table1[]), INDEX(Table1[SurveyNo], ROW()), INDEX(Table2[SurveyNo], ROW()-ROWS(Table1[])))</f>
        <v>0</v>
      </c>
      <c r="B841" s="77" cm="1">
        <f t="array" ref="B841">IF(ROW()&lt;=ROWS(Table1[]), INDEX(Table1[Date], ROW()), INDEX(Table2[Date], ROW()-ROWS(Table1[])))</f>
        <v>45678</v>
      </c>
      <c r="C841" cm="1">
        <f t="array" ref="C841">IF(ROW()&lt;=ROWS(Table1[]), INDEX(Table1[SampleID], ROW()), INDEX(Table2[SampleID], ROW()-ROWS(Table1[])))</f>
        <v>724798</v>
      </c>
      <c r="D841" t="str" cm="1">
        <f t="array" ref="D841">IF(ROW()&lt;=ROWS(Table1[]), INDEX(Table1[Survey], ROW()), INDEX(Table2[Survey], ROW()-ROWS(Table1[])))</f>
        <v>EDSM</v>
      </c>
      <c r="E841" t="str" cm="1">
        <f t="array" ref="E841">IF(ROW()&lt;=ROWS(Table1[]), INDEX(Table1[Station Code], ROW()), INDEX(Table2[Station], ROW()-ROWS(Table1[])))</f>
        <v>25-26-SM01</v>
      </c>
      <c r="F841" t="str" cm="1">
        <f t="array" ref="F841">IF(ROW()&lt;=ROWS(Table1[]), INDEX(Table1[Region], ROW()), INDEX(Table2[Region], ROW()-ROWS(Table1[])))</f>
        <v>West</v>
      </c>
      <c r="G841" t="str" cm="1">
        <f t="array" ref="G841">IF(ROW()&lt;=ROWS(Table1[]), INDEX(Table1[Subregion], ROW()), INDEX(Table2[Subregion], ROW()-ROWS(Table1[])))</f>
        <v>Suisun Marsh</v>
      </c>
      <c r="H841" t="str" cm="1">
        <f t="array" ref="H841">IF(ROW()&lt;=ROWS(Table1[]), INDEX(Table1[Stratum], ROW()), INDEX(Table2[Stratum], ROW()-ROWS(Table1[])))</f>
        <v>Suisun Marsh</v>
      </c>
      <c r="I841" cm="1">
        <f t="array" ref="I841">IF(ROW()&lt;=ROWS(Table1[]), INDEX(Table1[Fork Length], ROW()), INDEX(Table2[Length], ROW()-ROWS(Table1[])))</f>
        <v>68</v>
      </c>
      <c r="J841" cm="1">
        <f t="array" ref="J841">IF(ROW()&lt;=ROWS(Table1[]), INDEX(Table1[Catch], ROW()), INDEX(Table2[Frequency], ROW()-ROWS(Table1[])))</f>
        <v>1</v>
      </c>
      <c r="K841" t="str" cm="1">
        <f t="array" ref="K841">IF(ROW()&lt;=ROWS(Table1[]), INDEX(Table1[Life Stage], ROW()), INDEX(Table2[Life Stage], ROW()-ROWS(Table1[])))</f>
        <v>Juvenile</v>
      </c>
      <c r="L841" s="50" cm="1">
        <f t="array" ref="L841">IF(ROW()&lt;=ROWS(Table1[]), INDEX(Table1[SalvageSum], ROW()), INDEX(Table2[SalvageSum], ROW()-ROWS(Table1[])))</f>
        <v>0</v>
      </c>
      <c r="M841" s="50" cm="1">
        <f t="array" ref="M841">IF(ROW()&lt;=ROWS(Table1[]), INDEX(Table1[ExpSalv], ROW()), INDEX(Table2[ExpSalv], ROW()-ROWS(Table1[])))</f>
        <v>0</v>
      </c>
      <c r="N841" t="str" cm="1">
        <f t="array" ref="N841">IF(ROW()&lt;=ROWS(Table1[]), INDEX(Table1[Agency], ROW()), INDEX(Table2[Agency], ROW()-ROWS(Table1[])))</f>
        <v>USFWS</v>
      </c>
      <c r="O841" cm="1">
        <f t="array" ref="O841">IF(ROW()&lt;=ROWS(Table1[]), INDEX(Table1[Notes], ROW()), INDEX(Table2[Comments], ROW()-ROWS(Table1[])))</f>
        <v>0</v>
      </c>
    </row>
    <row r="842" spans="1:15" x14ac:dyDescent="0.25">
      <c r="A842" cm="1">
        <f t="array" ref="A842">IF(ROW()&lt;=ROWS(Table1[]), INDEX(Table1[SurveyNo], ROW()), INDEX(Table2[SurveyNo], ROW()-ROWS(Table1[])))</f>
        <v>0</v>
      </c>
      <c r="B842" s="77" cm="1">
        <f t="array" ref="B842">IF(ROW()&lt;=ROWS(Table1[]), INDEX(Table1[Date], ROW()), INDEX(Table2[Date], ROW()-ROWS(Table1[])))</f>
        <v>45679</v>
      </c>
      <c r="C842" cm="1">
        <f t="array" ref="C842">IF(ROW()&lt;=ROWS(Table1[]), INDEX(Table1[SampleID], ROW()), INDEX(Table2[SampleID], ROW()-ROWS(Table1[])))</f>
        <v>724849</v>
      </c>
      <c r="D842" t="str" cm="1">
        <f t="array" ref="D842">IF(ROW()&lt;=ROWS(Table1[]), INDEX(Table1[Survey], ROW()), INDEX(Table2[Survey], ROW()-ROWS(Table1[])))</f>
        <v>EDSM</v>
      </c>
      <c r="E842" t="str" cm="1">
        <f t="array" ref="E842">IF(ROW()&lt;=ROWS(Table1[]), INDEX(Table1[Station Code], ROW()), INDEX(Table2[Station], ROW()-ROWS(Table1[])))</f>
        <v>25-26-SB02</v>
      </c>
      <c r="F842" t="str" cm="1">
        <f t="array" ref="F842">IF(ROW()&lt;=ROWS(Table1[]), INDEX(Table1[Region], ROW()), INDEX(Table2[Region], ROW()-ROWS(Table1[])))</f>
        <v>West</v>
      </c>
      <c r="G842" t="str" cm="1">
        <f t="array" ref="G842">IF(ROW()&lt;=ROWS(Table1[]), INDEX(Table1[Subregion], ROW()), INDEX(Table2[Subregion], ROW()-ROWS(Table1[])))</f>
        <v>Honker Bay</v>
      </c>
      <c r="H842" t="str" cm="1">
        <f t="array" ref="H842">IF(ROW()&lt;=ROWS(Table1[]), INDEX(Table1[Stratum], ROW()), INDEX(Table2[Stratum], ROW()-ROWS(Table1[])))</f>
        <v>Suisun Bay</v>
      </c>
      <c r="I842" cm="1">
        <f t="array" ref="I842">IF(ROW()&lt;=ROWS(Table1[]), INDEX(Table1[Fork Length], ROW()), INDEX(Table2[Length], ROW()-ROWS(Table1[])))</f>
        <v>65</v>
      </c>
      <c r="J842" cm="1">
        <f t="array" ref="J842">IF(ROW()&lt;=ROWS(Table1[]), INDEX(Table1[Catch], ROW()), INDEX(Table2[Frequency], ROW()-ROWS(Table1[])))</f>
        <v>1</v>
      </c>
      <c r="K842" t="str" cm="1">
        <f t="array" ref="K842">IF(ROW()&lt;=ROWS(Table1[]), INDEX(Table1[Life Stage], ROW()), INDEX(Table2[Life Stage], ROW()-ROWS(Table1[])))</f>
        <v>Juvenile</v>
      </c>
      <c r="L842" s="50" cm="1">
        <f t="array" ref="L842">IF(ROW()&lt;=ROWS(Table1[]), INDEX(Table1[SalvageSum], ROW()), INDEX(Table2[SalvageSum], ROW()-ROWS(Table1[])))</f>
        <v>0</v>
      </c>
      <c r="M842" s="50" cm="1">
        <f t="array" ref="M842">IF(ROW()&lt;=ROWS(Table1[]), INDEX(Table1[ExpSalv], ROW()), INDEX(Table2[ExpSalv], ROW()-ROWS(Table1[])))</f>
        <v>0</v>
      </c>
      <c r="N842" t="str" cm="1">
        <f t="array" ref="N842">IF(ROW()&lt;=ROWS(Table1[]), INDEX(Table1[Agency], ROW()), INDEX(Table2[Agency], ROW()-ROWS(Table1[])))</f>
        <v>USFWS</v>
      </c>
      <c r="O842" cm="1">
        <f t="array" ref="O842">IF(ROW()&lt;=ROWS(Table1[]), INDEX(Table1[Notes], ROW()), INDEX(Table2[Comments], ROW()-ROWS(Table1[])))</f>
        <v>0</v>
      </c>
    </row>
    <row r="843" spans="1:15" x14ac:dyDescent="0.25">
      <c r="A843" cm="1">
        <f t="array" ref="A843">IF(ROW()&lt;=ROWS(Table1[]), INDEX(Table1[SurveyNo], ROW()), INDEX(Table2[SurveyNo], ROW()-ROWS(Table1[])))</f>
        <v>0</v>
      </c>
      <c r="B843" s="77" cm="1">
        <f t="array" ref="B843">IF(ROW()&lt;=ROWS(Table1[]), INDEX(Table1[Date], ROW()), INDEX(Table2[Date], ROW()-ROWS(Table1[])))</f>
        <v>45679</v>
      </c>
      <c r="C843" cm="1">
        <f t="array" ref="C843">IF(ROW()&lt;=ROWS(Table1[]), INDEX(Table1[SampleID], ROW()), INDEX(Table2[SampleID], ROW()-ROWS(Table1[])))</f>
        <v>724850</v>
      </c>
      <c r="D843" t="str" cm="1">
        <f t="array" ref="D843">IF(ROW()&lt;=ROWS(Table1[]), INDEX(Table1[Survey], ROW()), INDEX(Table2[Survey], ROW()-ROWS(Table1[])))</f>
        <v>EDSM</v>
      </c>
      <c r="E843" t="str" cm="1">
        <f t="array" ref="E843">IF(ROW()&lt;=ROWS(Table1[]), INDEX(Table1[Station Code], ROW()), INDEX(Table2[Station], ROW()-ROWS(Table1[])))</f>
        <v>25-26-SB02</v>
      </c>
      <c r="F843" t="str" cm="1">
        <f t="array" ref="F843">IF(ROW()&lt;=ROWS(Table1[]), INDEX(Table1[Region], ROW()), INDEX(Table2[Region], ROW()-ROWS(Table1[])))</f>
        <v>West</v>
      </c>
      <c r="G843" t="str" cm="1">
        <f t="array" ref="G843">IF(ROW()&lt;=ROWS(Table1[]), INDEX(Table1[Subregion], ROW()), INDEX(Table2[Subregion], ROW()-ROWS(Table1[])))</f>
        <v>Honker Bay</v>
      </c>
      <c r="H843" t="str" cm="1">
        <f t="array" ref="H843">IF(ROW()&lt;=ROWS(Table1[]), INDEX(Table1[Stratum], ROW()), INDEX(Table2[Stratum], ROW()-ROWS(Table1[])))</f>
        <v>Suisun Bay</v>
      </c>
      <c r="I843" cm="1">
        <f t="array" ref="I843">IF(ROW()&lt;=ROWS(Table1[]), INDEX(Table1[Fork Length], ROW()), INDEX(Table2[Length], ROW()-ROWS(Table1[])))</f>
        <v>89</v>
      </c>
      <c r="J843" cm="1">
        <f t="array" ref="J843">IF(ROW()&lt;=ROWS(Table1[]), INDEX(Table1[Catch], ROW()), INDEX(Table2[Frequency], ROW()-ROWS(Table1[])))</f>
        <v>1</v>
      </c>
      <c r="K843" t="str" cm="1">
        <f t="array" ref="K843">IF(ROW()&lt;=ROWS(Table1[]), INDEX(Table1[Life Stage], ROW()), INDEX(Table2[Life Stage], ROW()-ROWS(Table1[])))</f>
        <v>Adult</v>
      </c>
      <c r="L843" s="50" cm="1">
        <f t="array" ref="L843">IF(ROW()&lt;=ROWS(Table1[]), INDEX(Table1[SalvageSum], ROW()), INDEX(Table2[SalvageSum], ROW()-ROWS(Table1[])))</f>
        <v>0</v>
      </c>
      <c r="M843" s="50" cm="1">
        <f t="array" ref="M843">IF(ROW()&lt;=ROWS(Table1[]), INDEX(Table1[ExpSalv], ROW()), INDEX(Table2[ExpSalv], ROW()-ROWS(Table1[])))</f>
        <v>0</v>
      </c>
      <c r="N843" t="str" cm="1">
        <f t="array" ref="N843">IF(ROW()&lt;=ROWS(Table1[]), INDEX(Table1[Agency], ROW()), INDEX(Table2[Agency], ROW()-ROWS(Table1[])))</f>
        <v>USFWS</v>
      </c>
      <c r="O843" cm="1">
        <f t="array" ref="O843">IF(ROW()&lt;=ROWS(Table1[]), INDEX(Table1[Notes], ROW()), INDEX(Table2[Comments], ROW()-ROWS(Table1[])))</f>
        <v>0</v>
      </c>
    </row>
    <row r="844" spans="1:15" x14ac:dyDescent="0.25">
      <c r="A844" cm="1">
        <f t="array" ref="A844">IF(ROW()&lt;=ROWS(Table1[]), INDEX(Table1[SurveyNo], ROW()), INDEX(Table2[SurveyNo], ROW()-ROWS(Table1[])))</f>
        <v>0</v>
      </c>
      <c r="B844" s="77" cm="1">
        <f t="array" ref="B844">IF(ROW()&lt;=ROWS(Table1[]), INDEX(Table1[Date], ROW()), INDEX(Table2[Date], ROW()-ROWS(Table1[])))</f>
        <v>45679</v>
      </c>
      <c r="C844" cm="1">
        <f t="array" ref="C844">IF(ROW()&lt;=ROWS(Table1[]), INDEX(Table1[SampleID], ROW()), INDEX(Table2[SampleID], ROW()-ROWS(Table1[])))</f>
        <v>724870</v>
      </c>
      <c r="D844" t="str" cm="1">
        <f t="array" ref="D844">IF(ROW()&lt;=ROWS(Table1[]), INDEX(Table1[Survey], ROW()), INDEX(Table2[Survey], ROW()-ROWS(Table1[])))</f>
        <v>EDSM</v>
      </c>
      <c r="E844" t="str" cm="1">
        <f t="array" ref="E844">IF(ROW()&lt;=ROWS(Table1[]), INDEX(Table1[Station Code], ROW()), INDEX(Table2[Station], ROW()-ROWS(Table1[])))</f>
        <v>25-26-SB03</v>
      </c>
      <c r="F844" t="str" cm="1">
        <f t="array" ref="F844">IF(ROW()&lt;=ROWS(Table1[]), INDEX(Table1[Region], ROW()), INDEX(Table2[Region], ROW()-ROWS(Table1[])))</f>
        <v>West</v>
      </c>
      <c r="G844" t="str" cm="1">
        <f t="array" ref="G844">IF(ROW()&lt;=ROWS(Table1[]), INDEX(Table1[Subregion], ROW()), INDEX(Table2[Subregion], ROW()-ROWS(Table1[])))</f>
        <v>Mid Suisun Bay</v>
      </c>
      <c r="H844" t="str" cm="1">
        <f t="array" ref="H844">IF(ROW()&lt;=ROWS(Table1[]), INDEX(Table1[Stratum], ROW()), INDEX(Table2[Stratum], ROW()-ROWS(Table1[])))</f>
        <v>Suisun Bay</v>
      </c>
      <c r="I844" cm="1">
        <f t="array" ref="I844">IF(ROW()&lt;=ROWS(Table1[]), INDEX(Table1[Fork Length], ROW()), INDEX(Table2[Length], ROW()-ROWS(Table1[])))</f>
        <v>70</v>
      </c>
      <c r="J844" cm="1">
        <f t="array" ref="J844">IF(ROW()&lt;=ROWS(Table1[]), INDEX(Table1[Catch], ROW()), INDEX(Table2[Frequency], ROW()-ROWS(Table1[])))</f>
        <v>1</v>
      </c>
      <c r="K844" t="str" cm="1">
        <f t="array" ref="K844">IF(ROW()&lt;=ROWS(Table1[]), INDEX(Table1[Life Stage], ROW()), INDEX(Table2[Life Stage], ROW()-ROWS(Table1[])))</f>
        <v>Juvenile</v>
      </c>
      <c r="L844" s="50" cm="1">
        <f t="array" ref="L844">IF(ROW()&lt;=ROWS(Table1[]), INDEX(Table1[SalvageSum], ROW()), INDEX(Table2[SalvageSum], ROW()-ROWS(Table1[])))</f>
        <v>0</v>
      </c>
      <c r="M844" s="50" cm="1">
        <f t="array" ref="M844">IF(ROW()&lt;=ROWS(Table1[]), INDEX(Table1[ExpSalv], ROW()), INDEX(Table2[ExpSalv], ROW()-ROWS(Table1[])))</f>
        <v>0</v>
      </c>
      <c r="N844" t="str" cm="1">
        <f t="array" ref="N844">IF(ROW()&lt;=ROWS(Table1[]), INDEX(Table1[Agency], ROW()), INDEX(Table2[Agency], ROW()-ROWS(Table1[])))</f>
        <v>USFWS</v>
      </c>
      <c r="O844" cm="1">
        <f t="array" ref="O844">IF(ROW()&lt;=ROWS(Table1[]), INDEX(Table1[Notes], ROW()), INDEX(Table2[Comments], ROW()-ROWS(Table1[])))</f>
        <v>0</v>
      </c>
    </row>
    <row r="845" spans="1:15" x14ac:dyDescent="0.25">
      <c r="A845" cm="1">
        <f t="array" ref="A845">IF(ROW()&lt;=ROWS(Table1[]), INDEX(Table1[SurveyNo], ROW()), INDEX(Table2[SurveyNo], ROW()-ROWS(Table1[])))</f>
        <v>0</v>
      </c>
      <c r="B845" s="77" cm="1">
        <f t="array" ref="B845">IF(ROW()&lt;=ROWS(Table1[]), INDEX(Table1[Date], ROW()), INDEX(Table2[Date], ROW()-ROWS(Table1[])))</f>
        <v>45680</v>
      </c>
      <c r="C845" cm="1">
        <f t="array" ref="C845">IF(ROW()&lt;=ROWS(Table1[]), INDEX(Table1[SampleID], ROW()), INDEX(Table2[SampleID], ROW()-ROWS(Table1[])))</f>
        <v>724981</v>
      </c>
      <c r="D845" t="str" cm="1">
        <f t="array" ref="D845">IF(ROW()&lt;=ROWS(Table1[]), INDEX(Table1[Survey], ROW()), INDEX(Table2[Survey], ROW()-ROWS(Table1[])))</f>
        <v>EDSM</v>
      </c>
      <c r="E845" t="str" cm="1">
        <f t="array" ref="E845">IF(ROW()&lt;=ROWS(Table1[]), INDEX(Table1[Station Code], ROW()), INDEX(Table2[Station], ROW()-ROWS(Table1[])))</f>
        <v>25-26-WD04</v>
      </c>
      <c r="F845" t="str" cm="1">
        <f t="array" ref="F845">IF(ROW()&lt;=ROWS(Table1[]), INDEX(Table1[Region], ROW()), INDEX(Table2[Region], ROW()-ROWS(Table1[])))</f>
        <v>Far West</v>
      </c>
      <c r="G845" t="str" cm="1">
        <f t="array" ref="G845">IF(ROW()&lt;=ROWS(Table1[]), INDEX(Table1[Subregion], ROW()), INDEX(Table2[Subregion], ROW()-ROWS(Table1[])))</f>
        <v>Lower Napa River</v>
      </c>
      <c r="H845" t="str" cm="1">
        <f t="array" ref="H845">IF(ROW()&lt;=ROWS(Table1[]), INDEX(Table1[Stratum], ROW()), INDEX(Table2[Stratum], ROW()-ROWS(Table1[])))</f>
        <v>Western Delta</v>
      </c>
      <c r="I845" cm="1">
        <f t="array" ref="I845">IF(ROW()&lt;=ROWS(Table1[]), INDEX(Table1[Fork Length], ROW()), INDEX(Table2[Length], ROW()-ROWS(Table1[])))</f>
        <v>64</v>
      </c>
      <c r="J845" cm="1">
        <f t="array" ref="J845">IF(ROW()&lt;=ROWS(Table1[]), INDEX(Table1[Catch], ROW()), INDEX(Table2[Frequency], ROW()-ROWS(Table1[])))</f>
        <v>1</v>
      </c>
      <c r="K845" t="str" cm="1">
        <f t="array" ref="K845">IF(ROW()&lt;=ROWS(Table1[]), INDEX(Table1[Life Stage], ROW()), INDEX(Table2[Life Stage], ROW()-ROWS(Table1[])))</f>
        <v>Juvenile</v>
      </c>
      <c r="L845" s="50" cm="1">
        <f t="array" ref="L845">IF(ROW()&lt;=ROWS(Table1[]), INDEX(Table1[SalvageSum], ROW()), INDEX(Table2[SalvageSum], ROW()-ROWS(Table1[])))</f>
        <v>0</v>
      </c>
      <c r="M845" s="50" cm="1">
        <f t="array" ref="M845">IF(ROW()&lt;=ROWS(Table1[]), INDEX(Table1[ExpSalv], ROW()), INDEX(Table2[ExpSalv], ROW()-ROWS(Table1[])))</f>
        <v>0</v>
      </c>
      <c r="N845" t="str" cm="1">
        <f t="array" ref="N845">IF(ROW()&lt;=ROWS(Table1[]), INDEX(Table1[Agency], ROW()), INDEX(Table2[Agency], ROW()-ROWS(Table1[])))</f>
        <v>USFWS</v>
      </c>
      <c r="O845" cm="1">
        <f t="array" ref="O845">IF(ROW()&lt;=ROWS(Table1[]), INDEX(Table1[Notes], ROW()), INDEX(Table2[Comments], ROW()-ROWS(Table1[])))</f>
        <v>0</v>
      </c>
    </row>
    <row r="846" spans="1:15" x14ac:dyDescent="0.25">
      <c r="A846" cm="1">
        <f t="array" ref="A846">IF(ROW()&lt;=ROWS(Table1[]), INDEX(Table1[SurveyNo], ROW()), INDEX(Table2[SurveyNo], ROW()-ROWS(Table1[])))</f>
        <v>0</v>
      </c>
      <c r="B846" s="77" cm="1">
        <f t="array" ref="B846">IF(ROW()&lt;=ROWS(Table1[]), INDEX(Table1[Date], ROW()), INDEX(Table2[Date], ROW()-ROWS(Table1[])))</f>
        <v>45678</v>
      </c>
      <c r="C846" cm="1">
        <f t="array" ref="C846">IF(ROW()&lt;=ROWS(Table1[]), INDEX(Table1[SampleID], ROW()), INDEX(Table2[SampleID], ROW()-ROWS(Table1[])))</f>
        <v>0</v>
      </c>
      <c r="D846" t="str" cm="1">
        <f t="array" ref="D846">IF(ROW()&lt;=ROWS(Table1[]), INDEX(Table1[Survey], ROW()), INDEX(Table2[Survey], ROW()-ROWS(Table1[])))</f>
        <v>Chipps</v>
      </c>
      <c r="E846" t="str" cm="1">
        <f t="array" ref="E846">IF(ROW()&lt;=ROWS(Table1[]), INDEX(Table1[Station Code], ROW()), INDEX(Table2[Station], ROW()-ROWS(Table1[])))</f>
        <v>SB018M</v>
      </c>
      <c r="F846" cm="1">
        <f t="array" ref="F846">IF(ROW()&lt;=ROWS(Table1[]), INDEX(Table1[Region], ROW()), INDEX(Table2[Region], ROW()-ROWS(Table1[])))</f>
        <v>0</v>
      </c>
      <c r="G846" cm="1">
        <f t="array" ref="G846">IF(ROW()&lt;=ROWS(Table1[]), INDEX(Table1[Subregion], ROW()), INDEX(Table2[Subregion], ROW()-ROWS(Table1[])))</f>
        <v>0</v>
      </c>
      <c r="H846" t="str" cm="1">
        <f t="array" ref="H846">IF(ROW()&lt;=ROWS(Table1[]), INDEX(Table1[Stratum], ROW()), INDEX(Table2[Stratum], ROW()-ROWS(Table1[])))</f>
        <v>Chipps Island</v>
      </c>
      <c r="I846" cm="1">
        <f t="array" ref="I846">IF(ROW()&lt;=ROWS(Table1[]), INDEX(Table1[Fork Length], ROW()), INDEX(Table2[Length], ROW()-ROWS(Table1[])))</f>
        <v>72</v>
      </c>
      <c r="J846" cm="1">
        <f t="array" ref="J846">IF(ROW()&lt;=ROWS(Table1[]), INDEX(Table1[Catch], ROW()), INDEX(Table2[Frequency], ROW()-ROWS(Table1[])))</f>
        <v>1</v>
      </c>
      <c r="K846" t="str" cm="1">
        <f t="array" ref="K846">IF(ROW()&lt;=ROWS(Table1[]), INDEX(Table1[Life Stage], ROW()), INDEX(Table2[Life Stage], ROW()-ROWS(Table1[])))</f>
        <v>Juvenile</v>
      </c>
      <c r="L846" s="50" cm="1">
        <f t="array" ref="L846">IF(ROW()&lt;=ROWS(Table1[]), INDEX(Table1[SalvageSum], ROW()), INDEX(Table2[SalvageSum], ROW()-ROWS(Table1[])))</f>
        <v>0</v>
      </c>
      <c r="M846" s="50" cm="1">
        <f t="array" ref="M846">IF(ROW()&lt;=ROWS(Table1[]), INDEX(Table1[ExpSalv], ROW()), INDEX(Table2[ExpSalv], ROW()-ROWS(Table1[])))</f>
        <v>0</v>
      </c>
      <c r="N846" t="str" cm="1">
        <f t="array" ref="N846">IF(ROW()&lt;=ROWS(Table1[]), INDEX(Table1[Agency], ROW()), INDEX(Table2[Agency], ROW()-ROWS(Table1[])))</f>
        <v>USFWS</v>
      </c>
      <c r="O846" cm="1">
        <f t="array" ref="O846">IF(ROW()&lt;=ROWS(Table1[]), INDEX(Table1[Notes], ROW()), INDEX(Table2[Comments], ROW()-ROWS(Table1[])))</f>
        <v>0</v>
      </c>
    </row>
    <row r="847" spans="1:15" x14ac:dyDescent="0.25">
      <c r="A847" cm="1">
        <f t="array" ref="A847">IF(ROW()&lt;=ROWS(Table1[]), INDEX(Table1[SurveyNo], ROW()), INDEX(Table2[SurveyNo], ROW()-ROWS(Table1[])))</f>
        <v>0</v>
      </c>
      <c r="B847" s="77" cm="1">
        <f t="array" ref="B847">IF(ROW()&lt;=ROWS(Table1[]), INDEX(Table1[Date], ROW()), INDEX(Table2[Date], ROW()-ROWS(Table1[])))</f>
        <v>45678</v>
      </c>
      <c r="C847" cm="1">
        <f t="array" ref="C847">IF(ROW()&lt;=ROWS(Table1[]), INDEX(Table1[SampleID], ROW()), INDEX(Table2[SampleID], ROW()-ROWS(Table1[])))</f>
        <v>0</v>
      </c>
      <c r="D847" t="str" cm="1">
        <f t="array" ref="D847">IF(ROW()&lt;=ROWS(Table1[]), INDEX(Table1[Survey], ROW()), INDEX(Table2[Survey], ROW()-ROWS(Table1[])))</f>
        <v>Chipps</v>
      </c>
      <c r="E847" t="str" cm="1">
        <f t="array" ref="E847">IF(ROW()&lt;=ROWS(Table1[]), INDEX(Table1[Station Code], ROW()), INDEX(Table2[Station], ROW()-ROWS(Table1[])))</f>
        <v>SB018M</v>
      </c>
      <c r="F847" cm="1">
        <f t="array" ref="F847">IF(ROW()&lt;=ROWS(Table1[]), INDEX(Table1[Region], ROW()), INDEX(Table2[Region], ROW()-ROWS(Table1[])))</f>
        <v>0</v>
      </c>
      <c r="G847" cm="1">
        <f t="array" ref="G847">IF(ROW()&lt;=ROWS(Table1[]), INDEX(Table1[Subregion], ROW()), INDEX(Table2[Subregion], ROW()-ROWS(Table1[])))</f>
        <v>0</v>
      </c>
      <c r="H847" t="str" cm="1">
        <f t="array" ref="H847">IF(ROW()&lt;=ROWS(Table1[]), INDEX(Table1[Stratum], ROW()), INDEX(Table2[Stratum], ROW()-ROWS(Table1[])))</f>
        <v>Chipps Island</v>
      </c>
      <c r="I847" cm="1">
        <f t="array" ref="I847">IF(ROW()&lt;=ROWS(Table1[]), INDEX(Table1[Fork Length], ROW()), INDEX(Table2[Length], ROW()-ROWS(Table1[])))</f>
        <v>74</v>
      </c>
      <c r="J847" cm="1">
        <f t="array" ref="J847">IF(ROW()&lt;=ROWS(Table1[]), INDEX(Table1[Catch], ROW()), INDEX(Table2[Frequency], ROW()-ROWS(Table1[])))</f>
        <v>1</v>
      </c>
      <c r="K847" t="str" cm="1">
        <f t="array" ref="K847">IF(ROW()&lt;=ROWS(Table1[]), INDEX(Table1[Life Stage], ROW()), INDEX(Table2[Life Stage], ROW()-ROWS(Table1[])))</f>
        <v>Juvenile</v>
      </c>
      <c r="L847" s="50" cm="1">
        <f t="array" ref="L847">IF(ROW()&lt;=ROWS(Table1[]), INDEX(Table1[SalvageSum], ROW()), INDEX(Table2[SalvageSum], ROW()-ROWS(Table1[])))</f>
        <v>0</v>
      </c>
      <c r="M847" s="50" cm="1">
        <f t="array" ref="M847">IF(ROW()&lt;=ROWS(Table1[]), INDEX(Table1[ExpSalv], ROW()), INDEX(Table2[ExpSalv], ROW()-ROWS(Table1[])))</f>
        <v>0</v>
      </c>
      <c r="N847" t="str" cm="1">
        <f t="array" ref="N847">IF(ROW()&lt;=ROWS(Table1[]), INDEX(Table1[Agency], ROW()), INDEX(Table2[Agency], ROW()-ROWS(Table1[])))</f>
        <v>USFWS</v>
      </c>
      <c r="O847" cm="1">
        <f t="array" ref="O847">IF(ROW()&lt;=ROWS(Table1[]), INDEX(Table1[Notes], ROW()), INDEX(Table2[Comments], ROW()-ROWS(Table1[])))</f>
        <v>0</v>
      </c>
    </row>
    <row r="848" spans="1:15" x14ac:dyDescent="0.25">
      <c r="A848" cm="1">
        <f t="array" ref="A848">IF(ROW()&lt;=ROWS(Table1[]), INDEX(Table1[SurveyNo], ROW()), INDEX(Table2[SurveyNo], ROW()-ROWS(Table1[])))</f>
        <v>0</v>
      </c>
      <c r="B848" s="77" cm="1">
        <f t="array" ref="B848">IF(ROW()&lt;=ROWS(Table1[]), INDEX(Table1[Date], ROW()), INDEX(Table2[Date], ROW()-ROWS(Table1[])))</f>
        <v>45678</v>
      </c>
      <c r="C848" cm="1">
        <f t="array" ref="C848">IF(ROW()&lt;=ROWS(Table1[]), INDEX(Table1[SampleID], ROW()), INDEX(Table2[SampleID], ROW()-ROWS(Table1[])))</f>
        <v>0</v>
      </c>
      <c r="D848" t="str" cm="1">
        <f t="array" ref="D848">IF(ROW()&lt;=ROWS(Table1[]), INDEX(Table1[Survey], ROW()), INDEX(Table2[Survey], ROW()-ROWS(Table1[])))</f>
        <v>Chipps</v>
      </c>
      <c r="E848" t="str" cm="1">
        <f t="array" ref="E848">IF(ROW()&lt;=ROWS(Table1[]), INDEX(Table1[Station Code], ROW()), INDEX(Table2[Station], ROW()-ROWS(Table1[])))</f>
        <v>SB018M</v>
      </c>
      <c r="F848" cm="1">
        <f t="array" ref="F848">IF(ROW()&lt;=ROWS(Table1[]), INDEX(Table1[Region], ROW()), INDEX(Table2[Region], ROW()-ROWS(Table1[])))</f>
        <v>0</v>
      </c>
      <c r="G848" cm="1">
        <f t="array" ref="G848">IF(ROW()&lt;=ROWS(Table1[]), INDEX(Table1[Subregion], ROW()), INDEX(Table2[Subregion], ROW()-ROWS(Table1[])))</f>
        <v>0</v>
      </c>
      <c r="H848" t="str" cm="1">
        <f t="array" ref="H848">IF(ROW()&lt;=ROWS(Table1[]), INDEX(Table1[Stratum], ROW()), INDEX(Table2[Stratum], ROW()-ROWS(Table1[])))</f>
        <v>Chipps Island</v>
      </c>
      <c r="I848" cm="1">
        <f t="array" ref="I848">IF(ROW()&lt;=ROWS(Table1[]), INDEX(Table1[Fork Length], ROW()), INDEX(Table2[Length], ROW()-ROWS(Table1[])))</f>
        <v>83</v>
      </c>
      <c r="J848" cm="1">
        <f t="array" ref="J848">IF(ROW()&lt;=ROWS(Table1[]), INDEX(Table1[Catch], ROW()), INDEX(Table2[Frequency], ROW()-ROWS(Table1[])))</f>
        <v>2</v>
      </c>
      <c r="K848" t="str" cm="1">
        <f t="array" ref="K848">IF(ROW()&lt;=ROWS(Table1[]), INDEX(Table1[Life Stage], ROW()), INDEX(Table2[Life Stage], ROW()-ROWS(Table1[])))</f>
        <v>Juvenile</v>
      </c>
      <c r="L848" s="50" cm="1">
        <f t="array" ref="L848">IF(ROW()&lt;=ROWS(Table1[]), INDEX(Table1[SalvageSum], ROW()), INDEX(Table2[SalvageSum], ROW()-ROWS(Table1[])))</f>
        <v>0</v>
      </c>
      <c r="M848" s="50" cm="1">
        <f t="array" ref="M848">IF(ROW()&lt;=ROWS(Table1[]), INDEX(Table1[ExpSalv], ROW()), INDEX(Table2[ExpSalv], ROW()-ROWS(Table1[])))</f>
        <v>0</v>
      </c>
      <c r="N848" t="str" cm="1">
        <f t="array" ref="N848">IF(ROW()&lt;=ROWS(Table1[]), INDEX(Table1[Agency], ROW()), INDEX(Table2[Agency], ROW()-ROWS(Table1[])))</f>
        <v>USFWS</v>
      </c>
      <c r="O848" cm="1">
        <f t="array" ref="O848">IF(ROW()&lt;=ROWS(Table1[]), INDEX(Table1[Notes], ROW()), INDEX(Table2[Comments], ROW()-ROWS(Table1[])))</f>
        <v>0</v>
      </c>
    </row>
    <row r="849" spans="1:15" x14ac:dyDescent="0.25">
      <c r="A849" cm="1">
        <f t="array" ref="A849">IF(ROW()&lt;=ROWS(Table1[]), INDEX(Table1[SurveyNo], ROW()), INDEX(Table2[SurveyNo], ROW()-ROWS(Table1[])))</f>
        <v>0</v>
      </c>
      <c r="B849" s="77" cm="1">
        <f t="array" ref="B849">IF(ROW()&lt;=ROWS(Table1[]), INDEX(Table1[Date], ROW()), INDEX(Table2[Date], ROW()-ROWS(Table1[])))</f>
        <v>45678</v>
      </c>
      <c r="C849" cm="1">
        <f t="array" ref="C849">IF(ROW()&lt;=ROWS(Table1[]), INDEX(Table1[SampleID], ROW()), INDEX(Table2[SampleID], ROW()-ROWS(Table1[])))</f>
        <v>0</v>
      </c>
      <c r="D849" t="str" cm="1">
        <f t="array" ref="D849">IF(ROW()&lt;=ROWS(Table1[]), INDEX(Table1[Survey], ROW()), INDEX(Table2[Survey], ROW()-ROWS(Table1[])))</f>
        <v>Chipps</v>
      </c>
      <c r="E849" t="str" cm="1">
        <f t="array" ref="E849">IF(ROW()&lt;=ROWS(Table1[]), INDEX(Table1[Station Code], ROW()), INDEX(Table2[Station], ROW()-ROWS(Table1[])))</f>
        <v>SB018M</v>
      </c>
      <c r="F849" cm="1">
        <f t="array" ref="F849">IF(ROW()&lt;=ROWS(Table1[]), INDEX(Table1[Region], ROW()), INDEX(Table2[Region], ROW()-ROWS(Table1[])))</f>
        <v>0</v>
      </c>
      <c r="G849" cm="1">
        <f t="array" ref="G849">IF(ROW()&lt;=ROWS(Table1[]), INDEX(Table1[Subregion], ROW()), INDEX(Table2[Subregion], ROW()-ROWS(Table1[])))</f>
        <v>0</v>
      </c>
      <c r="H849" t="str" cm="1">
        <f t="array" ref="H849">IF(ROW()&lt;=ROWS(Table1[]), INDEX(Table1[Stratum], ROW()), INDEX(Table2[Stratum], ROW()-ROWS(Table1[])))</f>
        <v>Chipps Island</v>
      </c>
      <c r="I849" cm="1">
        <f t="array" ref="I849">IF(ROW()&lt;=ROWS(Table1[]), INDEX(Table1[Fork Length], ROW()), INDEX(Table2[Length], ROW()-ROWS(Table1[])))</f>
        <v>84</v>
      </c>
      <c r="J849" cm="1">
        <f t="array" ref="J849">IF(ROW()&lt;=ROWS(Table1[]), INDEX(Table1[Catch], ROW()), INDEX(Table2[Frequency], ROW()-ROWS(Table1[])))</f>
        <v>1</v>
      </c>
      <c r="K849" t="str" cm="1">
        <f t="array" ref="K849">IF(ROW()&lt;=ROWS(Table1[]), INDEX(Table1[Life Stage], ROW()), INDEX(Table2[Life Stage], ROW()-ROWS(Table1[])))</f>
        <v>Juvenile</v>
      </c>
      <c r="L849" s="50" cm="1">
        <f t="array" ref="L849">IF(ROW()&lt;=ROWS(Table1[]), INDEX(Table1[SalvageSum], ROW()), INDEX(Table2[SalvageSum], ROW()-ROWS(Table1[])))</f>
        <v>0</v>
      </c>
      <c r="M849" s="50" cm="1">
        <f t="array" ref="M849">IF(ROW()&lt;=ROWS(Table1[]), INDEX(Table1[ExpSalv], ROW()), INDEX(Table2[ExpSalv], ROW()-ROWS(Table1[])))</f>
        <v>0</v>
      </c>
      <c r="N849" t="str" cm="1">
        <f t="array" ref="N849">IF(ROW()&lt;=ROWS(Table1[]), INDEX(Table1[Agency], ROW()), INDEX(Table2[Agency], ROW()-ROWS(Table1[])))</f>
        <v>USFWS</v>
      </c>
      <c r="O849" cm="1">
        <f t="array" ref="O849">IF(ROW()&lt;=ROWS(Table1[]), INDEX(Table1[Notes], ROW()), INDEX(Table2[Comments], ROW()-ROWS(Table1[])))</f>
        <v>0</v>
      </c>
    </row>
    <row r="850" spans="1:15" x14ac:dyDescent="0.25">
      <c r="A850" cm="1">
        <f t="array" ref="A850">IF(ROW()&lt;=ROWS(Table1[]), INDEX(Table1[SurveyNo], ROW()), INDEX(Table2[SurveyNo], ROW()-ROWS(Table1[])))</f>
        <v>0</v>
      </c>
      <c r="B850" s="77" cm="1">
        <f t="array" ref="B850">IF(ROW()&lt;=ROWS(Table1[]), INDEX(Table1[Date], ROW()), INDEX(Table2[Date], ROW()-ROWS(Table1[])))</f>
        <v>45678</v>
      </c>
      <c r="C850" cm="1">
        <f t="array" ref="C850">IF(ROW()&lt;=ROWS(Table1[]), INDEX(Table1[SampleID], ROW()), INDEX(Table2[SampleID], ROW()-ROWS(Table1[])))</f>
        <v>0</v>
      </c>
      <c r="D850" t="str" cm="1">
        <f t="array" ref="D850">IF(ROW()&lt;=ROWS(Table1[]), INDEX(Table1[Survey], ROW()), INDEX(Table2[Survey], ROW()-ROWS(Table1[])))</f>
        <v>Chipps</v>
      </c>
      <c r="E850" t="str" cm="1">
        <f t="array" ref="E850">IF(ROW()&lt;=ROWS(Table1[]), INDEX(Table1[Station Code], ROW()), INDEX(Table2[Station], ROW()-ROWS(Table1[])))</f>
        <v>SB018M</v>
      </c>
      <c r="F850" cm="1">
        <f t="array" ref="F850">IF(ROW()&lt;=ROWS(Table1[]), INDEX(Table1[Region], ROW()), INDEX(Table2[Region], ROW()-ROWS(Table1[])))</f>
        <v>0</v>
      </c>
      <c r="G850" cm="1">
        <f t="array" ref="G850">IF(ROW()&lt;=ROWS(Table1[]), INDEX(Table1[Subregion], ROW()), INDEX(Table2[Subregion], ROW()-ROWS(Table1[])))</f>
        <v>0</v>
      </c>
      <c r="H850" t="str" cm="1">
        <f t="array" ref="H850">IF(ROW()&lt;=ROWS(Table1[]), INDEX(Table1[Stratum], ROW()), INDEX(Table2[Stratum], ROW()-ROWS(Table1[])))</f>
        <v>Chipps Island</v>
      </c>
      <c r="I850" cm="1">
        <f t="array" ref="I850">IF(ROW()&lt;=ROWS(Table1[]), INDEX(Table1[Fork Length], ROW()), INDEX(Table2[Length], ROW()-ROWS(Table1[])))</f>
        <v>112</v>
      </c>
      <c r="J850" cm="1">
        <f t="array" ref="J850">IF(ROW()&lt;=ROWS(Table1[]), INDEX(Table1[Catch], ROW()), INDEX(Table2[Frequency], ROW()-ROWS(Table1[])))</f>
        <v>1</v>
      </c>
      <c r="K850" t="str" cm="1">
        <f t="array" ref="K850">IF(ROW()&lt;=ROWS(Table1[]), INDEX(Table1[Life Stage], ROW()), INDEX(Table2[Life Stage], ROW()-ROWS(Table1[])))</f>
        <v>Adult</v>
      </c>
      <c r="L850" s="50" cm="1">
        <f t="array" ref="L850">IF(ROW()&lt;=ROWS(Table1[]), INDEX(Table1[SalvageSum], ROW()), INDEX(Table2[SalvageSum], ROW()-ROWS(Table1[])))</f>
        <v>0</v>
      </c>
      <c r="M850" s="50" cm="1">
        <f t="array" ref="M850">IF(ROW()&lt;=ROWS(Table1[]), INDEX(Table1[ExpSalv], ROW()), INDEX(Table2[ExpSalv], ROW()-ROWS(Table1[])))</f>
        <v>0</v>
      </c>
      <c r="N850" t="str" cm="1">
        <f t="array" ref="N850">IF(ROW()&lt;=ROWS(Table1[]), INDEX(Table1[Agency], ROW()), INDEX(Table2[Agency], ROW()-ROWS(Table1[])))</f>
        <v>USFWS</v>
      </c>
      <c r="O850" cm="1">
        <f t="array" ref="O850">IF(ROW()&lt;=ROWS(Table1[]), INDEX(Table1[Notes], ROW()), INDEX(Table2[Comments], ROW()-ROWS(Table1[])))</f>
        <v>0</v>
      </c>
    </row>
    <row r="851" spans="1:15" x14ac:dyDescent="0.25">
      <c r="A851" cm="1">
        <f t="array" ref="A851">IF(ROW()&lt;=ROWS(Table1[]), INDEX(Table1[SurveyNo], ROW()), INDEX(Table2[SurveyNo], ROW()-ROWS(Table1[])))</f>
        <v>0</v>
      </c>
      <c r="B851" s="77" cm="1">
        <f t="array" ref="B851">IF(ROW()&lt;=ROWS(Table1[]), INDEX(Table1[Date], ROW()), INDEX(Table2[Date], ROW()-ROWS(Table1[])))</f>
        <v>45678</v>
      </c>
      <c r="C851" cm="1">
        <f t="array" ref="C851">IF(ROW()&lt;=ROWS(Table1[]), INDEX(Table1[SampleID], ROW()), INDEX(Table2[SampleID], ROW()-ROWS(Table1[])))</f>
        <v>0</v>
      </c>
      <c r="D851" t="str" cm="1">
        <f t="array" ref="D851">IF(ROW()&lt;=ROWS(Table1[]), INDEX(Table1[Survey], ROW()), INDEX(Table2[Survey], ROW()-ROWS(Table1[])))</f>
        <v>Chipps</v>
      </c>
      <c r="E851" t="str" cm="1">
        <f t="array" ref="E851">IF(ROW()&lt;=ROWS(Table1[]), INDEX(Table1[Station Code], ROW()), INDEX(Table2[Station], ROW()-ROWS(Table1[])))</f>
        <v>SB018M</v>
      </c>
      <c r="F851" cm="1">
        <f t="array" ref="F851">IF(ROW()&lt;=ROWS(Table1[]), INDEX(Table1[Region], ROW()), INDEX(Table2[Region], ROW()-ROWS(Table1[])))</f>
        <v>0</v>
      </c>
      <c r="G851" cm="1">
        <f t="array" ref="G851">IF(ROW()&lt;=ROWS(Table1[]), INDEX(Table1[Subregion], ROW()), INDEX(Table2[Subregion], ROW()-ROWS(Table1[])))</f>
        <v>0</v>
      </c>
      <c r="H851" t="str" cm="1">
        <f t="array" ref="H851">IF(ROW()&lt;=ROWS(Table1[]), INDEX(Table1[Stratum], ROW()), INDEX(Table2[Stratum], ROW()-ROWS(Table1[])))</f>
        <v>Chipps Island</v>
      </c>
      <c r="I851" cm="1">
        <f t="array" ref="I851">IF(ROW()&lt;=ROWS(Table1[]), INDEX(Table1[Fork Length], ROW()), INDEX(Table2[Length], ROW()-ROWS(Table1[])))</f>
        <v>71</v>
      </c>
      <c r="J851" cm="1">
        <f t="array" ref="J851">IF(ROW()&lt;=ROWS(Table1[]), INDEX(Table1[Catch], ROW()), INDEX(Table2[Frequency], ROW()-ROWS(Table1[])))</f>
        <v>1</v>
      </c>
      <c r="K851" t="str" cm="1">
        <f t="array" ref="K851">IF(ROW()&lt;=ROWS(Table1[]), INDEX(Table1[Life Stage], ROW()), INDEX(Table2[Life Stage], ROW()-ROWS(Table1[])))</f>
        <v>Juvenile</v>
      </c>
      <c r="L851" s="50" cm="1">
        <f t="array" ref="L851">IF(ROW()&lt;=ROWS(Table1[]), INDEX(Table1[SalvageSum], ROW()), INDEX(Table2[SalvageSum], ROW()-ROWS(Table1[])))</f>
        <v>0</v>
      </c>
      <c r="M851" s="50" cm="1">
        <f t="array" ref="M851">IF(ROW()&lt;=ROWS(Table1[]), INDEX(Table1[ExpSalv], ROW()), INDEX(Table2[ExpSalv], ROW()-ROWS(Table1[])))</f>
        <v>0</v>
      </c>
      <c r="N851" t="str" cm="1">
        <f t="array" ref="N851">IF(ROW()&lt;=ROWS(Table1[]), INDEX(Table1[Agency], ROW()), INDEX(Table2[Agency], ROW()-ROWS(Table1[])))</f>
        <v>USFWS</v>
      </c>
      <c r="O851" cm="1">
        <f t="array" ref="O851">IF(ROW()&lt;=ROWS(Table1[]), INDEX(Table1[Notes], ROW()), INDEX(Table2[Comments], ROW()-ROWS(Table1[])))</f>
        <v>0</v>
      </c>
    </row>
    <row r="852" spans="1:15" x14ac:dyDescent="0.25">
      <c r="A852" cm="1">
        <f t="array" ref="A852">IF(ROW()&lt;=ROWS(Table1[]), INDEX(Table1[SurveyNo], ROW()), INDEX(Table2[SurveyNo], ROW()-ROWS(Table1[])))</f>
        <v>0</v>
      </c>
      <c r="B852" s="77" cm="1">
        <f t="array" ref="B852">IF(ROW()&lt;=ROWS(Table1[]), INDEX(Table1[Date], ROW()), INDEX(Table2[Date], ROW()-ROWS(Table1[])))</f>
        <v>45678</v>
      </c>
      <c r="C852" cm="1">
        <f t="array" ref="C852">IF(ROW()&lt;=ROWS(Table1[]), INDEX(Table1[SampleID], ROW()), INDEX(Table2[SampleID], ROW()-ROWS(Table1[])))</f>
        <v>0</v>
      </c>
      <c r="D852" t="str" cm="1">
        <f t="array" ref="D852">IF(ROW()&lt;=ROWS(Table1[]), INDEX(Table1[Survey], ROW()), INDEX(Table2[Survey], ROW()-ROWS(Table1[])))</f>
        <v>Chipps</v>
      </c>
      <c r="E852" t="str" cm="1">
        <f t="array" ref="E852">IF(ROW()&lt;=ROWS(Table1[]), INDEX(Table1[Station Code], ROW()), INDEX(Table2[Station], ROW()-ROWS(Table1[])))</f>
        <v>SB018M</v>
      </c>
      <c r="F852" cm="1">
        <f t="array" ref="F852">IF(ROW()&lt;=ROWS(Table1[]), INDEX(Table1[Region], ROW()), INDEX(Table2[Region], ROW()-ROWS(Table1[])))</f>
        <v>0</v>
      </c>
      <c r="G852" cm="1">
        <f t="array" ref="G852">IF(ROW()&lt;=ROWS(Table1[]), INDEX(Table1[Subregion], ROW()), INDEX(Table2[Subregion], ROW()-ROWS(Table1[])))</f>
        <v>0</v>
      </c>
      <c r="H852" t="str" cm="1">
        <f t="array" ref="H852">IF(ROW()&lt;=ROWS(Table1[]), INDEX(Table1[Stratum], ROW()), INDEX(Table2[Stratum], ROW()-ROWS(Table1[])))</f>
        <v>Chipps Island</v>
      </c>
      <c r="I852" cm="1">
        <f t="array" ref="I852">IF(ROW()&lt;=ROWS(Table1[]), INDEX(Table1[Fork Length], ROW()), INDEX(Table2[Length], ROW()-ROWS(Table1[])))</f>
        <v>75</v>
      </c>
      <c r="J852" cm="1">
        <f t="array" ref="J852">IF(ROW()&lt;=ROWS(Table1[]), INDEX(Table1[Catch], ROW()), INDEX(Table2[Frequency], ROW()-ROWS(Table1[])))</f>
        <v>1</v>
      </c>
      <c r="K852" t="str" cm="1">
        <f t="array" ref="K852">IF(ROW()&lt;=ROWS(Table1[]), INDEX(Table1[Life Stage], ROW()), INDEX(Table2[Life Stage], ROW()-ROWS(Table1[])))</f>
        <v>Juvenile</v>
      </c>
      <c r="L852" s="50" cm="1">
        <f t="array" ref="L852">IF(ROW()&lt;=ROWS(Table1[]), INDEX(Table1[SalvageSum], ROW()), INDEX(Table2[SalvageSum], ROW()-ROWS(Table1[])))</f>
        <v>0</v>
      </c>
      <c r="M852" s="50" cm="1">
        <f t="array" ref="M852">IF(ROW()&lt;=ROWS(Table1[]), INDEX(Table1[ExpSalv], ROW()), INDEX(Table2[ExpSalv], ROW()-ROWS(Table1[])))</f>
        <v>0</v>
      </c>
      <c r="N852" t="str" cm="1">
        <f t="array" ref="N852">IF(ROW()&lt;=ROWS(Table1[]), INDEX(Table1[Agency], ROW()), INDEX(Table2[Agency], ROW()-ROWS(Table1[])))</f>
        <v>USFWS</v>
      </c>
      <c r="O852" cm="1">
        <f t="array" ref="O852">IF(ROW()&lt;=ROWS(Table1[]), INDEX(Table1[Notes], ROW()), INDEX(Table2[Comments], ROW()-ROWS(Table1[])))</f>
        <v>0</v>
      </c>
    </row>
    <row r="853" spans="1:15" x14ac:dyDescent="0.25">
      <c r="A853" cm="1">
        <f t="array" ref="A853">IF(ROW()&lt;=ROWS(Table1[]), INDEX(Table1[SurveyNo], ROW()), INDEX(Table2[SurveyNo], ROW()-ROWS(Table1[])))</f>
        <v>0</v>
      </c>
      <c r="B853" s="77" cm="1">
        <f t="array" ref="B853">IF(ROW()&lt;=ROWS(Table1[]), INDEX(Table1[Date], ROW()), INDEX(Table2[Date], ROW()-ROWS(Table1[])))</f>
        <v>45678</v>
      </c>
      <c r="C853" cm="1">
        <f t="array" ref="C853">IF(ROW()&lt;=ROWS(Table1[]), INDEX(Table1[SampleID], ROW()), INDEX(Table2[SampleID], ROW()-ROWS(Table1[])))</f>
        <v>0</v>
      </c>
      <c r="D853" t="str" cm="1">
        <f t="array" ref="D853">IF(ROW()&lt;=ROWS(Table1[]), INDEX(Table1[Survey], ROW()), INDEX(Table2[Survey], ROW()-ROWS(Table1[])))</f>
        <v>Chipps</v>
      </c>
      <c r="E853" t="str" cm="1">
        <f t="array" ref="E853">IF(ROW()&lt;=ROWS(Table1[]), INDEX(Table1[Station Code], ROW()), INDEX(Table2[Station], ROW()-ROWS(Table1[])))</f>
        <v>SB018M</v>
      </c>
      <c r="F853" cm="1">
        <f t="array" ref="F853">IF(ROW()&lt;=ROWS(Table1[]), INDEX(Table1[Region], ROW()), INDEX(Table2[Region], ROW()-ROWS(Table1[])))</f>
        <v>0</v>
      </c>
      <c r="G853" cm="1">
        <f t="array" ref="G853">IF(ROW()&lt;=ROWS(Table1[]), INDEX(Table1[Subregion], ROW()), INDEX(Table2[Subregion], ROW()-ROWS(Table1[])))</f>
        <v>0</v>
      </c>
      <c r="H853" t="str" cm="1">
        <f t="array" ref="H853">IF(ROW()&lt;=ROWS(Table1[]), INDEX(Table1[Stratum], ROW()), INDEX(Table2[Stratum], ROW()-ROWS(Table1[])))</f>
        <v>Chipps Island</v>
      </c>
      <c r="I853" cm="1">
        <f t="array" ref="I853">IF(ROW()&lt;=ROWS(Table1[]), INDEX(Table1[Fork Length], ROW()), INDEX(Table2[Length], ROW()-ROWS(Table1[])))</f>
        <v>93</v>
      </c>
      <c r="J853" cm="1">
        <f t="array" ref="J853">IF(ROW()&lt;=ROWS(Table1[]), INDEX(Table1[Catch], ROW()), INDEX(Table2[Frequency], ROW()-ROWS(Table1[])))</f>
        <v>1</v>
      </c>
      <c r="K853" t="str" cm="1">
        <f t="array" ref="K853">IF(ROW()&lt;=ROWS(Table1[]), INDEX(Table1[Life Stage], ROW()), INDEX(Table2[Life Stage], ROW()-ROWS(Table1[])))</f>
        <v>Adult</v>
      </c>
      <c r="L853" s="50" cm="1">
        <f t="array" ref="L853">IF(ROW()&lt;=ROWS(Table1[]), INDEX(Table1[SalvageSum], ROW()), INDEX(Table2[SalvageSum], ROW()-ROWS(Table1[])))</f>
        <v>0</v>
      </c>
      <c r="M853" s="50" cm="1">
        <f t="array" ref="M853">IF(ROW()&lt;=ROWS(Table1[]), INDEX(Table1[ExpSalv], ROW()), INDEX(Table2[ExpSalv], ROW()-ROWS(Table1[])))</f>
        <v>0</v>
      </c>
      <c r="N853" t="str" cm="1">
        <f t="array" ref="N853">IF(ROW()&lt;=ROWS(Table1[]), INDEX(Table1[Agency], ROW()), INDEX(Table2[Agency], ROW()-ROWS(Table1[])))</f>
        <v>USFWS</v>
      </c>
      <c r="O853" cm="1">
        <f t="array" ref="O853">IF(ROW()&lt;=ROWS(Table1[]), INDEX(Table1[Notes], ROW()), INDEX(Table2[Comments], ROW()-ROWS(Table1[])))</f>
        <v>0</v>
      </c>
    </row>
    <row r="854" spans="1:15" x14ac:dyDescent="0.25">
      <c r="A854" cm="1">
        <f t="array" ref="A854">IF(ROW()&lt;=ROWS(Table1[]), INDEX(Table1[SurveyNo], ROW()), INDEX(Table2[SurveyNo], ROW()-ROWS(Table1[])))</f>
        <v>0</v>
      </c>
      <c r="B854" s="77" cm="1">
        <f t="array" ref="B854">IF(ROW()&lt;=ROWS(Table1[]), INDEX(Table1[Date], ROW()), INDEX(Table2[Date], ROW()-ROWS(Table1[])))</f>
        <v>45678</v>
      </c>
      <c r="C854" cm="1">
        <f t="array" ref="C854">IF(ROW()&lt;=ROWS(Table1[]), INDEX(Table1[SampleID], ROW()), INDEX(Table2[SampleID], ROW()-ROWS(Table1[])))</f>
        <v>0</v>
      </c>
      <c r="D854" t="str" cm="1">
        <f t="array" ref="D854">IF(ROW()&lt;=ROWS(Table1[]), INDEX(Table1[Survey], ROW()), INDEX(Table2[Survey], ROW()-ROWS(Table1[])))</f>
        <v>Chipps</v>
      </c>
      <c r="E854" t="str" cm="1">
        <f t="array" ref="E854">IF(ROW()&lt;=ROWS(Table1[]), INDEX(Table1[Station Code], ROW()), INDEX(Table2[Station], ROW()-ROWS(Table1[])))</f>
        <v>SB018N</v>
      </c>
      <c r="F854" cm="1">
        <f t="array" ref="F854">IF(ROW()&lt;=ROWS(Table1[]), INDEX(Table1[Region], ROW()), INDEX(Table2[Region], ROW()-ROWS(Table1[])))</f>
        <v>0</v>
      </c>
      <c r="G854" cm="1">
        <f t="array" ref="G854">IF(ROW()&lt;=ROWS(Table1[]), INDEX(Table1[Subregion], ROW()), INDEX(Table2[Subregion], ROW()-ROWS(Table1[])))</f>
        <v>0</v>
      </c>
      <c r="H854" t="str" cm="1">
        <f t="array" ref="H854">IF(ROW()&lt;=ROWS(Table1[]), INDEX(Table1[Stratum], ROW()), INDEX(Table2[Stratum], ROW()-ROWS(Table1[])))</f>
        <v>Chipps Island</v>
      </c>
      <c r="I854" cm="1">
        <f t="array" ref="I854">IF(ROW()&lt;=ROWS(Table1[]), INDEX(Table1[Fork Length], ROW()), INDEX(Table2[Length], ROW()-ROWS(Table1[])))</f>
        <v>109</v>
      </c>
      <c r="J854" cm="1">
        <f t="array" ref="J854">IF(ROW()&lt;=ROWS(Table1[]), INDEX(Table1[Catch], ROW()), INDEX(Table2[Frequency], ROW()-ROWS(Table1[])))</f>
        <v>1</v>
      </c>
      <c r="K854" t="str" cm="1">
        <f t="array" ref="K854">IF(ROW()&lt;=ROWS(Table1[]), INDEX(Table1[Life Stage], ROW()), INDEX(Table2[Life Stage], ROW()-ROWS(Table1[])))</f>
        <v>Adult</v>
      </c>
      <c r="L854" s="50" cm="1">
        <f t="array" ref="L854">IF(ROW()&lt;=ROWS(Table1[]), INDEX(Table1[SalvageSum], ROW()), INDEX(Table2[SalvageSum], ROW()-ROWS(Table1[])))</f>
        <v>0</v>
      </c>
      <c r="M854" s="50" cm="1">
        <f t="array" ref="M854">IF(ROW()&lt;=ROWS(Table1[]), INDEX(Table1[ExpSalv], ROW()), INDEX(Table2[ExpSalv], ROW()-ROWS(Table1[])))</f>
        <v>0</v>
      </c>
      <c r="N854" t="str" cm="1">
        <f t="array" ref="N854">IF(ROW()&lt;=ROWS(Table1[]), INDEX(Table1[Agency], ROW()), INDEX(Table2[Agency], ROW()-ROWS(Table1[])))</f>
        <v>USFWS</v>
      </c>
      <c r="O854" cm="1">
        <f t="array" ref="O854">IF(ROW()&lt;=ROWS(Table1[]), INDEX(Table1[Notes], ROW()), INDEX(Table2[Comments], ROW()-ROWS(Table1[])))</f>
        <v>0</v>
      </c>
    </row>
    <row r="855" spans="1:15" x14ac:dyDescent="0.25">
      <c r="A855" cm="1">
        <f t="array" ref="A855">IF(ROW()&lt;=ROWS(Table1[]), INDEX(Table1[SurveyNo], ROW()), INDEX(Table2[SurveyNo], ROW()-ROWS(Table1[])))</f>
        <v>0</v>
      </c>
      <c r="B855" s="77" cm="1">
        <f t="array" ref="B855">IF(ROW()&lt;=ROWS(Table1[]), INDEX(Table1[Date], ROW()), INDEX(Table2[Date], ROW()-ROWS(Table1[])))</f>
        <v>45678</v>
      </c>
      <c r="C855" cm="1">
        <f t="array" ref="C855">IF(ROW()&lt;=ROWS(Table1[]), INDEX(Table1[SampleID], ROW()), INDEX(Table2[SampleID], ROW()-ROWS(Table1[])))</f>
        <v>0</v>
      </c>
      <c r="D855" t="str" cm="1">
        <f t="array" ref="D855">IF(ROW()&lt;=ROWS(Table1[]), INDEX(Table1[Survey], ROW()), INDEX(Table2[Survey], ROW()-ROWS(Table1[])))</f>
        <v>Chipps</v>
      </c>
      <c r="E855" t="str" cm="1">
        <f t="array" ref="E855">IF(ROW()&lt;=ROWS(Table1[]), INDEX(Table1[Station Code], ROW()), INDEX(Table2[Station], ROW()-ROWS(Table1[])))</f>
        <v>SB018N</v>
      </c>
      <c r="F855" cm="1">
        <f t="array" ref="F855">IF(ROW()&lt;=ROWS(Table1[]), INDEX(Table1[Region], ROW()), INDEX(Table2[Region], ROW()-ROWS(Table1[])))</f>
        <v>0</v>
      </c>
      <c r="G855" cm="1">
        <f t="array" ref="G855">IF(ROW()&lt;=ROWS(Table1[]), INDEX(Table1[Subregion], ROW()), INDEX(Table2[Subregion], ROW()-ROWS(Table1[])))</f>
        <v>0</v>
      </c>
      <c r="H855" t="str" cm="1">
        <f t="array" ref="H855">IF(ROW()&lt;=ROWS(Table1[]), INDEX(Table1[Stratum], ROW()), INDEX(Table2[Stratum], ROW()-ROWS(Table1[])))</f>
        <v>Chipps Island</v>
      </c>
      <c r="I855" cm="1">
        <f t="array" ref="I855">IF(ROW()&lt;=ROWS(Table1[]), INDEX(Table1[Fork Length], ROW()), INDEX(Table2[Length], ROW()-ROWS(Table1[])))</f>
        <v>98</v>
      </c>
      <c r="J855" cm="1">
        <f t="array" ref="J855">IF(ROW()&lt;=ROWS(Table1[]), INDEX(Table1[Catch], ROW()), INDEX(Table2[Frequency], ROW()-ROWS(Table1[])))</f>
        <v>1</v>
      </c>
      <c r="K855" t="str" cm="1">
        <f t="array" ref="K855">IF(ROW()&lt;=ROWS(Table1[]), INDEX(Table1[Life Stage], ROW()), INDEX(Table2[Life Stage], ROW()-ROWS(Table1[])))</f>
        <v>Adult</v>
      </c>
      <c r="L855" s="50" cm="1">
        <f t="array" ref="L855">IF(ROW()&lt;=ROWS(Table1[]), INDEX(Table1[SalvageSum], ROW()), INDEX(Table2[SalvageSum], ROW()-ROWS(Table1[])))</f>
        <v>0</v>
      </c>
      <c r="M855" s="50" cm="1">
        <f t="array" ref="M855">IF(ROW()&lt;=ROWS(Table1[]), INDEX(Table1[ExpSalv], ROW()), INDEX(Table2[ExpSalv], ROW()-ROWS(Table1[])))</f>
        <v>0</v>
      </c>
      <c r="N855" t="str" cm="1">
        <f t="array" ref="N855">IF(ROW()&lt;=ROWS(Table1[]), INDEX(Table1[Agency], ROW()), INDEX(Table2[Agency], ROW()-ROWS(Table1[])))</f>
        <v>USFWS</v>
      </c>
      <c r="O855" cm="1">
        <f t="array" ref="O855">IF(ROW()&lt;=ROWS(Table1[]), INDEX(Table1[Notes], ROW()), INDEX(Table2[Comments], ROW()-ROWS(Table1[])))</f>
        <v>0</v>
      </c>
    </row>
    <row r="856" spans="1:15" x14ac:dyDescent="0.25">
      <c r="A856" cm="1">
        <f t="array" ref="A856">IF(ROW()&lt;=ROWS(Table1[]), INDEX(Table1[SurveyNo], ROW()), INDEX(Table2[SurveyNo], ROW()-ROWS(Table1[])))</f>
        <v>0</v>
      </c>
      <c r="B856" s="77" cm="1">
        <f t="array" ref="B856">IF(ROW()&lt;=ROWS(Table1[]), INDEX(Table1[Date], ROW()), INDEX(Table2[Date], ROW()-ROWS(Table1[])))</f>
        <v>45678</v>
      </c>
      <c r="C856" cm="1">
        <f t="array" ref="C856">IF(ROW()&lt;=ROWS(Table1[]), INDEX(Table1[SampleID], ROW()), INDEX(Table2[SampleID], ROW()-ROWS(Table1[])))</f>
        <v>0</v>
      </c>
      <c r="D856" t="str" cm="1">
        <f t="array" ref="D856">IF(ROW()&lt;=ROWS(Table1[]), INDEX(Table1[Survey], ROW()), INDEX(Table2[Survey], ROW()-ROWS(Table1[])))</f>
        <v>Chipps</v>
      </c>
      <c r="E856" t="str" cm="1">
        <f t="array" ref="E856">IF(ROW()&lt;=ROWS(Table1[]), INDEX(Table1[Station Code], ROW()), INDEX(Table2[Station], ROW()-ROWS(Table1[])))</f>
        <v>SB018N</v>
      </c>
      <c r="F856" cm="1">
        <f t="array" ref="F856">IF(ROW()&lt;=ROWS(Table1[]), INDEX(Table1[Region], ROW()), INDEX(Table2[Region], ROW()-ROWS(Table1[])))</f>
        <v>0</v>
      </c>
      <c r="G856" cm="1">
        <f t="array" ref="G856">IF(ROW()&lt;=ROWS(Table1[]), INDEX(Table1[Subregion], ROW()), INDEX(Table2[Subregion], ROW()-ROWS(Table1[])))</f>
        <v>0</v>
      </c>
      <c r="H856" t="str" cm="1">
        <f t="array" ref="H856">IF(ROW()&lt;=ROWS(Table1[]), INDEX(Table1[Stratum], ROW()), INDEX(Table2[Stratum], ROW()-ROWS(Table1[])))</f>
        <v>Chipps Island</v>
      </c>
      <c r="I856" cm="1">
        <f t="array" ref="I856">IF(ROW()&lt;=ROWS(Table1[]), INDEX(Table1[Fork Length], ROW()), INDEX(Table2[Length], ROW()-ROWS(Table1[])))</f>
        <v>78</v>
      </c>
      <c r="J856" cm="1">
        <f t="array" ref="J856">IF(ROW()&lt;=ROWS(Table1[]), INDEX(Table1[Catch], ROW()), INDEX(Table2[Frequency], ROW()-ROWS(Table1[])))</f>
        <v>1</v>
      </c>
      <c r="K856" t="str" cm="1">
        <f t="array" ref="K856">IF(ROW()&lt;=ROWS(Table1[]), INDEX(Table1[Life Stage], ROW()), INDEX(Table2[Life Stage], ROW()-ROWS(Table1[])))</f>
        <v>Juvenile</v>
      </c>
      <c r="L856" s="50" cm="1">
        <f t="array" ref="L856">IF(ROW()&lt;=ROWS(Table1[]), INDEX(Table1[SalvageSum], ROW()), INDEX(Table2[SalvageSum], ROW()-ROWS(Table1[])))</f>
        <v>0</v>
      </c>
      <c r="M856" s="50" cm="1">
        <f t="array" ref="M856">IF(ROW()&lt;=ROWS(Table1[]), INDEX(Table1[ExpSalv], ROW()), INDEX(Table2[ExpSalv], ROW()-ROWS(Table1[])))</f>
        <v>0</v>
      </c>
      <c r="N856" t="str" cm="1">
        <f t="array" ref="N856">IF(ROW()&lt;=ROWS(Table1[]), INDEX(Table1[Agency], ROW()), INDEX(Table2[Agency], ROW()-ROWS(Table1[])))</f>
        <v>USFWS</v>
      </c>
      <c r="O856" cm="1">
        <f t="array" ref="O856">IF(ROW()&lt;=ROWS(Table1[]), INDEX(Table1[Notes], ROW()), INDEX(Table2[Comments], ROW()-ROWS(Table1[])))</f>
        <v>0</v>
      </c>
    </row>
    <row r="857" spans="1:15" x14ac:dyDescent="0.25">
      <c r="A857" cm="1">
        <f t="array" ref="A857">IF(ROW()&lt;=ROWS(Table1[]), INDEX(Table1[SurveyNo], ROW()), INDEX(Table2[SurveyNo], ROW()-ROWS(Table1[])))</f>
        <v>0</v>
      </c>
      <c r="B857" s="77" cm="1">
        <f t="array" ref="B857">IF(ROW()&lt;=ROWS(Table1[]), INDEX(Table1[Date], ROW()), INDEX(Table2[Date], ROW()-ROWS(Table1[])))</f>
        <v>45678</v>
      </c>
      <c r="C857" cm="1">
        <f t="array" ref="C857">IF(ROW()&lt;=ROWS(Table1[]), INDEX(Table1[SampleID], ROW()), INDEX(Table2[SampleID], ROW()-ROWS(Table1[])))</f>
        <v>0</v>
      </c>
      <c r="D857" t="str" cm="1">
        <f t="array" ref="D857">IF(ROW()&lt;=ROWS(Table1[]), INDEX(Table1[Survey], ROW()), INDEX(Table2[Survey], ROW()-ROWS(Table1[])))</f>
        <v>Chipps</v>
      </c>
      <c r="E857" t="str" cm="1">
        <f t="array" ref="E857">IF(ROW()&lt;=ROWS(Table1[]), INDEX(Table1[Station Code], ROW()), INDEX(Table2[Station], ROW()-ROWS(Table1[])))</f>
        <v>SB018N</v>
      </c>
      <c r="F857" cm="1">
        <f t="array" ref="F857">IF(ROW()&lt;=ROWS(Table1[]), INDEX(Table1[Region], ROW()), INDEX(Table2[Region], ROW()-ROWS(Table1[])))</f>
        <v>0</v>
      </c>
      <c r="G857" cm="1">
        <f t="array" ref="G857">IF(ROW()&lt;=ROWS(Table1[]), INDEX(Table1[Subregion], ROW()), INDEX(Table2[Subregion], ROW()-ROWS(Table1[])))</f>
        <v>0</v>
      </c>
      <c r="H857" t="str" cm="1">
        <f t="array" ref="H857">IF(ROW()&lt;=ROWS(Table1[]), INDEX(Table1[Stratum], ROW()), INDEX(Table2[Stratum], ROW()-ROWS(Table1[])))</f>
        <v>Chipps Island</v>
      </c>
      <c r="I857" cm="1">
        <f t="array" ref="I857">IF(ROW()&lt;=ROWS(Table1[]), INDEX(Table1[Fork Length], ROW()), INDEX(Table2[Length], ROW()-ROWS(Table1[])))</f>
        <v>79</v>
      </c>
      <c r="J857" cm="1">
        <f t="array" ref="J857">IF(ROW()&lt;=ROWS(Table1[]), INDEX(Table1[Catch], ROW()), INDEX(Table2[Frequency], ROW()-ROWS(Table1[])))</f>
        <v>1</v>
      </c>
      <c r="K857" t="str" cm="1">
        <f t="array" ref="K857">IF(ROW()&lt;=ROWS(Table1[]), INDEX(Table1[Life Stage], ROW()), INDEX(Table2[Life Stage], ROW()-ROWS(Table1[])))</f>
        <v>Juvenile</v>
      </c>
      <c r="L857" s="50" cm="1">
        <f t="array" ref="L857">IF(ROW()&lt;=ROWS(Table1[]), INDEX(Table1[SalvageSum], ROW()), INDEX(Table2[SalvageSum], ROW()-ROWS(Table1[])))</f>
        <v>0</v>
      </c>
      <c r="M857" s="50" cm="1">
        <f t="array" ref="M857">IF(ROW()&lt;=ROWS(Table1[]), INDEX(Table1[ExpSalv], ROW()), INDEX(Table2[ExpSalv], ROW()-ROWS(Table1[])))</f>
        <v>0</v>
      </c>
      <c r="N857" t="str" cm="1">
        <f t="array" ref="N857">IF(ROW()&lt;=ROWS(Table1[]), INDEX(Table1[Agency], ROW()), INDEX(Table2[Agency], ROW()-ROWS(Table1[])))</f>
        <v>USFWS</v>
      </c>
      <c r="O857" cm="1">
        <f t="array" ref="O857">IF(ROW()&lt;=ROWS(Table1[]), INDEX(Table1[Notes], ROW()), INDEX(Table2[Comments], ROW()-ROWS(Table1[])))</f>
        <v>0</v>
      </c>
    </row>
    <row r="858" spans="1:15" x14ac:dyDescent="0.25">
      <c r="A858" cm="1">
        <f t="array" ref="A858">IF(ROW()&lt;=ROWS(Table1[]), INDEX(Table1[SurveyNo], ROW()), INDEX(Table2[SurveyNo], ROW()-ROWS(Table1[])))</f>
        <v>0</v>
      </c>
      <c r="B858" s="77" cm="1">
        <f t="array" ref="B858">IF(ROW()&lt;=ROWS(Table1[]), INDEX(Table1[Date], ROW()), INDEX(Table2[Date], ROW()-ROWS(Table1[])))</f>
        <v>45678</v>
      </c>
      <c r="C858" cm="1">
        <f t="array" ref="C858">IF(ROW()&lt;=ROWS(Table1[]), INDEX(Table1[SampleID], ROW()), INDEX(Table2[SampleID], ROW()-ROWS(Table1[])))</f>
        <v>0</v>
      </c>
      <c r="D858" t="str" cm="1">
        <f t="array" ref="D858">IF(ROW()&lt;=ROWS(Table1[]), INDEX(Table1[Survey], ROW()), INDEX(Table2[Survey], ROW()-ROWS(Table1[])))</f>
        <v>Chipps</v>
      </c>
      <c r="E858" t="str" cm="1">
        <f t="array" ref="E858">IF(ROW()&lt;=ROWS(Table1[]), INDEX(Table1[Station Code], ROW()), INDEX(Table2[Station], ROW()-ROWS(Table1[])))</f>
        <v>SB018N</v>
      </c>
      <c r="F858" cm="1">
        <f t="array" ref="F858">IF(ROW()&lt;=ROWS(Table1[]), INDEX(Table1[Region], ROW()), INDEX(Table2[Region], ROW()-ROWS(Table1[])))</f>
        <v>0</v>
      </c>
      <c r="G858" cm="1">
        <f t="array" ref="G858">IF(ROW()&lt;=ROWS(Table1[]), INDEX(Table1[Subregion], ROW()), INDEX(Table2[Subregion], ROW()-ROWS(Table1[])))</f>
        <v>0</v>
      </c>
      <c r="H858" t="str" cm="1">
        <f t="array" ref="H858">IF(ROW()&lt;=ROWS(Table1[]), INDEX(Table1[Stratum], ROW()), INDEX(Table2[Stratum], ROW()-ROWS(Table1[])))</f>
        <v>Chipps Island</v>
      </c>
      <c r="I858" cm="1">
        <f t="array" ref="I858">IF(ROW()&lt;=ROWS(Table1[]), INDEX(Table1[Fork Length], ROW()), INDEX(Table2[Length], ROW()-ROWS(Table1[])))</f>
        <v>95</v>
      </c>
      <c r="J858" cm="1">
        <f t="array" ref="J858">IF(ROW()&lt;=ROWS(Table1[]), INDEX(Table1[Catch], ROW()), INDEX(Table2[Frequency], ROW()-ROWS(Table1[])))</f>
        <v>1</v>
      </c>
      <c r="K858" t="str" cm="1">
        <f t="array" ref="K858">IF(ROW()&lt;=ROWS(Table1[]), INDEX(Table1[Life Stage], ROW()), INDEX(Table2[Life Stage], ROW()-ROWS(Table1[])))</f>
        <v>Adult</v>
      </c>
      <c r="L858" s="50" cm="1">
        <f t="array" ref="L858">IF(ROW()&lt;=ROWS(Table1[]), INDEX(Table1[SalvageSum], ROW()), INDEX(Table2[SalvageSum], ROW()-ROWS(Table1[])))</f>
        <v>0</v>
      </c>
      <c r="M858" s="50" cm="1">
        <f t="array" ref="M858">IF(ROW()&lt;=ROWS(Table1[]), INDEX(Table1[ExpSalv], ROW()), INDEX(Table2[ExpSalv], ROW()-ROWS(Table1[])))</f>
        <v>0</v>
      </c>
      <c r="N858" t="str" cm="1">
        <f t="array" ref="N858">IF(ROW()&lt;=ROWS(Table1[]), INDEX(Table1[Agency], ROW()), INDEX(Table2[Agency], ROW()-ROWS(Table1[])))</f>
        <v>USFWS</v>
      </c>
      <c r="O858" cm="1">
        <f t="array" ref="O858">IF(ROW()&lt;=ROWS(Table1[]), INDEX(Table1[Notes], ROW()), INDEX(Table2[Comments], ROW()-ROWS(Table1[])))</f>
        <v>0</v>
      </c>
    </row>
    <row r="859" spans="1:15" x14ac:dyDescent="0.25">
      <c r="A859" cm="1">
        <f t="array" ref="A859">IF(ROW()&lt;=ROWS(Table1[]), INDEX(Table1[SurveyNo], ROW()), INDEX(Table2[SurveyNo], ROW()-ROWS(Table1[])))</f>
        <v>0</v>
      </c>
      <c r="B859" s="77" cm="1">
        <f t="array" ref="B859">IF(ROW()&lt;=ROWS(Table1[]), INDEX(Table1[Date], ROW()), INDEX(Table2[Date], ROW()-ROWS(Table1[])))</f>
        <v>45678</v>
      </c>
      <c r="C859" cm="1">
        <f t="array" ref="C859">IF(ROW()&lt;=ROWS(Table1[]), INDEX(Table1[SampleID], ROW()), INDEX(Table2[SampleID], ROW()-ROWS(Table1[])))</f>
        <v>0</v>
      </c>
      <c r="D859" t="str" cm="1">
        <f t="array" ref="D859">IF(ROW()&lt;=ROWS(Table1[]), INDEX(Table1[Survey], ROW()), INDEX(Table2[Survey], ROW()-ROWS(Table1[])))</f>
        <v>Chipps</v>
      </c>
      <c r="E859" t="str" cm="1">
        <f t="array" ref="E859">IF(ROW()&lt;=ROWS(Table1[]), INDEX(Table1[Station Code], ROW()), INDEX(Table2[Station], ROW()-ROWS(Table1[])))</f>
        <v>SB018N</v>
      </c>
      <c r="F859" cm="1">
        <f t="array" ref="F859">IF(ROW()&lt;=ROWS(Table1[]), INDEX(Table1[Region], ROW()), INDEX(Table2[Region], ROW()-ROWS(Table1[])))</f>
        <v>0</v>
      </c>
      <c r="G859" cm="1">
        <f t="array" ref="G859">IF(ROW()&lt;=ROWS(Table1[]), INDEX(Table1[Subregion], ROW()), INDEX(Table2[Subregion], ROW()-ROWS(Table1[])))</f>
        <v>0</v>
      </c>
      <c r="H859" t="str" cm="1">
        <f t="array" ref="H859">IF(ROW()&lt;=ROWS(Table1[]), INDEX(Table1[Stratum], ROW()), INDEX(Table2[Stratum], ROW()-ROWS(Table1[])))</f>
        <v>Chipps Island</v>
      </c>
      <c r="I859" cm="1">
        <f t="array" ref="I859">IF(ROW()&lt;=ROWS(Table1[]), INDEX(Table1[Fork Length], ROW()), INDEX(Table2[Length], ROW()-ROWS(Table1[])))</f>
        <v>80</v>
      </c>
      <c r="J859" cm="1">
        <f t="array" ref="J859">IF(ROW()&lt;=ROWS(Table1[]), INDEX(Table1[Catch], ROW()), INDEX(Table2[Frequency], ROW()-ROWS(Table1[])))</f>
        <v>1</v>
      </c>
      <c r="K859" t="str" cm="1">
        <f t="array" ref="K859">IF(ROW()&lt;=ROWS(Table1[]), INDEX(Table1[Life Stage], ROW()), INDEX(Table2[Life Stage], ROW()-ROWS(Table1[])))</f>
        <v>Juvenile</v>
      </c>
      <c r="L859" s="50" cm="1">
        <f t="array" ref="L859">IF(ROW()&lt;=ROWS(Table1[]), INDEX(Table1[SalvageSum], ROW()), INDEX(Table2[SalvageSum], ROW()-ROWS(Table1[])))</f>
        <v>0</v>
      </c>
      <c r="M859" s="50" cm="1">
        <f t="array" ref="M859">IF(ROW()&lt;=ROWS(Table1[]), INDEX(Table1[ExpSalv], ROW()), INDEX(Table2[ExpSalv], ROW()-ROWS(Table1[])))</f>
        <v>0</v>
      </c>
      <c r="N859" t="str" cm="1">
        <f t="array" ref="N859">IF(ROW()&lt;=ROWS(Table1[]), INDEX(Table1[Agency], ROW()), INDEX(Table2[Agency], ROW()-ROWS(Table1[])))</f>
        <v>USFWS</v>
      </c>
      <c r="O859" cm="1">
        <f t="array" ref="O859">IF(ROW()&lt;=ROWS(Table1[]), INDEX(Table1[Notes], ROW()), INDEX(Table2[Comments], ROW()-ROWS(Table1[])))</f>
        <v>0</v>
      </c>
    </row>
    <row r="860" spans="1:15" x14ac:dyDescent="0.25">
      <c r="A860" cm="1">
        <f t="array" ref="A860">IF(ROW()&lt;=ROWS(Table1[]), INDEX(Table1[SurveyNo], ROW()), INDEX(Table2[SurveyNo], ROW()-ROWS(Table1[])))</f>
        <v>0</v>
      </c>
      <c r="B860" s="77" cm="1">
        <f t="array" ref="B860">IF(ROW()&lt;=ROWS(Table1[]), INDEX(Table1[Date], ROW()), INDEX(Table2[Date], ROW()-ROWS(Table1[])))</f>
        <v>45678</v>
      </c>
      <c r="C860" cm="1">
        <f t="array" ref="C860">IF(ROW()&lt;=ROWS(Table1[]), INDEX(Table1[SampleID], ROW()), INDEX(Table2[SampleID], ROW()-ROWS(Table1[])))</f>
        <v>0</v>
      </c>
      <c r="D860" t="str" cm="1">
        <f t="array" ref="D860">IF(ROW()&lt;=ROWS(Table1[]), INDEX(Table1[Survey], ROW()), INDEX(Table2[Survey], ROW()-ROWS(Table1[])))</f>
        <v>Chipps</v>
      </c>
      <c r="E860" t="str" cm="1">
        <f t="array" ref="E860">IF(ROW()&lt;=ROWS(Table1[]), INDEX(Table1[Station Code], ROW()), INDEX(Table2[Station], ROW()-ROWS(Table1[])))</f>
        <v>SB018N</v>
      </c>
      <c r="F860" cm="1">
        <f t="array" ref="F860">IF(ROW()&lt;=ROWS(Table1[]), INDEX(Table1[Region], ROW()), INDEX(Table2[Region], ROW()-ROWS(Table1[])))</f>
        <v>0</v>
      </c>
      <c r="G860" cm="1">
        <f t="array" ref="G860">IF(ROW()&lt;=ROWS(Table1[]), INDEX(Table1[Subregion], ROW()), INDEX(Table2[Subregion], ROW()-ROWS(Table1[])))</f>
        <v>0</v>
      </c>
      <c r="H860" t="str" cm="1">
        <f t="array" ref="H860">IF(ROW()&lt;=ROWS(Table1[]), INDEX(Table1[Stratum], ROW()), INDEX(Table2[Stratum], ROW()-ROWS(Table1[])))</f>
        <v>Chipps Island</v>
      </c>
      <c r="I860" cm="1">
        <f t="array" ref="I860">IF(ROW()&lt;=ROWS(Table1[]), INDEX(Table1[Fork Length], ROW()), INDEX(Table2[Length], ROW()-ROWS(Table1[])))</f>
        <v>106</v>
      </c>
      <c r="J860" cm="1">
        <f t="array" ref="J860">IF(ROW()&lt;=ROWS(Table1[]), INDEX(Table1[Catch], ROW()), INDEX(Table2[Frequency], ROW()-ROWS(Table1[])))</f>
        <v>1</v>
      </c>
      <c r="K860" t="str" cm="1">
        <f t="array" ref="K860">IF(ROW()&lt;=ROWS(Table1[]), INDEX(Table1[Life Stage], ROW()), INDEX(Table2[Life Stage], ROW()-ROWS(Table1[])))</f>
        <v>Adult</v>
      </c>
      <c r="L860" s="50" cm="1">
        <f t="array" ref="L860">IF(ROW()&lt;=ROWS(Table1[]), INDEX(Table1[SalvageSum], ROW()), INDEX(Table2[SalvageSum], ROW()-ROWS(Table1[])))</f>
        <v>0</v>
      </c>
      <c r="M860" s="50" cm="1">
        <f t="array" ref="M860">IF(ROW()&lt;=ROWS(Table1[]), INDEX(Table1[ExpSalv], ROW()), INDEX(Table2[ExpSalv], ROW()-ROWS(Table1[])))</f>
        <v>0</v>
      </c>
      <c r="N860" t="str" cm="1">
        <f t="array" ref="N860">IF(ROW()&lt;=ROWS(Table1[]), INDEX(Table1[Agency], ROW()), INDEX(Table2[Agency], ROW()-ROWS(Table1[])))</f>
        <v>USFWS</v>
      </c>
      <c r="O860" cm="1">
        <f t="array" ref="O860">IF(ROW()&lt;=ROWS(Table1[]), INDEX(Table1[Notes], ROW()), INDEX(Table2[Comments], ROW()-ROWS(Table1[])))</f>
        <v>0</v>
      </c>
    </row>
    <row r="861" spans="1:15" x14ac:dyDescent="0.25">
      <c r="A861" cm="1">
        <f t="array" ref="A861">IF(ROW()&lt;=ROWS(Table1[]), INDEX(Table1[SurveyNo], ROW()), INDEX(Table2[SurveyNo], ROW()-ROWS(Table1[])))</f>
        <v>0</v>
      </c>
      <c r="B861" s="77" cm="1">
        <f t="array" ref="B861">IF(ROW()&lt;=ROWS(Table1[]), INDEX(Table1[Date], ROW()), INDEX(Table2[Date], ROW()-ROWS(Table1[])))</f>
        <v>45680</v>
      </c>
      <c r="C861" cm="1">
        <f t="array" ref="C861">IF(ROW()&lt;=ROWS(Table1[]), INDEX(Table1[SampleID], ROW()), INDEX(Table2[SampleID], ROW()-ROWS(Table1[])))</f>
        <v>0</v>
      </c>
      <c r="D861" t="str" cm="1">
        <f t="array" ref="D861">IF(ROW()&lt;=ROWS(Table1[]), INDEX(Table1[Survey], ROW()), INDEX(Table2[Survey], ROW()-ROWS(Table1[])))</f>
        <v>Chipps</v>
      </c>
      <c r="E861" t="str" cm="1">
        <f t="array" ref="E861">IF(ROW()&lt;=ROWS(Table1[]), INDEX(Table1[Station Code], ROW()), INDEX(Table2[Station], ROW()-ROWS(Table1[])))</f>
        <v>SB018M</v>
      </c>
      <c r="F861" cm="1">
        <f t="array" ref="F861">IF(ROW()&lt;=ROWS(Table1[]), INDEX(Table1[Region], ROW()), INDEX(Table2[Region], ROW()-ROWS(Table1[])))</f>
        <v>0</v>
      </c>
      <c r="G861" cm="1">
        <f t="array" ref="G861">IF(ROW()&lt;=ROWS(Table1[]), INDEX(Table1[Subregion], ROW()), INDEX(Table2[Subregion], ROW()-ROWS(Table1[])))</f>
        <v>0</v>
      </c>
      <c r="H861" t="str" cm="1">
        <f t="array" ref="H861">IF(ROW()&lt;=ROWS(Table1[]), INDEX(Table1[Stratum], ROW()), INDEX(Table2[Stratum], ROW()-ROWS(Table1[])))</f>
        <v>Chipps Island</v>
      </c>
      <c r="I861" cm="1">
        <f t="array" ref="I861">IF(ROW()&lt;=ROWS(Table1[]), INDEX(Table1[Fork Length], ROW()), INDEX(Table2[Length], ROW()-ROWS(Table1[])))</f>
        <v>77</v>
      </c>
      <c r="J861" cm="1">
        <f t="array" ref="J861">IF(ROW()&lt;=ROWS(Table1[]), INDEX(Table1[Catch], ROW()), INDEX(Table2[Frequency], ROW()-ROWS(Table1[])))</f>
        <v>1</v>
      </c>
      <c r="K861" t="str" cm="1">
        <f t="array" ref="K861">IF(ROW()&lt;=ROWS(Table1[]), INDEX(Table1[Life Stage], ROW()), INDEX(Table2[Life Stage], ROW()-ROWS(Table1[])))</f>
        <v>Juvenile</v>
      </c>
      <c r="L861" s="50" cm="1">
        <f t="array" ref="L861">IF(ROW()&lt;=ROWS(Table1[]), INDEX(Table1[SalvageSum], ROW()), INDEX(Table2[SalvageSum], ROW()-ROWS(Table1[])))</f>
        <v>0</v>
      </c>
      <c r="M861" s="50" cm="1">
        <f t="array" ref="M861">IF(ROW()&lt;=ROWS(Table1[]), INDEX(Table1[ExpSalv], ROW()), INDEX(Table2[ExpSalv], ROW()-ROWS(Table1[])))</f>
        <v>0</v>
      </c>
      <c r="N861" t="str" cm="1">
        <f t="array" ref="N861">IF(ROW()&lt;=ROWS(Table1[]), INDEX(Table1[Agency], ROW()), INDEX(Table2[Agency], ROW()-ROWS(Table1[])))</f>
        <v>USFWS</v>
      </c>
      <c r="O861" cm="1">
        <f t="array" ref="O861">IF(ROW()&lt;=ROWS(Table1[]), INDEX(Table1[Notes], ROW()), INDEX(Table2[Comments], ROW()-ROWS(Table1[])))</f>
        <v>0</v>
      </c>
    </row>
    <row r="862" spans="1:15" x14ac:dyDescent="0.25">
      <c r="A862" cm="1">
        <f t="array" ref="A862">IF(ROW()&lt;=ROWS(Table1[]), INDEX(Table1[SurveyNo], ROW()), INDEX(Table2[SurveyNo], ROW()-ROWS(Table1[])))</f>
        <v>0</v>
      </c>
      <c r="B862" s="77" cm="1">
        <f t="array" ref="B862">IF(ROW()&lt;=ROWS(Table1[]), INDEX(Table1[Date], ROW()), INDEX(Table2[Date], ROW()-ROWS(Table1[])))</f>
        <v>45680</v>
      </c>
      <c r="C862" cm="1">
        <f t="array" ref="C862">IF(ROW()&lt;=ROWS(Table1[]), INDEX(Table1[SampleID], ROW()), INDEX(Table2[SampleID], ROW()-ROWS(Table1[])))</f>
        <v>0</v>
      </c>
      <c r="D862" t="str" cm="1">
        <f t="array" ref="D862">IF(ROW()&lt;=ROWS(Table1[]), INDEX(Table1[Survey], ROW()), INDEX(Table2[Survey], ROW()-ROWS(Table1[])))</f>
        <v>Chipps</v>
      </c>
      <c r="E862" t="str" cm="1">
        <f t="array" ref="E862">IF(ROW()&lt;=ROWS(Table1[]), INDEX(Table1[Station Code], ROW()), INDEX(Table2[Station], ROW()-ROWS(Table1[])))</f>
        <v>SB018M</v>
      </c>
      <c r="F862" cm="1">
        <f t="array" ref="F862">IF(ROW()&lt;=ROWS(Table1[]), INDEX(Table1[Region], ROW()), INDEX(Table2[Region], ROW()-ROWS(Table1[])))</f>
        <v>0</v>
      </c>
      <c r="G862" cm="1">
        <f t="array" ref="G862">IF(ROW()&lt;=ROWS(Table1[]), INDEX(Table1[Subregion], ROW()), INDEX(Table2[Subregion], ROW()-ROWS(Table1[])))</f>
        <v>0</v>
      </c>
      <c r="H862" t="str" cm="1">
        <f t="array" ref="H862">IF(ROW()&lt;=ROWS(Table1[]), INDEX(Table1[Stratum], ROW()), INDEX(Table2[Stratum], ROW()-ROWS(Table1[])))</f>
        <v>Chipps Island</v>
      </c>
      <c r="I862" cm="1">
        <f t="array" ref="I862">IF(ROW()&lt;=ROWS(Table1[]), INDEX(Table1[Fork Length], ROW()), INDEX(Table2[Length], ROW()-ROWS(Table1[])))</f>
        <v>104</v>
      </c>
      <c r="J862" cm="1">
        <f t="array" ref="J862">IF(ROW()&lt;=ROWS(Table1[]), INDEX(Table1[Catch], ROW()), INDEX(Table2[Frequency], ROW()-ROWS(Table1[])))</f>
        <v>1</v>
      </c>
      <c r="K862" t="str" cm="1">
        <f t="array" ref="K862">IF(ROW()&lt;=ROWS(Table1[]), INDEX(Table1[Life Stage], ROW()), INDEX(Table2[Life Stage], ROW()-ROWS(Table1[])))</f>
        <v>Adult</v>
      </c>
      <c r="L862" s="50" cm="1">
        <f t="array" ref="L862">IF(ROW()&lt;=ROWS(Table1[]), INDEX(Table1[SalvageSum], ROW()), INDEX(Table2[SalvageSum], ROW()-ROWS(Table1[])))</f>
        <v>0</v>
      </c>
      <c r="M862" s="50" cm="1">
        <f t="array" ref="M862">IF(ROW()&lt;=ROWS(Table1[]), INDEX(Table1[ExpSalv], ROW()), INDEX(Table2[ExpSalv], ROW()-ROWS(Table1[])))</f>
        <v>0</v>
      </c>
      <c r="N862" t="str" cm="1">
        <f t="array" ref="N862">IF(ROW()&lt;=ROWS(Table1[]), INDEX(Table1[Agency], ROW()), INDEX(Table2[Agency], ROW()-ROWS(Table1[])))</f>
        <v>USFWS</v>
      </c>
      <c r="O862" cm="1">
        <f t="array" ref="O862">IF(ROW()&lt;=ROWS(Table1[]), INDEX(Table1[Notes], ROW()), INDEX(Table2[Comments], ROW()-ROWS(Table1[])))</f>
        <v>0</v>
      </c>
    </row>
    <row r="863" spans="1:15" x14ac:dyDescent="0.25">
      <c r="A863" cm="1">
        <f t="array" ref="A863">IF(ROW()&lt;=ROWS(Table1[]), INDEX(Table1[SurveyNo], ROW()), INDEX(Table2[SurveyNo], ROW()-ROWS(Table1[])))</f>
        <v>0</v>
      </c>
      <c r="B863" s="77" cm="1">
        <f t="array" ref="B863">IF(ROW()&lt;=ROWS(Table1[]), INDEX(Table1[Date], ROW()), INDEX(Table2[Date], ROW()-ROWS(Table1[])))</f>
        <v>45680</v>
      </c>
      <c r="C863" cm="1">
        <f t="array" ref="C863">IF(ROW()&lt;=ROWS(Table1[]), INDEX(Table1[SampleID], ROW()), INDEX(Table2[SampleID], ROW()-ROWS(Table1[])))</f>
        <v>0</v>
      </c>
      <c r="D863" t="str" cm="1">
        <f t="array" ref="D863">IF(ROW()&lt;=ROWS(Table1[]), INDEX(Table1[Survey], ROW()), INDEX(Table2[Survey], ROW()-ROWS(Table1[])))</f>
        <v>Chipps</v>
      </c>
      <c r="E863" t="str" cm="1">
        <f t="array" ref="E863">IF(ROW()&lt;=ROWS(Table1[]), INDEX(Table1[Station Code], ROW()), INDEX(Table2[Station], ROW()-ROWS(Table1[])))</f>
        <v>SB018S</v>
      </c>
      <c r="F863" cm="1">
        <f t="array" ref="F863">IF(ROW()&lt;=ROWS(Table1[]), INDEX(Table1[Region], ROW()), INDEX(Table2[Region], ROW()-ROWS(Table1[])))</f>
        <v>0</v>
      </c>
      <c r="G863" cm="1">
        <f t="array" ref="G863">IF(ROW()&lt;=ROWS(Table1[]), INDEX(Table1[Subregion], ROW()), INDEX(Table2[Subregion], ROW()-ROWS(Table1[])))</f>
        <v>0</v>
      </c>
      <c r="H863" t="str" cm="1">
        <f t="array" ref="H863">IF(ROW()&lt;=ROWS(Table1[]), INDEX(Table1[Stratum], ROW()), INDEX(Table2[Stratum], ROW()-ROWS(Table1[])))</f>
        <v>Chipps Island</v>
      </c>
      <c r="I863" cm="1">
        <f t="array" ref="I863">IF(ROW()&lt;=ROWS(Table1[]), INDEX(Table1[Fork Length], ROW()), INDEX(Table2[Length], ROW()-ROWS(Table1[])))</f>
        <v>81</v>
      </c>
      <c r="J863" cm="1">
        <f t="array" ref="J863">IF(ROW()&lt;=ROWS(Table1[]), INDEX(Table1[Catch], ROW()), INDEX(Table2[Frequency], ROW()-ROWS(Table1[])))</f>
        <v>1</v>
      </c>
      <c r="K863" t="str" cm="1">
        <f t="array" ref="K863">IF(ROW()&lt;=ROWS(Table1[]), INDEX(Table1[Life Stage], ROW()), INDEX(Table2[Life Stage], ROW()-ROWS(Table1[])))</f>
        <v>Juvenile</v>
      </c>
      <c r="L863" s="50" cm="1">
        <f t="array" ref="L863">IF(ROW()&lt;=ROWS(Table1[]), INDEX(Table1[SalvageSum], ROW()), INDEX(Table2[SalvageSum], ROW()-ROWS(Table1[])))</f>
        <v>0</v>
      </c>
      <c r="M863" s="50" cm="1">
        <f t="array" ref="M863">IF(ROW()&lt;=ROWS(Table1[]), INDEX(Table1[ExpSalv], ROW()), INDEX(Table2[ExpSalv], ROW()-ROWS(Table1[])))</f>
        <v>0</v>
      </c>
      <c r="N863" t="str" cm="1">
        <f t="array" ref="N863">IF(ROW()&lt;=ROWS(Table1[]), INDEX(Table1[Agency], ROW()), INDEX(Table2[Agency], ROW()-ROWS(Table1[])))</f>
        <v>USFWS</v>
      </c>
      <c r="O863" cm="1">
        <f t="array" ref="O863">IF(ROW()&lt;=ROWS(Table1[]), INDEX(Table1[Notes], ROW()), INDEX(Table2[Comments], ROW()-ROWS(Table1[])))</f>
        <v>0</v>
      </c>
    </row>
    <row r="864" spans="1:15" x14ac:dyDescent="0.25">
      <c r="A864" cm="1">
        <f t="array" ref="A864">IF(ROW()&lt;=ROWS(Table1[]), INDEX(Table1[SurveyNo], ROW()), INDEX(Table2[SurveyNo], ROW()-ROWS(Table1[])))</f>
        <v>0</v>
      </c>
      <c r="B864" s="77" cm="1">
        <f t="array" ref="B864">IF(ROW()&lt;=ROWS(Table1[]), INDEX(Table1[Date], ROW()), INDEX(Table2[Date], ROW()-ROWS(Table1[])))</f>
        <v>45681</v>
      </c>
      <c r="C864" cm="1">
        <f t="array" ref="C864">IF(ROW()&lt;=ROWS(Table1[]), INDEX(Table1[SampleID], ROW()), INDEX(Table2[SampleID], ROW()-ROWS(Table1[])))</f>
        <v>0</v>
      </c>
      <c r="D864" t="str" cm="1">
        <f t="array" ref="D864">IF(ROW()&lt;=ROWS(Table1[]), INDEX(Table1[Survey], ROW()), INDEX(Table2[Survey], ROW()-ROWS(Table1[])))</f>
        <v>Chipps</v>
      </c>
      <c r="E864" t="str" cm="1">
        <f t="array" ref="E864">IF(ROW()&lt;=ROWS(Table1[]), INDEX(Table1[Station Code], ROW()), INDEX(Table2[Station], ROW()-ROWS(Table1[])))</f>
        <v>SB018S</v>
      </c>
      <c r="F864" cm="1">
        <f t="array" ref="F864">IF(ROW()&lt;=ROWS(Table1[]), INDEX(Table1[Region], ROW()), INDEX(Table2[Region], ROW()-ROWS(Table1[])))</f>
        <v>0</v>
      </c>
      <c r="G864" cm="1">
        <f t="array" ref="G864">IF(ROW()&lt;=ROWS(Table1[]), INDEX(Table1[Subregion], ROW()), INDEX(Table2[Subregion], ROW()-ROWS(Table1[])))</f>
        <v>0</v>
      </c>
      <c r="H864" t="str" cm="1">
        <f t="array" ref="H864">IF(ROW()&lt;=ROWS(Table1[]), INDEX(Table1[Stratum], ROW()), INDEX(Table2[Stratum], ROW()-ROWS(Table1[])))</f>
        <v>Chipps Island</v>
      </c>
      <c r="I864" cm="1">
        <f t="array" ref="I864">IF(ROW()&lt;=ROWS(Table1[]), INDEX(Table1[Fork Length], ROW()), INDEX(Table2[Length], ROW()-ROWS(Table1[])))</f>
        <v>95</v>
      </c>
      <c r="J864" cm="1">
        <f t="array" ref="J864">IF(ROW()&lt;=ROWS(Table1[]), INDEX(Table1[Catch], ROW()), INDEX(Table2[Frequency], ROW()-ROWS(Table1[])))</f>
        <v>1</v>
      </c>
      <c r="K864" t="str" cm="1">
        <f t="array" ref="K864">IF(ROW()&lt;=ROWS(Table1[]), INDEX(Table1[Life Stage], ROW()), INDEX(Table2[Life Stage], ROW()-ROWS(Table1[])))</f>
        <v>Adult</v>
      </c>
      <c r="L864" s="50" cm="1">
        <f t="array" ref="L864">IF(ROW()&lt;=ROWS(Table1[]), INDEX(Table1[SalvageSum], ROW()), INDEX(Table2[SalvageSum], ROW()-ROWS(Table1[])))</f>
        <v>0</v>
      </c>
      <c r="M864" s="50" cm="1">
        <f t="array" ref="M864">IF(ROW()&lt;=ROWS(Table1[]), INDEX(Table1[ExpSalv], ROW()), INDEX(Table2[ExpSalv], ROW()-ROWS(Table1[])))</f>
        <v>0</v>
      </c>
      <c r="N864" t="str" cm="1">
        <f t="array" ref="N864">IF(ROW()&lt;=ROWS(Table1[]), INDEX(Table1[Agency], ROW()), INDEX(Table2[Agency], ROW()-ROWS(Table1[])))</f>
        <v>USFWS</v>
      </c>
      <c r="O864" cm="1">
        <f t="array" ref="O864">IF(ROW()&lt;=ROWS(Table1[]), INDEX(Table1[Notes], ROW()), INDEX(Table2[Comments], ROW()-ROWS(Table1[])))</f>
        <v>0</v>
      </c>
    </row>
    <row r="865" spans="1:15" x14ac:dyDescent="0.25">
      <c r="A865" cm="1">
        <f t="array" ref="A865">IF(ROW()&lt;=ROWS(Table1[]), INDEX(Table1[SurveyNo], ROW()), INDEX(Table2[SurveyNo], ROW()-ROWS(Table1[])))</f>
        <v>0</v>
      </c>
      <c r="B865" s="77" cm="1">
        <f t="array" ref="B865">IF(ROW()&lt;=ROWS(Table1[]), INDEX(Table1[Date], ROW()), INDEX(Table2[Date], ROW()-ROWS(Table1[])))</f>
        <v>45681</v>
      </c>
      <c r="C865" cm="1">
        <f t="array" ref="C865">IF(ROW()&lt;=ROWS(Table1[]), INDEX(Table1[SampleID], ROW()), INDEX(Table2[SampleID], ROW()-ROWS(Table1[])))</f>
        <v>725036</v>
      </c>
      <c r="D865" t="str" cm="1">
        <f t="array" ref="D865">IF(ROW()&lt;=ROWS(Table1[]), INDEX(Table1[Survey], ROW()), INDEX(Table2[Survey], ROW()-ROWS(Table1[])))</f>
        <v>EDSM</v>
      </c>
      <c r="E865" t="str" cm="1">
        <f t="array" ref="E865">IF(ROW()&lt;=ROWS(Table1[]), INDEX(Table1[Station Code], ROW()), INDEX(Table2[Station], ROW()-ROWS(Table1[])))</f>
        <v>25-26-SB06</v>
      </c>
      <c r="F865" t="str" cm="1">
        <f t="array" ref="F865">IF(ROW()&lt;=ROWS(Table1[]), INDEX(Table1[Region], ROW()), INDEX(Table2[Region], ROW()-ROWS(Table1[])))</f>
        <v>Far West</v>
      </c>
      <c r="G865" t="str" cm="1">
        <f t="array" ref="G865">IF(ROW()&lt;=ROWS(Table1[]), INDEX(Table1[Subregion], ROW()), INDEX(Table2[Subregion], ROW()-ROWS(Table1[])))</f>
        <v>West Suisun Bay</v>
      </c>
      <c r="H865" t="str" cm="1">
        <f t="array" ref="H865">IF(ROW()&lt;=ROWS(Table1[]), INDEX(Table1[Stratum], ROW()), INDEX(Table2[Stratum], ROW()-ROWS(Table1[])))</f>
        <v>Suisun Bay</v>
      </c>
      <c r="I865" cm="1">
        <f t="array" ref="I865">IF(ROW()&lt;=ROWS(Table1[]), INDEX(Table1[Fork Length], ROW()), INDEX(Table2[Length], ROW()-ROWS(Table1[])))</f>
        <v>66</v>
      </c>
      <c r="J865" cm="1">
        <f t="array" ref="J865">IF(ROW()&lt;=ROWS(Table1[]), INDEX(Table1[Catch], ROW()), INDEX(Table2[Frequency], ROW()-ROWS(Table1[])))</f>
        <v>1</v>
      </c>
      <c r="K865" t="str" cm="1">
        <f t="array" ref="K865">IF(ROW()&lt;=ROWS(Table1[]), INDEX(Table1[Life Stage], ROW()), INDEX(Table2[Life Stage], ROW()-ROWS(Table1[])))</f>
        <v>Juvenile</v>
      </c>
      <c r="L865" s="50" cm="1">
        <f t="array" ref="L865">IF(ROW()&lt;=ROWS(Table1[]), INDEX(Table1[SalvageSum], ROW()), INDEX(Table2[SalvageSum], ROW()-ROWS(Table1[])))</f>
        <v>0</v>
      </c>
      <c r="M865" s="50" cm="1">
        <f t="array" ref="M865">IF(ROW()&lt;=ROWS(Table1[]), INDEX(Table1[ExpSalv], ROW()), INDEX(Table2[ExpSalv], ROW()-ROWS(Table1[])))</f>
        <v>0</v>
      </c>
      <c r="N865" t="str" cm="1">
        <f t="array" ref="N865">IF(ROW()&lt;=ROWS(Table1[]), INDEX(Table1[Agency], ROW()), INDEX(Table2[Agency], ROW()-ROWS(Table1[])))</f>
        <v>USFWS</v>
      </c>
      <c r="O865" cm="1">
        <f t="array" ref="O865">IF(ROW()&lt;=ROWS(Table1[]), INDEX(Table1[Notes], ROW()), INDEX(Table2[Comments], ROW()-ROWS(Table1[])))</f>
        <v>0</v>
      </c>
    </row>
    <row r="866" spans="1:15" x14ac:dyDescent="0.25">
      <c r="A866" cm="1">
        <f t="array" ref="A866">IF(ROW()&lt;=ROWS(Table1[]), INDEX(Table1[SurveyNo], ROW()), INDEX(Table2[SurveyNo], ROW()-ROWS(Table1[])))</f>
        <v>0</v>
      </c>
      <c r="B866" s="77" cm="1">
        <f t="array" ref="B866">IF(ROW()&lt;=ROWS(Table1[]), INDEX(Table1[Date], ROW()), INDEX(Table2[Date], ROW()-ROWS(Table1[])))</f>
        <v>45681</v>
      </c>
      <c r="C866" cm="1">
        <f t="array" ref="C866">IF(ROW()&lt;=ROWS(Table1[]), INDEX(Table1[SampleID], ROW()), INDEX(Table2[SampleID], ROW()-ROWS(Table1[])))</f>
        <v>725056</v>
      </c>
      <c r="D866" t="str" cm="1">
        <f t="array" ref="D866">IF(ROW()&lt;=ROWS(Table1[]), INDEX(Table1[Survey], ROW()), INDEX(Table2[Survey], ROW()-ROWS(Table1[])))</f>
        <v>EDSM</v>
      </c>
      <c r="E866" t="str" cm="1">
        <f t="array" ref="E866">IF(ROW()&lt;=ROWS(Table1[]), INDEX(Table1[Station Code], ROW()), INDEX(Table2[Station], ROW()-ROWS(Table1[])))</f>
        <v>25-26-SB05</v>
      </c>
      <c r="F866" t="str" cm="1">
        <f t="array" ref="F866">IF(ROW()&lt;=ROWS(Table1[]), INDEX(Table1[Region], ROW()), INDEX(Table2[Region], ROW()-ROWS(Table1[])))</f>
        <v>Far West</v>
      </c>
      <c r="G866" t="str" cm="1">
        <f t="array" ref="G866">IF(ROW()&lt;=ROWS(Table1[]), INDEX(Table1[Subregion], ROW()), INDEX(Table2[Subregion], ROW()-ROWS(Table1[])))</f>
        <v>West Suisun Bay</v>
      </c>
      <c r="H866" t="str" cm="1">
        <f t="array" ref="H866">IF(ROW()&lt;=ROWS(Table1[]), INDEX(Table1[Stratum], ROW()), INDEX(Table2[Stratum], ROW()-ROWS(Table1[])))</f>
        <v>Suisun Bay</v>
      </c>
      <c r="I866" cm="1">
        <f t="array" ref="I866">IF(ROW()&lt;=ROWS(Table1[]), INDEX(Table1[Fork Length], ROW()), INDEX(Table2[Length], ROW()-ROWS(Table1[])))</f>
        <v>65</v>
      </c>
      <c r="J866" cm="1">
        <f t="array" ref="J866">IF(ROW()&lt;=ROWS(Table1[]), INDEX(Table1[Catch], ROW()), INDEX(Table2[Frequency], ROW()-ROWS(Table1[])))</f>
        <v>1</v>
      </c>
      <c r="K866" t="str" cm="1">
        <f t="array" ref="K866">IF(ROW()&lt;=ROWS(Table1[]), INDEX(Table1[Life Stage], ROW()), INDEX(Table2[Life Stage], ROW()-ROWS(Table1[])))</f>
        <v>Juvenile</v>
      </c>
      <c r="L866" s="50" cm="1">
        <f t="array" ref="L866">IF(ROW()&lt;=ROWS(Table1[]), INDEX(Table1[SalvageSum], ROW()), INDEX(Table2[SalvageSum], ROW()-ROWS(Table1[])))</f>
        <v>0</v>
      </c>
      <c r="M866" s="50" cm="1">
        <f t="array" ref="M866">IF(ROW()&lt;=ROWS(Table1[]), INDEX(Table1[ExpSalv], ROW()), INDEX(Table2[ExpSalv], ROW()-ROWS(Table1[])))</f>
        <v>0</v>
      </c>
      <c r="N866" t="str" cm="1">
        <f t="array" ref="N866">IF(ROW()&lt;=ROWS(Table1[]), INDEX(Table1[Agency], ROW()), INDEX(Table2[Agency], ROW()-ROWS(Table1[])))</f>
        <v>USFWS</v>
      </c>
      <c r="O866" cm="1">
        <f t="array" ref="O866">IF(ROW()&lt;=ROWS(Table1[]), INDEX(Table1[Notes], ROW()), INDEX(Table2[Comments], ROW()-ROWS(Table1[])))</f>
        <v>0</v>
      </c>
    </row>
    <row r="867" spans="1:15" x14ac:dyDescent="0.25">
      <c r="A867" cm="1">
        <f t="array" ref="A867">IF(ROW()&lt;=ROWS(Table1[]), INDEX(Table1[SurveyNo], ROW()), INDEX(Table2[SurveyNo], ROW()-ROWS(Table1[])))</f>
        <v>0</v>
      </c>
      <c r="B867" s="77" cm="1">
        <f t="array" ref="B867">IF(ROW()&lt;=ROWS(Table1[]), INDEX(Table1[Date], ROW()), INDEX(Table2[Date], ROW()-ROWS(Table1[])))</f>
        <v>45681</v>
      </c>
      <c r="C867" cm="1">
        <f t="array" ref="C867">IF(ROW()&lt;=ROWS(Table1[]), INDEX(Table1[SampleID], ROW()), INDEX(Table2[SampleID], ROW()-ROWS(Table1[])))</f>
        <v>725058</v>
      </c>
      <c r="D867" t="str" cm="1">
        <f t="array" ref="D867">IF(ROW()&lt;=ROWS(Table1[]), INDEX(Table1[Survey], ROW()), INDEX(Table2[Survey], ROW()-ROWS(Table1[])))</f>
        <v>EDSM</v>
      </c>
      <c r="E867" t="str" cm="1">
        <f t="array" ref="E867">IF(ROW()&lt;=ROWS(Table1[]), INDEX(Table1[Station Code], ROW()), INDEX(Table2[Station], ROW()-ROWS(Table1[])))</f>
        <v>25-26-SB05</v>
      </c>
      <c r="F867" t="str" cm="1">
        <f t="array" ref="F867">IF(ROW()&lt;=ROWS(Table1[]), INDEX(Table1[Region], ROW()), INDEX(Table2[Region], ROW()-ROWS(Table1[])))</f>
        <v>Far West</v>
      </c>
      <c r="G867" t="str" cm="1">
        <f t="array" ref="G867">IF(ROW()&lt;=ROWS(Table1[]), INDEX(Table1[Subregion], ROW()), INDEX(Table2[Subregion], ROW()-ROWS(Table1[])))</f>
        <v>West Suisun Bay</v>
      </c>
      <c r="H867" t="str" cm="1">
        <f t="array" ref="H867">IF(ROW()&lt;=ROWS(Table1[]), INDEX(Table1[Stratum], ROW()), INDEX(Table2[Stratum], ROW()-ROWS(Table1[])))</f>
        <v>Suisun Bay</v>
      </c>
      <c r="I867" cm="1">
        <f t="array" ref="I867">IF(ROW()&lt;=ROWS(Table1[]), INDEX(Table1[Fork Length], ROW()), INDEX(Table2[Length], ROW()-ROWS(Table1[])))</f>
        <v>75</v>
      </c>
      <c r="J867" cm="1">
        <f t="array" ref="J867">IF(ROW()&lt;=ROWS(Table1[]), INDEX(Table1[Catch], ROW()), INDEX(Table2[Frequency], ROW()-ROWS(Table1[])))</f>
        <v>1</v>
      </c>
      <c r="K867" t="str" cm="1">
        <f t="array" ref="K867">IF(ROW()&lt;=ROWS(Table1[]), INDEX(Table1[Life Stage], ROW()), INDEX(Table2[Life Stage], ROW()-ROWS(Table1[])))</f>
        <v>Juvenile</v>
      </c>
      <c r="L867" s="50" cm="1">
        <f t="array" ref="L867">IF(ROW()&lt;=ROWS(Table1[]), INDEX(Table1[SalvageSum], ROW()), INDEX(Table2[SalvageSum], ROW()-ROWS(Table1[])))</f>
        <v>0</v>
      </c>
      <c r="M867" s="50" cm="1">
        <f t="array" ref="M867">IF(ROW()&lt;=ROWS(Table1[]), INDEX(Table1[ExpSalv], ROW()), INDEX(Table2[ExpSalv], ROW()-ROWS(Table1[])))</f>
        <v>0</v>
      </c>
      <c r="N867" t="str" cm="1">
        <f t="array" ref="N867">IF(ROW()&lt;=ROWS(Table1[]), INDEX(Table1[Agency], ROW()), INDEX(Table2[Agency], ROW()-ROWS(Table1[])))</f>
        <v>USFWS</v>
      </c>
      <c r="O867" cm="1">
        <f t="array" ref="O867">IF(ROW()&lt;=ROWS(Table1[]), INDEX(Table1[Notes], ROW()), INDEX(Table2[Comments], ROW()-ROWS(Table1[])))</f>
        <v>0</v>
      </c>
    </row>
    <row r="868" spans="1:15" x14ac:dyDescent="0.25">
      <c r="A868" cm="1">
        <f t="array" ref="A868">IF(ROW()&lt;=ROWS(Table1[]), INDEX(Table1[SurveyNo], ROW()), INDEX(Table2[SurveyNo], ROW()-ROWS(Table1[])))</f>
        <v>0</v>
      </c>
      <c r="B868" s="77" cm="1">
        <f t="array" ref="B868">IF(ROW()&lt;=ROWS(Table1[]), INDEX(Table1[Date], ROW()), INDEX(Table2[Date], ROW()-ROWS(Table1[])))</f>
        <v>45681</v>
      </c>
      <c r="C868" cm="1">
        <f t="array" ref="C868">IF(ROW()&lt;=ROWS(Table1[]), INDEX(Table1[SampleID], ROW()), INDEX(Table2[SampleID], ROW()-ROWS(Table1[])))</f>
        <v>725059</v>
      </c>
      <c r="D868" t="str" cm="1">
        <f t="array" ref="D868">IF(ROW()&lt;=ROWS(Table1[]), INDEX(Table1[Survey], ROW()), INDEX(Table2[Survey], ROW()-ROWS(Table1[])))</f>
        <v>EDSM</v>
      </c>
      <c r="E868" t="str" cm="1">
        <f t="array" ref="E868">IF(ROW()&lt;=ROWS(Table1[]), INDEX(Table1[Station Code], ROW()), INDEX(Table2[Station], ROW()-ROWS(Table1[])))</f>
        <v>25-26-SB05</v>
      </c>
      <c r="F868" t="str" cm="1">
        <f t="array" ref="F868">IF(ROW()&lt;=ROWS(Table1[]), INDEX(Table1[Region], ROW()), INDEX(Table2[Region], ROW()-ROWS(Table1[])))</f>
        <v>Far West</v>
      </c>
      <c r="G868" t="str" cm="1">
        <f t="array" ref="G868">IF(ROW()&lt;=ROWS(Table1[]), INDEX(Table1[Subregion], ROW()), INDEX(Table2[Subregion], ROW()-ROWS(Table1[])))</f>
        <v>West Suisun Bay</v>
      </c>
      <c r="H868" t="str" cm="1">
        <f t="array" ref="H868">IF(ROW()&lt;=ROWS(Table1[]), INDEX(Table1[Stratum], ROW()), INDEX(Table2[Stratum], ROW()-ROWS(Table1[])))</f>
        <v>Suisun Bay</v>
      </c>
      <c r="I868" cm="1">
        <f t="array" ref="I868">IF(ROW()&lt;=ROWS(Table1[]), INDEX(Table1[Fork Length], ROW()), INDEX(Table2[Length], ROW()-ROWS(Table1[])))</f>
        <v>63</v>
      </c>
      <c r="J868" cm="1">
        <f t="array" ref="J868">IF(ROW()&lt;=ROWS(Table1[]), INDEX(Table1[Catch], ROW()), INDEX(Table2[Frequency], ROW()-ROWS(Table1[])))</f>
        <v>1</v>
      </c>
      <c r="K868" t="str" cm="1">
        <f t="array" ref="K868">IF(ROW()&lt;=ROWS(Table1[]), INDEX(Table1[Life Stage], ROW()), INDEX(Table2[Life Stage], ROW()-ROWS(Table1[])))</f>
        <v>Juvenile</v>
      </c>
      <c r="L868" s="50" cm="1">
        <f t="array" ref="L868">IF(ROW()&lt;=ROWS(Table1[]), INDEX(Table1[SalvageSum], ROW()), INDEX(Table2[SalvageSum], ROW()-ROWS(Table1[])))</f>
        <v>0</v>
      </c>
      <c r="M868" s="50" cm="1">
        <f t="array" ref="M868">IF(ROW()&lt;=ROWS(Table1[]), INDEX(Table1[ExpSalv], ROW()), INDEX(Table2[ExpSalv], ROW()-ROWS(Table1[])))</f>
        <v>0</v>
      </c>
      <c r="N868" t="str" cm="1">
        <f t="array" ref="N868">IF(ROW()&lt;=ROWS(Table1[]), INDEX(Table1[Agency], ROW()), INDEX(Table2[Agency], ROW()-ROWS(Table1[])))</f>
        <v>USFWS</v>
      </c>
      <c r="O868" cm="1">
        <f t="array" ref="O868">IF(ROW()&lt;=ROWS(Table1[]), INDEX(Table1[Notes], ROW()), INDEX(Table2[Comments], ROW()-ROWS(Table1[])))</f>
        <v>0</v>
      </c>
    </row>
    <row r="869" spans="1:15" x14ac:dyDescent="0.25">
      <c r="A869" cm="1">
        <f t="array" ref="A869">IF(ROW()&lt;=ROWS(Table1[]), INDEX(Table1[SurveyNo], ROW()), INDEX(Table2[SurveyNo], ROW()-ROWS(Table1[])))</f>
        <v>0</v>
      </c>
      <c r="B869" s="77" cm="1">
        <f t="array" ref="B869">IF(ROW()&lt;=ROWS(Table1[]), INDEX(Table1[Date], ROW()), INDEX(Table2[Date], ROW()-ROWS(Table1[])))</f>
        <v>45684</v>
      </c>
      <c r="C869" cm="1">
        <f t="array" ref="C869">IF(ROW()&lt;=ROWS(Table1[]), INDEX(Table1[SampleID], ROW()), INDEX(Table2[SampleID], ROW()-ROWS(Table1[])))</f>
        <v>725135</v>
      </c>
      <c r="D869" t="str" cm="1">
        <f t="array" ref="D869">IF(ROW()&lt;=ROWS(Table1[]), INDEX(Table1[Survey], ROW()), INDEX(Table2[Survey], ROW()-ROWS(Table1[])))</f>
        <v>EDSM</v>
      </c>
      <c r="E869" t="str" cm="1">
        <f t="array" ref="E869">IF(ROW()&lt;=ROWS(Table1[]), INDEX(Table1[Station Code], ROW()), INDEX(Table2[Station], ROW()-ROWS(Table1[])))</f>
        <v>25-27-WD02</v>
      </c>
      <c r="F869" t="str" cm="1">
        <f t="array" ref="F869">IF(ROW()&lt;=ROWS(Table1[]), INDEX(Table1[Region], ROW()), INDEX(Table2[Region], ROW()-ROWS(Table1[])))</f>
        <v>Far West</v>
      </c>
      <c r="G869" t="str" cm="1">
        <f t="array" ref="G869">IF(ROW()&lt;=ROWS(Table1[]), INDEX(Table1[Subregion], ROW()), INDEX(Table2[Subregion], ROW()-ROWS(Table1[])))</f>
        <v>Carquinez Strait</v>
      </c>
      <c r="H869" t="str" cm="1">
        <f t="array" ref="H869">IF(ROW()&lt;=ROWS(Table1[]), INDEX(Table1[Stratum], ROW()), INDEX(Table2[Stratum], ROW()-ROWS(Table1[])))</f>
        <v>Western Delta</v>
      </c>
      <c r="I869" cm="1">
        <f t="array" ref="I869">IF(ROW()&lt;=ROWS(Table1[]), INDEX(Table1[Fork Length], ROW()), INDEX(Table2[Length], ROW()-ROWS(Table1[])))</f>
        <v>70</v>
      </c>
      <c r="J869" cm="1">
        <f t="array" ref="J869">IF(ROW()&lt;=ROWS(Table1[]), INDEX(Table1[Catch], ROW()), INDEX(Table2[Frequency], ROW()-ROWS(Table1[])))</f>
        <v>1</v>
      </c>
      <c r="K869" t="str" cm="1">
        <f t="array" ref="K869">IF(ROW()&lt;=ROWS(Table1[]), INDEX(Table1[Life Stage], ROW()), INDEX(Table2[Life Stage], ROW()-ROWS(Table1[])))</f>
        <v>Juvenile</v>
      </c>
      <c r="L869" s="50" cm="1">
        <f t="array" ref="L869">IF(ROW()&lt;=ROWS(Table1[]), INDEX(Table1[SalvageSum], ROW()), INDEX(Table2[SalvageSum], ROW()-ROWS(Table1[])))</f>
        <v>0</v>
      </c>
      <c r="M869" s="50" cm="1">
        <f t="array" ref="M869">IF(ROW()&lt;=ROWS(Table1[]), INDEX(Table1[ExpSalv], ROW()), INDEX(Table2[ExpSalv], ROW()-ROWS(Table1[])))</f>
        <v>0</v>
      </c>
      <c r="N869" t="str" cm="1">
        <f t="array" ref="N869">IF(ROW()&lt;=ROWS(Table1[]), INDEX(Table1[Agency], ROW()), INDEX(Table2[Agency], ROW()-ROWS(Table1[])))</f>
        <v>USFWS</v>
      </c>
      <c r="O869" cm="1">
        <f t="array" ref="O869">IF(ROW()&lt;=ROWS(Table1[]), INDEX(Table1[Notes], ROW()), INDEX(Table2[Comments], ROW()-ROWS(Table1[])))</f>
        <v>0</v>
      </c>
    </row>
    <row r="870" spans="1:15" x14ac:dyDescent="0.25">
      <c r="A870" cm="1">
        <f t="array" ref="A870">IF(ROW()&lt;=ROWS(Table1[]), INDEX(Table1[SurveyNo], ROW()), INDEX(Table2[SurveyNo], ROW()-ROWS(Table1[])))</f>
        <v>0</v>
      </c>
      <c r="B870" s="77" cm="1">
        <f t="array" ref="B870">IF(ROW()&lt;=ROWS(Table1[]), INDEX(Table1[Date], ROW()), INDEX(Table2[Date], ROW()-ROWS(Table1[])))</f>
        <v>45684</v>
      </c>
      <c r="C870" cm="1">
        <f t="array" ref="C870">IF(ROW()&lt;=ROWS(Table1[]), INDEX(Table1[SampleID], ROW()), INDEX(Table2[SampleID], ROW()-ROWS(Table1[])))</f>
        <v>725172</v>
      </c>
      <c r="D870" t="str" cm="1">
        <f t="array" ref="D870">IF(ROW()&lt;=ROWS(Table1[]), INDEX(Table1[Survey], ROW()), INDEX(Table2[Survey], ROW()-ROWS(Table1[])))</f>
        <v>EDSM</v>
      </c>
      <c r="E870" t="str" cm="1">
        <f t="array" ref="E870">IF(ROW()&lt;=ROWS(Table1[]), INDEX(Table1[Station Code], ROW()), INDEX(Table2[Station], ROW()-ROWS(Table1[])))</f>
        <v>25-27-WD01</v>
      </c>
      <c r="F870" t="str" cm="1">
        <f t="array" ref="F870">IF(ROW()&lt;=ROWS(Table1[]), INDEX(Table1[Region], ROW()), INDEX(Table2[Region], ROW()-ROWS(Table1[])))</f>
        <v>Far West</v>
      </c>
      <c r="G870" t="str" cm="1">
        <f t="array" ref="G870">IF(ROW()&lt;=ROWS(Table1[]), INDEX(Table1[Subregion], ROW()), INDEX(Table2[Subregion], ROW()-ROWS(Table1[])))</f>
        <v>Carquinez Strait</v>
      </c>
      <c r="H870" t="str" cm="1">
        <f t="array" ref="H870">IF(ROW()&lt;=ROWS(Table1[]), INDEX(Table1[Stratum], ROW()), INDEX(Table2[Stratum], ROW()-ROWS(Table1[])))</f>
        <v>Western Delta</v>
      </c>
      <c r="I870" cm="1">
        <f t="array" ref="I870">IF(ROW()&lt;=ROWS(Table1[]), INDEX(Table1[Fork Length], ROW()), INDEX(Table2[Length], ROW()-ROWS(Table1[])))</f>
        <v>124</v>
      </c>
      <c r="J870" cm="1">
        <f t="array" ref="J870">IF(ROW()&lt;=ROWS(Table1[]), INDEX(Table1[Catch], ROW()), INDEX(Table2[Frequency], ROW()-ROWS(Table1[])))</f>
        <v>1</v>
      </c>
      <c r="K870" t="str" cm="1">
        <f t="array" ref="K870">IF(ROW()&lt;=ROWS(Table1[]), INDEX(Table1[Life Stage], ROW()), INDEX(Table2[Life Stage], ROW()-ROWS(Table1[])))</f>
        <v>Adult</v>
      </c>
      <c r="L870" s="50" cm="1">
        <f t="array" ref="L870">IF(ROW()&lt;=ROWS(Table1[]), INDEX(Table1[SalvageSum], ROW()), INDEX(Table2[SalvageSum], ROW()-ROWS(Table1[])))</f>
        <v>0</v>
      </c>
      <c r="M870" s="50" cm="1">
        <f t="array" ref="M870">IF(ROW()&lt;=ROWS(Table1[]), INDEX(Table1[ExpSalv], ROW()), INDEX(Table2[ExpSalv], ROW()-ROWS(Table1[])))</f>
        <v>0</v>
      </c>
      <c r="N870" t="str" cm="1">
        <f t="array" ref="N870">IF(ROW()&lt;=ROWS(Table1[]), INDEX(Table1[Agency], ROW()), INDEX(Table2[Agency], ROW()-ROWS(Table1[])))</f>
        <v>USFWS</v>
      </c>
      <c r="O870" cm="1">
        <f t="array" ref="O870">IF(ROW()&lt;=ROWS(Table1[]), INDEX(Table1[Notes], ROW()), INDEX(Table2[Comments], ROW()-ROWS(Table1[])))</f>
        <v>0</v>
      </c>
    </row>
    <row r="871" spans="1:15" x14ac:dyDescent="0.25">
      <c r="A871" cm="1">
        <f t="array" ref="A871">IF(ROW()&lt;=ROWS(Table1[]), INDEX(Table1[SurveyNo], ROW()), INDEX(Table2[SurveyNo], ROW()-ROWS(Table1[])))</f>
        <v>0</v>
      </c>
      <c r="B871" s="77" cm="1">
        <f t="array" ref="B871">IF(ROW()&lt;=ROWS(Table1[]), INDEX(Table1[Date], ROW()), INDEX(Table2[Date], ROW()-ROWS(Table1[])))</f>
        <v>45686</v>
      </c>
      <c r="C871" cm="1">
        <f t="array" ref="C871">IF(ROW()&lt;=ROWS(Table1[]), INDEX(Table1[SampleID], ROW()), INDEX(Table2[SampleID], ROW()-ROWS(Table1[])))</f>
        <v>725254</v>
      </c>
      <c r="D871" t="str" cm="1">
        <f t="array" ref="D871">IF(ROW()&lt;=ROWS(Table1[]), INDEX(Table1[Survey], ROW()), INDEX(Table2[Survey], ROW()-ROWS(Table1[])))</f>
        <v>EDSM</v>
      </c>
      <c r="E871" t="str" cm="1">
        <f t="array" ref="E871">IF(ROW()&lt;=ROWS(Table1[]), INDEX(Table1[Station Code], ROW()), INDEX(Table2[Station], ROW()-ROWS(Table1[])))</f>
        <v>25-27-SM01</v>
      </c>
      <c r="F871" t="str" cm="1">
        <f t="array" ref="F871">IF(ROW()&lt;=ROWS(Table1[]), INDEX(Table1[Region], ROW()), INDEX(Table2[Region], ROW()-ROWS(Table1[])))</f>
        <v>West</v>
      </c>
      <c r="G871" t="str" cm="1">
        <f t="array" ref="G871">IF(ROW()&lt;=ROWS(Table1[]), INDEX(Table1[Subregion], ROW()), INDEX(Table2[Subregion], ROW()-ROWS(Table1[])))</f>
        <v>Suisun Marsh</v>
      </c>
      <c r="H871" t="str" cm="1">
        <f t="array" ref="H871">IF(ROW()&lt;=ROWS(Table1[]), INDEX(Table1[Stratum], ROW()), INDEX(Table2[Stratum], ROW()-ROWS(Table1[])))</f>
        <v>Suisun Marsh</v>
      </c>
      <c r="I871" cm="1">
        <f t="array" ref="I871">IF(ROW()&lt;=ROWS(Table1[]), INDEX(Table1[Fork Length], ROW()), INDEX(Table2[Length], ROW()-ROWS(Table1[])))</f>
        <v>81</v>
      </c>
      <c r="J871" cm="1">
        <f t="array" ref="J871">IF(ROW()&lt;=ROWS(Table1[]), INDEX(Table1[Catch], ROW()), INDEX(Table2[Frequency], ROW()-ROWS(Table1[])))</f>
        <v>1</v>
      </c>
      <c r="K871" t="str" cm="1">
        <f t="array" ref="K871">IF(ROW()&lt;=ROWS(Table1[]), INDEX(Table1[Life Stage], ROW()), INDEX(Table2[Life Stage], ROW()-ROWS(Table1[])))</f>
        <v>Juvenile</v>
      </c>
      <c r="L871" s="50" cm="1">
        <f t="array" ref="L871">IF(ROW()&lt;=ROWS(Table1[]), INDEX(Table1[SalvageSum], ROW()), INDEX(Table2[SalvageSum], ROW()-ROWS(Table1[])))</f>
        <v>0</v>
      </c>
      <c r="M871" s="50" cm="1">
        <f t="array" ref="M871">IF(ROW()&lt;=ROWS(Table1[]), INDEX(Table1[ExpSalv], ROW()), INDEX(Table2[ExpSalv], ROW()-ROWS(Table1[])))</f>
        <v>0</v>
      </c>
      <c r="N871" t="str" cm="1">
        <f t="array" ref="N871">IF(ROW()&lt;=ROWS(Table1[]), INDEX(Table1[Agency], ROW()), INDEX(Table2[Agency], ROW()-ROWS(Table1[])))</f>
        <v>USFWS</v>
      </c>
      <c r="O871" cm="1">
        <f t="array" ref="O871">IF(ROW()&lt;=ROWS(Table1[]), INDEX(Table1[Notes], ROW()), INDEX(Table2[Comments], ROW()-ROWS(Table1[])))</f>
        <v>0</v>
      </c>
    </row>
    <row r="872" spans="1:15" x14ac:dyDescent="0.25">
      <c r="A872" cm="1">
        <f t="array" ref="A872">IF(ROW()&lt;=ROWS(Table1[]), INDEX(Table1[SurveyNo], ROW()), INDEX(Table2[SurveyNo], ROW()-ROWS(Table1[])))</f>
        <v>0</v>
      </c>
      <c r="B872" s="77" cm="1">
        <f t="array" ref="B872">IF(ROW()&lt;=ROWS(Table1[]), INDEX(Table1[Date], ROW()), INDEX(Table2[Date], ROW()-ROWS(Table1[])))</f>
        <v>45686</v>
      </c>
      <c r="C872" cm="1">
        <f t="array" ref="C872">IF(ROW()&lt;=ROWS(Table1[]), INDEX(Table1[SampleID], ROW()), INDEX(Table2[SampleID], ROW()-ROWS(Table1[])))</f>
        <v>725254</v>
      </c>
      <c r="D872" t="str" cm="1">
        <f t="array" ref="D872">IF(ROW()&lt;=ROWS(Table1[]), INDEX(Table1[Survey], ROW()), INDEX(Table2[Survey], ROW()-ROWS(Table1[])))</f>
        <v>EDSM</v>
      </c>
      <c r="E872" t="str" cm="1">
        <f t="array" ref="E872">IF(ROW()&lt;=ROWS(Table1[]), INDEX(Table1[Station Code], ROW()), INDEX(Table2[Station], ROW()-ROWS(Table1[])))</f>
        <v>25-27-SM01</v>
      </c>
      <c r="F872" t="str" cm="1">
        <f t="array" ref="F872">IF(ROW()&lt;=ROWS(Table1[]), INDEX(Table1[Region], ROW()), INDEX(Table2[Region], ROW()-ROWS(Table1[])))</f>
        <v>West</v>
      </c>
      <c r="G872" t="str" cm="1">
        <f t="array" ref="G872">IF(ROW()&lt;=ROWS(Table1[]), INDEX(Table1[Subregion], ROW()), INDEX(Table2[Subregion], ROW()-ROWS(Table1[])))</f>
        <v>Suisun Marsh</v>
      </c>
      <c r="H872" t="str" cm="1">
        <f t="array" ref="H872">IF(ROW()&lt;=ROWS(Table1[]), INDEX(Table1[Stratum], ROW()), INDEX(Table2[Stratum], ROW()-ROWS(Table1[])))</f>
        <v>Suisun Marsh</v>
      </c>
      <c r="I872" cm="1">
        <f t="array" ref="I872">IF(ROW()&lt;=ROWS(Table1[]), INDEX(Table1[Fork Length], ROW()), INDEX(Table2[Length], ROW()-ROWS(Table1[])))</f>
        <v>88</v>
      </c>
      <c r="J872" cm="1">
        <f t="array" ref="J872">IF(ROW()&lt;=ROWS(Table1[]), INDEX(Table1[Catch], ROW()), INDEX(Table2[Frequency], ROW()-ROWS(Table1[])))</f>
        <v>1</v>
      </c>
      <c r="K872" t="str" cm="1">
        <f t="array" ref="K872">IF(ROW()&lt;=ROWS(Table1[]), INDEX(Table1[Life Stage], ROW()), INDEX(Table2[Life Stage], ROW()-ROWS(Table1[])))</f>
        <v>Adult</v>
      </c>
      <c r="L872" s="50" cm="1">
        <f t="array" ref="L872">IF(ROW()&lt;=ROWS(Table1[]), INDEX(Table1[SalvageSum], ROW()), INDEX(Table2[SalvageSum], ROW()-ROWS(Table1[])))</f>
        <v>0</v>
      </c>
      <c r="M872" s="50" cm="1">
        <f t="array" ref="M872">IF(ROW()&lt;=ROWS(Table1[]), INDEX(Table1[ExpSalv], ROW()), INDEX(Table2[ExpSalv], ROW()-ROWS(Table1[])))</f>
        <v>0</v>
      </c>
      <c r="N872" t="str" cm="1">
        <f t="array" ref="N872">IF(ROW()&lt;=ROWS(Table1[]), INDEX(Table1[Agency], ROW()), INDEX(Table2[Agency], ROW()-ROWS(Table1[])))</f>
        <v>USFWS</v>
      </c>
      <c r="O872" cm="1">
        <f t="array" ref="O872">IF(ROW()&lt;=ROWS(Table1[]), INDEX(Table1[Notes], ROW()), INDEX(Table2[Comments], ROW()-ROWS(Table1[])))</f>
        <v>0</v>
      </c>
    </row>
    <row r="873" spans="1:15" x14ac:dyDescent="0.25">
      <c r="A873" cm="1">
        <f t="array" ref="A873">IF(ROW()&lt;=ROWS(Table1[]), INDEX(Table1[SurveyNo], ROW()), INDEX(Table2[SurveyNo], ROW()-ROWS(Table1[])))</f>
        <v>0</v>
      </c>
      <c r="B873" s="77" cm="1">
        <f t="array" ref="B873">IF(ROW()&lt;=ROWS(Table1[]), INDEX(Table1[Date], ROW()), INDEX(Table2[Date], ROW()-ROWS(Table1[])))</f>
        <v>45686</v>
      </c>
      <c r="C873" cm="1">
        <f t="array" ref="C873">IF(ROW()&lt;=ROWS(Table1[]), INDEX(Table1[SampleID], ROW()), INDEX(Table2[SampleID], ROW()-ROWS(Table1[])))</f>
        <v>725255</v>
      </c>
      <c r="D873" t="str" cm="1">
        <f t="array" ref="D873">IF(ROW()&lt;=ROWS(Table1[]), INDEX(Table1[Survey], ROW()), INDEX(Table2[Survey], ROW()-ROWS(Table1[])))</f>
        <v>EDSM</v>
      </c>
      <c r="E873" t="str" cm="1">
        <f t="array" ref="E873">IF(ROW()&lt;=ROWS(Table1[]), INDEX(Table1[Station Code], ROW()), INDEX(Table2[Station], ROW()-ROWS(Table1[])))</f>
        <v>25-27-SM01</v>
      </c>
      <c r="F873" t="str" cm="1">
        <f t="array" ref="F873">IF(ROW()&lt;=ROWS(Table1[]), INDEX(Table1[Region], ROW()), INDEX(Table2[Region], ROW()-ROWS(Table1[])))</f>
        <v>West</v>
      </c>
      <c r="G873" t="str" cm="1">
        <f t="array" ref="G873">IF(ROW()&lt;=ROWS(Table1[]), INDEX(Table1[Subregion], ROW()), INDEX(Table2[Subregion], ROW()-ROWS(Table1[])))</f>
        <v>Suisun Marsh</v>
      </c>
      <c r="H873" t="str" cm="1">
        <f t="array" ref="H873">IF(ROW()&lt;=ROWS(Table1[]), INDEX(Table1[Stratum], ROW()), INDEX(Table2[Stratum], ROW()-ROWS(Table1[])))</f>
        <v>Suisun Marsh</v>
      </c>
      <c r="I873" cm="1">
        <f t="array" ref="I873">IF(ROW()&lt;=ROWS(Table1[]), INDEX(Table1[Fork Length], ROW()), INDEX(Table2[Length], ROW()-ROWS(Table1[])))</f>
        <v>62</v>
      </c>
      <c r="J873" cm="1">
        <f t="array" ref="J873">IF(ROW()&lt;=ROWS(Table1[]), INDEX(Table1[Catch], ROW()), INDEX(Table2[Frequency], ROW()-ROWS(Table1[])))</f>
        <v>1</v>
      </c>
      <c r="K873" t="str" cm="1">
        <f t="array" ref="K873">IF(ROW()&lt;=ROWS(Table1[]), INDEX(Table1[Life Stage], ROW()), INDEX(Table2[Life Stage], ROW()-ROWS(Table1[])))</f>
        <v>Juvenile</v>
      </c>
      <c r="L873" s="50" cm="1">
        <f t="array" ref="L873">IF(ROW()&lt;=ROWS(Table1[]), INDEX(Table1[SalvageSum], ROW()), INDEX(Table2[SalvageSum], ROW()-ROWS(Table1[])))</f>
        <v>0</v>
      </c>
      <c r="M873" s="50" cm="1">
        <f t="array" ref="M873">IF(ROW()&lt;=ROWS(Table1[]), INDEX(Table1[ExpSalv], ROW()), INDEX(Table2[ExpSalv], ROW()-ROWS(Table1[])))</f>
        <v>0</v>
      </c>
      <c r="N873" t="str" cm="1">
        <f t="array" ref="N873">IF(ROW()&lt;=ROWS(Table1[]), INDEX(Table1[Agency], ROW()), INDEX(Table2[Agency], ROW()-ROWS(Table1[])))</f>
        <v>USFWS</v>
      </c>
      <c r="O873" cm="1">
        <f t="array" ref="O873">IF(ROW()&lt;=ROWS(Table1[]), INDEX(Table1[Notes], ROW()), INDEX(Table2[Comments], ROW()-ROWS(Table1[])))</f>
        <v>0</v>
      </c>
    </row>
    <row r="874" spans="1:15" x14ac:dyDescent="0.25">
      <c r="A874" cm="1">
        <f t="array" ref="A874">IF(ROW()&lt;=ROWS(Table1[]), INDEX(Table1[SurveyNo], ROW()), INDEX(Table2[SurveyNo], ROW()-ROWS(Table1[])))</f>
        <v>0</v>
      </c>
      <c r="B874" s="77" cm="1">
        <f t="array" ref="B874">IF(ROW()&lt;=ROWS(Table1[]), INDEX(Table1[Date], ROW()), INDEX(Table2[Date], ROW()-ROWS(Table1[])))</f>
        <v>45686</v>
      </c>
      <c r="C874" cm="1">
        <f t="array" ref="C874">IF(ROW()&lt;=ROWS(Table1[]), INDEX(Table1[SampleID], ROW()), INDEX(Table2[SampleID], ROW()-ROWS(Table1[])))</f>
        <v>725258</v>
      </c>
      <c r="D874" t="str" cm="1">
        <f t="array" ref="D874">IF(ROW()&lt;=ROWS(Table1[]), INDEX(Table1[Survey], ROW()), INDEX(Table2[Survey], ROW()-ROWS(Table1[])))</f>
        <v>EDSM</v>
      </c>
      <c r="E874" t="str" cm="1">
        <f t="array" ref="E874">IF(ROW()&lt;=ROWS(Table1[]), INDEX(Table1[Station Code], ROW()), INDEX(Table2[Station], ROW()-ROWS(Table1[])))</f>
        <v>25-27-SM01</v>
      </c>
      <c r="F874" t="str" cm="1">
        <f t="array" ref="F874">IF(ROW()&lt;=ROWS(Table1[]), INDEX(Table1[Region], ROW()), INDEX(Table2[Region], ROW()-ROWS(Table1[])))</f>
        <v>West</v>
      </c>
      <c r="G874" t="str" cm="1">
        <f t="array" ref="G874">IF(ROW()&lt;=ROWS(Table1[]), INDEX(Table1[Subregion], ROW()), INDEX(Table2[Subregion], ROW()-ROWS(Table1[])))</f>
        <v>Suisun Marsh</v>
      </c>
      <c r="H874" t="str" cm="1">
        <f t="array" ref="H874">IF(ROW()&lt;=ROWS(Table1[]), INDEX(Table1[Stratum], ROW()), INDEX(Table2[Stratum], ROW()-ROWS(Table1[])))</f>
        <v>Suisun Marsh</v>
      </c>
      <c r="I874" cm="1">
        <f t="array" ref="I874">IF(ROW()&lt;=ROWS(Table1[]), INDEX(Table1[Fork Length], ROW()), INDEX(Table2[Length], ROW()-ROWS(Table1[])))</f>
        <v>76</v>
      </c>
      <c r="J874" cm="1">
        <f t="array" ref="J874">IF(ROW()&lt;=ROWS(Table1[]), INDEX(Table1[Catch], ROW()), INDEX(Table2[Frequency], ROW()-ROWS(Table1[])))</f>
        <v>1</v>
      </c>
      <c r="K874" t="str" cm="1">
        <f t="array" ref="K874">IF(ROW()&lt;=ROWS(Table1[]), INDEX(Table1[Life Stage], ROW()), INDEX(Table2[Life Stage], ROW()-ROWS(Table1[])))</f>
        <v>Juvenile</v>
      </c>
      <c r="L874" s="50" cm="1">
        <f t="array" ref="L874">IF(ROW()&lt;=ROWS(Table1[]), INDEX(Table1[SalvageSum], ROW()), INDEX(Table2[SalvageSum], ROW()-ROWS(Table1[])))</f>
        <v>0</v>
      </c>
      <c r="M874" s="50" cm="1">
        <f t="array" ref="M874">IF(ROW()&lt;=ROWS(Table1[]), INDEX(Table1[ExpSalv], ROW()), INDEX(Table2[ExpSalv], ROW()-ROWS(Table1[])))</f>
        <v>0</v>
      </c>
      <c r="N874" t="str" cm="1">
        <f t="array" ref="N874">IF(ROW()&lt;=ROWS(Table1[]), INDEX(Table1[Agency], ROW()), INDEX(Table2[Agency], ROW()-ROWS(Table1[])))</f>
        <v>USFWS</v>
      </c>
      <c r="O874" cm="1">
        <f t="array" ref="O874">IF(ROW()&lt;=ROWS(Table1[]), INDEX(Table1[Notes], ROW()), INDEX(Table2[Comments], ROW()-ROWS(Table1[])))</f>
        <v>0</v>
      </c>
    </row>
    <row r="875" spans="1:15" x14ac:dyDescent="0.25">
      <c r="A875" cm="1">
        <f t="array" ref="A875">IF(ROW()&lt;=ROWS(Table1[]), INDEX(Table1[SurveyNo], ROW()), INDEX(Table2[SurveyNo], ROW()-ROWS(Table1[])))</f>
        <v>0</v>
      </c>
      <c r="B875" s="77" cm="1">
        <f t="array" ref="B875">IF(ROW()&lt;=ROWS(Table1[]), INDEX(Table1[Date], ROW()), INDEX(Table2[Date], ROW()-ROWS(Table1[])))</f>
        <v>45686</v>
      </c>
      <c r="C875" cm="1">
        <f t="array" ref="C875">IF(ROW()&lt;=ROWS(Table1[]), INDEX(Table1[SampleID], ROW()), INDEX(Table2[SampleID], ROW()-ROWS(Table1[])))</f>
        <v>725262</v>
      </c>
      <c r="D875" t="str" cm="1">
        <f t="array" ref="D875">IF(ROW()&lt;=ROWS(Table1[]), INDEX(Table1[Survey], ROW()), INDEX(Table2[Survey], ROW()-ROWS(Table1[])))</f>
        <v>EDSM</v>
      </c>
      <c r="E875" t="str" cm="1">
        <f t="array" ref="E875">IF(ROW()&lt;=ROWS(Table1[]), INDEX(Table1[Station Code], ROW()), INDEX(Table2[Station], ROW()-ROWS(Table1[])))</f>
        <v>25-27-SM01</v>
      </c>
      <c r="F875" t="str" cm="1">
        <f t="array" ref="F875">IF(ROW()&lt;=ROWS(Table1[]), INDEX(Table1[Region], ROW()), INDEX(Table2[Region], ROW()-ROWS(Table1[])))</f>
        <v>West</v>
      </c>
      <c r="G875" t="str" cm="1">
        <f t="array" ref="G875">IF(ROW()&lt;=ROWS(Table1[]), INDEX(Table1[Subregion], ROW()), INDEX(Table2[Subregion], ROW()-ROWS(Table1[])))</f>
        <v>Suisun Marsh</v>
      </c>
      <c r="H875" t="str" cm="1">
        <f t="array" ref="H875">IF(ROW()&lt;=ROWS(Table1[]), INDEX(Table1[Stratum], ROW()), INDEX(Table2[Stratum], ROW()-ROWS(Table1[])))</f>
        <v>Suisun Marsh</v>
      </c>
      <c r="I875" cm="1">
        <f t="array" ref="I875">IF(ROW()&lt;=ROWS(Table1[]), INDEX(Table1[Fork Length], ROW()), INDEX(Table2[Length], ROW()-ROWS(Table1[])))</f>
        <v>89</v>
      </c>
      <c r="J875" cm="1">
        <f t="array" ref="J875">IF(ROW()&lt;=ROWS(Table1[]), INDEX(Table1[Catch], ROW()), INDEX(Table2[Frequency], ROW()-ROWS(Table1[])))</f>
        <v>1</v>
      </c>
      <c r="K875" t="str" cm="1">
        <f t="array" ref="K875">IF(ROW()&lt;=ROWS(Table1[]), INDEX(Table1[Life Stage], ROW()), INDEX(Table2[Life Stage], ROW()-ROWS(Table1[])))</f>
        <v>Adult</v>
      </c>
      <c r="L875" s="50" cm="1">
        <f t="array" ref="L875">IF(ROW()&lt;=ROWS(Table1[]), INDEX(Table1[SalvageSum], ROW()), INDEX(Table2[SalvageSum], ROW()-ROWS(Table1[])))</f>
        <v>0</v>
      </c>
      <c r="M875" s="50" cm="1">
        <f t="array" ref="M875">IF(ROW()&lt;=ROWS(Table1[]), INDEX(Table1[ExpSalv], ROW()), INDEX(Table2[ExpSalv], ROW()-ROWS(Table1[])))</f>
        <v>0</v>
      </c>
      <c r="N875" t="str" cm="1">
        <f t="array" ref="N875">IF(ROW()&lt;=ROWS(Table1[]), INDEX(Table1[Agency], ROW()), INDEX(Table2[Agency], ROW()-ROWS(Table1[])))</f>
        <v>USFWS</v>
      </c>
      <c r="O875" cm="1">
        <f t="array" ref="O875">IF(ROW()&lt;=ROWS(Table1[]), INDEX(Table1[Notes], ROW()), INDEX(Table2[Comments], ROW()-ROWS(Table1[])))</f>
        <v>0</v>
      </c>
    </row>
    <row r="876" spans="1:15" x14ac:dyDescent="0.25">
      <c r="A876" cm="1">
        <f t="array" ref="A876">IF(ROW()&lt;=ROWS(Table1[]), INDEX(Table1[SurveyNo], ROW()), INDEX(Table2[SurveyNo], ROW()-ROWS(Table1[])))</f>
        <v>0</v>
      </c>
      <c r="B876" s="77" cm="1">
        <f t="array" ref="B876">IF(ROW()&lt;=ROWS(Table1[]), INDEX(Table1[Date], ROW()), INDEX(Table2[Date], ROW()-ROWS(Table1[])))</f>
        <v>45686</v>
      </c>
      <c r="C876" cm="1">
        <f t="array" ref="C876">IF(ROW()&lt;=ROWS(Table1[]), INDEX(Table1[SampleID], ROW()), INDEX(Table2[SampleID], ROW()-ROWS(Table1[])))</f>
        <v>725262</v>
      </c>
      <c r="D876" t="str" cm="1">
        <f t="array" ref="D876">IF(ROW()&lt;=ROWS(Table1[]), INDEX(Table1[Survey], ROW()), INDEX(Table2[Survey], ROW()-ROWS(Table1[])))</f>
        <v>EDSM</v>
      </c>
      <c r="E876" t="str" cm="1">
        <f t="array" ref="E876">IF(ROW()&lt;=ROWS(Table1[]), INDEX(Table1[Station Code], ROW()), INDEX(Table2[Station], ROW()-ROWS(Table1[])))</f>
        <v>25-27-SM01</v>
      </c>
      <c r="F876" t="str" cm="1">
        <f t="array" ref="F876">IF(ROW()&lt;=ROWS(Table1[]), INDEX(Table1[Region], ROW()), INDEX(Table2[Region], ROW()-ROWS(Table1[])))</f>
        <v>West</v>
      </c>
      <c r="G876" t="str" cm="1">
        <f t="array" ref="G876">IF(ROW()&lt;=ROWS(Table1[]), INDEX(Table1[Subregion], ROW()), INDEX(Table2[Subregion], ROW()-ROWS(Table1[])))</f>
        <v>Suisun Marsh</v>
      </c>
      <c r="H876" t="str" cm="1">
        <f t="array" ref="H876">IF(ROW()&lt;=ROWS(Table1[]), INDEX(Table1[Stratum], ROW()), INDEX(Table2[Stratum], ROW()-ROWS(Table1[])))</f>
        <v>Suisun Marsh</v>
      </c>
      <c r="I876" cm="1">
        <f t="array" ref="I876">IF(ROW()&lt;=ROWS(Table1[]), INDEX(Table1[Fork Length], ROW()), INDEX(Table2[Length], ROW()-ROWS(Table1[])))</f>
        <v>92</v>
      </c>
      <c r="J876" cm="1">
        <f t="array" ref="J876">IF(ROW()&lt;=ROWS(Table1[]), INDEX(Table1[Catch], ROW()), INDEX(Table2[Frequency], ROW()-ROWS(Table1[])))</f>
        <v>1</v>
      </c>
      <c r="K876" t="str" cm="1">
        <f t="array" ref="K876">IF(ROW()&lt;=ROWS(Table1[]), INDEX(Table1[Life Stage], ROW()), INDEX(Table2[Life Stage], ROW()-ROWS(Table1[])))</f>
        <v>Adult</v>
      </c>
      <c r="L876" s="50" cm="1">
        <f t="array" ref="L876">IF(ROW()&lt;=ROWS(Table1[]), INDEX(Table1[SalvageSum], ROW()), INDEX(Table2[SalvageSum], ROW()-ROWS(Table1[])))</f>
        <v>0</v>
      </c>
      <c r="M876" s="50" cm="1">
        <f t="array" ref="M876">IF(ROW()&lt;=ROWS(Table1[]), INDEX(Table1[ExpSalv], ROW()), INDEX(Table2[ExpSalv], ROW()-ROWS(Table1[])))</f>
        <v>0</v>
      </c>
      <c r="N876" t="str" cm="1">
        <f t="array" ref="N876">IF(ROW()&lt;=ROWS(Table1[]), INDEX(Table1[Agency], ROW()), INDEX(Table2[Agency], ROW()-ROWS(Table1[])))</f>
        <v>USFWS</v>
      </c>
      <c r="O876" cm="1">
        <f t="array" ref="O876">IF(ROW()&lt;=ROWS(Table1[]), INDEX(Table1[Notes], ROW()), INDEX(Table2[Comments], ROW()-ROWS(Table1[])))</f>
        <v>0</v>
      </c>
    </row>
    <row r="877" spans="1:15" x14ac:dyDescent="0.25">
      <c r="A877" cm="1">
        <f t="array" ref="A877">IF(ROW()&lt;=ROWS(Table1[]), INDEX(Table1[SurveyNo], ROW()), INDEX(Table2[SurveyNo], ROW()-ROWS(Table1[])))</f>
        <v>0</v>
      </c>
      <c r="B877" s="77" cm="1">
        <f t="array" ref="B877">IF(ROW()&lt;=ROWS(Table1[]), INDEX(Table1[Date], ROW()), INDEX(Table2[Date], ROW()-ROWS(Table1[])))</f>
        <v>45686</v>
      </c>
      <c r="C877" cm="1">
        <f t="array" ref="C877">IF(ROW()&lt;=ROWS(Table1[]), INDEX(Table1[SampleID], ROW()), INDEX(Table2[SampleID], ROW()-ROWS(Table1[])))</f>
        <v>725262</v>
      </c>
      <c r="D877" t="str" cm="1">
        <f t="array" ref="D877">IF(ROW()&lt;=ROWS(Table1[]), INDEX(Table1[Survey], ROW()), INDEX(Table2[Survey], ROW()-ROWS(Table1[])))</f>
        <v>EDSM</v>
      </c>
      <c r="E877" t="str" cm="1">
        <f t="array" ref="E877">IF(ROW()&lt;=ROWS(Table1[]), INDEX(Table1[Station Code], ROW()), INDEX(Table2[Station], ROW()-ROWS(Table1[])))</f>
        <v>25-27-SM01</v>
      </c>
      <c r="F877" t="str" cm="1">
        <f t="array" ref="F877">IF(ROW()&lt;=ROWS(Table1[]), INDEX(Table1[Region], ROW()), INDEX(Table2[Region], ROW()-ROWS(Table1[])))</f>
        <v>West</v>
      </c>
      <c r="G877" t="str" cm="1">
        <f t="array" ref="G877">IF(ROW()&lt;=ROWS(Table1[]), INDEX(Table1[Subregion], ROW()), INDEX(Table2[Subregion], ROW()-ROWS(Table1[])))</f>
        <v>Suisun Marsh</v>
      </c>
      <c r="H877" t="str" cm="1">
        <f t="array" ref="H877">IF(ROW()&lt;=ROWS(Table1[]), INDEX(Table1[Stratum], ROW()), INDEX(Table2[Stratum], ROW()-ROWS(Table1[])))</f>
        <v>Suisun Marsh</v>
      </c>
      <c r="I877" cm="1">
        <f t="array" ref="I877">IF(ROW()&lt;=ROWS(Table1[]), INDEX(Table1[Fork Length], ROW()), INDEX(Table2[Length], ROW()-ROWS(Table1[])))</f>
        <v>83</v>
      </c>
      <c r="J877" cm="1">
        <f t="array" ref="J877">IF(ROW()&lt;=ROWS(Table1[]), INDEX(Table1[Catch], ROW()), INDEX(Table2[Frequency], ROW()-ROWS(Table1[])))</f>
        <v>1</v>
      </c>
      <c r="K877" t="str" cm="1">
        <f t="array" ref="K877">IF(ROW()&lt;=ROWS(Table1[]), INDEX(Table1[Life Stage], ROW()), INDEX(Table2[Life Stage], ROW()-ROWS(Table1[])))</f>
        <v>Juvenile</v>
      </c>
      <c r="L877" s="50" cm="1">
        <f t="array" ref="L877">IF(ROW()&lt;=ROWS(Table1[]), INDEX(Table1[SalvageSum], ROW()), INDEX(Table2[SalvageSum], ROW()-ROWS(Table1[])))</f>
        <v>0</v>
      </c>
      <c r="M877" s="50" cm="1">
        <f t="array" ref="M877">IF(ROW()&lt;=ROWS(Table1[]), INDEX(Table1[ExpSalv], ROW()), INDEX(Table2[ExpSalv], ROW()-ROWS(Table1[])))</f>
        <v>0</v>
      </c>
      <c r="N877" t="str" cm="1">
        <f t="array" ref="N877">IF(ROW()&lt;=ROWS(Table1[]), INDEX(Table1[Agency], ROW()), INDEX(Table2[Agency], ROW()-ROWS(Table1[])))</f>
        <v>USFWS</v>
      </c>
      <c r="O877" cm="1">
        <f t="array" ref="O877">IF(ROW()&lt;=ROWS(Table1[]), INDEX(Table1[Notes], ROW()), INDEX(Table2[Comments], ROW()-ROWS(Table1[])))</f>
        <v>0</v>
      </c>
    </row>
    <row r="878" spans="1:15" x14ac:dyDescent="0.25">
      <c r="A878" cm="1">
        <f t="array" ref="A878">IF(ROW()&lt;=ROWS(Table1[]), INDEX(Table1[SurveyNo], ROW()), INDEX(Table2[SurveyNo], ROW()-ROWS(Table1[])))</f>
        <v>0</v>
      </c>
      <c r="B878" s="77" cm="1">
        <f t="array" ref="B878">IF(ROW()&lt;=ROWS(Table1[]), INDEX(Table1[Date], ROW()), INDEX(Table2[Date], ROW()-ROWS(Table1[])))</f>
        <v>45686</v>
      </c>
      <c r="C878" cm="1">
        <f t="array" ref="C878">IF(ROW()&lt;=ROWS(Table1[]), INDEX(Table1[SampleID], ROW()), INDEX(Table2[SampleID], ROW()-ROWS(Table1[])))</f>
        <v>725282</v>
      </c>
      <c r="D878" t="str" cm="1">
        <f t="array" ref="D878">IF(ROW()&lt;=ROWS(Table1[]), INDEX(Table1[Survey], ROW()), INDEX(Table2[Survey], ROW()-ROWS(Table1[])))</f>
        <v>EDSM</v>
      </c>
      <c r="E878" t="str" cm="1">
        <f t="array" ref="E878">IF(ROW()&lt;=ROWS(Table1[]), INDEX(Table1[Station Code], ROW()), INDEX(Table2[Station], ROW()-ROWS(Table1[])))</f>
        <v>25-27-SM02</v>
      </c>
      <c r="F878" t="str" cm="1">
        <f t="array" ref="F878">IF(ROW()&lt;=ROWS(Table1[]), INDEX(Table1[Region], ROW()), INDEX(Table2[Region], ROW()-ROWS(Table1[])))</f>
        <v>West</v>
      </c>
      <c r="G878" t="str" cm="1">
        <f t="array" ref="G878">IF(ROW()&lt;=ROWS(Table1[]), INDEX(Table1[Subregion], ROW()), INDEX(Table2[Subregion], ROW()-ROWS(Table1[])))</f>
        <v>Grizzly Bay</v>
      </c>
      <c r="H878" t="str" cm="1">
        <f t="array" ref="H878">IF(ROW()&lt;=ROWS(Table1[]), INDEX(Table1[Stratum], ROW()), INDEX(Table2[Stratum], ROW()-ROWS(Table1[])))</f>
        <v>Suisun Marsh</v>
      </c>
      <c r="I878" cm="1">
        <f t="array" ref="I878">IF(ROW()&lt;=ROWS(Table1[]), INDEX(Table1[Fork Length], ROW()), INDEX(Table2[Length], ROW()-ROWS(Table1[])))</f>
        <v>87</v>
      </c>
      <c r="J878" cm="1">
        <f t="array" ref="J878">IF(ROW()&lt;=ROWS(Table1[]), INDEX(Table1[Catch], ROW()), INDEX(Table2[Frequency], ROW()-ROWS(Table1[])))</f>
        <v>1</v>
      </c>
      <c r="K878" t="str" cm="1">
        <f t="array" ref="K878">IF(ROW()&lt;=ROWS(Table1[]), INDEX(Table1[Life Stage], ROW()), INDEX(Table2[Life Stage], ROW()-ROWS(Table1[])))</f>
        <v>Adult</v>
      </c>
      <c r="L878" s="50" cm="1">
        <f t="array" ref="L878">IF(ROW()&lt;=ROWS(Table1[]), INDEX(Table1[SalvageSum], ROW()), INDEX(Table2[SalvageSum], ROW()-ROWS(Table1[])))</f>
        <v>0</v>
      </c>
      <c r="M878" s="50" cm="1">
        <f t="array" ref="M878">IF(ROW()&lt;=ROWS(Table1[]), INDEX(Table1[ExpSalv], ROW()), INDEX(Table2[ExpSalv], ROW()-ROWS(Table1[])))</f>
        <v>0</v>
      </c>
      <c r="N878" t="str" cm="1">
        <f t="array" ref="N878">IF(ROW()&lt;=ROWS(Table1[]), INDEX(Table1[Agency], ROW()), INDEX(Table2[Agency], ROW()-ROWS(Table1[])))</f>
        <v>USFWS</v>
      </c>
      <c r="O878" cm="1">
        <f t="array" ref="O878">IF(ROW()&lt;=ROWS(Table1[]), INDEX(Table1[Notes], ROW()), INDEX(Table2[Comments], ROW()-ROWS(Table1[])))</f>
        <v>0</v>
      </c>
    </row>
    <row r="879" spans="1:15" x14ac:dyDescent="0.25">
      <c r="A879" cm="1">
        <f t="array" ref="A879">IF(ROW()&lt;=ROWS(Table1[]), INDEX(Table1[SurveyNo], ROW()), INDEX(Table2[SurveyNo], ROW()-ROWS(Table1[])))</f>
        <v>0</v>
      </c>
      <c r="B879" s="77" cm="1">
        <f t="array" ref="B879">IF(ROW()&lt;=ROWS(Table1[]), INDEX(Table1[Date], ROW()), INDEX(Table2[Date], ROW()-ROWS(Table1[])))</f>
        <v>45686</v>
      </c>
      <c r="C879" cm="1">
        <f t="array" ref="C879">IF(ROW()&lt;=ROWS(Table1[]), INDEX(Table1[SampleID], ROW()), INDEX(Table2[SampleID], ROW()-ROWS(Table1[])))</f>
        <v>725290</v>
      </c>
      <c r="D879" t="str" cm="1">
        <f t="array" ref="D879">IF(ROW()&lt;=ROWS(Table1[]), INDEX(Table1[Survey], ROW()), INDEX(Table2[Survey], ROW()-ROWS(Table1[])))</f>
        <v>EDSM</v>
      </c>
      <c r="E879" t="str" cm="1">
        <f t="array" ref="E879">IF(ROW()&lt;=ROWS(Table1[]), INDEX(Table1[Station Code], ROW()), INDEX(Table2[Station], ROW()-ROWS(Table1[])))</f>
        <v>25-27-SM03</v>
      </c>
      <c r="F879" t="str" cm="1">
        <f t="array" ref="F879">IF(ROW()&lt;=ROWS(Table1[]), INDEX(Table1[Region], ROW()), INDEX(Table2[Region], ROW()-ROWS(Table1[])))</f>
        <v>West</v>
      </c>
      <c r="G879" t="str" cm="1">
        <f t="array" ref="G879">IF(ROW()&lt;=ROWS(Table1[]), INDEX(Table1[Subregion], ROW()), INDEX(Table2[Subregion], ROW()-ROWS(Table1[])))</f>
        <v>Grizzly Bay</v>
      </c>
      <c r="H879" t="str" cm="1">
        <f t="array" ref="H879">IF(ROW()&lt;=ROWS(Table1[]), INDEX(Table1[Stratum], ROW()), INDEX(Table2[Stratum], ROW()-ROWS(Table1[])))</f>
        <v>Suisun Marsh</v>
      </c>
      <c r="I879" cm="1">
        <f t="array" ref="I879">IF(ROW()&lt;=ROWS(Table1[]), INDEX(Table1[Fork Length], ROW()), INDEX(Table2[Length], ROW()-ROWS(Table1[])))</f>
        <v>74</v>
      </c>
      <c r="J879" cm="1">
        <f t="array" ref="J879">IF(ROW()&lt;=ROWS(Table1[]), INDEX(Table1[Catch], ROW()), INDEX(Table2[Frequency], ROW()-ROWS(Table1[])))</f>
        <v>1</v>
      </c>
      <c r="K879" t="str" cm="1">
        <f t="array" ref="K879">IF(ROW()&lt;=ROWS(Table1[]), INDEX(Table1[Life Stage], ROW()), INDEX(Table2[Life Stage], ROW()-ROWS(Table1[])))</f>
        <v>Juvenile</v>
      </c>
      <c r="L879" s="50" cm="1">
        <f t="array" ref="L879">IF(ROW()&lt;=ROWS(Table1[]), INDEX(Table1[SalvageSum], ROW()), INDEX(Table2[SalvageSum], ROW()-ROWS(Table1[])))</f>
        <v>0</v>
      </c>
      <c r="M879" s="50" cm="1">
        <f t="array" ref="M879">IF(ROW()&lt;=ROWS(Table1[]), INDEX(Table1[ExpSalv], ROW()), INDEX(Table2[ExpSalv], ROW()-ROWS(Table1[])))</f>
        <v>0</v>
      </c>
      <c r="N879" t="str" cm="1">
        <f t="array" ref="N879">IF(ROW()&lt;=ROWS(Table1[]), INDEX(Table1[Agency], ROW()), INDEX(Table2[Agency], ROW()-ROWS(Table1[])))</f>
        <v>USFWS</v>
      </c>
      <c r="O879" cm="1">
        <f t="array" ref="O879">IF(ROW()&lt;=ROWS(Table1[]), INDEX(Table1[Notes], ROW()), INDEX(Table2[Comments], ROW()-ROWS(Table1[])))</f>
        <v>0</v>
      </c>
    </row>
    <row r="880" spans="1:15" x14ac:dyDescent="0.25">
      <c r="A880" cm="1">
        <f t="array" ref="A880">IF(ROW()&lt;=ROWS(Table1[]), INDEX(Table1[SurveyNo], ROW()), INDEX(Table2[SurveyNo], ROW()-ROWS(Table1[])))</f>
        <v>0</v>
      </c>
      <c r="B880" s="77" cm="1">
        <f t="array" ref="B880">IF(ROW()&lt;=ROWS(Table1[]), INDEX(Table1[Date], ROW()), INDEX(Table2[Date], ROW()-ROWS(Table1[])))</f>
        <v>45686</v>
      </c>
      <c r="C880" cm="1">
        <f t="array" ref="C880">IF(ROW()&lt;=ROWS(Table1[]), INDEX(Table1[SampleID], ROW()), INDEX(Table2[SampleID], ROW()-ROWS(Table1[])))</f>
        <v>725295</v>
      </c>
      <c r="D880" t="str" cm="1">
        <f t="array" ref="D880">IF(ROW()&lt;=ROWS(Table1[]), INDEX(Table1[Survey], ROW()), INDEX(Table2[Survey], ROW()-ROWS(Table1[])))</f>
        <v>EDSM</v>
      </c>
      <c r="E880" t="str" cm="1">
        <f t="array" ref="E880">IF(ROW()&lt;=ROWS(Table1[]), INDEX(Table1[Station Code], ROW()), INDEX(Table2[Station], ROW()-ROWS(Table1[])))</f>
        <v>25-27-SM03</v>
      </c>
      <c r="F880" t="str" cm="1">
        <f t="array" ref="F880">IF(ROW()&lt;=ROWS(Table1[]), INDEX(Table1[Region], ROW()), INDEX(Table2[Region], ROW()-ROWS(Table1[])))</f>
        <v>West</v>
      </c>
      <c r="G880" t="str" cm="1">
        <f t="array" ref="G880">IF(ROW()&lt;=ROWS(Table1[]), INDEX(Table1[Subregion], ROW()), INDEX(Table2[Subregion], ROW()-ROWS(Table1[])))</f>
        <v>Grizzly Bay</v>
      </c>
      <c r="H880" t="str" cm="1">
        <f t="array" ref="H880">IF(ROW()&lt;=ROWS(Table1[]), INDEX(Table1[Stratum], ROW()), INDEX(Table2[Stratum], ROW()-ROWS(Table1[])))</f>
        <v>Suisun Marsh</v>
      </c>
      <c r="I880" cm="1">
        <f t="array" ref="I880">IF(ROW()&lt;=ROWS(Table1[]), INDEX(Table1[Fork Length], ROW()), INDEX(Table2[Length], ROW()-ROWS(Table1[])))</f>
        <v>72</v>
      </c>
      <c r="J880" cm="1">
        <f t="array" ref="J880">IF(ROW()&lt;=ROWS(Table1[]), INDEX(Table1[Catch], ROW()), INDEX(Table2[Frequency], ROW()-ROWS(Table1[])))</f>
        <v>1</v>
      </c>
      <c r="K880" t="str" cm="1">
        <f t="array" ref="K880">IF(ROW()&lt;=ROWS(Table1[]), INDEX(Table1[Life Stage], ROW()), INDEX(Table2[Life Stage], ROW()-ROWS(Table1[])))</f>
        <v>Juvenile</v>
      </c>
      <c r="L880" s="50" cm="1">
        <f t="array" ref="L880">IF(ROW()&lt;=ROWS(Table1[]), INDEX(Table1[SalvageSum], ROW()), INDEX(Table2[SalvageSum], ROW()-ROWS(Table1[])))</f>
        <v>0</v>
      </c>
      <c r="M880" s="50" cm="1">
        <f t="array" ref="M880">IF(ROW()&lt;=ROWS(Table1[]), INDEX(Table1[ExpSalv], ROW()), INDEX(Table2[ExpSalv], ROW()-ROWS(Table1[])))</f>
        <v>0</v>
      </c>
      <c r="N880" t="str" cm="1">
        <f t="array" ref="N880">IF(ROW()&lt;=ROWS(Table1[]), INDEX(Table1[Agency], ROW()), INDEX(Table2[Agency], ROW()-ROWS(Table1[])))</f>
        <v>USFWS</v>
      </c>
      <c r="O880" cm="1">
        <f t="array" ref="O880">IF(ROW()&lt;=ROWS(Table1[]), INDEX(Table1[Notes], ROW()), INDEX(Table2[Comments], ROW()-ROWS(Table1[])))</f>
        <v>0</v>
      </c>
    </row>
    <row r="881" spans="1:15" x14ac:dyDescent="0.25">
      <c r="A881" cm="1">
        <f t="array" ref="A881">IF(ROW()&lt;=ROWS(Table1[]), INDEX(Table1[SurveyNo], ROW()), INDEX(Table2[SurveyNo], ROW()-ROWS(Table1[])))</f>
        <v>0</v>
      </c>
      <c r="B881" s="77" cm="1">
        <f t="array" ref="B881">IF(ROW()&lt;=ROWS(Table1[]), INDEX(Table1[Date], ROW()), INDEX(Table2[Date], ROW()-ROWS(Table1[])))</f>
        <v>45691</v>
      </c>
      <c r="C881" cm="1">
        <f t="array" ref="C881">IF(ROW()&lt;=ROWS(Table1[]), INDEX(Table1[SampleID], ROW()), INDEX(Table2[SampleID], ROW()-ROWS(Table1[])))</f>
        <v>725392</v>
      </c>
      <c r="D881" t="str" cm="1">
        <f t="array" ref="D881">IF(ROW()&lt;=ROWS(Table1[]), INDEX(Table1[Survey], ROW()), INDEX(Table2[Survey], ROW()-ROWS(Table1[])))</f>
        <v>EDSM</v>
      </c>
      <c r="E881" t="str" cm="1">
        <f t="array" ref="E881">IF(ROW()&lt;=ROWS(Table1[]), INDEX(Table1[Station Code], ROW()), INDEX(Table2[Station], ROW()-ROWS(Table1[])))</f>
        <v>25-28-SM04</v>
      </c>
      <c r="F881" t="str" cm="1">
        <f t="array" ref="F881">IF(ROW()&lt;=ROWS(Table1[]), INDEX(Table1[Region], ROW()), INDEX(Table2[Region], ROW()-ROWS(Table1[])))</f>
        <v>West</v>
      </c>
      <c r="G881" t="str" cm="1">
        <f t="array" ref="G881">IF(ROW()&lt;=ROWS(Table1[]), INDEX(Table1[Subregion], ROW()), INDEX(Table2[Subregion], ROW()-ROWS(Table1[])))</f>
        <v>Grizzly Bay</v>
      </c>
      <c r="H881" t="str" cm="1">
        <f t="array" ref="H881">IF(ROW()&lt;=ROWS(Table1[]), INDEX(Table1[Stratum], ROW()), INDEX(Table2[Stratum], ROW()-ROWS(Table1[])))</f>
        <v>Suisun Marsh</v>
      </c>
      <c r="I881" cm="1">
        <f t="array" ref="I881">IF(ROW()&lt;=ROWS(Table1[]), INDEX(Table1[Fork Length], ROW()), INDEX(Table2[Length], ROW()-ROWS(Table1[])))</f>
        <v>65</v>
      </c>
      <c r="J881" cm="1">
        <f t="array" ref="J881">IF(ROW()&lt;=ROWS(Table1[]), INDEX(Table1[Catch], ROW()), INDEX(Table2[Frequency], ROW()-ROWS(Table1[])))</f>
        <v>1</v>
      </c>
      <c r="K881" t="str" cm="1">
        <f t="array" ref="K881">IF(ROW()&lt;=ROWS(Table1[]), INDEX(Table1[Life Stage], ROW()), INDEX(Table2[Life Stage], ROW()-ROWS(Table1[])))</f>
        <v>Juvenile</v>
      </c>
      <c r="L881" s="50" cm="1">
        <f t="array" ref="L881">IF(ROW()&lt;=ROWS(Table1[]), INDEX(Table1[SalvageSum], ROW()), INDEX(Table2[SalvageSum], ROW()-ROWS(Table1[])))</f>
        <v>0</v>
      </c>
      <c r="M881" s="50" cm="1">
        <f t="array" ref="M881">IF(ROW()&lt;=ROWS(Table1[]), INDEX(Table1[ExpSalv], ROW()), INDEX(Table2[ExpSalv], ROW()-ROWS(Table1[])))</f>
        <v>0</v>
      </c>
      <c r="N881" t="str" cm="1">
        <f t="array" ref="N881">IF(ROW()&lt;=ROWS(Table1[]), INDEX(Table1[Agency], ROW()), INDEX(Table2[Agency], ROW()-ROWS(Table1[])))</f>
        <v>USFWS</v>
      </c>
      <c r="O881" cm="1">
        <f t="array" ref="O881">IF(ROW()&lt;=ROWS(Table1[]), INDEX(Table1[Notes], ROW()), INDEX(Table2[Comments], ROW()-ROWS(Table1[])))</f>
        <v>0</v>
      </c>
    </row>
    <row r="882" spans="1:15" x14ac:dyDescent="0.25">
      <c r="A882" cm="1">
        <f t="array" ref="A882">IF(ROW()&lt;=ROWS(Table1[]), INDEX(Table1[SurveyNo], ROW()), INDEX(Table2[SurveyNo], ROW()-ROWS(Table1[])))</f>
        <v>0</v>
      </c>
      <c r="B882" s="77" cm="1">
        <f t="array" ref="B882">IF(ROW()&lt;=ROWS(Table1[]), INDEX(Table1[Date], ROW()), INDEX(Table2[Date], ROW()-ROWS(Table1[])))</f>
        <v>45691</v>
      </c>
      <c r="C882" cm="1">
        <f t="array" ref="C882">IF(ROW()&lt;=ROWS(Table1[]), INDEX(Table1[SampleID], ROW()), INDEX(Table2[SampleID], ROW()-ROWS(Table1[])))</f>
        <v>725401</v>
      </c>
      <c r="D882" t="str" cm="1">
        <f t="array" ref="D882">IF(ROW()&lt;=ROWS(Table1[]), INDEX(Table1[Survey], ROW()), INDEX(Table2[Survey], ROW()-ROWS(Table1[])))</f>
        <v>EDSM</v>
      </c>
      <c r="E882" t="str" cm="1">
        <f t="array" ref="E882">IF(ROW()&lt;=ROWS(Table1[]), INDEX(Table1[Station Code], ROW()), INDEX(Table2[Station], ROW()-ROWS(Table1[])))</f>
        <v>25-28-SM04</v>
      </c>
      <c r="F882" t="str" cm="1">
        <f t="array" ref="F882">IF(ROW()&lt;=ROWS(Table1[]), INDEX(Table1[Region], ROW()), INDEX(Table2[Region], ROW()-ROWS(Table1[])))</f>
        <v>West</v>
      </c>
      <c r="G882" t="str" cm="1">
        <f t="array" ref="G882">IF(ROW()&lt;=ROWS(Table1[]), INDEX(Table1[Subregion], ROW()), INDEX(Table2[Subregion], ROW()-ROWS(Table1[])))</f>
        <v>Grizzly Bay</v>
      </c>
      <c r="H882" t="str" cm="1">
        <f t="array" ref="H882">IF(ROW()&lt;=ROWS(Table1[]), INDEX(Table1[Stratum], ROW()), INDEX(Table2[Stratum], ROW()-ROWS(Table1[])))</f>
        <v>Suisun Marsh</v>
      </c>
      <c r="I882" cm="1">
        <f t="array" ref="I882">IF(ROW()&lt;=ROWS(Table1[]), INDEX(Table1[Fork Length], ROW()), INDEX(Table2[Length], ROW()-ROWS(Table1[])))</f>
        <v>74</v>
      </c>
      <c r="J882" cm="1">
        <f t="array" ref="J882">IF(ROW()&lt;=ROWS(Table1[]), INDEX(Table1[Catch], ROW()), INDEX(Table2[Frequency], ROW()-ROWS(Table1[])))</f>
        <v>1</v>
      </c>
      <c r="K882" t="str" cm="1">
        <f t="array" ref="K882">IF(ROW()&lt;=ROWS(Table1[]), INDEX(Table1[Life Stage], ROW()), INDEX(Table2[Life Stage], ROW()-ROWS(Table1[])))</f>
        <v>Juvenile</v>
      </c>
      <c r="L882" s="50" cm="1">
        <f t="array" ref="L882">IF(ROW()&lt;=ROWS(Table1[]), INDEX(Table1[SalvageSum], ROW()), INDEX(Table2[SalvageSum], ROW()-ROWS(Table1[])))</f>
        <v>0</v>
      </c>
      <c r="M882" s="50" cm="1">
        <f t="array" ref="M882">IF(ROW()&lt;=ROWS(Table1[]), INDEX(Table1[ExpSalv], ROW()), INDEX(Table2[ExpSalv], ROW()-ROWS(Table1[])))</f>
        <v>0</v>
      </c>
      <c r="N882" t="str" cm="1">
        <f t="array" ref="N882">IF(ROW()&lt;=ROWS(Table1[]), INDEX(Table1[Agency], ROW()), INDEX(Table2[Agency], ROW()-ROWS(Table1[])))</f>
        <v>USFWS</v>
      </c>
      <c r="O882" cm="1">
        <f t="array" ref="O882">IF(ROW()&lt;=ROWS(Table1[]), INDEX(Table1[Notes], ROW()), INDEX(Table2[Comments], ROW()-ROWS(Table1[])))</f>
        <v>0</v>
      </c>
    </row>
    <row r="883" spans="1:15" x14ac:dyDescent="0.25">
      <c r="A883" cm="1">
        <f t="array" ref="A883">IF(ROW()&lt;=ROWS(Table1[]), INDEX(Table1[SurveyNo], ROW()), INDEX(Table2[SurveyNo], ROW()-ROWS(Table1[])))</f>
        <v>0</v>
      </c>
      <c r="B883" s="77" cm="1">
        <f t="array" ref="B883">IF(ROW()&lt;=ROWS(Table1[]), INDEX(Table1[Date], ROW()), INDEX(Table2[Date], ROW()-ROWS(Table1[])))</f>
        <v>45691</v>
      </c>
      <c r="C883" cm="1">
        <f t="array" ref="C883">IF(ROW()&lt;=ROWS(Table1[]), INDEX(Table1[SampleID], ROW()), INDEX(Table2[SampleID], ROW()-ROWS(Table1[])))</f>
        <v>725394</v>
      </c>
      <c r="D883" t="str" cm="1">
        <f t="array" ref="D883">IF(ROW()&lt;=ROWS(Table1[]), INDEX(Table1[Survey], ROW()), INDEX(Table2[Survey], ROW()-ROWS(Table1[])))</f>
        <v>EDSM</v>
      </c>
      <c r="E883" t="str" cm="1">
        <f t="array" ref="E883">IF(ROW()&lt;=ROWS(Table1[]), INDEX(Table1[Station Code], ROW()), INDEX(Table2[Station], ROW()-ROWS(Table1[])))</f>
        <v>25-28-SM04</v>
      </c>
      <c r="F883" t="str" cm="1">
        <f t="array" ref="F883">IF(ROW()&lt;=ROWS(Table1[]), INDEX(Table1[Region], ROW()), INDEX(Table2[Region], ROW()-ROWS(Table1[])))</f>
        <v>West</v>
      </c>
      <c r="G883" t="str" cm="1">
        <f t="array" ref="G883">IF(ROW()&lt;=ROWS(Table1[]), INDEX(Table1[Subregion], ROW()), INDEX(Table2[Subregion], ROW()-ROWS(Table1[])))</f>
        <v>Grizzly Bay</v>
      </c>
      <c r="H883" t="str" cm="1">
        <f t="array" ref="H883">IF(ROW()&lt;=ROWS(Table1[]), INDEX(Table1[Stratum], ROW()), INDEX(Table2[Stratum], ROW()-ROWS(Table1[])))</f>
        <v>Suisun Marsh</v>
      </c>
      <c r="I883" cm="1">
        <f t="array" ref="I883">IF(ROW()&lt;=ROWS(Table1[]), INDEX(Table1[Fork Length], ROW()), INDEX(Table2[Length], ROW()-ROWS(Table1[])))</f>
        <v>83</v>
      </c>
      <c r="J883" cm="1">
        <f t="array" ref="J883">IF(ROW()&lt;=ROWS(Table1[]), INDEX(Table1[Catch], ROW()), INDEX(Table2[Frequency], ROW()-ROWS(Table1[])))</f>
        <v>1</v>
      </c>
      <c r="K883" t="str" cm="1">
        <f t="array" ref="K883">IF(ROW()&lt;=ROWS(Table1[]), INDEX(Table1[Life Stage], ROW()), INDEX(Table2[Life Stage], ROW()-ROWS(Table1[])))</f>
        <v>Juvenile</v>
      </c>
      <c r="L883" s="50" cm="1">
        <f t="array" ref="L883">IF(ROW()&lt;=ROWS(Table1[]), INDEX(Table1[SalvageSum], ROW()), INDEX(Table2[SalvageSum], ROW()-ROWS(Table1[])))</f>
        <v>0</v>
      </c>
      <c r="M883" s="50" cm="1">
        <f t="array" ref="M883">IF(ROW()&lt;=ROWS(Table1[]), INDEX(Table1[ExpSalv], ROW()), INDEX(Table2[ExpSalv], ROW()-ROWS(Table1[])))</f>
        <v>0</v>
      </c>
      <c r="N883" t="str" cm="1">
        <f t="array" ref="N883">IF(ROW()&lt;=ROWS(Table1[]), INDEX(Table1[Agency], ROW()), INDEX(Table2[Agency], ROW()-ROWS(Table1[])))</f>
        <v>USFWS</v>
      </c>
      <c r="O883" cm="1">
        <f t="array" ref="O883">IF(ROW()&lt;=ROWS(Table1[]), INDEX(Table1[Notes], ROW()), INDEX(Table2[Comments], ROW()-ROWS(Table1[])))</f>
        <v>0</v>
      </c>
    </row>
    <row r="884" spans="1:15" x14ac:dyDescent="0.25">
      <c r="A884" cm="1">
        <f t="array" ref="A884">IF(ROW()&lt;=ROWS(Table1[]), INDEX(Table1[SurveyNo], ROW()), INDEX(Table2[SurveyNo], ROW()-ROWS(Table1[])))</f>
        <v>0</v>
      </c>
      <c r="B884" s="77" cm="1">
        <f t="array" ref="B884">IF(ROW()&lt;=ROWS(Table1[]), INDEX(Table1[Date], ROW()), INDEX(Table2[Date], ROW()-ROWS(Table1[])))</f>
        <v>45691</v>
      </c>
      <c r="C884" cm="1">
        <f t="array" ref="C884">IF(ROW()&lt;=ROWS(Table1[]), INDEX(Table1[SampleID], ROW()), INDEX(Table2[SampleID], ROW()-ROWS(Table1[])))</f>
        <v>725394</v>
      </c>
      <c r="D884" t="str" cm="1">
        <f t="array" ref="D884">IF(ROW()&lt;=ROWS(Table1[]), INDEX(Table1[Survey], ROW()), INDEX(Table2[Survey], ROW()-ROWS(Table1[])))</f>
        <v>EDSM</v>
      </c>
      <c r="E884" t="str" cm="1">
        <f t="array" ref="E884">IF(ROW()&lt;=ROWS(Table1[]), INDEX(Table1[Station Code], ROW()), INDEX(Table2[Station], ROW()-ROWS(Table1[])))</f>
        <v>25-28-SM04</v>
      </c>
      <c r="F884" t="str" cm="1">
        <f t="array" ref="F884">IF(ROW()&lt;=ROWS(Table1[]), INDEX(Table1[Region], ROW()), INDEX(Table2[Region], ROW()-ROWS(Table1[])))</f>
        <v>West</v>
      </c>
      <c r="G884" t="str" cm="1">
        <f t="array" ref="G884">IF(ROW()&lt;=ROWS(Table1[]), INDEX(Table1[Subregion], ROW()), INDEX(Table2[Subregion], ROW()-ROWS(Table1[])))</f>
        <v>Grizzly Bay</v>
      </c>
      <c r="H884" t="str" cm="1">
        <f t="array" ref="H884">IF(ROW()&lt;=ROWS(Table1[]), INDEX(Table1[Stratum], ROW()), INDEX(Table2[Stratum], ROW()-ROWS(Table1[])))</f>
        <v>Suisun Marsh</v>
      </c>
      <c r="I884" cm="1">
        <f t="array" ref="I884">IF(ROW()&lt;=ROWS(Table1[]), INDEX(Table1[Fork Length], ROW()), INDEX(Table2[Length], ROW()-ROWS(Table1[])))</f>
        <v>75</v>
      </c>
      <c r="J884" cm="1">
        <f t="array" ref="J884">IF(ROW()&lt;=ROWS(Table1[]), INDEX(Table1[Catch], ROW()), INDEX(Table2[Frequency], ROW()-ROWS(Table1[])))</f>
        <v>1</v>
      </c>
      <c r="K884" t="str" cm="1">
        <f t="array" ref="K884">IF(ROW()&lt;=ROWS(Table1[]), INDEX(Table1[Life Stage], ROW()), INDEX(Table2[Life Stage], ROW()-ROWS(Table1[])))</f>
        <v>Juvenile</v>
      </c>
      <c r="L884" s="50" cm="1">
        <f t="array" ref="L884">IF(ROW()&lt;=ROWS(Table1[]), INDEX(Table1[SalvageSum], ROW()), INDEX(Table2[SalvageSum], ROW()-ROWS(Table1[])))</f>
        <v>0</v>
      </c>
      <c r="M884" s="50" cm="1">
        <f t="array" ref="M884">IF(ROW()&lt;=ROWS(Table1[]), INDEX(Table1[ExpSalv], ROW()), INDEX(Table2[ExpSalv], ROW()-ROWS(Table1[])))</f>
        <v>0</v>
      </c>
      <c r="N884" t="str" cm="1">
        <f t="array" ref="N884">IF(ROW()&lt;=ROWS(Table1[]), INDEX(Table1[Agency], ROW()), INDEX(Table2[Agency], ROW()-ROWS(Table1[])))</f>
        <v>USFWS</v>
      </c>
      <c r="O884" cm="1">
        <f t="array" ref="O884">IF(ROW()&lt;=ROWS(Table1[]), INDEX(Table1[Notes], ROW()), INDEX(Table2[Comments], ROW()-ROWS(Table1[])))</f>
        <v>0</v>
      </c>
    </row>
    <row r="885" spans="1:15" x14ac:dyDescent="0.25">
      <c r="A885" cm="1">
        <f t="array" ref="A885">IF(ROW()&lt;=ROWS(Table1[]), INDEX(Table1[SurveyNo], ROW()), INDEX(Table2[SurveyNo], ROW()-ROWS(Table1[])))</f>
        <v>0</v>
      </c>
      <c r="B885" s="77" cm="1">
        <f t="array" ref="B885">IF(ROW()&lt;=ROWS(Table1[]), INDEX(Table1[Date], ROW()), INDEX(Table2[Date], ROW()-ROWS(Table1[])))</f>
        <v>45691</v>
      </c>
      <c r="C885" cm="1">
        <f t="array" ref="C885">IF(ROW()&lt;=ROWS(Table1[]), INDEX(Table1[SampleID], ROW()), INDEX(Table2[SampleID], ROW()-ROWS(Table1[])))</f>
        <v>725418</v>
      </c>
      <c r="D885" t="str" cm="1">
        <f t="array" ref="D885">IF(ROW()&lt;=ROWS(Table1[]), INDEX(Table1[Survey], ROW()), INDEX(Table2[Survey], ROW()-ROWS(Table1[])))</f>
        <v>EDSM</v>
      </c>
      <c r="E885" t="str" cm="1">
        <f t="array" ref="E885">IF(ROW()&lt;=ROWS(Table1[]), INDEX(Table1[Station Code], ROW()), INDEX(Table2[Station], ROW()-ROWS(Table1[])))</f>
        <v>25-28-SM01</v>
      </c>
      <c r="F885" t="str" cm="1">
        <f t="array" ref="F885">IF(ROW()&lt;=ROWS(Table1[]), INDEX(Table1[Region], ROW()), INDEX(Table2[Region], ROW()-ROWS(Table1[])))</f>
        <v>West</v>
      </c>
      <c r="G885" t="str" cm="1">
        <f t="array" ref="G885">IF(ROW()&lt;=ROWS(Table1[]), INDEX(Table1[Subregion], ROW()), INDEX(Table2[Subregion], ROW()-ROWS(Table1[])))</f>
        <v>Suisun Marsh</v>
      </c>
      <c r="H885" t="str" cm="1">
        <f t="array" ref="H885">IF(ROW()&lt;=ROWS(Table1[]), INDEX(Table1[Stratum], ROW()), INDEX(Table2[Stratum], ROW()-ROWS(Table1[])))</f>
        <v>Suisun Marsh</v>
      </c>
      <c r="I885" cm="1">
        <f t="array" ref="I885">IF(ROW()&lt;=ROWS(Table1[]), INDEX(Table1[Fork Length], ROW()), INDEX(Table2[Length], ROW()-ROWS(Table1[])))</f>
        <v>75</v>
      </c>
      <c r="J885" cm="1">
        <f t="array" ref="J885">IF(ROW()&lt;=ROWS(Table1[]), INDEX(Table1[Catch], ROW()), INDEX(Table2[Frequency], ROW()-ROWS(Table1[])))</f>
        <v>1</v>
      </c>
      <c r="K885" t="str" cm="1">
        <f t="array" ref="K885">IF(ROW()&lt;=ROWS(Table1[]), INDEX(Table1[Life Stage], ROW()), INDEX(Table2[Life Stage], ROW()-ROWS(Table1[])))</f>
        <v>Juvenile</v>
      </c>
      <c r="L885" s="50" cm="1">
        <f t="array" ref="L885">IF(ROW()&lt;=ROWS(Table1[]), INDEX(Table1[SalvageSum], ROW()), INDEX(Table2[SalvageSum], ROW()-ROWS(Table1[])))</f>
        <v>0</v>
      </c>
      <c r="M885" s="50" cm="1">
        <f t="array" ref="M885">IF(ROW()&lt;=ROWS(Table1[]), INDEX(Table1[ExpSalv], ROW()), INDEX(Table2[ExpSalv], ROW()-ROWS(Table1[])))</f>
        <v>0</v>
      </c>
      <c r="N885" t="str" cm="1">
        <f t="array" ref="N885">IF(ROW()&lt;=ROWS(Table1[]), INDEX(Table1[Agency], ROW()), INDEX(Table2[Agency], ROW()-ROWS(Table1[])))</f>
        <v>USFWS</v>
      </c>
      <c r="O885" cm="1">
        <f t="array" ref="O885">IF(ROW()&lt;=ROWS(Table1[]), INDEX(Table1[Notes], ROW()), INDEX(Table2[Comments], ROW()-ROWS(Table1[])))</f>
        <v>0</v>
      </c>
    </row>
    <row r="886" spans="1:15" x14ac:dyDescent="0.25">
      <c r="A886" cm="1">
        <f t="array" ref="A886">IF(ROW()&lt;=ROWS(Table1[]), INDEX(Table1[SurveyNo], ROW()), INDEX(Table2[SurveyNo], ROW()-ROWS(Table1[])))</f>
        <v>0</v>
      </c>
      <c r="B886" s="77" cm="1">
        <f t="array" ref="B886">IF(ROW()&lt;=ROWS(Table1[]), INDEX(Table1[Date], ROW()), INDEX(Table2[Date], ROW()-ROWS(Table1[])))</f>
        <v>45691</v>
      </c>
      <c r="C886" cm="1">
        <f t="array" ref="C886">IF(ROW()&lt;=ROWS(Table1[]), INDEX(Table1[SampleID], ROW()), INDEX(Table2[SampleID], ROW()-ROWS(Table1[])))</f>
        <v>725419</v>
      </c>
      <c r="D886" t="str" cm="1">
        <f t="array" ref="D886">IF(ROW()&lt;=ROWS(Table1[]), INDEX(Table1[Survey], ROW()), INDEX(Table2[Survey], ROW()-ROWS(Table1[])))</f>
        <v>EDSM</v>
      </c>
      <c r="E886" t="str" cm="1">
        <f t="array" ref="E886">IF(ROW()&lt;=ROWS(Table1[]), INDEX(Table1[Station Code], ROW()), INDEX(Table2[Station], ROW()-ROWS(Table1[])))</f>
        <v>25-28-SM01</v>
      </c>
      <c r="F886" t="str" cm="1">
        <f t="array" ref="F886">IF(ROW()&lt;=ROWS(Table1[]), INDEX(Table1[Region], ROW()), INDEX(Table2[Region], ROW()-ROWS(Table1[])))</f>
        <v>West</v>
      </c>
      <c r="G886" t="str" cm="1">
        <f t="array" ref="G886">IF(ROW()&lt;=ROWS(Table1[]), INDEX(Table1[Subregion], ROW()), INDEX(Table2[Subregion], ROW()-ROWS(Table1[])))</f>
        <v>Suisun Marsh</v>
      </c>
      <c r="H886" t="str" cm="1">
        <f t="array" ref="H886">IF(ROW()&lt;=ROWS(Table1[]), INDEX(Table1[Stratum], ROW()), INDEX(Table2[Stratum], ROW()-ROWS(Table1[])))</f>
        <v>Suisun Marsh</v>
      </c>
      <c r="I886" cm="1">
        <f t="array" ref="I886">IF(ROW()&lt;=ROWS(Table1[]), INDEX(Table1[Fork Length], ROW()), INDEX(Table2[Length], ROW()-ROWS(Table1[])))</f>
        <v>76</v>
      </c>
      <c r="J886" cm="1">
        <f t="array" ref="J886">IF(ROW()&lt;=ROWS(Table1[]), INDEX(Table1[Catch], ROW()), INDEX(Table2[Frequency], ROW()-ROWS(Table1[])))</f>
        <v>1</v>
      </c>
      <c r="K886" t="str" cm="1">
        <f t="array" ref="K886">IF(ROW()&lt;=ROWS(Table1[]), INDEX(Table1[Life Stage], ROW()), INDEX(Table2[Life Stage], ROW()-ROWS(Table1[])))</f>
        <v>Juvenile</v>
      </c>
      <c r="L886" s="50" cm="1">
        <f t="array" ref="L886">IF(ROW()&lt;=ROWS(Table1[]), INDEX(Table1[SalvageSum], ROW()), INDEX(Table2[SalvageSum], ROW()-ROWS(Table1[])))</f>
        <v>0</v>
      </c>
      <c r="M886" s="50" cm="1">
        <f t="array" ref="M886">IF(ROW()&lt;=ROWS(Table1[]), INDEX(Table1[ExpSalv], ROW()), INDEX(Table2[ExpSalv], ROW()-ROWS(Table1[])))</f>
        <v>0</v>
      </c>
      <c r="N886" t="str" cm="1">
        <f t="array" ref="N886">IF(ROW()&lt;=ROWS(Table1[]), INDEX(Table1[Agency], ROW()), INDEX(Table2[Agency], ROW()-ROWS(Table1[])))</f>
        <v>USFWS</v>
      </c>
      <c r="O886" cm="1">
        <f t="array" ref="O886">IF(ROW()&lt;=ROWS(Table1[]), INDEX(Table1[Notes], ROW()), INDEX(Table2[Comments], ROW()-ROWS(Table1[])))</f>
        <v>0</v>
      </c>
    </row>
    <row r="887" spans="1:15" x14ac:dyDescent="0.25">
      <c r="A887" cm="1">
        <f t="array" ref="A887">IF(ROW()&lt;=ROWS(Table1[]), INDEX(Table1[SurveyNo], ROW()), INDEX(Table2[SurveyNo], ROW()-ROWS(Table1[])))</f>
        <v>0</v>
      </c>
      <c r="B887" s="77" cm="1">
        <f t="array" ref="B887">IF(ROW()&lt;=ROWS(Table1[]), INDEX(Table1[Date], ROW()), INDEX(Table2[Date], ROW()-ROWS(Table1[])))</f>
        <v>45691</v>
      </c>
      <c r="C887" cm="1">
        <f t="array" ref="C887">IF(ROW()&lt;=ROWS(Table1[]), INDEX(Table1[SampleID], ROW()), INDEX(Table2[SampleID], ROW()-ROWS(Table1[])))</f>
        <v>725419</v>
      </c>
      <c r="D887" t="str" cm="1">
        <f t="array" ref="D887">IF(ROW()&lt;=ROWS(Table1[]), INDEX(Table1[Survey], ROW()), INDEX(Table2[Survey], ROW()-ROWS(Table1[])))</f>
        <v>EDSM</v>
      </c>
      <c r="E887" t="str" cm="1">
        <f t="array" ref="E887">IF(ROW()&lt;=ROWS(Table1[]), INDEX(Table1[Station Code], ROW()), INDEX(Table2[Station], ROW()-ROWS(Table1[])))</f>
        <v>25-28-SM01</v>
      </c>
      <c r="F887" t="str" cm="1">
        <f t="array" ref="F887">IF(ROW()&lt;=ROWS(Table1[]), INDEX(Table1[Region], ROW()), INDEX(Table2[Region], ROW()-ROWS(Table1[])))</f>
        <v>West</v>
      </c>
      <c r="G887" t="str" cm="1">
        <f t="array" ref="G887">IF(ROW()&lt;=ROWS(Table1[]), INDEX(Table1[Subregion], ROW()), INDEX(Table2[Subregion], ROW()-ROWS(Table1[])))</f>
        <v>Suisun Marsh</v>
      </c>
      <c r="H887" t="str" cm="1">
        <f t="array" ref="H887">IF(ROW()&lt;=ROWS(Table1[]), INDEX(Table1[Stratum], ROW()), INDEX(Table2[Stratum], ROW()-ROWS(Table1[])))</f>
        <v>Suisun Marsh</v>
      </c>
      <c r="I887" cm="1">
        <f t="array" ref="I887">IF(ROW()&lt;=ROWS(Table1[]), INDEX(Table1[Fork Length], ROW()), INDEX(Table2[Length], ROW()-ROWS(Table1[])))</f>
        <v>85</v>
      </c>
      <c r="J887" cm="1">
        <f t="array" ref="J887">IF(ROW()&lt;=ROWS(Table1[]), INDEX(Table1[Catch], ROW()), INDEX(Table2[Frequency], ROW()-ROWS(Table1[])))</f>
        <v>1</v>
      </c>
      <c r="K887" t="str" cm="1">
        <f t="array" ref="K887">IF(ROW()&lt;=ROWS(Table1[]), INDEX(Table1[Life Stage], ROW()), INDEX(Table2[Life Stage], ROW()-ROWS(Table1[])))</f>
        <v>Adult</v>
      </c>
      <c r="L887" s="50" cm="1">
        <f t="array" ref="L887">IF(ROW()&lt;=ROWS(Table1[]), INDEX(Table1[SalvageSum], ROW()), INDEX(Table2[SalvageSum], ROW()-ROWS(Table1[])))</f>
        <v>0</v>
      </c>
      <c r="M887" s="50" cm="1">
        <f t="array" ref="M887">IF(ROW()&lt;=ROWS(Table1[]), INDEX(Table1[ExpSalv], ROW()), INDEX(Table2[ExpSalv], ROW()-ROWS(Table1[])))</f>
        <v>0</v>
      </c>
      <c r="N887" t="str" cm="1">
        <f t="array" ref="N887">IF(ROW()&lt;=ROWS(Table1[]), INDEX(Table1[Agency], ROW()), INDEX(Table2[Agency], ROW()-ROWS(Table1[])))</f>
        <v>USFWS</v>
      </c>
      <c r="O887" cm="1">
        <f t="array" ref="O887">IF(ROW()&lt;=ROWS(Table1[]), INDEX(Table1[Notes], ROW()), INDEX(Table2[Comments], ROW()-ROWS(Table1[])))</f>
        <v>0</v>
      </c>
    </row>
    <row r="888" spans="1:15" x14ac:dyDescent="0.25">
      <c r="A888" cm="1">
        <f t="array" ref="A888">IF(ROW()&lt;=ROWS(Table1[]), INDEX(Table1[SurveyNo], ROW()), INDEX(Table2[SurveyNo], ROW()-ROWS(Table1[])))</f>
        <v>0</v>
      </c>
      <c r="B888" s="77" cm="1">
        <f t="array" ref="B888">IF(ROW()&lt;=ROWS(Table1[]), INDEX(Table1[Date], ROW()), INDEX(Table2[Date], ROW()-ROWS(Table1[])))</f>
        <v>45693</v>
      </c>
      <c r="C888" cm="1">
        <f t="array" ref="C888">IF(ROW()&lt;=ROWS(Table1[]), INDEX(Table1[SampleID], ROW()), INDEX(Table2[SampleID], ROW()-ROWS(Table1[])))</f>
        <v>725530</v>
      </c>
      <c r="D888" t="str" cm="1">
        <f t="array" ref="D888">IF(ROW()&lt;=ROWS(Table1[]), INDEX(Table1[Survey], ROW()), INDEX(Table2[Survey], ROW()-ROWS(Table1[])))</f>
        <v>EDSM</v>
      </c>
      <c r="E888" t="str" cm="1">
        <f t="array" ref="E888">IF(ROW()&lt;=ROWS(Table1[]), INDEX(Table1[Station Code], ROW()), INDEX(Table2[Station], ROW()-ROWS(Table1[])))</f>
        <v>25-28-SB01</v>
      </c>
      <c r="F888" t="str" cm="1">
        <f t="array" ref="F888">IF(ROW()&lt;=ROWS(Table1[]), INDEX(Table1[Region], ROW()), INDEX(Table2[Region], ROW()-ROWS(Table1[])))</f>
        <v>Far West</v>
      </c>
      <c r="G888" t="str" cm="1">
        <f t="array" ref="G888">IF(ROW()&lt;=ROWS(Table1[]), INDEX(Table1[Subregion], ROW()), INDEX(Table2[Subregion], ROW()-ROWS(Table1[])))</f>
        <v>West Suisun Bay</v>
      </c>
      <c r="H888" t="str" cm="1">
        <f t="array" ref="H888">IF(ROW()&lt;=ROWS(Table1[]), INDEX(Table1[Stratum], ROW()), INDEX(Table2[Stratum], ROW()-ROWS(Table1[])))</f>
        <v>Suisun Bay</v>
      </c>
      <c r="I888" cm="1">
        <f t="array" ref="I888">IF(ROW()&lt;=ROWS(Table1[]), INDEX(Table1[Fork Length], ROW()), INDEX(Table2[Length], ROW()-ROWS(Table1[])))</f>
        <v>86</v>
      </c>
      <c r="J888" cm="1">
        <f t="array" ref="J888">IF(ROW()&lt;=ROWS(Table1[]), INDEX(Table1[Catch], ROW()), INDEX(Table2[Frequency], ROW()-ROWS(Table1[])))</f>
        <v>1</v>
      </c>
      <c r="K888" t="str" cm="1">
        <f t="array" ref="K888">IF(ROW()&lt;=ROWS(Table1[]), INDEX(Table1[Life Stage], ROW()), INDEX(Table2[Life Stage], ROW()-ROWS(Table1[])))</f>
        <v>Adult</v>
      </c>
      <c r="L888" s="50" cm="1">
        <f t="array" ref="L888">IF(ROW()&lt;=ROWS(Table1[]), INDEX(Table1[SalvageSum], ROW()), INDEX(Table2[SalvageSum], ROW()-ROWS(Table1[])))</f>
        <v>0</v>
      </c>
      <c r="M888" s="50" cm="1">
        <f t="array" ref="M888">IF(ROW()&lt;=ROWS(Table1[]), INDEX(Table1[ExpSalv], ROW()), INDEX(Table2[ExpSalv], ROW()-ROWS(Table1[])))</f>
        <v>0</v>
      </c>
      <c r="N888" t="str" cm="1">
        <f t="array" ref="N888">IF(ROW()&lt;=ROWS(Table1[]), INDEX(Table1[Agency], ROW()), INDEX(Table2[Agency], ROW()-ROWS(Table1[])))</f>
        <v>USFWS</v>
      </c>
      <c r="O888" cm="1">
        <f t="array" ref="O888">IF(ROW()&lt;=ROWS(Table1[]), INDEX(Table1[Notes], ROW()), INDEX(Table2[Comments], ROW()-ROWS(Table1[])))</f>
        <v>0</v>
      </c>
    </row>
    <row r="889" spans="1:15" x14ac:dyDescent="0.25">
      <c r="A889" cm="1">
        <f t="array" ref="A889">IF(ROW()&lt;=ROWS(Table1[]), INDEX(Table1[SurveyNo], ROW()), INDEX(Table2[SurveyNo], ROW()-ROWS(Table1[])))</f>
        <v>0</v>
      </c>
      <c r="B889" s="77" cm="1">
        <f t="array" ref="B889">IF(ROW()&lt;=ROWS(Table1[]), INDEX(Table1[Date], ROW()), INDEX(Table2[Date], ROW()-ROWS(Table1[])))</f>
        <v>45693</v>
      </c>
      <c r="C889" cm="1">
        <f t="array" ref="C889">IF(ROW()&lt;=ROWS(Table1[]), INDEX(Table1[SampleID], ROW()), INDEX(Table2[SampleID], ROW()-ROWS(Table1[])))</f>
        <v>725531</v>
      </c>
      <c r="D889" t="str" cm="1">
        <f t="array" ref="D889">IF(ROW()&lt;=ROWS(Table1[]), INDEX(Table1[Survey], ROW()), INDEX(Table2[Survey], ROW()-ROWS(Table1[])))</f>
        <v>EDSM</v>
      </c>
      <c r="E889" t="str" cm="1">
        <f t="array" ref="E889">IF(ROW()&lt;=ROWS(Table1[]), INDEX(Table1[Station Code], ROW()), INDEX(Table2[Station], ROW()-ROWS(Table1[])))</f>
        <v>25-28-SB01</v>
      </c>
      <c r="F889" t="str" cm="1">
        <f t="array" ref="F889">IF(ROW()&lt;=ROWS(Table1[]), INDEX(Table1[Region], ROW()), INDEX(Table2[Region], ROW()-ROWS(Table1[])))</f>
        <v>Far West</v>
      </c>
      <c r="G889" t="str" cm="1">
        <f t="array" ref="G889">IF(ROW()&lt;=ROWS(Table1[]), INDEX(Table1[Subregion], ROW()), INDEX(Table2[Subregion], ROW()-ROWS(Table1[])))</f>
        <v>West Suisun Bay</v>
      </c>
      <c r="H889" t="str" cm="1">
        <f t="array" ref="H889">IF(ROW()&lt;=ROWS(Table1[]), INDEX(Table1[Stratum], ROW()), INDEX(Table2[Stratum], ROW()-ROWS(Table1[])))</f>
        <v>Suisun Bay</v>
      </c>
      <c r="I889" cm="1">
        <f t="array" ref="I889">IF(ROW()&lt;=ROWS(Table1[]), INDEX(Table1[Fork Length], ROW()), INDEX(Table2[Length], ROW()-ROWS(Table1[])))</f>
        <v>103</v>
      </c>
      <c r="J889" cm="1">
        <f t="array" ref="J889">IF(ROW()&lt;=ROWS(Table1[]), INDEX(Table1[Catch], ROW()), INDEX(Table2[Frequency], ROW()-ROWS(Table1[])))</f>
        <v>1</v>
      </c>
      <c r="K889" t="str" cm="1">
        <f t="array" ref="K889">IF(ROW()&lt;=ROWS(Table1[]), INDEX(Table1[Life Stage], ROW()), INDEX(Table2[Life Stage], ROW()-ROWS(Table1[])))</f>
        <v>Adult</v>
      </c>
      <c r="L889" s="50" cm="1">
        <f t="array" ref="L889">IF(ROW()&lt;=ROWS(Table1[]), INDEX(Table1[SalvageSum], ROW()), INDEX(Table2[SalvageSum], ROW()-ROWS(Table1[])))</f>
        <v>0</v>
      </c>
      <c r="M889" s="50" cm="1">
        <f t="array" ref="M889">IF(ROW()&lt;=ROWS(Table1[]), INDEX(Table1[ExpSalv], ROW()), INDEX(Table2[ExpSalv], ROW()-ROWS(Table1[])))</f>
        <v>0</v>
      </c>
      <c r="N889" t="str" cm="1">
        <f t="array" ref="N889">IF(ROW()&lt;=ROWS(Table1[]), INDEX(Table1[Agency], ROW()), INDEX(Table2[Agency], ROW()-ROWS(Table1[])))</f>
        <v>USFWS</v>
      </c>
      <c r="O889" cm="1">
        <f t="array" ref="O889">IF(ROW()&lt;=ROWS(Table1[]), INDEX(Table1[Notes], ROW()), INDEX(Table2[Comments], ROW()-ROWS(Table1[])))</f>
        <v>0</v>
      </c>
    </row>
    <row r="890" spans="1:15" x14ac:dyDescent="0.25">
      <c r="A890" cm="1">
        <f t="array" ref="A890">IF(ROW()&lt;=ROWS(Table1[]), INDEX(Table1[SurveyNo], ROW()), INDEX(Table2[SurveyNo], ROW()-ROWS(Table1[])))</f>
        <v>0</v>
      </c>
      <c r="B890" s="77" cm="1">
        <f t="array" ref="B890">IF(ROW()&lt;=ROWS(Table1[]), INDEX(Table1[Date], ROW()), INDEX(Table2[Date], ROW()-ROWS(Table1[])))</f>
        <v>45693</v>
      </c>
      <c r="C890" cm="1">
        <f t="array" ref="C890">IF(ROW()&lt;=ROWS(Table1[]), INDEX(Table1[SampleID], ROW()), INDEX(Table2[SampleID], ROW()-ROWS(Table1[])))</f>
        <v>725531</v>
      </c>
      <c r="D890" t="str" cm="1">
        <f t="array" ref="D890">IF(ROW()&lt;=ROWS(Table1[]), INDEX(Table1[Survey], ROW()), INDEX(Table2[Survey], ROW()-ROWS(Table1[])))</f>
        <v>EDSM</v>
      </c>
      <c r="E890" t="str" cm="1">
        <f t="array" ref="E890">IF(ROW()&lt;=ROWS(Table1[]), INDEX(Table1[Station Code], ROW()), INDEX(Table2[Station], ROW()-ROWS(Table1[])))</f>
        <v>25-28-SB01</v>
      </c>
      <c r="F890" t="str" cm="1">
        <f t="array" ref="F890">IF(ROW()&lt;=ROWS(Table1[]), INDEX(Table1[Region], ROW()), INDEX(Table2[Region], ROW()-ROWS(Table1[])))</f>
        <v>Far West</v>
      </c>
      <c r="G890" t="str" cm="1">
        <f t="array" ref="G890">IF(ROW()&lt;=ROWS(Table1[]), INDEX(Table1[Subregion], ROW()), INDEX(Table2[Subregion], ROW()-ROWS(Table1[])))</f>
        <v>West Suisun Bay</v>
      </c>
      <c r="H890" t="str" cm="1">
        <f t="array" ref="H890">IF(ROW()&lt;=ROWS(Table1[]), INDEX(Table1[Stratum], ROW()), INDEX(Table2[Stratum], ROW()-ROWS(Table1[])))</f>
        <v>Suisun Bay</v>
      </c>
      <c r="I890" cm="1">
        <f t="array" ref="I890">IF(ROW()&lt;=ROWS(Table1[]), INDEX(Table1[Fork Length], ROW()), INDEX(Table2[Length], ROW()-ROWS(Table1[])))</f>
        <v>65</v>
      </c>
      <c r="J890" cm="1">
        <f t="array" ref="J890">IF(ROW()&lt;=ROWS(Table1[]), INDEX(Table1[Catch], ROW()), INDEX(Table2[Frequency], ROW()-ROWS(Table1[])))</f>
        <v>1</v>
      </c>
      <c r="K890" t="str" cm="1">
        <f t="array" ref="K890">IF(ROW()&lt;=ROWS(Table1[]), INDEX(Table1[Life Stage], ROW()), INDEX(Table2[Life Stage], ROW()-ROWS(Table1[])))</f>
        <v>Juvenile</v>
      </c>
      <c r="L890" s="50" cm="1">
        <f t="array" ref="L890">IF(ROW()&lt;=ROWS(Table1[]), INDEX(Table1[SalvageSum], ROW()), INDEX(Table2[SalvageSum], ROW()-ROWS(Table1[])))</f>
        <v>0</v>
      </c>
      <c r="M890" s="50" cm="1">
        <f t="array" ref="M890">IF(ROW()&lt;=ROWS(Table1[]), INDEX(Table1[ExpSalv], ROW()), INDEX(Table2[ExpSalv], ROW()-ROWS(Table1[])))</f>
        <v>0</v>
      </c>
      <c r="N890" t="str" cm="1">
        <f t="array" ref="N890">IF(ROW()&lt;=ROWS(Table1[]), INDEX(Table1[Agency], ROW()), INDEX(Table2[Agency], ROW()-ROWS(Table1[])))</f>
        <v>USFWS</v>
      </c>
      <c r="O890" cm="1">
        <f t="array" ref="O890">IF(ROW()&lt;=ROWS(Table1[]), INDEX(Table1[Notes], ROW()), INDEX(Table2[Comments], ROW()-ROWS(Table1[])))</f>
        <v>0</v>
      </c>
    </row>
    <row r="891" spans="1:15" x14ac:dyDescent="0.25">
      <c r="A891" cm="1">
        <f t="array" ref="A891">IF(ROW()&lt;=ROWS(Table1[]), INDEX(Table1[SurveyNo], ROW()), INDEX(Table2[SurveyNo], ROW()-ROWS(Table1[])))</f>
        <v>0</v>
      </c>
      <c r="B891" s="77" cm="1">
        <f t="array" ref="B891">IF(ROW()&lt;=ROWS(Table1[]), INDEX(Table1[Date], ROW()), INDEX(Table2[Date], ROW()-ROWS(Table1[])))</f>
        <v>45693</v>
      </c>
      <c r="C891" cm="1">
        <f t="array" ref="C891">IF(ROW()&lt;=ROWS(Table1[]), INDEX(Table1[SampleID], ROW()), INDEX(Table2[SampleID], ROW()-ROWS(Table1[])))</f>
        <v>725531</v>
      </c>
      <c r="D891" t="str" cm="1">
        <f t="array" ref="D891">IF(ROW()&lt;=ROWS(Table1[]), INDEX(Table1[Survey], ROW()), INDEX(Table2[Survey], ROW()-ROWS(Table1[])))</f>
        <v>EDSM</v>
      </c>
      <c r="E891" t="str" cm="1">
        <f t="array" ref="E891">IF(ROW()&lt;=ROWS(Table1[]), INDEX(Table1[Station Code], ROW()), INDEX(Table2[Station], ROW()-ROWS(Table1[])))</f>
        <v>25-28-SB01</v>
      </c>
      <c r="F891" t="str" cm="1">
        <f t="array" ref="F891">IF(ROW()&lt;=ROWS(Table1[]), INDEX(Table1[Region], ROW()), INDEX(Table2[Region], ROW()-ROWS(Table1[])))</f>
        <v>Far West</v>
      </c>
      <c r="G891" t="str" cm="1">
        <f t="array" ref="G891">IF(ROW()&lt;=ROWS(Table1[]), INDEX(Table1[Subregion], ROW()), INDEX(Table2[Subregion], ROW()-ROWS(Table1[])))</f>
        <v>West Suisun Bay</v>
      </c>
      <c r="H891" t="str" cm="1">
        <f t="array" ref="H891">IF(ROW()&lt;=ROWS(Table1[]), INDEX(Table1[Stratum], ROW()), INDEX(Table2[Stratum], ROW()-ROWS(Table1[])))</f>
        <v>Suisun Bay</v>
      </c>
      <c r="I891" cm="1">
        <f t="array" ref="I891">IF(ROW()&lt;=ROWS(Table1[]), INDEX(Table1[Fork Length], ROW()), INDEX(Table2[Length], ROW()-ROWS(Table1[])))</f>
        <v>74</v>
      </c>
      <c r="J891" cm="1">
        <f t="array" ref="J891">IF(ROW()&lt;=ROWS(Table1[]), INDEX(Table1[Catch], ROW()), INDEX(Table2[Frequency], ROW()-ROWS(Table1[])))</f>
        <v>1</v>
      </c>
      <c r="K891" t="str" cm="1">
        <f t="array" ref="K891">IF(ROW()&lt;=ROWS(Table1[]), INDEX(Table1[Life Stage], ROW()), INDEX(Table2[Life Stage], ROW()-ROWS(Table1[])))</f>
        <v>Juvenile</v>
      </c>
      <c r="L891" s="50" cm="1">
        <f t="array" ref="L891">IF(ROW()&lt;=ROWS(Table1[]), INDEX(Table1[SalvageSum], ROW()), INDEX(Table2[SalvageSum], ROW()-ROWS(Table1[])))</f>
        <v>0</v>
      </c>
      <c r="M891" s="50" cm="1">
        <f t="array" ref="M891">IF(ROW()&lt;=ROWS(Table1[]), INDEX(Table1[ExpSalv], ROW()), INDEX(Table2[ExpSalv], ROW()-ROWS(Table1[])))</f>
        <v>0</v>
      </c>
      <c r="N891" t="str" cm="1">
        <f t="array" ref="N891">IF(ROW()&lt;=ROWS(Table1[]), INDEX(Table1[Agency], ROW()), INDEX(Table2[Agency], ROW()-ROWS(Table1[])))</f>
        <v>USFWS</v>
      </c>
      <c r="O891" cm="1">
        <f t="array" ref="O891">IF(ROW()&lt;=ROWS(Table1[]), INDEX(Table1[Notes], ROW()), INDEX(Table2[Comments], ROW()-ROWS(Table1[])))</f>
        <v>0</v>
      </c>
    </row>
    <row r="892" spans="1:15" x14ac:dyDescent="0.25">
      <c r="A892" cm="1">
        <f t="array" ref="A892">IF(ROW()&lt;=ROWS(Table1[]), INDEX(Table1[SurveyNo], ROW()), INDEX(Table2[SurveyNo], ROW()-ROWS(Table1[])))</f>
        <v>0</v>
      </c>
      <c r="B892" s="77" cm="1">
        <f t="array" ref="B892">IF(ROW()&lt;=ROWS(Table1[]), INDEX(Table1[Date], ROW()), INDEX(Table2[Date], ROW()-ROWS(Table1[])))</f>
        <v>45693</v>
      </c>
      <c r="C892" cm="1">
        <f t="array" ref="C892">IF(ROW()&lt;=ROWS(Table1[]), INDEX(Table1[SampleID], ROW()), INDEX(Table2[SampleID], ROW()-ROWS(Table1[])))</f>
        <v>725538</v>
      </c>
      <c r="D892" t="str" cm="1">
        <f t="array" ref="D892">IF(ROW()&lt;=ROWS(Table1[]), INDEX(Table1[Survey], ROW()), INDEX(Table2[Survey], ROW()-ROWS(Table1[])))</f>
        <v>EDSM</v>
      </c>
      <c r="E892" t="str" cm="1">
        <f t="array" ref="E892">IF(ROW()&lt;=ROWS(Table1[]), INDEX(Table1[Station Code], ROW()), INDEX(Table2[Station], ROW()-ROWS(Table1[])))</f>
        <v>25-28-SB01</v>
      </c>
      <c r="F892" t="str" cm="1">
        <f t="array" ref="F892">IF(ROW()&lt;=ROWS(Table1[]), INDEX(Table1[Region], ROW()), INDEX(Table2[Region], ROW()-ROWS(Table1[])))</f>
        <v>Far West</v>
      </c>
      <c r="G892" t="str" cm="1">
        <f t="array" ref="G892">IF(ROW()&lt;=ROWS(Table1[]), INDEX(Table1[Subregion], ROW()), INDEX(Table2[Subregion], ROW()-ROWS(Table1[])))</f>
        <v>West Suisun Bay</v>
      </c>
      <c r="H892" t="str" cm="1">
        <f t="array" ref="H892">IF(ROW()&lt;=ROWS(Table1[]), INDEX(Table1[Stratum], ROW()), INDEX(Table2[Stratum], ROW()-ROWS(Table1[])))</f>
        <v>Suisun Bay</v>
      </c>
      <c r="I892" cm="1">
        <f t="array" ref="I892">IF(ROW()&lt;=ROWS(Table1[]), INDEX(Table1[Fork Length], ROW()), INDEX(Table2[Length], ROW()-ROWS(Table1[])))</f>
        <v>79</v>
      </c>
      <c r="J892" cm="1">
        <f t="array" ref="J892">IF(ROW()&lt;=ROWS(Table1[]), INDEX(Table1[Catch], ROW()), INDEX(Table2[Frequency], ROW()-ROWS(Table1[])))</f>
        <v>1</v>
      </c>
      <c r="K892" t="str" cm="1">
        <f t="array" ref="K892">IF(ROW()&lt;=ROWS(Table1[]), INDEX(Table1[Life Stage], ROW()), INDEX(Table2[Life Stage], ROW()-ROWS(Table1[])))</f>
        <v>Juvenile</v>
      </c>
      <c r="L892" s="50" cm="1">
        <f t="array" ref="L892">IF(ROW()&lt;=ROWS(Table1[]), INDEX(Table1[SalvageSum], ROW()), INDEX(Table2[SalvageSum], ROW()-ROWS(Table1[])))</f>
        <v>0</v>
      </c>
      <c r="M892" s="50" cm="1">
        <f t="array" ref="M892">IF(ROW()&lt;=ROWS(Table1[]), INDEX(Table1[ExpSalv], ROW()), INDEX(Table2[ExpSalv], ROW()-ROWS(Table1[])))</f>
        <v>0</v>
      </c>
      <c r="N892" t="str" cm="1">
        <f t="array" ref="N892">IF(ROW()&lt;=ROWS(Table1[]), INDEX(Table1[Agency], ROW()), INDEX(Table2[Agency], ROW()-ROWS(Table1[])))</f>
        <v>USFWS</v>
      </c>
      <c r="O892" cm="1">
        <f t="array" ref="O892">IF(ROW()&lt;=ROWS(Table1[]), INDEX(Table1[Notes], ROW()), INDEX(Table2[Comments], ROW()-ROWS(Table1[])))</f>
        <v>0</v>
      </c>
    </row>
    <row r="893" spans="1:15" x14ac:dyDescent="0.25">
      <c r="A893" cm="1">
        <f t="array" ref="A893">IF(ROW()&lt;=ROWS(Table1[]), INDEX(Table1[SurveyNo], ROW()), INDEX(Table2[SurveyNo], ROW()-ROWS(Table1[])))</f>
        <v>0</v>
      </c>
      <c r="B893" s="77" cm="1">
        <f t="array" ref="B893">IF(ROW()&lt;=ROWS(Table1[]), INDEX(Table1[Date], ROW()), INDEX(Table2[Date], ROW()-ROWS(Table1[])))</f>
        <v>45693</v>
      </c>
      <c r="C893" cm="1">
        <f t="array" ref="C893">IF(ROW()&lt;=ROWS(Table1[]), INDEX(Table1[SampleID], ROW()), INDEX(Table2[SampleID], ROW()-ROWS(Table1[])))</f>
        <v>725551</v>
      </c>
      <c r="D893" t="str" cm="1">
        <f t="array" ref="D893">IF(ROW()&lt;=ROWS(Table1[]), INDEX(Table1[Survey], ROW()), INDEX(Table2[Survey], ROW()-ROWS(Table1[])))</f>
        <v>EDSM</v>
      </c>
      <c r="E893" t="str" cm="1">
        <f t="array" ref="E893">IF(ROW()&lt;=ROWS(Table1[]), INDEX(Table1[Station Code], ROW()), INDEX(Table2[Station], ROW()-ROWS(Table1[])))</f>
        <v>25-28-SB05</v>
      </c>
      <c r="F893" t="str" cm="1">
        <f t="array" ref="F893">IF(ROW()&lt;=ROWS(Table1[]), INDEX(Table1[Region], ROW()), INDEX(Table2[Region], ROW()-ROWS(Table1[])))</f>
        <v>West</v>
      </c>
      <c r="G893" t="str" cm="1">
        <f t="array" ref="G893">IF(ROW()&lt;=ROWS(Table1[]), INDEX(Table1[Subregion], ROW()), INDEX(Table2[Subregion], ROW()-ROWS(Table1[])))</f>
        <v>Mid Suisun Bay</v>
      </c>
      <c r="H893" t="str" cm="1">
        <f t="array" ref="H893">IF(ROW()&lt;=ROWS(Table1[]), INDEX(Table1[Stratum], ROW()), INDEX(Table2[Stratum], ROW()-ROWS(Table1[])))</f>
        <v>Suisun Bay</v>
      </c>
      <c r="I893" cm="1">
        <f t="array" ref="I893">IF(ROW()&lt;=ROWS(Table1[]), INDEX(Table1[Fork Length], ROW()), INDEX(Table2[Length], ROW()-ROWS(Table1[])))</f>
        <v>80</v>
      </c>
      <c r="J893" cm="1">
        <f t="array" ref="J893">IF(ROW()&lt;=ROWS(Table1[]), INDEX(Table1[Catch], ROW()), INDEX(Table2[Frequency], ROW()-ROWS(Table1[])))</f>
        <v>1</v>
      </c>
      <c r="K893" t="str" cm="1">
        <f t="array" ref="K893">IF(ROW()&lt;=ROWS(Table1[]), INDEX(Table1[Life Stage], ROW()), INDEX(Table2[Life Stage], ROW()-ROWS(Table1[])))</f>
        <v>Juvenile</v>
      </c>
      <c r="L893" s="50" cm="1">
        <f t="array" ref="L893">IF(ROW()&lt;=ROWS(Table1[]), INDEX(Table1[SalvageSum], ROW()), INDEX(Table2[SalvageSum], ROW()-ROWS(Table1[])))</f>
        <v>0</v>
      </c>
      <c r="M893" s="50" cm="1">
        <f t="array" ref="M893">IF(ROW()&lt;=ROWS(Table1[]), INDEX(Table1[ExpSalv], ROW()), INDEX(Table2[ExpSalv], ROW()-ROWS(Table1[])))</f>
        <v>0</v>
      </c>
      <c r="N893" t="str" cm="1">
        <f t="array" ref="N893">IF(ROW()&lt;=ROWS(Table1[]), INDEX(Table1[Agency], ROW()), INDEX(Table2[Agency], ROW()-ROWS(Table1[])))</f>
        <v>USFWS</v>
      </c>
      <c r="O893" cm="1">
        <f t="array" ref="O893">IF(ROW()&lt;=ROWS(Table1[]), INDEX(Table1[Notes], ROW()), INDEX(Table2[Comments], ROW()-ROWS(Table1[])))</f>
        <v>0</v>
      </c>
    </row>
    <row r="894" spans="1:15" x14ac:dyDescent="0.25">
      <c r="A894" cm="1">
        <f t="array" ref="A894">IF(ROW()&lt;=ROWS(Table1[]), INDEX(Table1[SurveyNo], ROW()), INDEX(Table2[SurveyNo], ROW()-ROWS(Table1[])))</f>
        <v>0</v>
      </c>
      <c r="B894" s="77" cm="1">
        <f t="array" ref="B894">IF(ROW()&lt;=ROWS(Table1[]), INDEX(Table1[Date], ROW()), INDEX(Table2[Date], ROW()-ROWS(Table1[])))</f>
        <v>45693</v>
      </c>
      <c r="C894" cm="1">
        <f t="array" ref="C894">IF(ROW()&lt;=ROWS(Table1[]), INDEX(Table1[SampleID], ROW()), INDEX(Table2[SampleID], ROW()-ROWS(Table1[])))</f>
        <v>725551</v>
      </c>
      <c r="D894" t="str" cm="1">
        <f t="array" ref="D894">IF(ROW()&lt;=ROWS(Table1[]), INDEX(Table1[Survey], ROW()), INDEX(Table2[Survey], ROW()-ROWS(Table1[])))</f>
        <v>EDSM</v>
      </c>
      <c r="E894" t="str" cm="1">
        <f t="array" ref="E894">IF(ROW()&lt;=ROWS(Table1[]), INDEX(Table1[Station Code], ROW()), INDEX(Table2[Station], ROW()-ROWS(Table1[])))</f>
        <v>25-28-SB05</v>
      </c>
      <c r="F894" t="str" cm="1">
        <f t="array" ref="F894">IF(ROW()&lt;=ROWS(Table1[]), INDEX(Table1[Region], ROW()), INDEX(Table2[Region], ROW()-ROWS(Table1[])))</f>
        <v>West</v>
      </c>
      <c r="G894" t="str" cm="1">
        <f t="array" ref="G894">IF(ROW()&lt;=ROWS(Table1[]), INDEX(Table1[Subregion], ROW()), INDEX(Table2[Subregion], ROW()-ROWS(Table1[])))</f>
        <v>Mid Suisun Bay</v>
      </c>
      <c r="H894" t="str" cm="1">
        <f t="array" ref="H894">IF(ROW()&lt;=ROWS(Table1[]), INDEX(Table1[Stratum], ROW()), INDEX(Table2[Stratum], ROW()-ROWS(Table1[])))</f>
        <v>Suisun Bay</v>
      </c>
      <c r="I894" cm="1">
        <f t="array" ref="I894">IF(ROW()&lt;=ROWS(Table1[]), INDEX(Table1[Fork Length], ROW()), INDEX(Table2[Length], ROW()-ROWS(Table1[])))</f>
        <v>81</v>
      </c>
      <c r="J894" cm="1">
        <f t="array" ref="J894">IF(ROW()&lt;=ROWS(Table1[]), INDEX(Table1[Catch], ROW()), INDEX(Table2[Frequency], ROW()-ROWS(Table1[])))</f>
        <v>1</v>
      </c>
      <c r="K894" t="str" cm="1">
        <f t="array" ref="K894">IF(ROW()&lt;=ROWS(Table1[]), INDEX(Table1[Life Stage], ROW()), INDEX(Table2[Life Stage], ROW()-ROWS(Table1[])))</f>
        <v>Juvenile</v>
      </c>
      <c r="L894" s="50" cm="1">
        <f t="array" ref="L894">IF(ROW()&lt;=ROWS(Table1[]), INDEX(Table1[SalvageSum], ROW()), INDEX(Table2[SalvageSum], ROW()-ROWS(Table1[])))</f>
        <v>0</v>
      </c>
      <c r="M894" s="50" cm="1">
        <f t="array" ref="M894">IF(ROW()&lt;=ROWS(Table1[]), INDEX(Table1[ExpSalv], ROW()), INDEX(Table2[ExpSalv], ROW()-ROWS(Table1[])))</f>
        <v>0</v>
      </c>
      <c r="N894" t="str" cm="1">
        <f t="array" ref="N894">IF(ROW()&lt;=ROWS(Table1[]), INDEX(Table1[Agency], ROW()), INDEX(Table2[Agency], ROW()-ROWS(Table1[])))</f>
        <v>USFWS</v>
      </c>
      <c r="O894" cm="1">
        <f t="array" ref="O894">IF(ROW()&lt;=ROWS(Table1[]), INDEX(Table1[Notes], ROW()), INDEX(Table2[Comments], ROW()-ROWS(Table1[])))</f>
        <v>0</v>
      </c>
    </row>
    <row r="895" spans="1:15" x14ac:dyDescent="0.25">
      <c r="A895" cm="1">
        <f t="array" ref="A895">IF(ROW()&lt;=ROWS(Table1[]), INDEX(Table1[SurveyNo], ROW()), INDEX(Table2[SurveyNo], ROW()-ROWS(Table1[])))</f>
        <v>0</v>
      </c>
      <c r="B895" s="77" cm="1">
        <f t="array" ref="B895">IF(ROW()&lt;=ROWS(Table1[]), INDEX(Table1[Date], ROW()), INDEX(Table2[Date], ROW()-ROWS(Table1[])))</f>
        <v>45694</v>
      </c>
      <c r="C895" cm="1">
        <f t="array" ref="C895">IF(ROW()&lt;=ROWS(Table1[]), INDEX(Table1[SampleID], ROW()), INDEX(Table2[SampleID], ROW()-ROWS(Table1[])))</f>
        <v>725573</v>
      </c>
      <c r="D895" t="str" cm="1">
        <f t="array" ref="D895">IF(ROW()&lt;=ROWS(Table1[]), INDEX(Table1[Survey], ROW()), INDEX(Table2[Survey], ROW()-ROWS(Table1[])))</f>
        <v>EDSM</v>
      </c>
      <c r="E895" t="str" cm="1">
        <f t="array" ref="E895">IF(ROW()&lt;=ROWS(Table1[]), INDEX(Table1[Station Code], ROW()), INDEX(Table2[Station], ROW()-ROWS(Table1[])))</f>
        <v>25-28-LSR03</v>
      </c>
      <c r="F895" t="str" cm="1">
        <f t="array" ref="F895">IF(ROW()&lt;=ROWS(Table1[]), INDEX(Table1[Region], ROW()), INDEX(Table2[Region], ROW()-ROWS(Table1[])))</f>
        <v>North</v>
      </c>
      <c r="G895" t="str" cm="1">
        <f t="array" ref="G895">IF(ROW()&lt;=ROWS(Table1[]), INDEX(Table1[Subregion], ROW()), INDEX(Table2[Subregion], ROW()-ROWS(Table1[])))</f>
        <v>Sacramento River near Rio Vista</v>
      </c>
      <c r="H895" t="str" cm="1">
        <f t="array" ref="H895">IF(ROW()&lt;=ROWS(Table1[]), INDEX(Table1[Stratum], ROW()), INDEX(Table2[Stratum], ROW()-ROWS(Table1[])))</f>
        <v>Lower Sacramento</v>
      </c>
      <c r="I895" cm="1">
        <f t="array" ref="I895">IF(ROW()&lt;=ROWS(Table1[]), INDEX(Table1[Fork Length], ROW()), INDEX(Table2[Length], ROW()-ROWS(Table1[])))</f>
        <v>105</v>
      </c>
      <c r="J895" cm="1">
        <f t="array" ref="J895">IF(ROW()&lt;=ROWS(Table1[]), INDEX(Table1[Catch], ROW()), INDEX(Table2[Frequency], ROW()-ROWS(Table1[])))</f>
        <v>1</v>
      </c>
      <c r="K895" t="str" cm="1">
        <f t="array" ref="K895">IF(ROW()&lt;=ROWS(Table1[]), INDEX(Table1[Life Stage], ROW()), INDEX(Table2[Life Stage], ROW()-ROWS(Table1[])))</f>
        <v>Adult</v>
      </c>
      <c r="L895" s="50" cm="1">
        <f t="array" ref="L895">IF(ROW()&lt;=ROWS(Table1[]), INDEX(Table1[SalvageSum], ROW()), INDEX(Table2[SalvageSum], ROW()-ROWS(Table1[])))</f>
        <v>0</v>
      </c>
      <c r="M895" s="50" cm="1">
        <f t="array" ref="M895">IF(ROW()&lt;=ROWS(Table1[]), INDEX(Table1[ExpSalv], ROW()), INDEX(Table2[ExpSalv], ROW()-ROWS(Table1[])))</f>
        <v>0</v>
      </c>
      <c r="N895" t="str" cm="1">
        <f t="array" ref="N895">IF(ROW()&lt;=ROWS(Table1[]), INDEX(Table1[Agency], ROW()), INDEX(Table2[Agency], ROW()-ROWS(Table1[])))</f>
        <v>USFWS</v>
      </c>
      <c r="O895" cm="1">
        <f t="array" ref="O895">IF(ROW()&lt;=ROWS(Table1[]), INDEX(Table1[Notes], ROW()), INDEX(Table2[Comments], ROW()-ROWS(Table1[])))</f>
        <v>0</v>
      </c>
    </row>
    <row r="896" spans="1:15" x14ac:dyDescent="0.25">
      <c r="A896" cm="1">
        <f t="array" ref="A896">IF(ROW()&lt;=ROWS(Table1[]), INDEX(Table1[SurveyNo], ROW()), INDEX(Table2[SurveyNo], ROW()-ROWS(Table1[])))</f>
        <v>0</v>
      </c>
      <c r="B896" s="77" cm="1">
        <f t="array" ref="B896">IF(ROW()&lt;=ROWS(Table1[]), INDEX(Table1[Date], ROW()), INDEX(Table2[Date], ROW()-ROWS(Table1[])))</f>
        <v>45694</v>
      </c>
      <c r="C896" cm="1">
        <f t="array" ref="C896">IF(ROW()&lt;=ROWS(Table1[]), INDEX(Table1[SampleID], ROW()), INDEX(Table2[SampleID], ROW()-ROWS(Table1[])))</f>
        <v>725576</v>
      </c>
      <c r="D896" t="str" cm="1">
        <f t="array" ref="D896">IF(ROW()&lt;=ROWS(Table1[]), INDEX(Table1[Survey], ROW()), INDEX(Table2[Survey], ROW()-ROWS(Table1[])))</f>
        <v>EDSM</v>
      </c>
      <c r="E896" t="str" cm="1">
        <f t="array" ref="E896">IF(ROW()&lt;=ROWS(Table1[]), INDEX(Table1[Station Code], ROW()), INDEX(Table2[Station], ROW()-ROWS(Table1[])))</f>
        <v>25-28-LSR03</v>
      </c>
      <c r="F896" t="str" cm="1">
        <f t="array" ref="F896">IF(ROW()&lt;=ROWS(Table1[]), INDEX(Table1[Region], ROW()), INDEX(Table2[Region], ROW()-ROWS(Table1[])))</f>
        <v>North</v>
      </c>
      <c r="G896" t="str" cm="1">
        <f t="array" ref="G896">IF(ROW()&lt;=ROWS(Table1[]), INDEX(Table1[Subregion], ROW()), INDEX(Table2[Subregion], ROW()-ROWS(Table1[])))</f>
        <v>Sacramento River near Rio Vista</v>
      </c>
      <c r="H896" t="str" cm="1">
        <f t="array" ref="H896">IF(ROW()&lt;=ROWS(Table1[]), INDEX(Table1[Stratum], ROW()), INDEX(Table2[Stratum], ROW()-ROWS(Table1[])))</f>
        <v>Lower Sacramento</v>
      </c>
      <c r="I896" cm="1">
        <f t="array" ref="I896">IF(ROW()&lt;=ROWS(Table1[]), INDEX(Table1[Fork Length], ROW()), INDEX(Table2[Length], ROW()-ROWS(Table1[])))</f>
        <v>106</v>
      </c>
      <c r="J896" cm="1">
        <f t="array" ref="J896">IF(ROW()&lt;=ROWS(Table1[]), INDEX(Table1[Catch], ROW()), INDEX(Table2[Frequency], ROW()-ROWS(Table1[])))</f>
        <v>1</v>
      </c>
      <c r="K896" t="str" cm="1">
        <f t="array" ref="K896">IF(ROW()&lt;=ROWS(Table1[]), INDEX(Table1[Life Stage], ROW()), INDEX(Table2[Life Stage], ROW()-ROWS(Table1[])))</f>
        <v>Adult</v>
      </c>
      <c r="L896" s="50" cm="1">
        <f t="array" ref="L896">IF(ROW()&lt;=ROWS(Table1[]), INDEX(Table1[SalvageSum], ROW()), INDEX(Table2[SalvageSum], ROW()-ROWS(Table1[])))</f>
        <v>0</v>
      </c>
      <c r="M896" s="50" cm="1">
        <f t="array" ref="M896">IF(ROW()&lt;=ROWS(Table1[]), INDEX(Table1[ExpSalv], ROW()), INDEX(Table2[ExpSalv], ROW()-ROWS(Table1[])))</f>
        <v>0</v>
      </c>
      <c r="N896" t="str" cm="1">
        <f t="array" ref="N896">IF(ROW()&lt;=ROWS(Table1[]), INDEX(Table1[Agency], ROW()), INDEX(Table2[Agency], ROW()-ROWS(Table1[])))</f>
        <v>USFWS</v>
      </c>
      <c r="O896" cm="1">
        <f t="array" ref="O896">IF(ROW()&lt;=ROWS(Table1[]), INDEX(Table1[Notes], ROW()), INDEX(Table2[Comments], ROW()-ROWS(Table1[])))</f>
        <v>0</v>
      </c>
    </row>
    <row r="897" spans="1:15" x14ac:dyDescent="0.25">
      <c r="A897" cm="1">
        <f t="array" ref="A897">IF(ROW()&lt;=ROWS(Table1[]), INDEX(Table1[SurveyNo], ROW()), INDEX(Table2[SurveyNo], ROW()-ROWS(Table1[])))</f>
        <v>0</v>
      </c>
      <c r="B897" s="77" cm="1">
        <f t="array" ref="B897">IF(ROW()&lt;=ROWS(Table1[]), INDEX(Table1[Date], ROW()), INDEX(Table2[Date], ROW()-ROWS(Table1[])))</f>
        <v>45691</v>
      </c>
      <c r="C897" cm="1">
        <f t="array" ref="C897">IF(ROW()&lt;=ROWS(Table1[]), INDEX(Table1[SampleID], ROW()), INDEX(Table2[SampleID], ROW()-ROWS(Table1[])))</f>
        <v>0</v>
      </c>
      <c r="D897" t="str" cm="1">
        <f t="array" ref="D897">IF(ROW()&lt;=ROWS(Table1[]), INDEX(Table1[Survey], ROW()), INDEX(Table2[Survey], ROW()-ROWS(Table1[])))</f>
        <v>Chipps</v>
      </c>
      <c r="E897" t="str" cm="1">
        <f t="array" ref="E897">IF(ROW()&lt;=ROWS(Table1[]), INDEX(Table1[Station Code], ROW()), INDEX(Table2[Station], ROW()-ROWS(Table1[])))</f>
        <v>SB018N</v>
      </c>
      <c r="F897" cm="1">
        <f t="array" ref="F897">IF(ROW()&lt;=ROWS(Table1[]), INDEX(Table1[Region], ROW()), INDEX(Table2[Region], ROW()-ROWS(Table1[])))</f>
        <v>0</v>
      </c>
      <c r="G897" cm="1">
        <f t="array" ref="G897">IF(ROW()&lt;=ROWS(Table1[]), INDEX(Table1[Subregion], ROW()), INDEX(Table2[Subregion], ROW()-ROWS(Table1[])))</f>
        <v>0</v>
      </c>
      <c r="H897" t="str" cm="1">
        <f t="array" ref="H897">IF(ROW()&lt;=ROWS(Table1[]), INDEX(Table1[Stratum], ROW()), INDEX(Table2[Stratum], ROW()-ROWS(Table1[])))</f>
        <v>Chipps Island</v>
      </c>
      <c r="I897" cm="1">
        <f t="array" ref="I897">IF(ROW()&lt;=ROWS(Table1[]), INDEX(Table1[Fork Length], ROW()), INDEX(Table2[Length], ROW()-ROWS(Table1[])))</f>
        <v>81</v>
      </c>
      <c r="J897" cm="1">
        <f t="array" ref="J897">IF(ROW()&lt;=ROWS(Table1[]), INDEX(Table1[Catch], ROW()), INDEX(Table2[Frequency], ROW()-ROWS(Table1[])))</f>
        <v>1</v>
      </c>
      <c r="K897" t="str" cm="1">
        <f t="array" ref="K897">IF(ROW()&lt;=ROWS(Table1[]), INDEX(Table1[Life Stage], ROW()), INDEX(Table2[Life Stage], ROW()-ROWS(Table1[])))</f>
        <v>Juvenile</v>
      </c>
      <c r="L897" s="50" cm="1">
        <f t="array" ref="L897">IF(ROW()&lt;=ROWS(Table1[]), INDEX(Table1[SalvageSum], ROW()), INDEX(Table2[SalvageSum], ROW()-ROWS(Table1[])))</f>
        <v>0</v>
      </c>
      <c r="M897" s="50" cm="1">
        <f t="array" ref="M897">IF(ROW()&lt;=ROWS(Table1[]), INDEX(Table1[ExpSalv], ROW()), INDEX(Table2[ExpSalv], ROW()-ROWS(Table1[])))</f>
        <v>0</v>
      </c>
      <c r="N897" t="str" cm="1">
        <f t="array" ref="N897">IF(ROW()&lt;=ROWS(Table1[]), INDEX(Table1[Agency], ROW()), INDEX(Table2[Agency], ROW()-ROWS(Table1[])))</f>
        <v>USFWS</v>
      </c>
      <c r="O897" cm="1">
        <f t="array" ref="O897">IF(ROW()&lt;=ROWS(Table1[]), INDEX(Table1[Notes], ROW()), INDEX(Table2[Comments], ROW()-ROWS(Table1[])))</f>
        <v>0</v>
      </c>
    </row>
    <row r="898" spans="1:15" x14ac:dyDescent="0.25">
      <c r="A898" cm="1">
        <f t="array" ref="A898">IF(ROW()&lt;=ROWS(Table1[]), INDEX(Table1[SurveyNo], ROW()), INDEX(Table2[SurveyNo], ROW()-ROWS(Table1[])))</f>
        <v>0</v>
      </c>
      <c r="B898" s="77" cm="1">
        <f t="array" ref="B898">IF(ROW()&lt;=ROWS(Table1[]), INDEX(Table1[Date], ROW()), INDEX(Table2[Date], ROW()-ROWS(Table1[])))</f>
        <v>45691</v>
      </c>
      <c r="C898" cm="1">
        <f t="array" ref="C898">IF(ROW()&lt;=ROWS(Table1[]), INDEX(Table1[SampleID], ROW()), INDEX(Table2[SampleID], ROW()-ROWS(Table1[])))</f>
        <v>0</v>
      </c>
      <c r="D898" t="str" cm="1">
        <f t="array" ref="D898">IF(ROW()&lt;=ROWS(Table1[]), INDEX(Table1[Survey], ROW()), INDEX(Table2[Survey], ROW()-ROWS(Table1[])))</f>
        <v>Chipps</v>
      </c>
      <c r="E898" t="str" cm="1">
        <f t="array" ref="E898">IF(ROW()&lt;=ROWS(Table1[]), INDEX(Table1[Station Code], ROW()), INDEX(Table2[Station], ROW()-ROWS(Table1[])))</f>
        <v>SB018N</v>
      </c>
      <c r="F898" cm="1">
        <f t="array" ref="F898">IF(ROW()&lt;=ROWS(Table1[]), INDEX(Table1[Region], ROW()), INDEX(Table2[Region], ROW()-ROWS(Table1[])))</f>
        <v>0</v>
      </c>
      <c r="G898" cm="1">
        <f t="array" ref="G898">IF(ROW()&lt;=ROWS(Table1[]), INDEX(Table1[Subregion], ROW()), INDEX(Table2[Subregion], ROW()-ROWS(Table1[])))</f>
        <v>0</v>
      </c>
      <c r="H898" t="str" cm="1">
        <f t="array" ref="H898">IF(ROW()&lt;=ROWS(Table1[]), INDEX(Table1[Stratum], ROW()), INDEX(Table2[Stratum], ROW()-ROWS(Table1[])))</f>
        <v>Chipps Island</v>
      </c>
      <c r="I898" cm="1">
        <f t="array" ref="I898">IF(ROW()&lt;=ROWS(Table1[]), INDEX(Table1[Fork Length], ROW()), INDEX(Table2[Length], ROW()-ROWS(Table1[])))</f>
        <v>75</v>
      </c>
      <c r="J898" cm="1">
        <f t="array" ref="J898">IF(ROW()&lt;=ROWS(Table1[]), INDEX(Table1[Catch], ROW()), INDEX(Table2[Frequency], ROW()-ROWS(Table1[])))</f>
        <v>2</v>
      </c>
      <c r="K898" t="str" cm="1">
        <f t="array" ref="K898">IF(ROW()&lt;=ROWS(Table1[]), INDEX(Table1[Life Stage], ROW()), INDEX(Table2[Life Stage], ROW()-ROWS(Table1[])))</f>
        <v>Juvenile</v>
      </c>
      <c r="L898" s="50" cm="1">
        <f t="array" ref="L898">IF(ROW()&lt;=ROWS(Table1[]), INDEX(Table1[SalvageSum], ROW()), INDEX(Table2[SalvageSum], ROW()-ROWS(Table1[])))</f>
        <v>0</v>
      </c>
      <c r="M898" s="50" cm="1">
        <f t="array" ref="M898">IF(ROW()&lt;=ROWS(Table1[]), INDEX(Table1[ExpSalv], ROW()), INDEX(Table2[ExpSalv], ROW()-ROWS(Table1[])))</f>
        <v>0</v>
      </c>
      <c r="N898" t="str" cm="1">
        <f t="array" ref="N898">IF(ROW()&lt;=ROWS(Table1[]), INDEX(Table1[Agency], ROW()), INDEX(Table2[Agency], ROW()-ROWS(Table1[])))</f>
        <v>USFWS</v>
      </c>
      <c r="O898" cm="1">
        <f t="array" ref="O898">IF(ROW()&lt;=ROWS(Table1[]), INDEX(Table1[Notes], ROW()), INDEX(Table2[Comments], ROW()-ROWS(Table1[])))</f>
        <v>0</v>
      </c>
    </row>
    <row r="899" spans="1:15" x14ac:dyDescent="0.25">
      <c r="A899" cm="1">
        <f t="array" ref="A899">IF(ROW()&lt;=ROWS(Table1[]), INDEX(Table1[SurveyNo], ROW()), INDEX(Table2[SurveyNo], ROW()-ROWS(Table1[])))</f>
        <v>0</v>
      </c>
      <c r="B899" s="77" cm="1">
        <f t="array" ref="B899">IF(ROW()&lt;=ROWS(Table1[]), INDEX(Table1[Date], ROW()), INDEX(Table2[Date], ROW()-ROWS(Table1[])))</f>
        <v>45691</v>
      </c>
      <c r="C899" cm="1">
        <f t="array" ref="C899">IF(ROW()&lt;=ROWS(Table1[]), INDEX(Table1[SampleID], ROW()), INDEX(Table2[SampleID], ROW()-ROWS(Table1[])))</f>
        <v>0</v>
      </c>
      <c r="D899" t="str" cm="1">
        <f t="array" ref="D899">IF(ROW()&lt;=ROWS(Table1[]), INDEX(Table1[Survey], ROW()), INDEX(Table2[Survey], ROW()-ROWS(Table1[])))</f>
        <v>Chipps</v>
      </c>
      <c r="E899" t="str" cm="1">
        <f t="array" ref="E899">IF(ROW()&lt;=ROWS(Table1[]), INDEX(Table1[Station Code], ROW()), INDEX(Table2[Station], ROW()-ROWS(Table1[])))</f>
        <v>SB018N</v>
      </c>
      <c r="F899" cm="1">
        <f t="array" ref="F899">IF(ROW()&lt;=ROWS(Table1[]), INDEX(Table1[Region], ROW()), INDEX(Table2[Region], ROW()-ROWS(Table1[])))</f>
        <v>0</v>
      </c>
      <c r="G899" cm="1">
        <f t="array" ref="G899">IF(ROW()&lt;=ROWS(Table1[]), INDEX(Table1[Subregion], ROW()), INDEX(Table2[Subregion], ROW()-ROWS(Table1[])))</f>
        <v>0</v>
      </c>
      <c r="H899" t="str" cm="1">
        <f t="array" ref="H899">IF(ROW()&lt;=ROWS(Table1[]), INDEX(Table1[Stratum], ROW()), INDEX(Table2[Stratum], ROW()-ROWS(Table1[])))</f>
        <v>Chipps Island</v>
      </c>
      <c r="I899" cm="1">
        <f t="array" ref="I899">IF(ROW()&lt;=ROWS(Table1[]), INDEX(Table1[Fork Length], ROW()), INDEX(Table2[Length], ROW()-ROWS(Table1[])))</f>
        <v>77</v>
      </c>
      <c r="J899" cm="1">
        <f t="array" ref="J899">IF(ROW()&lt;=ROWS(Table1[]), INDEX(Table1[Catch], ROW()), INDEX(Table2[Frequency], ROW()-ROWS(Table1[])))</f>
        <v>1</v>
      </c>
      <c r="K899" t="str" cm="1">
        <f t="array" ref="K899">IF(ROW()&lt;=ROWS(Table1[]), INDEX(Table1[Life Stage], ROW()), INDEX(Table2[Life Stage], ROW()-ROWS(Table1[])))</f>
        <v>Juvenile</v>
      </c>
      <c r="L899" s="50" cm="1">
        <f t="array" ref="L899">IF(ROW()&lt;=ROWS(Table1[]), INDEX(Table1[SalvageSum], ROW()), INDEX(Table2[SalvageSum], ROW()-ROWS(Table1[])))</f>
        <v>0</v>
      </c>
      <c r="M899" s="50" cm="1">
        <f t="array" ref="M899">IF(ROW()&lt;=ROWS(Table1[]), INDEX(Table1[ExpSalv], ROW()), INDEX(Table2[ExpSalv], ROW()-ROWS(Table1[])))</f>
        <v>0</v>
      </c>
      <c r="N899" t="str" cm="1">
        <f t="array" ref="N899">IF(ROW()&lt;=ROWS(Table1[]), INDEX(Table1[Agency], ROW()), INDEX(Table2[Agency], ROW()-ROWS(Table1[])))</f>
        <v>USFWS</v>
      </c>
      <c r="O899" cm="1">
        <f t="array" ref="O899">IF(ROW()&lt;=ROWS(Table1[]), INDEX(Table1[Notes], ROW()), INDEX(Table2[Comments], ROW()-ROWS(Table1[])))</f>
        <v>0</v>
      </c>
    </row>
    <row r="900" spans="1:15" x14ac:dyDescent="0.25">
      <c r="A900" cm="1">
        <f t="array" ref="A900">IF(ROW()&lt;=ROWS(Table1[]), INDEX(Table1[SurveyNo], ROW()), INDEX(Table2[SurveyNo], ROW()-ROWS(Table1[])))</f>
        <v>0</v>
      </c>
      <c r="B900" s="77" cm="1">
        <f t="array" ref="B900">IF(ROW()&lt;=ROWS(Table1[]), INDEX(Table1[Date], ROW()), INDEX(Table2[Date], ROW()-ROWS(Table1[])))</f>
        <v>45691</v>
      </c>
      <c r="C900" cm="1">
        <f t="array" ref="C900">IF(ROW()&lt;=ROWS(Table1[]), INDEX(Table1[SampleID], ROW()), INDEX(Table2[SampleID], ROW()-ROWS(Table1[])))</f>
        <v>0</v>
      </c>
      <c r="D900" t="str" cm="1">
        <f t="array" ref="D900">IF(ROW()&lt;=ROWS(Table1[]), INDEX(Table1[Survey], ROW()), INDEX(Table2[Survey], ROW()-ROWS(Table1[])))</f>
        <v>Chipps</v>
      </c>
      <c r="E900" t="str" cm="1">
        <f t="array" ref="E900">IF(ROW()&lt;=ROWS(Table1[]), INDEX(Table1[Station Code], ROW()), INDEX(Table2[Station], ROW()-ROWS(Table1[])))</f>
        <v>SB018N</v>
      </c>
      <c r="F900" cm="1">
        <f t="array" ref="F900">IF(ROW()&lt;=ROWS(Table1[]), INDEX(Table1[Region], ROW()), INDEX(Table2[Region], ROW()-ROWS(Table1[])))</f>
        <v>0</v>
      </c>
      <c r="G900" cm="1">
        <f t="array" ref="G900">IF(ROW()&lt;=ROWS(Table1[]), INDEX(Table1[Subregion], ROW()), INDEX(Table2[Subregion], ROW()-ROWS(Table1[])))</f>
        <v>0</v>
      </c>
      <c r="H900" t="str" cm="1">
        <f t="array" ref="H900">IF(ROW()&lt;=ROWS(Table1[]), INDEX(Table1[Stratum], ROW()), INDEX(Table2[Stratum], ROW()-ROWS(Table1[])))</f>
        <v>Chipps Island</v>
      </c>
      <c r="I900" cm="1">
        <f t="array" ref="I900">IF(ROW()&lt;=ROWS(Table1[]), INDEX(Table1[Fork Length], ROW()), INDEX(Table2[Length], ROW()-ROWS(Table1[])))</f>
        <v>95</v>
      </c>
      <c r="J900" cm="1">
        <f t="array" ref="J900">IF(ROW()&lt;=ROWS(Table1[]), INDEX(Table1[Catch], ROW()), INDEX(Table2[Frequency], ROW()-ROWS(Table1[])))</f>
        <v>1</v>
      </c>
      <c r="K900" t="str" cm="1">
        <f t="array" ref="K900">IF(ROW()&lt;=ROWS(Table1[]), INDEX(Table1[Life Stage], ROW()), INDEX(Table2[Life Stage], ROW()-ROWS(Table1[])))</f>
        <v>Adult</v>
      </c>
      <c r="L900" s="50" cm="1">
        <f t="array" ref="L900">IF(ROW()&lt;=ROWS(Table1[]), INDEX(Table1[SalvageSum], ROW()), INDEX(Table2[SalvageSum], ROW()-ROWS(Table1[])))</f>
        <v>0</v>
      </c>
      <c r="M900" s="50" cm="1">
        <f t="array" ref="M900">IF(ROW()&lt;=ROWS(Table1[]), INDEX(Table1[ExpSalv], ROW()), INDEX(Table2[ExpSalv], ROW()-ROWS(Table1[])))</f>
        <v>0</v>
      </c>
      <c r="N900" t="str" cm="1">
        <f t="array" ref="N900">IF(ROW()&lt;=ROWS(Table1[]), INDEX(Table1[Agency], ROW()), INDEX(Table2[Agency], ROW()-ROWS(Table1[])))</f>
        <v>USFWS</v>
      </c>
      <c r="O900" cm="1">
        <f t="array" ref="O900">IF(ROW()&lt;=ROWS(Table1[]), INDEX(Table1[Notes], ROW()), INDEX(Table2[Comments], ROW()-ROWS(Table1[])))</f>
        <v>0</v>
      </c>
    </row>
    <row r="901" spans="1:15" x14ac:dyDescent="0.25">
      <c r="A901" cm="1">
        <f t="array" ref="A901">IF(ROW()&lt;=ROWS(Table1[]), INDEX(Table1[SurveyNo], ROW()), INDEX(Table2[SurveyNo], ROW()-ROWS(Table1[])))</f>
        <v>0</v>
      </c>
      <c r="B901" s="77" cm="1">
        <f t="array" ref="B901">IF(ROW()&lt;=ROWS(Table1[]), INDEX(Table1[Date], ROW()), INDEX(Table2[Date], ROW()-ROWS(Table1[])))</f>
        <v>45691</v>
      </c>
      <c r="C901" cm="1">
        <f t="array" ref="C901">IF(ROW()&lt;=ROWS(Table1[]), INDEX(Table1[SampleID], ROW()), INDEX(Table2[SampleID], ROW()-ROWS(Table1[])))</f>
        <v>0</v>
      </c>
      <c r="D901" t="str" cm="1">
        <f t="array" ref="D901">IF(ROW()&lt;=ROWS(Table1[]), INDEX(Table1[Survey], ROW()), INDEX(Table2[Survey], ROW()-ROWS(Table1[])))</f>
        <v>Chipps</v>
      </c>
      <c r="E901" t="str" cm="1">
        <f t="array" ref="E901">IF(ROW()&lt;=ROWS(Table1[]), INDEX(Table1[Station Code], ROW()), INDEX(Table2[Station], ROW()-ROWS(Table1[])))</f>
        <v>SB018N</v>
      </c>
      <c r="F901" cm="1">
        <f t="array" ref="F901">IF(ROW()&lt;=ROWS(Table1[]), INDEX(Table1[Region], ROW()), INDEX(Table2[Region], ROW()-ROWS(Table1[])))</f>
        <v>0</v>
      </c>
      <c r="G901" cm="1">
        <f t="array" ref="G901">IF(ROW()&lt;=ROWS(Table1[]), INDEX(Table1[Subregion], ROW()), INDEX(Table2[Subregion], ROW()-ROWS(Table1[])))</f>
        <v>0</v>
      </c>
      <c r="H901" t="str" cm="1">
        <f t="array" ref="H901">IF(ROW()&lt;=ROWS(Table1[]), INDEX(Table1[Stratum], ROW()), INDEX(Table2[Stratum], ROW()-ROWS(Table1[])))</f>
        <v>Chipps Island</v>
      </c>
      <c r="I901" cm="1">
        <f t="array" ref="I901">IF(ROW()&lt;=ROWS(Table1[]), INDEX(Table1[Fork Length], ROW()), INDEX(Table2[Length], ROW()-ROWS(Table1[])))</f>
        <v>97</v>
      </c>
      <c r="J901" cm="1">
        <f t="array" ref="J901">IF(ROW()&lt;=ROWS(Table1[]), INDEX(Table1[Catch], ROW()), INDEX(Table2[Frequency], ROW()-ROWS(Table1[])))</f>
        <v>1</v>
      </c>
      <c r="K901" t="str" cm="1">
        <f t="array" ref="K901">IF(ROW()&lt;=ROWS(Table1[]), INDEX(Table1[Life Stage], ROW()), INDEX(Table2[Life Stage], ROW()-ROWS(Table1[])))</f>
        <v>Adult</v>
      </c>
      <c r="L901" s="50" cm="1">
        <f t="array" ref="L901">IF(ROW()&lt;=ROWS(Table1[]), INDEX(Table1[SalvageSum], ROW()), INDEX(Table2[SalvageSum], ROW()-ROWS(Table1[])))</f>
        <v>0</v>
      </c>
      <c r="M901" s="50" cm="1">
        <f t="array" ref="M901">IF(ROW()&lt;=ROWS(Table1[]), INDEX(Table1[ExpSalv], ROW()), INDEX(Table2[ExpSalv], ROW()-ROWS(Table1[])))</f>
        <v>0</v>
      </c>
      <c r="N901" t="str" cm="1">
        <f t="array" ref="N901">IF(ROW()&lt;=ROWS(Table1[]), INDEX(Table1[Agency], ROW()), INDEX(Table2[Agency], ROW()-ROWS(Table1[])))</f>
        <v>USFWS</v>
      </c>
      <c r="O901" cm="1">
        <f t="array" ref="O901">IF(ROW()&lt;=ROWS(Table1[]), INDEX(Table1[Notes], ROW()), INDEX(Table2[Comments], ROW()-ROWS(Table1[])))</f>
        <v>0</v>
      </c>
    </row>
    <row r="902" spans="1:15" x14ac:dyDescent="0.25">
      <c r="A902" cm="1">
        <f t="array" ref="A902">IF(ROW()&lt;=ROWS(Table1[]), INDEX(Table1[SurveyNo], ROW()), INDEX(Table2[SurveyNo], ROW()-ROWS(Table1[])))</f>
        <v>0</v>
      </c>
      <c r="B902" s="77" cm="1">
        <f t="array" ref="B902">IF(ROW()&lt;=ROWS(Table1[]), INDEX(Table1[Date], ROW()), INDEX(Table2[Date], ROW()-ROWS(Table1[])))</f>
        <v>45691</v>
      </c>
      <c r="C902" cm="1">
        <f t="array" ref="C902">IF(ROW()&lt;=ROWS(Table1[]), INDEX(Table1[SampleID], ROW()), INDEX(Table2[SampleID], ROW()-ROWS(Table1[])))</f>
        <v>0</v>
      </c>
      <c r="D902" t="str" cm="1">
        <f t="array" ref="D902">IF(ROW()&lt;=ROWS(Table1[]), INDEX(Table1[Survey], ROW()), INDEX(Table2[Survey], ROW()-ROWS(Table1[])))</f>
        <v>Chipps</v>
      </c>
      <c r="E902" t="str" cm="1">
        <f t="array" ref="E902">IF(ROW()&lt;=ROWS(Table1[]), INDEX(Table1[Station Code], ROW()), INDEX(Table2[Station], ROW()-ROWS(Table1[])))</f>
        <v>SB018N</v>
      </c>
      <c r="F902" cm="1">
        <f t="array" ref="F902">IF(ROW()&lt;=ROWS(Table1[]), INDEX(Table1[Region], ROW()), INDEX(Table2[Region], ROW()-ROWS(Table1[])))</f>
        <v>0</v>
      </c>
      <c r="G902" cm="1">
        <f t="array" ref="G902">IF(ROW()&lt;=ROWS(Table1[]), INDEX(Table1[Subregion], ROW()), INDEX(Table2[Subregion], ROW()-ROWS(Table1[])))</f>
        <v>0</v>
      </c>
      <c r="H902" t="str" cm="1">
        <f t="array" ref="H902">IF(ROW()&lt;=ROWS(Table1[]), INDEX(Table1[Stratum], ROW()), INDEX(Table2[Stratum], ROW()-ROWS(Table1[])))</f>
        <v>Chipps Island</v>
      </c>
      <c r="I902" cm="1">
        <f t="array" ref="I902">IF(ROW()&lt;=ROWS(Table1[]), INDEX(Table1[Fork Length], ROW()), INDEX(Table2[Length], ROW()-ROWS(Table1[])))</f>
        <v>68</v>
      </c>
      <c r="J902" cm="1">
        <f t="array" ref="J902">IF(ROW()&lt;=ROWS(Table1[]), INDEX(Table1[Catch], ROW()), INDEX(Table2[Frequency], ROW()-ROWS(Table1[])))</f>
        <v>1</v>
      </c>
      <c r="K902" t="str" cm="1">
        <f t="array" ref="K902">IF(ROW()&lt;=ROWS(Table1[]), INDEX(Table1[Life Stage], ROW()), INDEX(Table2[Life Stage], ROW()-ROWS(Table1[])))</f>
        <v>Juvenile</v>
      </c>
      <c r="L902" s="50" cm="1">
        <f t="array" ref="L902">IF(ROW()&lt;=ROWS(Table1[]), INDEX(Table1[SalvageSum], ROW()), INDEX(Table2[SalvageSum], ROW()-ROWS(Table1[])))</f>
        <v>0</v>
      </c>
      <c r="M902" s="50" cm="1">
        <f t="array" ref="M902">IF(ROW()&lt;=ROWS(Table1[]), INDEX(Table1[ExpSalv], ROW()), INDEX(Table2[ExpSalv], ROW()-ROWS(Table1[])))</f>
        <v>0</v>
      </c>
      <c r="N902" t="str" cm="1">
        <f t="array" ref="N902">IF(ROW()&lt;=ROWS(Table1[]), INDEX(Table1[Agency], ROW()), INDEX(Table2[Agency], ROW()-ROWS(Table1[])))</f>
        <v>USFWS</v>
      </c>
      <c r="O902" cm="1">
        <f t="array" ref="O902">IF(ROW()&lt;=ROWS(Table1[]), INDEX(Table1[Notes], ROW()), INDEX(Table2[Comments], ROW()-ROWS(Table1[])))</f>
        <v>0</v>
      </c>
    </row>
    <row r="903" spans="1:15" x14ac:dyDescent="0.25">
      <c r="A903" cm="1">
        <f t="array" ref="A903">IF(ROW()&lt;=ROWS(Table1[]), INDEX(Table1[SurveyNo], ROW()), INDEX(Table2[SurveyNo], ROW()-ROWS(Table1[])))</f>
        <v>0</v>
      </c>
      <c r="B903" s="77" cm="1">
        <f t="array" ref="B903">IF(ROW()&lt;=ROWS(Table1[]), INDEX(Table1[Date], ROW()), INDEX(Table2[Date], ROW()-ROWS(Table1[])))</f>
        <v>45691</v>
      </c>
      <c r="C903" cm="1">
        <f t="array" ref="C903">IF(ROW()&lt;=ROWS(Table1[]), INDEX(Table1[SampleID], ROW()), INDEX(Table2[SampleID], ROW()-ROWS(Table1[])))</f>
        <v>0</v>
      </c>
      <c r="D903" t="str" cm="1">
        <f t="array" ref="D903">IF(ROW()&lt;=ROWS(Table1[]), INDEX(Table1[Survey], ROW()), INDEX(Table2[Survey], ROW()-ROWS(Table1[])))</f>
        <v>Chipps</v>
      </c>
      <c r="E903" t="str" cm="1">
        <f t="array" ref="E903">IF(ROW()&lt;=ROWS(Table1[]), INDEX(Table1[Station Code], ROW()), INDEX(Table2[Station], ROW()-ROWS(Table1[])))</f>
        <v>SB018N</v>
      </c>
      <c r="F903" cm="1">
        <f t="array" ref="F903">IF(ROW()&lt;=ROWS(Table1[]), INDEX(Table1[Region], ROW()), INDEX(Table2[Region], ROW()-ROWS(Table1[])))</f>
        <v>0</v>
      </c>
      <c r="G903" cm="1">
        <f t="array" ref="G903">IF(ROW()&lt;=ROWS(Table1[]), INDEX(Table1[Subregion], ROW()), INDEX(Table2[Subregion], ROW()-ROWS(Table1[])))</f>
        <v>0</v>
      </c>
      <c r="H903" t="str" cm="1">
        <f t="array" ref="H903">IF(ROW()&lt;=ROWS(Table1[]), INDEX(Table1[Stratum], ROW()), INDEX(Table2[Stratum], ROW()-ROWS(Table1[])))</f>
        <v>Chipps Island</v>
      </c>
      <c r="I903" cm="1">
        <f t="array" ref="I903">IF(ROW()&lt;=ROWS(Table1[]), INDEX(Table1[Fork Length], ROW()), INDEX(Table2[Length], ROW()-ROWS(Table1[])))</f>
        <v>80</v>
      </c>
      <c r="J903" cm="1">
        <f t="array" ref="J903">IF(ROW()&lt;=ROWS(Table1[]), INDEX(Table1[Catch], ROW()), INDEX(Table2[Frequency], ROW()-ROWS(Table1[])))</f>
        <v>1</v>
      </c>
      <c r="K903" t="str" cm="1">
        <f t="array" ref="K903">IF(ROW()&lt;=ROWS(Table1[]), INDEX(Table1[Life Stage], ROW()), INDEX(Table2[Life Stage], ROW()-ROWS(Table1[])))</f>
        <v>Juvenile</v>
      </c>
      <c r="L903" s="50" cm="1">
        <f t="array" ref="L903">IF(ROW()&lt;=ROWS(Table1[]), INDEX(Table1[SalvageSum], ROW()), INDEX(Table2[SalvageSum], ROW()-ROWS(Table1[])))</f>
        <v>0</v>
      </c>
      <c r="M903" s="50" cm="1">
        <f t="array" ref="M903">IF(ROW()&lt;=ROWS(Table1[]), INDEX(Table1[ExpSalv], ROW()), INDEX(Table2[ExpSalv], ROW()-ROWS(Table1[])))</f>
        <v>0</v>
      </c>
      <c r="N903" t="str" cm="1">
        <f t="array" ref="N903">IF(ROW()&lt;=ROWS(Table1[]), INDEX(Table1[Agency], ROW()), INDEX(Table2[Agency], ROW()-ROWS(Table1[])))</f>
        <v>USFWS</v>
      </c>
      <c r="O903" cm="1">
        <f t="array" ref="O903">IF(ROW()&lt;=ROWS(Table1[]), INDEX(Table1[Notes], ROW()), INDEX(Table2[Comments], ROW()-ROWS(Table1[])))</f>
        <v>0</v>
      </c>
    </row>
    <row r="904" spans="1:15" x14ac:dyDescent="0.25">
      <c r="A904" cm="1">
        <f t="array" ref="A904">IF(ROW()&lt;=ROWS(Table1[]), INDEX(Table1[SurveyNo], ROW()), INDEX(Table2[SurveyNo], ROW()-ROWS(Table1[])))</f>
        <v>0</v>
      </c>
      <c r="B904" s="77" cm="1">
        <f t="array" ref="B904">IF(ROW()&lt;=ROWS(Table1[]), INDEX(Table1[Date], ROW()), INDEX(Table2[Date], ROW()-ROWS(Table1[])))</f>
        <v>45691</v>
      </c>
      <c r="C904" cm="1">
        <f t="array" ref="C904">IF(ROW()&lt;=ROWS(Table1[]), INDEX(Table1[SampleID], ROW()), INDEX(Table2[SampleID], ROW()-ROWS(Table1[])))</f>
        <v>0</v>
      </c>
      <c r="D904" t="str" cm="1">
        <f t="array" ref="D904">IF(ROW()&lt;=ROWS(Table1[]), INDEX(Table1[Survey], ROW()), INDEX(Table2[Survey], ROW()-ROWS(Table1[])))</f>
        <v>Chipps</v>
      </c>
      <c r="E904" t="str" cm="1">
        <f t="array" ref="E904">IF(ROW()&lt;=ROWS(Table1[]), INDEX(Table1[Station Code], ROW()), INDEX(Table2[Station], ROW()-ROWS(Table1[])))</f>
        <v>SB018M</v>
      </c>
      <c r="F904" cm="1">
        <f t="array" ref="F904">IF(ROW()&lt;=ROWS(Table1[]), INDEX(Table1[Region], ROW()), INDEX(Table2[Region], ROW()-ROWS(Table1[])))</f>
        <v>0</v>
      </c>
      <c r="G904" cm="1">
        <f t="array" ref="G904">IF(ROW()&lt;=ROWS(Table1[]), INDEX(Table1[Subregion], ROW()), INDEX(Table2[Subregion], ROW()-ROWS(Table1[])))</f>
        <v>0</v>
      </c>
      <c r="H904" t="str" cm="1">
        <f t="array" ref="H904">IF(ROW()&lt;=ROWS(Table1[]), INDEX(Table1[Stratum], ROW()), INDEX(Table2[Stratum], ROW()-ROWS(Table1[])))</f>
        <v>Chipps Island</v>
      </c>
      <c r="I904" cm="1">
        <f t="array" ref="I904">IF(ROW()&lt;=ROWS(Table1[]), INDEX(Table1[Fork Length], ROW()), INDEX(Table2[Length], ROW()-ROWS(Table1[])))</f>
        <v>77</v>
      </c>
      <c r="J904" cm="1">
        <f t="array" ref="J904">IF(ROW()&lt;=ROWS(Table1[]), INDEX(Table1[Catch], ROW()), INDEX(Table2[Frequency], ROW()-ROWS(Table1[])))</f>
        <v>1</v>
      </c>
      <c r="K904" t="str" cm="1">
        <f t="array" ref="K904">IF(ROW()&lt;=ROWS(Table1[]), INDEX(Table1[Life Stage], ROW()), INDEX(Table2[Life Stage], ROW()-ROWS(Table1[])))</f>
        <v>Juvenile</v>
      </c>
      <c r="L904" s="50" cm="1">
        <f t="array" ref="L904">IF(ROW()&lt;=ROWS(Table1[]), INDEX(Table1[SalvageSum], ROW()), INDEX(Table2[SalvageSum], ROW()-ROWS(Table1[])))</f>
        <v>0</v>
      </c>
      <c r="M904" s="50" cm="1">
        <f t="array" ref="M904">IF(ROW()&lt;=ROWS(Table1[]), INDEX(Table1[ExpSalv], ROW()), INDEX(Table2[ExpSalv], ROW()-ROWS(Table1[])))</f>
        <v>0</v>
      </c>
      <c r="N904" t="str" cm="1">
        <f t="array" ref="N904">IF(ROW()&lt;=ROWS(Table1[]), INDEX(Table1[Agency], ROW()), INDEX(Table2[Agency], ROW()-ROWS(Table1[])))</f>
        <v>USFWS</v>
      </c>
      <c r="O904" cm="1">
        <f t="array" ref="O904">IF(ROW()&lt;=ROWS(Table1[]), INDEX(Table1[Notes], ROW()), INDEX(Table2[Comments], ROW()-ROWS(Table1[])))</f>
        <v>0</v>
      </c>
    </row>
    <row r="905" spans="1:15" x14ac:dyDescent="0.25">
      <c r="A905" cm="1">
        <f t="array" ref="A905">IF(ROW()&lt;=ROWS(Table1[]), INDEX(Table1[SurveyNo], ROW()), INDEX(Table2[SurveyNo], ROW()-ROWS(Table1[])))</f>
        <v>0</v>
      </c>
      <c r="B905" s="77" cm="1">
        <f t="array" ref="B905">IF(ROW()&lt;=ROWS(Table1[]), INDEX(Table1[Date], ROW()), INDEX(Table2[Date], ROW()-ROWS(Table1[])))</f>
        <v>45691</v>
      </c>
      <c r="C905" cm="1">
        <f t="array" ref="C905">IF(ROW()&lt;=ROWS(Table1[]), INDEX(Table1[SampleID], ROW()), INDEX(Table2[SampleID], ROW()-ROWS(Table1[])))</f>
        <v>0</v>
      </c>
      <c r="D905" t="str" cm="1">
        <f t="array" ref="D905">IF(ROW()&lt;=ROWS(Table1[]), INDEX(Table1[Survey], ROW()), INDEX(Table2[Survey], ROW()-ROWS(Table1[])))</f>
        <v>Chipps</v>
      </c>
      <c r="E905" t="str" cm="1">
        <f t="array" ref="E905">IF(ROW()&lt;=ROWS(Table1[]), INDEX(Table1[Station Code], ROW()), INDEX(Table2[Station], ROW()-ROWS(Table1[])))</f>
        <v>SB018M</v>
      </c>
      <c r="F905" cm="1">
        <f t="array" ref="F905">IF(ROW()&lt;=ROWS(Table1[]), INDEX(Table1[Region], ROW()), INDEX(Table2[Region], ROW()-ROWS(Table1[])))</f>
        <v>0</v>
      </c>
      <c r="G905" cm="1">
        <f t="array" ref="G905">IF(ROW()&lt;=ROWS(Table1[]), INDEX(Table1[Subregion], ROW()), INDEX(Table2[Subregion], ROW()-ROWS(Table1[])))</f>
        <v>0</v>
      </c>
      <c r="H905" t="str" cm="1">
        <f t="array" ref="H905">IF(ROW()&lt;=ROWS(Table1[]), INDEX(Table1[Stratum], ROW()), INDEX(Table2[Stratum], ROW()-ROWS(Table1[])))</f>
        <v>Chipps Island</v>
      </c>
      <c r="I905" cm="1">
        <f t="array" ref="I905">IF(ROW()&lt;=ROWS(Table1[]), INDEX(Table1[Fork Length], ROW()), INDEX(Table2[Length], ROW()-ROWS(Table1[])))</f>
        <v>102</v>
      </c>
      <c r="J905" cm="1">
        <f t="array" ref="J905">IF(ROW()&lt;=ROWS(Table1[]), INDEX(Table1[Catch], ROW()), INDEX(Table2[Frequency], ROW()-ROWS(Table1[])))</f>
        <v>1</v>
      </c>
      <c r="K905" t="str" cm="1">
        <f t="array" ref="K905">IF(ROW()&lt;=ROWS(Table1[]), INDEX(Table1[Life Stage], ROW()), INDEX(Table2[Life Stage], ROW()-ROWS(Table1[])))</f>
        <v>Adult</v>
      </c>
      <c r="L905" s="50" cm="1">
        <f t="array" ref="L905">IF(ROW()&lt;=ROWS(Table1[]), INDEX(Table1[SalvageSum], ROW()), INDEX(Table2[SalvageSum], ROW()-ROWS(Table1[])))</f>
        <v>0</v>
      </c>
      <c r="M905" s="50" cm="1">
        <f t="array" ref="M905">IF(ROW()&lt;=ROWS(Table1[]), INDEX(Table1[ExpSalv], ROW()), INDEX(Table2[ExpSalv], ROW()-ROWS(Table1[])))</f>
        <v>0</v>
      </c>
      <c r="N905" t="str" cm="1">
        <f t="array" ref="N905">IF(ROW()&lt;=ROWS(Table1[]), INDEX(Table1[Agency], ROW()), INDEX(Table2[Agency], ROW()-ROWS(Table1[])))</f>
        <v>USFWS</v>
      </c>
      <c r="O905" cm="1">
        <f t="array" ref="O905">IF(ROW()&lt;=ROWS(Table1[]), INDEX(Table1[Notes], ROW()), INDEX(Table2[Comments], ROW()-ROWS(Table1[])))</f>
        <v>0</v>
      </c>
    </row>
    <row r="906" spans="1:15" x14ac:dyDescent="0.25">
      <c r="A906" cm="1">
        <f t="array" ref="A906">IF(ROW()&lt;=ROWS(Table1[]), INDEX(Table1[SurveyNo], ROW()), INDEX(Table2[SurveyNo], ROW()-ROWS(Table1[])))</f>
        <v>0</v>
      </c>
      <c r="B906" s="77" cm="1">
        <f t="array" ref="B906">IF(ROW()&lt;=ROWS(Table1[]), INDEX(Table1[Date], ROW()), INDEX(Table2[Date], ROW()-ROWS(Table1[])))</f>
        <v>45691</v>
      </c>
      <c r="C906" cm="1">
        <f t="array" ref="C906">IF(ROW()&lt;=ROWS(Table1[]), INDEX(Table1[SampleID], ROW()), INDEX(Table2[SampleID], ROW()-ROWS(Table1[])))</f>
        <v>0</v>
      </c>
      <c r="D906" t="str" cm="1">
        <f t="array" ref="D906">IF(ROW()&lt;=ROWS(Table1[]), INDEX(Table1[Survey], ROW()), INDEX(Table2[Survey], ROW()-ROWS(Table1[])))</f>
        <v>Chipps</v>
      </c>
      <c r="E906" t="str" cm="1">
        <f t="array" ref="E906">IF(ROW()&lt;=ROWS(Table1[]), INDEX(Table1[Station Code], ROW()), INDEX(Table2[Station], ROW()-ROWS(Table1[])))</f>
        <v>SB018M</v>
      </c>
      <c r="F906" cm="1">
        <f t="array" ref="F906">IF(ROW()&lt;=ROWS(Table1[]), INDEX(Table1[Region], ROW()), INDEX(Table2[Region], ROW()-ROWS(Table1[])))</f>
        <v>0</v>
      </c>
      <c r="G906" cm="1">
        <f t="array" ref="G906">IF(ROW()&lt;=ROWS(Table1[]), INDEX(Table1[Subregion], ROW()), INDEX(Table2[Subregion], ROW()-ROWS(Table1[])))</f>
        <v>0</v>
      </c>
      <c r="H906" t="str" cm="1">
        <f t="array" ref="H906">IF(ROW()&lt;=ROWS(Table1[]), INDEX(Table1[Stratum], ROW()), INDEX(Table2[Stratum], ROW()-ROWS(Table1[])))</f>
        <v>Chipps Island</v>
      </c>
      <c r="I906" cm="1">
        <f t="array" ref="I906">IF(ROW()&lt;=ROWS(Table1[]), INDEX(Table1[Fork Length], ROW()), INDEX(Table2[Length], ROW()-ROWS(Table1[])))</f>
        <v>75</v>
      </c>
      <c r="J906" cm="1">
        <f t="array" ref="J906">IF(ROW()&lt;=ROWS(Table1[]), INDEX(Table1[Catch], ROW()), INDEX(Table2[Frequency], ROW()-ROWS(Table1[])))</f>
        <v>1</v>
      </c>
      <c r="K906" t="str" cm="1">
        <f t="array" ref="K906">IF(ROW()&lt;=ROWS(Table1[]), INDEX(Table1[Life Stage], ROW()), INDEX(Table2[Life Stage], ROW()-ROWS(Table1[])))</f>
        <v>Juvenile</v>
      </c>
      <c r="L906" s="50" cm="1">
        <f t="array" ref="L906">IF(ROW()&lt;=ROWS(Table1[]), INDEX(Table1[SalvageSum], ROW()), INDEX(Table2[SalvageSum], ROW()-ROWS(Table1[])))</f>
        <v>0</v>
      </c>
      <c r="M906" s="50" cm="1">
        <f t="array" ref="M906">IF(ROW()&lt;=ROWS(Table1[]), INDEX(Table1[ExpSalv], ROW()), INDEX(Table2[ExpSalv], ROW()-ROWS(Table1[])))</f>
        <v>0</v>
      </c>
      <c r="N906" t="str" cm="1">
        <f t="array" ref="N906">IF(ROW()&lt;=ROWS(Table1[]), INDEX(Table1[Agency], ROW()), INDEX(Table2[Agency], ROW()-ROWS(Table1[])))</f>
        <v>USFWS</v>
      </c>
      <c r="O906" cm="1">
        <f t="array" ref="O906">IF(ROW()&lt;=ROWS(Table1[]), INDEX(Table1[Notes], ROW()), INDEX(Table2[Comments], ROW()-ROWS(Table1[])))</f>
        <v>0</v>
      </c>
    </row>
    <row r="907" spans="1:15" x14ac:dyDescent="0.25">
      <c r="A907" cm="1">
        <f t="array" ref="A907">IF(ROW()&lt;=ROWS(Table1[]), INDEX(Table1[SurveyNo], ROW()), INDEX(Table2[SurveyNo], ROW()-ROWS(Table1[])))</f>
        <v>0</v>
      </c>
      <c r="B907" s="77" cm="1">
        <f t="array" ref="B907">IF(ROW()&lt;=ROWS(Table1[]), INDEX(Table1[Date], ROW()), INDEX(Table2[Date], ROW()-ROWS(Table1[])))</f>
        <v>45691</v>
      </c>
      <c r="C907" cm="1">
        <f t="array" ref="C907">IF(ROW()&lt;=ROWS(Table1[]), INDEX(Table1[SampleID], ROW()), INDEX(Table2[SampleID], ROW()-ROWS(Table1[])))</f>
        <v>0</v>
      </c>
      <c r="D907" t="str" cm="1">
        <f t="array" ref="D907">IF(ROW()&lt;=ROWS(Table1[]), INDEX(Table1[Survey], ROW()), INDEX(Table2[Survey], ROW()-ROWS(Table1[])))</f>
        <v>Chipps</v>
      </c>
      <c r="E907" t="str" cm="1">
        <f t="array" ref="E907">IF(ROW()&lt;=ROWS(Table1[]), INDEX(Table1[Station Code], ROW()), INDEX(Table2[Station], ROW()-ROWS(Table1[])))</f>
        <v>SB018M</v>
      </c>
      <c r="F907" cm="1">
        <f t="array" ref="F907">IF(ROW()&lt;=ROWS(Table1[]), INDEX(Table1[Region], ROW()), INDEX(Table2[Region], ROW()-ROWS(Table1[])))</f>
        <v>0</v>
      </c>
      <c r="G907" cm="1">
        <f t="array" ref="G907">IF(ROW()&lt;=ROWS(Table1[]), INDEX(Table1[Subregion], ROW()), INDEX(Table2[Subregion], ROW()-ROWS(Table1[])))</f>
        <v>0</v>
      </c>
      <c r="H907" t="str" cm="1">
        <f t="array" ref="H907">IF(ROW()&lt;=ROWS(Table1[]), INDEX(Table1[Stratum], ROW()), INDEX(Table2[Stratum], ROW()-ROWS(Table1[])))</f>
        <v>Chipps Island</v>
      </c>
      <c r="I907" cm="1">
        <f t="array" ref="I907">IF(ROW()&lt;=ROWS(Table1[]), INDEX(Table1[Fork Length], ROW()), INDEX(Table2[Length], ROW()-ROWS(Table1[])))</f>
        <v>119</v>
      </c>
      <c r="J907" cm="1">
        <f t="array" ref="J907">IF(ROW()&lt;=ROWS(Table1[]), INDEX(Table1[Catch], ROW()), INDEX(Table2[Frequency], ROW()-ROWS(Table1[])))</f>
        <v>1</v>
      </c>
      <c r="K907" t="str" cm="1">
        <f t="array" ref="K907">IF(ROW()&lt;=ROWS(Table1[]), INDEX(Table1[Life Stage], ROW()), INDEX(Table2[Life Stage], ROW()-ROWS(Table1[])))</f>
        <v>Adult</v>
      </c>
      <c r="L907" s="50" cm="1">
        <f t="array" ref="L907">IF(ROW()&lt;=ROWS(Table1[]), INDEX(Table1[SalvageSum], ROW()), INDEX(Table2[SalvageSum], ROW()-ROWS(Table1[])))</f>
        <v>0</v>
      </c>
      <c r="M907" s="50" cm="1">
        <f t="array" ref="M907">IF(ROW()&lt;=ROWS(Table1[]), INDEX(Table1[ExpSalv], ROW()), INDEX(Table2[ExpSalv], ROW()-ROWS(Table1[])))</f>
        <v>0</v>
      </c>
      <c r="N907" t="str" cm="1">
        <f t="array" ref="N907">IF(ROW()&lt;=ROWS(Table1[]), INDEX(Table1[Agency], ROW()), INDEX(Table2[Agency], ROW()-ROWS(Table1[])))</f>
        <v>USFWS</v>
      </c>
      <c r="O907" cm="1">
        <f t="array" ref="O907">IF(ROW()&lt;=ROWS(Table1[]), INDEX(Table1[Notes], ROW()), INDEX(Table2[Comments], ROW()-ROWS(Table1[])))</f>
        <v>0</v>
      </c>
    </row>
    <row r="908" spans="1:15" x14ac:dyDescent="0.25">
      <c r="A908" cm="1">
        <f t="array" ref="A908">IF(ROW()&lt;=ROWS(Table1[]), INDEX(Table1[SurveyNo], ROW()), INDEX(Table2[SurveyNo], ROW()-ROWS(Table1[])))</f>
        <v>0</v>
      </c>
      <c r="B908" s="77" cm="1">
        <f t="array" ref="B908">IF(ROW()&lt;=ROWS(Table1[]), INDEX(Table1[Date], ROW()), INDEX(Table2[Date], ROW()-ROWS(Table1[])))</f>
        <v>45691</v>
      </c>
      <c r="C908" cm="1">
        <f t="array" ref="C908">IF(ROW()&lt;=ROWS(Table1[]), INDEX(Table1[SampleID], ROW()), INDEX(Table2[SampleID], ROW()-ROWS(Table1[])))</f>
        <v>0</v>
      </c>
      <c r="D908" t="str" cm="1">
        <f t="array" ref="D908">IF(ROW()&lt;=ROWS(Table1[]), INDEX(Table1[Survey], ROW()), INDEX(Table2[Survey], ROW()-ROWS(Table1[])))</f>
        <v>Chipps</v>
      </c>
      <c r="E908" t="str" cm="1">
        <f t="array" ref="E908">IF(ROW()&lt;=ROWS(Table1[]), INDEX(Table1[Station Code], ROW()), INDEX(Table2[Station], ROW()-ROWS(Table1[])))</f>
        <v>SB018S</v>
      </c>
      <c r="F908" cm="1">
        <f t="array" ref="F908">IF(ROW()&lt;=ROWS(Table1[]), INDEX(Table1[Region], ROW()), INDEX(Table2[Region], ROW()-ROWS(Table1[])))</f>
        <v>0</v>
      </c>
      <c r="G908" cm="1">
        <f t="array" ref="G908">IF(ROW()&lt;=ROWS(Table1[]), INDEX(Table1[Subregion], ROW()), INDEX(Table2[Subregion], ROW()-ROWS(Table1[])))</f>
        <v>0</v>
      </c>
      <c r="H908" t="str" cm="1">
        <f t="array" ref="H908">IF(ROW()&lt;=ROWS(Table1[]), INDEX(Table1[Stratum], ROW()), INDEX(Table2[Stratum], ROW()-ROWS(Table1[])))</f>
        <v>Chipps Island</v>
      </c>
      <c r="I908" cm="1">
        <f t="array" ref="I908">IF(ROW()&lt;=ROWS(Table1[]), INDEX(Table1[Fork Length], ROW()), INDEX(Table2[Length], ROW()-ROWS(Table1[])))</f>
        <v>74</v>
      </c>
      <c r="J908" cm="1">
        <f t="array" ref="J908">IF(ROW()&lt;=ROWS(Table1[]), INDEX(Table1[Catch], ROW()), INDEX(Table2[Frequency], ROW()-ROWS(Table1[])))</f>
        <v>1</v>
      </c>
      <c r="K908" t="str" cm="1">
        <f t="array" ref="K908">IF(ROW()&lt;=ROWS(Table1[]), INDEX(Table1[Life Stage], ROW()), INDEX(Table2[Life Stage], ROW()-ROWS(Table1[])))</f>
        <v>Juvenile</v>
      </c>
      <c r="L908" s="50" cm="1">
        <f t="array" ref="L908">IF(ROW()&lt;=ROWS(Table1[]), INDEX(Table1[SalvageSum], ROW()), INDEX(Table2[SalvageSum], ROW()-ROWS(Table1[])))</f>
        <v>0</v>
      </c>
      <c r="M908" s="50" cm="1">
        <f t="array" ref="M908">IF(ROW()&lt;=ROWS(Table1[]), INDEX(Table1[ExpSalv], ROW()), INDEX(Table2[ExpSalv], ROW()-ROWS(Table1[])))</f>
        <v>0</v>
      </c>
      <c r="N908" t="str" cm="1">
        <f t="array" ref="N908">IF(ROW()&lt;=ROWS(Table1[]), INDEX(Table1[Agency], ROW()), INDEX(Table2[Agency], ROW()-ROWS(Table1[])))</f>
        <v>USFWS</v>
      </c>
      <c r="O908" cm="1">
        <f t="array" ref="O908">IF(ROW()&lt;=ROWS(Table1[]), INDEX(Table1[Notes], ROW()), INDEX(Table2[Comments], ROW()-ROWS(Table1[])))</f>
        <v>0</v>
      </c>
    </row>
    <row r="909" spans="1:15" x14ac:dyDescent="0.25">
      <c r="A909" cm="1">
        <f t="array" ref="A909">IF(ROW()&lt;=ROWS(Table1[]), INDEX(Table1[SurveyNo], ROW()), INDEX(Table2[SurveyNo], ROW()-ROWS(Table1[])))</f>
        <v>0</v>
      </c>
      <c r="B909" s="77" cm="1">
        <f t="array" ref="B909">IF(ROW()&lt;=ROWS(Table1[]), INDEX(Table1[Date], ROW()), INDEX(Table2[Date], ROW()-ROWS(Table1[])))</f>
        <v>45691</v>
      </c>
      <c r="C909" cm="1">
        <f t="array" ref="C909">IF(ROW()&lt;=ROWS(Table1[]), INDEX(Table1[SampleID], ROW()), INDEX(Table2[SampleID], ROW()-ROWS(Table1[])))</f>
        <v>0</v>
      </c>
      <c r="D909" t="str" cm="1">
        <f t="array" ref="D909">IF(ROW()&lt;=ROWS(Table1[]), INDEX(Table1[Survey], ROW()), INDEX(Table2[Survey], ROW()-ROWS(Table1[])))</f>
        <v>Chipps</v>
      </c>
      <c r="E909" t="str" cm="1">
        <f t="array" ref="E909">IF(ROW()&lt;=ROWS(Table1[]), INDEX(Table1[Station Code], ROW()), INDEX(Table2[Station], ROW()-ROWS(Table1[])))</f>
        <v>SB018S</v>
      </c>
      <c r="F909" cm="1">
        <f t="array" ref="F909">IF(ROW()&lt;=ROWS(Table1[]), INDEX(Table1[Region], ROW()), INDEX(Table2[Region], ROW()-ROWS(Table1[])))</f>
        <v>0</v>
      </c>
      <c r="G909" cm="1">
        <f t="array" ref="G909">IF(ROW()&lt;=ROWS(Table1[]), INDEX(Table1[Subregion], ROW()), INDEX(Table2[Subregion], ROW()-ROWS(Table1[])))</f>
        <v>0</v>
      </c>
      <c r="H909" t="str" cm="1">
        <f t="array" ref="H909">IF(ROW()&lt;=ROWS(Table1[]), INDEX(Table1[Stratum], ROW()), INDEX(Table2[Stratum], ROW()-ROWS(Table1[])))</f>
        <v>Chipps Island</v>
      </c>
      <c r="I909" cm="1">
        <f t="array" ref="I909">IF(ROW()&lt;=ROWS(Table1[]), INDEX(Table1[Fork Length], ROW()), INDEX(Table2[Length], ROW()-ROWS(Table1[])))</f>
        <v>78</v>
      </c>
      <c r="J909" cm="1">
        <f t="array" ref="J909">IF(ROW()&lt;=ROWS(Table1[]), INDEX(Table1[Catch], ROW()), INDEX(Table2[Frequency], ROW()-ROWS(Table1[])))</f>
        <v>1</v>
      </c>
      <c r="K909" t="str" cm="1">
        <f t="array" ref="K909">IF(ROW()&lt;=ROWS(Table1[]), INDEX(Table1[Life Stage], ROW()), INDEX(Table2[Life Stage], ROW()-ROWS(Table1[])))</f>
        <v>Juvenile</v>
      </c>
      <c r="L909" s="50" cm="1">
        <f t="array" ref="L909">IF(ROW()&lt;=ROWS(Table1[]), INDEX(Table1[SalvageSum], ROW()), INDEX(Table2[SalvageSum], ROW()-ROWS(Table1[])))</f>
        <v>0</v>
      </c>
      <c r="M909" s="50" cm="1">
        <f t="array" ref="M909">IF(ROW()&lt;=ROWS(Table1[]), INDEX(Table1[ExpSalv], ROW()), INDEX(Table2[ExpSalv], ROW()-ROWS(Table1[])))</f>
        <v>0</v>
      </c>
      <c r="N909" t="str" cm="1">
        <f t="array" ref="N909">IF(ROW()&lt;=ROWS(Table1[]), INDEX(Table1[Agency], ROW()), INDEX(Table2[Agency], ROW()-ROWS(Table1[])))</f>
        <v>USFWS</v>
      </c>
      <c r="O909" cm="1">
        <f t="array" ref="O909">IF(ROW()&lt;=ROWS(Table1[]), INDEX(Table1[Notes], ROW()), INDEX(Table2[Comments], ROW()-ROWS(Table1[])))</f>
        <v>0</v>
      </c>
    </row>
    <row r="910" spans="1:15" x14ac:dyDescent="0.25">
      <c r="A910" cm="1">
        <f t="array" ref="A910">IF(ROW()&lt;=ROWS(Table1[]), INDEX(Table1[SurveyNo], ROW()), INDEX(Table2[SurveyNo], ROW()-ROWS(Table1[])))</f>
        <v>0</v>
      </c>
      <c r="B910" s="77" cm="1">
        <f t="array" ref="B910">IF(ROW()&lt;=ROWS(Table1[]), INDEX(Table1[Date], ROW()), INDEX(Table2[Date], ROW()-ROWS(Table1[])))</f>
        <v>45693</v>
      </c>
      <c r="C910" cm="1">
        <f t="array" ref="C910">IF(ROW()&lt;=ROWS(Table1[]), INDEX(Table1[SampleID], ROW()), INDEX(Table2[SampleID], ROW()-ROWS(Table1[])))</f>
        <v>0</v>
      </c>
      <c r="D910" t="str" cm="1">
        <f t="array" ref="D910">IF(ROW()&lt;=ROWS(Table1[]), INDEX(Table1[Survey], ROW()), INDEX(Table2[Survey], ROW()-ROWS(Table1[])))</f>
        <v>Chipps</v>
      </c>
      <c r="E910" t="str" cm="1">
        <f t="array" ref="E910">IF(ROW()&lt;=ROWS(Table1[]), INDEX(Table1[Station Code], ROW()), INDEX(Table2[Station], ROW()-ROWS(Table1[])))</f>
        <v>SB018S</v>
      </c>
      <c r="F910" cm="1">
        <f t="array" ref="F910">IF(ROW()&lt;=ROWS(Table1[]), INDEX(Table1[Region], ROW()), INDEX(Table2[Region], ROW()-ROWS(Table1[])))</f>
        <v>0</v>
      </c>
      <c r="G910" cm="1">
        <f t="array" ref="G910">IF(ROW()&lt;=ROWS(Table1[]), INDEX(Table1[Subregion], ROW()), INDEX(Table2[Subregion], ROW()-ROWS(Table1[])))</f>
        <v>0</v>
      </c>
      <c r="H910" t="str" cm="1">
        <f t="array" ref="H910">IF(ROW()&lt;=ROWS(Table1[]), INDEX(Table1[Stratum], ROW()), INDEX(Table2[Stratum], ROW()-ROWS(Table1[])))</f>
        <v>Chipps Island</v>
      </c>
      <c r="I910" cm="1">
        <f t="array" ref="I910">IF(ROW()&lt;=ROWS(Table1[]), INDEX(Table1[Fork Length], ROW()), INDEX(Table2[Length], ROW()-ROWS(Table1[])))</f>
        <v>117</v>
      </c>
      <c r="J910" cm="1">
        <f t="array" ref="J910">IF(ROW()&lt;=ROWS(Table1[]), INDEX(Table1[Catch], ROW()), INDEX(Table2[Frequency], ROW()-ROWS(Table1[])))</f>
        <v>1</v>
      </c>
      <c r="K910" t="str" cm="1">
        <f t="array" ref="K910">IF(ROW()&lt;=ROWS(Table1[]), INDEX(Table1[Life Stage], ROW()), INDEX(Table2[Life Stage], ROW()-ROWS(Table1[])))</f>
        <v>Adult</v>
      </c>
      <c r="L910" s="50" cm="1">
        <f t="array" ref="L910">IF(ROW()&lt;=ROWS(Table1[]), INDEX(Table1[SalvageSum], ROW()), INDEX(Table2[SalvageSum], ROW()-ROWS(Table1[])))</f>
        <v>0</v>
      </c>
      <c r="M910" s="50" cm="1">
        <f t="array" ref="M910">IF(ROW()&lt;=ROWS(Table1[]), INDEX(Table1[ExpSalv], ROW()), INDEX(Table2[ExpSalv], ROW()-ROWS(Table1[])))</f>
        <v>0</v>
      </c>
      <c r="N910" t="str" cm="1">
        <f t="array" ref="N910">IF(ROW()&lt;=ROWS(Table1[]), INDEX(Table1[Agency], ROW()), INDEX(Table2[Agency], ROW()-ROWS(Table1[])))</f>
        <v>USFWS</v>
      </c>
      <c r="O910" cm="1">
        <f t="array" ref="O910">IF(ROW()&lt;=ROWS(Table1[]), INDEX(Table1[Notes], ROW()), INDEX(Table2[Comments], ROW()-ROWS(Table1[])))</f>
        <v>0</v>
      </c>
    </row>
    <row r="911" spans="1:15" x14ac:dyDescent="0.25">
      <c r="A911" cm="1">
        <f t="array" ref="A911">IF(ROW()&lt;=ROWS(Table1[]), INDEX(Table1[SurveyNo], ROW()), INDEX(Table2[SurveyNo], ROW()-ROWS(Table1[])))</f>
        <v>0</v>
      </c>
      <c r="B911" s="77" cm="1">
        <f t="array" ref="B911">IF(ROW()&lt;=ROWS(Table1[]), INDEX(Table1[Date], ROW()), INDEX(Table2[Date], ROW()-ROWS(Table1[])))</f>
        <v>45695</v>
      </c>
      <c r="C911" cm="1">
        <f t="array" ref="C911">IF(ROW()&lt;=ROWS(Table1[]), INDEX(Table1[SampleID], ROW()), INDEX(Table2[SampleID], ROW()-ROWS(Table1[])))</f>
        <v>0</v>
      </c>
      <c r="D911" t="str" cm="1">
        <f t="array" ref="D911">IF(ROW()&lt;=ROWS(Table1[]), INDEX(Table1[Survey], ROW()), INDEX(Table2[Survey], ROW()-ROWS(Table1[])))</f>
        <v>Chipps</v>
      </c>
      <c r="E911" t="str" cm="1">
        <f t="array" ref="E911">IF(ROW()&lt;=ROWS(Table1[]), INDEX(Table1[Station Code], ROW()), INDEX(Table2[Station], ROW()-ROWS(Table1[])))</f>
        <v>SB018S</v>
      </c>
      <c r="F911" cm="1">
        <f t="array" ref="F911">IF(ROW()&lt;=ROWS(Table1[]), INDEX(Table1[Region], ROW()), INDEX(Table2[Region], ROW()-ROWS(Table1[])))</f>
        <v>0</v>
      </c>
      <c r="G911" cm="1">
        <f t="array" ref="G911">IF(ROW()&lt;=ROWS(Table1[]), INDEX(Table1[Subregion], ROW()), INDEX(Table2[Subregion], ROW()-ROWS(Table1[])))</f>
        <v>0</v>
      </c>
      <c r="H911" t="str" cm="1">
        <f t="array" ref="H911">IF(ROW()&lt;=ROWS(Table1[]), INDEX(Table1[Stratum], ROW()), INDEX(Table2[Stratum], ROW()-ROWS(Table1[])))</f>
        <v>Chipps Island</v>
      </c>
      <c r="I911" cm="1">
        <f t="array" ref="I911">IF(ROW()&lt;=ROWS(Table1[]), INDEX(Table1[Fork Length], ROW()), INDEX(Table2[Length], ROW()-ROWS(Table1[])))</f>
        <v>77</v>
      </c>
      <c r="J911" cm="1">
        <f t="array" ref="J911">IF(ROW()&lt;=ROWS(Table1[]), INDEX(Table1[Catch], ROW()), INDEX(Table2[Frequency], ROW()-ROWS(Table1[])))</f>
        <v>1</v>
      </c>
      <c r="K911" t="str" cm="1">
        <f t="array" ref="K911">IF(ROW()&lt;=ROWS(Table1[]), INDEX(Table1[Life Stage], ROW()), INDEX(Table2[Life Stage], ROW()-ROWS(Table1[])))</f>
        <v>Juvenile</v>
      </c>
      <c r="L911" s="50" cm="1">
        <f t="array" ref="L911">IF(ROW()&lt;=ROWS(Table1[]), INDEX(Table1[SalvageSum], ROW()), INDEX(Table2[SalvageSum], ROW()-ROWS(Table1[])))</f>
        <v>0</v>
      </c>
      <c r="M911" s="50" cm="1">
        <f t="array" ref="M911">IF(ROW()&lt;=ROWS(Table1[]), INDEX(Table1[ExpSalv], ROW()), INDEX(Table2[ExpSalv], ROW()-ROWS(Table1[])))</f>
        <v>0</v>
      </c>
      <c r="N911" t="str" cm="1">
        <f t="array" ref="N911">IF(ROW()&lt;=ROWS(Table1[]), INDEX(Table1[Agency], ROW()), INDEX(Table2[Agency], ROW()-ROWS(Table1[])))</f>
        <v>USFWS</v>
      </c>
      <c r="O911" cm="1">
        <f t="array" ref="O911">IF(ROW()&lt;=ROWS(Table1[]), INDEX(Table1[Notes], ROW()), INDEX(Table2[Comments], ROW()-ROWS(Table1[])))</f>
        <v>0</v>
      </c>
    </row>
    <row r="912" spans="1:15" x14ac:dyDescent="0.25">
      <c r="A912" cm="1">
        <f t="array" ref="A912">IF(ROW()&lt;=ROWS(Table1[]), INDEX(Table1[SurveyNo], ROW()), INDEX(Table2[SurveyNo], ROW()-ROWS(Table1[])))</f>
        <v>0</v>
      </c>
      <c r="B912" s="77" cm="1">
        <f t="array" ref="B912">IF(ROW()&lt;=ROWS(Table1[]), INDEX(Table1[Date], ROW()), INDEX(Table2[Date], ROW()-ROWS(Table1[])))</f>
        <v>45695</v>
      </c>
      <c r="C912" cm="1">
        <f t="array" ref="C912">IF(ROW()&lt;=ROWS(Table1[]), INDEX(Table1[SampleID], ROW()), INDEX(Table2[SampleID], ROW()-ROWS(Table1[])))</f>
        <v>0</v>
      </c>
      <c r="D912" t="str" cm="1">
        <f t="array" ref="D912">IF(ROW()&lt;=ROWS(Table1[]), INDEX(Table1[Survey], ROW()), INDEX(Table2[Survey], ROW()-ROWS(Table1[])))</f>
        <v>Chipps</v>
      </c>
      <c r="E912" t="str" cm="1">
        <f t="array" ref="E912">IF(ROW()&lt;=ROWS(Table1[]), INDEX(Table1[Station Code], ROW()), INDEX(Table2[Station], ROW()-ROWS(Table1[])))</f>
        <v>SB018N</v>
      </c>
      <c r="F912" cm="1">
        <f t="array" ref="F912">IF(ROW()&lt;=ROWS(Table1[]), INDEX(Table1[Region], ROW()), INDEX(Table2[Region], ROW()-ROWS(Table1[])))</f>
        <v>0</v>
      </c>
      <c r="G912" cm="1">
        <f t="array" ref="G912">IF(ROW()&lt;=ROWS(Table1[]), INDEX(Table1[Subregion], ROW()), INDEX(Table2[Subregion], ROW()-ROWS(Table1[])))</f>
        <v>0</v>
      </c>
      <c r="H912" t="str" cm="1">
        <f t="array" ref="H912">IF(ROW()&lt;=ROWS(Table1[]), INDEX(Table1[Stratum], ROW()), INDEX(Table2[Stratum], ROW()-ROWS(Table1[])))</f>
        <v>Chipps Island</v>
      </c>
      <c r="I912" cm="1">
        <f t="array" ref="I912">IF(ROW()&lt;=ROWS(Table1[]), INDEX(Table1[Fork Length], ROW()), INDEX(Table2[Length], ROW()-ROWS(Table1[])))</f>
        <v>80</v>
      </c>
      <c r="J912" cm="1">
        <f t="array" ref="J912">IF(ROW()&lt;=ROWS(Table1[]), INDEX(Table1[Catch], ROW()), INDEX(Table2[Frequency], ROW()-ROWS(Table1[])))</f>
        <v>1</v>
      </c>
      <c r="K912" t="str" cm="1">
        <f t="array" ref="K912">IF(ROW()&lt;=ROWS(Table1[]), INDEX(Table1[Life Stage], ROW()), INDEX(Table2[Life Stage], ROW()-ROWS(Table1[])))</f>
        <v>Juvenile</v>
      </c>
      <c r="L912" s="50" cm="1">
        <f t="array" ref="L912">IF(ROW()&lt;=ROWS(Table1[]), INDEX(Table1[SalvageSum], ROW()), INDEX(Table2[SalvageSum], ROW()-ROWS(Table1[])))</f>
        <v>0</v>
      </c>
      <c r="M912" s="50" cm="1">
        <f t="array" ref="M912">IF(ROW()&lt;=ROWS(Table1[]), INDEX(Table1[ExpSalv], ROW()), INDEX(Table2[ExpSalv], ROW()-ROWS(Table1[])))</f>
        <v>0</v>
      </c>
      <c r="N912" t="str" cm="1">
        <f t="array" ref="N912">IF(ROW()&lt;=ROWS(Table1[]), INDEX(Table1[Agency], ROW()), INDEX(Table2[Agency], ROW()-ROWS(Table1[])))</f>
        <v>USFWS</v>
      </c>
      <c r="O912" cm="1">
        <f t="array" ref="O912">IF(ROW()&lt;=ROWS(Table1[]), INDEX(Table1[Notes], ROW()), INDEX(Table2[Comments], ROW()-ROWS(Table1[])))</f>
        <v>0</v>
      </c>
    </row>
    <row r="913" spans="1:15" x14ac:dyDescent="0.25">
      <c r="A913" cm="1">
        <f t="array" ref="A913">IF(ROW()&lt;=ROWS(Table1[]), INDEX(Table1[SurveyNo], ROW()), INDEX(Table2[SurveyNo], ROW()-ROWS(Table1[])))</f>
        <v>0</v>
      </c>
      <c r="B913" s="77" cm="1">
        <f t="array" ref="B913">IF(ROW()&lt;=ROWS(Table1[]), INDEX(Table1[Date], ROW()), INDEX(Table2[Date], ROW()-ROWS(Table1[])))</f>
        <v>45695</v>
      </c>
      <c r="C913" cm="1">
        <f t="array" ref="C913">IF(ROW()&lt;=ROWS(Table1[]), INDEX(Table1[SampleID], ROW()), INDEX(Table2[SampleID], ROW()-ROWS(Table1[])))</f>
        <v>0</v>
      </c>
      <c r="D913" t="str" cm="1">
        <f t="array" ref="D913">IF(ROW()&lt;=ROWS(Table1[]), INDEX(Table1[Survey], ROW()), INDEX(Table2[Survey], ROW()-ROWS(Table1[])))</f>
        <v>Chipps</v>
      </c>
      <c r="E913" t="str" cm="1">
        <f t="array" ref="E913">IF(ROW()&lt;=ROWS(Table1[]), INDEX(Table1[Station Code], ROW()), INDEX(Table2[Station], ROW()-ROWS(Table1[])))</f>
        <v>SB018N</v>
      </c>
      <c r="F913" cm="1">
        <f t="array" ref="F913">IF(ROW()&lt;=ROWS(Table1[]), INDEX(Table1[Region], ROW()), INDEX(Table2[Region], ROW()-ROWS(Table1[])))</f>
        <v>0</v>
      </c>
      <c r="G913" cm="1">
        <f t="array" ref="G913">IF(ROW()&lt;=ROWS(Table1[]), INDEX(Table1[Subregion], ROW()), INDEX(Table2[Subregion], ROW()-ROWS(Table1[])))</f>
        <v>0</v>
      </c>
      <c r="H913" t="str" cm="1">
        <f t="array" ref="H913">IF(ROW()&lt;=ROWS(Table1[]), INDEX(Table1[Stratum], ROW()), INDEX(Table2[Stratum], ROW()-ROWS(Table1[])))</f>
        <v>Chipps Island</v>
      </c>
      <c r="I913" cm="1">
        <f t="array" ref="I913">IF(ROW()&lt;=ROWS(Table1[]), INDEX(Table1[Fork Length], ROW()), INDEX(Table2[Length], ROW()-ROWS(Table1[])))</f>
        <v>90</v>
      </c>
      <c r="J913" cm="1">
        <f t="array" ref="J913">IF(ROW()&lt;=ROWS(Table1[]), INDEX(Table1[Catch], ROW()), INDEX(Table2[Frequency], ROW()-ROWS(Table1[])))</f>
        <v>1</v>
      </c>
      <c r="K913" t="str" cm="1">
        <f t="array" ref="K913">IF(ROW()&lt;=ROWS(Table1[]), INDEX(Table1[Life Stage], ROW()), INDEX(Table2[Life Stage], ROW()-ROWS(Table1[])))</f>
        <v>Adult</v>
      </c>
      <c r="L913" s="50" cm="1">
        <f t="array" ref="L913">IF(ROW()&lt;=ROWS(Table1[]), INDEX(Table1[SalvageSum], ROW()), INDEX(Table2[SalvageSum], ROW()-ROWS(Table1[])))</f>
        <v>0</v>
      </c>
      <c r="M913" s="50" cm="1">
        <f t="array" ref="M913">IF(ROW()&lt;=ROWS(Table1[]), INDEX(Table1[ExpSalv], ROW()), INDEX(Table2[ExpSalv], ROW()-ROWS(Table1[])))</f>
        <v>0</v>
      </c>
      <c r="N913" t="str" cm="1">
        <f t="array" ref="N913">IF(ROW()&lt;=ROWS(Table1[]), INDEX(Table1[Agency], ROW()), INDEX(Table2[Agency], ROW()-ROWS(Table1[])))</f>
        <v>USFWS</v>
      </c>
      <c r="O913" cm="1">
        <f t="array" ref="O913">IF(ROW()&lt;=ROWS(Table1[]), INDEX(Table1[Notes], ROW()), INDEX(Table2[Comments], ROW()-ROWS(Table1[])))</f>
        <v>0</v>
      </c>
    </row>
    <row r="914" spans="1:15" x14ac:dyDescent="0.25">
      <c r="A914" cm="1">
        <f t="array" ref="A914">IF(ROW()&lt;=ROWS(Table1[]), INDEX(Table1[SurveyNo], ROW()), INDEX(Table2[SurveyNo], ROW()-ROWS(Table1[])))</f>
        <v>0</v>
      </c>
      <c r="B914" s="77" cm="1">
        <f t="array" ref="B914">IF(ROW()&lt;=ROWS(Table1[]), INDEX(Table1[Date], ROW()), INDEX(Table2[Date], ROW()-ROWS(Table1[])))</f>
        <v>45698</v>
      </c>
      <c r="C914" cm="1">
        <f t="array" ref="C914">IF(ROW()&lt;=ROWS(Table1[]), INDEX(Table1[SampleID], ROW()), INDEX(Table2[SampleID], ROW()-ROWS(Table1[])))</f>
        <v>725693</v>
      </c>
      <c r="D914" t="str" cm="1">
        <f t="array" ref="D914">IF(ROW()&lt;=ROWS(Table1[]), INDEX(Table1[Survey], ROW()), INDEX(Table2[Survey], ROW()-ROWS(Table1[])))</f>
        <v>EDSM</v>
      </c>
      <c r="E914" t="str" cm="1">
        <f t="array" ref="E914">IF(ROW()&lt;=ROWS(Table1[]), INDEX(Table1[Station Code], ROW()), INDEX(Table2[Station], ROW()-ROWS(Table1[])))</f>
        <v>25-29-WD03</v>
      </c>
      <c r="F914" t="str" cm="1">
        <f t="array" ref="F914">IF(ROW()&lt;=ROWS(Table1[]), INDEX(Table1[Region], ROW()), INDEX(Table2[Region], ROW()-ROWS(Table1[])))</f>
        <v>Far West</v>
      </c>
      <c r="G914" t="str" cm="1">
        <f t="array" ref="G914">IF(ROW()&lt;=ROWS(Table1[]), INDEX(Table1[Subregion], ROW()), INDEX(Table2[Subregion], ROW()-ROWS(Table1[])))</f>
        <v>East San Pablo Bay</v>
      </c>
      <c r="H914" t="str" cm="1">
        <f t="array" ref="H914">IF(ROW()&lt;=ROWS(Table1[]), INDEX(Table1[Stratum], ROW()), INDEX(Table2[Stratum], ROW()-ROWS(Table1[])))</f>
        <v>Western Delta</v>
      </c>
      <c r="I914" cm="1">
        <f t="array" ref="I914">IF(ROW()&lt;=ROWS(Table1[]), INDEX(Table1[Fork Length], ROW()), INDEX(Table2[Length], ROW()-ROWS(Table1[])))</f>
        <v>111</v>
      </c>
      <c r="J914" cm="1">
        <f t="array" ref="J914">IF(ROW()&lt;=ROWS(Table1[]), INDEX(Table1[Catch], ROW()), INDEX(Table2[Frequency], ROW()-ROWS(Table1[])))</f>
        <v>1</v>
      </c>
      <c r="K914" t="str" cm="1">
        <f t="array" ref="K914">IF(ROW()&lt;=ROWS(Table1[]), INDEX(Table1[Life Stage], ROW()), INDEX(Table2[Life Stage], ROW()-ROWS(Table1[])))</f>
        <v>Adult</v>
      </c>
      <c r="L914" s="50" cm="1">
        <f t="array" ref="L914">IF(ROW()&lt;=ROWS(Table1[]), INDEX(Table1[SalvageSum], ROW()), INDEX(Table2[SalvageSum], ROW()-ROWS(Table1[])))</f>
        <v>0</v>
      </c>
      <c r="M914" s="50" cm="1">
        <f t="array" ref="M914">IF(ROW()&lt;=ROWS(Table1[]), INDEX(Table1[ExpSalv], ROW()), INDEX(Table2[ExpSalv], ROW()-ROWS(Table1[])))</f>
        <v>0</v>
      </c>
      <c r="N914" t="str" cm="1">
        <f t="array" ref="N914">IF(ROW()&lt;=ROWS(Table1[]), INDEX(Table1[Agency], ROW()), INDEX(Table2[Agency], ROW()-ROWS(Table1[])))</f>
        <v>USFWS</v>
      </c>
      <c r="O914" cm="1">
        <f t="array" ref="O914">IF(ROW()&lt;=ROWS(Table1[]), INDEX(Table1[Notes], ROW()), INDEX(Table2[Comments], ROW()-ROWS(Table1[])))</f>
        <v>0</v>
      </c>
    </row>
    <row r="915" spans="1:15" x14ac:dyDescent="0.25">
      <c r="A915" cm="1">
        <f t="array" ref="A915">IF(ROW()&lt;=ROWS(Table1[]), INDEX(Table1[SurveyNo], ROW()), INDEX(Table2[SurveyNo], ROW()-ROWS(Table1[])))</f>
        <v>0</v>
      </c>
      <c r="B915" s="77" cm="1">
        <f t="array" ref="B915">IF(ROW()&lt;=ROWS(Table1[]), INDEX(Table1[Date], ROW()), INDEX(Table2[Date], ROW()-ROWS(Table1[])))</f>
        <v>45698</v>
      </c>
      <c r="C915" cm="1">
        <f t="array" ref="C915">IF(ROW()&lt;=ROWS(Table1[]), INDEX(Table1[SampleID], ROW()), INDEX(Table2[SampleID], ROW()-ROWS(Table1[])))</f>
        <v>725693</v>
      </c>
      <c r="D915" t="str" cm="1">
        <f t="array" ref="D915">IF(ROW()&lt;=ROWS(Table1[]), INDEX(Table1[Survey], ROW()), INDEX(Table2[Survey], ROW()-ROWS(Table1[])))</f>
        <v>EDSM</v>
      </c>
      <c r="E915" t="str" cm="1">
        <f t="array" ref="E915">IF(ROW()&lt;=ROWS(Table1[]), INDEX(Table1[Station Code], ROW()), INDEX(Table2[Station], ROW()-ROWS(Table1[])))</f>
        <v>25-29-WD03</v>
      </c>
      <c r="F915" t="str" cm="1">
        <f t="array" ref="F915">IF(ROW()&lt;=ROWS(Table1[]), INDEX(Table1[Region], ROW()), INDEX(Table2[Region], ROW()-ROWS(Table1[])))</f>
        <v>Far West</v>
      </c>
      <c r="G915" t="str" cm="1">
        <f t="array" ref="G915">IF(ROW()&lt;=ROWS(Table1[]), INDEX(Table1[Subregion], ROW()), INDEX(Table2[Subregion], ROW()-ROWS(Table1[])))</f>
        <v>East San Pablo Bay</v>
      </c>
      <c r="H915" t="str" cm="1">
        <f t="array" ref="H915">IF(ROW()&lt;=ROWS(Table1[]), INDEX(Table1[Stratum], ROW()), INDEX(Table2[Stratum], ROW()-ROWS(Table1[])))</f>
        <v>Western Delta</v>
      </c>
      <c r="I915" cm="1">
        <f t="array" ref="I915">IF(ROW()&lt;=ROWS(Table1[]), INDEX(Table1[Fork Length], ROW()), INDEX(Table2[Length], ROW()-ROWS(Table1[])))</f>
        <v>79</v>
      </c>
      <c r="J915" cm="1">
        <f t="array" ref="J915">IF(ROW()&lt;=ROWS(Table1[]), INDEX(Table1[Catch], ROW()), INDEX(Table2[Frequency], ROW()-ROWS(Table1[])))</f>
        <v>1</v>
      </c>
      <c r="K915" t="str" cm="1">
        <f t="array" ref="K915">IF(ROW()&lt;=ROWS(Table1[]), INDEX(Table1[Life Stage], ROW()), INDEX(Table2[Life Stage], ROW()-ROWS(Table1[])))</f>
        <v>Juvenile</v>
      </c>
      <c r="L915" s="50" cm="1">
        <f t="array" ref="L915">IF(ROW()&lt;=ROWS(Table1[]), INDEX(Table1[SalvageSum], ROW()), INDEX(Table2[SalvageSum], ROW()-ROWS(Table1[])))</f>
        <v>0</v>
      </c>
      <c r="M915" s="50" cm="1">
        <f t="array" ref="M915">IF(ROW()&lt;=ROWS(Table1[]), INDEX(Table1[ExpSalv], ROW()), INDEX(Table2[ExpSalv], ROW()-ROWS(Table1[])))</f>
        <v>0</v>
      </c>
      <c r="N915" t="str" cm="1">
        <f t="array" ref="N915">IF(ROW()&lt;=ROWS(Table1[]), INDEX(Table1[Agency], ROW()), INDEX(Table2[Agency], ROW()-ROWS(Table1[])))</f>
        <v>USFWS</v>
      </c>
      <c r="O915" cm="1">
        <f t="array" ref="O915">IF(ROW()&lt;=ROWS(Table1[]), INDEX(Table1[Notes], ROW()), INDEX(Table2[Comments], ROW()-ROWS(Table1[])))</f>
        <v>0</v>
      </c>
    </row>
    <row r="916" spans="1:15" x14ac:dyDescent="0.25">
      <c r="A916" cm="1">
        <f t="array" ref="A916">IF(ROW()&lt;=ROWS(Table1[]), INDEX(Table1[SurveyNo], ROW()), INDEX(Table2[SurveyNo], ROW()-ROWS(Table1[])))</f>
        <v>0</v>
      </c>
      <c r="B916" s="77" cm="1">
        <f t="array" ref="B916">IF(ROW()&lt;=ROWS(Table1[]), INDEX(Table1[Date], ROW()), INDEX(Table2[Date], ROW()-ROWS(Table1[])))</f>
        <v>45698</v>
      </c>
      <c r="C916" cm="1">
        <f t="array" ref="C916">IF(ROW()&lt;=ROWS(Table1[]), INDEX(Table1[SampleID], ROW()), INDEX(Table2[SampleID], ROW()-ROWS(Table1[])))</f>
        <v>725694</v>
      </c>
      <c r="D916" t="str" cm="1">
        <f t="array" ref="D916">IF(ROW()&lt;=ROWS(Table1[]), INDEX(Table1[Survey], ROW()), INDEX(Table2[Survey], ROW()-ROWS(Table1[])))</f>
        <v>EDSM</v>
      </c>
      <c r="E916" t="str" cm="1">
        <f t="array" ref="E916">IF(ROW()&lt;=ROWS(Table1[]), INDEX(Table1[Station Code], ROW()), INDEX(Table2[Station], ROW()-ROWS(Table1[])))</f>
        <v>25-29-WD03</v>
      </c>
      <c r="F916" t="str" cm="1">
        <f t="array" ref="F916">IF(ROW()&lt;=ROWS(Table1[]), INDEX(Table1[Region], ROW()), INDEX(Table2[Region], ROW()-ROWS(Table1[])))</f>
        <v>Far West</v>
      </c>
      <c r="G916" t="str" cm="1">
        <f t="array" ref="G916">IF(ROW()&lt;=ROWS(Table1[]), INDEX(Table1[Subregion], ROW()), INDEX(Table2[Subregion], ROW()-ROWS(Table1[])))</f>
        <v>East San Pablo Bay</v>
      </c>
      <c r="H916" t="str" cm="1">
        <f t="array" ref="H916">IF(ROW()&lt;=ROWS(Table1[]), INDEX(Table1[Stratum], ROW()), INDEX(Table2[Stratum], ROW()-ROWS(Table1[])))</f>
        <v>Western Delta</v>
      </c>
      <c r="I916" cm="1">
        <f t="array" ref="I916">IF(ROW()&lt;=ROWS(Table1[]), INDEX(Table1[Fork Length], ROW()), INDEX(Table2[Length], ROW()-ROWS(Table1[])))</f>
        <v>65</v>
      </c>
      <c r="J916" cm="1">
        <f t="array" ref="J916">IF(ROW()&lt;=ROWS(Table1[]), INDEX(Table1[Catch], ROW()), INDEX(Table2[Frequency], ROW()-ROWS(Table1[])))</f>
        <v>1</v>
      </c>
      <c r="K916" t="str" cm="1">
        <f t="array" ref="K916">IF(ROW()&lt;=ROWS(Table1[]), INDEX(Table1[Life Stage], ROW()), INDEX(Table2[Life Stage], ROW()-ROWS(Table1[])))</f>
        <v>Juvenile</v>
      </c>
      <c r="L916" s="50" cm="1">
        <f t="array" ref="L916">IF(ROW()&lt;=ROWS(Table1[]), INDEX(Table1[SalvageSum], ROW()), INDEX(Table2[SalvageSum], ROW()-ROWS(Table1[])))</f>
        <v>0</v>
      </c>
      <c r="M916" s="50" cm="1">
        <f t="array" ref="M916">IF(ROW()&lt;=ROWS(Table1[]), INDEX(Table1[ExpSalv], ROW()), INDEX(Table2[ExpSalv], ROW()-ROWS(Table1[])))</f>
        <v>0</v>
      </c>
      <c r="N916" t="str" cm="1">
        <f t="array" ref="N916">IF(ROW()&lt;=ROWS(Table1[]), INDEX(Table1[Agency], ROW()), INDEX(Table2[Agency], ROW()-ROWS(Table1[])))</f>
        <v>USFWS</v>
      </c>
      <c r="O916" cm="1">
        <f t="array" ref="O916">IF(ROW()&lt;=ROWS(Table1[]), INDEX(Table1[Notes], ROW()), INDEX(Table2[Comments], ROW()-ROWS(Table1[])))</f>
        <v>0</v>
      </c>
    </row>
    <row r="917" spans="1:15" x14ac:dyDescent="0.25">
      <c r="A917" cm="1">
        <f t="array" ref="A917">IF(ROW()&lt;=ROWS(Table1[]), INDEX(Table1[SurveyNo], ROW()), INDEX(Table2[SurveyNo], ROW()-ROWS(Table1[])))</f>
        <v>0</v>
      </c>
      <c r="B917" s="77" cm="1">
        <f t="array" ref="B917">IF(ROW()&lt;=ROWS(Table1[]), INDEX(Table1[Date], ROW()), INDEX(Table2[Date], ROW()-ROWS(Table1[])))</f>
        <v>45698</v>
      </c>
      <c r="C917" cm="1">
        <f t="array" ref="C917">IF(ROW()&lt;=ROWS(Table1[]), INDEX(Table1[SampleID], ROW()), INDEX(Table2[SampleID], ROW()-ROWS(Table1[])))</f>
        <v>725694</v>
      </c>
      <c r="D917" t="str" cm="1">
        <f t="array" ref="D917">IF(ROW()&lt;=ROWS(Table1[]), INDEX(Table1[Survey], ROW()), INDEX(Table2[Survey], ROW()-ROWS(Table1[])))</f>
        <v>EDSM</v>
      </c>
      <c r="E917" t="str" cm="1">
        <f t="array" ref="E917">IF(ROW()&lt;=ROWS(Table1[]), INDEX(Table1[Station Code], ROW()), INDEX(Table2[Station], ROW()-ROWS(Table1[])))</f>
        <v>25-29-WD03</v>
      </c>
      <c r="F917" t="str" cm="1">
        <f t="array" ref="F917">IF(ROW()&lt;=ROWS(Table1[]), INDEX(Table1[Region], ROW()), INDEX(Table2[Region], ROW()-ROWS(Table1[])))</f>
        <v>Far West</v>
      </c>
      <c r="G917" t="str" cm="1">
        <f t="array" ref="G917">IF(ROW()&lt;=ROWS(Table1[]), INDEX(Table1[Subregion], ROW()), INDEX(Table2[Subregion], ROW()-ROWS(Table1[])))</f>
        <v>East San Pablo Bay</v>
      </c>
      <c r="H917" t="str" cm="1">
        <f t="array" ref="H917">IF(ROW()&lt;=ROWS(Table1[]), INDEX(Table1[Stratum], ROW()), INDEX(Table2[Stratum], ROW()-ROWS(Table1[])))</f>
        <v>Western Delta</v>
      </c>
      <c r="I917" cm="1">
        <f t="array" ref="I917">IF(ROW()&lt;=ROWS(Table1[]), INDEX(Table1[Fork Length], ROW()), INDEX(Table2[Length], ROW()-ROWS(Table1[])))</f>
        <v>72</v>
      </c>
      <c r="J917" cm="1">
        <f t="array" ref="J917">IF(ROW()&lt;=ROWS(Table1[]), INDEX(Table1[Catch], ROW()), INDEX(Table2[Frequency], ROW()-ROWS(Table1[])))</f>
        <v>1</v>
      </c>
      <c r="K917" t="str" cm="1">
        <f t="array" ref="K917">IF(ROW()&lt;=ROWS(Table1[]), INDEX(Table1[Life Stage], ROW()), INDEX(Table2[Life Stage], ROW()-ROWS(Table1[])))</f>
        <v>Juvenile</v>
      </c>
      <c r="L917" s="50" cm="1">
        <f t="array" ref="L917">IF(ROW()&lt;=ROWS(Table1[]), INDEX(Table1[SalvageSum], ROW()), INDEX(Table2[SalvageSum], ROW()-ROWS(Table1[])))</f>
        <v>0</v>
      </c>
      <c r="M917" s="50" cm="1">
        <f t="array" ref="M917">IF(ROW()&lt;=ROWS(Table1[]), INDEX(Table1[ExpSalv], ROW()), INDEX(Table2[ExpSalv], ROW()-ROWS(Table1[])))</f>
        <v>0</v>
      </c>
      <c r="N917" t="str" cm="1">
        <f t="array" ref="N917">IF(ROW()&lt;=ROWS(Table1[]), INDEX(Table1[Agency], ROW()), INDEX(Table2[Agency], ROW()-ROWS(Table1[])))</f>
        <v>USFWS</v>
      </c>
      <c r="O917" cm="1">
        <f t="array" ref="O917">IF(ROW()&lt;=ROWS(Table1[]), INDEX(Table1[Notes], ROW()), INDEX(Table2[Comments], ROW()-ROWS(Table1[])))</f>
        <v>0</v>
      </c>
    </row>
    <row r="918" spans="1:15" x14ac:dyDescent="0.25">
      <c r="A918" cm="1">
        <f t="array" ref="A918">IF(ROW()&lt;=ROWS(Table1[]), INDEX(Table1[SurveyNo], ROW()), INDEX(Table2[SurveyNo], ROW()-ROWS(Table1[])))</f>
        <v>0</v>
      </c>
      <c r="B918" s="77" cm="1">
        <f t="array" ref="B918">IF(ROW()&lt;=ROWS(Table1[]), INDEX(Table1[Date], ROW()), INDEX(Table2[Date], ROW()-ROWS(Table1[])))</f>
        <v>45698</v>
      </c>
      <c r="C918" cm="1">
        <f t="array" ref="C918">IF(ROW()&lt;=ROWS(Table1[]), INDEX(Table1[SampleID], ROW()), INDEX(Table2[SampleID], ROW()-ROWS(Table1[])))</f>
        <v>725694</v>
      </c>
      <c r="D918" t="str" cm="1">
        <f t="array" ref="D918">IF(ROW()&lt;=ROWS(Table1[]), INDEX(Table1[Survey], ROW()), INDEX(Table2[Survey], ROW()-ROWS(Table1[])))</f>
        <v>EDSM</v>
      </c>
      <c r="E918" t="str" cm="1">
        <f t="array" ref="E918">IF(ROW()&lt;=ROWS(Table1[]), INDEX(Table1[Station Code], ROW()), INDEX(Table2[Station], ROW()-ROWS(Table1[])))</f>
        <v>25-29-WD03</v>
      </c>
      <c r="F918" t="str" cm="1">
        <f t="array" ref="F918">IF(ROW()&lt;=ROWS(Table1[]), INDEX(Table1[Region], ROW()), INDEX(Table2[Region], ROW()-ROWS(Table1[])))</f>
        <v>Far West</v>
      </c>
      <c r="G918" t="str" cm="1">
        <f t="array" ref="G918">IF(ROW()&lt;=ROWS(Table1[]), INDEX(Table1[Subregion], ROW()), INDEX(Table2[Subregion], ROW()-ROWS(Table1[])))</f>
        <v>East San Pablo Bay</v>
      </c>
      <c r="H918" t="str" cm="1">
        <f t="array" ref="H918">IF(ROW()&lt;=ROWS(Table1[]), INDEX(Table1[Stratum], ROW()), INDEX(Table2[Stratum], ROW()-ROWS(Table1[])))</f>
        <v>Western Delta</v>
      </c>
      <c r="I918" cm="1">
        <f t="array" ref="I918">IF(ROW()&lt;=ROWS(Table1[]), INDEX(Table1[Fork Length], ROW()), INDEX(Table2[Length], ROW()-ROWS(Table1[])))</f>
        <v>77</v>
      </c>
      <c r="J918" cm="1">
        <f t="array" ref="J918">IF(ROW()&lt;=ROWS(Table1[]), INDEX(Table1[Catch], ROW()), INDEX(Table2[Frequency], ROW()-ROWS(Table1[])))</f>
        <v>1</v>
      </c>
      <c r="K918" t="str" cm="1">
        <f t="array" ref="K918">IF(ROW()&lt;=ROWS(Table1[]), INDEX(Table1[Life Stage], ROW()), INDEX(Table2[Life Stage], ROW()-ROWS(Table1[])))</f>
        <v>Juvenile</v>
      </c>
      <c r="L918" s="50" cm="1">
        <f t="array" ref="L918">IF(ROW()&lt;=ROWS(Table1[]), INDEX(Table1[SalvageSum], ROW()), INDEX(Table2[SalvageSum], ROW()-ROWS(Table1[])))</f>
        <v>0</v>
      </c>
      <c r="M918" s="50" cm="1">
        <f t="array" ref="M918">IF(ROW()&lt;=ROWS(Table1[]), INDEX(Table1[ExpSalv], ROW()), INDEX(Table2[ExpSalv], ROW()-ROWS(Table1[])))</f>
        <v>0</v>
      </c>
      <c r="N918" t="str" cm="1">
        <f t="array" ref="N918">IF(ROW()&lt;=ROWS(Table1[]), INDEX(Table1[Agency], ROW()), INDEX(Table2[Agency], ROW()-ROWS(Table1[])))</f>
        <v>USFWS</v>
      </c>
      <c r="O918" cm="1">
        <f t="array" ref="O918">IF(ROW()&lt;=ROWS(Table1[]), INDEX(Table1[Notes], ROW()), INDEX(Table2[Comments], ROW()-ROWS(Table1[])))</f>
        <v>0</v>
      </c>
    </row>
    <row r="919" spans="1:15" x14ac:dyDescent="0.25">
      <c r="A919" cm="1">
        <f t="array" ref="A919">IF(ROW()&lt;=ROWS(Table1[]), INDEX(Table1[SurveyNo], ROW()), INDEX(Table2[SurveyNo], ROW()-ROWS(Table1[])))</f>
        <v>0</v>
      </c>
      <c r="B919" s="77" cm="1">
        <f t="array" ref="B919">IF(ROW()&lt;=ROWS(Table1[]), INDEX(Table1[Date], ROW()), INDEX(Table2[Date], ROW()-ROWS(Table1[])))</f>
        <v>45698</v>
      </c>
      <c r="C919" cm="1">
        <f t="array" ref="C919">IF(ROW()&lt;=ROWS(Table1[]), INDEX(Table1[SampleID], ROW()), INDEX(Table2[SampleID], ROW()-ROWS(Table1[])))</f>
        <v>725694</v>
      </c>
      <c r="D919" t="str" cm="1">
        <f t="array" ref="D919">IF(ROW()&lt;=ROWS(Table1[]), INDEX(Table1[Survey], ROW()), INDEX(Table2[Survey], ROW()-ROWS(Table1[])))</f>
        <v>EDSM</v>
      </c>
      <c r="E919" t="str" cm="1">
        <f t="array" ref="E919">IF(ROW()&lt;=ROWS(Table1[]), INDEX(Table1[Station Code], ROW()), INDEX(Table2[Station], ROW()-ROWS(Table1[])))</f>
        <v>25-29-WD03</v>
      </c>
      <c r="F919" t="str" cm="1">
        <f t="array" ref="F919">IF(ROW()&lt;=ROWS(Table1[]), INDEX(Table1[Region], ROW()), INDEX(Table2[Region], ROW()-ROWS(Table1[])))</f>
        <v>Far West</v>
      </c>
      <c r="G919" t="str" cm="1">
        <f t="array" ref="G919">IF(ROW()&lt;=ROWS(Table1[]), INDEX(Table1[Subregion], ROW()), INDEX(Table2[Subregion], ROW()-ROWS(Table1[])))</f>
        <v>East San Pablo Bay</v>
      </c>
      <c r="H919" t="str" cm="1">
        <f t="array" ref="H919">IF(ROW()&lt;=ROWS(Table1[]), INDEX(Table1[Stratum], ROW()), INDEX(Table2[Stratum], ROW()-ROWS(Table1[])))</f>
        <v>Western Delta</v>
      </c>
      <c r="I919" cm="1">
        <f t="array" ref="I919">IF(ROW()&lt;=ROWS(Table1[]), INDEX(Table1[Fork Length], ROW()), INDEX(Table2[Length], ROW()-ROWS(Table1[])))</f>
        <v>79</v>
      </c>
      <c r="J919" cm="1">
        <f t="array" ref="J919">IF(ROW()&lt;=ROWS(Table1[]), INDEX(Table1[Catch], ROW()), INDEX(Table2[Frequency], ROW()-ROWS(Table1[])))</f>
        <v>1</v>
      </c>
      <c r="K919" t="str" cm="1">
        <f t="array" ref="K919">IF(ROW()&lt;=ROWS(Table1[]), INDEX(Table1[Life Stage], ROW()), INDEX(Table2[Life Stage], ROW()-ROWS(Table1[])))</f>
        <v>Juvenile</v>
      </c>
      <c r="L919" s="50" cm="1">
        <f t="array" ref="L919">IF(ROW()&lt;=ROWS(Table1[]), INDEX(Table1[SalvageSum], ROW()), INDEX(Table2[SalvageSum], ROW()-ROWS(Table1[])))</f>
        <v>0</v>
      </c>
      <c r="M919" s="50" cm="1">
        <f t="array" ref="M919">IF(ROW()&lt;=ROWS(Table1[]), INDEX(Table1[ExpSalv], ROW()), INDEX(Table2[ExpSalv], ROW()-ROWS(Table1[])))</f>
        <v>0</v>
      </c>
      <c r="N919" t="str" cm="1">
        <f t="array" ref="N919">IF(ROW()&lt;=ROWS(Table1[]), INDEX(Table1[Agency], ROW()), INDEX(Table2[Agency], ROW()-ROWS(Table1[])))</f>
        <v>USFWS</v>
      </c>
      <c r="O919" cm="1">
        <f t="array" ref="O919">IF(ROW()&lt;=ROWS(Table1[]), INDEX(Table1[Notes], ROW()), INDEX(Table2[Comments], ROW()-ROWS(Table1[])))</f>
        <v>0</v>
      </c>
    </row>
    <row r="920" spans="1:15" x14ac:dyDescent="0.25">
      <c r="A920" cm="1">
        <f t="array" ref="A920">IF(ROW()&lt;=ROWS(Table1[]), INDEX(Table1[SurveyNo], ROW()), INDEX(Table2[SurveyNo], ROW()-ROWS(Table1[])))</f>
        <v>0</v>
      </c>
      <c r="B920" s="77" cm="1">
        <f t="array" ref="B920">IF(ROW()&lt;=ROWS(Table1[]), INDEX(Table1[Date], ROW()), INDEX(Table2[Date], ROW()-ROWS(Table1[])))</f>
        <v>45698</v>
      </c>
      <c r="C920" cm="1">
        <f t="array" ref="C920">IF(ROW()&lt;=ROWS(Table1[]), INDEX(Table1[SampleID], ROW()), INDEX(Table2[SampleID], ROW()-ROWS(Table1[])))</f>
        <v>725695</v>
      </c>
      <c r="D920" t="str" cm="1">
        <f t="array" ref="D920">IF(ROW()&lt;=ROWS(Table1[]), INDEX(Table1[Survey], ROW()), INDEX(Table2[Survey], ROW()-ROWS(Table1[])))</f>
        <v>EDSM</v>
      </c>
      <c r="E920" t="str" cm="1">
        <f t="array" ref="E920">IF(ROW()&lt;=ROWS(Table1[]), INDEX(Table1[Station Code], ROW()), INDEX(Table2[Station], ROW()-ROWS(Table1[])))</f>
        <v>25-29-WD03</v>
      </c>
      <c r="F920" t="str" cm="1">
        <f t="array" ref="F920">IF(ROW()&lt;=ROWS(Table1[]), INDEX(Table1[Region], ROW()), INDEX(Table2[Region], ROW()-ROWS(Table1[])))</f>
        <v>Far West</v>
      </c>
      <c r="G920" t="str" cm="1">
        <f t="array" ref="G920">IF(ROW()&lt;=ROWS(Table1[]), INDEX(Table1[Subregion], ROW()), INDEX(Table2[Subregion], ROW()-ROWS(Table1[])))</f>
        <v>East San Pablo Bay</v>
      </c>
      <c r="H920" t="str" cm="1">
        <f t="array" ref="H920">IF(ROW()&lt;=ROWS(Table1[]), INDEX(Table1[Stratum], ROW()), INDEX(Table2[Stratum], ROW()-ROWS(Table1[])))</f>
        <v>Western Delta</v>
      </c>
      <c r="I920" cm="1">
        <f t="array" ref="I920">IF(ROW()&lt;=ROWS(Table1[]), INDEX(Table1[Fork Length], ROW()), INDEX(Table2[Length], ROW()-ROWS(Table1[])))</f>
        <v>82</v>
      </c>
      <c r="J920" cm="1">
        <f t="array" ref="J920">IF(ROW()&lt;=ROWS(Table1[]), INDEX(Table1[Catch], ROW()), INDEX(Table2[Frequency], ROW()-ROWS(Table1[])))</f>
        <v>1</v>
      </c>
      <c r="K920" t="str" cm="1">
        <f t="array" ref="K920">IF(ROW()&lt;=ROWS(Table1[]), INDEX(Table1[Life Stage], ROW()), INDEX(Table2[Life Stage], ROW()-ROWS(Table1[])))</f>
        <v>Juvenile</v>
      </c>
      <c r="L920" s="50" cm="1">
        <f t="array" ref="L920">IF(ROW()&lt;=ROWS(Table1[]), INDEX(Table1[SalvageSum], ROW()), INDEX(Table2[SalvageSum], ROW()-ROWS(Table1[])))</f>
        <v>0</v>
      </c>
      <c r="M920" s="50" cm="1">
        <f t="array" ref="M920">IF(ROW()&lt;=ROWS(Table1[]), INDEX(Table1[ExpSalv], ROW()), INDEX(Table2[ExpSalv], ROW()-ROWS(Table1[])))</f>
        <v>0</v>
      </c>
      <c r="N920" t="str" cm="1">
        <f t="array" ref="N920">IF(ROW()&lt;=ROWS(Table1[]), INDEX(Table1[Agency], ROW()), INDEX(Table2[Agency], ROW()-ROWS(Table1[])))</f>
        <v>USFWS</v>
      </c>
      <c r="O920" cm="1">
        <f t="array" ref="O920">IF(ROW()&lt;=ROWS(Table1[]), INDEX(Table1[Notes], ROW()), INDEX(Table2[Comments], ROW()-ROWS(Table1[])))</f>
        <v>0</v>
      </c>
    </row>
    <row r="921" spans="1:15" x14ac:dyDescent="0.25">
      <c r="A921" cm="1">
        <f t="array" ref="A921">IF(ROW()&lt;=ROWS(Table1[]), INDEX(Table1[SurveyNo], ROW()), INDEX(Table2[SurveyNo], ROW()-ROWS(Table1[])))</f>
        <v>0</v>
      </c>
      <c r="B921" s="77" cm="1">
        <f t="array" ref="B921">IF(ROW()&lt;=ROWS(Table1[]), INDEX(Table1[Date], ROW()), INDEX(Table2[Date], ROW()-ROWS(Table1[])))</f>
        <v>45698</v>
      </c>
      <c r="C921" cm="1">
        <f t="array" ref="C921">IF(ROW()&lt;=ROWS(Table1[]), INDEX(Table1[SampleID], ROW()), INDEX(Table2[SampleID], ROW()-ROWS(Table1[])))</f>
        <v>725695</v>
      </c>
      <c r="D921" t="str" cm="1">
        <f t="array" ref="D921">IF(ROW()&lt;=ROWS(Table1[]), INDEX(Table1[Survey], ROW()), INDEX(Table2[Survey], ROW()-ROWS(Table1[])))</f>
        <v>EDSM</v>
      </c>
      <c r="E921" t="str" cm="1">
        <f t="array" ref="E921">IF(ROW()&lt;=ROWS(Table1[]), INDEX(Table1[Station Code], ROW()), INDEX(Table2[Station], ROW()-ROWS(Table1[])))</f>
        <v>25-29-WD03</v>
      </c>
      <c r="F921" t="str" cm="1">
        <f t="array" ref="F921">IF(ROW()&lt;=ROWS(Table1[]), INDEX(Table1[Region], ROW()), INDEX(Table2[Region], ROW()-ROWS(Table1[])))</f>
        <v>Far West</v>
      </c>
      <c r="G921" t="str" cm="1">
        <f t="array" ref="G921">IF(ROW()&lt;=ROWS(Table1[]), INDEX(Table1[Subregion], ROW()), INDEX(Table2[Subregion], ROW()-ROWS(Table1[])))</f>
        <v>East San Pablo Bay</v>
      </c>
      <c r="H921" t="str" cm="1">
        <f t="array" ref="H921">IF(ROW()&lt;=ROWS(Table1[]), INDEX(Table1[Stratum], ROW()), INDEX(Table2[Stratum], ROW()-ROWS(Table1[])))</f>
        <v>Western Delta</v>
      </c>
      <c r="I921" cm="1">
        <f t="array" ref="I921">IF(ROW()&lt;=ROWS(Table1[]), INDEX(Table1[Fork Length], ROW()), INDEX(Table2[Length], ROW()-ROWS(Table1[])))</f>
        <v>90</v>
      </c>
      <c r="J921" cm="1">
        <f t="array" ref="J921">IF(ROW()&lt;=ROWS(Table1[]), INDEX(Table1[Catch], ROW()), INDEX(Table2[Frequency], ROW()-ROWS(Table1[])))</f>
        <v>1</v>
      </c>
      <c r="K921" t="str" cm="1">
        <f t="array" ref="K921">IF(ROW()&lt;=ROWS(Table1[]), INDEX(Table1[Life Stage], ROW()), INDEX(Table2[Life Stage], ROW()-ROWS(Table1[])))</f>
        <v>Adult</v>
      </c>
      <c r="L921" s="50" cm="1">
        <f t="array" ref="L921">IF(ROW()&lt;=ROWS(Table1[]), INDEX(Table1[SalvageSum], ROW()), INDEX(Table2[SalvageSum], ROW()-ROWS(Table1[])))</f>
        <v>0</v>
      </c>
      <c r="M921" s="50" cm="1">
        <f t="array" ref="M921">IF(ROW()&lt;=ROWS(Table1[]), INDEX(Table1[ExpSalv], ROW()), INDEX(Table2[ExpSalv], ROW()-ROWS(Table1[])))</f>
        <v>0</v>
      </c>
      <c r="N921" t="str" cm="1">
        <f t="array" ref="N921">IF(ROW()&lt;=ROWS(Table1[]), INDEX(Table1[Agency], ROW()), INDEX(Table2[Agency], ROW()-ROWS(Table1[])))</f>
        <v>USFWS</v>
      </c>
      <c r="O921" cm="1">
        <f t="array" ref="O921">IF(ROW()&lt;=ROWS(Table1[]), INDEX(Table1[Notes], ROW()), INDEX(Table2[Comments], ROW()-ROWS(Table1[])))</f>
        <v>0</v>
      </c>
    </row>
    <row r="922" spans="1:15" x14ac:dyDescent="0.25">
      <c r="A922" cm="1">
        <f t="array" ref="A922">IF(ROW()&lt;=ROWS(Table1[]), INDEX(Table1[SurveyNo], ROW()), INDEX(Table2[SurveyNo], ROW()-ROWS(Table1[])))</f>
        <v>0</v>
      </c>
      <c r="B922" s="77" cm="1">
        <f t="array" ref="B922">IF(ROW()&lt;=ROWS(Table1[]), INDEX(Table1[Date], ROW()), INDEX(Table2[Date], ROW()-ROWS(Table1[])))</f>
        <v>45698</v>
      </c>
      <c r="C922" cm="1">
        <f t="array" ref="C922">IF(ROW()&lt;=ROWS(Table1[]), INDEX(Table1[SampleID], ROW()), INDEX(Table2[SampleID], ROW()-ROWS(Table1[])))</f>
        <v>725695</v>
      </c>
      <c r="D922" t="str" cm="1">
        <f t="array" ref="D922">IF(ROW()&lt;=ROWS(Table1[]), INDEX(Table1[Survey], ROW()), INDEX(Table2[Survey], ROW()-ROWS(Table1[])))</f>
        <v>EDSM</v>
      </c>
      <c r="E922" t="str" cm="1">
        <f t="array" ref="E922">IF(ROW()&lt;=ROWS(Table1[]), INDEX(Table1[Station Code], ROW()), INDEX(Table2[Station], ROW()-ROWS(Table1[])))</f>
        <v>25-29-WD03</v>
      </c>
      <c r="F922" t="str" cm="1">
        <f t="array" ref="F922">IF(ROW()&lt;=ROWS(Table1[]), INDEX(Table1[Region], ROW()), INDEX(Table2[Region], ROW()-ROWS(Table1[])))</f>
        <v>Far West</v>
      </c>
      <c r="G922" t="str" cm="1">
        <f t="array" ref="G922">IF(ROW()&lt;=ROWS(Table1[]), INDEX(Table1[Subregion], ROW()), INDEX(Table2[Subregion], ROW()-ROWS(Table1[])))</f>
        <v>East San Pablo Bay</v>
      </c>
      <c r="H922" t="str" cm="1">
        <f t="array" ref="H922">IF(ROW()&lt;=ROWS(Table1[]), INDEX(Table1[Stratum], ROW()), INDEX(Table2[Stratum], ROW()-ROWS(Table1[])))</f>
        <v>Western Delta</v>
      </c>
      <c r="I922" cm="1">
        <f t="array" ref="I922">IF(ROW()&lt;=ROWS(Table1[]), INDEX(Table1[Fork Length], ROW()), INDEX(Table2[Length], ROW()-ROWS(Table1[])))</f>
        <v>76</v>
      </c>
      <c r="J922" cm="1">
        <f t="array" ref="J922">IF(ROW()&lt;=ROWS(Table1[]), INDEX(Table1[Catch], ROW()), INDEX(Table2[Frequency], ROW()-ROWS(Table1[])))</f>
        <v>1</v>
      </c>
      <c r="K922" t="str" cm="1">
        <f t="array" ref="K922">IF(ROW()&lt;=ROWS(Table1[]), INDEX(Table1[Life Stage], ROW()), INDEX(Table2[Life Stage], ROW()-ROWS(Table1[])))</f>
        <v>Juvenile</v>
      </c>
      <c r="L922" s="50" cm="1">
        <f t="array" ref="L922">IF(ROW()&lt;=ROWS(Table1[]), INDEX(Table1[SalvageSum], ROW()), INDEX(Table2[SalvageSum], ROW()-ROWS(Table1[])))</f>
        <v>0</v>
      </c>
      <c r="M922" s="50" cm="1">
        <f t="array" ref="M922">IF(ROW()&lt;=ROWS(Table1[]), INDEX(Table1[ExpSalv], ROW()), INDEX(Table2[ExpSalv], ROW()-ROWS(Table1[])))</f>
        <v>0</v>
      </c>
      <c r="N922" t="str" cm="1">
        <f t="array" ref="N922">IF(ROW()&lt;=ROWS(Table1[]), INDEX(Table1[Agency], ROW()), INDEX(Table2[Agency], ROW()-ROWS(Table1[])))</f>
        <v>USFWS</v>
      </c>
      <c r="O922" cm="1">
        <f t="array" ref="O922">IF(ROW()&lt;=ROWS(Table1[]), INDEX(Table1[Notes], ROW()), INDEX(Table2[Comments], ROW()-ROWS(Table1[])))</f>
        <v>0</v>
      </c>
    </row>
    <row r="923" spans="1:15" x14ac:dyDescent="0.25">
      <c r="A923" cm="1">
        <f t="array" ref="A923">IF(ROW()&lt;=ROWS(Table1[]), INDEX(Table1[SurveyNo], ROW()), INDEX(Table2[SurveyNo], ROW()-ROWS(Table1[])))</f>
        <v>0</v>
      </c>
      <c r="B923" s="77" cm="1">
        <f t="array" ref="B923">IF(ROW()&lt;=ROWS(Table1[]), INDEX(Table1[Date], ROW()), INDEX(Table2[Date], ROW()-ROWS(Table1[])))</f>
        <v>45698</v>
      </c>
      <c r="C923" cm="1">
        <f t="array" ref="C923">IF(ROW()&lt;=ROWS(Table1[]), INDEX(Table1[SampleID], ROW()), INDEX(Table2[SampleID], ROW()-ROWS(Table1[])))</f>
        <v>725696</v>
      </c>
      <c r="D923" t="str" cm="1">
        <f t="array" ref="D923">IF(ROW()&lt;=ROWS(Table1[]), INDEX(Table1[Survey], ROW()), INDEX(Table2[Survey], ROW()-ROWS(Table1[])))</f>
        <v>EDSM</v>
      </c>
      <c r="E923" t="str" cm="1">
        <f t="array" ref="E923">IF(ROW()&lt;=ROWS(Table1[]), INDEX(Table1[Station Code], ROW()), INDEX(Table2[Station], ROW()-ROWS(Table1[])))</f>
        <v>25-29-WD03</v>
      </c>
      <c r="F923" t="str" cm="1">
        <f t="array" ref="F923">IF(ROW()&lt;=ROWS(Table1[]), INDEX(Table1[Region], ROW()), INDEX(Table2[Region], ROW()-ROWS(Table1[])))</f>
        <v>Far West</v>
      </c>
      <c r="G923" t="str" cm="1">
        <f t="array" ref="G923">IF(ROW()&lt;=ROWS(Table1[]), INDEX(Table1[Subregion], ROW()), INDEX(Table2[Subregion], ROW()-ROWS(Table1[])))</f>
        <v>East San Pablo Bay</v>
      </c>
      <c r="H923" t="str" cm="1">
        <f t="array" ref="H923">IF(ROW()&lt;=ROWS(Table1[]), INDEX(Table1[Stratum], ROW()), INDEX(Table2[Stratum], ROW()-ROWS(Table1[])))</f>
        <v>Western Delta</v>
      </c>
      <c r="I923" cm="1">
        <f t="array" ref="I923">IF(ROW()&lt;=ROWS(Table1[]), INDEX(Table1[Fork Length], ROW()), INDEX(Table2[Length], ROW()-ROWS(Table1[])))</f>
        <v>87</v>
      </c>
      <c r="J923" cm="1">
        <f t="array" ref="J923">IF(ROW()&lt;=ROWS(Table1[]), INDEX(Table1[Catch], ROW()), INDEX(Table2[Frequency], ROW()-ROWS(Table1[])))</f>
        <v>1</v>
      </c>
      <c r="K923" t="str" cm="1">
        <f t="array" ref="K923">IF(ROW()&lt;=ROWS(Table1[]), INDEX(Table1[Life Stage], ROW()), INDEX(Table2[Life Stage], ROW()-ROWS(Table1[])))</f>
        <v>Adult</v>
      </c>
      <c r="L923" s="50" cm="1">
        <f t="array" ref="L923">IF(ROW()&lt;=ROWS(Table1[]), INDEX(Table1[SalvageSum], ROW()), INDEX(Table2[SalvageSum], ROW()-ROWS(Table1[])))</f>
        <v>0</v>
      </c>
      <c r="M923" s="50" cm="1">
        <f t="array" ref="M923">IF(ROW()&lt;=ROWS(Table1[]), INDEX(Table1[ExpSalv], ROW()), INDEX(Table2[ExpSalv], ROW()-ROWS(Table1[])))</f>
        <v>0</v>
      </c>
      <c r="N923" t="str" cm="1">
        <f t="array" ref="N923">IF(ROW()&lt;=ROWS(Table1[]), INDEX(Table1[Agency], ROW()), INDEX(Table2[Agency], ROW()-ROWS(Table1[])))</f>
        <v>USFWS</v>
      </c>
      <c r="O923" cm="1">
        <f t="array" ref="O923">IF(ROW()&lt;=ROWS(Table1[]), INDEX(Table1[Notes], ROW()), INDEX(Table2[Comments], ROW()-ROWS(Table1[])))</f>
        <v>0</v>
      </c>
    </row>
    <row r="924" spans="1:15" x14ac:dyDescent="0.25">
      <c r="A924" cm="1">
        <f t="array" ref="A924">IF(ROW()&lt;=ROWS(Table1[]), INDEX(Table1[SurveyNo], ROW()), INDEX(Table2[SurveyNo], ROW()-ROWS(Table1[])))</f>
        <v>0</v>
      </c>
      <c r="B924" s="77" cm="1">
        <f t="array" ref="B924">IF(ROW()&lt;=ROWS(Table1[]), INDEX(Table1[Date], ROW()), INDEX(Table2[Date], ROW()-ROWS(Table1[])))</f>
        <v>45698</v>
      </c>
      <c r="C924" cm="1">
        <f t="array" ref="C924">IF(ROW()&lt;=ROWS(Table1[]), INDEX(Table1[SampleID], ROW()), INDEX(Table2[SampleID], ROW()-ROWS(Table1[])))</f>
        <v>725741</v>
      </c>
      <c r="D924" t="str" cm="1">
        <f t="array" ref="D924">IF(ROW()&lt;=ROWS(Table1[]), INDEX(Table1[Survey], ROW()), INDEX(Table2[Survey], ROW()-ROWS(Table1[])))</f>
        <v>EDSM</v>
      </c>
      <c r="E924" t="str" cm="1">
        <f t="array" ref="E924">IF(ROW()&lt;=ROWS(Table1[]), INDEX(Table1[Station Code], ROW()), INDEX(Table2[Station], ROW()-ROWS(Table1[])))</f>
        <v>25-29-WD02</v>
      </c>
      <c r="F924" t="str" cm="1">
        <f t="array" ref="F924">IF(ROW()&lt;=ROWS(Table1[]), INDEX(Table1[Region], ROW()), INDEX(Table2[Region], ROW()-ROWS(Table1[])))</f>
        <v>Far West</v>
      </c>
      <c r="G924" t="str" cm="1">
        <f t="array" ref="G924">IF(ROW()&lt;=ROWS(Table1[]), INDEX(Table1[Subregion], ROW()), INDEX(Table2[Subregion], ROW()-ROWS(Table1[])))</f>
        <v>Carquinez Strait</v>
      </c>
      <c r="H924" t="str" cm="1">
        <f t="array" ref="H924">IF(ROW()&lt;=ROWS(Table1[]), INDEX(Table1[Stratum], ROW()), INDEX(Table2[Stratum], ROW()-ROWS(Table1[])))</f>
        <v>Western Delta</v>
      </c>
      <c r="I924" cm="1">
        <f t="array" ref="I924">IF(ROW()&lt;=ROWS(Table1[]), INDEX(Table1[Fork Length], ROW()), INDEX(Table2[Length], ROW()-ROWS(Table1[])))</f>
        <v>76</v>
      </c>
      <c r="J924" cm="1">
        <f t="array" ref="J924">IF(ROW()&lt;=ROWS(Table1[]), INDEX(Table1[Catch], ROW()), INDEX(Table2[Frequency], ROW()-ROWS(Table1[])))</f>
        <v>1</v>
      </c>
      <c r="K924" t="str" cm="1">
        <f t="array" ref="K924">IF(ROW()&lt;=ROWS(Table1[]), INDEX(Table1[Life Stage], ROW()), INDEX(Table2[Life Stage], ROW()-ROWS(Table1[])))</f>
        <v>Juvenile</v>
      </c>
      <c r="L924" s="50" cm="1">
        <f t="array" ref="L924">IF(ROW()&lt;=ROWS(Table1[]), INDEX(Table1[SalvageSum], ROW()), INDEX(Table2[SalvageSum], ROW()-ROWS(Table1[])))</f>
        <v>0</v>
      </c>
      <c r="M924" s="50" cm="1">
        <f t="array" ref="M924">IF(ROW()&lt;=ROWS(Table1[]), INDEX(Table1[ExpSalv], ROW()), INDEX(Table2[ExpSalv], ROW()-ROWS(Table1[])))</f>
        <v>0</v>
      </c>
      <c r="N924" t="str" cm="1">
        <f t="array" ref="N924">IF(ROW()&lt;=ROWS(Table1[]), INDEX(Table1[Agency], ROW()), INDEX(Table2[Agency], ROW()-ROWS(Table1[])))</f>
        <v>USFWS</v>
      </c>
      <c r="O924" cm="1">
        <f t="array" ref="O924">IF(ROW()&lt;=ROWS(Table1[]), INDEX(Table1[Notes], ROW()), INDEX(Table2[Comments], ROW()-ROWS(Table1[])))</f>
        <v>0</v>
      </c>
    </row>
    <row r="925" spans="1:15" x14ac:dyDescent="0.25">
      <c r="A925" cm="1">
        <f t="array" ref="A925">IF(ROW()&lt;=ROWS(Table1[]), INDEX(Table1[SurveyNo], ROW()), INDEX(Table2[SurveyNo], ROW()-ROWS(Table1[])))</f>
        <v>0</v>
      </c>
      <c r="B925" s="77" cm="1">
        <f t="array" ref="B925">IF(ROW()&lt;=ROWS(Table1[]), INDEX(Table1[Date], ROW()), INDEX(Table2[Date], ROW()-ROWS(Table1[])))</f>
        <v>45698</v>
      </c>
      <c r="C925" cm="1">
        <f t="array" ref="C925">IF(ROW()&lt;=ROWS(Table1[]), INDEX(Table1[SampleID], ROW()), INDEX(Table2[SampleID], ROW()-ROWS(Table1[])))</f>
        <v>725741</v>
      </c>
      <c r="D925" t="str" cm="1">
        <f t="array" ref="D925">IF(ROW()&lt;=ROWS(Table1[]), INDEX(Table1[Survey], ROW()), INDEX(Table2[Survey], ROW()-ROWS(Table1[])))</f>
        <v>EDSM</v>
      </c>
      <c r="E925" t="str" cm="1">
        <f t="array" ref="E925">IF(ROW()&lt;=ROWS(Table1[]), INDEX(Table1[Station Code], ROW()), INDEX(Table2[Station], ROW()-ROWS(Table1[])))</f>
        <v>25-29-WD02</v>
      </c>
      <c r="F925" t="str" cm="1">
        <f t="array" ref="F925">IF(ROW()&lt;=ROWS(Table1[]), INDEX(Table1[Region], ROW()), INDEX(Table2[Region], ROW()-ROWS(Table1[])))</f>
        <v>Far West</v>
      </c>
      <c r="G925" t="str" cm="1">
        <f t="array" ref="G925">IF(ROW()&lt;=ROWS(Table1[]), INDEX(Table1[Subregion], ROW()), INDEX(Table2[Subregion], ROW()-ROWS(Table1[])))</f>
        <v>Carquinez Strait</v>
      </c>
      <c r="H925" t="str" cm="1">
        <f t="array" ref="H925">IF(ROW()&lt;=ROWS(Table1[]), INDEX(Table1[Stratum], ROW()), INDEX(Table2[Stratum], ROW()-ROWS(Table1[])))</f>
        <v>Western Delta</v>
      </c>
      <c r="I925" cm="1">
        <f t="array" ref="I925">IF(ROW()&lt;=ROWS(Table1[]), INDEX(Table1[Fork Length], ROW()), INDEX(Table2[Length], ROW()-ROWS(Table1[])))</f>
        <v>106</v>
      </c>
      <c r="J925" cm="1">
        <f t="array" ref="J925">IF(ROW()&lt;=ROWS(Table1[]), INDEX(Table1[Catch], ROW()), INDEX(Table2[Frequency], ROW()-ROWS(Table1[])))</f>
        <v>1</v>
      </c>
      <c r="K925" t="str" cm="1">
        <f t="array" ref="K925">IF(ROW()&lt;=ROWS(Table1[]), INDEX(Table1[Life Stage], ROW()), INDEX(Table2[Life Stage], ROW()-ROWS(Table1[])))</f>
        <v>Adult</v>
      </c>
      <c r="L925" s="50" cm="1">
        <f t="array" ref="L925">IF(ROW()&lt;=ROWS(Table1[]), INDEX(Table1[SalvageSum], ROW()), INDEX(Table2[SalvageSum], ROW()-ROWS(Table1[])))</f>
        <v>0</v>
      </c>
      <c r="M925" s="50" cm="1">
        <f t="array" ref="M925">IF(ROW()&lt;=ROWS(Table1[]), INDEX(Table1[ExpSalv], ROW()), INDEX(Table2[ExpSalv], ROW()-ROWS(Table1[])))</f>
        <v>0</v>
      </c>
      <c r="N925" t="str" cm="1">
        <f t="array" ref="N925">IF(ROW()&lt;=ROWS(Table1[]), INDEX(Table1[Agency], ROW()), INDEX(Table2[Agency], ROW()-ROWS(Table1[])))</f>
        <v>USFWS</v>
      </c>
      <c r="O925" cm="1">
        <f t="array" ref="O925">IF(ROW()&lt;=ROWS(Table1[]), INDEX(Table1[Notes], ROW()), INDEX(Table2[Comments], ROW()-ROWS(Table1[])))</f>
        <v>0</v>
      </c>
    </row>
    <row r="926" spans="1:15" x14ac:dyDescent="0.25">
      <c r="A926" cm="1">
        <f t="array" ref="A926">IF(ROW()&lt;=ROWS(Table1[]), INDEX(Table1[SurveyNo], ROW()), INDEX(Table2[SurveyNo], ROW()-ROWS(Table1[])))</f>
        <v>0</v>
      </c>
      <c r="B926" s="77" cm="1">
        <f t="array" ref="B926">IF(ROW()&lt;=ROWS(Table1[]), INDEX(Table1[Date], ROW()), INDEX(Table2[Date], ROW()-ROWS(Table1[])))</f>
        <v>45698</v>
      </c>
      <c r="C926" cm="1">
        <f t="array" ref="C926">IF(ROW()&lt;=ROWS(Table1[]), INDEX(Table1[SampleID], ROW()), INDEX(Table2[SampleID], ROW()-ROWS(Table1[])))</f>
        <v>725746</v>
      </c>
      <c r="D926" t="str" cm="1">
        <f t="array" ref="D926">IF(ROW()&lt;=ROWS(Table1[]), INDEX(Table1[Survey], ROW()), INDEX(Table2[Survey], ROW()-ROWS(Table1[])))</f>
        <v>EDSM</v>
      </c>
      <c r="E926" t="str" cm="1">
        <f t="array" ref="E926">IF(ROW()&lt;=ROWS(Table1[]), INDEX(Table1[Station Code], ROW()), INDEX(Table2[Station], ROW()-ROWS(Table1[])))</f>
        <v>25-29-WD02</v>
      </c>
      <c r="F926" t="str" cm="1">
        <f t="array" ref="F926">IF(ROW()&lt;=ROWS(Table1[]), INDEX(Table1[Region], ROW()), INDEX(Table2[Region], ROW()-ROWS(Table1[])))</f>
        <v>Far West</v>
      </c>
      <c r="G926" t="str" cm="1">
        <f t="array" ref="G926">IF(ROW()&lt;=ROWS(Table1[]), INDEX(Table1[Subregion], ROW()), INDEX(Table2[Subregion], ROW()-ROWS(Table1[])))</f>
        <v>Carquinez Strait</v>
      </c>
      <c r="H926" t="str" cm="1">
        <f t="array" ref="H926">IF(ROW()&lt;=ROWS(Table1[]), INDEX(Table1[Stratum], ROW()), INDEX(Table2[Stratum], ROW()-ROWS(Table1[])))</f>
        <v>Western Delta</v>
      </c>
      <c r="I926" cm="1">
        <f t="array" ref="I926">IF(ROW()&lt;=ROWS(Table1[]), INDEX(Table1[Fork Length], ROW()), INDEX(Table2[Length], ROW()-ROWS(Table1[])))</f>
        <v>82</v>
      </c>
      <c r="J926" cm="1">
        <f t="array" ref="J926">IF(ROW()&lt;=ROWS(Table1[]), INDEX(Table1[Catch], ROW()), INDEX(Table2[Frequency], ROW()-ROWS(Table1[])))</f>
        <v>1</v>
      </c>
      <c r="K926" t="str" cm="1">
        <f t="array" ref="K926">IF(ROW()&lt;=ROWS(Table1[]), INDEX(Table1[Life Stage], ROW()), INDEX(Table2[Life Stage], ROW()-ROWS(Table1[])))</f>
        <v>Juvenile</v>
      </c>
      <c r="L926" s="50" cm="1">
        <f t="array" ref="L926">IF(ROW()&lt;=ROWS(Table1[]), INDEX(Table1[SalvageSum], ROW()), INDEX(Table2[SalvageSum], ROW()-ROWS(Table1[])))</f>
        <v>0</v>
      </c>
      <c r="M926" s="50" cm="1">
        <f t="array" ref="M926">IF(ROW()&lt;=ROWS(Table1[]), INDEX(Table1[ExpSalv], ROW()), INDEX(Table2[ExpSalv], ROW()-ROWS(Table1[])))</f>
        <v>0</v>
      </c>
      <c r="N926" t="str" cm="1">
        <f t="array" ref="N926">IF(ROW()&lt;=ROWS(Table1[]), INDEX(Table1[Agency], ROW()), INDEX(Table2[Agency], ROW()-ROWS(Table1[])))</f>
        <v>USFWS</v>
      </c>
      <c r="O926" cm="1">
        <f t="array" ref="O926">IF(ROW()&lt;=ROWS(Table1[]), INDEX(Table1[Notes], ROW()), INDEX(Table2[Comments], ROW()-ROWS(Table1[])))</f>
        <v>0</v>
      </c>
    </row>
    <row r="927" spans="1:15" x14ac:dyDescent="0.25">
      <c r="A927" cm="1">
        <f t="array" ref="A927">IF(ROW()&lt;=ROWS(Table1[]), INDEX(Table1[SurveyNo], ROW()), INDEX(Table2[SurveyNo], ROW()-ROWS(Table1[])))</f>
        <v>0</v>
      </c>
      <c r="B927" s="77" cm="1">
        <f t="array" ref="B927">IF(ROW()&lt;=ROWS(Table1[]), INDEX(Table1[Date], ROW()), INDEX(Table2[Date], ROW()-ROWS(Table1[])))</f>
        <v>45698</v>
      </c>
      <c r="C927" cm="1">
        <f t="array" ref="C927">IF(ROW()&lt;=ROWS(Table1[]), INDEX(Table1[SampleID], ROW()), INDEX(Table2[SampleID], ROW()-ROWS(Table1[])))</f>
        <v>725746</v>
      </c>
      <c r="D927" t="str" cm="1">
        <f t="array" ref="D927">IF(ROW()&lt;=ROWS(Table1[]), INDEX(Table1[Survey], ROW()), INDEX(Table2[Survey], ROW()-ROWS(Table1[])))</f>
        <v>EDSM</v>
      </c>
      <c r="E927" t="str" cm="1">
        <f t="array" ref="E927">IF(ROW()&lt;=ROWS(Table1[]), INDEX(Table1[Station Code], ROW()), INDEX(Table2[Station], ROW()-ROWS(Table1[])))</f>
        <v>25-29-WD02</v>
      </c>
      <c r="F927" t="str" cm="1">
        <f t="array" ref="F927">IF(ROW()&lt;=ROWS(Table1[]), INDEX(Table1[Region], ROW()), INDEX(Table2[Region], ROW()-ROWS(Table1[])))</f>
        <v>Far West</v>
      </c>
      <c r="G927" t="str" cm="1">
        <f t="array" ref="G927">IF(ROW()&lt;=ROWS(Table1[]), INDEX(Table1[Subregion], ROW()), INDEX(Table2[Subregion], ROW()-ROWS(Table1[])))</f>
        <v>Carquinez Strait</v>
      </c>
      <c r="H927" t="str" cm="1">
        <f t="array" ref="H927">IF(ROW()&lt;=ROWS(Table1[]), INDEX(Table1[Stratum], ROW()), INDEX(Table2[Stratum], ROW()-ROWS(Table1[])))</f>
        <v>Western Delta</v>
      </c>
      <c r="I927" cm="1">
        <f t="array" ref="I927">IF(ROW()&lt;=ROWS(Table1[]), INDEX(Table1[Fork Length], ROW()), INDEX(Table2[Length], ROW()-ROWS(Table1[])))</f>
        <v>70</v>
      </c>
      <c r="J927" cm="1">
        <f t="array" ref="J927">IF(ROW()&lt;=ROWS(Table1[]), INDEX(Table1[Catch], ROW()), INDEX(Table2[Frequency], ROW()-ROWS(Table1[])))</f>
        <v>1</v>
      </c>
      <c r="K927" t="str" cm="1">
        <f t="array" ref="K927">IF(ROW()&lt;=ROWS(Table1[]), INDEX(Table1[Life Stage], ROW()), INDEX(Table2[Life Stage], ROW()-ROWS(Table1[])))</f>
        <v>Juvenile</v>
      </c>
      <c r="L927" s="50" cm="1">
        <f t="array" ref="L927">IF(ROW()&lt;=ROWS(Table1[]), INDEX(Table1[SalvageSum], ROW()), INDEX(Table2[SalvageSum], ROW()-ROWS(Table1[])))</f>
        <v>0</v>
      </c>
      <c r="M927" s="50" cm="1">
        <f t="array" ref="M927">IF(ROW()&lt;=ROWS(Table1[]), INDEX(Table1[ExpSalv], ROW()), INDEX(Table2[ExpSalv], ROW()-ROWS(Table1[])))</f>
        <v>0</v>
      </c>
      <c r="N927" t="str" cm="1">
        <f t="array" ref="N927">IF(ROW()&lt;=ROWS(Table1[]), INDEX(Table1[Agency], ROW()), INDEX(Table2[Agency], ROW()-ROWS(Table1[])))</f>
        <v>USFWS</v>
      </c>
      <c r="O927" cm="1">
        <f t="array" ref="O927">IF(ROW()&lt;=ROWS(Table1[]), INDEX(Table1[Notes], ROW()), INDEX(Table2[Comments], ROW()-ROWS(Table1[])))</f>
        <v>0</v>
      </c>
    </row>
    <row r="928" spans="1:15" x14ac:dyDescent="0.25">
      <c r="A928" cm="1">
        <f t="array" ref="A928">IF(ROW()&lt;=ROWS(Table1[]), INDEX(Table1[SurveyNo], ROW()), INDEX(Table2[SurveyNo], ROW()-ROWS(Table1[])))</f>
        <v>0</v>
      </c>
      <c r="B928" s="77" cm="1">
        <f t="array" ref="B928">IF(ROW()&lt;=ROWS(Table1[]), INDEX(Table1[Date], ROW()), INDEX(Table2[Date], ROW()-ROWS(Table1[])))</f>
        <v>45698</v>
      </c>
      <c r="C928" cm="1">
        <f t="array" ref="C928">IF(ROW()&lt;=ROWS(Table1[]), INDEX(Table1[SampleID], ROW()), INDEX(Table2[SampleID], ROW()-ROWS(Table1[])))</f>
        <v>725746</v>
      </c>
      <c r="D928" t="str" cm="1">
        <f t="array" ref="D928">IF(ROW()&lt;=ROWS(Table1[]), INDEX(Table1[Survey], ROW()), INDEX(Table2[Survey], ROW()-ROWS(Table1[])))</f>
        <v>EDSM</v>
      </c>
      <c r="E928" t="str" cm="1">
        <f t="array" ref="E928">IF(ROW()&lt;=ROWS(Table1[]), INDEX(Table1[Station Code], ROW()), INDEX(Table2[Station], ROW()-ROWS(Table1[])))</f>
        <v>25-29-WD02</v>
      </c>
      <c r="F928" t="str" cm="1">
        <f t="array" ref="F928">IF(ROW()&lt;=ROWS(Table1[]), INDEX(Table1[Region], ROW()), INDEX(Table2[Region], ROW()-ROWS(Table1[])))</f>
        <v>Far West</v>
      </c>
      <c r="G928" t="str" cm="1">
        <f t="array" ref="G928">IF(ROW()&lt;=ROWS(Table1[]), INDEX(Table1[Subregion], ROW()), INDEX(Table2[Subregion], ROW()-ROWS(Table1[])))</f>
        <v>Carquinez Strait</v>
      </c>
      <c r="H928" t="str" cm="1">
        <f t="array" ref="H928">IF(ROW()&lt;=ROWS(Table1[]), INDEX(Table1[Stratum], ROW()), INDEX(Table2[Stratum], ROW()-ROWS(Table1[])))</f>
        <v>Western Delta</v>
      </c>
      <c r="I928" cm="1">
        <f t="array" ref="I928">IF(ROW()&lt;=ROWS(Table1[]), INDEX(Table1[Fork Length], ROW()), INDEX(Table2[Length], ROW()-ROWS(Table1[])))</f>
        <v>74</v>
      </c>
      <c r="J928" cm="1">
        <f t="array" ref="J928">IF(ROW()&lt;=ROWS(Table1[]), INDEX(Table1[Catch], ROW()), INDEX(Table2[Frequency], ROW()-ROWS(Table1[])))</f>
        <v>1</v>
      </c>
      <c r="K928" t="str" cm="1">
        <f t="array" ref="K928">IF(ROW()&lt;=ROWS(Table1[]), INDEX(Table1[Life Stage], ROW()), INDEX(Table2[Life Stage], ROW()-ROWS(Table1[])))</f>
        <v>Juvenile</v>
      </c>
      <c r="L928" s="50" cm="1">
        <f t="array" ref="L928">IF(ROW()&lt;=ROWS(Table1[]), INDEX(Table1[SalvageSum], ROW()), INDEX(Table2[SalvageSum], ROW()-ROWS(Table1[])))</f>
        <v>0</v>
      </c>
      <c r="M928" s="50" cm="1">
        <f t="array" ref="M928">IF(ROW()&lt;=ROWS(Table1[]), INDEX(Table1[ExpSalv], ROW()), INDEX(Table2[ExpSalv], ROW()-ROWS(Table1[])))</f>
        <v>0</v>
      </c>
      <c r="N928" t="str" cm="1">
        <f t="array" ref="N928">IF(ROW()&lt;=ROWS(Table1[]), INDEX(Table1[Agency], ROW()), INDEX(Table2[Agency], ROW()-ROWS(Table1[])))</f>
        <v>USFWS</v>
      </c>
      <c r="O928" cm="1">
        <f t="array" ref="O928">IF(ROW()&lt;=ROWS(Table1[]), INDEX(Table1[Notes], ROW()), INDEX(Table2[Comments], ROW()-ROWS(Table1[])))</f>
        <v>0</v>
      </c>
    </row>
    <row r="929" spans="1:15" x14ac:dyDescent="0.25">
      <c r="A929" cm="1">
        <f t="array" ref="A929">IF(ROW()&lt;=ROWS(Table1[]), INDEX(Table1[SurveyNo], ROW()), INDEX(Table2[SurveyNo], ROW()-ROWS(Table1[])))</f>
        <v>0</v>
      </c>
      <c r="B929" s="77" cm="1">
        <f t="array" ref="B929">IF(ROW()&lt;=ROWS(Table1[]), INDEX(Table1[Date], ROW()), INDEX(Table2[Date], ROW()-ROWS(Table1[])))</f>
        <v>45698</v>
      </c>
      <c r="C929" cm="1">
        <f t="array" ref="C929">IF(ROW()&lt;=ROWS(Table1[]), INDEX(Table1[SampleID], ROW()), INDEX(Table2[SampleID], ROW()-ROWS(Table1[])))</f>
        <v>725753</v>
      </c>
      <c r="D929" t="str" cm="1">
        <f t="array" ref="D929">IF(ROW()&lt;=ROWS(Table1[]), INDEX(Table1[Survey], ROW()), INDEX(Table2[Survey], ROW()-ROWS(Table1[])))</f>
        <v>EDSM</v>
      </c>
      <c r="E929" t="str" cm="1">
        <f t="array" ref="E929">IF(ROW()&lt;=ROWS(Table1[]), INDEX(Table1[Station Code], ROW()), INDEX(Table2[Station], ROW()-ROWS(Table1[])))</f>
        <v>25-29-WD02</v>
      </c>
      <c r="F929" t="str" cm="1">
        <f t="array" ref="F929">IF(ROW()&lt;=ROWS(Table1[]), INDEX(Table1[Region], ROW()), INDEX(Table2[Region], ROW()-ROWS(Table1[])))</f>
        <v>Far West</v>
      </c>
      <c r="G929" t="str" cm="1">
        <f t="array" ref="G929">IF(ROW()&lt;=ROWS(Table1[]), INDEX(Table1[Subregion], ROW()), INDEX(Table2[Subregion], ROW()-ROWS(Table1[])))</f>
        <v>Carquinez Strait</v>
      </c>
      <c r="H929" t="str" cm="1">
        <f t="array" ref="H929">IF(ROW()&lt;=ROWS(Table1[]), INDEX(Table1[Stratum], ROW()), INDEX(Table2[Stratum], ROW()-ROWS(Table1[])))</f>
        <v>Western Delta</v>
      </c>
      <c r="I929" cm="1">
        <f t="array" ref="I929">IF(ROW()&lt;=ROWS(Table1[]), INDEX(Table1[Fork Length], ROW()), INDEX(Table2[Length], ROW()-ROWS(Table1[])))</f>
        <v>106</v>
      </c>
      <c r="J929" cm="1">
        <f t="array" ref="J929">IF(ROW()&lt;=ROWS(Table1[]), INDEX(Table1[Catch], ROW()), INDEX(Table2[Frequency], ROW()-ROWS(Table1[])))</f>
        <v>1</v>
      </c>
      <c r="K929" t="str" cm="1">
        <f t="array" ref="K929">IF(ROW()&lt;=ROWS(Table1[]), INDEX(Table1[Life Stage], ROW()), INDEX(Table2[Life Stage], ROW()-ROWS(Table1[])))</f>
        <v>Adult</v>
      </c>
      <c r="L929" s="50" cm="1">
        <f t="array" ref="L929">IF(ROW()&lt;=ROWS(Table1[]), INDEX(Table1[SalvageSum], ROW()), INDEX(Table2[SalvageSum], ROW()-ROWS(Table1[])))</f>
        <v>0</v>
      </c>
      <c r="M929" s="50" cm="1">
        <f t="array" ref="M929">IF(ROW()&lt;=ROWS(Table1[]), INDEX(Table1[ExpSalv], ROW()), INDEX(Table2[ExpSalv], ROW()-ROWS(Table1[])))</f>
        <v>0</v>
      </c>
      <c r="N929" t="str" cm="1">
        <f t="array" ref="N929">IF(ROW()&lt;=ROWS(Table1[]), INDEX(Table1[Agency], ROW()), INDEX(Table2[Agency], ROW()-ROWS(Table1[])))</f>
        <v>USFWS</v>
      </c>
      <c r="O929" cm="1">
        <f t="array" ref="O929">IF(ROW()&lt;=ROWS(Table1[]), INDEX(Table1[Notes], ROW()), INDEX(Table2[Comments], ROW()-ROWS(Table1[])))</f>
        <v>0</v>
      </c>
    </row>
    <row r="930" spans="1:15" x14ac:dyDescent="0.25">
      <c r="A930" cm="1">
        <f t="array" ref="A930">IF(ROW()&lt;=ROWS(Table1[]), INDEX(Table1[SurveyNo], ROW()), INDEX(Table2[SurveyNo], ROW()-ROWS(Table1[])))</f>
        <v>0</v>
      </c>
      <c r="B930" s="77" cm="1">
        <f t="array" ref="B930">IF(ROW()&lt;=ROWS(Table1[]), INDEX(Table1[Date], ROW()), INDEX(Table2[Date], ROW()-ROWS(Table1[])))</f>
        <v>45698</v>
      </c>
      <c r="C930" cm="1">
        <f t="array" ref="C930">IF(ROW()&lt;=ROWS(Table1[]), INDEX(Table1[SampleID], ROW()), INDEX(Table2[SampleID], ROW()-ROWS(Table1[])))</f>
        <v>725753</v>
      </c>
      <c r="D930" t="str" cm="1">
        <f t="array" ref="D930">IF(ROW()&lt;=ROWS(Table1[]), INDEX(Table1[Survey], ROW()), INDEX(Table2[Survey], ROW()-ROWS(Table1[])))</f>
        <v>EDSM</v>
      </c>
      <c r="E930" t="str" cm="1">
        <f t="array" ref="E930">IF(ROW()&lt;=ROWS(Table1[]), INDEX(Table1[Station Code], ROW()), INDEX(Table2[Station], ROW()-ROWS(Table1[])))</f>
        <v>25-29-WD02</v>
      </c>
      <c r="F930" t="str" cm="1">
        <f t="array" ref="F930">IF(ROW()&lt;=ROWS(Table1[]), INDEX(Table1[Region], ROW()), INDEX(Table2[Region], ROW()-ROWS(Table1[])))</f>
        <v>Far West</v>
      </c>
      <c r="G930" t="str" cm="1">
        <f t="array" ref="G930">IF(ROW()&lt;=ROWS(Table1[]), INDEX(Table1[Subregion], ROW()), INDEX(Table2[Subregion], ROW()-ROWS(Table1[])))</f>
        <v>Carquinez Strait</v>
      </c>
      <c r="H930" t="str" cm="1">
        <f t="array" ref="H930">IF(ROW()&lt;=ROWS(Table1[]), INDEX(Table1[Stratum], ROW()), INDEX(Table2[Stratum], ROW()-ROWS(Table1[])))</f>
        <v>Western Delta</v>
      </c>
      <c r="I930" cm="1">
        <f t="array" ref="I930">IF(ROW()&lt;=ROWS(Table1[]), INDEX(Table1[Fork Length], ROW()), INDEX(Table2[Length], ROW()-ROWS(Table1[])))</f>
        <v>75</v>
      </c>
      <c r="J930" cm="1">
        <f t="array" ref="J930">IF(ROW()&lt;=ROWS(Table1[]), INDEX(Table1[Catch], ROW()), INDEX(Table2[Frequency], ROW()-ROWS(Table1[])))</f>
        <v>1</v>
      </c>
      <c r="K930" t="str" cm="1">
        <f t="array" ref="K930">IF(ROW()&lt;=ROWS(Table1[]), INDEX(Table1[Life Stage], ROW()), INDEX(Table2[Life Stage], ROW()-ROWS(Table1[])))</f>
        <v>Juvenile</v>
      </c>
      <c r="L930" s="50" cm="1">
        <f t="array" ref="L930">IF(ROW()&lt;=ROWS(Table1[]), INDEX(Table1[SalvageSum], ROW()), INDEX(Table2[SalvageSum], ROW()-ROWS(Table1[])))</f>
        <v>0</v>
      </c>
      <c r="M930" s="50" cm="1">
        <f t="array" ref="M930">IF(ROW()&lt;=ROWS(Table1[]), INDEX(Table1[ExpSalv], ROW()), INDEX(Table2[ExpSalv], ROW()-ROWS(Table1[])))</f>
        <v>0</v>
      </c>
      <c r="N930" t="str" cm="1">
        <f t="array" ref="N930">IF(ROW()&lt;=ROWS(Table1[]), INDEX(Table1[Agency], ROW()), INDEX(Table2[Agency], ROW()-ROWS(Table1[])))</f>
        <v>USFWS</v>
      </c>
      <c r="O930" cm="1">
        <f t="array" ref="O930">IF(ROW()&lt;=ROWS(Table1[]), INDEX(Table1[Notes], ROW()), INDEX(Table2[Comments], ROW()-ROWS(Table1[])))</f>
        <v>0</v>
      </c>
    </row>
    <row r="931" spans="1:15" x14ac:dyDescent="0.25">
      <c r="A931" cm="1">
        <f t="array" ref="A931">IF(ROW()&lt;=ROWS(Table1[]), INDEX(Table1[SurveyNo], ROW()), INDEX(Table2[SurveyNo], ROW()-ROWS(Table1[])))</f>
        <v>0</v>
      </c>
      <c r="B931" s="77" cm="1">
        <f t="array" ref="B931">IF(ROW()&lt;=ROWS(Table1[]), INDEX(Table1[Date], ROW()), INDEX(Table2[Date], ROW()-ROWS(Table1[])))</f>
        <v>45698</v>
      </c>
      <c r="C931" cm="1">
        <f t="array" ref="C931">IF(ROW()&lt;=ROWS(Table1[]), INDEX(Table1[SampleID], ROW()), INDEX(Table2[SampleID], ROW()-ROWS(Table1[])))</f>
        <v>725753</v>
      </c>
      <c r="D931" t="str" cm="1">
        <f t="array" ref="D931">IF(ROW()&lt;=ROWS(Table1[]), INDEX(Table1[Survey], ROW()), INDEX(Table2[Survey], ROW()-ROWS(Table1[])))</f>
        <v>EDSM</v>
      </c>
      <c r="E931" t="str" cm="1">
        <f t="array" ref="E931">IF(ROW()&lt;=ROWS(Table1[]), INDEX(Table1[Station Code], ROW()), INDEX(Table2[Station], ROW()-ROWS(Table1[])))</f>
        <v>25-29-WD02</v>
      </c>
      <c r="F931" t="str" cm="1">
        <f t="array" ref="F931">IF(ROW()&lt;=ROWS(Table1[]), INDEX(Table1[Region], ROW()), INDEX(Table2[Region], ROW()-ROWS(Table1[])))</f>
        <v>Far West</v>
      </c>
      <c r="G931" t="str" cm="1">
        <f t="array" ref="G931">IF(ROW()&lt;=ROWS(Table1[]), INDEX(Table1[Subregion], ROW()), INDEX(Table2[Subregion], ROW()-ROWS(Table1[])))</f>
        <v>Carquinez Strait</v>
      </c>
      <c r="H931" t="str" cm="1">
        <f t="array" ref="H931">IF(ROW()&lt;=ROWS(Table1[]), INDEX(Table1[Stratum], ROW()), INDEX(Table2[Stratum], ROW()-ROWS(Table1[])))</f>
        <v>Western Delta</v>
      </c>
      <c r="I931" cm="1">
        <f t="array" ref="I931">IF(ROW()&lt;=ROWS(Table1[]), INDEX(Table1[Fork Length], ROW()), INDEX(Table2[Length], ROW()-ROWS(Table1[])))</f>
        <v>93</v>
      </c>
      <c r="J931" cm="1">
        <f t="array" ref="J931">IF(ROW()&lt;=ROWS(Table1[]), INDEX(Table1[Catch], ROW()), INDEX(Table2[Frequency], ROW()-ROWS(Table1[])))</f>
        <v>1</v>
      </c>
      <c r="K931" t="str" cm="1">
        <f t="array" ref="K931">IF(ROW()&lt;=ROWS(Table1[]), INDEX(Table1[Life Stage], ROW()), INDEX(Table2[Life Stage], ROW()-ROWS(Table1[])))</f>
        <v>Adult</v>
      </c>
      <c r="L931" s="50" cm="1">
        <f t="array" ref="L931">IF(ROW()&lt;=ROWS(Table1[]), INDEX(Table1[SalvageSum], ROW()), INDEX(Table2[SalvageSum], ROW()-ROWS(Table1[])))</f>
        <v>0</v>
      </c>
      <c r="M931" s="50" cm="1">
        <f t="array" ref="M931">IF(ROW()&lt;=ROWS(Table1[]), INDEX(Table1[ExpSalv], ROW()), INDEX(Table2[ExpSalv], ROW()-ROWS(Table1[])))</f>
        <v>0</v>
      </c>
      <c r="N931" t="str" cm="1">
        <f t="array" ref="N931">IF(ROW()&lt;=ROWS(Table1[]), INDEX(Table1[Agency], ROW()), INDEX(Table2[Agency], ROW()-ROWS(Table1[])))</f>
        <v>USFWS</v>
      </c>
      <c r="O931" cm="1">
        <f t="array" ref="O931">IF(ROW()&lt;=ROWS(Table1[]), INDEX(Table1[Notes], ROW()), INDEX(Table2[Comments], ROW()-ROWS(Table1[])))</f>
        <v>0</v>
      </c>
    </row>
    <row r="932" spans="1:15" x14ac:dyDescent="0.25">
      <c r="A932" cm="1">
        <f t="array" ref="A932">IF(ROW()&lt;=ROWS(Table1[]), INDEX(Table1[SurveyNo], ROW()), INDEX(Table2[SurveyNo], ROW()-ROWS(Table1[])))</f>
        <v>0</v>
      </c>
      <c r="B932" s="77" cm="1">
        <f t="array" ref="B932">IF(ROW()&lt;=ROWS(Table1[]), INDEX(Table1[Date], ROW()), INDEX(Table2[Date], ROW()-ROWS(Table1[])))</f>
        <v>45698</v>
      </c>
      <c r="C932" cm="1">
        <f t="array" ref="C932">IF(ROW()&lt;=ROWS(Table1[]), INDEX(Table1[SampleID], ROW()), INDEX(Table2[SampleID], ROW()-ROWS(Table1[])))</f>
        <v>725754</v>
      </c>
      <c r="D932" t="str" cm="1">
        <f t="array" ref="D932">IF(ROW()&lt;=ROWS(Table1[]), INDEX(Table1[Survey], ROW()), INDEX(Table2[Survey], ROW()-ROWS(Table1[])))</f>
        <v>EDSM</v>
      </c>
      <c r="E932" t="str" cm="1">
        <f t="array" ref="E932">IF(ROW()&lt;=ROWS(Table1[]), INDEX(Table1[Station Code], ROW()), INDEX(Table2[Station], ROW()-ROWS(Table1[])))</f>
        <v>25-29-WD02</v>
      </c>
      <c r="F932" t="str" cm="1">
        <f t="array" ref="F932">IF(ROW()&lt;=ROWS(Table1[]), INDEX(Table1[Region], ROW()), INDEX(Table2[Region], ROW()-ROWS(Table1[])))</f>
        <v>Far West</v>
      </c>
      <c r="G932" t="str" cm="1">
        <f t="array" ref="G932">IF(ROW()&lt;=ROWS(Table1[]), INDEX(Table1[Subregion], ROW()), INDEX(Table2[Subregion], ROW()-ROWS(Table1[])))</f>
        <v>Carquinez Strait</v>
      </c>
      <c r="H932" t="str" cm="1">
        <f t="array" ref="H932">IF(ROW()&lt;=ROWS(Table1[]), INDEX(Table1[Stratum], ROW()), INDEX(Table2[Stratum], ROW()-ROWS(Table1[])))</f>
        <v>Western Delta</v>
      </c>
      <c r="I932" cm="1">
        <f t="array" ref="I932">IF(ROW()&lt;=ROWS(Table1[]), INDEX(Table1[Fork Length], ROW()), INDEX(Table2[Length], ROW()-ROWS(Table1[])))</f>
        <v>81</v>
      </c>
      <c r="J932" cm="1">
        <f t="array" ref="J932">IF(ROW()&lt;=ROWS(Table1[]), INDEX(Table1[Catch], ROW()), INDEX(Table2[Frequency], ROW()-ROWS(Table1[])))</f>
        <v>1</v>
      </c>
      <c r="K932" t="str" cm="1">
        <f t="array" ref="K932">IF(ROW()&lt;=ROWS(Table1[]), INDEX(Table1[Life Stage], ROW()), INDEX(Table2[Life Stage], ROW()-ROWS(Table1[])))</f>
        <v>Juvenile</v>
      </c>
      <c r="L932" s="50" cm="1">
        <f t="array" ref="L932">IF(ROW()&lt;=ROWS(Table1[]), INDEX(Table1[SalvageSum], ROW()), INDEX(Table2[SalvageSum], ROW()-ROWS(Table1[])))</f>
        <v>0</v>
      </c>
      <c r="M932" s="50" cm="1">
        <f t="array" ref="M932">IF(ROW()&lt;=ROWS(Table1[]), INDEX(Table1[ExpSalv], ROW()), INDEX(Table2[ExpSalv], ROW()-ROWS(Table1[])))</f>
        <v>0</v>
      </c>
      <c r="N932" t="str" cm="1">
        <f t="array" ref="N932">IF(ROW()&lt;=ROWS(Table1[]), INDEX(Table1[Agency], ROW()), INDEX(Table2[Agency], ROW()-ROWS(Table1[])))</f>
        <v>USFWS</v>
      </c>
      <c r="O932" cm="1">
        <f t="array" ref="O932">IF(ROW()&lt;=ROWS(Table1[]), INDEX(Table1[Notes], ROW()), INDEX(Table2[Comments], ROW()-ROWS(Table1[])))</f>
        <v>0</v>
      </c>
    </row>
    <row r="933" spans="1:15" x14ac:dyDescent="0.25">
      <c r="A933" cm="1">
        <f t="array" ref="A933">IF(ROW()&lt;=ROWS(Table1[]), INDEX(Table1[SurveyNo], ROW()), INDEX(Table2[SurveyNo], ROW()-ROWS(Table1[])))</f>
        <v>0</v>
      </c>
      <c r="B933" s="77" cm="1">
        <f t="array" ref="B933">IF(ROW()&lt;=ROWS(Table1[]), INDEX(Table1[Date], ROW()), INDEX(Table2[Date], ROW()-ROWS(Table1[])))</f>
        <v>45698</v>
      </c>
      <c r="C933" cm="1">
        <f t="array" ref="C933">IF(ROW()&lt;=ROWS(Table1[]), INDEX(Table1[SampleID], ROW()), INDEX(Table2[SampleID], ROW()-ROWS(Table1[])))</f>
        <v>725754</v>
      </c>
      <c r="D933" t="str" cm="1">
        <f t="array" ref="D933">IF(ROW()&lt;=ROWS(Table1[]), INDEX(Table1[Survey], ROW()), INDEX(Table2[Survey], ROW()-ROWS(Table1[])))</f>
        <v>EDSM</v>
      </c>
      <c r="E933" t="str" cm="1">
        <f t="array" ref="E933">IF(ROW()&lt;=ROWS(Table1[]), INDEX(Table1[Station Code], ROW()), INDEX(Table2[Station], ROW()-ROWS(Table1[])))</f>
        <v>25-29-WD02</v>
      </c>
      <c r="F933" t="str" cm="1">
        <f t="array" ref="F933">IF(ROW()&lt;=ROWS(Table1[]), INDEX(Table1[Region], ROW()), INDEX(Table2[Region], ROW()-ROWS(Table1[])))</f>
        <v>Far West</v>
      </c>
      <c r="G933" t="str" cm="1">
        <f t="array" ref="G933">IF(ROW()&lt;=ROWS(Table1[]), INDEX(Table1[Subregion], ROW()), INDEX(Table2[Subregion], ROW()-ROWS(Table1[])))</f>
        <v>Carquinez Strait</v>
      </c>
      <c r="H933" t="str" cm="1">
        <f t="array" ref="H933">IF(ROW()&lt;=ROWS(Table1[]), INDEX(Table1[Stratum], ROW()), INDEX(Table2[Stratum], ROW()-ROWS(Table1[])))</f>
        <v>Western Delta</v>
      </c>
      <c r="I933" cm="1">
        <f t="array" ref="I933">IF(ROW()&lt;=ROWS(Table1[]), INDEX(Table1[Fork Length], ROW()), INDEX(Table2[Length], ROW()-ROWS(Table1[])))</f>
        <v>83</v>
      </c>
      <c r="J933" cm="1">
        <f t="array" ref="J933">IF(ROW()&lt;=ROWS(Table1[]), INDEX(Table1[Catch], ROW()), INDEX(Table2[Frequency], ROW()-ROWS(Table1[])))</f>
        <v>2</v>
      </c>
      <c r="K933" t="str" cm="1">
        <f t="array" ref="K933">IF(ROW()&lt;=ROWS(Table1[]), INDEX(Table1[Life Stage], ROW()), INDEX(Table2[Life Stage], ROW()-ROWS(Table1[])))</f>
        <v>Juvenile</v>
      </c>
      <c r="L933" s="50" cm="1">
        <f t="array" ref="L933">IF(ROW()&lt;=ROWS(Table1[]), INDEX(Table1[SalvageSum], ROW()), INDEX(Table2[SalvageSum], ROW()-ROWS(Table1[])))</f>
        <v>0</v>
      </c>
      <c r="M933" s="50" cm="1">
        <f t="array" ref="M933">IF(ROW()&lt;=ROWS(Table1[]), INDEX(Table1[ExpSalv], ROW()), INDEX(Table2[ExpSalv], ROW()-ROWS(Table1[])))</f>
        <v>0</v>
      </c>
      <c r="N933" t="str" cm="1">
        <f t="array" ref="N933">IF(ROW()&lt;=ROWS(Table1[]), INDEX(Table1[Agency], ROW()), INDEX(Table2[Agency], ROW()-ROWS(Table1[])))</f>
        <v>USFWS</v>
      </c>
      <c r="O933" cm="1">
        <f t="array" ref="O933">IF(ROW()&lt;=ROWS(Table1[]), INDEX(Table1[Notes], ROW()), INDEX(Table2[Comments], ROW()-ROWS(Table1[])))</f>
        <v>0</v>
      </c>
    </row>
    <row r="934" spans="1:15" x14ac:dyDescent="0.25">
      <c r="A934" cm="1">
        <f t="array" ref="A934">IF(ROW()&lt;=ROWS(Table1[]), INDEX(Table1[SurveyNo], ROW()), INDEX(Table2[SurveyNo], ROW()-ROWS(Table1[])))</f>
        <v>0</v>
      </c>
      <c r="B934" s="77" cm="1">
        <f t="array" ref="B934">IF(ROW()&lt;=ROWS(Table1[]), INDEX(Table1[Date], ROW()), INDEX(Table2[Date], ROW()-ROWS(Table1[])))</f>
        <v>45698</v>
      </c>
      <c r="C934" cm="1">
        <f t="array" ref="C934">IF(ROW()&lt;=ROWS(Table1[]), INDEX(Table1[SampleID], ROW()), INDEX(Table2[SampleID], ROW()-ROWS(Table1[])))</f>
        <v>725754</v>
      </c>
      <c r="D934" t="str" cm="1">
        <f t="array" ref="D934">IF(ROW()&lt;=ROWS(Table1[]), INDEX(Table1[Survey], ROW()), INDEX(Table2[Survey], ROW()-ROWS(Table1[])))</f>
        <v>EDSM</v>
      </c>
      <c r="E934" t="str" cm="1">
        <f t="array" ref="E934">IF(ROW()&lt;=ROWS(Table1[]), INDEX(Table1[Station Code], ROW()), INDEX(Table2[Station], ROW()-ROWS(Table1[])))</f>
        <v>25-29-WD02</v>
      </c>
      <c r="F934" t="str" cm="1">
        <f t="array" ref="F934">IF(ROW()&lt;=ROWS(Table1[]), INDEX(Table1[Region], ROW()), INDEX(Table2[Region], ROW()-ROWS(Table1[])))</f>
        <v>Far West</v>
      </c>
      <c r="G934" t="str" cm="1">
        <f t="array" ref="G934">IF(ROW()&lt;=ROWS(Table1[]), INDEX(Table1[Subregion], ROW()), INDEX(Table2[Subregion], ROW()-ROWS(Table1[])))</f>
        <v>Carquinez Strait</v>
      </c>
      <c r="H934" t="str" cm="1">
        <f t="array" ref="H934">IF(ROW()&lt;=ROWS(Table1[]), INDEX(Table1[Stratum], ROW()), INDEX(Table2[Stratum], ROW()-ROWS(Table1[])))</f>
        <v>Western Delta</v>
      </c>
      <c r="I934" cm="1">
        <f t="array" ref="I934">IF(ROW()&lt;=ROWS(Table1[]), INDEX(Table1[Fork Length], ROW()), INDEX(Table2[Length], ROW()-ROWS(Table1[])))</f>
        <v>116</v>
      </c>
      <c r="J934" cm="1">
        <f t="array" ref="J934">IF(ROW()&lt;=ROWS(Table1[]), INDEX(Table1[Catch], ROW()), INDEX(Table2[Frequency], ROW()-ROWS(Table1[])))</f>
        <v>1</v>
      </c>
      <c r="K934" t="str" cm="1">
        <f t="array" ref="K934">IF(ROW()&lt;=ROWS(Table1[]), INDEX(Table1[Life Stage], ROW()), INDEX(Table2[Life Stage], ROW()-ROWS(Table1[])))</f>
        <v>Adult</v>
      </c>
      <c r="L934" s="50" cm="1">
        <f t="array" ref="L934">IF(ROW()&lt;=ROWS(Table1[]), INDEX(Table1[SalvageSum], ROW()), INDEX(Table2[SalvageSum], ROW()-ROWS(Table1[])))</f>
        <v>0</v>
      </c>
      <c r="M934" s="50" cm="1">
        <f t="array" ref="M934">IF(ROW()&lt;=ROWS(Table1[]), INDEX(Table1[ExpSalv], ROW()), INDEX(Table2[ExpSalv], ROW()-ROWS(Table1[])))</f>
        <v>0</v>
      </c>
      <c r="N934" t="str" cm="1">
        <f t="array" ref="N934">IF(ROW()&lt;=ROWS(Table1[]), INDEX(Table1[Agency], ROW()), INDEX(Table2[Agency], ROW()-ROWS(Table1[])))</f>
        <v>USFWS</v>
      </c>
      <c r="O934" cm="1">
        <f t="array" ref="O934">IF(ROW()&lt;=ROWS(Table1[]), INDEX(Table1[Notes], ROW()), INDEX(Table2[Comments], ROW()-ROWS(Table1[])))</f>
        <v>0</v>
      </c>
    </row>
    <row r="935" spans="1:15" x14ac:dyDescent="0.25">
      <c r="A935" cm="1">
        <f t="array" ref="A935">IF(ROW()&lt;=ROWS(Table1[]), INDEX(Table1[SurveyNo], ROW()), INDEX(Table2[SurveyNo], ROW()-ROWS(Table1[])))</f>
        <v>0</v>
      </c>
      <c r="B935" s="77" cm="1">
        <f t="array" ref="B935">IF(ROW()&lt;=ROWS(Table1[]), INDEX(Table1[Date], ROW()), INDEX(Table2[Date], ROW()-ROWS(Table1[])))</f>
        <v>45698</v>
      </c>
      <c r="C935" cm="1">
        <f t="array" ref="C935">IF(ROW()&lt;=ROWS(Table1[]), INDEX(Table1[SampleID], ROW()), INDEX(Table2[SampleID], ROW()-ROWS(Table1[])))</f>
        <v>725754</v>
      </c>
      <c r="D935" t="str" cm="1">
        <f t="array" ref="D935">IF(ROW()&lt;=ROWS(Table1[]), INDEX(Table1[Survey], ROW()), INDEX(Table2[Survey], ROW()-ROWS(Table1[])))</f>
        <v>EDSM</v>
      </c>
      <c r="E935" t="str" cm="1">
        <f t="array" ref="E935">IF(ROW()&lt;=ROWS(Table1[]), INDEX(Table1[Station Code], ROW()), INDEX(Table2[Station], ROW()-ROWS(Table1[])))</f>
        <v>25-29-WD02</v>
      </c>
      <c r="F935" t="str" cm="1">
        <f t="array" ref="F935">IF(ROW()&lt;=ROWS(Table1[]), INDEX(Table1[Region], ROW()), INDEX(Table2[Region], ROW()-ROWS(Table1[])))</f>
        <v>Far West</v>
      </c>
      <c r="G935" t="str" cm="1">
        <f t="array" ref="G935">IF(ROW()&lt;=ROWS(Table1[]), INDEX(Table1[Subregion], ROW()), INDEX(Table2[Subregion], ROW()-ROWS(Table1[])))</f>
        <v>Carquinez Strait</v>
      </c>
      <c r="H935" t="str" cm="1">
        <f t="array" ref="H935">IF(ROW()&lt;=ROWS(Table1[]), INDEX(Table1[Stratum], ROW()), INDEX(Table2[Stratum], ROW()-ROWS(Table1[])))</f>
        <v>Western Delta</v>
      </c>
      <c r="I935" cm="1">
        <f t="array" ref="I935">IF(ROW()&lt;=ROWS(Table1[]), INDEX(Table1[Fork Length], ROW()), INDEX(Table2[Length], ROW()-ROWS(Table1[])))</f>
        <v>104</v>
      </c>
      <c r="J935" cm="1">
        <f t="array" ref="J935">IF(ROW()&lt;=ROWS(Table1[]), INDEX(Table1[Catch], ROW()), INDEX(Table2[Frequency], ROW()-ROWS(Table1[])))</f>
        <v>1</v>
      </c>
      <c r="K935" t="str" cm="1">
        <f t="array" ref="K935">IF(ROW()&lt;=ROWS(Table1[]), INDEX(Table1[Life Stage], ROW()), INDEX(Table2[Life Stage], ROW()-ROWS(Table1[])))</f>
        <v>Adult</v>
      </c>
      <c r="L935" s="50" cm="1">
        <f t="array" ref="L935">IF(ROW()&lt;=ROWS(Table1[]), INDEX(Table1[SalvageSum], ROW()), INDEX(Table2[SalvageSum], ROW()-ROWS(Table1[])))</f>
        <v>0</v>
      </c>
      <c r="M935" s="50" cm="1">
        <f t="array" ref="M935">IF(ROW()&lt;=ROWS(Table1[]), INDEX(Table1[ExpSalv], ROW()), INDEX(Table2[ExpSalv], ROW()-ROWS(Table1[])))</f>
        <v>0</v>
      </c>
      <c r="N935" t="str" cm="1">
        <f t="array" ref="N935">IF(ROW()&lt;=ROWS(Table1[]), INDEX(Table1[Agency], ROW()), INDEX(Table2[Agency], ROW()-ROWS(Table1[])))</f>
        <v>USFWS</v>
      </c>
      <c r="O935" cm="1">
        <f t="array" ref="O935">IF(ROW()&lt;=ROWS(Table1[]), INDEX(Table1[Notes], ROW()), INDEX(Table2[Comments], ROW()-ROWS(Table1[])))</f>
        <v>0</v>
      </c>
    </row>
    <row r="936" spans="1:15" x14ac:dyDescent="0.25">
      <c r="A936" cm="1">
        <f t="array" ref="A936">IF(ROW()&lt;=ROWS(Table1[]), INDEX(Table1[SurveyNo], ROW()), INDEX(Table2[SurveyNo], ROW()-ROWS(Table1[])))</f>
        <v>0</v>
      </c>
      <c r="B936" s="77" cm="1">
        <f t="array" ref="B936">IF(ROW()&lt;=ROWS(Table1[]), INDEX(Table1[Date], ROW()), INDEX(Table2[Date], ROW()-ROWS(Table1[])))</f>
        <v>45698</v>
      </c>
      <c r="C936" cm="1">
        <f t="array" ref="C936">IF(ROW()&lt;=ROWS(Table1[]), INDEX(Table1[SampleID], ROW()), INDEX(Table2[SampleID], ROW()-ROWS(Table1[])))</f>
        <v>725754</v>
      </c>
      <c r="D936" t="str" cm="1">
        <f t="array" ref="D936">IF(ROW()&lt;=ROWS(Table1[]), INDEX(Table1[Survey], ROW()), INDEX(Table2[Survey], ROW()-ROWS(Table1[])))</f>
        <v>EDSM</v>
      </c>
      <c r="E936" t="str" cm="1">
        <f t="array" ref="E936">IF(ROW()&lt;=ROWS(Table1[]), INDEX(Table1[Station Code], ROW()), INDEX(Table2[Station], ROW()-ROWS(Table1[])))</f>
        <v>25-29-WD02</v>
      </c>
      <c r="F936" t="str" cm="1">
        <f t="array" ref="F936">IF(ROW()&lt;=ROWS(Table1[]), INDEX(Table1[Region], ROW()), INDEX(Table2[Region], ROW()-ROWS(Table1[])))</f>
        <v>Far West</v>
      </c>
      <c r="G936" t="str" cm="1">
        <f t="array" ref="G936">IF(ROW()&lt;=ROWS(Table1[]), INDEX(Table1[Subregion], ROW()), INDEX(Table2[Subregion], ROW()-ROWS(Table1[])))</f>
        <v>Carquinez Strait</v>
      </c>
      <c r="H936" t="str" cm="1">
        <f t="array" ref="H936">IF(ROW()&lt;=ROWS(Table1[]), INDEX(Table1[Stratum], ROW()), INDEX(Table2[Stratum], ROW()-ROWS(Table1[])))</f>
        <v>Western Delta</v>
      </c>
      <c r="I936" cm="1">
        <f t="array" ref="I936">IF(ROW()&lt;=ROWS(Table1[]), INDEX(Table1[Fork Length], ROW()), INDEX(Table2[Length], ROW()-ROWS(Table1[])))</f>
        <v>88</v>
      </c>
      <c r="J936" cm="1">
        <f t="array" ref="J936">IF(ROW()&lt;=ROWS(Table1[]), INDEX(Table1[Catch], ROW()), INDEX(Table2[Frequency], ROW()-ROWS(Table1[])))</f>
        <v>1</v>
      </c>
      <c r="K936" t="str" cm="1">
        <f t="array" ref="K936">IF(ROW()&lt;=ROWS(Table1[]), INDEX(Table1[Life Stage], ROW()), INDEX(Table2[Life Stage], ROW()-ROWS(Table1[])))</f>
        <v>Adult</v>
      </c>
      <c r="L936" s="50" cm="1">
        <f t="array" ref="L936">IF(ROW()&lt;=ROWS(Table1[]), INDEX(Table1[SalvageSum], ROW()), INDEX(Table2[SalvageSum], ROW()-ROWS(Table1[])))</f>
        <v>0</v>
      </c>
      <c r="M936" s="50" cm="1">
        <f t="array" ref="M936">IF(ROW()&lt;=ROWS(Table1[]), INDEX(Table1[ExpSalv], ROW()), INDEX(Table2[ExpSalv], ROW()-ROWS(Table1[])))</f>
        <v>0</v>
      </c>
      <c r="N936" t="str" cm="1">
        <f t="array" ref="N936">IF(ROW()&lt;=ROWS(Table1[]), INDEX(Table1[Agency], ROW()), INDEX(Table2[Agency], ROW()-ROWS(Table1[])))</f>
        <v>USFWS</v>
      </c>
      <c r="O936" cm="1">
        <f t="array" ref="O936">IF(ROW()&lt;=ROWS(Table1[]), INDEX(Table1[Notes], ROW()), INDEX(Table2[Comments], ROW()-ROWS(Table1[])))</f>
        <v>0</v>
      </c>
    </row>
    <row r="937" spans="1:15" x14ac:dyDescent="0.25">
      <c r="A937" cm="1">
        <f t="array" ref="A937">IF(ROW()&lt;=ROWS(Table1[]), INDEX(Table1[SurveyNo], ROW()), INDEX(Table2[SurveyNo], ROW()-ROWS(Table1[])))</f>
        <v>0</v>
      </c>
      <c r="B937" s="77" cm="1">
        <f t="array" ref="B937">IF(ROW()&lt;=ROWS(Table1[]), INDEX(Table1[Date], ROW()), INDEX(Table2[Date], ROW()-ROWS(Table1[])))</f>
        <v>45698</v>
      </c>
      <c r="C937" cm="1">
        <f t="array" ref="C937">IF(ROW()&lt;=ROWS(Table1[]), INDEX(Table1[SampleID], ROW()), INDEX(Table2[SampleID], ROW()-ROWS(Table1[])))</f>
        <v>725754</v>
      </c>
      <c r="D937" t="str" cm="1">
        <f t="array" ref="D937">IF(ROW()&lt;=ROWS(Table1[]), INDEX(Table1[Survey], ROW()), INDEX(Table2[Survey], ROW()-ROWS(Table1[])))</f>
        <v>EDSM</v>
      </c>
      <c r="E937" t="str" cm="1">
        <f t="array" ref="E937">IF(ROW()&lt;=ROWS(Table1[]), INDEX(Table1[Station Code], ROW()), INDEX(Table2[Station], ROW()-ROWS(Table1[])))</f>
        <v>25-29-WD02</v>
      </c>
      <c r="F937" t="str" cm="1">
        <f t="array" ref="F937">IF(ROW()&lt;=ROWS(Table1[]), INDEX(Table1[Region], ROW()), INDEX(Table2[Region], ROW()-ROWS(Table1[])))</f>
        <v>Far West</v>
      </c>
      <c r="G937" t="str" cm="1">
        <f t="array" ref="G937">IF(ROW()&lt;=ROWS(Table1[]), INDEX(Table1[Subregion], ROW()), INDEX(Table2[Subregion], ROW()-ROWS(Table1[])))</f>
        <v>Carquinez Strait</v>
      </c>
      <c r="H937" t="str" cm="1">
        <f t="array" ref="H937">IF(ROW()&lt;=ROWS(Table1[]), INDEX(Table1[Stratum], ROW()), INDEX(Table2[Stratum], ROW()-ROWS(Table1[])))</f>
        <v>Western Delta</v>
      </c>
      <c r="I937" cm="1">
        <f t="array" ref="I937">IF(ROW()&lt;=ROWS(Table1[]), INDEX(Table1[Fork Length], ROW()), INDEX(Table2[Length], ROW()-ROWS(Table1[])))</f>
        <v>86</v>
      </c>
      <c r="J937" cm="1">
        <f t="array" ref="J937">IF(ROW()&lt;=ROWS(Table1[]), INDEX(Table1[Catch], ROW()), INDEX(Table2[Frequency], ROW()-ROWS(Table1[])))</f>
        <v>1</v>
      </c>
      <c r="K937" t="str" cm="1">
        <f t="array" ref="K937">IF(ROW()&lt;=ROWS(Table1[]), INDEX(Table1[Life Stage], ROW()), INDEX(Table2[Life Stage], ROW()-ROWS(Table1[])))</f>
        <v>Adult</v>
      </c>
      <c r="L937" s="50" cm="1">
        <f t="array" ref="L937">IF(ROW()&lt;=ROWS(Table1[]), INDEX(Table1[SalvageSum], ROW()), INDEX(Table2[SalvageSum], ROW()-ROWS(Table1[])))</f>
        <v>0</v>
      </c>
      <c r="M937" s="50" cm="1">
        <f t="array" ref="M937">IF(ROW()&lt;=ROWS(Table1[]), INDEX(Table1[ExpSalv], ROW()), INDEX(Table2[ExpSalv], ROW()-ROWS(Table1[])))</f>
        <v>0</v>
      </c>
      <c r="N937" t="str" cm="1">
        <f t="array" ref="N937">IF(ROW()&lt;=ROWS(Table1[]), INDEX(Table1[Agency], ROW()), INDEX(Table2[Agency], ROW()-ROWS(Table1[])))</f>
        <v>USFWS</v>
      </c>
      <c r="O937" cm="1">
        <f t="array" ref="O937">IF(ROW()&lt;=ROWS(Table1[]), INDEX(Table1[Notes], ROW()), INDEX(Table2[Comments], ROW()-ROWS(Table1[])))</f>
        <v>0</v>
      </c>
    </row>
    <row r="938" spans="1:15" x14ac:dyDescent="0.25">
      <c r="A938" cm="1">
        <f t="array" ref="A938">IF(ROW()&lt;=ROWS(Table1[]), INDEX(Table1[SurveyNo], ROW()), INDEX(Table2[SurveyNo], ROW()-ROWS(Table1[])))</f>
        <v>0</v>
      </c>
      <c r="B938" s="77" cm="1">
        <f t="array" ref="B938">IF(ROW()&lt;=ROWS(Table1[]), INDEX(Table1[Date], ROW()), INDEX(Table2[Date], ROW()-ROWS(Table1[])))</f>
        <v>45698</v>
      </c>
      <c r="C938" cm="1">
        <f t="array" ref="C938">IF(ROW()&lt;=ROWS(Table1[]), INDEX(Table1[SampleID], ROW()), INDEX(Table2[SampleID], ROW()-ROWS(Table1[])))</f>
        <v>725754</v>
      </c>
      <c r="D938" t="str" cm="1">
        <f t="array" ref="D938">IF(ROW()&lt;=ROWS(Table1[]), INDEX(Table1[Survey], ROW()), INDEX(Table2[Survey], ROW()-ROWS(Table1[])))</f>
        <v>EDSM</v>
      </c>
      <c r="E938" t="str" cm="1">
        <f t="array" ref="E938">IF(ROW()&lt;=ROWS(Table1[]), INDEX(Table1[Station Code], ROW()), INDEX(Table2[Station], ROW()-ROWS(Table1[])))</f>
        <v>25-29-WD02</v>
      </c>
      <c r="F938" t="str" cm="1">
        <f t="array" ref="F938">IF(ROW()&lt;=ROWS(Table1[]), INDEX(Table1[Region], ROW()), INDEX(Table2[Region], ROW()-ROWS(Table1[])))</f>
        <v>Far West</v>
      </c>
      <c r="G938" t="str" cm="1">
        <f t="array" ref="G938">IF(ROW()&lt;=ROWS(Table1[]), INDEX(Table1[Subregion], ROW()), INDEX(Table2[Subregion], ROW()-ROWS(Table1[])))</f>
        <v>Carquinez Strait</v>
      </c>
      <c r="H938" t="str" cm="1">
        <f t="array" ref="H938">IF(ROW()&lt;=ROWS(Table1[]), INDEX(Table1[Stratum], ROW()), INDEX(Table2[Stratum], ROW()-ROWS(Table1[])))</f>
        <v>Western Delta</v>
      </c>
      <c r="I938" cm="1">
        <f t="array" ref="I938">IF(ROW()&lt;=ROWS(Table1[]), INDEX(Table1[Fork Length], ROW()), INDEX(Table2[Length], ROW()-ROWS(Table1[])))</f>
        <v>89</v>
      </c>
      <c r="J938" cm="1">
        <f t="array" ref="J938">IF(ROW()&lt;=ROWS(Table1[]), INDEX(Table1[Catch], ROW()), INDEX(Table2[Frequency], ROW()-ROWS(Table1[])))</f>
        <v>1</v>
      </c>
      <c r="K938" t="str" cm="1">
        <f t="array" ref="K938">IF(ROW()&lt;=ROWS(Table1[]), INDEX(Table1[Life Stage], ROW()), INDEX(Table2[Life Stage], ROW()-ROWS(Table1[])))</f>
        <v>Adult</v>
      </c>
      <c r="L938" s="50" cm="1">
        <f t="array" ref="L938">IF(ROW()&lt;=ROWS(Table1[]), INDEX(Table1[SalvageSum], ROW()), INDEX(Table2[SalvageSum], ROW()-ROWS(Table1[])))</f>
        <v>0</v>
      </c>
      <c r="M938" s="50" cm="1">
        <f t="array" ref="M938">IF(ROW()&lt;=ROWS(Table1[]), INDEX(Table1[ExpSalv], ROW()), INDEX(Table2[ExpSalv], ROW()-ROWS(Table1[])))</f>
        <v>0</v>
      </c>
      <c r="N938" t="str" cm="1">
        <f t="array" ref="N938">IF(ROW()&lt;=ROWS(Table1[]), INDEX(Table1[Agency], ROW()), INDEX(Table2[Agency], ROW()-ROWS(Table1[])))</f>
        <v>USFWS</v>
      </c>
      <c r="O938" cm="1">
        <f t="array" ref="O938">IF(ROW()&lt;=ROWS(Table1[]), INDEX(Table1[Notes], ROW()), INDEX(Table2[Comments], ROW()-ROWS(Table1[])))</f>
        <v>0</v>
      </c>
    </row>
    <row r="939" spans="1:15" x14ac:dyDescent="0.25">
      <c r="A939" cm="1">
        <f t="array" ref="A939">IF(ROW()&lt;=ROWS(Table1[]), INDEX(Table1[SurveyNo], ROW()), INDEX(Table2[SurveyNo], ROW()-ROWS(Table1[])))</f>
        <v>0</v>
      </c>
      <c r="B939" s="77" cm="1">
        <f t="array" ref="B939">IF(ROW()&lt;=ROWS(Table1[]), INDEX(Table1[Date], ROW()), INDEX(Table2[Date], ROW()-ROWS(Table1[])))</f>
        <v>45698</v>
      </c>
      <c r="C939" cm="1">
        <f t="array" ref="C939">IF(ROW()&lt;=ROWS(Table1[]), INDEX(Table1[SampleID], ROW()), INDEX(Table2[SampleID], ROW()-ROWS(Table1[])))</f>
        <v>725756</v>
      </c>
      <c r="D939" t="str" cm="1">
        <f t="array" ref="D939">IF(ROW()&lt;=ROWS(Table1[]), INDEX(Table1[Survey], ROW()), INDEX(Table2[Survey], ROW()-ROWS(Table1[])))</f>
        <v>EDSM</v>
      </c>
      <c r="E939" t="str" cm="1">
        <f t="array" ref="E939">IF(ROW()&lt;=ROWS(Table1[]), INDEX(Table1[Station Code], ROW()), INDEX(Table2[Station], ROW()-ROWS(Table1[])))</f>
        <v>25-29-WD02</v>
      </c>
      <c r="F939" t="str" cm="1">
        <f t="array" ref="F939">IF(ROW()&lt;=ROWS(Table1[]), INDEX(Table1[Region], ROW()), INDEX(Table2[Region], ROW()-ROWS(Table1[])))</f>
        <v>Far West</v>
      </c>
      <c r="G939" t="str" cm="1">
        <f t="array" ref="G939">IF(ROW()&lt;=ROWS(Table1[]), INDEX(Table1[Subregion], ROW()), INDEX(Table2[Subregion], ROW()-ROWS(Table1[])))</f>
        <v>Carquinez Strait</v>
      </c>
      <c r="H939" t="str" cm="1">
        <f t="array" ref="H939">IF(ROW()&lt;=ROWS(Table1[]), INDEX(Table1[Stratum], ROW()), INDEX(Table2[Stratum], ROW()-ROWS(Table1[])))</f>
        <v>Western Delta</v>
      </c>
      <c r="I939" cm="1">
        <f t="array" ref="I939">IF(ROW()&lt;=ROWS(Table1[]), INDEX(Table1[Fork Length], ROW()), INDEX(Table2[Length], ROW()-ROWS(Table1[])))</f>
        <v>86</v>
      </c>
      <c r="J939" cm="1">
        <f t="array" ref="J939">IF(ROW()&lt;=ROWS(Table1[]), INDEX(Table1[Catch], ROW()), INDEX(Table2[Frequency], ROW()-ROWS(Table1[])))</f>
        <v>1</v>
      </c>
      <c r="K939" t="str" cm="1">
        <f t="array" ref="K939">IF(ROW()&lt;=ROWS(Table1[]), INDEX(Table1[Life Stage], ROW()), INDEX(Table2[Life Stage], ROW()-ROWS(Table1[])))</f>
        <v>Adult</v>
      </c>
      <c r="L939" s="50" cm="1">
        <f t="array" ref="L939">IF(ROW()&lt;=ROWS(Table1[]), INDEX(Table1[SalvageSum], ROW()), INDEX(Table2[SalvageSum], ROW()-ROWS(Table1[])))</f>
        <v>0</v>
      </c>
      <c r="M939" s="50" cm="1">
        <f t="array" ref="M939">IF(ROW()&lt;=ROWS(Table1[]), INDEX(Table1[ExpSalv], ROW()), INDEX(Table2[ExpSalv], ROW()-ROWS(Table1[])))</f>
        <v>0</v>
      </c>
      <c r="N939" t="str" cm="1">
        <f t="array" ref="N939">IF(ROW()&lt;=ROWS(Table1[]), INDEX(Table1[Agency], ROW()), INDEX(Table2[Agency], ROW()-ROWS(Table1[])))</f>
        <v>USFWS</v>
      </c>
      <c r="O939" cm="1">
        <f t="array" ref="O939">IF(ROW()&lt;=ROWS(Table1[]), INDEX(Table1[Notes], ROW()), INDEX(Table2[Comments], ROW()-ROWS(Table1[])))</f>
        <v>0</v>
      </c>
    </row>
    <row r="940" spans="1:15" x14ac:dyDescent="0.25">
      <c r="A940" cm="1">
        <f t="array" ref="A940">IF(ROW()&lt;=ROWS(Table1[]), INDEX(Table1[SurveyNo], ROW()), INDEX(Table2[SurveyNo], ROW()-ROWS(Table1[])))</f>
        <v>0</v>
      </c>
      <c r="B940" s="77" cm="1">
        <f t="array" ref="B940">IF(ROW()&lt;=ROWS(Table1[]), INDEX(Table1[Date], ROW()), INDEX(Table2[Date], ROW()-ROWS(Table1[])))</f>
        <v>45699</v>
      </c>
      <c r="C940" cm="1">
        <f t="array" ref="C940">IF(ROW()&lt;=ROWS(Table1[]), INDEX(Table1[SampleID], ROW()), INDEX(Table2[SampleID], ROW()-ROWS(Table1[])))</f>
        <v>725782</v>
      </c>
      <c r="D940" t="str" cm="1">
        <f t="array" ref="D940">IF(ROW()&lt;=ROWS(Table1[]), INDEX(Table1[Survey], ROW()), INDEX(Table2[Survey], ROW()-ROWS(Table1[])))</f>
        <v>EDSM</v>
      </c>
      <c r="E940" t="str" cm="1">
        <f t="array" ref="E940">IF(ROW()&lt;=ROWS(Table1[]), INDEX(Table1[Station Code], ROW()), INDEX(Table2[Station], ROW()-ROWS(Table1[])))</f>
        <v>25-29-SB03</v>
      </c>
      <c r="F940" t="str" cm="1">
        <f t="array" ref="F940">IF(ROW()&lt;=ROWS(Table1[]), INDEX(Table1[Region], ROW()), INDEX(Table2[Region], ROW()-ROWS(Table1[])))</f>
        <v>Far West</v>
      </c>
      <c r="G940" t="str" cm="1">
        <f t="array" ref="G940">IF(ROW()&lt;=ROWS(Table1[]), INDEX(Table1[Subregion], ROW()), INDEX(Table2[Subregion], ROW()-ROWS(Table1[])))</f>
        <v>West Suisun Bay</v>
      </c>
      <c r="H940" t="str" cm="1">
        <f t="array" ref="H940">IF(ROW()&lt;=ROWS(Table1[]), INDEX(Table1[Stratum], ROW()), INDEX(Table2[Stratum], ROW()-ROWS(Table1[])))</f>
        <v>Suisun Bay</v>
      </c>
      <c r="I940" cm="1">
        <f t="array" ref="I940">IF(ROW()&lt;=ROWS(Table1[]), INDEX(Table1[Fork Length], ROW()), INDEX(Table2[Length], ROW()-ROWS(Table1[])))</f>
        <v>91</v>
      </c>
      <c r="J940" cm="1">
        <f t="array" ref="J940">IF(ROW()&lt;=ROWS(Table1[]), INDEX(Table1[Catch], ROW()), INDEX(Table2[Frequency], ROW()-ROWS(Table1[])))</f>
        <v>1</v>
      </c>
      <c r="K940" t="str" cm="1">
        <f t="array" ref="K940">IF(ROW()&lt;=ROWS(Table1[]), INDEX(Table1[Life Stage], ROW()), INDEX(Table2[Life Stage], ROW()-ROWS(Table1[])))</f>
        <v>Adult</v>
      </c>
      <c r="L940" s="50" cm="1">
        <f t="array" ref="L940">IF(ROW()&lt;=ROWS(Table1[]), INDEX(Table1[SalvageSum], ROW()), INDEX(Table2[SalvageSum], ROW()-ROWS(Table1[])))</f>
        <v>0</v>
      </c>
      <c r="M940" s="50" cm="1">
        <f t="array" ref="M940">IF(ROW()&lt;=ROWS(Table1[]), INDEX(Table1[ExpSalv], ROW()), INDEX(Table2[ExpSalv], ROW()-ROWS(Table1[])))</f>
        <v>0</v>
      </c>
      <c r="N940" t="str" cm="1">
        <f t="array" ref="N940">IF(ROW()&lt;=ROWS(Table1[]), INDEX(Table1[Agency], ROW()), INDEX(Table2[Agency], ROW()-ROWS(Table1[])))</f>
        <v>USFWS</v>
      </c>
      <c r="O940" cm="1">
        <f t="array" ref="O940">IF(ROW()&lt;=ROWS(Table1[]), INDEX(Table1[Notes], ROW()), INDEX(Table2[Comments], ROW()-ROWS(Table1[])))</f>
        <v>0</v>
      </c>
    </row>
    <row r="941" spans="1:15" x14ac:dyDescent="0.25">
      <c r="A941" cm="1">
        <f t="array" ref="A941">IF(ROW()&lt;=ROWS(Table1[]), INDEX(Table1[SurveyNo], ROW()), INDEX(Table2[SurveyNo], ROW()-ROWS(Table1[])))</f>
        <v>0</v>
      </c>
      <c r="B941" s="77" cm="1">
        <f t="array" ref="B941">IF(ROW()&lt;=ROWS(Table1[]), INDEX(Table1[Date], ROW()), INDEX(Table2[Date], ROW()-ROWS(Table1[])))</f>
        <v>45699</v>
      </c>
      <c r="C941" cm="1">
        <f t="array" ref="C941">IF(ROW()&lt;=ROWS(Table1[]), INDEX(Table1[SampleID], ROW()), INDEX(Table2[SampleID], ROW()-ROWS(Table1[])))</f>
        <v>725814</v>
      </c>
      <c r="D941" t="str" cm="1">
        <f t="array" ref="D941">IF(ROW()&lt;=ROWS(Table1[]), INDEX(Table1[Survey], ROW()), INDEX(Table2[Survey], ROW()-ROWS(Table1[])))</f>
        <v>EDSM</v>
      </c>
      <c r="E941" t="str" cm="1">
        <f t="array" ref="E941">IF(ROW()&lt;=ROWS(Table1[]), INDEX(Table1[Station Code], ROW()), INDEX(Table2[Station], ROW()-ROWS(Table1[])))</f>
        <v>25-29-SB01</v>
      </c>
      <c r="F941" t="str" cm="1">
        <f t="array" ref="F941">IF(ROW()&lt;=ROWS(Table1[]), INDEX(Table1[Region], ROW()), INDEX(Table2[Region], ROW()-ROWS(Table1[])))</f>
        <v>West</v>
      </c>
      <c r="G941" t="str" cm="1">
        <f t="array" ref="G941">IF(ROW()&lt;=ROWS(Table1[]), INDEX(Table1[Subregion], ROW()), INDEX(Table2[Subregion], ROW()-ROWS(Table1[])))</f>
        <v>Confluence</v>
      </c>
      <c r="H941" t="str" cm="1">
        <f t="array" ref="H941">IF(ROW()&lt;=ROWS(Table1[]), INDEX(Table1[Stratum], ROW()), INDEX(Table2[Stratum], ROW()-ROWS(Table1[])))</f>
        <v>Suisun Bay</v>
      </c>
      <c r="I941" cm="1">
        <f t="array" ref="I941">IF(ROW()&lt;=ROWS(Table1[]), INDEX(Table1[Fork Length], ROW()), INDEX(Table2[Length], ROW()-ROWS(Table1[])))</f>
        <v>110</v>
      </c>
      <c r="J941" cm="1">
        <f t="array" ref="J941">IF(ROW()&lt;=ROWS(Table1[]), INDEX(Table1[Catch], ROW()), INDEX(Table2[Frequency], ROW()-ROWS(Table1[])))</f>
        <v>1</v>
      </c>
      <c r="K941" t="str" cm="1">
        <f t="array" ref="K941">IF(ROW()&lt;=ROWS(Table1[]), INDEX(Table1[Life Stage], ROW()), INDEX(Table2[Life Stage], ROW()-ROWS(Table1[])))</f>
        <v>Adult</v>
      </c>
      <c r="L941" s="50" cm="1">
        <f t="array" ref="L941">IF(ROW()&lt;=ROWS(Table1[]), INDEX(Table1[SalvageSum], ROW()), INDEX(Table2[SalvageSum], ROW()-ROWS(Table1[])))</f>
        <v>0</v>
      </c>
      <c r="M941" s="50" cm="1">
        <f t="array" ref="M941">IF(ROW()&lt;=ROWS(Table1[]), INDEX(Table1[ExpSalv], ROW()), INDEX(Table2[ExpSalv], ROW()-ROWS(Table1[])))</f>
        <v>0</v>
      </c>
      <c r="N941" t="str" cm="1">
        <f t="array" ref="N941">IF(ROW()&lt;=ROWS(Table1[]), INDEX(Table1[Agency], ROW()), INDEX(Table2[Agency], ROW()-ROWS(Table1[])))</f>
        <v>USFWS</v>
      </c>
      <c r="O941" cm="1">
        <f t="array" ref="O941">IF(ROW()&lt;=ROWS(Table1[]), INDEX(Table1[Notes], ROW()), INDEX(Table2[Comments], ROW()-ROWS(Table1[])))</f>
        <v>0</v>
      </c>
    </row>
    <row r="942" spans="1:15" x14ac:dyDescent="0.25">
      <c r="A942" cm="1">
        <f t="array" ref="A942">IF(ROW()&lt;=ROWS(Table1[]), INDEX(Table1[SurveyNo], ROW()), INDEX(Table2[SurveyNo], ROW()-ROWS(Table1[])))</f>
        <v>0</v>
      </c>
      <c r="B942" s="77" cm="1">
        <f t="array" ref="B942">IF(ROW()&lt;=ROWS(Table1[]), INDEX(Table1[Date], ROW()), INDEX(Table2[Date], ROW()-ROWS(Table1[])))</f>
        <v>45699</v>
      </c>
      <c r="C942" cm="1">
        <f t="array" ref="C942">IF(ROW()&lt;=ROWS(Table1[]), INDEX(Table1[SampleID], ROW()), INDEX(Table2[SampleID], ROW()-ROWS(Table1[])))</f>
        <v>725816</v>
      </c>
      <c r="D942" t="str" cm="1">
        <f t="array" ref="D942">IF(ROW()&lt;=ROWS(Table1[]), INDEX(Table1[Survey], ROW()), INDEX(Table2[Survey], ROW()-ROWS(Table1[])))</f>
        <v>EDSM</v>
      </c>
      <c r="E942" t="str" cm="1">
        <f t="array" ref="E942">IF(ROW()&lt;=ROWS(Table1[]), INDEX(Table1[Station Code], ROW()), INDEX(Table2[Station], ROW()-ROWS(Table1[])))</f>
        <v>25-29-SB01</v>
      </c>
      <c r="F942" t="str" cm="1">
        <f t="array" ref="F942">IF(ROW()&lt;=ROWS(Table1[]), INDEX(Table1[Region], ROW()), INDEX(Table2[Region], ROW()-ROWS(Table1[])))</f>
        <v>West</v>
      </c>
      <c r="G942" t="str" cm="1">
        <f t="array" ref="G942">IF(ROW()&lt;=ROWS(Table1[]), INDEX(Table1[Subregion], ROW()), INDEX(Table2[Subregion], ROW()-ROWS(Table1[])))</f>
        <v>Confluence</v>
      </c>
      <c r="H942" t="str" cm="1">
        <f t="array" ref="H942">IF(ROW()&lt;=ROWS(Table1[]), INDEX(Table1[Stratum], ROW()), INDEX(Table2[Stratum], ROW()-ROWS(Table1[])))</f>
        <v>Suisun Bay</v>
      </c>
      <c r="I942" cm="1">
        <f t="array" ref="I942">IF(ROW()&lt;=ROWS(Table1[]), INDEX(Table1[Fork Length], ROW()), INDEX(Table2[Length], ROW()-ROWS(Table1[])))</f>
        <v>99</v>
      </c>
      <c r="J942" cm="1">
        <f t="array" ref="J942">IF(ROW()&lt;=ROWS(Table1[]), INDEX(Table1[Catch], ROW()), INDEX(Table2[Frequency], ROW()-ROWS(Table1[])))</f>
        <v>1</v>
      </c>
      <c r="K942" t="str" cm="1">
        <f t="array" ref="K942">IF(ROW()&lt;=ROWS(Table1[]), INDEX(Table1[Life Stage], ROW()), INDEX(Table2[Life Stage], ROW()-ROWS(Table1[])))</f>
        <v>Adult</v>
      </c>
      <c r="L942" s="50" cm="1">
        <f t="array" ref="L942">IF(ROW()&lt;=ROWS(Table1[]), INDEX(Table1[SalvageSum], ROW()), INDEX(Table2[SalvageSum], ROW()-ROWS(Table1[])))</f>
        <v>0</v>
      </c>
      <c r="M942" s="50" cm="1">
        <f t="array" ref="M942">IF(ROW()&lt;=ROWS(Table1[]), INDEX(Table1[ExpSalv], ROW()), INDEX(Table2[ExpSalv], ROW()-ROWS(Table1[])))</f>
        <v>0</v>
      </c>
      <c r="N942" t="str" cm="1">
        <f t="array" ref="N942">IF(ROW()&lt;=ROWS(Table1[]), INDEX(Table1[Agency], ROW()), INDEX(Table2[Agency], ROW()-ROWS(Table1[])))</f>
        <v>USFWS</v>
      </c>
      <c r="O942" cm="1">
        <f t="array" ref="O942">IF(ROW()&lt;=ROWS(Table1[]), INDEX(Table1[Notes], ROW()), INDEX(Table2[Comments], ROW()-ROWS(Table1[])))</f>
        <v>0</v>
      </c>
    </row>
    <row r="943" spans="1:15" x14ac:dyDescent="0.25">
      <c r="A943" cm="1">
        <f t="array" ref="A943">IF(ROW()&lt;=ROWS(Table1[]), INDEX(Table1[SurveyNo], ROW()), INDEX(Table2[SurveyNo], ROW()-ROWS(Table1[])))</f>
        <v>0</v>
      </c>
      <c r="B943" s="77" cm="1">
        <f t="array" ref="B943">IF(ROW()&lt;=ROWS(Table1[]), INDEX(Table1[Date], ROW()), INDEX(Table2[Date], ROW()-ROWS(Table1[])))</f>
        <v>45699</v>
      </c>
      <c r="C943" cm="1">
        <f t="array" ref="C943">IF(ROW()&lt;=ROWS(Table1[]), INDEX(Table1[SampleID], ROW()), INDEX(Table2[SampleID], ROW()-ROWS(Table1[])))</f>
        <v>725822</v>
      </c>
      <c r="D943" t="str" cm="1">
        <f t="array" ref="D943">IF(ROW()&lt;=ROWS(Table1[]), INDEX(Table1[Survey], ROW()), INDEX(Table2[Survey], ROW()-ROWS(Table1[])))</f>
        <v>EDSM</v>
      </c>
      <c r="E943" t="str" cm="1">
        <f t="array" ref="E943">IF(ROW()&lt;=ROWS(Table1[]), INDEX(Table1[Station Code], ROW()), INDEX(Table2[Station], ROW()-ROWS(Table1[])))</f>
        <v>25-29-SB01</v>
      </c>
      <c r="F943" t="str" cm="1">
        <f t="array" ref="F943">IF(ROW()&lt;=ROWS(Table1[]), INDEX(Table1[Region], ROW()), INDEX(Table2[Region], ROW()-ROWS(Table1[])))</f>
        <v>West</v>
      </c>
      <c r="G943" t="str" cm="1">
        <f t="array" ref="G943">IF(ROW()&lt;=ROWS(Table1[]), INDEX(Table1[Subregion], ROW()), INDEX(Table2[Subregion], ROW()-ROWS(Table1[])))</f>
        <v>Confluence</v>
      </c>
      <c r="H943" t="str" cm="1">
        <f t="array" ref="H943">IF(ROW()&lt;=ROWS(Table1[]), INDEX(Table1[Stratum], ROW()), INDEX(Table2[Stratum], ROW()-ROWS(Table1[])))</f>
        <v>Suisun Bay</v>
      </c>
      <c r="I943" cm="1">
        <f t="array" ref="I943">IF(ROW()&lt;=ROWS(Table1[]), INDEX(Table1[Fork Length], ROW()), INDEX(Table2[Length], ROW()-ROWS(Table1[])))</f>
        <v>75</v>
      </c>
      <c r="J943" cm="1">
        <f t="array" ref="J943">IF(ROW()&lt;=ROWS(Table1[]), INDEX(Table1[Catch], ROW()), INDEX(Table2[Frequency], ROW()-ROWS(Table1[])))</f>
        <v>1</v>
      </c>
      <c r="K943" t="str" cm="1">
        <f t="array" ref="K943">IF(ROW()&lt;=ROWS(Table1[]), INDEX(Table1[Life Stage], ROW()), INDEX(Table2[Life Stage], ROW()-ROWS(Table1[])))</f>
        <v>Juvenile</v>
      </c>
      <c r="L943" s="50" cm="1">
        <f t="array" ref="L943">IF(ROW()&lt;=ROWS(Table1[]), INDEX(Table1[SalvageSum], ROW()), INDEX(Table2[SalvageSum], ROW()-ROWS(Table1[])))</f>
        <v>0</v>
      </c>
      <c r="M943" s="50" cm="1">
        <f t="array" ref="M943">IF(ROW()&lt;=ROWS(Table1[]), INDEX(Table1[ExpSalv], ROW()), INDEX(Table2[ExpSalv], ROW()-ROWS(Table1[])))</f>
        <v>0</v>
      </c>
      <c r="N943" t="str" cm="1">
        <f t="array" ref="N943">IF(ROW()&lt;=ROWS(Table1[]), INDEX(Table1[Agency], ROW()), INDEX(Table2[Agency], ROW()-ROWS(Table1[])))</f>
        <v>USFWS</v>
      </c>
      <c r="O943" cm="1">
        <f t="array" ref="O943">IF(ROW()&lt;=ROWS(Table1[]), INDEX(Table1[Notes], ROW()), INDEX(Table2[Comments], ROW()-ROWS(Table1[])))</f>
        <v>0</v>
      </c>
    </row>
    <row r="944" spans="1:15" x14ac:dyDescent="0.25">
      <c r="A944" cm="1">
        <f t="array" ref="A944">IF(ROW()&lt;=ROWS(Table1[]), INDEX(Table1[SurveyNo], ROW()), INDEX(Table2[SurveyNo], ROW()-ROWS(Table1[])))</f>
        <v>0</v>
      </c>
      <c r="B944" s="77" cm="1">
        <f t="array" ref="B944">IF(ROW()&lt;=ROWS(Table1[]), INDEX(Table1[Date], ROW()), INDEX(Table2[Date], ROW()-ROWS(Table1[])))</f>
        <v>45699</v>
      </c>
      <c r="C944" cm="1">
        <f t="array" ref="C944">IF(ROW()&lt;=ROWS(Table1[]), INDEX(Table1[SampleID], ROW()), INDEX(Table2[SampleID], ROW()-ROWS(Table1[])))</f>
        <v>725823</v>
      </c>
      <c r="D944" t="str" cm="1">
        <f t="array" ref="D944">IF(ROW()&lt;=ROWS(Table1[]), INDEX(Table1[Survey], ROW()), INDEX(Table2[Survey], ROW()-ROWS(Table1[])))</f>
        <v>EDSM</v>
      </c>
      <c r="E944" t="str" cm="1">
        <f t="array" ref="E944">IF(ROW()&lt;=ROWS(Table1[]), INDEX(Table1[Station Code], ROW()), INDEX(Table2[Station], ROW()-ROWS(Table1[])))</f>
        <v>25-29-SB01</v>
      </c>
      <c r="F944" t="str" cm="1">
        <f t="array" ref="F944">IF(ROW()&lt;=ROWS(Table1[]), INDEX(Table1[Region], ROW()), INDEX(Table2[Region], ROW()-ROWS(Table1[])))</f>
        <v>West</v>
      </c>
      <c r="G944" t="str" cm="1">
        <f t="array" ref="G944">IF(ROW()&lt;=ROWS(Table1[]), INDEX(Table1[Subregion], ROW()), INDEX(Table2[Subregion], ROW()-ROWS(Table1[])))</f>
        <v>Confluence</v>
      </c>
      <c r="H944" t="str" cm="1">
        <f t="array" ref="H944">IF(ROW()&lt;=ROWS(Table1[]), INDEX(Table1[Stratum], ROW()), INDEX(Table2[Stratum], ROW()-ROWS(Table1[])))</f>
        <v>Suisun Bay</v>
      </c>
      <c r="I944" cm="1">
        <f t="array" ref="I944">IF(ROW()&lt;=ROWS(Table1[]), INDEX(Table1[Fork Length], ROW()), INDEX(Table2[Length], ROW()-ROWS(Table1[])))</f>
        <v>125</v>
      </c>
      <c r="J944" cm="1">
        <f t="array" ref="J944">IF(ROW()&lt;=ROWS(Table1[]), INDEX(Table1[Catch], ROW()), INDEX(Table2[Frequency], ROW()-ROWS(Table1[])))</f>
        <v>1</v>
      </c>
      <c r="K944" t="str" cm="1">
        <f t="array" ref="K944">IF(ROW()&lt;=ROWS(Table1[]), INDEX(Table1[Life Stage], ROW()), INDEX(Table2[Life Stage], ROW()-ROWS(Table1[])))</f>
        <v>Adult</v>
      </c>
      <c r="L944" s="50" cm="1">
        <f t="array" ref="L944">IF(ROW()&lt;=ROWS(Table1[]), INDEX(Table1[SalvageSum], ROW()), INDEX(Table2[SalvageSum], ROW()-ROWS(Table1[])))</f>
        <v>0</v>
      </c>
      <c r="M944" s="50" cm="1">
        <f t="array" ref="M944">IF(ROW()&lt;=ROWS(Table1[]), INDEX(Table1[ExpSalv], ROW()), INDEX(Table2[ExpSalv], ROW()-ROWS(Table1[])))</f>
        <v>0</v>
      </c>
      <c r="N944" t="str" cm="1">
        <f t="array" ref="N944">IF(ROW()&lt;=ROWS(Table1[]), INDEX(Table1[Agency], ROW()), INDEX(Table2[Agency], ROW()-ROWS(Table1[])))</f>
        <v>USFWS</v>
      </c>
      <c r="O944" cm="1">
        <f t="array" ref="O944">IF(ROW()&lt;=ROWS(Table1[]), INDEX(Table1[Notes], ROW()), INDEX(Table2[Comments], ROW()-ROWS(Table1[])))</f>
        <v>0</v>
      </c>
    </row>
    <row r="945" spans="1:15" x14ac:dyDescent="0.25">
      <c r="A945" cm="1">
        <f t="array" ref="A945">IF(ROW()&lt;=ROWS(Table1[]), INDEX(Table1[SurveyNo], ROW()), INDEX(Table2[SurveyNo], ROW()-ROWS(Table1[])))</f>
        <v>0</v>
      </c>
      <c r="B945" s="77" cm="1">
        <f t="array" ref="B945">IF(ROW()&lt;=ROWS(Table1[]), INDEX(Table1[Date], ROW()), INDEX(Table2[Date], ROW()-ROWS(Table1[])))</f>
        <v>45699</v>
      </c>
      <c r="C945" cm="1">
        <f t="array" ref="C945">IF(ROW()&lt;=ROWS(Table1[]), INDEX(Table1[SampleID], ROW()), INDEX(Table2[SampleID], ROW()-ROWS(Table1[])))</f>
        <v>725824</v>
      </c>
      <c r="D945" t="str" cm="1">
        <f t="array" ref="D945">IF(ROW()&lt;=ROWS(Table1[]), INDEX(Table1[Survey], ROW()), INDEX(Table2[Survey], ROW()-ROWS(Table1[])))</f>
        <v>EDSM</v>
      </c>
      <c r="E945" t="str" cm="1">
        <f t="array" ref="E945">IF(ROW()&lt;=ROWS(Table1[]), INDEX(Table1[Station Code], ROW()), INDEX(Table2[Station], ROW()-ROWS(Table1[])))</f>
        <v>25-29-SB02</v>
      </c>
      <c r="F945" t="str" cm="1">
        <f t="array" ref="F945">IF(ROW()&lt;=ROWS(Table1[]), INDEX(Table1[Region], ROW()), INDEX(Table2[Region], ROW()-ROWS(Table1[])))</f>
        <v>West</v>
      </c>
      <c r="G945" t="str" cm="1">
        <f t="array" ref="G945">IF(ROW()&lt;=ROWS(Table1[]), INDEX(Table1[Subregion], ROW()), INDEX(Table2[Subregion], ROW()-ROWS(Table1[])))</f>
        <v>Confluence</v>
      </c>
      <c r="H945" t="str" cm="1">
        <f t="array" ref="H945">IF(ROW()&lt;=ROWS(Table1[]), INDEX(Table1[Stratum], ROW()), INDEX(Table2[Stratum], ROW()-ROWS(Table1[])))</f>
        <v>Suisun Bay</v>
      </c>
      <c r="I945" cm="1">
        <f t="array" ref="I945">IF(ROW()&lt;=ROWS(Table1[]), INDEX(Table1[Fork Length], ROW()), INDEX(Table2[Length], ROW()-ROWS(Table1[])))</f>
        <v>79</v>
      </c>
      <c r="J945" cm="1">
        <f t="array" ref="J945">IF(ROW()&lt;=ROWS(Table1[]), INDEX(Table1[Catch], ROW()), INDEX(Table2[Frequency], ROW()-ROWS(Table1[])))</f>
        <v>1</v>
      </c>
      <c r="K945" t="str" cm="1">
        <f t="array" ref="K945">IF(ROW()&lt;=ROWS(Table1[]), INDEX(Table1[Life Stage], ROW()), INDEX(Table2[Life Stage], ROW()-ROWS(Table1[])))</f>
        <v>Juvenile</v>
      </c>
      <c r="L945" s="50" cm="1">
        <f t="array" ref="L945">IF(ROW()&lt;=ROWS(Table1[]), INDEX(Table1[SalvageSum], ROW()), INDEX(Table2[SalvageSum], ROW()-ROWS(Table1[])))</f>
        <v>0</v>
      </c>
      <c r="M945" s="50" cm="1">
        <f t="array" ref="M945">IF(ROW()&lt;=ROWS(Table1[]), INDEX(Table1[ExpSalv], ROW()), INDEX(Table2[ExpSalv], ROW()-ROWS(Table1[])))</f>
        <v>0</v>
      </c>
      <c r="N945" t="str" cm="1">
        <f t="array" ref="N945">IF(ROW()&lt;=ROWS(Table1[]), INDEX(Table1[Agency], ROW()), INDEX(Table2[Agency], ROW()-ROWS(Table1[])))</f>
        <v>USFWS</v>
      </c>
      <c r="O945" cm="1">
        <f t="array" ref="O945">IF(ROW()&lt;=ROWS(Table1[]), INDEX(Table1[Notes], ROW()), INDEX(Table2[Comments], ROW()-ROWS(Table1[])))</f>
        <v>0</v>
      </c>
    </row>
    <row r="946" spans="1:15" x14ac:dyDescent="0.25">
      <c r="A946" cm="1">
        <f t="array" ref="A946">IF(ROW()&lt;=ROWS(Table1[]), INDEX(Table1[SurveyNo], ROW()), INDEX(Table2[SurveyNo], ROW()-ROWS(Table1[])))</f>
        <v>0</v>
      </c>
      <c r="B946" s="77" cm="1">
        <f t="array" ref="B946">IF(ROW()&lt;=ROWS(Table1[]), INDEX(Table1[Date], ROW()), INDEX(Table2[Date], ROW()-ROWS(Table1[])))</f>
        <v>45699</v>
      </c>
      <c r="C946" cm="1">
        <f t="array" ref="C946">IF(ROW()&lt;=ROWS(Table1[]), INDEX(Table1[SampleID], ROW()), INDEX(Table2[SampleID], ROW()-ROWS(Table1[])))</f>
        <v>725832</v>
      </c>
      <c r="D946" t="str" cm="1">
        <f t="array" ref="D946">IF(ROW()&lt;=ROWS(Table1[]), INDEX(Table1[Survey], ROW()), INDEX(Table2[Survey], ROW()-ROWS(Table1[])))</f>
        <v>EDSM</v>
      </c>
      <c r="E946" t="str" cm="1">
        <f t="array" ref="E946">IF(ROW()&lt;=ROWS(Table1[]), INDEX(Table1[Station Code], ROW()), INDEX(Table2[Station], ROW()-ROWS(Table1[])))</f>
        <v>25-29-SB02</v>
      </c>
      <c r="F946" t="str" cm="1">
        <f t="array" ref="F946">IF(ROW()&lt;=ROWS(Table1[]), INDEX(Table1[Region], ROW()), INDEX(Table2[Region], ROW()-ROWS(Table1[])))</f>
        <v>West</v>
      </c>
      <c r="G946" t="str" cm="1">
        <f t="array" ref="G946">IF(ROW()&lt;=ROWS(Table1[]), INDEX(Table1[Subregion], ROW()), INDEX(Table2[Subregion], ROW()-ROWS(Table1[])))</f>
        <v>Confluence</v>
      </c>
      <c r="H946" t="str" cm="1">
        <f t="array" ref="H946">IF(ROW()&lt;=ROWS(Table1[]), INDEX(Table1[Stratum], ROW()), INDEX(Table2[Stratum], ROW()-ROWS(Table1[])))</f>
        <v>Suisun Bay</v>
      </c>
      <c r="I946" cm="1">
        <f t="array" ref="I946">IF(ROW()&lt;=ROWS(Table1[]), INDEX(Table1[Fork Length], ROW()), INDEX(Table2[Length], ROW()-ROWS(Table1[])))</f>
        <v>85</v>
      </c>
      <c r="J946" cm="1">
        <f t="array" ref="J946">IF(ROW()&lt;=ROWS(Table1[]), INDEX(Table1[Catch], ROW()), INDEX(Table2[Frequency], ROW()-ROWS(Table1[])))</f>
        <v>1</v>
      </c>
      <c r="K946" t="str" cm="1">
        <f t="array" ref="K946">IF(ROW()&lt;=ROWS(Table1[]), INDEX(Table1[Life Stage], ROW()), INDEX(Table2[Life Stage], ROW()-ROWS(Table1[])))</f>
        <v>Adult</v>
      </c>
      <c r="L946" s="50" cm="1">
        <f t="array" ref="L946">IF(ROW()&lt;=ROWS(Table1[]), INDEX(Table1[SalvageSum], ROW()), INDEX(Table2[SalvageSum], ROW()-ROWS(Table1[])))</f>
        <v>0</v>
      </c>
      <c r="M946" s="50" cm="1">
        <f t="array" ref="M946">IF(ROW()&lt;=ROWS(Table1[]), INDEX(Table1[ExpSalv], ROW()), INDEX(Table2[ExpSalv], ROW()-ROWS(Table1[])))</f>
        <v>0</v>
      </c>
      <c r="N946" t="str" cm="1">
        <f t="array" ref="N946">IF(ROW()&lt;=ROWS(Table1[]), INDEX(Table1[Agency], ROW()), INDEX(Table2[Agency], ROW()-ROWS(Table1[])))</f>
        <v>USFWS</v>
      </c>
      <c r="O946" cm="1">
        <f t="array" ref="O946">IF(ROW()&lt;=ROWS(Table1[]), INDEX(Table1[Notes], ROW()), INDEX(Table2[Comments], ROW()-ROWS(Table1[])))</f>
        <v>0</v>
      </c>
    </row>
    <row r="947" spans="1:15" x14ac:dyDescent="0.25">
      <c r="A947" cm="1">
        <f t="array" ref="A947">IF(ROW()&lt;=ROWS(Table1[]), INDEX(Table1[SurveyNo], ROW()), INDEX(Table2[SurveyNo], ROW()-ROWS(Table1[])))</f>
        <v>0</v>
      </c>
      <c r="B947" s="77" cm="1">
        <f t="array" ref="B947">IF(ROW()&lt;=ROWS(Table1[]), INDEX(Table1[Date], ROW()), INDEX(Table2[Date], ROW()-ROWS(Table1[])))</f>
        <v>45699</v>
      </c>
      <c r="C947" cm="1">
        <f t="array" ref="C947">IF(ROW()&lt;=ROWS(Table1[]), INDEX(Table1[SampleID], ROW()), INDEX(Table2[SampleID], ROW()-ROWS(Table1[])))</f>
        <v>725833</v>
      </c>
      <c r="D947" t="str" cm="1">
        <f t="array" ref="D947">IF(ROW()&lt;=ROWS(Table1[]), INDEX(Table1[Survey], ROW()), INDEX(Table2[Survey], ROW()-ROWS(Table1[])))</f>
        <v>EDSM</v>
      </c>
      <c r="E947" t="str" cm="1">
        <f t="array" ref="E947">IF(ROW()&lt;=ROWS(Table1[]), INDEX(Table1[Station Code], ROW()), INDEX(Table2[Station], ROW()-ROWS(Table1[])))</f>
        <v>25-29-SB02</v>
      </c>
      <c r="F947" t="str" cm="1">
        <f t="array" ref="F947">IF(ROW()&lt;=ROWS(Table1[]), INDEX(Table1[Region], ROW()), INDEX(Table2[Region], ROW()-ROWS(Table1[])))</f>
        <v>West</v>
      </c>
      <c r="G947" t="str" cm="1">
        <f t="array" ref="G947">IF(ROW()&lt;=ROWS(Table1[]), INDEX(Table1[Subregion], ROW()), INDEX(Table2[Subregion], ROW()-ROWS(Table1[])))</f>
        <v>Confluence</v>
      </c>
      <c r="H947" t="str" cm="1">
        <f t="array" ref="H947">IF(ROW()&lt;=ROWS(Table1[]), INDEX(Table1[Stratum], ROW()), INDEX(Table2[Stratum], ROW()-ROWS(Table1[])))</f>
        <v>Suisun Bay</v>
      </c>
      <c r="I947" cm="1">
        <f t="array" ref="I947">IF(ROW()&lt;=ROWS(Table1[]), INDEX(Table1[Fork Length], ROW()), INDEX(Table2[Length], ROW()-ROWS(Table1[])))</f>
        <v>63</v>
      </c>
      <c r="J947" cm="1">
        <f t="array" ref="J947">IF(ROW()&lt;=ROWS(Table1[]), INDEX(Table1[Catch], ROW()), INDEX(Table2[Frequency], ROW()-ROWS(Table1[])))</f>
        <v>1</v>
      </c>
      <c r="K947" t="str" cm="1">
        <f t="array" ref="K947">IF(ROW()&lt;=ROWS(Table1[]), INDEX(Table1[Life Stage], ROW()), INDEX(Table2[Life Stage], ROW()-ROWS(Table1[])))</f>
        <v>Juvenile</v>
      </c>
      <c r="L947" s="50" cm="1">
        <f t="array" ref="L947">IF(ROW()&lt;=ROWS(Table1[]), INDEX(Table1[SalvageSum], ROW()), INDEX(Table2[SalvageSum], ROW()-ROWS(Table1[])))</f>
        <v>0</v>
      </c>
      <c r="M947" s="50" cm="1">
        <f t="array" ref="M947">IF(ROW()&lt;=ROWS(Table1[]), INDEX(Table1[ExpSalv], ROW()), INDEX(Table2[ExpSalv], ROW()-ROWS(Table1[])))</f>
        <v>0</v>
      </c>
      <c r="N947" t="str" cm="1">
        <f t="array" ref="N947">IF(ROW()&lt;=ROWS(Table1[]), INDEX(Table1[Agency], ROW()), INDEX(Table2[Agency], ROW()-ROWS(Table1[])))</f>
        <v>USFWS</v>
      </c>
      <c r="O947" cm="1">
        <f t="array" ref="O947">IF(ROW()&lt;=ROWS(Table1[]), INDEX(Table1[Notes], ROW()), INDEX(Table2[Comments], ROW()-ROWS(Table1[])))</f>
        <v>0</v>
      </c>
    </row>
    <row r="948" spans="1:15" x14ac:dyDescent="0.25">
      <c r="A948" cm="1">
        <f t="array" ref="A948">IF(ROW()&lt;=ROWS(Table1[]), INDEX(Table1[SurveyNo], ROW()), INDEX(Table2[SurveyNo], ROW()-ROWS(Table1[])))</f>
        <v>0</v>
      </c>
      <c r="B948" s="77" cm="1">
        <f t="array" ref="B948">IF(ROW()&lt;=ROWS(Table1[]), INDEX(Table1[Date], ROW()), INDEX(Table2[Date], ROW()-ROWS(Table1[])))</f>
        <v>45699</v>
      </c>
      <c r="C948" cm="1">
        <f t="array" ref="C948">IF(ROW()&lt;=ROWS(Table1[]), INDEX(Table1[SampleID], ROW()), INDEX(Table2[SampleID], ROW()-ROWS(Table1[])))</f>
        <v>725833</v>
      </c>
      <c r="D948" t="str" cm="1">
        <f t="array" ref="D948">IF(ROW()&lt;=ROWS(Table1[]), INDEX(Table1[Survey], ROW()), INDEX(Table2[Survey], ROW()-ROWS(Table1[])))</f>
        <v>EDSM</v>
      </c>
      <c r="E948" t="str" cm="1">
        <f t="array" ref="E948">IF(ROW()&lt;=ROWS(Table1[]), INDEX(Table1[Station Code], ROW()), INDEX(Table2[Station], ROW()-ROWS(Table1[])))</f>
        <v>25-29-SB02</v>
      </c>
      <c r="F948" t="str" cm="1">
        <f t="array" ref="F948">IF(ROW()&lt;=ROWS(Table1[]), INDEX(Table1[Region], ROW()), INDEX(Table2[Region], ROW()-ROWS(Table1[])))</f>
        <v>West</v>
      </c>
      <c r="G948" t="str" cm="1">
        <f t="array" ref="G948">IF(ROW()&lt;=ROWS(Table1[]), INDEX(Table1[Subregion], ROW()), INDEX(Table2[Subregion], ROW()-ROWS(Table1[])))</f>
        <v>Confluence</v>
      </c>
      <c r="H948" t="str" cm="1">
        <f t="array" ref="H948">IF(ROW()&lt;=ROWS(Table1[]), INDEX(Table1[Stratum], ROW()), INDEX(Table2[Stratum], ROW()-ROWS(Table1[])))</f>
        <v>Suisun Bay</v>
      </c>
      <c r="I948" cm="1">
        <f t="array" ref="I948">IF(ROW()&lt;=ROWS(Table1[]), INDEX(Table1[Fork Length], ROW()), INDEX(Table2[Length], ROW()-ROWS(Table1[])))</f>
        <v>81</v>
      </c>
      <c r="J948" cm="1">
        <f t="array" ref="J948">IF(ROW()&lt;=ROWS(Table1[]), INDEX(Table1[Catch], ROW()), INDEX(Table2[Frequency], ROW()-ROWS(Table1[])))</f>
        <v>1</v>
      </c>
      <c r="K948" t="str" cm="1">
        <f t="array" ref="K948">IF(ROW()&lt;=ROWS(Table1[]), INDEX(Table1[Life Stage], ROW()), INDEX(Table2[Life Stage], ROW()-ROWS(Table1[])))</f>
        <v>Juvenile</v>
      </c>
      <c r="L948" s="50" cm="1">
        <f t="array" ref="L948">IF(ROW()&lt;=ROWS(Table1[]), INDEX(Table1[SalvageSum], ROW()), INDEX(Table2[SalvageSum], ROW()-ROWS(Table1[])))</f>
        <v>0</v>
      </c>
      <c r="M948" s="50" cm="1">
        <f t="array" ref="M948">IF(ROW()&lt;=ROWS(Table1[]), INDEX(Table1[ExpSalv], ROW()), INDEX(Table2[ExpSalv], ROW()-ROWS(Table1[])))</f>
        <v>0</v>
      </c>
      <c r="N948" t="str" cm="1">
        <f t="array" ref="N948">IF(ROW()&lt;=ROWS(Table1[]), INDEX(Table1[Agency], ROW()), INDEX(Table2[Agency], ROW()-ROWS(Table1[])))</f>
        <v>USFWS</v>
      </c>
      <c r="O948" cm="1">
        <f t="array" ref="O948">IF(ROW()&lt;=ROWS(Table1[]), INDEX(Table1[Notes], ROW()), INDEX(Table2[Comments], ROW()-ROWS(Table1[])))</f>
        <v>0</v>
      </c>
    </row>
    <row r="949" spans="1:15" x14ac:dyDescent="0.25">
      <c r="A949" cm="1">
        <f t="array" ref="A949">IF(ROW()&lt;=ROWS(Table1[]), INDEX(Table1[SurveyNo], ROW()), INDEX(Table2[SurveyNo], ROW()-ROWS(Table1[])))</f>
        <v>0</v>
      </c>
      <c r="B949" s="77" cm="1">
        <f t="array" ref="B949">IF(ROW()&lt;=ROWS(Table1[]), INDEX(Table1[Date], ROW()), INDEX(Table2[Date], ROW()-ROWS(Table1[])))</f>
        <v>45700</v>
      </c>
      <c r="C949" cm="1">
        <f t="array" ref="C949">IF(ROW()&lt;=ROWS(Table1[]), INDEX(Table1[SampleID], ROW()), INDEX(Table2[SampleID], ROW()-ROWS(Table1[])))</f>
        <v>725868</v>
      </c>
      <c r="D949" t="str" cm="1">
        <f t="array" ref="D949">IF(ROW()&lt;=ROWS(Table1[]), INDEX(Table1[Survey], ROW()), INDEX(Table2[Survey], ROW()-ROWS(Table1[])))</f>
        <v>EDSM</v>
      </c>
      <c r="E949" t="str" cm="1">
        <f t="array" ref="E949">IF(ROW()&lt;=ROWS(Table1[]), INDEX(Table1[Station Code], ROW()), INDEX(Table2[Station], ROW()-ROWS(Table1[])))</f>
        <v>25-29-SM02</v>
      </c>
      <c r="F949" t="str" cm="1">
        <f t="array" ref="F949">IF(ROW()&lt;=ROWS(Table1[]), INDEX(Table1[Region], ROW()), INDEX(Table2[Region], ROW()-ROWS(Table1[])))</f>
        <v>West</v>
      </c>
      <c r="G949" t="str" cm="1">
        <f t="array" ref="G949">IF(ROW()&lt;=ROWS(Table1[]), INDEX(Table1[Subregion], ROW()), INDEX(Table2[Subregion], ROW()-ROWS(Table1[])))</f>
        <v>Suisun Marsh</v>
      </c>
      <c r="H949" t="str" cm="1">
        <f t="array" ref="H949">IF(ROW()&lt;=ROWS(Table1[]), INDEX(Table1[Stratum], ROW()), INDEX(Table2[Stratum], ROW()-ROWS(Table1[])))</f>
        <v>Suisun Marsh</v>
      </c>
      <c r="I949" cm="1">
        <f t="array" ref="I949">IF(ROW()&lt;=ROWS(Table1[]), INDEX(Table1[Fork Length], ROW()), INDEX(Table2[Length], ROW()-ROWS(Table1[])))</f>
        <v>79</v>
      </c>
      <c r="J949" cm="1">
        <f t="array" ref="J949">IF(ROW()&lt;=ROWS(Table1[]), INDEX(Table1[Catch], ROW()), INDEX(Table2[Frequency], ROW()-ROWS(Table1[])))</f>
        <v>1</v>
      </c>
      <c r="K949" t="str" cm="1">
        <f t="array" ref="K949">IF(ROW()&lt;=ROWS(Table1[]), INDEX(Table1[Life Stage], ROW()), INDEX(Table2[Life Stage], ROW()-ROWS(Table1[])))</f>
        <v>Juvenile</v>
      </c>
      <c r="L949" s="50" cm="1">
        <f t="array" ref="L949">IF(ROW()&lt;=ROWS(Table1[]), INDEX(Table1[SalvageSum], ROW()), INDEX(Table2[SalvageSum], ROW()-ROWS(Table1[])))</f>
        <v>0</v>
      </c>
      <c r="M949" s="50" cm="1">
        <f t="array" ref="M949">IF(ROW()&lt;=ROWS(Table1[]), INDEX(Table1[ExpSalv], ROW()), INDEX(Table2[ExpSalv], ROW()-ROWS(Table1[])))</f>
        <v>0</v>
      </c>
      <c r="N949" t="str" cm="1">
        <f t="array" ref="N949">IF(ROW()&lt;=ROWS(Table1[]), INDEX(Table1[Agency], ROW()), INDEX(Table2[Agency], ROW()-ROWS(Table1[])))</f>
        <v>USFWS</v>
      </c>
      <c r="O949" cm="1">
        <f t="array" ref="O949">IF(ROW()&lt;=ROWS(Table1[]), INDEX(Table1[Notes], ROW()), INDEX(Table2[Comments], ROW()-ROWS(Table1[])))</f>
        <v>0</v>
      </c>
    </row>
    <row r="950" spans="1:15" x14ac:dyDescent="0.25">
      <c r="A950" cm="1">
        <f t="array" ref="A950">IF(ROW()&lt;=ROWS(Table1[]), INDEX(Table1[SurveyNo], ROW()), INDEX(Table2[SurveyNo], ROW()-ROWS(Table1[])))</f>
        <v>0</v>
      </c>
      <c r="B950" s="77" cm="1">
        <f t="array" ref="B950">IF(ROW()&lt;=ROWS(Table1[]), INDEX(Table1[Date], ROW()), INDEX(Table2[Date], ROW()-ROWS(Table1[])))</f>
        <v>45698</v>
      </c>
      <c r="C950" cm="1">
        <f t="array" ref="C950">IF(ROW()&lt;=ROWS(Table1[]), INDEX(Table1[SampleID], ROW()), INDEX(Table2[SampleID], ROW()-ROWS(Table1[])))</f>
        <v>0</v>
      </c>
      <c r="D950" t="str" cm="1">
        <f t="array" ref="D950">IF(ROW()&lt;=ROWS(Table1[]), INDEX(Table1[Survey], ROW()), INDEX(Table2[Survey], ROW()-ROWS(Table1[])))</f>
        <v>Chipps</v>
      </c>
      <c r="E950" t="str" cm="1">
        <f t="array" ref="E950">IF(ROW()&lt;=ROWS(Table1[]), INDEX(Table1[Station Code], ROW()), INDEX(Table2[Station], ROW()-ROWS(Table1[])))</f>
        <v>SB018S</v>
      </c>
      <c r="F950" cm="1">
        <f t="array" ref="F950">IF(ROW()&lt;=ROWS(Table1[]), INDEX(Table1[Region], ROW()), INDEX(Table2[Region], ROW()-ROWS(Table1[])))</f>
        <v>0</v>
      </c>
      <c r="G950" cm="1">
        <f t="array" ref="G950">IF(ROW()&lt;=ROWS(Table1[]), INDEX(Table1[Subregion], ROW()), INDEX(Table2[Subregion], ROW()-ROWS(Table1[])))</f>
        <v>0</v>
      </c>
      <c r="H950" t="str" cm="1">
        <f t="array" ref="H950">IF(ROW()&lt;=ROWS(Table1[]), INDEX(Table1[Stratum], ROW()), INDEX(Table2[Stratum], ROW()-ROWS(Table1[])))</f>
        <v>Chipps Island</v>
      </c>
      <c r="I950" cm="1">
        <f t="array" ref="I950">IF(ROW()&lt;=ROWS(Table1[]), INDEX(Table1[Fork Length], ROW()), INDEX(Table2[Length], ROW()-ROWS(Table1[])))</f>
        <v>75</v>
      </c>
      <c r="J950" cm="1">
        <f t="array" ref="J950">IF(ROW()&lt;=ROWS(Table1[]), INDEX(Table1[Catch], ROW()), INDEX(Table2[Frequency], ROW()-ROWS(Table1[])))</f>
        <v>1</v>
      </c>
      <c r="K950" t="str" cm="1">
        <f t="array" ref="K950">IF(ROW()&lt;=ROWS(Table1[]), INDEX(Table1[Life Stage], ROW()), INDEX(Table2[Life Stage], ROW()-ROWS(Table1[])))</f>
        <v>Juvenile</v>
      </c>
      <c r="L950" s="50" cm="1">
        <f t="array" ref="L950">IF(ROW()&lt;=ROWS(Table1[]), INDEX(Table1[SalvageSum], ROW()), INDEX(Table2[SalvageSum], ROW()-ROWS(Table1[])))</f>
        <v>0</v>
      </c>
      <c r="M950" s="50" cm="1">
        <f t="array" ref="M950">IF(ROW()&lt;=ROWS(Table1[]), INDEX(Table1[ExpSalv], ROW()), INDEX(Table2[ExpSalv], ROW()-ROWS(Table1[])))</f>
        <v>0</v>
      </c>
      <c r="N950" t="str" cm="1">
        <f t="array" ref="N950">IF(ROW()&lt;=ROWS(Table1[]), INDEX(Table1[Agency], ROW()), INDEX(Table2[Agency], ROW()-ROWS(Table1[])))</f>
        <v>USFWS</v>
      </c>
      <c r="O950" cm="1">
        <f t="array" ref="O950">IF(ROW()&lt;=ROWS(Table1[]), INDEX(Table1[Notes], ROW()), INDEX(Table2[Comments], ROW()-ROWS(Table1[])))</f>
        <v>0</v>
      </c>
    </row>
    <row r="951" spans="1:15" x14ac:dyDescent="0.25">
      <c r="A951" cm="1">
        <f t="array" ref="A951">IF(ROW()&lt;=ROWS(Table1[]), INDEX(Table1[SurveyNo], ROW()), INDEX(Table2[SurveyNo], ROW()-ROWS(Table1[])))</f>
        <v>0</v>
      </c>
      <c r="B951" s="77" cm="1">
        <f t="array" ref="B951">IF(ROW()&lt;=ROWS(Table1[]), INDEX(Table1[Date], ROW()), INDEX(Table2[Date], ROW()-ROWS(Table1[])))</f>
        <v>45698</v>
      </c>
      <c r="C951" cm="1">
        <f t="array" ref="C951">IF(ROW()&lt;=ROWS(Table1[]), INDEX(Table1[SampleID], ROW()), INDEX(Table2[SampleID], ROW()-ROWS(Table1[])))</f>
        <v>0</v>
      </c>
      <c r="D951" t="str" cm="1">
        <f t="array" ref="D951">IF(ROW()&lt;=ROWS(Table1[]), INDEX(Table1[Survey], ROW()), INDEX(Table2[Survey], ROW()-ROWS(Table1[])))</f>
        <v>Chipps</v>
      </c>
      <c r="E951" t="str" cm="1">
        <f t="array" ref="E951">IF(ROW()&lt;=ROWS(Table1[]), INDEX(Table1[Station Code], ROW()), INDEX(Table2[Station], ROW()-ROWS(Table1[])))</f>
        <v>SB018N</v>
      </c>
      <c r="F951" cm="1">
        <f t="array" ref="F951">IF(ROW()&lt;=ROWS(Table1[]), INDEX(Table1[Region], ROW()), INDEX(Table2[Region], ROW()-ROWS(Table1[])))</f>
        <v>0</v>
      </c>
      <c r="G951" cm="1">
        <f t="array" ref="G951">IF(ROW()&lt;=ROWS(Table1[]), INDEX(Table1[Subregion], ROW()), INDEX(Table2[Subregion], ROW()-ROWS(Table1[])))</f>
        <v>0</v>
      </c>
      <c r="H951" t="str" cm="1">
        <f t="array" ref="H951">IF(ROW()&lt;=ROWS(Table1[]), INDEX(Table1[Stratum], ROW()), INDEX(Table2[Stratum], ROW()-ROWS(Table1[])))</f>
        <v>Chipps Island</v>
      </c>
      <c r="I951" cm="1">
        <f t="array" ref="I951">IF(ROW()&lt;=ROWS(Table1[]), INDEX(Table1[Fork Length], ROW()), INDEX(Table2[Length], ROW()-ROWS(Table1[])))</f>
        <v>81</v>
      </c>
      <c r="J951" cm="1">
        <f t="array" ref="J951">IF(ROW()&lt;=ROWS(Table1[]), INDEX(Table1[Catch], ROW()), INDEX(Table2[Frequency], ROW()-ROWS(Table1[])))</f>
        <v>1</v>
      </c>
      <c r="K951" t="str" cm="1">
        <f t="array" ref="K951">IF(ROW()&lt;=ROWS(Table1[]), INDEX(Table1[Life Stage], ROW()), INDEX(Table2[Life Stage], ROW()-ROWS(Table1[])))</f>
        <v>Juvenile</v>
      </c>
      <c r="L951" s="50" cm="1">
        <f t="array" ref="L951">IF(ROW()&lt;=ROWS(Table1[]), INDEX(Table1[SalvageSum], ROW()), INDEX(Table2[SalvageSum], ROW()-ROWS(Table1[])))</f>
        <v>0</v>
      </c>
      <c r="M951" s="50" cm="1">
        <f t="array" ref="M951">IF(ROW()&lt;=ROWS(Table1[]), INDEX(Table1[ExpSalv], ROW()), INDEX(Table2[ExpSalv], ROW()-ROWS(Table1[])))</f>
        <v>0</v>
      </c>
      <c r="N951" t="str" cm="1">
        <f t="array" ref="N951">IF(ROW()&lt;=ROWS(Table1[]), INDEX(Table1[Agency], ROW()), INDEX(Table2[Agency], ROW()-ROWS(Table1[])))</f>
        <v>USFWS</v>
      </c>
      <c r="O951" cm="1">
        <f t="array" ref="O951">IF(ROW()&lt;=ROWS(Table1[]), INDEX(Table1[Notes], ROW()), INDEX(Table2[Comments], ROW()-ROWS(Table1[])))</f>
        <v>0</v>
      </c>
    </row>
    <row r="952" spans="1:15" x14ac:dyDescent="0.25">
      <c r="A952" cm="1">
        <f t="array" ref="A952">IF(ROW()&lt;=ROWS(Table1[]), INDEX(Table1[SurveyNo], ROW()), INDEX(Table2[SurveyNo], ROW()-ROWS(Table1[])))</f>
        <v>0</v>
      </c>
      <c r="B952" s="77" cm="1">
        <f t="array" ref="B952">IF(ROW()&lt;=ROWS(Table1[]), INDEX(Table1[Date], ROW()), INDEX(Table2[Date], ROW()-ROWS(Table1[])))</f>
        <v>45698</v>
      </c>
      <c r="C952" cm="1">
        <f t="array" ref="C952">IF(ROW()&lt;=ROWS(Table1[]), INDEX(Table1[SampleID], ROW()), INDEX(Table2[SampleID], ROW()-ROWS(Table1[])))</f>
        <v>0</v>
      </c>
      <c r="D952" t="str" cm="1">
        <f t="array" ref="D952">IF(ROW()&lt;=ROWS(Table1[]), INDEX(Table1[Survey], ROW()), INDEX(Table2[Survey], ROW()-ROWS(Table1[])))</f>
        <v>Chipps</v>
      </c>
      <c r="E952" t="str" cm="1">
        <f t="array" ref="E952">IF(ROW()&lt;=ROWS(Table1[]), INDEX(Table1[Station Code], ROW()), INDEX(Table2[Station], ROW()-ROWS(Table1[])))</f>
        <v>SB018N</v>
      </c>
      <c r="F952" cm="1">
        <f t="array" ref="F952">IF(ROW()&lt;=ROWS(Table1[]), INDEX(Table1[Region], ROW()), INDEX(Table2[Region], ROW()-ROWS(Table1[])))</f>
        <v>0</v>
      </c>
      <c r="G952" cm="1">
        <f t="array" ref="G952">IF(ROW()&lt;=ROWS(Table1[]), INDEX(Table1[Subregion], ROW()), INDEX(Table2[Subregion], ROW()-ROWS(Table1[])))</f>
        <v>0</v>
      </c>
      <c r="H952" t="str" cm="1">
        <f t="array" ref="H952">IF(ROW()&lt;=ROWS(Table1[]), INDEX(Table1[Stratum], ROW()), INDEX(Table2[Stratum], ROW()-ROWS(Table1[])))</f>
        <v>Chipps Island</v>
      </c>
      <c r="I952" cm="1">
        <f t="array" ref="I952">IF(ROW()&lt;=ROWS(Table1[]), INDEX(Table1[Fork Length], ROW()), INDEX(Table2[Length], ROW()-ROWS(Table1[])))</f>
        <v>80</v>
      </c>
      <c r="J952" cm="1">
        <f t="array" ref="J952">IF(ROW()&lt;=ROWS(Table1[]), INDEX(Table1[Catch], ROW()), INDEX(Table2[Frequency], ROW()-ROWS(Table1[])))</f>
        <v>1</v>
      </c>
      <c r="K952" t="str" cm="1">
        <f t="array" ref="K952">IF(ROW()&lt;=ROWS(Table1[]), INDEX(Table1[Life Stage], ROW()), INDEX(Table2[Life Stage], ROW()-ROWS(Table1[])))</f>
        <v>Juvenile</v>
      </c>
      <c r="L952" s="50" cm="1">
        <f t="array" ref="L952">IF(ROW()&lt;=ROWS(Table1[]), INDEX(Table1[SalvageSum], ROW()), INDEX(Table2[SalvageSum], ROW()-ROWS(Table1[])))</f>
        <v>0</v>
      </c>
      <c r="M952" s="50" cm="1">
        <f t="array" ref="M952">IF(ROW()&lt;=ROWS(Table1[]), INDEX(Table1[ExpSalv], ROW()), INDEX(Table2[ExpSalv], ROW()-ROWS(Table1[])))</f>
        <v>0</v>
      </c>
      <c r="N952" t="str" cm="1">
        <f t="array" ref="N952">IF(ROW()&lt;=ROWS(Table1[]), INDEX(Table1[Agency], ROW()), INDEX(Table2[Agency], ROW()-ROWS(Table1[])))</f>
        <v>USFWS</v>
      </c>
      <c r="O952" cm="1">
        <f t="array" ref="O952">IF(ROW()&lt;=ROWS(Table1[]), INDEX(Table1[Notes], ROW()), INDEX(Table2[Comments], ROW()-ROWS(Table1[])))</f>
        <v>0</v>
      </c>
    </row>
    <row r="953" spans="1:15" x14ac:dyDescent="0.25">
      <c r="A953" cm="1">
        <f t="array" ref="A953">IF(ROW()&lt;=ROWS(Table1[]), INDEX(Table1[SurveyNo], ROW()), INDEX(Table2[SurveyNo], ROW()-ROWS(Table1[])))</f>
        <v>0</v>
      </c>
      <c r="B953" s="77" cm="1">
        <f t="array" ref="B953">IF(ROW()&lt;=ROWS(Table1[]), INDEX(Table1[Date], ROW()), INDEX(Table2[Date], ROW()-ROWS(Table1[])))</f>
        <v>45698</v>
      </c>
      <c r="C953" cm="1">
        <f t="array" ref="C953">IF(ROW()&lt;=ROWS(Table1[]), INDEX(Table1[SampleID], ROW()), INDEX(Table2[SampleID], ROW()-ROWS(Table1[])))</f>
        <v>0</v>
      </c>
      <c r="D953" t="str" cm="1">
        <f t="array" ref="D953">IF(ROW()&lt;=ROWS(Table1[]), INDEX(Table1[Survey], ROW()), INDEX(Table2[Survey], ROW()-ROWS(Table1[])))</f>
        <v>Chipps</v>
      </c>
      <c r="E953" t="str" cm="1">
        <f t="array" ref="E953">IF(ROW()&lt;=ROWS(Table1[]), INDEX(Table1[Station Code], ROW()), INDEX(Table2[Station], ROW()-ROWS(Table1[])))</f>
        <v>SB018N</v>
      </c>
      <c r="F953" cm="1">
        <f t="array" ref="F953">IF(ROW()&lt;=ROWS(Table1[]), INDEX(Table1[Region], ROW()), INDEX(Table2[Region], ROW()-ROWS(Table1[])))</f>
        <v>0</v>
      </c>
      <c r="G953" cm="1">
        <f t="array" ref="G953">IF(ROW()&lt;=ROWS(Table1[]), INDEX(Table1[Subregion], ROW()), INDEX(Table2[Subregion], ROW()-ROWS(Table1[])))</f>
        <v>0</v>
      </c>
      <c r="H953" t="str" cm="1">
        <f t="array" ref="H953">IF(ROW()&lt;=ROWS(Table1[]), INDEX(Table1[Stratum], ROW()), INDEX(Table2[Stratum], ROW()-ROWS(Table1[])))</f>
        <v>Chipps Island</v>
      </c>
      <c r="I953" cm="1">
        <f t="array" ref="I953">IF(ROW()&lt;=ROWS(Table1[]), INDEX(Table1[Fork Length], ROW()), INDEX(Table2[Length], ROW()-ROWS(Table1[])))</f>
        <v>75</v>
      </c>
      <c r="J953" cm="1">
        <f t="array" ref="J953">IF(ROW()&lt;=ROWS(Table1[]), INDEX(Table1[Catch], ROW()), INDEX(Table2[Frequency], ROW()-ROWS(Table1[])))</f>
        <v>1</v>
      </c>
      <c r="K953" t="str" cm="1">
        <f t="array" ref="K953">IF(ROW()&lt;=ROWS(Table1[]), INDEX(Table1[Life Stage], ROW()), INDEX(Table2[Life Stage], ROW()-ROWS(Table1[])))</f>
        <v>Juvenile</v>
      </c>
      <c r="L953" s="50" cm="1">
        <f t="array" ref="L953">IF(ROW()&lt;=ROWS(Table1[]), INDEX(Table1[SalvageSum], ROW()), INDEX(Table2[SalvageSum], ROW()-ROWS(Table1[])))</f>
        <v>0</v>
      </c>
      <c r="M953" s="50" cm="1">
        <f t="array" ref="M953">IF(ROW()&lt;=ROWS(Table1[]), INDEX(Table1[ExpSalv], ROW()), INDEX(Table2[ExpSalv], ROW()-ROWS(Table1[])))</f>
        <v>0</v>
      </c>
      <c r="N953" t="str" cm="1">
        <f t="array" ref="N953">IF(ROW()&lt;=ROWS(Table1[]), INDEX(Table1[Agency], ROW()), INDEX(Table2[Agency], ROW()-ROWS(Table1[])))</f>
        <v>USFWS</v>
      </c>
      <c r="O953" cm="1">
        <f t="array" ref="O953">IF(ROW()&lt;=ROWS(Table1[]), INDEX(Table1[Notes], ROW()), INDEX(Table2[Comments], ROW()-ROWS(Table1[])))</f>
        <v>0</v>
      </c>
    </row>
    <row r="954" spans="1:15" x14ac:dyDescent="0.25">
      <c r="A954" cm="1">
        <f t="array" ref="A954">IF(ROW()&lt;=ROWS(Table1[]), INDEX(Table1[SurveyNo], ROW()), INDEX(Table2[SurveyNo], ROW()-ROWS(Table1[])))</f>
        <v>0</v>
      </c>
      <c r="B954" s="77" cm="1">
        <f t="array" ref="B954">IF(ROW()&lt;=ROWS(Table1[]), INDEX(Table1[Date], ROW()), INDEX(Table2[Date], ROW()-ROWS(Table1[])))</f>
        <v>45698</v>
      </c>
      <c r="C954" cm="1">
        <f t="array" ref="C954">IF(ROW()&lt;=ROWS(Table1[]), INDEX(Table1[SampleID], ROW()), INDEX(Table2[SampleID], ROW()-ROWS(Table1[])))</f>
        <v>0</v>
      </c>
      <c r="D954" t="str" cm="1">
        <f t="array" ref="D954">IF(ROW()&lt;=ROWS(Table1[]), INDEX(Table1[Survey], ROW()), INDEX(Table2[Survey], ROW()-ROWS(Table1[])))</f>
        <v>Chipps</v>
      </c>
      <c r="E954" t="str" cm="1">
        <f t="array" ref="E954">IF(ROW()&lt;=ROWS(Table1[]), INDEX(Table1[Station Code], ROW()), INDEX(Table2[Station], ROW()-ROWS(Table1[])))</f>
        <v>SB018N</v>
      </c>
      <c r="F954" cm="1">
        <f t="array" ref="F954">IF(ROW()&lt;=ROWS(Table1[]), INDEX(Table1[Region], ROW()), INDEX(Table2[Region], ROW()-ROWS(Table1[])))</f>
        <v>0</v>
      </c>
      <c r="G954" cm="1">
        <f t="array" ref="G954">IF(ROW()&lt;=ROWS(Table1[]), INDEX(Table1[Subregion], ROW()), INDEX(Table2[Subregion], ROW()-ROWS(Table1[])))</f>
        <v>0</v>
      </c>
      <c r="H954" t="str" cm="1">
        <f t="array" ref="H954">IF(ROW()&lt;=ROWS(Table1[]), INDEX(Table1[Stratum], ROW()), INDEX(Table2[Stratum], ROW()-ROWS(Table1[])))</f>
        <v>Chipps Island</v>
      </c>
      <c r="I954" cm="1">
        <f t="array" ref="I954">IF(ROW()&lt;=ROWS(Table1[]), INDEX(Table1[Fork Length], ROW()), INDEX(Table2[Length], ROW()-ROWS(Table1[])))</f>
        <v>84</v>
      </c>
      <c r="J954" cm="1">
        <f t="array" ref="J954">IF(ROW()&lt;=ROWS(Table1[]), INDEX(Table1[Catch], ROW()), INDEX(Table2[Frequency], ROW()-ROWS(Table1[])))</f>
        <v>1</v>
      </c>
      <c r="K954" t="str" cm="1">
        <f t="array" ref="K954">IF(ROW()&lt;=ROWS(Table1[]), INDEX(Table1[Life Stage], ROW()), INDEX(Table2[Life Stage], ROW()-ROWS(Table1[])))</f>
        <v>Juvenile</v>
      </c>
      <c r="L954" s="50" cm="1">
        <f t="array" ref="L954">IF(ROW()&lt;=ROWS(Table1[]), INDEX(Table1[SalvageSum], ROW()), INDEX(Table2[SalvageSum], ROW()-ROWS(Table1[])))</f>
        <v>0</v>
      </c>
      <c r="M954" s="50" cm="1">
        <f t="array" ref="M954">IF(ROW()&lt;=ROWS(Table1[]), INDEX(Table1[ExpSalv], ROW()), INDEX(Table2[ExpSalv], ROW()-ROWS(Table1[])))</f>
        <v>0</v>
      </c>
      <c r="N954" t="str" cm="1">
        <f t="array" ref="N954">IF(ROW()&lt;=ROWS(Table1[]), INDEX(Table1[Agency], ROW()), INDEX(Table2[Agency], ROW()-ROWS(Table1[])))</f>
        <v>USFWS</v>
      </c>
      <c r="O954" cm="1">
        <f t="array" ref="O954">IF(ROW()&lt;=ROWS(Table1[]), INDEX(Table1[Notes], ROW()), INDEX(Table2[Comments], ROW()-ROWS(Table1[])))</f>
        <v>0</v>
      </c>
    </row>
    <row r="955" spans="1:15" x14ac:dyDescent="0.25">
      <c r="A955" cm="1">
        <f t="array" ref="A955">IF(ROW()&lt;=ROWS(Table1[]), INDEX(Table1[SurveyNo], ROW()), INDEX(Table2[SurveyNo], ROW()-ROWS(Table1[])))</f>
        <v>0</v>
      </c>
      <c r="B955" s="77" cm="1">
        <f t="array" ref="B955">IF(ROW()&lt;=ROWS(Table1[]), INDEX(Table1[Date], ROW()), INDEX(Table2[Date], ROW()-ROWS(Table1[])))</f>
        <v>45698</v>
      </c>
      <c r="C955" cm="1">
        <f t="array" ref="C955">IF(ROW()&lt;=ROWS(Table1[]), INDEX(Table1[SampleID], ROW()), INDEX(Table2[SampleID], ROW()-ROWS(Table1[])))</f>
        <v>0</v>
      </c>
      <c r="D955" t="str" cm="1">
        <f t="array" ref="D955">IF(ROW()&lt;=ROWS(Table1[]), INDEX(Table1[Survey], ROW()), INDEX(Table2[Survey], ROW()-ROWS(Table1[])))</f>
        <v>Chipps</v>
      </c>
      <c r="E955" t="str" cm="1">
        <f t="array" ref="E955">IF(ROW()&lt;=ROWS(Table1[]), INDEX(Table1[Station Code], ROW()), INDEX(Table2[Station], ROW()-ROWS(Table1[])))</f>
        <v>SB018N</v>
      </c>
      <c r="F955" cm="1">
        <f t="array" ref="F955">IF(ROW()&lt;=ROWS(Table1[]), INDEX(Table1[Region], ROW()), INDEX(Table2[Region], ROW()-ROWS(Table1[])))</f>
        <v>0</v>
      </c>
      <c r="G955" cm="1">
        <f t="array" ref="G955">IF(ROW()&lt;=ROWS(Table1[]), INDEX(Table1[Subregion], ROW()), INDEX(Table2[Subregion], ROW()-ROWS(Table1[])))</f>
        <v>0</v>
      </c>
      <c r="H955" t="str" cm="1">
        <f t="array" ref="H955">IF(ROW()&lt;=ROWS(Table1[]), INDEX(Table1[Stratum], ROW()), INDEX(Table2[Stratum], ROW()-ROWS(Table1[])))</f>
        <v>Chipps Island</v>
      </c>
      <c r="I955" cm="1">
        <f t="array" ref="I955">IF(ROW()&lt;=ROWS(Table1[]), INDEX(Table1[Fork Length], ROW()), INDEX(Table2[Length], ROW()-ROWS(Table1[])))</f>
        <v>80</v>
      </c>
      <c r="J955" cm="1">
        <f t="array" ref="J955">IF(ROW()&lt;=ROWS(Table1[]), INDEX(Table1[Catch], ROW()), INDEX(Table2[Frequency], ROW()-ROWS(Table1[])))</f>
        <v>1</v>
      </c>
      <c r="K955" t="str" cm="1">
        <f t="array" ref="K955">IF(ROW()&lt;=ROWS(Table1[]), INDEX(Table1[Life Stage], ROW()), INDEX(Table2[Life Stage], ROW()-ROWS(Table1[])))</f>
        <v>Juvenile</v>
      </c>
      <c r="L955" s="50" cm="1">
        <f t="array" ref="L955">IF(ROW()&lt;=ROWS(Table1[]), INDEX(Table1[SalvageSum], ROW()), INDEX(Table2[SalvageSum], ROW()-ROWS(Table1[])))</f>
        <v>0</v>
      </c>
      <c r="M955" s="50" cm="1">
        <f t="array" ref="M955">IF(ROW()&lt;=ROWS(Table1[]), INDEX(Table1[ExpSalv], ROW()), INDEX(Table2[ExpSalv], ROW()-ROWS(Table1[])))</f>
        <v>0</v>
      </c>
      <c r="N955" t="str" cm="1">
        <f t="array" ref="N955">IF(ROW()&lt;=ROWS(Table1[]), INDEX(Table1[Agency], ROW()), INDEX(Table2[Agency], ROW()-ROWS(Table1[])))</f>
        <v>USFWS</v>
      </c>
      <c r="O955" cm="1">
        <f t="array" ref="O955">IF(ROW()&lt;=ROWS(Table1[]), INDEX(Table1[Notes], ROW()), INDEX(Table2[Comments], ROW()-ROWS(Table1[])))</f>
        <v>0</v>
      </c>
    </row>
    <row r="956" spans="1:15" x14ac:dyDescent="0.25">
      <c r="A956" cm="1">
        <f t="array" ref="A956">IF(ROW()&lt;=ROWS(Table1[]), INDEX(Table1[SurveyNo], ROW()), INDEX(Table2[SurveyNo], ROW()-ROWS(Table1[])))</f>
        <v>0</v>
      </c>
      <c r="B956" s="77" cm="1">
        <f t="array" ref="B956">IF(ROW()&lt;=ROWS(Table1[]), INDEX(Table1[Date], ROW()), INDEX(Table2[Date], ROW()-ROWS(Table1[])))</f>
        <v>45698</v>
      </c>
      <c r="C956" cm="1">
        <f t="array" ref="C956">IF(ROW()&lt;=ROWS(Table1[]), INDEX(Table1[SampleID], ROW()), INDEX(Table2[SampleID], ROW()-ROWS(Table1[])))</f>
        <v>0</v>
      </c>
      <c r="D956" t="str" cm="1">
        <f t="array" ref="D956">IF(ROW()&lt;=ROWS(Table1[]), INDEX(Table1[Survey], ROW()), INDEX(Table2[Survey], ROW()-ROWS(Table1[])))</f>
        <v>Chipps</v>
      </c>
      <c r="E956" t="str" cm="1">
        <f t="array" ref="E956">IF(ROW()&lt;=ROWS(Table1[]), INDEX(Table1[Station Code], ROW()), INDEX(Table2[Station], ROW()-ROWS(Table1[])))</f>
        <v>SB018N</v>
      </c>
      <c r="F956" cm="1">
        <f t="array" ref="F956">IF(ROW()&lt;=ROWS(Table1[]), INDEX(Table1[Region], ROW()), INDEX(Table2[Region], ROW()-ROWS(Table1[])))</f>
        <v>0</v>
      </c>
      <c r="G956" cm="1">
        <f t="array" ref="G956">IF(ROW()&lt;=ROWS(Table1[]), INDEX(Table1[Subregion], ROW()), INDEX(Table2[Subregion], ROW()-ROWS(Table1[])))</f>
        <v>0</v>
      </c>
      <c r="H956" t="str" cm="1">
        <f t="array" ref="H956">IF(ROW()&lt;=ROWS(Table1[]), INDEX(Table1[Stratum], ROW()), INDEX(Table2[Stratum], ROW()-ROWS(Table1[])))</f>
        <v>Chipps Island</v>
      </c>
      <c r="I956" cm="1">
        <f t="array" ref="I956">IF(ROW()&lt;=ROWS(Table1[]), INDEX(Table1[Fork Length], ROW()), INDEX(Table2[Length], ROW()-ROWS(Table1[])))</f>
        <v>94</v>
      </c>
      <c r="J956" cm="1">
        <f t="array" ref="J956">IF(ROW()&lt;=ROWS(Table1[]), INDEX(Table1[Catch], ROW()), INDEX(Table2[Frequency], ROW()-ROWS(Table1[])))</f>
        <v>1</v>
      </c>
      <c r="K956" t="str" cm="1">
        <f t="array" ref="K956">IF(ROW()&lt;=ROWS(Table1[]), INDEX(Table1[Life Stage], ROW()), INDEX(Table2[Life Stage], ROW()-ROWS(Table1[])))</f>
        <v>Adult</v>
      </c>
      <c r="L956" s="50" cm="1">
        <f t="array" ref="L956">IF(ROW()&lt;=ROWS(Table1[]), INDEX(Table1[SalvageSum], ROW()), INDEX(Table2[SalvageSum], ROW()-ROWS(Table1[])))</f>
        <v>0</v>
      </c>
      <c r="M956" s="50" cm="1">
        <f t="array" ref="M956">IF(ROW()&lt;=ROWS(Table1[]), INDEX(Table1[ExpSalv], ROW()), INDEX(Table2[ExpSalv], ROW()-ROWS(Table1[])))</f>
        <v>0</v>
      </c>
      <c r="N956" t="str" cm="1">
        <f t="array" ref="N956">IF(ROW()&lt;=ROWS(Table1[]), INDEX(Table1[Agency], ROW()), INDEX(Table2[Agency], ROW()-ROWS(Table1[])))</f>
        <v>USFWS</v>
      </c>
      <c r="O956" cm="1">
        <f t="array" ref="O956">IF(ROW()&lt;=ROWS(Table1[]), INDEX(Table1[Notes], ROW()), INDEX(Table2[Comments], ROW()-ROWS(Table1[])))</f>
        <v>0</v>
      </c>
    </row>
    <row r="957" spans="1:15" x14ac:dyDescent="0.25">
      <c r="A957" cm="1">
        <f t="array" ref="A957">IF(ROW()&lt;=ROWS(Table1[]), INDEX(Table1[SurveyNo], ROW()), INDEX(Table2[SurveyNo], ROW()-ROWS(Table1[])))</f>
        <v>0</v>
      </c>
      <c r="B957" s="77" cm="1">
        <f t="array" ref="B957">IF(ROW()&lt;=ROWS(Table1[]), INDEX(Table1[Date], ROW()), INDEX(Table2[Date], ROW()-ROWS(Table1[])))</f>
        <v>45699</v>
      </c>
      <c r="C957" cm="1">
        <f t="array" ref="C957">IF(ROW()&lt;=ROWS(Table1[]), INDEX(Table1[SampleID], ROW()), INDEX(Table2[SampleID], ROW()-ROWS(Table1[])))</f>
        <v>0</v>
      </c>
      <c r="D957" t="str" cm="1">
        <f t="array" ref="D957">IF(ROW()&lt;=ROWS(Table1[]), INDEX(Table1[Survey], ROW()), INDEX(Table2[Survey], ROW()-ROWS(Table1[])))</f>
        <v>Chipps</v>
      </c>
      <c r="E957" t="str" cm="1">
        <f t="array" ref="E957">IF(ROW()&lt;=ROWS(Table1[]), INDEX(Table1[Station Code], ROW()), INDEX(Table2[Station], ROW()-ROWS(Table1[])))</f>
        <v>SB018S</v>
      </c>
      <c r="F957" cm="1">
        <f t="array" ref="F957">IF(ROW()&lt;=ROWS(Table1[]), INDEX(Table1[Region], ROW()), INDEX(Table2[Region], ROW()-ROWS(Table1[])))</f>
        <v>0</v>
      </c>
      <c r="G957" cm="1">
        <f t="array" ref="G957">IF(ROW()&lt;=ROWS(Table1[]), INDEX(Table1[Subregion], ROW()), INDEX(Table2[Subregion], ROW()-ROWS(Table1[])))</f>
        <v>0</v>
      </c>
      <c r="H957" t="str" cm="1">
        <f t="array" ref="H957">IF(ROW()&lt;=ROWS(Table1[]), INDEX(Table1[Stratum], ROW()), INDEX(Table2[Stratum], ROW()-ROWS(Table1[])))</f>
        <v>Chipps Island</v>
      </c>
      <c r="I957" cm="1">
        <f t="array" ref="I957">IF(ROW()&lt;=ROWS(Table1[]), INDEX(Table1[Fork Length], ROW()), INDEX(Table2[Length], ROW()-ROWS(Table1[])))</f>
        <v>95</v>
      </c>
      <c r="J957" cm="1">
        <f t="array" ref="J957">IF(ROW()&lt;=ROWS(Table1[]), INDEX(Table1[Catch], ROW()), INDEX(Table2[Frequency], ROW()-ROWS(Table1[])))</f>
        <v>1</v>
      </c>
      <c r="K957" t="str" cm="1">
        <f t="array" ref="K957">IF(ROW()&lt;=ROWS(Table1[]), INDEX(Table1[Life Stage], ROW()), INDEX(Table2[Life Stage], ROW()-ROWS(Table1[])))</f>
        <v>Adult</v>
      </c>
      <c r="L957" s="50" cm="1">
        <f t="array" ref="L957">IF(ROW()&lt;=ROWS(Table1[]), INDEX(Table1[SalvageSum], ROW()), INDEX(Table2[SalvageSum], ROW()-ROWS(Table1[])))</f>
        <v>0</v>
      </c>
      <c r="M957" s="50" cm="1">
        <f t="array" ref="M957">IF(ROW()&lt;=ROWS(Table1[]), INDEX(Table1[ExpSalv], ROW()), INDEX(Table2[ExpSalv], ROW()-ROWS(Table1[])))</f>
        <v>0</v>
      </c>
      <c r="N957" t="str" cm="1">
        <f t="array" ref="N957">IF(ROW()&lt;=ROWS(Table1[]), INDEX(Table1[Agency], ROW()), INDEX(Table2[Agency], ROW()-ROWS(Table1[])))</f>
        <v>USFWS</v>
      </c>
      <c r="O957" cm="1">
        <f t="array" ref="O957">IF(ROW()&lt;=ROWS(Table1[]), INDEX(Table1[Notes], ROW()), INDEX(Table2[Comments], ROW()-ROWS(Table1[])))</f>
        <v>0</v>
      </c>
    </row>
    <row r="958" spans="1:15" x14ac:dyDescent="0.25">
      <c r="A958" cm="1">
        <f t="array" ref="A958">IF(ROW()&lt;=ROWS(Table1[]), INDEX(Table1[SurveyNo], ROW()), INDEX(Table2[SurveyNo], ROW()-ROWS(Table1[])))</f>
        <v>0</v>
      </c>
      <c r="B958" s="77" cm="1">
        <f t="array" ref="B958">IF(ROW()&lt;=ROWS(Table1[]), INDEX(Table1[Date], ROW()), INDEX(Table2[Date], ROW()-ROWS(Table1[])))</f>
        <v>45699</v>
      </c>
      <c r="C958" cm="1">
        <f t="array" ref="C958">IF(ROW()&lt;=ROWS(Table1[]), INDEX(Table1[SampleID], ROW()), INDEX(Table2[SampleID], ROW()-ROWS(Table1[])))</f>
        <v>0</v>
      </c>
      <c r="D958" t="str" cm="1">
        <f t="array" ref="D958">IF(ROW()&lt;=ROWS(Table1[]), INDEX(Table1[Survey], ROW()), INDEX(Table2[Survey], ROW()-ROWS(Table1[])))</f>
        <v>Chipps</v>
      </c>
      <c r="E958" t="str" cm="1">
        <f t="array" ref="E958">IF(ROW()&lt;=ROWS(Table1[]), INDEX(Table1[Station Code], ROW()), INDEX(Table2[Station], ROW()-ROWS(Table1[])))</f>
        <v>SB018S</v>
      </c>
      <c r="F958" cm="1">
        <f t="array" ref="F958">IF(ROW()&lt;=ROWS(Table1[]), INDEX(Table1[Region], ROW()), INDEX(Table2[Region], ROW()-ROWS(Table1[])))</f>
        <v>0</v>
      </c>
      <c r="G958" cm="1">
        <f t="array" ref="G958">IF(ROW()&lt;=ROWS(Table1[]), INDEX(Table1[Subregion], ROW()), INDEX(Table2[Subregion], ROW()-ROWS(Table1[])))</f>
        <v>0</v>
      </c>
      <c r="H958" t="str" cm="1">
        <f t="array" ref="H958">IF(ROW()&lt;=ROWS(Table1[]), INDEX(Table1[Stratum], ROW()), INDEX(Table2[Stratum], ROW()-ROWS(Table1[])))</f>
        <v>Chipps Island</v>
      </c>
      <c r="I958" cm="1">
        <f t="array" ref="I958">IF(ROW()&lt;=ROWS(Table1[]), INDEX(Table1[Fork Length], ROW()), INDEX(Table2[Length], ROW()-ROWS(Table1[])))</f>
        <v>109</v>
      </c>
      <c r="J958" cm="1">
        <f t="array" ref="J958">IF(ROW()&lt;=ROWS(Table1[]), INDEX(Table1[Catch], ROW()), INDEX(Table2[Frequency], ROW()-ROWS(Table1[])))</f>
        <v>1</v>
      </c>
      <c r="K958" t="str" cm="1">
        <f t="array" ref="K958">IF(ROW()&lt;=ROWS(Table1[]), INDEX(Table1[Life Stage], ROW()), INDEX(Table2[Life Stage], ROW()-ROWS(Table1[])))</f>
        <v>Adult</v>
      </c>
      <c r="L958" s="50" cm="1">
        <f t="array" ref="L958">IF(ROW()&lt;=ROWS(Table1[]), INDEX(Table1[SalvageSum], ROW()), INDEX(Table2[SalvageSum], ROW()-ROWS(Table1[])))</f>
        <v>0</v>
      </c>
      <c r="M958" s="50" cm="1">
        <f t="array" ref="M958">IF(ROW()&lt;=ROWS(Table1[]), INDEX(Table1[ExpSalv], ROW()), INDEX(Table2[ExpSalv], ROW()-ROWS(Table1[])))</f>
        <v>0</v>
      </c>
      <c r="N958" t="str" cm="1">
        <f t="array" ref="N958">IF(ROW()&lt;=ROWS(Table1[]), INDEX(Table1[Agency], ROW()), INDEX(Table2[Agency], ROW()-ROWS(Table1[])))</f>
        <v>USFWS</v>
      </c>
      <c r="O958" cm="1">
        <f t="array" ref="O958">IF(ROW()&lt;=ROWS(Table1[]), INDEX(Table1[Notes], ROW()), INDEX(Table2[Comments], ROW()-ROWS(Table1[])))</f>
        <v>0</v>
      </c>
    </row>
    <row r="959" spans="1:15" x14ac:dyDescent="0.25">
      <c r="A959" cm="1">
        <f t="array" ref="A959">IF(ROW()&lt;=ROWS(Table1[]), INDEX(Table1[SurveyNo], ROW()), INDEX(Table2[SurveyNo], ROW()-ROWS(Table1[])))</f>
        <v>0</v>
      </c>
      <c r="B959" s="77" cm="1">
        <f t="array" ref="B959">IF(ROW()&lt;=ROWS(Table1[]), INDEX(Table1[Date], ROW()), INDEX(Table2[Date], ROW()-ROWS(Table1[])))</f>
        <v>45699</v>
      </c>
      <c r="C959" cm="1">
        <f t="array" ref="C959">IF(ROW()&lt;=ROWS(Table1[]), INDEX(Table1[SampleID], ROW()), INDEX(Table2[SampleID], ROW()-ROWS(Table1[])))</f>
        <v>0</v>
      </c>
      <c r="D959" t="str" cm="1">
        <f t="array" ref="D959">IF(ROW()&lt;=ROWS(Table1[]), INDEX(Table1[Survey], ROW()), INDEX(Table2[Survey], ROW()-ROWS(Table1[])))</f>
        <v>Chipps</v>
      </c>
      <c r="E959" t="str" cm="1">
        <f t="array" ref="E959">IF(ROW()&lt;=ROWS(Table1[]), INDEX(Table1[Station Code], ROW()), INDEX(Table2[Station], ROW()-ROWS(Table1[])))</f>
        <v>SB018S</v>
      </c>
      <c r="F959" cm="1">
        <f t="array" ref="F959">IF(ROW()&lt;=ROWS(Table1[]), INDEX(Table1[Region], ROW()), INDEX(Table2[Region], ROW()-ROWS(Table1[])))</f>
        <v>0</v>
      </c>
      <c r="G959" cm="1">
        <f t="array" ref="G959">IF(ROW()&lt;=ROWS(Table1[]), INDEX(Table1[Subregion], ROW()), INDEX(Table2[Subregion], ROW()-ROWS(Table1[])))</f>
        <v>0</v>
      </c>
      <c r="H959" t="str" cm="1">
        <f t="array" ref="H959">IF(ROW()&lt;=ROWS(Table1[]), INDEX(Table1[Stratum], ROW()), INDEX(Table2[Stratum], ROW()-ROWS(Table1[])))</f>
        <v>Chipps Island</v>
      </c>
      <c r="I959" cm="1">
        <f t="array" ref="I959">IF(ROW()&lt;=ROWS(Table1[]), INDEX(Table1[Fork Length], ROW()), INDEX(Table2[Length], ROW()-ROWS(Table1[])))</f>
        <v>110</v>
      </c>
      <c r="J959" cm="1">
        <f t="array" ref="J959">IF(ROW()&lt;=ROWS(Table1[]), INDEX(Table1[Catch], ROW()), INDEX(Table2[Frequency], ROW()-ROWS(Table1[])))</f>
        <v>1</v>
      </c>
      <c r="K959" t="str" cm="1">
        <f t="array" ref="K959">IF(ROW()&lt;=ROWS(Table1[]), INDEX(Table1[Life Stage], ROW()), INDEX(Table2[Life Stage], ROW()-ROWS(Table1[])))</f>
        <v>Adult</v>
      </c>
      <c r="L959" s="50" cm="1">
        <f t="array" ref="L959">IF(ROW()&lt;=ROWS(Table1[]), INDEX(Table1[SalvageSum], ROW()), INDEX(Table2[SalvageSum], ROW()-ROWS(Table1[])))</f>
        <v>0</v>
      </c>
      <c r="M959" s="50" cm="1">
        <f t="array" ref="M959">IF(ROW()&lt;=ROWS(Table1[]), INDEX(Table1[ExpSalv], ROW()), INDEX(Table2[ExpSalv], ROW()-ROWS(Table1[])))</f>
        <v>0</v>
      </c>
      <c r="N959" t="str" cm="1">
        <f t="array" ref="N959">IF(ROW()&lt;=ROWS(Table1[]), INDEX(Table1[Agency], ROW()), INDEX(Table2[Agency], ROW()-ROWS(Table1[])))</f>
        <v>USFWS</v>
      </c>
      <c r="O959" cm="1">
        <f t="array" ref="O959">IF(ROW()&lt;=ROWS(Table1[]), INDEX(Table1[Notes], ROW()), INDEX(Table2[Comments], ROW()-ROWS(Table1[])))</f>
        <v>0</v>
      </c>
    </row>
    <row r="960" spans="1:15" x14ac:dyDescent="0.25">
      <c r="A960" cm="1">
        <f t="array" ref="A960">IF(ROW()&lt;=ROWS(Table1[]), INDEX(Table1[SurveyNo], ROW()), INDEX(Table2[SurveyNo], ROW()-ROWS(Table1[])))</f>
        <v>0</v>
      </c>
      <c r="B960" s="77" cm="1">
        <f t="array" ref="B960">IF(ROW()&lt;=ROWS(Table1[]), INDEX(Table1[Date], ROW()), INDEX(Table2[Date], ROW()-ROWS(Table1[])))</f>
        <v>45699</v>
      </c>
      <c r="C960" cm="1">
        <f t="array" ref="C960">IF(ROW()&lt;=ROWS(Table1[]), INDEX(Table1[SampleID], ROW()), INDEX(Table2[SampleID], ROW()-ROWS(Table1[])))</f>
        <v>0</v>
      </c>
      <c r="D960" t="str" cm="1">
        <f t="array" ref="D960">IF(ROW()&lt;=ROWS(Table1[]), INDEX(Table1[Survey], ROW()), INDEX(Table2[Survey], ROW()-ROWS(Table1[])))</f>
        <v>Chipps</v>
      </c>
      <c r="E960" t="str" cm="1">
        <f t="array" ref="E960">IF(ROW()&lt;=ROWS(Table1[]), INDEX(Table1[Station Code], ROW()), INDEX(Table2[Station], ROW()-ROWS(Table1[])))</f>
        <v>SB018M</v>
      </c>
      <c r="F960" cm="1">
        <f t="array" ref="F960">IF(ROW()&lt;=ROWS(Table1[]), INDEX(Table1[Region], ROW()), INDEX(Table2[Region], ROW()-ROWS(Table1[])))</f>
        <v>0</v>
      </c>
      <c r="G960" cm="1">
        <f t="array" ref="G960">IF(ROW()&lt;=ROWS(Table1[]), INDEX(Table1[Subregion], ROW()), INDEX(Table2[Subregion], ROW()-ROWS(Table1[])))</f>
        <v>0</v>
      </c>
      <c r="H960" t="str" cm="1">
        <f t="array" ref="H960">IF(ROW()&lt;=ROWS(Table1[]), INDEX(Table1[Stratum], ROW()), INDEX(Table2[Stratum], ROW()-ROWS(Table1[])))</f>
        <v>Chipps Island</v>
      </c>
      <c r="I960" cm="1">
        <f t="array" ref="I960">IF(ROW()&lt;=ROWS(Table1[]), INDEX(Table1[Fork Length], ROW()), INDEX(Table2[Length], ROW()-ROWS(Table1[])))</f>
        <v>78</v>
      </c>
      <c r="J960" cm="1">
        <f t="array" ref="J960">IF(ROW()&lt;=ROWS(Table1[]), INDEX(Table1[Catch], ROW()), INDEX(Table2[Frequency], ROW()-ROWS(Table1[])))</f>
        <v>1</v>
      </c>
      <c r="K960" t="str" cm="1">
        <f t="array" ref="K960">IF(ROW()&lt;=ROWS(Table1[]), INDEX(Table1[Life Stage], ROW()), INDEX(Table2[Life Stage], ROW()-ROWS(Table1[])))</f>
        <v>Juvenile</v>
      </c>
      <c r="L960" s="50" cm="1">
        <f t="array" ref="L960">IF(ROW()&lt;=ROWS(Table1[]), INDEX(Table1[SalvageSum], ROW()), INDEX(Table2[SalvageSum], ROW()-ROWS(Table1[])))</f>
        <v>0</v>
      </c>
      <c r="M960" s="50" cm="1">
        <f t="array" ref="M960">IF(ROW()&lt;=ROWS(Table1[]), INDEX(Table1[ExpSalv], ROW()), INDEX(Table2[ExpSalv], ROW()-ROWS(Table1[])))</f>
        <v>0</v>
      </c>
      <c r="N960" t="str" cm="1">
        <f t="array" ref="N960">IF(ROW()&lt;=ROWS(Table1[]), INDEX(Table1[Agency], ROW()), INDEX(Table2[Agency], ROW()-ROWS(Table1[])))</f>
        <v>USFWS</v>
      </c>
      <c r="O960" cm="1">
        <f t="array" ref="O960">IF(ROW()&lt;=ROWS(Table1[]), INDEX(Table1[Notes], ROW()), INDEX(Table2[Comments], ROW()-ROWS(Table1[])))</f>
        <v>0</v>
      </c>
    </row>
    <row r="961" spans="1:15" x14ac:dyDescent="0.25">
      <c r="A961" cm="1">
        <f t="array" ref="A961">IF(ROW()&lt;=ROWS(Table1[]), INDEX(Table1[SurveyNo], ROW()), INDEX(Table2[SurveyNo], ROW()-ROWS(Table1[])))</f>
        <v>0</v>
      </c>
      <c r="B961" s="77" cm="1">
        <f t="array" ref="B961">IF(ROW()&lt;=ROWS(Table1[]), INDEX(Table1[Date], ROW()), INDEX(Table2[Date], ROW()-ROWS(Table1[])))</f>
        <v>45699</v>
      </c>
      <c r="C961" cm="1">
        <f t="array" ref="C961">IF(ROW()&lt;=ROWS(Table1[]), INDEX(Table1[SampleID], ROW()), INDEX(Table2[SampleID], ROW()-ROWS(Table1[])))</f>
        <v>0</v>
      </c>
      <c r="D961" t="str" cm="1">
        <f t="array" ref="D961">IF(ROW()&lt;=ROWS(Table1[]), INDEX(Table1[Survey], ROW()), INDEX(Table2[Survey], ROW()-ROWS(Table1[])))</f>
        <v>Chipps</v>
      </c>
      <c r="E961" t="str" cm="1">
        <f t="array" ref="E961">IF(ROW()&lt;=ROWS(Table1[]), INDEX(Table1[Station Code], ROW()), INDEX(Table2[Station], ROW()-ROWS(Table1[])))</f>
        <v>SB018M</v>
      </c>
      <c r="F961" cm="1">
        <f t="array" ref="F961">IF(ROW()&lt;=ROWS(Table1[]), INDEX(Table1[Region], ROW()), INDEX(Table2[Region], ROW()-ROWS(Table1[])))</f>
        <v>0</v>
      </c>
      <c r="G961" cm="1">
        <f t="array" ref="G961">IF(ROW()&lt;=ROWS(Table1[]), INDEX(Table1[Subregion], ROW()), INDEX(Table2[Subregion], ROW()-ROWS(Table1[])))</f>
        <v>0</v>
      </c>
      <c r="H961" t="str" cm="1">
        <f t="array" ref="H961">IF(ROW()&lt;=ROWS(Table1[]), INDEX(Table1[Stratum], ROW()), INDEX(Table2[Stratum], ROW()-ROWS(Table1[])))</f>
        <v>Chipps Island</v>
      </c>
      <c r="I961" cm="1">
        <f t="array" ref="I961">IF(ROW()&lt;=ROWS(Table1[]), INDEX(Table1[Fork Length], ROW()), INDEX(Table2[Length], ROW()-ROWS(Table1[])))</f>
        <v>83</v>
      </c>
      <c r="J961" cm="1">
        <f t="array" ref="J961">IF(ROW()&lt;=ROWS(Table1[]), INDEX(Table1[Catch], ROW()), INDEX(Table2[Frequency], ROW()-ROWS(Table1[])))</f>
        <v>1</v>
      </c>
      <c r="K961" t="str" cm="1">
        <f t="array" ref="K961">IF(ROW()&lt;=ROWS(Table1[]), INDEX(Table1[Life Stage], ROW()), INDEX(Table2[Life Stage], ROW()-ROWS(Table1[])))</f>
        <v>Juvenile</v>
      </c>
      <c r="L961" s="50" cm="1">
        <f t="array" ref="L961">IF(ROW()&lt;=ROWS(Table1[]), INDEX(Table1[SalvageSum], ROW()), INDEX(Table2[SalvageSum], ROW()-ROWS(Table1[])))</f>
        <v>0</v>
      </c>
      <c r="M961" s="50" cm="1">
        <f t="array" ref="M961">IF(ROW()&lt;=ROWS(Table1[]), INDEX(Table1[ExpSalv], ROW()), INDEX(Table2[ExpSalv], ROW()-ROWS(Table1[])))</f>
        <v>0</v>
      </c>
      <c r="N961" t="str" cm="1">
        <f t="array" ref="N961">IF(ROW()&lt;=ROWS(Table1[]), INDEX(Table1[Agency], ROW()), INDEX(Table2[Agency], ROW()-ROWS(Table1[])))</f>
        <v>USFWS</v>
      </c>
      <c r="O961" cm="1">
        <f t="array" ref="O961">IF(ROW()&lt;=ROWS(Table1[]), INDEX(Table1[Notes], ROW()), INDEX(Table2[Comments], ROW()-ROWS(Table1[])))</f>
        <v>0</v>
      </c>
    </row>
    <row r="962" spans="1:15" x14ac:dyDescent="0.25">
      <c r="A962" cm="1">
        <f t="array" ref="A962">IF(ROW()&lt;=ROWS(Table1[]), INDEX(Table1[SurveyNo], ROW()), INDEX(Table2[SurveyNo], ROW()-ROWS(Table1[])))</f>
        <v>0</v>
      </c>
      <c r="B962" s="77" cm="1">
        <f t="array" ref="B962">IF(ROW()&lt;=ROWS(Table1[]), INDEX(Table1[Date], ROW()), INDEX(Table2[Date], ROW()-ROWS(Table1[])))</f>
        <v>45699</v>
      </c>
      <c r="C962" cm="1">
        <f t="array" ref="C962">IF(ROW()&lt;=ROWS(Table1[]), INDEX(Table1[SampleID], ROW()), INDEX(Table2[SampleID], ROW()-ROWS(Table1[])))</f>
        <v>0</v>
      </c>
      <c r="D962" t="str" cm="1">
        <f t="array" ref="D962">IF(ROW()&lt;=ROWS(Table1[]), INDEX(Table1[Survey], ROW()), INDEX(Table2[Survey], ROW()-ROWS(Table1[])))</f>
        <v>Chipps</v>
      </c>
      <c r="E962" t="str" cm="1">
        <f t="array" ref="E962">IF(ROW()&lt;=ROWS(Table1[]), INDEX(Table1[Station Code], ROW()), INDEX(Table2[Station], ROW()-ROWS(Table1[])))</f>
        <v>SB018M</v>
      </c>
      <c r="F962" cm="1">
        <f t="array" ref="F962">IF(ROW()&lt;=ROWS(Table1[]), INDEX(Table1[Region], ROW()), INDEX(Table2[Region], ROW()-ROWS(Table1[])))</f>
        <v>0</v>
      </c>
      <c r="G962" cm="1">
        <f t="array" ref="G962">IF(ROW()&lt;=ROWS(Table1[]), INDEX(Table1[Subregion], ROW()), INDEX(Table2[Subregion], ROW()-ROWS(Table1[])))</f>
        <v>0</v>
      </c>
      <c r="H962" t="str" cm="1">
        <f t="array" ref="H962">IF(ROW()&lt;=ROWS(Table1[]), INDEX(Table1[Stratum], ROW()), INDEX(Table2[Stratum], ROW()-ROWS(Table1[])))</f>
        <v>Chipps Island</v>
      </c>
      <c r="I962" cm="1">
        <f t="array" ref="I962">IF(ROW()&lt;=ROWS(Table1[]), INDEX(Table1[Fork Length], ROW()), INDEX(Table2[Length], ROW()-ROWS(Table1[])))</f>
        <v>110</v>
      </c>
      <c r="J962" cm="1">
        <f t="array" ref="J962">IF(ROW()&lt;=ROWS(Table1[]), INDEX(Table1[Catch], ROW()), INDEX(Table2[Frequency], ROW()-ROWS(Table1[])))</f>
        <v>1</v>
      </c>
      <c r="K962" t="str" cm="1">
        <f t="array" ref="K962">IF(ROW()&lt;=ROWS(Table1[]), INDEX(Table1[Life Stage], ROW()), INDEX(Table2[Life Stage], ROW()-ROWS(Table1[])))</f>
        <v>Adult</v>
      </c>
      <c r="L962" s="50" cm="1">
        <f t="array" ref="L962">IF(ROW()&lt;=ROWS(Table1[]), INDEX(Table1[SalvageSum], ROW()), INDEX(Table2[SalvageSum], ROW()-ROWS(Table1[])))</f>
        <v>0</v>
      </c>
      <c r="M962" s="50" cm="1">
        <f t="array" ref="M962">IF(ROW()&lt;=ROWS(Table1[]), INDEX(Table1[ExpSalv], ROW()), INDEX(Table2[ExpSalv], ROW()-ROWS(Table1[])))</f>
        <v>0</v>
      </c>
      <c r="N962" t="str" cm="1">
        <f t="array" ref="N962">IF(ROW()&lt;=ROWS(Table1[]), INDEX(Table1[Agency], ROW()), INDEX(Table2[Agency], ROW()-ROWS(Table1[])))</f>
        <v>USFWS</v>
      </c>
      <c r="O962" cm="1">
        <f t="array" ref="O962">IF(ROW()&lt;=ROWS(Table1[]), INDEX(Table1[Notes], ROW()), INDEX(Table2[Comments], ROW()-ROWS(Table1[])))</f>
        <v>0</v>
      </c>
    </row>
    <row r="963" spans="1:15" x14ac:dyDescent="0.25">
      <c r="A963" cm="1">
        <f t="array" ref="A963">IF(ROW()&lt;=ROWS(Table1[]), INDEX(Table1[SurveyNo], ROW()), INDEX(Table2[SurveyNo], ROW()-ROWS(Table1[])))</f>
        <v>0</v>
      </c>
      <c r="B963" s="77" cm="1">
        <f t="array" ref="B963">IF(ROW()&lt;=ROWS(Table1[]), INDEX(Table1[Date], ROW()), INDEX(Table2[Date], ROW()-ROWS(Table1[])))</f>
        <v>45708</v>
      </c>
      <c r="C963" cm="1">
        <f t="array" ref="C963">IF(ROW()&lt;=ROWS(Table1[]), INDEX(Table1[SampleID], ROW()), INDEX(Table2[SampleID], ROW()-ROWS(Table1[])))</f>
        <v>0</v>
      </c>
      <c r="D963" t="str" cm="1">
        <f t="array" ref="D963">IF(ROW()&lt;=ROWS(Table1[]), INDEX(Table1[Survey], ROW()), INDEX(Table2[Survey], ROW()-ROWS(Table1[])))</f>
        <v>Chipps</v>
      </c>
      <c r="E963" t="str" cm="1">
        <f t="array" ref="E963">IF(ROW()&lt;=ROWS(Table1[]), INDEX(Table1[Station Code], ROW()), INDEX(Table2[Station], ROW()-ROWS(Table1[])))</f>
        <v>SB018M</v>
      </c>
      <c r="F963" cm="1">
        <f t="array" ref="F963">IF(ROW()&lt;=ROWS(Table1[]), INDEX(Table1[Region], ROW()), INDEX(Table2[Region], ROW()-ROWS(Table1[])))</f>
        <v>0</v>
      </c>
      <c r="G963" cm="1">
        <f t="array" ref="G963">IF(ROW()&lt;=ROWS(Table1[]), INDEX(Table1[Subregion], ROW()), INDEX(Table2[Subregion], ROW()-ROWS(Table1[])))</f>
        <v>0</v>
      </c>
      <c r="H963" t="str" cm="1">
        <f t="array" ref="H963">IF(ROW()&lt;=ROWS(Table1[]), INDEX(Table1[Stratum], ROW()), INDEX(Table2[Stratum], ROW()-ROWS(Table1[])))</f>
        <v>Chipps Island</v>
      </c>
      <c r="I963" cm="1">
        <f t="array" ref="I963">IF(ROW()&lt;=ROWS(Table1[]), INDEX(Table1[Fork Length], ROW()), INDEX(Table2[Length], ROW()-ROWS(Table1[])))</f>
        <v>80</v>
      </c>
      <c r="J963" cm="1">
        <f t="array" ref="J963">IF(ROW()&lt;=ROWS(Table1[]), INDEX(Table1[Catch], ROW()), INDEX(Table2[Frequency], ROW()-ROWS(Table1[])))</f>
        <v>1</v>
      </c>
      <c r="K963" t="str" cm="1">
        <f t="array" ref="K963">IF(ROW()&lt;=ROWS(Table1[]), INDEX(Table1[Life Stage], ROW()), INDEX(Table2[Life Stage], ROW()-ROWS(Table1[])))</f>
        <v>Juvenile</v>
      </c>
      <c r="L963" s="50" cm="1">
        <f t="array" ref="L963">IF(ROW()&lt;=ROWS(Table1[]), INDEX(Table1[SalvageSum], ROW()), INDEX(Table2[SalvageSum], ROW()-ROWS(Table1[])))</f>
        <v>0</v>
      </c>
      <c r="M963" s="50" cm="1">
        <f t="array" ref="M963">IF(ROW()&lt;=ROWS(Table1[]), INDEX(Table1[ExpSalv], ROW()), INDEX(Table2[ExpSalv], ROW()-ROWS(Table1[])))</f>
        <v>0</v>
      </c>
      <c r="N963" t="str" cm="1">
        <f t="array" ref="N963">IF(ROW()&lt;=ROWS(Table1[]), INDEX(Table1[Agency], ROW()), INDEX(Table2[Agency], ROW()-ROWS(Table1[])))</f>
        <v>USFWS</v>
      </c>
      <c r="O963" cm="1">
        <f t="array" ref="O963">IF(ROW()&lt;=ROWS(Table1[]), INDEX(Table1[Notes], ROW()), INDEX(Table2[Comments], ROW()-ROWS(Table1[])))</f>
        <v>0</v>
      </c>
    </row>
    <row r="964" spans="1:15" x14ac:dyDescent="0.25">
      <c r="A964" cm="1">
        <f t="array" ref="A964">IF(ROW()&lt;=ROWS(Table1[]), INDEX(Table1[SurveyNo], ROW()), INDEX(Table2[SurveyNo], ROW()-ROWS(Table1[])))</f>
        <v>0</v>
      </c>
      <c r="B964" s="77" cm="1">
        <f t="array" ref="B964">IF(ROW()&lt;=ROWS(Table1[]), INDEX(Table1[Date], ROW()), INDEX(Table2[Date], ROW()-ROWS(Table1[])))</f>
        <v>45708</v>
      </c>
      <c r="C964" cm="1">
        <f t="array" ref="C964">IF(ROW()&lt;=ROWS(Table1[]), INDEX(Table1[SampleID], ROW()), INDEX(Table2[SampleID], ROW()-ROWS(Table1[])))</f>
        <v>0</v>
      </c>
      <c r="D964" t="str" cm="1">
        <f t="array" ref="D964">IF(ROW()&lt;=ROWS(Table1[]), INDEX(Table1[Survey], ROW()), INDEX(Table2[Survey], ROW()-ROWS(Table1[])))</f>
        <v>Chipps</v>
      </c>
      <c r="E964" t="str" cm="1">
        <f t="array" ref="E964">IF(ROW()&lt;=ROWS(Table1[]), INDEX(Table1[Station Code], ROW()), INDEX(Table2[Station], ROW()-ROWS(Table1[])))</f>
        <v>SB018M</v>
      </c>
      <c r="F964" cm="1">
        <f t="array" ref="F964">IF(ROW()&lt;=ROWS(Table1[]), INDEX(Table1[Region], ROW()), INDEX(Table2[Region], ROW()-ROWS(Table1[])))</f>
        <v>0</v>
      </c>
      <c r="G964" cm="1">
        <f t="array" ref="G964">IF(ROW()&lt;=ROWS(Table1[]), INDEX(Table1[Subregion], ROW()), INDEX(Table2[Subregion], ROW()-ROWS(Table1[])))</f>
        <v>0</v>
      </c>
      <c r="H964" t="str" cm="1">
        <f t="array" ref="H964">IF(ROW()&lt;=ROWS(Table1[]), INDEX(Table1[Stratum], ROW()), INDEX(Table2[Stratum], ROW()-ROWS(Table1[])))</f>
        <v>Chipps Island</v>
      </c>
      <c r="I964" cm="1">
        <f t="array" ref="I964">IF(ROW()&lt;=ROWS(Table1[]), INDEX(Table1[Fork Length], ROW()), INDEX(Table2[Length], ROW()-ROWS(Table1[])))</f>
        <v>85</v>
      </c>
      <c r="J964" cm="1">
        <f t="array" ref="J964">IF(ROW()&lt;=ROWS(Table1[]), INDEX(Table1[Catch], ROW()), INDEX(Table2[Frequency], ROW()-ROWS(Table1[])))</f>
        <v>1</v>
      </c>
      <c r="K964" t="str" cm="1">
        <f t="array" ref="K964">IF(ROW()&lt;=ROWS(Table1[]), INDEX(Table1[Life Stage], ROW()), INDEX(Table2[Life Stage], ROW()-ROWS(Table1[])))</f>
        <v>Adult</v>
      </c>
      <c r="L964" s="50" cm="1">
        <f t="array" ref="L964">IF(ROW()&lt;=ROWS(Table1[]), INDEX(Table1[SalvageSum], ROW()), INDEX(Table2[SalvageSum], ROW()-ROWS(Table1[])))</f>
        <v>0</v>
      </c>
      <c r="M964" s="50" cm="1">
        <f t="array" ref="M964">IF(ROW()&lt;=ROWS(Table1[]), INDEX(Table1[ExpSalv], ROW()), INDEX(Table2[ExpSalv], ROW()-ROWS(Table1[])))</f>
        <v>0</v>
      </c>
      <c r="N964" t="str" cm="1">
        <f t="array" ref="N964">IF(ROW()&lt;=ROWS(Table1[]), INDEX(Table1[Agency], ROW()), INDEX(Table2[Agency], ROW()-ROWS(Table1[])))</f>
        <v>USFWS</v>
      </c>
      <c r="O964" cm="1">
        <f t="array" ref="O964">IF(ROW()&lt;=ROWS(Table1[]), INDEX(Table1[Notes], ROW()), INDEX(Table2[Comments], ROW()-ROWS(Table1[])))</f>
        <v>0</v>
      </c>
    </row>
    <row r="965" spans="1:15" x14ac:dyDescent="0.25">
      <c r="A965" cm="1">
        <f t="array" ref="A965">IF(ROW()&lt;=ROWS(Table1[]), INDEX(Table1[SurveyNo], ROW()), INDEX(Table2[SurveyNo], ROW()-ROWS(Table1[])))</f>
        <v>0</v>
      </c>
      <c r="B965" s="77" cm="1">
        <f t="array" ref="B965">IF(ROW()&lt;=ROWS(Table1[]), INDEX(Table1[Date], ROW()), INDEX(Table2[Date], ROW()-ROWS(Table1[])))</f>
        <v>45708</v>
      </c>
      <c r="C965" cm="1">
        <f t="array" ref="C965">IF(ROW()&lt;=ROWS(Table1[]), INDEX(Table1[SampleID], ROW()), INDEX(Table2[SampleID], ROW()-ROWS(Table1[])))</f>
        <v>0</v>
      </c>
      <c r="D965" t="str" cm="1">
        <f t="array" ref="D965">IF(ROW()&lt;=ROWS(Table1[]), INDEX(Table1[Survey], ROW()), INDEX(Table2[Survey], ROW()-ROWS(Table1[])))</f>
        <v>Chipps</v>
      </c>
      <c r="E965" t="str" cm="1">
        <f t="array" ref="E965">IF(ROW()&lt;=ROWS(Table1[]), INDEX(Table1[Station Code], ROW()), INDEX(Table2[Station], ROW()-ROWS(Table1[])))</f>
        <v>SB018M</v>
      </c>
      <c r="F965" cm="1">
        <f t="array" ref="F965">IF(ROW()&lt;=ROWS(Table1[]), INDEX(Table1[Region], ROW()), INDEX(Table2[Region], ROW()-ROWS(Table1[])))</f>
        <v>0</v>
      </c>
      <c r="G965" cm="1">
        <f t="array" ref="G965">IF(ROW()&lt;=ROWS(Table1[]), INDEX(Table1[Subregion], ROW()), INDEX(Table2[Subregion], ROW()-ROWS(Table1[])))</f>
        <v>0</v>
      </c>
      <c r="H965" t="str" cm="1">
        <f t="array" ref="H965">IF(ROW()&lt;=ROWS(Table1[]), INDEX(Table1[Stratum], ROW()), INDEX(Table2[Stratum], ROW()-ROWS(Table1[])))</f>
        <v>Chipps Island</v>
      </c>
      <c r="I965" cm="1">
        <f t="array" ref="I965">IF(ROW()&lt;=ROWS(Table1[]), INDEX(Table1[Fork Length], ROW()), INDEX(Table2[Length], ROW()-ROWS(Table1[])))</f>
        <v>97</v>
      </c>
      <c r="J965" cm="1">
        <f t="array" ref="J965">IF(ROW()&lt;=ROWS(Table1[]), INDEX(Table1[Catch], ROW()), INDEX(Table2[Frequency], ROW()-ROWS(Table1[])))</f>
        <v>1</v>
      </c>
      <c r="K965" t="str" cm="1">
        <f t="array" ref="K965">IF(ROW()&lt;=ROWS(Table1[]), INDEX(Table1[Life Stage], ROW()), INDEX(Table2[Life Stage], ROW()-ROWS(Table1[])))</f>
        <v>Adult</v>
      </c>
      <c r="L965" s="50" cm="1">
        <f t="array" ref="L965">IF(ROW()&lt;=ROWS(Table1[]), INDEX(Table1[SalvageSum], ROW()), INDEX(Table2[SalvageSum], ROW()-ROWS(Table1[])))</f>
        <v>0</v>
      </c>
      <c r="M965" s="50" cm="1">
        <f t="array" ref="M965">IF(ROW()&lt;=ROWS(Table1[]), INDEX(Table1[ExpSalv], ROW()), INDEX(Table2[ExpSalv], ROW()-ROWS(Table1[])))</f>
        <v>0</v>
      </c>
      <c r="N965" t="str" cm="1">
        <f t="array" ref="N965">IF(ROW()&lt;=ROWS(Table1[]), INDEX(Table1[Agency], ROW()), INDEX(Table2[Agency], ROW()-ROWS(Table1[])))</f>
        <v>USFWS</v>
      </c>
      <c r="O965" cm="1">
        <f t="array" ref="O965">IF(ROW()&lt;=ROWS(Table1[]), INDEX(Table1[Notes], ROW()), INDEX(Table2[Comments], ROW()-ROWS(Table1[])))</f>
        <v>0</v>
      </c>
    </row>
    <row r="966" spans="1:15" x14ac:dyDescent="0.25">
      <c r="A966" cm="1">
        <f t="array" ref="A966">IF(ROW()&lt;=ROWS(Table1[]), INDEX(Table1[SurveyNo], ROW()), INDEX(Table2[SurveyNo], ROW()-ROWS(Table1[])))</f>
        <v>0</v>
      </c>
      <c r="B966" s="77" cm="1">
        <f t="array" ref="B966">IF(ROW()&lt;=ROWS(Table1[]), INDEX(Table1[Date], ROW()), INDEX(Table2[Date], ROW()-ROWS(Table1[])))</f>
        <v>45708</v>
      </c>
      <c r="C966" cm="1">
        <f t="array" ref="C966">IF(ROW()&lt;=ROWS(Table1[]), INDEX(Table1[SampleID], ROW()), INDEX(Table2[SampleID], ROW()-ROWS(Table1[])))</f>
        <v>0</v>
      </c>
      <c r="D966" t="str" cm="1">
        <f t="array" ref="D966">IF(ROW()&lt;=ROWS(Table1[]), INDEX(Table1[Survey], ROW()), INDEX(Table2[Survey], ROW()-ROWS(Table1[])))</f>
        <v>Chipps</v>
      </c>
      <c r="E966" t="str" cm="1">
        <f t="array" ref="E966">IF(ROW()&lt;=ROWS(Table1[]), INDEX(Table1[Station Code], ROW()), INDEX(Table2[Station], ROW()-ROWS(Table1[])))</f>
        <v>SB018M</v>
      </c>
      <c r="F966" cm="1">
        <f t="array" ref="F966">IF(ROW()&lt;=ROWS(Table1[]), INDEX(Table1[Region], ROW()), INDEX(Table2[Region], ROW()-ROWS(Table1[])))</f>
        <v>0</v>
      </c>
      <c r="G966" cm="1">
        <f t="array" ref="G966">IF(ROW()&lt;=ROWS(Table1[]), INDEX(Table1[Subregion], ROW()), INDEX(Table2[Subregion], ROW()-ROWS(Table1[])))</f>
        <v>0</v>
      </c>
      <c r="H966" t="str" cm="1">
        <f t="array" ref="H966">IF(ROW()&lt;=ROWS(Table1[]), INDEX(Table1[Stratum], ROW()), INDEX(Table2[Stratum], ROW()-ROWS(Table1[])))</f>
        <v>Chipps Island</v>
      </c>
      <c r="I966" cm="1">
        <f t="array" ref="I966">IF(ROW()&lt;=ROWS(Table1[]), INDEX(Table1[Fork Length], ROW()), INDEX(Table2[Length], ROW()-ROWS(Table1[])))</f>
        <v>76</v>
      </c>
      <c r="J966" cm="1">
        <f t="array" ref="J966">IF(ROW()&lt;=ROWS(Table1[]), INDEX(Table1[Catch], ROW()), INDEX(Table2[Frequency], ROW()-ROWS(Table1[])))</f>
        <v>1</v>
      </c>
      <c r="K966" t="str" cm="1">
        <f t="array" ref="K966">IF(ROW()&lt;=ROWS(Table1[]), INDEX(Table1[Life Stage], ROW()), INDEX(Table2[Life Stage], ROW()-ROWS(Table1[])))</f>
        <v>Juvenile</v>
      </c>
      <c r="L966" s="50" cm="1">
        <f t="array" ref="L966">IF(ROW()&lt;=ROWS(Table1[]), INDEX(Table1[SalvageSum], ROW()), INDEX(Table2[SalvageSum], ROW()-ROWS(Table1[])))</f>
        <v>0</v>
      </c>
      <c r="M966" s="50" cm="1">
        <f t="array" ref="M966">IF(ROW()&lt;=ROWS(Table1[]), INDEX(Table1[ExpSalv], ROW()), INDEX(Table2[ExpSalv], ROW()-ROWS(Table1[])))</f>
        <v>0</v>
      </c>
      <c r="N966" t="str" cm="1">
        <f t="array" ref="N966">IF(ROW()&lt;=ROWS(Table1[]), INDEX(Table1[Agency], ROW()), INDEX(Table2[Agency], ROW()-ROWS(Table1[])))</f>
        <v>USFWS</v>
      </c>
      <c r="O966" cm="1">
        <f t="array" ref="O966">IF(ROW()&lt;=ROWS(Table1[]), INDEX(Table1[Notes], ROW()), INDEX(Table2[Comments], ROW()-ROWS(Table1[])))</f>
        <v>0</v>
      </c>
    </row>
    <row r="967" spans="1:15" x14ac:dyDescent="0.25">
      <c r="A967" cm="1">
        <f t="array" ref="A967">IF(ROW()&lt;=ROWS(Table1[]), INDEX(Table1[SurveyNo], ROW()), INDEX(Table2[SurveyNo], ROW()-ROWS(Table1[])))</f>
        <v>0</v>
      </c>
      <c r="B967" s="77" cm="1">
        <f t="array" ref="B967">IF(ROW()&lt;=ROWS(Table1[]), INDEX(Table1[Date], ROW()), INDEX(Table2[Date], ROW()-ROWS(Table1[])))</f>
        <v>45708</v>
      </c>
      <c r="C967" cm="1">
        <f t="array" ref="C967">IF(ROW()&lt;=ROWS(Table1[]), INDEX(Table1[SampleID], ROW()), INDEX(Table2[SampleID], ROW()-ROWS(Table1[])))</f>
        <v>0</v>
      </c>
      <c r="D967" t="str" cm="1">
        <f t="array" ref="D967">IF(ROW()&lt;=ROWS(Table1[]), INDEX(Table1[Survey], ROW()), INDEX(Table2[Survey], ROW()-ROWS(Table1[])))</f>
        <v>Chipps</v>
      </c>
      <c r="E967" t="str" cm="1">
        <f t="array" ref="E967">IF(ROW()&lt;=ROWS(Table1[]), INDEX(Table1[Station Code], ROW()), INDEX(Table2[Station], ROW()-ROWS(Table1[])))</f>
        <v>SB018M</v>
      </c>
      <c r="F967" cm="1">
        <f t="array" ref="F967">IF(ROW()&lt;=ROWS(Table1[]), INDEX(Table1[Region], ROW()), INDEX(Table2[Region], ROW()-ROWS(Table1[])))</f>
        <v>0</v>
      </c>
      <c r="G967" cm="1">
        <f t="array" ref="G967">IF(ROW()&lt;=ROWS(Table1[]), INDEX(Table1[Subregion], ROW()), INDEX(Table2[Subregion], ROW()-ROWS(Table1[])))</f>
        <v>0</v>
      </c>
      <c r="H967" t="str" cm="1">
        <f t="array" ref="H967">IF(ROW()&lt;=ROWS(Table1[]), INDEX(Table1[Stratum], ROW()), INDEX(Table2[Stratum], ROW()-ROWS(Table1[])))</f>
        <v>Chipps Island</v>
      </c>
      <c r="I967" cm="1">
        <f t="array" ref="I967">IF(ROW()&lt;=ROWS(Table1[]), INDEX(Table1[Fork Length], ROW()), INDEX(Table2[Length], ROW()-ROWS(Table1[])))</f>
        <v>90</v>
      </c>
      <c r="J967" cm="1">
        <f t="array" ref="J967">IF(ROW()&lt;=ROWS(Table1[]), INDEX(Table1[Catch], ROW()), INDEX(Table2[Frequency], ROW()-ROWS(Table1[])))</f>
        <v>1</v>
      </c>
      <c r="K967" t="str" cm="1">
        <f t="array" ref="K967">IF(ROW()&lt;=ROWS(Table1[]), INDEX(Table1[Life Stage], ROW()), INDEX(Table2[Life Stage], ROW()-ROWS(Table1[])))</f>
        <v>Adult</v>
      </c>
      <c r="L967" s="50" cm="1">
        <f t="array" ref="L967">IF(ROW()&lt;=ROWS(Table1[]), INDEX(Table1[SalvageSum], ROW()), INDEX(Table2[SalvageSum], ROW()-ROWS(Table1[])))</f>
        <v>0</v>
      </c>
      <c r="M967" s="50" cm="1">
        <f t="array" ref="M967">IF(ROW()&lt;=ROWS(Table1[]), INDEX(Table1[ExpSalv], ROW()), INDEX(Table2[ExpSalv], ROW()-ROWS(Table1[])))</f>
        <v>0</v>
      </c>
      <c r="N967" t="str" cm="1">
        <f t="array" ref="N967">IF(ROW()&lt;=ROWS(Table1[]), INDEX(Table1[Agency], ROW()), INDEX(Table2[Agency], ROW()-ROWS(Table1[])))</f>
        <v>USFWS</v>
      </c>
      <c r="O967" cm="1">
        <f t="array" ref="O967">IF(ROW()&lt;=ROWS(Table1[]), INDEX(Table1[Notes], ROW()), INDEX(Table2[Comments], ROW()-ROWS(Table1[])))</f>
        <v>0</v>
      </c>
    </row>
    <row r="968" spans="1:15" x14ac:dyDescent="0.25">
      <c r="A968" cm="1">
        <f t="array" ref="A968">IF(ROW()&lt;=ROWS(Table1[]), INDEX(Table1[SurveyNo], ROW()), INDEX(Table2[SurveyNo], ROW()-ROWS(Table1[])))</f>
        <v>0</v>
      </c>
      <c r="B968" s="77" cm="1">
        <f t="array" ref="B968">IF(ROW()&lt;=ROWS(Table1[]), INDEX(Table1[Date], ROW()), INDEX(Table2[Date], ROW()-ROWS(Table1[])))</f>
        <v>45708</v>
      </c>
      <c r="C968" cm="1">
        <f t="array" ref="C968">IF(ROW()&lt;=ROWS(Table1[]), INDEX(Table1[SampleID], ROW()), INDEX(Table2[SampleID], ROW()-ROWS(Table1[])))</f>
        <v>0</v>
      </c>
      <c r="D968" t="str" cm="1">
        <f t="array" ref="D968">IF(ROW()&lt;=ROWS(Table1[]), INDEX(Table1[Survey], ROW()), INDEX(Table2[Survey], ROW()-ROWS(Table1[])))</f>
        <v>Chipps</v>
      </c>
      <c r="E968" t="str" cm="1">
        <f t="array" ref="E968">IF(ROW()&lt;=ROWS(Table1[]), INDEX(Table1[Station Code], ROW()), INDEX(Table2[Station], ROW()-ROWS(Table1[])))</f>
        <v>SB018M</v>
      </c>
      <c r="F968" cm="1">
        <f t="array" ref="F968">IF(ROW()&lt;=ROWS(Table1[]), INDEX(Table1[Region], ROW()), INDEX(Table2[Region], ROW()-ROWS(Table1[])))</f>
        <v>0</v>
      </c>
      <c r="G968" cm="1">
        <f t="array" ref="G968">IF(ROW()&lt;=ROWS(Table1[]), INDEX(Table1[Subregion], ROW()), INDEX(Table2[Subregion], ROW()-ROWS(Table1[])))</f>
        <v>0</v>
      </c>
      <c r="H968" t="str" cm="1">
        <f t="array" ref="H968">IF(ROW()&lt;=ROWS(Table1[]), INDEX(Table1[Stratum], ROW()), INDEX(Table2[Stratum], ROW()-ROWS(Table1[])))</f>
        <v>Chipps Island</v>
      </c>
      <c r="I968" cm="1">
        <f t="array" ref="I968">IF(ROW()&lt;=ROWS(Table1[]), INDEX(Table1[Fork Length], ROW()), INDEX(Table2[Length], ROW()-ROWS(Table1[])))</f>
        <v>102</v>
      </c>
      <c r="J968" cm="1">
        <f t="array" ref="J968">IF(ROW()&lt;=ROWS(Table1[]), INDEX(Table1[Catch], ROW()), INDEX(Table2[Frequency], ROW()-ROWS(Table1[])))</f>
        <v>1</v>
      </c>
      <c r="K968" t="str" cm="1">
        <f t="array" ref="K968">IF(ROW()&lt;=ROWS(Table1[]), INDEX(Table1[Life Stage], ROW()), INDEX(Table2[Life Stage], ROW()-ROWS(Table1[])))</f>
        <v>Adult</v>
      </c>
      <c r="L968" s="50" cm="1">
        <f t="array" ref="L968">IF(ROW()&lt;=ROWS(Table1[]), INDEX(Table1[SalvageSum], ROW()), INDEX(Table2[SalvageSum], ROW()-ROWS(Table1[])))</f>
        <v>0</v>
      </c>
      <c r="M968" s="50" cm="1">
        <f t="array" ref="M968">IF(ROW()&lt;=ROWS(Table1[]), INDEX(Table1[ExpSalv], ROW()), INDEX(Table2[ExpSalv], ROW()-ROWS(Table1[])))</f>
        <v>0</v>
      </c>
      <c r="N968" t="str" cm="1">
        <f t="array" ref="N968">IF(ROW()&lt;=ROWS(Table1[]), INDEX(Table1[Agency], ROW()), INDEX(Table2[Agency], ROW()-ROWS(Table1[])))</f>
        <v>USFWS</v>
      </c>
      <c r="O968" cm="1">
        <f t="array" ref="O968">IF(ROW()&lt;=ROWS(Table1[]), INDEX(Table1[Notes], ROW()), INDEX(Table2[Comments], ROW()-ROWS(Table1[])))</f>
        <v>0</v>
      </c>
    </row>
    <row r="969" spans="1:15" x14ac:dyDescent="0.25">
      <c r="A969" cm="1">
        <f t="array" ref="A969">IF(ROW()&lt;=ROWS(Table1[]), INDEX(Table1[SurveyNo], ROW()), INDEX(Table2[SurveyNo], ROW()-ROWS(Table1[])))</f>
        <v>0</v>
      </c>
      <c r="B969" s="77" cm="1">
        <f t="array" ref="B969">IF(ROW()&lt;=ROWS(Table1[]), INDEX(Table1[Date], ROW()), INDEX(Table2[Date], ROW()-ROWS(Table1[])))</f>
        <v>45708</v>
      </c>
      <c r="C969" cm="1">
        <f t="array" ref="C969">IF(ROW()&lt;=ROWS(Table1[]), INDEX(Table1[SampleID], ROW()), INDEX(Table2[SampleID], ROW()-ROWS(Table1[])))</f>
        <v>0</v>
      </c>
      <c r="D969" t="str" cm="1">
        <f t="array" ref="D969">IF(ROW()&lt;=ROWS(Table1[]), INDEX(Table1[Survey], ROW()), INDEX(Table2[Survey], ROW()-ROWS(Table1[])))</f>
        <v>Chipps</v>
      </c>
      <c r="E969" t="str" cm="1">
        <f t="array" ref="E969">IF(ROW()&lt;=ROWS(Table1[]), INDEX(Table1[Station Code], ROW()), INDEX(Table2[Station], ROW()-ROWS(Table1[])))</f>
        <v>SB018M</v>
      </c>
      <c r="F969" cm="1">
        <f t="array" ref="F969">IF(ROW()&lt;=ROWS(Table1[]), INDEX(Table1[Region], ROW()), INDEX(Table2[Region], ROW()-ROWS(Table1[])))</f>
        <v>0</v>
      </c>
      <c r="G969" cm="1">
        <f t="array" ref="G969">IF(ROW()&lt;=ROWS(Table1[]), INDEX(Table1[Subregion], ROW()), INDEX(Table2[Subregion], ROW()-ROWS(Table1[])))</f>
        <v>0</v>
      </c>
      <c r="H969" t="str" cm="1">
        <f t="array" ref="H969">IF(ROW()&lt;=ROWS(Table1[]), INDEX(Table1[Stratum], ROW()), INDEX(Table2[Stratum], ROW()-ROWS(Table1[])))</f>
        <v>Chipps Island</v>
      </c>
      <c r="I969" cm="1">
        <f t="array" ref="I969">IF(ROW()&lt;=ROWS(Table1[]), INDEX(Table1[Fork Length], ROW()), INDEX(Table2[Length], ROW()-ROWS(Table1[])))</f>
        <v>113</v>
      </c>
      <c r="J969" cm="1">
        <f t="array" ref="J969">IF(ROW()&lt;=ROWS(Table1[]), INDEX(Table1[Catch], ROW()), INDEX(Table2[Frequency], ROW()-ROWS(Table1[])))</f>
        <v>1</v>
      </c>
      <c r="K969" t="str" cm="1">
        <f t="array" ref="K969">IF(ROW()&lt;=ROWS(Table1[]), INDEX(Table1[Life Stage], ROW()), INDEX(Table2[Life Stage], ROW()-ROWS(Table1[])))</f>
        <v>Adult</v>
      </c>
      <c r="L969" s="50" cm="1">
        <f t="array" ref="L969">IF(ROW()&lt;=ROWS(Table1[]), INDEX(Table1[SalvageSum], ROW()), INDEX(Table2[SalvageSum], ROW()-ROWS(Table1[])))</f>
        <v>0</v>
      </c>
      <c r="M969" s="50" cm="1">
        <f t="array" ref="M969">IF(ROW()&lt;=ROWS(Table1[]), INDEX(Table1[ExpSalv], ROW()), INDEX(Table2[ExpSalv], ROW()-ROWS(Table1[])))</f>
        <v>0</v>
      </c>
      <c r="N969" t="str" cm="1">
        <f t="array" ref="N969">IF(ROW()&lt;=ROWS(Table1[]), INDEX(Table1[Agency], ROW()), INDEX(Table2[Agency], ROW()-ROWS(Table1[])))</f>
        <v>USFWS</v>
      </c>
      <c r="O969" cm="1">
        <f t="array" ref="O969">IF(ROW()&lt;=ROWS(Table1[]), INDEX(Table1[Notes], ROW()), INDEX(Table2[Comments], ROW()-ROWS(Table1[])))</f>
        <v>0</v>
      </c>
    </row>
    <row r="970" spans="1:15" x14ac:dyDescent="0.25">
      <c r="A970" cm="1">
        <f t="array" ref="A970">IF(ROW()&lt;=ROWS(Table1[]), INDEX(Table1[SurveyNo], ROW()), INDEX(Table2[SurveyNo], ROW()-ROWS(Table1[])))</f>
        <v>0</v>
      </c>
      <c r="B970" s="77" cm="1">
        <f t="array" ref="B970">IF(ROW()&lt;=ROWS(Table1[]), INDEX(Table1[Date], ROW()), INDEX(Table2[Date], ROW()-ROWS(Table1[])))</f>
        <v>45708</v>
      </c>
      <c r="C970" cm="1">
        <f t="array" ref="C970">IF(ROW()&lt;=ROWS(Table1[]), INDEX(Table1[SampleID], ROW()), INDEX(Table2[SampleID], ROW()-ROWS(Table1[])))</f>
        <v>0</v>
      </c>
      <c r="D970" t="str" cm="1">
        <f t="array" ref="D970">IF(ROW()&lt;=ROWS(Table1[]), INDEX(Table1[Survey], ROW()), INDEX(Table2[Survey], ROW()-ROWS(Table1[])))</f>
        <v>Chipps</v>
      </c>
      <c r="E970" t="str" cm="1">
        <f t="array" ref="E970">IF(ROW()&lt;=ROWS(Table1[]), INDEX(Table1[Station Code], ROW()), INDEX(Table2[Station], ROW()-ROWS(Table1[])))</f>
        <v>SB018N</v>
      </c>
      <c r="F970" cm="1">
        <f t="array" ref="F970">IF(ROW()&lt;=ROWS(Table1[]), INDEX(Table1[Region], ROW()), INDEX(Table2[Region], ROW()-ROWS(Table1[])))</f>
        <v>0</v>
      </c>
      <c r="G970" cm="1">
        <f t="array" ref="G970">IF(ROW()&lt;=ROWS(Table1[]), INDEX(Table1[Subregion], ROW()), INDEX(Table2[Subregion], ROW()-ROWS(Table1[])))</f>
        <v>0</v>
      </c>
      <c r="H970" t="str" cm="1">
        <f t="array" ref="H970">IF(ROW()&lt;=ROWS(Table1[]), INDEX(Table1[Stratum], ROW()), INDEX(Table2[Stratum], ROW()-ROWS(Table1[])))</f>
        <v>Chipps Island</v>
      </c>
      <c r="I970" cm="1">
        <f t="array" ref="I970">IF(ROW()&lt;=ROWS(Table1[]), INDEX(Table1[Fork Length], ROW()), INDEX(Table2[Length], ROW()-ROWS(Table1[])))</f>
        <v>106</v>
      </c>
      <c r="J970" cm="1">
        <f t="array" ref="J970">IF(ROW()&lt;=ROWS(Table1[]), INDEX(Table1[Catch], ROW()), INDEX(Table2[Frequency], ROW()-ROWS(Table1[])))</f>
        <v>1</v>
      </c>
      <c r="K970" t="str" cm="1">
        <f t="array" ref="K970">IF(ROW()&lt;=ROWS(Table1[]), INDEX(Table1[Life Stage], ROW()), INDEX(Table2[Life Stage], ROW()-ROWS(Table1[])))</f>
        <v>Adult</v>
      </c>
      <c r="L970" s="50" cm="1">
        <f t="array" ref="L970">IF(ROW()&lt;=ROWS(Table1[]), INDEX(Table1[SalvageSum], ROW()), INDEX(Table2[SalvageSum], ROW()-ROWS(Table1[])))</f>
        <v>0</v>
      </c>
      <c r="M970" s="50" cm="1">
        <f t="array" ref="M970">IF(ROW()&lt;=ROWS(Table1[]), INDEX(Table1[ExpSalv], ROW()), INDEX(Table2[ExpSalv], ROW()-ROWS(Table1[])))</f>
        <v>0</v>
      </c>
      <c r="N970" t="str" cm="1">
        <f t="array" ref="N970">IF(ROW()&lt;=ROWS(Table1[]), INDEX(Table1[Agency], ROW()), INDEX(Table2[Agency], ROW()-ROWS(Table1[])))</f>
        <v>USFWS</v>
      </c>
      <c r="O970" cm="1">
        <f t="array" ref="O970">IF(ROW()&lt;=ROWS(Table1[]), INDEX(Table1[Notes], ROW()), INDEX(Table2[Comments], ROW()-ROWS(Table1[])))</f>
        <v>0</v>
      </c>
    </row>
    <row r="971" spans="1:15" x14ac:dyDescent="0.25">
      <c r="A971" cm="1">
        <f t="array" ref="A971">IF(ROW()&lt;=ROWS(Table1[]), INDEX(Table1[SurveyNo], ROW()), INDEX(Table2[SurveyNo], ROW()-ROWS(Table1[])))</f>
        <v>0</v>
      </c>
      <c r="B971" s="77" cm="1">
        <f t="array" ref="B971">IF(ROW()&lt;=ROWS(Table1[]), INDEX(Table1[Date], ROW()), INDEX(Table2[Date], ROW()-ROWS(Table1[])))</f>
        <v>45709</v>
      </c>
      <c r="C971" cm="1">
        <f t="array" ref="C971">IF(ROW()&lt;=ROWS(Table1[]), INDEX(Table1[SampleID], ROW()), INDEX(Table2[SampleID], ROW()-ROWS(Table1[])))</f>
        <v>0</v>
      </c>
      <c r="D971" t="str" cm="1">
        <f t="array" ref="D971">IF(ROW()&lt;=ROWS(Table1[]), INDEX(Table1[Survey], ROW()), INDEX(Table2[Survey], ROW()-ROWS(Table1[])))</f>
        <v>Chipps</v>
      </c>
      <c r="E971" t="str" cm="1">
        <f t="array" ref="E971">IF(ROW()&lt;=ROWS(Table1[]), INDEX(Table1[Station Code], ROW()), INDEX(Table2[Station], ROW()-ROWS(Table1[])))</f>
        <v>SB018N</v>
      </c>
      <c r="F971" cm="1">
        <f t="array" ref="F971">IF(ROW()&lt;=ROWS(Table1[]), INDEX(Table1[Region], ROW()), INDEX(Table2[Region], ROW()-ROWS(Table1[])))</f>
        <v>0</v>
      </c>
      <c r="G971" cm="1">
        <f t="array" ref="G971">IF(ROW()&lt;=ROWS(Table1[]), INDEX(Table1[Subregion], ROW()), INDEX(Table2[Subregion], ROW()-ROWS(Table1[])))</f>
        <v>0</v>
      </c>
      <c r="H971" t="str" cm="1">
        <f t="array" ref="H971">IF(ROW()&lt;=ROWS(Table1[]), INDEX(Table1[Stratum], ROW()), INDEX(Table2[Stratum], ROW()-ROWS(Table1[])))</f>
        <v>Chipps Island</v>
      </c>
      <c r="I971" cm="1">
        <f t="array" ref="I971">IF(ROW()&lt;=ROWS(Table1[]), INDEX(Table1[Fork Length], ROW()), INDEX(Table2[Length], ROW()-ROWS(Table1[])))</f>
        <v>98</v>
      </c>
      <c r="J971" cm="1">
        <f t="array" ref="J971">IF(ROW()&lt;=ROWS(Table1[]), INDEX(Table1[Catch], ROW()), INDEX(Table2[Frequency], ROW()-ROWS(Table1[])))</f>
        <v>1</v>
      </c>
      <c r="K971" t="str" cm="1">
        <f t="array" ref="K971">IF(ROW()&lt;=ROWS(Table1[]), INDEX(Table1[Life Stage], ROW()), INDEX(Table2[Life Stage], ROW()-ROWS(Table1[])))</f>
        <v>Adult</v>
      </c>
      <c r="L971" s="50" cm="1">
        <f t="array" ref="L971">IF(ROW()&lt;=ROWS(Table1[]), INDEX(Table1[SalvageSum], ROW()), INDEX(Table2[SalvageSum], ROW()-ROWS(Table1[])))</f>
        <v>0</v>
      </c>
      <c r="M971" s="50" cm="1">
        <f t="array" ref="M971">IF(ROW()&lt;=ROWS(Table1[]), INDEX(Table1[ExpSalv], ROW()), INDEX(Table2[ExpSalv], ROW()-ROWS(Table1[])))</f>
        <v>0</v>
      </c>
      <c r="N971" t="str" cm="1">
        <f t="array" ref="N971">IF(ROW()&lt;=ROWS(Table1[]), INDEX(Table1[Agency], ROW()), INDEX(Table2[Agency], ROW()-ROWS(Table1[])))</f>
        <v>USFWS</v>
      </c>
      <c r="O971" cm="1">
        <f t="array" ref="O971">IF(ROW()&lt;=ROWS(Table1[]), INDEX(Table1[Notes], ROW()), INDEX(Table2[Comments], ROW()-ROWS(Table1[])))</f>
        <v>0</v>
      </c>
    </row>
    <row r="972" spans="1:15" x14ac:dyDescent="0.25">
      <c r="A972" cm="1">
        <f t="array" ref="A972">IF(ROW()&lt;=ROWS(Table1[]), INDEX(Table1[SurveyNo], ROW()), INDEX(Table2[SurveyNo], ROW()-ROWS(Table1[])))</f>
        <v>0</v>
      </c>
      <c r="B972" s="77" cm="1">
        <f t="array" ref="B972">IF(ROW()&lt;=ROWS(Table1[]), INDEX(Table1[Date], ROW()), INDEX(Table2[Date], ROW()-ROWS(Table1[])))</f>
        <v>45709</v>
      </c>
      <c r="C972" cm="1">
        <f t="array" ref="C972">IF(ROW()&lt;=ROWS(Table1[]), INDEX(Table1[SampleID], ROW()), INDEX(Table2[SampleID], ROW()-ROWS(Table1[])))</f>
        <v>0</v>
      </c>
      <c r="D972" t="str" cm="1">
        <f t="array" ref="D972">IF(ROW()&lt;=ROWS(Table1[]), INDEX(Table1[Survey], ROW()), INDEX(Table2[Survey], ROW()-ROWS(Table1[])))</f>
        <v>Chipps</v>
      </c>
      <c r="E972" t="str" cm="1">
        <f t="array" ref="E972">IF(ROW()&lt;=ROWS(Table1[]), INDEX(Table1[Station Code], ROW()), INDEX(Table2[Station], ROW()-ROWS(Table1[])))</f>
        <v>SB018N</v>
      </c>
      <c r="F972" cm="1">
        <f t="array" ref="F972">IF(ROW()&lt;=ROWS(Table1[]), INDEX(Table1[Region], ROW()), INDEX(Table2[Region], ROW()-ROWS(Table1[])))</f>
        <v>0</v>
      </c>
      <c r="G972" cm="1">
        <f t="array" ref="G972">IF(ROW()&lt;=ROWS(Table1[]), INDEX(Table1[Subregion], ROW()), INDEX(Table2[Subregion], ROW()-ROWS(Table1[])))</f>
        <v>0</v>
      </c>
      <c r="H972" t="str" cm="1">
        <f t="array" ref="H972">IF(ROW()&lt;=ROWS(Table1[]), INDEX(Table1[Stratum], ROW()), INDEX(Table2[Stratum], ROW()-ROWS(Table1[])))</f>
        <v>Chipps Island</v>
      </c>
      <c r="I972" cm="1">
        <f t="array" ref="I972">IF(ROW()&lt;=ROWS(Table1[]), INDEX(Table1[Fork Length], ROW()), INDEX(Table2[Length], ROW()-ROWS(Table1[])))</f>
        <v>80</v>
      </c>
      <c r="J972" cm="1">
        <f t="array" ref="J972">IF(ROW()&lt;=ROWS(Table1[]), INDEX(Table1[Catch], ROW()), INDEX(Table2[Frequency], ROW()-ROWS(Table1[])))</f>
        <v>1</v>
      </c>
      <c r="K972" t="str" cm="1">
        <f t="array" ref="K972">IF(ROW()&lt;=ROWS(Table1[]), INDEX(Table1[Life Stage], ROW()), INDEX(Table2[Life Stage], ROW()-ROWS(Table1[])))</f>
        <v>Juvenile</v>
      </c>
      <c r="L972" s="50" cm="1">
        <f t="array" ref="L972">IF(ROW()&lt;=ROWS(Table1[]), INDEX(Table1[SalvageSum], ROW()), INDEX(Table2[SalvageSum], ROW()-ROWS(Table1[])))</f>
        <v>0</v>
      </c>
      <c r="M972" s="50" cm="1">
        <f t="array" ref="M972">IF(ROW()&lt;=ROWS(Table1[]), INDEX(Table1[ExpSalv], ROW()), INDEX(Table2[ExpSalv], ROW()-ROWS(Table1[])))</f>
        <v>0</v>
      </c>
      <c r="N972" t="str" cm="1">
        <f t="array" ref="N972">IF(ROW()&lt;=ROWS(Table1[]), INDEX(Table1[Agency], ROW()), INDEX(Table2[Agency], ROW()-ROWS(Table1[])))</f>
        <v>USFWS</v>
      </c>
      <c r="O972" cm="1">
        <f t="array" ref="O972">IF(ROW()&lt;=ROWS(Table1[]), INDEX(Table1[Notes], ROW()), INDEX(Table2[Comments], ROW()-ROWS(Table1[])))</f>
        <v>0</v>
      </c>
    </row>
    <row r="973" spans="1:15" x14ac:dyDescent="0.25">
      <c r="A973" cm="1">
        <f t="array" ref="A973">IF(ROW()&lt;=ROWS(Table1[]), INDEX(Table1[SurveyNo], ROW()), INDEX(Table2[SurveyNo], ROW()-ROWS(Table1[])))</f>
        <v>0</v>
      </c>
      <c r="B973" s="77" cm="1">
        <f t="array" ref="B973">IF(ROW()&lt;=ROWS(Table1[]), INDEX(Table1[Date], ROW()), INDEX(Table2[Date], ROW()-ROWS(Table1[])))</f>
        <v>45709</v>
      </c>
      <c r="C973" cm="1">
        <f t="array" ref="C973">IF(ROW()&lt;=ROWS(Table1[]), INDEX(Table1[SampleID], ROW()), INDEX(Table2[SampleID], ROW()-ROWS(Table1[])))</f>
        <v>0</v>
      </c>
      <c r="D973" t="str" cm="1">
        <f t="array" ref="D973">IF(ROW()&lt;=ROWS(Table1[]), INDEX(Table1[Survey], ROW()), INDEX(Table2[Survey], ROW()-ROWS(Table1[])))</f>
        <v>Chipps</v>
      </c>
      <c r="E973" t="str" cm="1">
        <f t="array" ref="E973">IF(ROW()&lt;=ROWS(Table1[]), INDEX(Table1[Station Code], ROW()), INDEX(Table2[Station], ROW()-ROWS(Table1[])))</f>
        <v>SB018N</v>
      </c>
      <c r="F973" cm="1">
        <f t="array" ref="F973">IF(ROW()&lt;=ROWS(Table1[]), INDEX(Table1[Region], ROW()), INDEX(Table2[Region], ROW()-ROWS(Table1[])))</f>
        <v>0</v>
      </c>
      <c r="G973" cm="1">
        <f t="array" ref="G973">IF(ROW()&lt;=ROWS(Table1[]), INDEX(Table1[Subregion], ROW()), INDEX(Table2[Subregion], ROW()-ROWS(Table1[])))</f>
        <v>0</v>
      </c>
      <c r="H973" t="str" cm="1">
        <f t="array" ref="H973">IF(ROW()&lt;=ROWS(Table1[]), INDEX(Table1[Stratum], ROW()), INDEX(Table2[Stratum], ROW()-ROWS(Table1[])))</f>
        <v>Chipps Island</v>
      </c>
      <c r="I973" cm="1">
        <f t="array" ref="I973">IF(ROW()&lt;=ROWS(Table1[]), INDEX(Table1[Fork Length], ROW()), INDEX(Table2[Length], ROW()-ROWS(Table1[])))</f>
        <v>88</v>
      </c>
      <c r="J973" cm="1">
        <f t="array" ref="J973">IF(ROW()&lt;=ROWS(Table1[]), INDEX(Table1[Catch], ROW()), INDEX(Table2[Frequency], ROW()-ROWS(Table1[])))</f>
        <v>1</v>
      </c>
      <c r="K973" t="str" cm="1">
        <f t="array" ref="K973">IF(ROW()&lt;=ROWS(Table1[]), INDEX(Table1[Life Stage], ROW()), INDEX(Table2[Life Stage], ROW()-ROWS(Table1[])))</f>
        <v>Adult</v>
      </c>
      <c r="L973" s="50" cm="1">
        <f t="array" ref="L973">IF(ROW()&lt;=ROWS(Table1[]), INDEX(Table1[SalvageSum], ROW()), INDEX(Table2[SalvageSum], ROW()-ROWS(Table1[])))</f>
        <v>0</v>
      </c>
      <c r="M973" s="50" cm="1">
        <f t="array" ref="M973">IF(ROW()&lt;=ROWS(Table1[]), INDEX(Table1[ExpSalv], ROW()), INDEX(Table2[ExpSalv], ROW()-ROWS(Table1[])))</f>
        <v>0</v>
      </c>
      <c r="N973" t="str" cm="1">
        <f t="array" ref="N973">IF(ROW()&lt;=ROWS(Table1[]), INDEX(Table1[Agency], ROW()), INDEX(Table2[Agency], ROW()-ROWS(Table1[])))</f>
        <v>USFWS</v>
      </c>
      <c r="O973" cm="1">
        <f t="array" ref="O973">IF(ROW()&lt;=ROWS(Table1[]), INDEX(Table1[Notes], ROW()), INDEX(Table2[Comments], ROW()-ROWS(Table1[])))</f>
        <v>0</v>
      </c>
    </row>
    <row r="974" spans="1:15" x14ac:dyDescent="0.25">
      <c r="A974" cm="1">
        <f t="array" ref="A974">IF(ROW()&lt;=ROWS(Table1[]), INDEX(Table1[SurveyNo], ROW()), INDEX(Table2[SurveyNo], ROW()-ROWS(Table1[])))</f>
        <v>0</v>
      </c>
      <c r="B974" s="77" cm="1">
        <f t="array" ref="B974">IF(ROW()&lt;=ROWS(Table1[]), INDEX(Table1[Date], ROW()), INDEX(Table2[Date], ROW()-ROWS(Table1[])))</f>
        <v>45709</v>
      </c>
      <c r="C974" cm="1">
        <f t="array" ref="C974">IF(ROW()&lt;=ROWS(Table1[]), INDEX(Table1[SampleID], ROW()), INDEX(Table2[SampleID], ROW()-ROWS(Table1[])))</f>
        <v>0</v>
      </c>
      <c r="D974" t="str" cm="1">
        <f t="array" ref="D974">IF(ROW()&lt;=ROWS(Table1[]), INDEX(Table1[Survey], ROW()), INDEX(Table2[Survey], ROW()-ROWS(Table1[])))</f>
        <v>Chipps</v>
      </c>
      <c r="E974" t="str" cm="1">
        <f t="array" ref="E974">IF(ROW()&lt;=ROWS(Table1[]), INDEX(Table1[Station Code], ROW()), INDEX(Table2[Station], ROW()-ROWS(Table1[])))</f>
        <v>SB018N</v>
      </c>
      <c r="F974" cm="1">
        <f t="array" ref="F974">IF(ROW()&lt;=ROWS(Table1[]), INDEX(Table1[Region], ROW()), INDEX(Table2[Region], ROW()-ROWS(Table1[])))</f>
        <v>0</v>
      </c>
      <c r="G974" cm="1">
        <f t="array" ref="G974">IF(ROW()&lt;=ROWS(Table1[]), INDEX(Table1[Subregion], ROW()), INDEX(Table2[Subregion], ROW()-ROWS(Table1[])))</f>
        <v>0</v>
      </c>
      <c r="H974" t="str" cm="1">
        <f t="array" ref="H974">IF(ROW()&lt;=ROWS(Table1[]), INDEX(Table1[Stratum], ROW()), INDEX(Table2[Stratum], ROW()-ROWS(Table1[])))</f>
        <v>Chipps Island</v>
      </c>
      <c r="I974" cm="1">
        <f t="array" ref="I974">IF(ROW()&lt;=ROWS(Table1[]), INDEX(Table1[Fork Length], ROW()), INDEX(Table2[Length], ROW()-ROWS(Table1[])))</f>
        <v>110</v>
      </c>
      <c r="J974" cm="1">
        <f t="array" ref="J974">IF(ROW()&lt;=ROWS(Table1[]), INDEX(Table1[Catch], ROW()), INDEX(Table2[Frequency], ROW()-ROWS(Table1[])))</f>
        <v>1</v>
      </c>
      <c r="K974" t="str" cm="1">
        <f t="array" ref="K974">IF(ROW()&lt;=ROWS(Table1[]), INDEX(Table1[Life Stage], ROW()), INDEX(Table2[Life Stage], ROW()-ROWS(Table1[])))</f>
        <v>Adult</v>
      </c>
      <c r="L974" s="50" cm="1">
        <f t="array" ref="L974">IF(ROW()&lt;=ROWS(Table1[]), INDEX(Table1[SalvageSum], ROW()), INDEX(Table2[SalvageSum], ROW()-ROWS(Table1[])))</f>
        <v>0</v>
      </c>
      <c r="M974" s="50" cm="1">
        <f t="array" ref="M974">IF(ROW()&lt;=ROWS(Table1[]), INDEX(Table1[ExpSalv], ROW()), INDEX(Table2[ExpSalv], ROW()-ROWS(Table1[])))</f>
        <v>0</v>
      </c>
      <c r="N974" t="str" cm="1">
        <f t="array" ref="N974">IF(ROW()&lt;=ROWS(Table1[]), INDEX(Table1[Agency], ROW()), INDEX(Table2[Agency], ROW()-ROWS(Table1[])))</f>
        <v>USFWS</v>
      </c>
      <c r="O974" cm="1">
        <f t="array" ref="O974">IF(ROW()&lt;=ROWS(Table1[]), INDEX(Table1[Notes], ROW()), INDEX(Table2[Comments], ROW()-ROWS(Table1[])))</f>
        <v>0</v>
      </c>
    </row>
    <row r="975" spans="1:15" x14ac:dyDescent="0.25">
      <c r="A975" cm="1">
        <f t="array" ref="A975">IF(ROW()&lt;=ROWS(Table1[]), INDEX(Table1[SurveyNo], ROW()), INDEX(Table2[SurveyNo], ROW()-ROWS(Table1[])))</f>
        <v>0</v>
      </c>
      <c r="B975" s="77" cm="1">
        <f t="array" ref="B975">IF(ROW()&lt;=ROWS(Table1[]), INDEX(Table1[Date], ROW()), INDEX(Table2[Date], ROW()-ROWS(Table1[])))</f>
        <v>45709</v>
      </c>
      <c r="C975" cm="1">
        <f t="array" ref="C975">IF(ROW()&lt;=ROWS(Table1[]), INDEX(Table1[SampleID], ROW()), INDEX(Table2[SampleID], ROW()-ROWS(Table1[])))</f>
        <v>0</v>
      </c>
      <c r="D975" t="str" cm="1">
        <f t="array" ref="D975">IF(ROW()&lt;=ROWS(Table1[]), INDEX(Table1[Survey], ROW()), INDEX(Table2[Survey], ROW()-ROWS(Table1[])))</f>
        <v>Chipps</v>
      </c>
      <c r="E975" t="str" cm="1">
        <f t="array" ref="E975">IF(ROW()&lt;=ROWS(Table1[]), INDEX(Table1[Station Code], ROW()), INDEX(Table2[Station], ROW()-ROWS(Table1[])))</f>
        <v>SB018N</v>
      </c>
      <c r="F975" cm="1">
        <f t="array" ref="F975">IF(ROW()&lt;=ROWS(Table1[]), INDEX(Table1[Region], ROW()), INDEX(Table2[Region], ROW()-ROWS(Table1[])))</f>
        <v>0</v>
      </c>
      <c r="G975" cm="1">
        <f t="array" ref="G975">IF(ROW()&lt;=ROWS(Table1[]), INDEX(Table1[Subregion], ROW()), INDEX(Table2[Subregion], ROW()-ROWS(Table1[])))</f>
        <v>0</v>
      </c>
      <c r="H975" t="str" cm="1">
        <f t="array" ref="H975">IF(ROW()&lt;=ROWS(Table1[]), INDEX(Table1[Stratum], ROW()), INDEX(Table2[Stratum], ROW()-ROWS(Table1[])))</f>
        <v>Chipps Island</v>
      </c>
      <c r="I975" cm="1">
        <f t="array" ref="I975">IF(ROW()&lt;=ROWS(Table1[]), INDEX(Table1[Fork Length], ROW()), INDEX(Table2[Length], ROW()-ROWS(Table1[])))</f>
        <v>82</v>
      </c>
      <c r="J975" cm="1">
        <f t="array" ref="J975">IF(ROW()&lt;=ROWS(Table1[]), INDEX(Table1[Catch], ROW()), INDEX(Table2[Frequency], ROW()-ROWS(Table1[])))</f>
        <v>1</v>
      </c>
      <c r="K975" t="str" cm="1">
        <f t="array" ref="K975">IF(ROW()&lt;=ROWS(Table1[]), INDEX(Table1[Life Stage], ROW()), INDEX(Table2[Life Stage], ROW()-ROWS(Table1[])))</f>
        <v>Juvenile</v>
      </c>
      <c r="L975" s="50" cm="1">
        <f t="array" ref="L975">IF(ROW()&lt;=ROWS(Table1[]), INDEX(Table1[SalvageSum], ROW()), INDEX(Table2[SalvageSum], ROW()-ROWS(Table1[])))</f>
        <v>0</v>
      </c>
      <c r="M975" s="50" cm="1">
        <f t="array" ref="M975">IF(ROW()&lt;=ROWS(Table1[]), INDEX(Table1[ExpSalv], ROW()), INDEX(Table2[ExpSalv], ROW()-ROWS(Table1[])))</f>
        <v>0</v>
      </c>
      <c r="N975" t="str" cm="1">
        <f t="array" ref="N975">IF(ROW()&lt;=ROWS(Table1[]), INDEX(Table1[Agency], ROW()), INDEX(Table2[Agency], ROW()-ROWS(Table1[])))</f>
        <v>USFWS</v>
      </c>
      <c r="O975" cm="1">
        <f t="array" ref="O975">IF(ROW()&lt;=ROWS(Table1[]), INDEX(Table1[Notes], ROW()), INDEX(Table2[Comments], ROW()-ROWS(Table1[])))</f>
        <v>0</v>
      </c>
    </row>
    <row r="976" spans="1:15" x14ac:dyDescent="0.25">
      <c r="A976" cm="1">
        <f t="array" ref="A976">IF(ROW()&lt;=ROWS(Table1[]), INDEX(Table1[SurveyNo], ROW()), INDEX(Table2[SurveyNo], ROW()-ROWS(Table1[])))</f>
        <v>0</v>
      </c>
      <c r="B976" s="77" cm="1">
        <f t="array" ref="B976">IF(ROW()&lt;=ROWS(Table1[]), INDEX(Table1[Date], ROW()), INDEX(Table2[Date], ROW()-ROWS(Table1[])))</f>
        <v>45709</v>
      </c>
      <c r="C976" cm="1">
        <f t="array" ref="C976">IF(ROW()&lt;=ROWS(Table1[]), INDEX(Table1[SampleID], ROW()), INDEX(Table2[SampleID], ROW()-ROWS(Table1[])))</f>
        <v>0</v>
      </c>
      <c r="D976" t="str" cm="1">
        <f t="array" ref="D976">IF(ROW()&lt;=ROWS(Table1[]), INDEX(Table1[Survey], ROW()), INDEX(Table2[Survey], ROW()-ROWS(Table1[])))</f>
        <v>Chipps</v>
      </c>
      <c r="E976" t="str" cm="1">
        <f t="array" ref="E976">IF(ROW()&lt;=ROWS(Table1[]), INDEX(Table1[Station Code], ROW()), INDEX(Table2[Station], ROW()-ROWS(Table1[])))</f>
        <v>SB018N</v>
      </c>
      <c r="F976" cm="1">
        <f t="array" ref="F976">IF(ROW()&lt;=ROWS(Table1[]), INDEX(Table1[Region], ROW()), INDEX(Table2[Region], ROW()-ROWS(Table1[])))</f>
        <v>0</v>
      </c>
      <c r="G976" cm="1">
        <f t="array" ref="G976">IF(ROW()&lt;=ROWS(Table1[]), INDEX(Table1[Subregion], ROW()), INDEX(Table2[Subregion], ROW()-ROWS(Table1[])))</f>
        <v>0</v>
      </c>
      <c r="H976" t="str" cm="1">
        <f t="array" ref="H976">IF(ROW()&lt;=ROWS(Table1[]), INDEX(Table1[Stratum], ROW()), INDEX(Table2[Stratum], ROW()-ROWS(Table1[])))</f>
        <v>Chipps Island</v>
      </c>
      <c r="I976" cm="1">
        <f t="array" ref="I976">IF(ROW()&lt;=ROWS(Table1[]), INDEX(Table1[Fork Length], ROW()), INDEX(Table2[Length], ROW()-ROWS(Table1[])))</f>
        <v>95</v>
      </c>
      <c r="J976" cm="1">
        <f t="array" ref="J976">IF(ROW()&lt;=ROWS(Table1[]), INDEX(Table1[Catch], ROW()), INDEX(Table2[Frequency], ROW()-ROWS(Table1[])))</f>
        <v>1</v>
      </c>
      <c r="K976" t="str" cm="1">
        <f t="array" ref="K976">IF(ROW()&lt;=ROWS(Table1[]), INDEX(Table1[Life Stage], ROW()), INDEX(Table2[Life Stage], ROW()-ROWS(Table1[])))</f>
        <v>Adult</v>
      </c>
      <c r="L976" s="50" cm="1">
        <f t="array" ref="L976">IF(ROW()&lt;=ROWS(Table1[]), INDEX(Table1[SalvageSum], ROW()), INDEX(Table2[SalvageSum], ROW()-ROWS(Table1[])))</f>
        <v>0</v>
      </c>
      <c r="M976" s="50" cm="1">
        <f t="array" ref="M976">IF(ROW()&lt;=ROWS(Table1[]), INDEX(Table1[ExpSalv], ROW()), INDEX(Table2[ExpSalv], ROW()-ROWS(Table1[])))</f>
        <v>0</v>
      </c>
      <c r="N976" t="str" cm="1">
        <f t="array" ref="N976">IF(ROW()&lt;=ROWS(Table1[]), INDEX(Table1[Agency], ROW()), INDEX(Table2[Agency], ROW()-ROWS(Table1[])))</f>
        <v>USFWS</v>
      </c>
      <c r="O976" cm="1">
        <f t="array" ref="O976">IF(ROW()&lt;=ROWS(Table1[]), INDEX(Table1[Notes], ROW()), INDEX(Table2[Comments], ROW()-ROWS(Table1[])))</f>
        <v>0</v>
      </c>
    </row>
    <row r="977" spans="1:15" x14ac:dyDescent="0.25">
      <c r="A977" cm="1">
        <f t="array" ref="A977">IF(ROW()&lt;=ROWS(Table1[]), INDEX(Table1[SurveyNo], ROW()), INDEX(Table2[SurveyNo], ROW()-ROWS(Table1[])))</f>
        <v>0</v>
      </c>
      <c r="B977" s="77" cm="1">
        <f t="array" ref="B977">IF(ROW()&lt;=ROWS(Table1[]), INDEX(Table1[Date], ROW()), INDEX(Table2[Date], ROW()-ROWS(Table1[])))</f>
        <v>45709</v>
      </c>
      <c r="C977" cm="1">
        <f t="array" ref="C977">IF(ROW()&lt;=ROWS(Table1[]), INDEX(Table1[SampleID], ROW()), INDEX(Table2[SampleID], ROW()-ROWS(Table1[])))</f>
        <v>0</v>
      </c>
      <c r="D977" t="str" cm="1">
        <f t="array" ref="D977">IF(ROW()&lt;=ROWS(Table1[]), INDEX(Table1[Survey], ROW()), INDEX(Table2[Survey], ROW()-ROWS(Table1[])))</f>
        <v>Chipps</v>
      </c>
      <c r="E977" t="str" cm="1">
        <f t="array" ref="E977">IF(ROW()&lt;=ROWS(Table1[]), INDEX(Table1[Station Code], ROW()), INDEX(Table2[Station], ROW()-ROWS(Table1[])))</f>
        <v>SB018N</v>
      </c>
      <c r="F977" cm="1">
        <f t="array" ref="F977">IF(ROW()&lt;=ROWS(Table1[]), INDEX(Table1[Region], ROW()), INDEX(Table2[Region], ROW()-ROWS(Table1[])))</f>
        <v>0</v>
      </c>
      <c r="G977" cm="1">
        <f t="array" ref="G977">IF(ROW()&lt;=ROWS(Table1[]), INDEX(Table1[Subregion], ROW()), INDEX(Table2[Subregion], ROW()-ROWS(Table1[])))</f>
        <v>0</v>
      </c>
      <c r="H977" t="str" cm="1">
        <f t="array" ref="H977">IF(ROW()&lt;=ROWS(Table1[]), INDEX(Table1[Stratum], ROW()), INDEX(Table2[Stratum], ROW()-ROWS(Table1[])))</f>
        <v>Chipps Island</v>
      </c>
      <c r="I977" cm="1">
        <f t="array" ref="I977">IF(ROW()&lt;=ROWS(Table1[]), INDEX(Table1[Fork Length], ROW()), INDEX(Table2[Length], ROW()-ROWS(Table1[])))</f>
        <v>107</v>
      </c>
      <c r="J977" cm="1">
        <f t="array" ref="J977">IF(ROW()&lt;=ROWS(Table1[]), INDEX(Table1[Catch], ROW()), INDEX(Table2[Frequency], ROW()-ROWS(Table1[])))</f>
        <v>1</v>
      </c>
      <c r="K977" t="str" cm="1">
        <f t="array" ref="K977">IF(ROW()&lt;=ROWS(Table1[]), INDEX(Table1[Life Stage], ROW()), INDEX(Table2[Life Stage], ROW()-ROWS(Table1[])))</f>
        <v>Adult</v>
      </c>
      <c r="L977" s="50" cm="1">
        <f t="array" ref="L977">IF(ROW()&lt;=ROWS(Table1[]), INDEX(Table1[SalvageSum], ROW()), INDEX(Table2[SalvageSum], ROW()-ROWS(Table1[])))</f>
        <v>0</v>
      </c>
      <c r="M977" s="50" cm="1">
        <f t="array" ref="M977">IF(ROW()&lt;=ROWS(Table1[]), INDEX(Table1[ExpSalv], ROW()), INDEX(Table2[ExpSalv], ROW()-ROWS(Table1[])))</f>
        <v>0</v>
      </c>
      <c r="N977" t="str" cm="1">
        <f t="array" ref="N977">IF(ROW()&lt;=ROWS(Table1[]), INDEX(Table1[Agency], ROW()), INDEX(Table2[Agency], ROW()-ROWS(Table1[])))</f>
        <v>USFWS</v>
      </c>
      <c r="O977" cm="1">
        <f t="array" ref="O977">IF(ROW()&lt;=ROWS(Table1[]), INDEX(Table1[Notes], ROW()), INDEX(Table2[Comments], ROW()-ROWS(Table1[])))</f>
        <v>0</v>
      </c>
    </row>
    <row r="978" spans="1:15" x14ac:dyDescent="0.25">
      <c r="A978" cm="1">
        <f t="array" ref="A978">IF(ROW()&lt;=ROWS(Table1[]), INDEX(Table1[SurveyNo], ROW()), INDEX(Table2[SurveyNo], ROW()-ROWS(Table1[])))</f>
        <v>0</v>
      </c>
      <c r="B978" s="77" cm="1">
        <f t="array" ref="B978">IF(ROW()&lt;=ROWS(Table1[]), INDEX(Table1[Date], ROW()), INDEX(Table2[Date], ROW()-ROWS(Table1[])))</f>
        <v>45709</v>
      </c>
      <c r="C978" cm="1">
        <f t="array" ref="C978">IF(ROW()&lt;=ROWS(Table1[]), INDEX(Table1[SampleID], ROW()), INDEX(Table2[SampleID], ROW()-ROWS(Table1[])))</f>
        <v>0</v>
      </c>
      <c r="D978" t="str" cm="1">
        <f t="array" ref="D978">IF(ROW()&lt;=ROWS(Table1[]), INDEX(Table1[Survey], ROW()), INDEX(Table2[Survey], ROW()-ROWS(Table1[])))</f>
        <v>Chipps</v>
      </c>
      <c r="E978" t="str" cm="1">
        <f t="array" ref="E978">IF(ROW()&lt;=ROWS(Table1[]), INDEX(Table1[Station Code], ROW()), INDEX(Table2[Station], ROW()-ROWS(Table1[])))</f>
        <v>SB018N</v>
      </c>
      <c r="F978" cm="1">
        <f t="array" ref="F978">IF(ROW()&lt;=ROWS(Table1[]), INDEX(Table1[Region], ROW()), INDEX(Table2[Region], ROW()-ROWS(Table1[])))</f>
        <v>0</v>
      </c>
      <c r="G978" cm="1">
        <f t="array" ref="G978">IF(ROW()&lt;=ROWS(Table1[]), INDEX(Table1[Subregion], ROW()), INDEX(Table2[Subregion], ROW()-ROWS(Table1[])))</f>
        <v>0</v>
      </c>
      <c r="H978" t="str" cm="1">
        <f t="array" ref="H978">IF(ROW()&lt;=ROWS(Table1[]), INDEX(Table1[Stratum], ROW()), INDEX(Table2[Stratum], ROW()-ROWS(Table1[])))</f>
        <v>Chipps Island</v>
      </c>
      <c r="I978" cm="1">
        <f t="array" ref="I978">IF(ROW()&lt;=ROWS(Table1[]), INDEX(Table1[Fork Length], ROW()), INDEX(Table2[Length], ROW()-ROWS(Table1[])))</f>
        <v>121</v>
      </c>
      <c r="J978" cm="1">
        <f t="array" ref="J978">IF(ROW()&lt;=ROWS(Table1[]), INDEX(Table1[Catch], ROW()), INDEX(Table2[Frequency], ROW()-ROWS(Table1[])))</f>
        <v>1</v>
      </c>
      <c r="K978" t="str" cm="1">
        <f t="array" ref="K978">IF(ROW()&lt;=ROWS(Table1[]), INDEX(Table1[Life Stage], ROW()), INDEX(Table2[Life Stage], ROW()-ROWS(Table1[])))</f>
        <v>Adult</v>
      </c>
      <c r="L978" s="50" cm="1">
        <f t="array" ref="L978">IF(ROW()&lt;=ROWS(Table1[]), INDEX(Table1[SalvageSum], ROW()), INDEX(Table2[SalvageSum], ROW()-ROWS(Table1[])))</f>
        <v>0</v>
      </c>
      <c r="M978" s="50" cm="1">
        <f t="array" ref="M978">IF(ROW()&lt;=ROWS(Table1[]), INDEX(Table1[ExpSalv], ROW()), INDEX(Table2[ExpSalv], ROW()-ROWS(Table1[])))</f>
        <v>0</v>
      </c>
      <c r="N978" t="str" cm="1">
        <f t="array" ref="N978">IF(ROW()&lt;=ROWS(Table1[]), INDEX(Table1[Agency], ROW()), INDEX(Table2[Agency], ROW()-ROWS(Table1[])))</f>
        <v>USFWS</v>
      </c>
      <c r="O978" cm="1">
        <f t="array" ref="O978">IF(ROW()&lt;=ROWS(Table1[]), INDEX(Table1[Notes], ROW()), INDEX(Table2[Comments], ROW()-ROWS(Table1[])))</f>
        <v>0</v>
      </c>
    </row>
    <row r="979" spans="1:15" x14ac:dyDescent="0.25">
      <c r="A979" cm="1">
        <f t="array" ref="A979">IF(ROW()&lt;=ROWS(Table1[]), INDEX(Table1[SurveyNo], ROW()), INDEX(Table2[SurveyNo], ROW()-ROWS(Table1[])))</f>
        <v>0</v>
      </c>
      <c r="B979" s="77" cm="1">
        <f t="array" ref="B979">IF(ROW()&lt;=ROWS(Table1[]), INDEX(Table1[Date], ROW()), INDEX(Table2[Date], ROW()-ROWS(Table1[])))</f>
        <v>45709</v>
      </c>
      <c r="C979" cm="1">
        <f t="array" ref="C979">IF(ROW()&lt;=ROWS(Table1[]), INDEX(Table1[SampleID], ROW()), INDEX(Table2[SampleID], ROW()-ROWS(Table1[])))</f>
        <v>0</v>
      </c>
      <c r="D979" t="str" cm="1">
        <f t="array" ref="D979">IF(ROW()&lt;=ROWS(Table1[]), INDEX(Table1[Survey], ROW()), INDEX(Table2[Survey], ROW()-ROWS(Table1[])))</f>
        <v>Chipps</v>
      </c>
      <c r="E979" t="str" cm="1">
        <f t="array" ref="E979">IF(ROW()&lt;=ROWS(Table1[]), INDEX(Table1[Station Code], ROW()), INDEX(Table2[Station], ROW()-ROWS(Table1[])))</f>
        <v>SB018N</v>
      </c>
      <c r="F979" cm="1">
        <f t="array" ref="F979">IF(ROW()&lt;=ROWS(Table1[]), INDEX(Table1[Region], ROW()), INDEX(Table2[Region], ROW()-ROWS(Table1[])))</f>
        <v>0</v>
      </c>
      <c r="G979" cm="1">
        <f t="array" ref="G979">IF(ROW()&lt;=ROWS(Table1[]), INDEX(Table1[Subregion], ROW()), INDEX(Table2[Subregion], ROW()-ROWS(Table1[])))</f>
        <v>0</v>
      </c>
      <c r="H979" t="str" cm="1">
        <f t="array" ref="H979">IF(ROW()&lt;=ROWS(Table1[]), INDEX(Table1[Stratum], ROW()), INDEX(Table2[Stratum], ROW()-ROWS(Table1[])))</f>
        <v>Chipps Island</v>
      </c>
      <c r="I979" cm="1">
        <f t="array" ref="I979">IF(ROW()&lt;=ROWS(Table1[]), INDEX(Table1[Fork Length], ROW()), INDEX(Table2[Length], ROW()-ROWS(Table1[])))</f>
        <v>79</v>
      </c>
      <c r="J979" cm="1">
        <f t="array" ref="J979">IF(ROW()&lt;=ROWS(Table1[]), INDEX(Table1[Catch], ROW()), INDEX(Table2[Frequency], ROW()-ROWS(Table1[])))</f>
        <v>1</v>
      </c>
      <c r="K979" t="str" cm="1">
        <f t="array" ref="K979">IF(ROW()&lt;=ROWS(Table1[]), INDEX(Table1[Life Stage], ROW()), INDEX(Table2[Life Stage], ROW()-ROWS(Table1[])))</f>
        <v>Juvenile</v>
      </c>
      <c r="L979" s="50" cm="1">
        <f t="array" ref="L979">IF(ROW()&lt;=ROWS(Table1[]), INDEX(Table1[SalvageSum], ROW()), INDEX(Table2[SalvageSum], ROW()-ROWS(Table1[])))</f>
        <v>0</v>
      </c>
      <c r="M979" s="50" cm="1">
        <f t="array" ref="M979">IF(ROW()&lt;=ROWS(Table1[]), INDEX(Table1[ExpSalv], ROW()), INDEX(Table2[ExpSalv], ROW()-ROWS(Table1[])))</f>
        <v>0</v>
      </c>
      <c r="N979" t="str" cm="1">
        <f t="array" ref="N979">IF(ROW()&lt;=ROWS(Table1[]), INDEX(Table1[Agency], ROW()), INDEX(Table2[Agency], ROW()-ROWS(Table1[])))</f>
        <v>USFWS</v>
      </c>
      <c r="O979" cm="1">
        <f t="array" ref="O979">IF(ROW()&lt;=ROWS(Table1[]), INDEX(Table1[Notes], ROW()), INDEX(Table2[Comments], ROW()-ROWS(Table1[])))</f>
        <v>0</v>
      </c>
    </row>
    <row r="980" spans="1:15" x14ac:dyDescent="0.25">
      <c r="A980" cm="1">
        <f t="array" ref="A980">IF(ROW()&lt;=ROWS(Table1[]), INDEX(Table1[SurveyNo], ROW()), INDEX(Table2[SurveyNo], ROW()-ROWS(Table1[])))</f>
        <v>0</v>
      </c>
      <c r="B980" s="77" cm="1">
        <f t="array" ref="B980">IF(ROW()&lt;=ROWS(Table1[]), INDEX(Table1[Date], ROW()), INDEX(Table2[Date], ROW()-ROWS(Table1[])))</f>
        <v>45709</v>
      </c>
      <c r="C980" cm="1">
        <f t="array" ref="C980">IF(ROW()&lt;=ROWS(Table1[]), INDEX(Table1[SampleID], ROW()), INDEX(Table2[SampleID], ROW()-ROWS(Table1[])))</f>
        <v>0</v>
      </c>
      <c r="D980" t="str" cm="1">
        <f t="array" ref="D980">IF(ROW()&lt;=ROWS(Table1[]), INDEX(Table1[Survey], ROW()), INDEX(Table2[Survey], ROW()-ROWS(Table1[])))</f>
        <v>Chipps</v>
      </c>
      <c r="E980" t="str" cm="1">
        <f t="array" ref="E980">IF(ROW()&lt;=ROWS(Table1[]), INDEX(Table1[Station Code], ROW()), INDEX(Table2[Station], ROW()-ROWS(Table1[])))</f>
        <v>SB018N</v>
      </c>
      <c r="F980" cm="1">
        <f t="array" ref="F980">IF(ROW()&lt;=ROWS(Table1[]), INDEX(Table1[Region], ROW()), INDEX(Table2[Region], ROW()-ROWS(Table1[])))</f>
        <v>0</v>
      </c>
      <c r="G980" cm="1">
        <f t="array" ref="G980">IF(ROW()&lt;=ROWS(Table1[]), INDEX(Table1[Subregion], ROW()), INDEX(Table2[Subregion], ROW()-ROWS(Table1[])))</f>
        <v>0</v>
      </c>
      <c r="H980" t="str" cm="1">
        <f t="array" ref="H980">IF(ROW()&lt;=ROWS(Table1[]), INDEX(Table1[Stratum], ROW()), INDEX(Table2[Stratum], ROW()-ROWS(Table1[])))</f>
        <v>Chipps Island</v>
      </c>
      <c r="I980" cm="1">
        <f t="array" ref="I980">IF(ROW()&lt;=ROWS(Table1[]), INDEX(Table1[Fork Length], ROW()), INDEX(Table2[Length], ROW()-ROWS(Table1[])))</f>
        <v>106</v>
      </c>
      <c r="J980" cm="1">
        <f t="array" ref="J980">IF(ROW()&lt;=ROWS(Table1[]), INDEX(Table1[Catch], ROW()), INDEX(Table2[Frequency], ROW()-ROWS(Table1[])))</f>
        <v>1</v>
      </c>
      <c r="K980" t="str" cm="1">
        <f t="array" ref="K980">IF(ROW()&lt;=ROWS(Table1[]), INDEX(Table1[Life Stage], ROW()), INDEX(Table2[Life Stage], ROW()-ROWS(Table1[])))</f>
        <v>Adult</v>
      </c>
      <c r="L980" s="50" cm="1">
        <f t="array" ref="L980">IF(ROW()&lt;=ROWS(Table1[]), INDEX(Table1[SalvageSum], ROW()), INDEX(Table2[SalvageSum], ROW()-ROWS(Table1[])))</f>
        <v>0</v>
      </c>
      <c r="M980" s="50" cm="1">
        <f t="array" ref="M980">IF(ROW()&lt;=ROWS(Table1[]), INDEX(Table1[ExpSalv], ROW()), INDEX(Table2[ExpSalv], ROW()-ROWS(Table1[])))</f>
        <v>0</v>
      </c>
      <c r="N980" t="str" cm="1">
        <f t="array" ref="N980">IF(ROW()&lt;=ROWS(Table1[]), INDEX(Table1[Agency], ROW()), INDEX(Table2[Agency], ROW()-ROWS(Table1[])))</f>
        <v>USFWS</v>
      </c>
      <c r="O980" cm="1">
        <f t="array" ref="O980">IF(ROW()&lt;=ROWS(Table1[]), INDEX(Table1[Notes], ROW()), INDEX(Table2[Comments], ROW()-ROWS(Table1[])))</f>
        <v>0</v>
      </c>
    </row>
    <row r="981" spans="1:15" x14ac:dyDescent="0.25">
      <c r="A981" cm="1">
        <f t="array" ref="A981">IF(ROW()&lt;=ROWS(Table1[]), INDEX(Table1[SurveyNo], ROW()), INDEX(Table2[SurveyNo], ROW()-ROWS(Table1[])))</f>
        <v>0</v>
      </c>
      <c r="B981" s="77" cm="1">
        <f t="array" ref="B981">IF(ROW()&lt;=ROWS(Table1[]), INDEX(Table1[Date], ROW()), INDEX(Table2[Date], ROW()-ROWS(Table1[])))</f>
        <v>45709</v>
      </c>
      <c r="C981" cm="1">
        <f t="array" ref="C981">IF(ROW()&lt;=ROWS(Table1[]), INDEX(Table1[SampleID], ROW()), INDEX(Table2[SampleID], ROW()-ROWS(Table1[])))</f>
        <v>0</v>
      </c>
      <c r="D981" t="str" cm="1">
        <f t="array" ref="D981">IF(ROW()&lt;=ROWS(Table1[]), INDEX(Table1[Survey], ROW()), INDEX(Table2[Survey], ROW()-ROWS(Table1[])))</f>
        <v>Chipps</v>
      </c>
      <c r="E981" t="str" cm="1">
        <f t="array" ref="E981">IF(ROW()&lt;=ROWS(Table1[]), INDEX(Table1[Station Code], ROW()), INDEX(Table2[Station], ROW()-ROWS(Table1[])))</f>
        <v>SB018N</v>
      </c>
      <c r="F981" cm="1">
        <f t="array" ref="F981">IF(ROW()&lt;=ROWS(Table1[]), INDEX(Table1[Region], ROW()), INDEX(Table2[Region], ROW()-ROWS(Table1[])))</f>
        <v>0</v>
      </c>
      <c r="G981" cm="1">
        <f t="array" ref="G981">IF(ROW()&lt;=ROWS(Table1[]), INDEX(Table1[Subregion], ROW()), INDEX(Table2[Subregion], ROW()-ROWS(Table1[])))</f>
        <v>0</v>
      </c>
      <c r="H981" t="str" cm="1">
        <f t="array" ref="H981">IF(ROW()&lt;=ROWS(Table1[]), INDEX(Table1[Stratum], ROW()), INDEX(Table2[Stratum], ROW()-ROWS(Table1[])))</f>
        <v>Chipps Island</v>
      </c>
      <c r="I981" cm="1">
        <f t="array" ref="I981">IF(ROW()&lt;=ROWS(Table1[]), INDEX(Table1[Fork Length], ROW()), INDEX(Table2[Length], ROW()-ROWS(Table1[])))</f>
        <v>96</v>
      </c>
      <c r="J981" cm="1">
        <f t="array" ref="J981">IF(ROW()&lt;=ROWS(Table1[]), INDEX(Table1[Catch], ROW()), INDEX(Table2[Frequency], ROW()-ROWS(Table1[])))</f>
        <v>1</v>
      </c>
      <c r="K981" t="str" cm="1">
        <f t="array" ref="K981">IF(ROW()&lt;=ROWS(Table1[]), INDEX(Table1[Life Stage], ROW()), INDEX(Table2[Life Stage], ROW()-ROWS(Table1[])))</f>
        <v>Adult</v>
      </c>
      <c r="L981" s="50" cm="1">
        <f t="array" ref="L981">IF(ROW()&lt;=ROWS(Table1[]), INDEX(Table1[SalvageSum], ROW()), INDEX(Table2[SalvageSum], ROW()-ROWS(Table1[])))</f>
        <v>0</v>
      </c>
      <c r="M981" s="50" cm="1">
        <f t="array" ref="M981">IF(ROW()&lt;=ROWS(Table1[]), INDEX(Table1[ExpSalv], ROW()), INDEX(Table2[ExpSalv], ROW()-ROWS(Table1[])))</f>
        <v>0</v>
      </c>
      <c r="N981" t="str" cm="1">
        <f t="array" ref="N981">IF(ROW()&lt;=ROWS(Table1[]), INDEX(Table1[Agency], ROW()), INDEX(Table2[Agency], ROW()-ROWS(Table1[])))</f>
        <v>USFWS</v>
      </c>
      <c r="O981" cm="1">
        <f t="array" ref="O981">IF(ROW()&lt;=ROWS(Table1[]), INDEX(Table1[Notes], ROW()), INDEX(Table2[Comments], ROW()-ROWS(Table1[])))</f>
        <v>0</v>
      </c>
    </row>
    <row r="982" spans="1:15" x14ac:dyDescent="0.25">
      <c r="A982" cm="1">
        <f t="array" ref="A982">IF(ROW()&lt;=ROWS(Table1[]), INDEX(Table1[SurveyNo], ROW()), INDEX(Table2[SurveyNo], ROW()-ROWS(Table1[])))</f>
        <v>0</v>
      </c>
      <c r="B982" s="77" cm="1">
        <f t="array" ref="B982">IF(ROW()&lt;=ROWS(Table1[]), INDEX(Table1[Date], ROW()), INDEX(Table2[Date], ROW()-ROWS(Table1[])))</f>
        <v>45709</v>
      </c>
      <c r="C982" cm="1">
        <f t="array" ref="C982">IF(ROW()&lt;=ROWS(Table1[]), INDEX(Table1[SampleID], ROW()), INDEX(Table2[SampleID], ROW()-ROWS(Table1[])))</f>
        <v>0</v>
      </c>
      <c r="D982" t="str" cm="1">
        <f t="array" ref="D982">IF(ROW()&lt;=ROWS(Table1[]), INDEX(Table1[Survey], ROW()), INDEX(Table2[Survey], ROW()-ROWS(Table1[])))</f>
        <v>Chipps</v>
      </c>
      <c r="E982" t="str" cm="1">
        <f t="array" ref="E982">IF(ROW()&lt;=ROWS(Table1[]), INDEX(Table1[Station Code], ROW()), INDEX(Table2[Station], ROW()-ROWS(Table1[])))</f>
        <v>SB018N</v>
      </c>
      <c r="F982" cm="1">
        <f t="array" ref="F982">IF(ROW()&lt;=ROWS(Table1[]), INDEX(Table1[Region], ROW()), INDEX(Table2[Region], ROW()-ROWS(Table1[])))</f>
        <v>0</v>
      </c>
      <c r="G982" cm="1">
        <f t="array" ref="G982">IF(ROW()&lt;=ROWS(Table1[]), INDEX(Table1[Subregion], ROW()), INDEX(Table2[Subregion], ROW()-ROWS(Table1[])))</f>
        <v>0</v>
      </c>
      <c r="H982" t="str" cm="1">
        <f t="array" ref="H982">IF(ROW()&lt;=ROWS(Table1[]), INDEX(Table1[Stratum], ROW()), INDEX(Table2[Stratum], ROW()-ROWS(Table1[])))</f>
        <v>Chipps Island</v>
      </c>
      <c r="I982" cm="1">
        <f t="array" ref="I982">IF(ROW()&lt;=ROWS(Table1[]), INDEX(Table1[Fork Length], ROW()), INDEX(Table2[Length], ROW()-ROWS(Table1[])))</f>
        <v>94</v>
      </c>
      <c r="J982" cm="1">
        <f t="array" ref="J982">IF(ROW()&lt;=ROWS(Table1[]), INDEX(Table1[Catch], ROW()), INDEX(Table2[Frequency], ROW()-ROWS(Table1[])))</f>
        <v>2</v>
      </c>
      <c r="K982" t="str" cm="1">
        <f t="array" ref="K982">IF(ROW()&lt;=ROWS(Table1[]), INDEX(Table1[Life Stage], ROW()), INDEX(Table2[Life Stage], ROW()-ROWS(Table1[])))</f>
        <v>Adult</v>
      </c>
      <c r="L982" s="50" cm="1">
        <f t="array" ref="L982">IF(ROW()&lt;=ROWS(Table1[]), INDEX(Table1[SalvageSum], ROW()), INDEX(Table2[SalvageSum], ROW()-ROWS(Table1[])))</f>
        <v>0</v>
      </c>
      <c r="M982" s="50" cm="1">
        <f t="array" ref="M982">IF(ROW()&lt;=ROWS(Table1[]), INDEX(Table1[ExpSalv], ROW()), INDEX(Table2[ExpSalv], ROW()-ROWS(Table1[])))</f>
        <v>0</v>
      </c>
      <c r="N982" t="str" cm="1">
        <f t="array" ref="N982">IF(ROW()&lt;=ROWS(Table1[]), INDEX(Table1[Agency], ROW()), INDEX(Table2[Agency], ROW()-ROWS(Table1[])))</f>
        <v>USFWS</v>
      </c>
      <c r="O982" cm="1">
        <f t="array" ref="O982">IF(ROW()&lt;=ROWS(Table1[]), INDEX(Table1[Notes], ROW()), INDEX(Table2[Comments], ROW()-ROWS(Table1[])))</f>
        <v>0</v>
      </c>
    </row>
    <row r="983" spans="1:15" x14ac:dyDescent="0.25">
      <c r="A983" cm="1">
        <f t="array" ref="A983">IF(ROW()&lt;=ROWS(Table1[]), INDEX(Table1[SurveyNo], ROW()), INDEX(Table2[SurveyNo], ROW()-ROWS(Table1[])))</f>
        <v>0</v>
      </c>
      <c r="B983" s="77" cm="1">
        <f t="array" ref="B983">IF(ROW()&lt;=ROWS(Table1[]), INDEX(Table1[Date], ROW()), INDEX(Table2[Date], ROW()-ROWS(Table1[])))</f>
        <v>45709</v>
      </c>
      <c r="C983" cm="1">
        <f t="array" ref="C983">IF(ROW()&lt;=ROWS(Table1[]), INDEX(Table1[SampleID], ROW()), INDEX(Table2[SampleID], ROW()-ROWS(Table1[])))</f>
        <v>0</v>
      </c>
      <c r="D983" t="str" cm="1">
        <f t="array" ref="D983">IF(ROW()&lt;=ROWS(Table1[]), INDEX(Table1[Survey], ROW()), INDEX(Table2[Survey], ROW()-ROWS(Table1[])))</f>
        <v>Chipps</v>
      </c>
      <c r="E983" t="str" cm="1">
        <f t="array" ref="E983">IF(ROW()&lt;=ROWS(Table1[]), INDEX(Table1[Station Code], ROW()), INDEX(Table2[Station], ROW()-ROWS(Table1[])))</f>
        <v>SB018N</v>
      </c>
      <c r="F983" cm="1">
        <f t="array" ref="F983">IF(ROW()&lt;=ROWS(Table1[]), INDEX(Table1[Region], ROW()), INDEX(Table2[Region], ROW()-ROWS(Table1[])))</f>
        <v>0</v>
      </c>
      <c r="G983" cm="1">
        <f t="array" ref="G983">IF(ROW()&lt;=ROWS(Table1[]), INDEX(Table1[Subregion], ROW()), INDEX(Table2[Subregion], ROW()-ROWS(Table1[])))</f>
        <v>0</v>
      </c>
      <c r="H983" t="str" cm="1">
        <f t="array" ref="H983">IF(ROW()&lt;=ROWS(Table1[]), INDEX(Table1[Stratum], ROW()), INDEX(Table2[Stratum], ROW()-ROWS(Table1[])))</f>
        <v>Chipps Island</v>
      </c>
      <c r="I983" cm="1">
        <f t="array" ref="I983">IF(ROW()&lt;=ROWS(Table1[]), INDEX(Table1[Fork Length], ROW()), INDEX(Table2[Length], ROW()-ROWS(Table1[])))</f>
        <v>82</v>
      </c>
      <c r="J983" cm="1">
        <f t="array" ref="J983">IF(ROW()&lt;=ROWS(Table1[]), INDEX(Table1[Catch], ROW()), INDEX(Table2[Frequency], ROW()-ROWS(Table1[])))</f>
        <v>1</v>
      </c>
      <c r="K983" t="str" cm="1">
        <f t="array" ref="K983">IF(ROW()&lt;=ROWS(Table1[]), INDEX(Table1[Life Stage], ROW()), INDEX(Table2[Life Stage], ROW()-ROWS(Table1[])))</f>
        <v>Juvenile</v>
      </c>
      <c r="L983" s="50" cm="1">
        <f t="array" ref="L983">IF(ROW()&lt;=ROWS(Table1[]), INDEX(Table1[SalvageSum], ROW()), INDEX(Table2[SalvageSum], ROW()-ROWS(Table1[])))</f>
        <v>0</v>
      </c>
      <c r="M983" s="50" cm="1">
        <f t="array" ref="M983">IF(ROW()&lt;=ROWS(Table1[]), INDEX(Table1[ExpSalv], ROW()), INDEX(Table2[ExpSalv], ROW()-ROWS(Table1[])))</f>
        <v>0</v>
      </c>
      <c r="N983" t="str" cm="1">
        <f t="array" ref="N983">IF(ROW()&lt;=ROWS(Table1[]), INDEX(Table1[Agency], ROW()), INDEX(Table2[Agency], ROW()-ROWS(Table1[])))</f>
        <v>USFWS</v>
      </c>
      <c r="O983" cm="1">
        <f t="array" ref="O983">IF(ROW()&lt;=ROWS(Table1[]), INDEX(Table1[Notes], ROW()), INDEX(Table2[Comments], ROW()-ROWS(Table1[])))</f>
        <v>0</v>
      </c>
    </row>
    <row r="984" spans="1:15" x14ac:dyDescent="0.25">
      <c r="A984" cm="1">
        <f t="array" ref="A984">IF(ROW()&lt;=ROWS(Table1[]), INDEX(Table1[SurveyNo], ROW()), INDEX(Table2[SurveyNo], ROW()-ROWS(Table1[])))</f>
        <v>0</v>
      </c>
      <c r="B984" s="77" cm="1">
        <f t="array" ref="B984">IF(ROW()&lt;=ROWS(Table1[]), INDEX(Table1[Date], ROW()), INDEX(Table2[Date], ROW()-ROWS(Table1[])))</f>
        <v>45709</v>
      </c>
      <c r="C984" cm="1">
        <f t="array" ref="C984">IF(ROW()&lt;=ROWS(Table1[]), INDEX(Table1[SampleID], ROW()), INDEX(Table2[SampleID], ROW()-ROWS(Table1[])))</f>
        <v>0</v>
      </c>
      <c r="D984" t="str" cm="1">
        <f t="array" ref="D984">IF(ROW()&lt;=ROWS(Table1[]), INDEX(Table1[Survey], ROW()), INDEX(Table2[Survey], ROW()-ROWS(Table1[])))</f>
        <v>Chipps</v>
      </c>
      <c r="E984" t="str" cm="1">
        <f t="array" ref="E984">IF(ROW()&lt;=ROWS(Table1[]), INDEX(Table1[Station Code], ROW()), INDEX(Table2[Station], ROW()-ROWS(Table1[])))</f>
        <v>SB018S</v>
      </c>
      <c r="F984" cm="1">
        <f t="array" ref="F984">IF(ROW()&lt;=ROWS(Table1[]), INDEX(Table1[Region], ROW()), INDEX(Table2[Region], ROW()-ROWS(Table1[])))</f>
        <v>0</v>
      </c>
      <c r="G984" cm="1">
        <f t="array" ref="G984">IF(ROW()&lt;=ROWS(Table1[]), INDEX(Table1[Subregion], ROW()), INDEX(Table2[Subregion], ROW()-ROWS(Table1[])))</f>
        <v>0</v>
      </c>
      <c r="H984" t="str" cm="1">
        <f t="array" ref="H984">IF(ROW()&lt;=ROWS(Table1[]), INDEX(Table1[Stratum], ROW()), INDEX(Table2[Stratum], ROW()-ROWS(Table1[])))</f>
        <v>Chipps Island</v>
      </c>
      <c r="I984" cm="1">
        <f t="array" ref="I984">IF(ROW()&lt;=ROWS(Table1[]), INDEX(Table1[Fork Length], ROW()), INDEX(Table2[Length], ROW()-ROWS(Table1[])))</f>
        <v>74</v>
      </c>
      <c r="J984" cm="1">
        <f t="array" ref="J984">IF(ROW()&lt;=ROWS(Table1[]), INDEX(Table1[Catch], ROW()), INDEX(Table2[Frequency], ROW()-ROWS(Table1[])))</f>
        <v>1</v>
      </c>
      <c r="K984" t="str" cm="1">
        <f t="array" ref="K984">IF(ROW()&lt;=ROWS(Table1[]), INDEX(Table1[Life Stage], ROW()), INDEX(Table2[Life Stage], ROW()-ROWS(Table1[])))</f>
        <v>Juvenile</v>
      </c>
      <c r="L984" s="50" cm="1">
        <f t="array" ref="L984">IF(ROW()&lt;=ROWS(Table1[]), INDEX(Table1[SalvageSum], ROW()), INDEX(Table2[SalvageSum], ROW()-ROWS(Table1[])))</f>
        <v>0</v>
      </c>
      <c r="M984" s="50" cm="1">
        <f t="array" ref="M984">IF(ROW()&lt;=ROWS(Table1[]), INDEX(Table1[ExpSalv], ROW()), INDEX(Table2[ExpSalv], ROW()-ROWS(Table1[])))</f>
        <v>0</v>
      </c>
      <c r="N984" t="str" cm="1">
        <f t="array" ref="N984">IF(ROW()&lt;=ROWS(Table1[]), INDEX(Table1[Agency], ROW()), INDEX(Table2[Agency], ROW()-ROWS(Table1[])))</f>
        <v>USFWS</v>
      </c>
      <c r="O984" cm="1">
        <f t="array" ref="O984">IF(ROW()&lt;=ROWS(Table1[]), INDEX(Table1[Notes], ROW()), INDEX(Table2[Comments], ROW()-ROWS(Table1[])))</f>
        <v>0</v>
      </c>
    </row>
    <row r="985" spans="1:15" x14ac:dyDescent="0.25">
      <c r="A985" cm="1">
        <f t="array" ref="A985">IF(ROW()&lt;=ROWS(Table1[]), INDEX(Table1[SurveyNo], ROW()), INDEX(Table2[SurveyNo], ROW()-ROWS(Table1[])))</f>
        <v>0</v>
      </c>
      <c r="B985" s="77" cm="1">
        <f t="array" ref="B985">IF(ROW()&lt;=ROWS(Table1[]), INDEX(Table1[Date], ROW()), INDEX(Table2[Date], ROW()-ROWS(Table1[])))</f>
        <v>45709</v>
      </c>
      <c r="C985" cm="1">
        <f t="array" ref="C985">IF(ROW()&lt;=ROWS(Table1[]), INDEX(Table1[SampleID], ROW()), INDEX(Table2[SampleID], ROW()-ROWS(Table1[])))</f>
        <v>0</v>
      </c>
      <c r="D985" t="str" cm="1">
        <f t="array" ref="D985">IF(ROW()&lt;=ROWS(Table1[]), INDEX(Table1[Survey], ROW()), INDEX(Table2[Survey], ROW()-ROWS(Table1[])))</f>
        <v>Chipps</v>
      </c>
      <c r="E985" t="str" cm="1">
        <f t="array" ref="E985">IF(ROW()&lt;=ROWS(Table1[]), INDEX(Table1[Station Code], ROW()), INDEX(Table2[Station], ROW()-ROWS(Table1[])))</f>
        <v>SB018S</v>
      </c>
      <c r="F985" cm="1">
        <f t="array" ref="F985">IF(ROW()&lt;=ROWS(Table1[]), INDEX(Table1[Region], ROW()), INDEX(Table2[Region], ROW()-ROWS(Table1[])))</f>
        <v>0</v>
      </c>
      <c r="G985" cm="1">
        <f t="array" ref="G985">IF(ROW()&lt;=ROWS(Table1[]), INDEX(Table1[Subregion], ROW()), INDEX(Table2[Subregion], ROW()-ROWS(Table1[])))</f>
        <v>0</v>
      </c>
      <c r="H985" t="str" cm="1">
        <f t="array" ref="H985">IF(ROW()&lt;=ROWS(Table1[]), INDEX(Table1[Stratum], ROW()), INDEX(Table2[Stratum], ROW()-ROWS(Table1[])))</f>
        <v>Chipps Island</v>
      </c>
      <c r="I985" cm="1">
        <f t="array" ref="I985">IF(ROW()&lt;=ROWS(Table1[]), INDEX(Table1[Fork Length], ROW()), INDEX(Table2[Length], ROW()-ROWS(Table1[])))</f>
        <v>77</v>
      </c>
      <c r="J985" cm="1">
        <f t="array" ref="J985">IF(ROW()&lt;=ROWS(Table1[]), INDEX(Table1[Catch], ROW()), INDEX(Table2[Frequency], ROW()-ROWS(Table1[])))</f>
        <v>2</v>
      </c>
      <c r="K985" t="str" cm="1">
        <f t="array" ref="K985">IF(ROW()&lt;=ROWS(Table1[]), INDEX(Table1[Life Stage], ROW()), INDEX(Table2[Life Stage], ROW()-ROWS(Table1[])))</f>
        <v>Juvenile</v>
      </c>
      <c r="L985" s="50" cm="1">
        <f t="array" ref="L985">IF(ROW()&lt;=ROWS(Table1[]), INDEX(Table1[SalvageSum], ROW()), INDEX(Table2[SalvageSum], ROW()-ROWS(Table1[])))</f>
        <v>0</v>
      </c>
      <c r="M985" s="50" cm="1">
        <f t="array" ref="M985">IF(ROW()&lt;=ROWS(Table1[]), INDEX(Table1[ExpSalv], ROW()), INDEX(Table2[ExpSalv], ROW()-ROWS(Table1[])))</f>
        <v>0</v>
      </c>
      <c r="N985" t="str" cm="1">
        <f t="array" ref="N985">IF(ROW()&lt;=ROWS(Table1[]), INDEX(Table1[Agency], ROW()), INDEX(Table2[Agency], ROW()-ROWS(Table1[])))</f>
        <v>USFWS</v>
      </c>
      <c r="O985" cm="1">
        <f t="array" ref="O985">IF(ROW()&lt;=ROWS(Table1[]), INDEX(Table1[Notes], ROW()), INDEX(Table2[Comments], ROW()-ROWS(Table1[])))</f>
        <v>0</v>
      </c>
    </row>
    <row r="986" spans="1:15" x14ac:dyDescent="0.25">
      <c r="A986" cm="1">
        <f t="array" ref="A986">IF(ROW()&lt;=ROWS(Table1[]), INDEX(Table1[SurveyNo], ROW()), INDEX(Table2[SurveyNo], ROW()-ROWS(Table1[])))</f>
        <v>0</v>
      </c>
      <c r="B986" s="77" cm="1">
        <f t="array" ref="B986">IF(ROW()&lt;=ROWS(Table1[]), INDEX(Table1[Date], ROW()), INDEX(Table2[Date], ROW()-ROWS(Table1[])))</f>
        <v>45709</v>
      </c>
      <c r="C986" cm="1">
        <f t="array" ref="C986">IF(ROW()&lt;=ROWS(Table1[]), INDEX(Table1[SampleID], ROW()), INDEX(Table2[SampleID], ROW()-ROWS(Table1[])))</f>
        <v>0</v>
      </c>
      <c r="D986" t="str" cm="1">
        <f t="array" ref="D986">IF(ROW()&lt;=ROWS(Table1[]), INDEX(Table1[Survey], ROW()), INDEX(Table2[Survey], ROW()-ROWS(Table1[])))</f>
        <v>Chipps</v>
      </c>
      <c r="E986" t="str" cm="1">
        <f t="array" ref="E986">IF(ROW()&lt;=ROWS(Table1[]), INDEX(Table1[Station Code], ROW()), INDEX(Table2[Station], ROW()-ROWS(Table1[])))</f>
        <v>SB018S</v>
      </c>
      <c r="F986" cm="1">
        <f t="array" ref="F986">IF(ROW()&lt;=ROWS(Table1[]), INDEX(Table1[Region], ROW()), INDEX(Table2[Region], ROW()-ROWS(Table1[])))</f>
        <v>0</v>
      </c>
      <c r="G986" cm="1">
        <f t="array" ref="G986">IF(ROW()&lt;=ROWS(Table1[]), INDEX(Table1[Subregion], ROW()), INDEX(Table2[Subregion], ROW()-ROWS(Table1[])))</f>
        <v>0</v>
      </c>
      <c r="H986" t="str" cm="1">
        <f t="array" ref="H986">IF(ROW()&lt;=ROWS(Table1[]), INDEX(Table1[Stratum], ROW()), INDEX(Table2[Stratum], ROW()-ROWS(Table1[])))</f>
        <v>Chipps Island</v>
      </c>
      <c r="I986" cm="1">
        <f t="array" ref="I986">IF(ROW()&lt;=ROWS(Table1[]), INDEX(Table1[Fork Length], ROW()), INDEX(Table2[Length], ROW()-ROWS(Table1[])))</f>
        <v>96</v>
      </c>
      <c r="J986" cm="1">
        <f t="array" ref="J986">IF(ROW()&lt;=ROWS(Table1[]), INDEX(Table1[Catch], ROW()), INDEX(Table2[Frequency], ROW()-ROWS(Table1[])))</f>
        <v>1</v>
      </c>
      <c r="K986" t="str" cm="1">
        <f t="array" ref="K986">IF(ROW()&lt;=ROWS(Table1[]), INDEX(Table1[Life Stage], ROW()), INDEX(Table2[Life Stage], ROW()-ROWS(Table1[])))</f>
        <v>Adult</v>
      </c>
      <c r="L986" s="50" cm="1">
        <f t="array" ref="L986">IF(ROW()&lt;=ROWS(Table1[]), INDEX(Table1[SalvageSum], ROW()), INDEX(Table2[SalvageSum], ROW()-ROWS(Table1[])))</f>
        <v>0</v>
      </c>
      <c r="M986" s="50" cm="1">
        <f t="array" ref="M986">IF(ROW()&lt;=ROWS(Table1[]), INDEX(Table1[ExpSalv], ROW()), INDEX(Table2[ExpSalv], ROW()-ROWS(Table1[])))</f>
        <v>0</v>
      </c>
      <c r="N986" t="str" cm="1">
        <f t="array" ref="N986">IF(ROW()&lt;=ROWS(Table1[]), INDEX(Table1[Agency], ROW()), INDEX(Table2[Agency], ROW()-ROWS(Table1[])))</f>
        <v>USFWS</v>
      </c>
      <c r="O986" cm="1">
        <f t="array" ref="O986">IF(ROW()&lt;=ROWS(Table1[]), INDEX(Table1[Notes], ROW()), INDEX(Table2[Comments], ROW()-ROWS(Table1[])))</f>
        <v>0</v>
      </c>
    </row>
    <row r="987" spans="1:15" x14ac:dyDescent="0.25">
      <c r="A987" cm="1">
        <f t="array" ref="A987">IF(ROW()&lt;=ROWS(Table1[]), INDEX(Table1[SurveyNo], ROW()), INDEX(Table2[SurveyNo], ROW()-ROWS(Table1[])))</f>
        <v>0</v>
      </c>
      <c r="B987" s="77" cm="1">
        <f t="array" ref="B987">IF(ROW()&lt;=ROWS(Table1[]), INDEX(Table1[Date], ROW()), INDEX(Table2[Date], ROW()-ROWS(Table1[])))</f>
        <v>45709</v>
      </c>
      <c r="C987" cm="1">
        <f t="array" ref="C987">IF(ROW()&lt;=ROWS(Table1[]), INDEX(Table1[SampleID], ROW()), INDEX(Table2[SampleID], ROW()-ROWS(Table1[])))</f>
        <v>0</v>
      </c>
      <c r="D987" t="str" cm="1">
        <f t="array" ref="D987">IF(ROW()&lt;=ROWS(Table1[]), INDEX(Table1[Survey], ROW()), INDEX(Table2[Survey], ROW()-ROWS(Table1[])))</f>
        <v>Chipps</v>
      </c>
      <c r="E987" t="str" cm="1">
        <f t="array" ref="E987">IF(ROW()&lt;=ROWS(Table1[]), INDEX(Table1[Station Code], ROW()), INDEX(Table2[Station], ROW()-ROWS(Table1[])))</f>
        <v>SB018S</v>
      </c>
      <c r="F987" cm="1">
        <f t="array" ref="F987">IF(ROW()&lt;=ROWS(Table1[]), INDEX(Table1[Region], ROW()), INDEX(Table2[Region], ROW()-ROWS(Table1[])))</f>
        <v>0</v>
      </c>
      <c r="G987" cm="1">
        <f t="array" ref="G987">IF(ROW()&lt;=ROWS(Table1[]), INDEX(Table1[Subregion], ROW()), INDEX(Table2[Subregion], ROW()-ROWS(Table1[])))</f>
        <v>0</v>
      </c>
      <c r="H987" t="str" cm="1">
        <f t="array" ref="H987">IF(ROW()&lt;=ROWS(Table1[]), INDEX(Table1[Stratum], ROW()), INDEX(Table2[Stratum], ROW()-ROWS(Table1[])))</f>
        <v>Chipps Island</v>
      </c>
      <c r="I987" cm="1">
        <f t="array" ref="I987">IF(ROW()&lt;=ROWS(Table1[]), INDEX(Table1[Fork Length], ROW()), INDEX(Table2[Length], ROW()-ROWS(Table1[])))</f>
        <v>100</v>
      </c>
      <c r="J987" cm="1">
        <f t="array" ref="J987">IF(ROW()&lt;=ROWS(Table1[]), INDEX(Table1[Catch], ROW()), INDEX(Table2[Frequency], ROW()-ROWS(Table1[])))</f>
        <v>2</v>
      </c>
      <c r="K987" t="str" cm="1">
        <f t="array" ref="K987">IF(ROW()&lt;=ROWS(Table1[]), INDEX(Table1[Life Stage], ROW()), INDEX(Table2[Life Stage], ROW()-ROWS(Table1[])))</f>
        <v>Adult</v>
      </c>
      <c r="L987" s="50" cm="1">
        <f t="array" ref="L987">IF(ROW()&lt;=ROWS(Table1[]), INDEX(Table1[SalvageSum], ROW()), INDEX(Table2[SalvageSum], ROW()-ROWS(Table1[])))</f>
        <v>0</v>
      </c>
      <c r="M987" s="50" cm="1">
        <f t="array" ref="M987">IF(ROW()&lt;=ROWS(Table1[]), INDEX(Table1[ExpSalv], ROW()), INDEX(Table2[ExpSalv], ROW()-ROWS(Table1[])))</f>
        <v>0</v>
      </c>
      <c r="N987" t="str" cm="1">
        <f t="array" ref="N987">IF(ROW()&lt;=ROWS(Table1[]), INDEX(Table1[Agency], ROW()), INDEX(Table2[Agency], ROW()-ROWS(Table1[])))</f>
        <v>USFWS</v>
      </c>
      <c r="O987" cm="1">
        <f t="array" ref="O987">IF(ROW()&lt;=ROWS(Table1[]), INDEX(Table1[Notes], ROW()), INDEX(Table2[Comments], ROW()-ROWS(Table1[])))</f>
        <v>0</v>
      </c>
    </row>
    <row r="988" spans="1:15" x14ac:dyDescent="0.25">
      <c r="A988" cm="1">
        <f t="array" ref="A988">IF(ROW()&lt;=ROWS(Table1[]), INDEX(Table1[SurveyNo], ROW()), INDEX(Table2[SurveyNo], ROW()-ROWS(Table1[])))</f>
        <v>0</v>
      </c>
      <c r="B988" s="77" cm="1">
        <f t="array" ref="B988">IF(ROW()&lt;=ROWS(Table1[]), INDEX(Table1[Date], ROW()), INDEX(Table2[Date], ROW()-ROWS(Table1[])))</f>
        <v>45709</v>
      </c>
      <c r="C988" cm="1">
        <f t="array" ref="C988">IF(ROW()&lt;=ROWS(Table1[]), INDEX(Table1[SampleID], ROW()), INDEX(Table2[SampleID], ROW()-ROWS(Table1[])))</f>
        <v>0</v>
      </c>
      <c r="D988" t="str" cm="1">
        <f t="array" ref="D988">IF(ROW()&lt;=ROWS(Table1[]), INDEX(Table1[Survey], ROW()), INDEX(Table2[Survey], ROW()-ROWS(Table1[])))</f>
        <v>Chipps</v>
      </c>
      <c r="E988" t="str" cm="1">
        <f t="array" ref="E988">IF(ROW()&lt;=ROWS(Table1[]), INDEX(Table1[Station Code], ROW()), INDEX(Table2[Station], ROW()-ROWS(Table1[])))</f>
        <v>SB018S</v>
      </c>
      <c r="F988" cm="1">
        <f t="array" ref="F988">IF(ROW()&lt;=ROWS(Table1[]), INDEX(Table1[Region], ROW()), INDEX(Table2[Region], ROW()-ROWS(Table1[])))</f>
        <v>0</v>
      </c>
      <c r="G988" cm="1">
        <f t="array" ref="G988">IF(ROW()&lt;=ROWS(Table1[]), INDEX(Table1[Subregion], ROW()), INDEX(Table2[Subregion], ROW()-ROWS(Table1[])))</f>
        <v>0</v>
      </c>
      <c r="H988" t="str" cm="1">
        <f t="array" ref="H988">IF(ROW()&lt;=ROWS(Table1[]), INDEX(Table1[Stratum], ROW()), INDEX(Table2[Stratum], ROW()-ROWS(Table1[])))</f>
        <v>Chipps Island</v>
      </c>
      <c r="I988" cm="1">
        <f t="array" ref="I988">IF(ROW()&lt;=ROWS(Table1[]), INDEX(Table1[Fork Length], ROW()), INDEX(Table2[Length], ROW()-ROWS(Table1[])))</f>
        <v>113</v>
      </c>
      <c r="J988" cm="1">
        <f t="array" ref="J988">IF(ROW()&lt;=ROWS(Table1[]), INDEX(Table1[Catch], ROW()), INDEX(Table2[Frequency], ROW()-ROWS(Table1[])))</f>
        <v>1</v>
      </c>
      <c r="K988" t="str" cm="1">
        <f t="array" ref="K988">IF(ROW()&lt;=ROWS(Table1[]), INDEX(Table1[Life Stage], ROW()), INDEX(Table2[Life Stage], ROW()-ROWS(Table1[])))</f>
        <v>Adult</v>
      </c>
      <c r="L988" s="50" cm="1">
        <f t="array" ref="L988">IF(ROW()&lt;=ROWS(Table1[]), INDEX(Table1[SalvageSum], ROW()), INDEX(Table2[SalvageSum], ROW()-ROWS(Table1[])))</f>
        <v>0</v>
      </c>
      <c r="M988" s="50" cm="1">
        <f t="array" ref="M988">IF(ROW()&lt;=ROWS(Table1[]), INDEX(Table1[ExpSalv], ROW()), INDEX(Table2[ExpSalv], ROW()-ROWS(Table1[])))</f>
        <v>0</v>
      </c>
      <c r="N988" t="str" cm="1">
        <f t="array" ref="N988">IF(ROW()&lt;=ROWS(Table1[]), INDEX(Table1[Agency], ROW()), INDEX(Table2[Agency], ROW()-ROWS(Table1[])))</f>
        <v>USFWS</v>
      </c>
      <c r="O988" cm="1">
        <f t="array" ref="O988">IF(ROW()&lt;=ROWS(Table1[]), INDEX(Table1[Notes], ROW()), INDEX(Table2[Comments], ROW()-ROWS(Table1[])))</f>
        <v>0</v>
      </c>
    </row>
    <row r="989" spans="1:15" x14ac:dyDescent="0.25">
      <c r="A989" cm="1">
        <f t="array" ref="A989">IF(ROW()&lt;=ROWS(Table1[]), INDEX(Table1[SurveyNo], ROW()), INDEX(Table2[SurveyNo], ROW()-ROWS(Table1[])))</f>
        <v>0</v>
      </c>
      <c r="B989" s="77" cm="1">
        <f t="array" ref="B989">IF(ROW()&lt;=ROWS(Table1[]), INDEX(Table1[Date], ROW()), INDEX(Table2[Date], ROW()-ROWS(Table1[])))</f>
        <v>45709</v>
      </c>
      <c r="C989" cm="1">
        <f t="array" ref="C989">IF(ROW()&lt;=ROWS(Table1[]), INDEX(Table1[SampleID], ROW()), INDEX(Table2[SampleID], ROW()-ROWS(Table1[])))</f>
        <v>0</v>
      </c>
      <c r="D989" t="str" cm="1">
        <f t="array" ref="D989">IF(ROW()&lt;=ROWS(Table1[]), INDEX(Table1[Survey], ROW()), INDEX(Table2[Survey], ROW()-ROWS(Table1[])))</f>
        <v>Chipps</v>
      </c>
      <c r="E989" t="str" cm="1">
        <f t="array" ref="E989">IF(ROW()&lt;=ROWS(Table1[]), INDEX(Table1[Station Code], ROW()), INDEX(Table2[Station], ROW()-ROWS(Table1[])))</f>
        <v>SB018S</v>
      </c>
      <c r="F989" cm="1">
        <f t="array" ref="F989">IF(ROW()&lt;=ROWS(Table1[]), INDEX(Table1[Region], ROW()), INDEX(Table2[Region], ROW()-ROWS(Table1[])))</f>
        <v>0</v>
      </c>
      <c r="G989" cm="1">
        <f t="array" ref="G989">IF(ROW()&lt;=ROWS(Table1[]), INDEX(Table1[Subregion], ROW()), INDEX(Table2[Subregion], ROW()-ROWS(Table1[])))</f>
        <v>0</v>
      </c>
      <c r="H989" t="str" cm="1">
        <f t="array" ref="H989">IF(ROW()&lt;=ROWS(Table1[]), INDEX(Table1[Stratum], ROW()), INDEX(Table2[Stratum], ROW()-ROWS(Table1[])))</f>
        <v>Chipps Island</v>
      </c>
      <c r="I989" cm="1">
        <f t="array" ref="I989">IF(ROW()&lt;=ROWS(Table1[]), INDEX(Table1[Fork Length], ROW()), INDEX(Table2[Length], ROW()-ROWS(Table1[])))</f>
        <v>117</v>
      </c>
      <c r="J989" cm="1">
        <f t="array" ref="J989">IF(ROW()&lt;=ROWS(Table1[]), INDEX(Table1[Catch], ROW()), INDEX(Table2[Frequency], ROW()-ROWS(Table1[])))</f>
        <v>1</v>
      </c>
      <c r="K989" t="str" cm="1">
        <f t="array" ref="K989">IF(ROW()&lt;=ROWS(Table1[]), INDEX(Table1[Life Stage], ROW()), INDEX(Table2[Life Stage], ROW()-ROWS(Table1[])))</f>
        <v>Adult</v>
      </c>
      <c r="L989" s="50" cm="1">
        <f t="array" ref="L989">IF(ROW()&lt;=ROWS(Table1[]), INDEX(Table1[SalvageSum], ROW()), INDEX(Table2[SalvageSum], ROW()-ROWS(Table1[])))</f>
        <v>0</v>
      </c>
      <c r="M989" s="50" cm="1">
        <f t="array" ref="M989">IF(ROW()&lt;=ROWS(Table1[]), INDEX(Table1[ExpSalv], ROW()), INDEX(Table2[ExpSalv], ROW()-ROWS(Table1[])))</f>
        <v>0</v>
      </c>
      <c r="N989" t="str" cm="1">
        <f t="array" ref="N989">IF(ROW()&lt;=ROWS(Table1[]), INDEX(Table1[Agency], ROW()), INDEX(Table2[Agency], ROW()-ROWS(Table1[])))</f>
        <v>USFWS</v>
      </c>
      <c r="O989" cm="1">
        <f t="array" ref="O989">IF(ROW()&lt;=ROWS(Table1[]), INDEX(Table1[Notes], ROW()), INDEX(Table2[Comments], ROW()-ROWS(Table1[])))</f>
        <v>0</v>
      </c>
    </row>
    <row r="990" spans="1:15" x14ac:dyDescent="0.25">
      <c r="A990" cm="1">
        <f t="array" ref="A990">IF(ROW()&lt;=ROWS(Table1[]), INDEX(Table1[SurveyNo], ROW()), INDEX(Table2[SurveyNo], ROW()-ROWS(Table1[])))</f>
        <v>0</v>
      </c>
      <c r="B990" s="77" cm="1">
        <f t="array" ref="B990">IF(ROW()&lt;=ROWS(Table1[]), INDEX(Table1[Date], ROW()), INDEX(Table2[Date], ROW()-ROWS(Table1[])))</f>
        <v>45709</v>
      </c>
      <c r="C990" cm="1">
        <f t="array" ref="C990">IF(ROW()&lt;=ROWS(Table1[]), INDEX(Table1[SampleID], ROW()), INDEX(Table2[SampleID], ROW()-ROWS(Table1[])))</f>
        <v>0</v>
      </c>
      <c r="D990" t="str" cm="1">
        <f t="array" ref="D990">IF(ROW()&lt;=ROWS(Table1[]), INDEX(Table1[Survey], ROW()), INDEX(Table2[Survey], ROW()-ROWS(Table1[])))</f>
        <v>Chipps</v>
      </c>
      <c r="E990" t="str" cm="1">
        <f t="array" ref="E990">IF(ROW()&lt;=ROWS(Table1[]), INDEX(Table1[Station Code], ROW()), INDEX(Table2[Station], ROW()-ROWS(Table1[])))</f>
        <v>SB018S</v>
      </c>
      <c r="F990" cm="1">
        <f t="array" ref="F990">IF(ROW()&lt;=ROWS(Table1[]), INDEX(Table1[Region], ROW()), INDEX(Table2[Region], ROW()-ROWS(Table1[])))</f>
        <v>0</v>
      </c>
      <c r="G990" cm="1">
        <f t="array" ref="G990">IF(ROW()&lt;=ROWS(Table1[]), INDEX(Table1[Subregion], ROW()), INDEX(Table2[Subregion], ROW()-ROWS(Table1[])))</f>
        <v>0</v>
      </c>
      <c r="H990" t="str" cm="1">
        <f t="array" ref="H990">IF(ROW()&lt;=ROWS(Table1[]), INDEX(Table1[Stratum], ROW()), INDEX(Table2[Stratum], ROW()-ROWS(Table1[])))</f>
        <v>Chipps Island</v>
      </c>
      <c r="I990" cm="1">
        <f t="array" ref="I990">IF(ROW()&lt;=ROWS(Table1[]), INDEX(Table1[Fork Length], ROW()), INDEX(Table2[Length], ROW()-ROWS(Table1[])))</f>
        <v>75</v>
      </c>
      <c r="J990" cm="1">
        <f t="array" ref="J990">IF(ROW()&lt;=ROWS(Table1[]), INDEX(Table1[Catch], ROW()), INDEX(Table2[Frequency], ROW()-ROWS(Table1[])))</f>
        <v>1</v>
      </c>
      <c r="K990" t="str" cm="1">
        <f t="array" ref="K990">IF(ROW()&lt;=ROWS(Table1[]), INDEX(Table1[Life Stage], ROW()), INDEX(Table2[Life Stage], ROW()-ROWS(Table1[])))</f>
        <v>Juvenile</v>
      </c>
      <c r="L990" s="50" cm="1">
        <f t="array" ref="L990">IF(ROW()&lt;=ROWS(Table1[]), INDEX(Table1[SalvageSum], ROW()), INDEX(Table2[SalvageSum], ROW()-ROWS(Table1[])))</f>
        <v>0</v>
      </c>
      <c r="M990" s="50" cm="1">
        <f t="array" ref="M990">IF(ROW()&lt;=ROWS(Table1[]), INDEX(Table1[ExpSalv], ROW()), INDEX(Table2[ExpSalv], ROW()-ROWS(Table1[])))</f>
        <v>0</v>
      </c>
      <c r="N990" t="str" cm="1">
        <f t="array" ref="N990">IF(ROW()&lt;=ROWS(Table1[]), INDEX(Table1[Agency], ROW()), INDEX(Table2[Agency], ROW()-ROWS(Table1[])))</f>
        <v>USFWS</v>
      </c>
      <c r="O990" cm="1">
        <f t="array" ref="O990">IF(ROW()&lt;=ROWS(Table1[]), INDEX(Table1[Notes], ROW()), INDEX(Table2[Comments], ROW()-ROWS(Table1[])))</f>
        <v>0</v>
      </c>
    </row>
    <row r="991" spans="1:15" x14ac:dyDescent="0.25">
      <c r="A991" cm="1">
        <f t="array" ref="A991">IF(ROW()&lt;=ROWS(Table1[]), INDEX(Table1[SurveyNo], ROW()), INDEX(Table2[SurveyNo], ROW()-ROWS(Table1[])))</f>
        <v>0</v>
      </c>
      <c r="B991" s="77" cm="1">
        <f t="array" ref="B991">IF(ROW()&lt;=ROWS(Table1[]), INDEX(Table1[Date], ROW()), INDEX(Table2[Date], ROW()-ROWS(Table1[])))</f>
        <v>45709</v>
      </c>
      <c r="C991" cm="1">
        <f t="array" ref="C991">IF(ROW()&lt;=ROWS(Table1[]), INDEX(Table1[SampleID], ROW()), INDEX(Table2[SampleID], ROW()-ROWS(Table1[])))</f>
        <v>0</v>
      </c>
      <c r="D991" t="str" cm="1">
        <f t="array" ref="D991">IF(ROW()&lt;=ROWS(Table1[]), INDEX(Table1[Survey], ROW()), INDEX(Table2[Survey], ROW()-ROWS(Table1[])))</f>
        <v>Chipps</v>
      </c>
      <c r="E991" t="str" cm="1">
        <f t="array" ref="E991">IF(ROW()&lt;=ROWS(Table1[]), INDEX(Table1[Station Code], ROW()), INDEX(Table2[Station], ROW()-ROWS(Table1[])))</f>
        <v>SB018S</v>
      </c>
      <c r="F991" cm="1">
        <f t="array" ref="F991">IF(ROW()&lt;=ROWS(Table1[]), INDEX(Table1[Region], ROW()), INDEX(Table2[Region], ROW()-ROWS(Table1[])))</f>
        <v>0</v>
      </c>
      <c r="G991" cm="1">
        <f t="array" ref="G991">IF(ROW()&lt;=ROWS(Table1[]), INDEX(Table1[Subregion], ROW()), INDEX(Table2[Subregion], ROW()-ROWS(Table1[])))</f>
        <v>0</v>
      </c>
      <c r="H991" t="str" cm="1">
        <f t="array" ref="H991">IF(ROW()&lt;=ROWS(Table1[]), INDEX(Table1[Stratum], ROW()), INDEX(Table2[Stratum], ROW()-ROWS(Table1[])))</f>
        <v>Chipps Island</v>
      </c>
      <c r="I991" cm="1">
        <f t="array" ref="I991">IF(ROW()&lt;=ROWS(Table1[]), INDEX(Table1[Fork Length], ROW()), INDEX(Table2[Length], ROW()-ROWS(Table1[])))</f>
        <v>116</v>
      </c>
      <c r="J991" cm="1">
        <f t="array" ref="J991">IF(ROW()&lt;=ROWS(Table1[]), INDEX(Table1[Catch], ROW()), INDEX(Table2[Frequency], ROW()-ROWS(Table1[])))</f>
        <v>1</v>
      </c>
      <c r="K991" t="str" cm="1">
        <f t="array" ref="K991">IF(ROW()&lt;=ROWS(Table1[]), INDEX(Table1[Life Stage], ROW()), INDEX(Table2[Life Stage], ROW()-ROWS(Table1[])))</f>
        <v>Adult</v>
      </c>
      <c r="L991" s="50" cm="1">
        <f t="array" ref="L991">IF(ROW()&lt;=ROWS(Table1[]), INDEX(Table1[SalvageSum], ROW()), INDEX(Table2[SalvageSum], ROW()-ROWS(Table1[])))</f>
        <v>0</v>
      </c>
      <c r="M991" s="50" cm="1">
        <f t="array" ref="M991">IF(ROW()&lt;=ROWS(Table1[]), INDEX(Table1[ExpSalv], ROW()), INDEX(Table2[ExpSalv], ROW()-ROWS(Table1[])))</f>
        <v>0</v>
      </c>
      <c r="N991" t="str" cm="1">
        <f t="array" ref="N991">IF(ROW()&lt;=ROWS(Table1[]), INDEX(Table1[Agency], ROW()), INDEX(Table2[Agency], ROW()-ROWS(Table1[])))</f>
        <v>USFWS</v>
      </c>
      <c r="O991" cm="1">
        <f t="array" ref="O991">IF(ROW()&lt;=ROWS(Table1[]), INDEX(Table1[Notes], ROW()), INDEX(Table2[Comments], ROW()-ROWS(Table1[])))</f>
        <v>0</v>
      </c>
    </row>
    <row r="992" spans="1:15" x14ac:dyDescent="0.25">
      <c r="A992" cm="1">
        <f t="array" ref="A992">IF(ROW()&lt;=ROWS(Table1[]), INDEX(Table1[SurveyNo], ROW()), INDEX(Table2[SurveyNo], ROW()-ROWS(Table1[])))</f>
        <v>0</v>
      </c>
      <c r="B992" s="77" cm="1">
        <f t="array" ref="B992">IF(ROW()&lt;=ROWS(Table1[]), INDEX(Table1[Date], ROW()), INDEX(Table2[Date], ROW()-ROWS(Table1[])))</f>
        <v>45709</v>
      </c>
      <c r="C992" cm="1">
        <f t="array" ref="C992">IF(ROW()&lt;=ROWS(Table1[]), INDEX(Table1[SampleID], ROW()), INDEX(Table2[SampleID], ROW()-ROWS(Table1[])))</f>
        <v>0</v>
      </c>
      <c r="D992" t="str" cm="1">
        <f t="array" ref="D992">IF(ROW()&lt;=ROWS(Table1[]), INDEX(Table1[Survey], ROW()), INDEX(Table2[Survey], ROW()-ROWS(Table1[])))</f>
        <v>Chipps</v>
      </c>
      <c r="E992" t="str" cm="1">
        <f t="array" ref="E992">IF(ROW()&lt;=ROWS(Table1[]), INDEX(Table1[Station Code], ROW()), INDEX(Table2[Station], ROW()-ROWS(Table1[])))</f>
        <v>SB018S</v>
      </c>
      <c r="F992" cm="1">
        <f t="array" ref="F992">IF(ROW()&lt;=ROWS(Table1[]), INDEX(Table1[Region], ROW()), INDEX(Table2[Region], ROW()-ROWS(Table1[])))</f>
        <v>0</v>
      </c>
      <c r="G992" cm="1">
        <f t="array" ref="G992">IF(ROW()&lt;=ROWS(Table1[]), INDEX(Table1[Subregion], ROW()), INDEX(Table2[Subregion], ROW()-ROWS(Table1[])))</f>
        <v>0</v>
      </c>
      <c r="H992" t="str" cm="1">
        <f t="array" ref="H992">IF(ROW()&lt;=ROWS(Table1[]), INDEX(Table1[Stratum], ROW()), INDEX(Table2[Stratum], ROW()-ROWS(Table1[])))</f>
        <v>Chipps Island</v>
      </c>
      <c r="I992" cm="1">
        <f t="array" ref="I992">IF(ROW()&lt;=ROWS(Table1[]), INDEX(Table1[Fork Length], ROW()), INDEX(Table2[Length], ROW()-ROWS(Table1[])))</f>
        <v>79</v>
      </c>
      <c r="J992" cm="1">
        <f t="array" ref="J992">IF(ROW()&lt;=ROWS(Table1[]), INDEX(Table1[Catch], ROW()), INDEX(Table2[Frequency], ROW()-ROWS(Table1[])))</f>
        <v>1</v>
      </c>
      <c r="K992" t="str" cm="1">
        <f t="array" ref="K992">IF(ROW()&lt;=ROWS(Table1[]), INDEX(Table1[Life Stage], ROW()), INDEX(Table2[Life Stage], ROW()-ROWS(Table1[])))</f>
        <v>Juvenile</v>
      </c>
      <c r="L992" s="50" cm="1">
        <f t="array" ref="L992">IF(ROW()&lt;=ROWS(Table1[]), INDEX(Table1[SalvageSum], ROW()), INDEX(Table2[SalvageSum], ROW()-ROWS(Table1[])))</f>
        <v>0</v>
      </c>
      <c r="M992" s="50" cm="1">
        <f t="array" ref="M992">IF(ROW()&lt;=ROWS(Table1[]), INDEX(Table1[ExpSalv], ROW()), INDEX(Table2[ExpSalv], ROW()-ROWS(Table1[])))</f>
        <v>0</v>
      </c>
      <c r="N992" t="str" cm="1">
        <f t="array" ref="N992">IF(ROW()&lt;=ROWS(Table1[]), INDEX(Table1[Agency], ROW()), INDEX(Table2[Agency], ROW()-ROWS(Table1[])))</f>
        <v>USFWS</v>
      </c>
      <c r="O992" cm="1">
        <f t="array" ref="O992">IF(ROW()&lt;=ROWS(Table1[]), INDEX(Table1[Notes], ROW()), INDEX(Table2[Comments], ROW()-ROWS(Table1[])))</f>
        <v>0</v>
      </c>
    </row>
    <row r="993" spans="1:15" x14ac:dyDescent="0.25">
      <c r="A993" cm="1">
        <f t="array" ref="A993">IF(ROW()&lt;=ROWS(Table1[]), INDEX(Table1[SurveyNo], ROW()), INDEX(Table2[SurveyNo], ROW()-ROWS(Table1[])))</f>
        <v>0</v>
      </c>
      <c r="B993" s="77" cm="1">
        <f t="array" ref="B993">IF(ROW()&lt;=ROWS(Table1[]), INDEX(Table1[Date], ROW()), INDEX(Table2[Date], ROW()-ROWS(Table1[])))</f>
        <v>45709</v>
      </c>
      <c r="C993" cm="1">
        <f t="array" ref="C993">IF(ROW()&lt;=ROWS(Table1[]), INDEX(Table1[SampleID], ROW()), INDEX(Table2[SampleID], ROW()-ROWS(Table1[])))</f>
        <v>0</v>
      </c>
      <c r="D993" t="str" cm="1">
        <f t="array" ref="D993">IF(ROW()&lt;=ROWS(Table1[]), INDEX(Table1[Survey], ROW()), INDEX(Table2[Survey], ROW()-ROWS(Table1[])))</f>
        <v>Chipps</v>
      </c>
      <c r="E993" t="str" cm="1">
        <f t="array" ref="E993">IF(ROW()&lt;=ROWS(Table1[]), INDEX(Table1[Station Code], ROW()), INDEX(Table2[Station], ROW()-ROWS(Table1[])))</f>
        <v>SB018S</v>
      </c>
      <c r="F993" cm="1">
        <f t="array" ref="F993">IF(ROW()&lt;=ROWS(Table1[]), INDEX(Table1[Region], ROW()), INDEX(Table2[Region], ROW()-ROWS(Table1[])))</f>
        <v>0</v>
      </c>
      <c r="G993" cm="1">
        <f t="array" ref="G993">IF(ROW()&lt;=ROWS(Table1[]), INDEX(Table1[Subregion], ROW()), INDEX(Table2[Subregion], ROW()-ROWS(Table1[])))</f>
        <v>0</v>
      </c>
      <c r="H993" t="str" cm="1">
        <f t="array" ref="H993">IF(ROW()&lt;=ROWS(Table1[]), INDEX(Table1[Stratum], ROW()), INDEX(Table2[Stratum], ROW()-ROWS(Table1[])))</f>
        <v>Chipps Island</v>
      </c>
      <c r="I993" cm="1">
        <f t="array" ref="I993">IF(ROW()&lt;=ROWS(Table1[]), INDEX(Table1[Fork Length], ROW()), INDEX(Table2[Length], ROW()-ROWS(Table1[])))</f>
        <v>80</v>
      </c>
      <c r="J993" cm="1">
        <f t="array" ref="J993">IF(ROW()&lt;=ROWS(Table1[]), INDEX(Table1[Catch], ROW()), INDEX(Table2[Frequency], ROW()-ROWS(Table1[])))</f>
        <v>1</v>
      </c>
      <c r="K993" t="str" cm="1">
        <f t="array" ref="K993">IF(ROW()&lt;=ROWS(Table1[]), INDEX(Table1[Life Stage], ROW()), INDEX(Table2[Life Stage], ROW()-ROWS(Table1[])))</f>
        <v>Juvenile</v>
      </c>
      <c r="L993" s="50" cm="1">
        <f t="array" ref="L993">IF(ROW()&lt;=ROWS(Table1[]), INDEX(Table1[SalvageSum], ROW()), INDEX(Table2[SalvageSum], ROW()-ROWS(Table1[])))</f>
        <v>0</v>
      </c>
      <c r="M993" s="50" cm="1">
        <f t="array" ref="M993">IF(ROW()&lt;=ROWS(Table1[]), INDEX(Table1[ExpSalv], ROW()), INDEX(Table2[ExpSalv], ROW()-ROWS(Table1[])))</f>
        <v>0</v>
      </c>
      <c r="N993" t="str" cm="1">
        <f t="array" ref="N993">IF(ROW()&lt;=ROWS(Table1[]), INDEX(Table1[Agency], ROW()), INDEX(Table2[Agency], ROW()-ROWS(Table1[])))</f>
        <v>USFWS</v>
      </c>
      <c r="O993" cm="1">
        <f t="array" ref="O993">IF(ROW()&lt;=ROWS(Table1[]), INDEX(Table1[Notes], ROW()), INDEX(Table2[Comments], ROW()-ROWS(Table1[])))</f>
        <v>0</v>
      </c>
    </row>
    <row r="994" spans="1:15" x14ac:dyDescent="0.25">
      <c r="A994" cm="1">
        <f t="array" ref="A994">IF(ROW()&lt;=ROWS(Table1[]), INDEX(Table1[SurveyNo], ROW()), INDEX(Table2[SurveyNo], ROW()-ROWS(Table1[])))</f>
        <v>0</v>
      </c>
      <c r="B994" s="77" cm="1">
        <f t="array" ref="B994">IF(ROW()&lt;=ROWS(Table1[]), INDEX(Table1[Date], ROW()), INDEX(Table2[Date], ROW()-ROWS(Table1[])))</f>
        <v>45709</v>
      </c>
      <c r="C994" cm="1">
        <f t="array" ref="C994">IF(ROW()&lt;=ROWS(Table1[]), INDEX(Table1[SampleID], ROW()), INDEX(Table2[SampleID], ROW()-ROWS(Table1[])))</f>
        <v>0</v>
      </c>
      <c r="D994" t="str" cm="1">
        <f t="array" ref="D994">IF(ROW()&lt;=ROWS(Table1[]), INDEX(Table1[Survey], ROW()), INDEX(Table2[Survey], ROW()-ROWS(Table1[])))</f>
        <v>Chipps</v>
      </c>
      <c r="E994" t="str" cm="1">
        <f t="array" ref="E994">IF(ROW()&lt;=ROWS(Table1[]), INDEX(Table1[Station Code], ROW()), INDEX(Table2[Station], ROW()-ROWS(Table1[])))</f>
        <v>SB018S</v>
      </c>
      <c r="F994" cm="1">
        <f t="array" ref="F994">IF(ROW()&lt;=ROWS(Table1[]), INDEX(Table1[Region], ROW()), INDEX(Table2[Region], ROW()-ROWS(Table1[])))</f>
        <v>0</v>
      </c>
      <c r="G994" cm="1">
        <f t="array" ref="G994">IF(ROW()&lt;=ROWS(Table1[]), INDEX(Table1[Subregion], ROW()), INDEX(Table2[Subregion], ROW()-ROWS(Table1[])))</f>
        <v>0</v>
      </c>
      <c r="H994" t="str" cm="1">
        <f t="array" ref="H994">IF(ROW()&lt;=ROWS(Table1[]), INDEX(Table1[Stratum], ROW()), INDEX(Table2[Stratum], ROW()-ROWS(Table1[])))</f>
        <v>Chipps Island</v>
      </c>
      <c r="I994" cm="1">
        <f t="array" ref="I994">IF(ROW()&lt;=ROWS(Table1[]), INDEX(Table1[Fork Length], ROW()), INDEX(Table2[Length], ROW()-ROWS(Table1[])))</f>
        <v>112</v>
      </c>
      <c r="J994" cm="1">
        <f t="array" ref="J994">IF(ROW()&lt;=ROWS(Table1[]), INDEX(Table1[Catch], ROW()), INDEX(Table2[Frequency], ROW()-ROWS(Table1[])))</f>
        <v>1</v>
      </c>
      <c r="K994" t="str" cm="1">
        <f t="array" ref="K994">IF(ROW()&lt;=ROWS(Table1[]), INDEX(Table1[Life Stage], ROW()), INDEX(Table2[Life Stage], ROW()-ROWS(Table1[])))</f>
        <v>Adult</v>
      </c>
      <c r="L994" s="50" cm="1">
        <f t="array" ref="L994">IF(ROW()&lt;=ROWS(Table1[]), INDEX(Table1[SalvageSum], ROW()), INDEX(Table2[SalvageSum], ROW()-ROWS(Table1[])))</f>
        <v>0</v>
      </c>
      <c r="M994" s="50" cm="1">
        <f t="array" ref="M994">IF(ROW()&lt;=ROWS(Table1[]), INDEX(Table1[ExpSalv], ROW()), INDEX(Table2[ExpSalv], ROW()-ROWS(Table1[])))</f>
        <v>0</v>
      </c>
      <c r="N994" t="str" cm="1">
        <f t="array" ref="N994">IF(ROW()&lt;=ROWS(Table1[]), INDEX(Table1[Agency], ROW()), INDEX(Table2[Agency], ROW()-ROWS(Table1[])))</f>
        <v>USFWS</v>
      </c>
      <c r="O994" cm="1">
        <f t="array" ref="O994">IF(ROW()&lt;=ROWS(Table1[]), INDEX(Table1[Notes], ROW()), INDEX(Table2[Comments], ROW()-ROWS(Table1[])))</f>
        <v>0</v>
      </c>
    </row>
    <row r="995" spans="1:15" x14ac:dyDescent="0.25">
      <c r="A995" cm="1">
        <f t="array" ref="A995">IF(ROW()&lt;=ROWS(Table1[]), INDEX(Table1[SurveyNo], ROW()), INDEX(Table2[SurveyNo], ROW()-ROWS(Table1[])))</f>
        <v>0</v>
      </c>
      <c r="B995" s="77" cm="1">
        <f t="array" ref="B995">IF(ROW()&lt;=ROWS(Table1[]), INDEX(Table1[Date], ROW()), INDEX(Table2[Date], ROW()-ROWS(Table1[])))</f>
        <v>45714</v>
      </c>
      <c r="C995" cm="1">
        <f t="array" ref="C995">IF(ROW()&lt;=ROWS(Table1[]), INDEX(Table1[SampleID], ROW()), INDEX(Table2[SampleID], ROW()-ROWS(Table1[])))</f>
        <v>726393</v>
      </c>
      <c r="D995" t="str" cm="1">
        <f t="array" ref="D995">IF(ROW()&lt;=ROWS(Table1[]), INDEX(Table1[Survey], ROW()), INDEX(Table2[Survey], ROW()-ROWS(Table1[])))</f>
        <v>EDSM</v>
      </c>
      <c r="E995" t="str" cm="1">
        <f t="array" ref="E995">IF(ROW()&lt;=ROWS(Table1[]), INDEX(Table1[Station Code], ROW()), INDEX(Table2[Station], ROW()-ROWS(Table1[])))</f>
        <v>25-31-SM01</v>
      </c>
      <c r="F995" t="str" cm="1">
        <f t="array" ref="F995">IF(ROW()&lt;=ROWS(Table1[]), INDEX(Table1[Region], ROW()), INDEX(Table2[Region], ROW()-ROWS(Table1[])))</f>
        <v>West</v>
      </c>
      <c r="G995" t="str" cm="1">
        <f t="array" ref="G995">IF(ROW()&lt;=ROWS(Table1[]), INDEX(Table1[Subregion], ROW()), INDEX(Table2[Subregion], ROW()-ROWS(Table1[])))</f>
        <v>Suisun Marsh</v>
      </c>
      <c r="H995" t="str" cm="1">
        <f t="array" ref="H995">IF(ROW()&lt;=ROWS(Table1[]), INDEX(Table1[Stratum], ROW()), INDEX(Table2[Stratum], ROW()-ROWS(Table1[])))</f>
        <v>Suisun Marsh</v>
      </c>
      <c r="I995" cm="1">
        <f t="array" ref="I995">IF(ROW()&lt;=ROWS(Table1[]), INDEX(Table1[Fork Length], ROW()), INDEX(Table2[Length], ROW()-ROWS(Table1[])))</f>
        <v>86</v>
      </c>
      <c r="J995" cm="1">
        <f t="array" ref="J995">IF(ROW()&lt;=ROWS(Table1[]), INDEX(Table1[Catch], ROW()), INDEX(Table2[Frequency], ROW()-ROWS(Table1[])))</f>
        <v>1</v>
      </c>
      <c r="K995" t="str" cm="1">
        <f t="array" ref="K995">IF(ROW()&lt;=ROWS(Table1[]), INDEX(Table1[Life Stage], ROW()), INDEX(Table2[Life Stage], ROW()-ROWS(Table1[])))</f>
        <v>Adult</v>
      </c>
      <c r="L995" s="50" cm="1">
        <f t="array" ref="L995">IF(ROW()&lt;=ROWS(Table1[]), INDEX(Table1[SalvageSum], ROW()), INDEX(Table2[SalvageSum], ROW()-ROWS(Table1[])))</f>
        <v>0</v>
      </c>
      <c r="M995" s="50" cm="1">
        <f t="array" ref="M995">IF(ROW()&lt;=ROWS(Table1[]), INDEX(Table1[ExpSalv], ROW()), INDEX(Table2[ExpSalv], ROW()-ROWS(Table1[])))</f>
        <v>0</v>
      </c>
      <c r="N995" t="str" cm="1">
        <f t="array" ref="N995">IF(ROW()&lt;=ROWS(Table1[]), INDEX(Table1[Agency], ROW()), INDEX(Table2[Agency], ROW()-ROWS(Table1[])))</f>
        <v>USFWS</v>
      </c>
      <c r="O995" cm="1">
        <f t="array" ref="O995">IF(ROW()&lt;=ROWS(Table1[]), INDEX(Table1[Notes], ROW()), INDEX(Table2[Comments], ROW()-ROWS(Table1[])))</f>
        <v>0</v>
      </c>
    </row>
    <row r="996" spans="1:15" x14ac:dyDescent="0.25">
      <c r="A996" cm="1">
        <f t="array" ref="A996">IF(ROW()&lt;=ROWS(Table1[]), INDEX(Table1[SurveyNo], ROW()), INDEX(Table2[SurveyNo], ROW()-ROWS(Table1[])))</f>
        <v>0</v>
      </c>
      <c r="B996" s="77" cm="1">
        <f t="array" ref="B996">IF(ROW()&lt;=ROWS(Table1[]), INDEX(Table1[Date], ROW()), INDEX(Table2[Date], ROW()-ROWS(Table1[])))</f>
        <v>45715</v>
      </c>
      <c r="C996" cm="1">
        <f t="array" ref="C996">IF(ROW()&lt;=ROWS(Table1[]), INDEX(Table1[SampleID], ROW()), INDEX(Table2[SampleID], ROW()-ROWS(Table1[])))</f>
        <v>726455</v>
      </c>
      <c r="D996" t="str" cm="1">
        <f t="array" ref="D996">IF(ROW()&lt;=ROWS(Table1[]), INDEX(Table1[Survey], ROW()), INDEX(Table2[Survey], ROW()-ROWS(Table1[])))</f>
        <v>EDSM</v>
      </c>
      <c r="E996" t="str" cm="1">
        <f t="array" ref="E996">IF(ROW()&lt;=ROWS(Table1[]), INDEX(Table1[Station Code], ROW()), INDEX(Table2[Station], ROW()-ROWS(Table1[])))</f>
        <v>25-31-SB05</v>
      </c>
      <c r="F996" t="str" cm="1">
        <f t="array" ref="F996">IF(ROW()&lt;=ROWS(Table1[]), INDEX(Table1[Region], ROW()), INDEX(Table2[Region], ROW()-ROWS(Table1[])))</f>
        <v>West</v>
      </c>
      <c r="G996" t="str" cm="1">
        <f t="array" ref="G996">IF(ROW()&lt;=ROWS(Table1[]), INDEX(Table1[Subregion], ROW()), INDEX(Table2[Subregion], ROW()-ROWS(Table1[])))</f>
        <v>Mid Suisun Bay</v>
      </c>
      <c r="H996" t="str" cm="1">
        <f t="array" ref="H996">IF(ROW()&lt;=ROWS(Table1[]), INDEX(Table1[Stratum], ROW()), INDEX(Table2[Stratum], ROW()-ROWS(Table1[])))</f>
        <v>Suisun Bay</v>
      </c>
      <c r="I996" cm="1">
        <f t="array" ref="I996">IF(ROW()&lt;=ROWS(Table1[]), INDEX(Table1[Fork Length], ROW()), INDEX(Table2[Length], ROW()-ROWS(Table1[])))</f>
        <v>90</v>
      </c>
      <c r="J996" cm="1">
        <f t="array" ref="J996">IF(ROW()&lt;=ROWS(Table1[]), INDEX(Table1[Catch], ROW()), INDEX(Table2[Frequency], ROW()-ROWS(Table1[])))</f>
        <v>1</v>
      </c>
      <c r="K996" t="str" cm="1">
        <f t="array" ref="K996">IF(ROW()&lt;=ROWS(Table1[]), INDEX(Table1[Life Stage], ROW()), INDEX(Table2[Life Stage], ROW()-ROWS(Table1[])))</f>
        <v>Adult</v>
      </c>
      <c r="L996" s="50" cm="1">
        <f t="array" ref="L996">IF(ROW()&lt;=ROWS(Table1[]), INDEX(Table1[SalvageSum], ROW()), INDEX(Table2[SalvageSum], ROW()-ROWS(Table1[])))</f>
        <v>0</v>
      </c>
      <c r="M996" s="50" cm="1">
        <f t="array" ref="M996">IF(ROW()&lt;=ROWS(Table1[]), INDEX(Table1[ExpSalv], ROW()), INDEX(Table2[ExpSalv], ROW()-ROWS(Table1[])))</f>
        <v>0</v>
      </c>
      <c r="N996" t="str" cm="1">
        <f t="array" ref="N996">IF(ROW()&lt;=ROWS(Table1[]), INDEX(Table1[Agency], ROW()), INDEX(Table2[Agency], ROW()-ROWS(Table1[])))</f>
        <v>USFWS</v>
      </c>
      <c r="O996" cm="1">
        <f t="array" ref="O996">IF(ROW()&lt;=ROWS(Table1[]), INDEX(Table1[Notes], ROW()), INDEX(Table2[Comments], ROW()-ROWS(Table1[])))</f>
        <v>0</v>
      </c>
    </row>
    <row r="997" spans="1:15" x14ac:dyDescent="0.25">
      <c r="A997" cm="1">
        <f t="array" ref="A997">IF(ROW()&lt;=ROWS(Table1[]), INDEX(Table1[SurveyNo], ROW()), INDEX(Table2[SurveyNo], ROW()-ROWS(Table1[])))</f>
        <v>0</v>
      </c>
      <c r="B997" s="77" cm="1">
        <f t="array" ref="B997">IF(ROW()&lt;=ROWS(Table1[]), INDEX(Table1[Date], ROW()), INDEX(Table2[Date], ROW()-ROWS(Table1[])))</f>
        <v>45715</v>
      </c>
      <c r="C997" cm="1">
        <f t="array" ref="C997">IF(ROW()&lt;=ROWS(Table1[]), INDEX(Table1[SampleID], ROW()), INDEX(Table2[SampleID], ROW()-ROWS(Table1[])))</f>
        <v>726476</v>
      </c>
      <c r="D997" t="str" cm="1">
        <f t="array" ref="D997">IF(ROW()&lt;=ROWS(Table1[]), INDEX(Table1[Survey], ROW()), INDEX(Table2[Survey], ROW()-ROWS(Table1[])))</f>
        <v>EDSM</v>
      </c>
      <c r="E997" t="str" cm="1">
        <f t="array" ref="E997">IF(ROW()&lt;=ROWS(Table1[]), INDEX(Table1[Station Code], ROW()), INDEX(Table2[Station], ROW()-ROWS(Table1[])))</f>
        <v>25-31-SB02</v>
      </c>
      <c r="F997" t="str" cm="1">
        <f t="array" ref="F997">IF(ROW()&lt;=ROWS(Table1[]), INDEX(Table1[Region], ROW()), INDEX(Table2[Region], ROW()-ROWS(Table1[])))</f>
        <v>West</v>
      </c>
      <c r="G997" t="str" cm="1">
        <f t="array" ref="G997">IF(ROW()&lt;=ROWS(Table1[]), INDEX(Table1[Subregion], ROW()), INDEX(Table2[Subregion], ROW()-ROWS(Table1[])))</f>
        <v>Mid Suisun Bay</v>
      </c>
      <c r="H997" t="str" cm="1">
        <f t="array" ref="H997">IF(ROW()&lt;=ROWS(Table1[]), INDEX(Table1[Stratum], ROW()), INDEX(Table2[Stratum], ROW()-ROWS(Table1[])))</f>
        <v>Suisun Bay</v>
      </c>
      <c r="I997" cm="1">
        <f t="array" ref="I997">IF(ROW()&lt;=ROWS(Table1[]), INDEX(Table1[Fork Length], ROW()), INDEX(Table2[Length], ROW()-ROWS(Table1[])))</f>
        <v>74</v>
      </c>
      <c r="J997" cm="1">
        <f t="array" ref="J997">IF(ROW()&lt;=ROWS(Table1[]), INDEX(Table1[Catch], ROW()), INDEX(Table2[Frequency], ROW()-ROWS(Table1[])))</f>
        <v>1</v>
      </c>
      <c r="K997" t="str" cm="1">
        <f t="array" ref="K997">IF(ROW()&lt;=ROWS(Table1[]), INDEX(Table1[Life Stage], ROW()), INDEX(Table2[Life Stage], ROW()-ROWS(Table1[])))</f>
        <v>Juvenile</v>
      </c>
      <c r="L997" s="50" cm="1">
        <f t="array" ref="L997">IF(ROW()&lt;=ROWS(Table1[]), INDEX(Table1[SalvageSum], ROW()), INDEX(Table2[SalvageSum], ROW()-ROWS(Table1[])))</f>
        <v>0</v>
      </c>
      <c r="M997" s="50" cm="1">
        <f t="array" ref="M997">IF(ROW()&lt;=ROWS(Table1[]), INDEX(Table1[ExpSalv], ROW()), INDEX(Table2[ExpSalv], ROW()-ROWS(Table1[])))</f>
        <v>0</v>
      </c>
      <c r="N997" t="str" cm="1">
        <f t="array" ref="N997">IF(ROW()&lt;=ROWS(Table1[]), INDEX(Table1[Agency], ROW()), INDEX(Table2[Agency], ROW()-ROWS(Table1[])))</f>
        <v>USFWS</v>
      </c>
      <c r="O997" cm="1">
        <f t="array" ref="O997">IF(ROW()&lt;=ROWS(Table1[]), INDEX(Table1[Notes], ROW()), INDEX(Table2[Comments], ROW()-ROWS(Table1[])))</f>
        <v>0</v>
      </c>
    </row>
    <row r="998" spans="1:15" x14ac:dyDescent="0.25">
      <c r="A998" cm="1">
        <f t="array" ref="A998">IF(ROW()&lt;=ROWS(Table1[]), INDEX(Table1[SurveyNo], ROW()), INDEX(Table2[SurveyNo], ROW()-ROWS(Table1[])))</f>
        <v>0</v>
      </c>
      <c r="B998" s="77" cm="1">
        <f t="array" ref="B998">IF(ROW()&lt;=ROWS(Table1[]), INDEX(Table1[Date], ROW()), INDEX(Table2[Date], ROW()-ROWS(Table1[])))</f>
        <v>45711</v>
      </c>
      <c r="C998" cm="1">
        <f t="array" ref="C998">IF(ROW()&lt;=ROWS(Table1[]), INDEX(Table1[SampleID], ROW()), INDEX(Table2[SampleID], ROW()-ROWS(Table1[])))</f>
        <v>0</v>
      </c>
      <c r="D998" t="str" cm="1">
        <f t="array" ref="D998">IF(ROW()&lt;=ROWS(Table1[]), INDEX(Table1[Survey], ROW()), INDEX(Table2[Survey], ROW()-ROWS(Table1[])))</f>
        <v>Chipps</v>
      </c>
      <c r="E998" t="str" cm="1">
        <f t="array" ref="E998">IF(ROW()&lt;=ROWS(Table1[]), INDEX(Table1[Station Code], ROW()), INDEX(Table2[Station], ROW()-ROWS(Table1[])))</f>
        <v>SB018M</v>
      </c>
      <c r="F998" cm="1">
        <f t="array" ref="F998">IF(ROW()&lt;=ROWS(Table1[]), INDEX(Table1[Region], ROW()), INDEX(Table2[Region], ROW()-ROWS(Table1[])))</f>
        <v>0</v>
      </c>
      <c r="G998" cm="1">
        <f t="array" ref="G998">IF(ROW()&lt;=ROWS(Table1[]), INDEX(Table1[Subregion], ROW()), INDEX(Table2[Subregion], ROW()-ROWS(Table1[])))</f>
        <v>0</v>
      </c>
      <c r="H998" t="str" cm="1">
        <f t="array" ref="H998">IF(ROW()&lt;=ROWS(Table1[]), INDEX(Table1[Stratum], ROW()), INDEX(Table2[Stratum], ROW()-ROWS(Table1[])))</f>
        <v>Chipps Island</v>
      </c>
      <c r="I998" cm="1">
        <f t="array" ref="I998">IF(ROW()&lt;=ROWS(Table1[]), INDEX(Table1[Fork Length], ROW()), INDEX(Table2[Length], ROW()-ROWS(Table1[])))</f>
        <v>86</v>
      </c>
      <c r="J998" cm="1">
        <f t="array" ref="J998">IF(ROW()&lt;=ROWS(Table1[]), INDEX(Table1[Catch], ROW()), INDEX(Table2[Frequency], ROW()-ROWS(Table1[])))</f>
        <v>1</v>
      </c>
      <c r="K998" t="str" cm="1">
        <f t="array" ref="K998">IF(ROW()&lt;=ROWS(Table1[]), INDEX(Table1[Life Stage], ROW()), INDEX(Table2[Life Stage], ROW()-ROWS(Table1[])))</f>
        <v>Adult</v>
      </c>
      <c r="L998" s="50" cm="1">
        <f t="array" ref="L998">IF(ROW()&lt;=ROWS(Table1[]), INDEX(Table1[SalvageSum], ROW()), INDEX(Table2[SalvageSum], ROW()-ROWS(Table1[])))</f>
        <v>0</v>
      </c>
      <c r="M998" s="50" cm="1">
        <f t="array" ref="M998">IF(ROW()&lt;=ROWS(Table1[]), INDEX(Table1[ExpSalv], ROW()), INDEX(Table2[ExpSalv], ROW()-ROWS(Table1[])))</f>
        <v>0</v>
      </c>
      <c r="N998" t="str" cm="1">
        <f t="array" ref="N998">IF(ROW()&lt;=ROWS(Table1[]), INDEX(Table1[Agency], ROW()), INDEX(Table2[Agency], ROW()-ROWS(Table1[])))</f>
        <v>USFWS</v>
      </c>
      <c r="O998" cm="1">
        <f t="array" ref="O998">IF(ROW()&lt;=ROWS(Table1[]), INDEX(Table1[Notes], ROW()), INDEX(Table2[Comments], ROW()-ROWS(Table1[])))</f>
        <v>0</v>
      </c>
    </row>
    <row r="999" spans="1:15" x14ac:dyDescent="0.25">
      <c r="A999" cm="1">
        <f t="array" ref="A999">IF(ROW()&lt;=ROWS(Table1[]), INDEX(Table1[SurveyNo], ROW()), INDEX(Table2[SurveyNo], ROW()-ROWS(Table1[])))</f>
        <v>0</v>
      </c>
      <c r="B999" s="77" cm="1">
        <f t="array" ref="B999">IF(ROW()&lt;=ROWS(Table1[]), INDEX(Table1[Date], ROW()), INDEX(Table2[Date], ROW()-ROWS(Table1[])))</f>
        <v>45711</v>
      </c>
      <c r="C999" cm="1">
        <f t="array" ref="C999">IF(ROW()&lt;=ROWS(Table1[]), INDEX(Table1[SampleID], ROW()), INDEX(Table2[SampleID], ROW()-ROWS(Table1[])))</f>
        <v>0</v>
      </c>
      <c r="D999" t="str" cm="1">
        <f t="array" ref="D999">IF(ROW()&lt;=ROWS(Table1[]), INDEX(Table1[Survey], ROW()), INDEX(Table2[Survey], ROW()-ROWS(Table1[])))</f>
        <v>Chipps</v>
      </c>
      <c r="E999" t="str" cm="1">
        <f t="array" ref="E999">IF(ROW()&lt;=ROWS(Table1[]), INDEX(Table1[Station Code], ROW()), INDEX(Table2[Station], ROW()-ROWS(Table1[])))</f>
        <v>SB018M</v>
      </c>
      <c r="F999" cm="1">
        <f t="array" ref="F999">IF(ROW()&lt;=ROWS(Table1[]), INDEX(Table1[Region], ROW()), INDEX(Table2[Region], ROW()-ROWS(Table1[])))</f>
        <v>0</v>
      </c>
      <c r="G999" cm="1">
        <f t="array" ref="G999">IF(ROW()&lt;=ROWS(Table1[]), INDEX(Table1[Subregion], ROW()), INDEX(Table2[Subregion], ROW()-ROWS(Table1[])))</f>
        <v>0</v>
      </c>
      <c r="H999" t="str" cm="1">
        <f t="array" ref="H999">IF(ROW()&lt;=ROWS(Table1[]), INDEX(Table1[Stratum], ROW()), INDEX(Table2[Stratum], ROW()-ROWS(Table1[])))</f>
        <v>Chipps Island</v>
      </c>
      <c r="I999" cm="1">
        <f t="array" ref="I999">IF(ROW()&lt;=ROWS(Table1[]), INDEX(Table1[Fork Length], ROW()), INDEX(Table2[Length], ROW()-ROWS(Table1[])))</f>
        <v>77</v>
      </c>
      <c r="J999" cm="1">
        <f t="array" ref="J999">IF(ROW()&lt;=ROWS(Table1[]), INDEX(Table1[Catch], ROW()), INDEX(Table2[Frequency], ROW()-ROWS(Table1[])))</f>
        <v>1</v>
      </c>
      <c r="K999" t="str" cm="1">
        <f t="array" ref="K999">IF(ROW()&lt;=ROWS(Table1[]), INDEX(Table1[Life Stage], ROW()), INDEX(Table2[Life Stage], ROW()-ROWS(Table1[])))</f>
        <v>Juvenile</v>
      </c>
      <c r="L999" s="50" cm="1">
        <f t="array" ref="L999">IF(ROW()&lt;=ROWS(Table1[]), INDEX(Table1[SalvageSum], ROW()), INDEX(Table2[SalvageSum], ROW()-ROWS(Table1[])))</f>
        <v>0</v>
      </c>
      <c r="M999" s="50" cm="1">
        <f t="array" ref="M999">IF(ROW()&lt;=ROWS(Table1[]), INDEX(Table1[ExpSalv], ROW()), INDEX(Table2[ExpSalv], ROW()-ROWS(Table1[])))</f>
        <v>0</v>
      </c>
      <c r="N999" t="str" cm="1">
        <f t="array" ref="N999">IF(ROW()&lt;=ROWS(Table1[]), INDEX(Table1[Agency], ROW()), INDEX(Table2[Agency], ROW()-ROWS(Table1[])))</f>
        <v>USFWS</v>
      </c>
      <c r="O999" cm="1">
        <f t="array" ref="O999">IF(ROW()&lt;=ROWS(Table1[]), INDEX(Table1[Notes], ROW()), INDEX(Table2[Comments], ROW()-ROWS(Table1[])))</f>
        <v>0</v>
      </c>
    </row>
    <row r="1000" spans="1:15" x14ac:dyDescent="0.25">
      <c r="A1000" cm="1">
        <f t="array" ref="A1000">IF(ROW()&lt;=ROWS(Table1[]), INDEX(Table1[SurveyNo], ROW()), INDEX(Table2[SurveyNo], ROW()-ROWS(Table1[])))</f>
        <v>0</v>
      </c>
      <c r="B1000" s="77" cm="1">
        <f t="array" ref="B1000">IF(ROW()&lt;=ROWS(Table1[]), INDEX(Table1[Date], ROW()), INDEX(Table2[Date], ROW()-ROWS(Table1[])))</f>
        <v>45711</v>
      </c>
      <c r="C1000" cm="1">
        <f t="array" ref="C1000">IF(ROW()&lt;=ROWS(Table1[]), INDEX(Table1[SampleID], ROW()), INDEX(Table2[SampleID], ROW()-ROWS(Table1[])))</f>
        <v>0</v>
      </c>
      <c r="D1000" t="str" cm="1">
        <f t="array" ref="D1000">IF(ROW()&lt;=ROWS(Table1[]), INDEX(Table1[Survey], ROW()), INDEX(Table2[Survey], ROW()-ROWS(Table1[])))</f>
        <v>Chipps</v>
      </c>
      <c r="E1000" t="str" cm="1">
        <f t="array" ref="E1000">IF(ROW()&lt;=ROWS(Table1[]), INDEX(Table1[Station Code], ROW()), INDEX(Table2[Station], ROW()-ROWS(Table1[])))</f>
        <v>SB018M</v>
      </c>
      <c r="F1000" cm="1">
        <f t="array" ref="F1000">IF(ROW()&lt;=ROWS(Table1[]), INDEX(Table1[Region], ROW()), INDEX(Table2[Region], ROW()-ROWS(Table1[])))</f>
        <v>0</v>
      </c>
      <c r="G1000" cm="1">
        <f t="array" ref="G1000">IF(ROW()&lt;=ROWS(Table1[]), INDEX(Table1[Subregion], ROW()), INDEX(Table2[Subregion], ROW()-ROWS(Table1[])))</f>
        <v>0</v>
      </c>
      <c r="H1000" t="str" cm="1">
        <f t="array" ref="H1000">IF(ROW()&lt;=ROWS(Table1[]), INDEX(Table1[Stratum], ROW()), INDEX(Table2[Stratum], ROW()-ROWS(Table1[])))</f>
        <v>Chipps Island</v>
      </c>
      <c r="I1000" cm="1">
        <f t="array" ref="I1000">IF(ROW()&lt;=ROWS(Table1[]), INDEX(Table1[Fork Length], ROW()), INDEX(Table2[Length], ROW()-ROWS(Table1[])))</f>
        <v>90</v>
      </c>
      <c r="J1000" cm="1">
        <f t="array" ref="J1000">IF(ROW()&lt;=ROWS(Table1[]), INDEX(Table1[Catch], ROW()), INDEX(Table2[Frequency], ROW()-ROWS(Table1[])))</f>
        <v>1</v>
      </c>
      <c r="K1000" t="str" cm="1">
        <f t="array" ref="K1000">IF(ROW()&lt;=ROWS(Table1[]), INDEX(Table1[Life Stage], ROW()), INDEX(Table2[Life Stage], ROW()-ROWS(Table1[])))</f>
        <v>Adult</v>
      </c>
      <c r="L1000" s="50" cm="1">
        <f t="array" ref="L1000">IF(ROW()&lt;=ROWS(Table1[]), INDEX(Table1[SalvageSum], ROW()), INDEX(Table2[SalvageSum], ROW()-ROWS(Table1[])))</f>
        <v>0</v>
      </c>
      <c r="M1000" s="50" cm="1">
        <f t="array" ref="M1000">IF(ROW()&lt;=ROWS(Table1[]), INDEX(Table1[ExpSalv], ROW()), INDEX(Table2[ExpSalv], ROW()-ROWS(Table1[])))</f>
        <v>0</v>
      </c>
      <c r="N1000" t="str" cm="1">
        <f t="array" ref="N1000">IF(ROW()&lt;=ROWS(Table1[]), INDEX(Table1[Agency], ROW()), INDEX(Table2[Agency], ROW()-ROWS(Table1[])))</f>
        <v>USFWS</v>
      </c>
      <c r="O1000" cm="1">
        <f t="array" ref="O1000">IF(ROW()&lt;=ROWS(Table1[]), INDEX(Table1[Notes], ROW()), INDEX(Table2[Comments], ROW()-ROWS(Table1[])))</f>
        <v>0</v>
      </c>
    </row>
    <row r="1001" spans="1:15" x14ac:dyDescent="0.25">
      <c r="A1001" cm="1">
        <f t="array" ref="A1001">IF(ROW()&lt;=ROWS(Table1[]), INDEX(Table1[SurveyNo], ROW()), INDEX(Table2[SurveyNo], ROW()-ROWS(Table1[])))</f>
        <v>0</v>
      </c>
      <c r="B1001" s="77" cm="1">
        <f t="array" ref="B1001">IF(ROW()&lt;=ROWS(Table1[]), INDEX(Table1[Date], ROW()), INDEX(Table2[Date], ROW()-ROWS(Table1[])))</f>
        <v>45711</v>
      </c>
      <c r="C1001" cm="1">
        <f t="array" ref="C1001">IF(ROW()&lt;=ROWS(Table1[]), INDEX(Table1[SampleID], ROW()), INDEX(Table2[SampleID], ROW()-ROWS(Table1[])))</f>
        <v>0</v>
      </c>
      <c r="D1001" t="str" cm="1">
        <f t="array" ref="D1001">IF(ROW()&lt;=ROWS(Table1[]), INDEX(Table1[Survey], ROW()), INDEX(Table2[Survey], ROW()-ROWS(Table1[])))</f>
        <v>Chipps</v>
      </c>
      <c r="E1001" t="str" cm="1">
        <f t="array" ref="E1001">IF(ROW()&lt;=ROWS(Table1[]), INDEX(Table1[Station Code], ROW()), INDEX(Table2[Station], ROW()-ROWS(Table1[])))</f>
        <v>SB018M</v>
      </c>
      <c r="F1001" cm="1">
        <f t="array" ref="F1001">IF(ROW()&lt;=ROWS(Table1[]), INDEX(Table1[Region], ROW()), INDEX(Table2[Region], ROW()-ROWS(Table1[])))</f>
        <v>0</v>
      </c>
      <c r="G1001" cm="1">
        <f t="array" ref="G1001">IF(ROW()&lt;=ROWS(Table1[]), INDEX(Table1[Subregion], ROW()), INDEX(Table2[Subregion], ROW()-ROWS(Table1[])))</f>
        <v>0</v>
      </c>
      <c r="H1001" t="str" cm="1">
        <f t="array" ref="H1001">IF(ROW()&lt;=ROWS(Table1[]), INDEX(Table1[Stratum], ROW()), INDEX(Table2[Stratum], ROW()-ROWS(Table1[])))</f>
        <v>Chipps Island</v>
      </c>
      <c r="I1001" cm="1">
        <f t="array" ref="I1001">IF(ROW()&lt;=ROWS(Table1[]), INDEX(Table1[Fork Length], ROW()), INDEX(Table2[Length], ROW()-ROWS(Table1[])))</f>
        <v>109</v>
      </c>
      <c r="J1001" cm="1">
        <f t="array" ref="J1001">IF(ROW()&lt;=ROWS(Table1[]), INDEX(Table1[Catch], ROW()), INDEX(Table2[Frequency], ROW()-ROWS(Table1[])))</f>
        <v>1</v>
      </c>
      <c r="K1001" t="str" cm="1">
        <f t="array" ref="K1001">IF(ROW()&lt;=ROWS(Table1[]), INDEX(Table1[Life Stage], ROW()), INDEX(Table2[Life Stage], ROW()-ROWS(Table1[])))</f>
        <v>Adult</v>
      </c>
      <c r="L1001" s="50" cm="1">
        <f t="array" ref="L1001">IF(ROW()&lt;=ROWS(Table1[]), INDEX(Table1[SalvageSum], ROW()), INDEX(Table2[SalvageSum], ROW()-ROWS(Table1[])))</f>
        <v>0</v>
      </c>
      <c r="M1001" s="50" cm="1">
        <f t="array" ref="M1001">IF(ROW()&lt;=ROWS(Table1[]), INDEX(Table1[ExpSalv], ROW()), INDEX(Table2[ExpSalv], ROW()-ROWS(Table1[])))</f>
        <v>0</v>
      </c>
      <c r="N1001" t="str" cm="1">
        <f t="array" ref="N1001">IF(ROW()&lt;=ROWS(Table1[]), INDEX(Table1[Agency], ROW()), INDEX(Table2[Agency], ROW()-ROWS(Table1[])))</f>
        <v>USFWS</v>
      </c>
      <c r="O1001" cm="1">
        <f t="array" ref="O1001">IF(ROW()&lt;=ROWS(Table1[]), INDEX(Table1[Notes], ROW()), INDEX(Table2[Comments], ROW()-ROWS(Table1[])))</f>
        <v>0</v>
      </c>
    </row>
    <row r="1002" spans="1:15" x14ac:dyDescent="0.25">
      <c r="A1002" cm="1">
        <f t="array" ref="A1002">IF(ROW()&lt;=ROWS(Table1[]), INDEX(Table1[SurveyNo], ROW()), INDEX(Table2[SurveyNo], ROW()-ROWS(Table1[])))</f>
        <v>0</v>
      </c>
      <c r="B1002" s="77" cm="1">
        <f t="array" ref="B1002">IF(ROW()&lt;=ROWS(Table1[]), INDEX(Table1[Date], ROW()), INDEX(Table2[Date], ROW()-ROWS(Table1[])))</f>
        <v>45711</v>
      </c>
      <c r="C1002" cm="1">
        <f t="array" ref="C1002">IF(ROW()&lt;=ROWS(Table1[]), INDEX(Table1[SampleID], ROW()), INDEX(Table2[SampleID], ROW()-ROWS(Table1[])))</f>
        <v>0</v>
      </c>
      <c r="D1002" t="str" cm="1">
        <f t="array" ref="D1002">IF(ROW()&lt;=ROWS(Table1[]), INDEX(Table1[Survey], ROW()), INDEX(Table2[Survey], ROW()-ROWS(Table1[])))</f>
        <v>Chipps</v>
      </c>
      <c r="E1002" t="str" cm="1">
        <f t="array" ref="E1002">IF(ROW()&lt;=ROWS(Table1[]), INDEX(Table1[Station Code], ROW()), INDEX(Table2[Station], ROW()-ROWS(Table1[])))</f>
        <v>SB018M</v>
      </c>
      <c r="F1002" cm="1">
        <f t="array" ref="F1002">IF(ROW()&lt;=ROWS(Table1[]), INDEX(Table1[Region], ROW()), INDEX(Table2[Region], ROW()-ROWS(Table1[])))</f>
        <v>0</v>
      </c>
      <c r="G1002" cm="1">
        <f t="array" ref="G1002">IF(ROW()&lt;=ROWS(Table1[]), INDEX(Table1[Subregion], ROW()), INDEX(Table2[Subregion], ROW()-ROWS(Table1[])))</f>
        <v>0</v>
      </c>
      <c r="H1002" t="str" cm="1">
        <f t="array" ref="H1002">IF(ROW()&lt;=ROWS(Table1[]), INDEX(Table1[Stratum], ROW()), INDEX(Table2[Stratum], ROW()-ROWS(Table1[])))</f>
        <v>Chipps Island</v>
      </c>
      <c r="I1002" cm="1">
        <f t="array" ref="I1002">IF(ROW()&lt;=ROWS(Table1[]), INDEX(Table1[Fork Length], ROW()), INDEX(Table2[Length], ROW()-ROWS(Table1[])))</f>
        <v>86</v>
      </c>
      <c r="J1002" cm="1">
        <f t="array" ref="J1002">IF(ROW()&lt;=ROWS(Table1[]), INDEX(Table1[Catch], ROW()), INDEX(Table2[Frequency], ROW()-ROWS(Table1[])))</f>
        <v>1</v>
      </c>
      <c r="K1002" t="str" cm="1">
        <f t="array" ref="K1002">IF(ROW()&lt;=ROWS(Table1[]), INDEX(Table1[Life Stage], ROW()), INDEX(Table2[Life Stage], ROW()-ROWS(Table1[])))</f>
        <v>Adult</v>
      </c>
      <c r="L1002" s="50" cm="1">
        <f t="array" ref="L1002">IF(ROW()&lt;=ROWS(Table1[]), INDEX(Table1[SalvageSum], ROW()), INDEX(Table2[SalvageSum], ROW()-ROWS(Table1[])))</f>
        <v>0</v>
      </c>
      <c r="M1002" s="50" cm="1">
        <f t="array" ref="M1002">IF(ROW()&lt;=ROWS(Table1[]), INDEX(Table1[ExpSalv], ROW()), INDEX(Table2[ExpSalv], ROW()-ROWS(Table1[])))</f>
        <v>0</v>
      </c>
      <c r="N1002" t="str" cm="1">
        <f t="array" ref="N1002">IF(ROW()&lt;=ROWS(Table1[]), INDEX(Table1[Agency], ROW()), INDEX(Table2[Agency], ROW()-ROWS(Table1[])))</f>
        <v>USFWS</v>
      </c>
      <c r="O1002" cm="1">
        <f t="array" ref="O1002">IF(ROW()&lt;=ROWS(Table1[]), INDEX(Table1[Notes], ROW()), INDEX(Table2[Comments], ROW()-ROWS(Table1[])))</f>
        <v>0</v>
      </c>
    </row>
    <row r="1003" spans="1:15" x14ac:dyDescent="0.25">
      <c r="A1003" cm="1">
        <f t="array" ref="A1003">IF(ROW()&lt;=ROWS(Table1[]), INDEX(Table1[SurveyNo], ROW()), INDEX(Table2[SurveyNo], ROW()-ROWS(Table1[])))</f>
        <v>0</v>
      </c>
      <c r="B1003" s="77" cm="1">
        <f t="array" ref="B1003">IF(ROW()&lt;=ROWS(Table1[]), INDEX(Table1[Date], ROW()), INDEX(Table2[Date], ROW()-ROWS(Table1[])))</f>
        <v>45711</v>
      </c>
      <c r="C1003" cm="1">
        <f t="array" ref="C1003">IF(ROW()&lt;=ROWS(Table1[]), INDEX(Table1[SampleID], ROW()), INDEX(Table2[SampleID], ROW()-ROWS(Table1[])))</f>
        <v>0</v>
      </c>
      <c r="D1003" t="str" cm="1">
        <f t="array" ref="D1003">IF(ROW()&lt;=ROWS(Table1[]), INDEX(Table1[Survey], ROW()), INDEX(Table2[Survey], ROW()-ROWS(Table1[])))</f>
        <v>Chipps</v>
      </c>
      <c r="E1003" t="str" cm="1">
        <f t="array" ref="E1003">IF(ROW()&lt;=ROWS(Table1[]), INDEX(Table1[Station Code], ROW()), INDEX(Table2[Station], ROW()-ROWS(Table1[])))</f>
        <v>SB018M</v>
      </c>
      <c r="F1003" cm="1">
        <f t="array" ref="F1003">IF(ROW()&lt;=ROWS(Table1[]), INDEX(Table1[Region], ROW()), INDEX(Table2[Region], ROW()-ROWS(Table1[])))</f>
        <v>0</v>
      </c>
      <c r="G1003" cm="1">
        <f t="array" ref="G1003">IF(ROW()&lt;=ROWS(Table1[]), INDEX(Table1[Subregion], ROW()), INDEX(Table2[Subregion], ROW()-ROWS(Table1[])))</f>
        <v>0</v>
      </c>
      <c r="H1003" t="str" cm="1">
        <f t="array" ref="H1003">IF(ROW()&lt;=ROWS(Table1[]), INDEX(Table1[Stratum], ROW()), INDEX(Table2[Stratum], ROW()-ROWS(Table1[])))</f>
        <v>Chipps Island</v>
      </c>
      <c r="I1003" cm="1">
        <f t="array" ref="I1003">IF(ROW()&lt;=ROWS(Table1[]), INDEX(Table1[Fork Length], ROW()), INDEX(Table2[Length], ROW()-ROWS(Table1[])))</f>
        <v>104</v>
      </c>
      <c r="J1003" cm="1">
        <f t="array" ref="J1003">IF(ROW()&lt;=ROWS(Table1[]), INDEX(Table1[Catch], ROW()), INDEX(Table2[Frequency], ROW()-ROWS(Table1[])))</f>
        <v>1</v>
      </c>
      <c r="K1003" t="str" cm="1">
        <f t="array" ref="K1003">IF(ROW()&lt;=ROWS(Table1[]), INDEX(Table1[Life Stage], ROW()), INDEX(Table2[Life Stage], ROW()-ROWS(Table1[])))</f>
        <v>Adult</v>
      </c>
      <c r="L1003" s="50" cm="1">
        <f t="array" ref="L1003">IF(ROW()&lt;=ROWS(Table1[]), INDEX(Table1[SalvageSum], ROW()), INDEX(Table2[SalvageSum], ROW()-ROWS(Table1[])))</f>
        <v>0</v>
      </c>
      <c r="M1003" s="50" cm="1">
        <f t="array" ref="M1003">IF(ROW()&lt;=ROWS(Table1[]), INDEX(Table1[ExpSalv], ROW()), INDEX(Table2[ExpSalv], ROW()-ROWS(Table1[])))</f>
        <v>0</v>
      </c>
      <c r="N1003" t="str" cm="1">
        <f t="array" ref="N1003">IF(ROW()&lt;=ROWS(Table1[]), INDEX(Table1[Agency], ROW()), INDEX(Table2[Agency], ROW()-ROWS(Table1[])))</f>
        <v>USFWS</v>
      </c>
      <c r="O1003" cm="1">
        <f t="array" ref="O1003">IF(ROW()&lt;=ROWS(Table1[]), INDEX(Table1[Notes], ROW()), INDEX(Table2[Comments], ROW()-ROWS(Table1[])))</f>
        <v>0</v>
      </c>
    </row>
    <row r="1004" spans="1:15" x14ac:dyDescent="0.25">
      <c r="A1004" cm="1">
        <f t="array" ref="A1004">IF(ROW()&lt;=ROWS(Table1[]), INDEX(Table1[SurveyNo], ROW()), INDEX(Table2[SurveyNo], ROW()-ROWS(Table1[])))</f>
        <v>0</v>
      </c>
      <c r="B1004" s="77" cm="1">
        <f t="array" ref="B1004">IF(ROW()&lt;=ROWS(Table1[]), INDEX(Table1[Date], ROW()), INDEX(Table2[Date], ROW()-ROWS(Table1[])))</f>
        <v>45711</v>
      </c>
      <c r="C1004" cm="1">
        <f t="array" ref="C1004">IF(ROW()&lt;=ROWS(Table1[]), INDEX(Table1[SampleID], ROW()), INDEX(Table2[SampleID], ROW()-ROWS(Table1[])))</f>
        <v>0</v>
      </c>
      <c r="D1004" t="str" cm="1">
        <f t="array" ref="D1004">IF(ROW()&lt;=ROWS(Table1[]), INDEX(Table1[Survey], ROW()), INDEX(Table2[Survey], ROW()-ROWS(Table1[])))</f>
        <v>Chipps</v>
      </c>
      <c r="E1004" t="str" cm="1">
        <f t="array" ref="E1004">IF(ROW()&lt;=ROWS(Table1[]), INDEX(Table1[Station Code], ROW()), INDEX(Table2[Station], ROW()-ROWS(Table1[])))</f>
        <v>SB018M</v>
      </c>
      <c r="F1004" cm="1">
        <f t="array" ref="F1004">IF(ROW()&lt;=ROWS(Table1[]), INDEX(Table1[Region], ROW()), INDEX(Table2[Region], ROW()-ROWS(Table1[])))</f>
        <v>0</v>
      </c>
      <c r="G1004" cm="1">
        <f t="array" ref="G1004">IF(ROW()&lt;=ROWS(Table1[]), INDEX(Table1[Subregion], ROW()), INDEX(Table2[Subregion], ROW()-ROWS(Table1[])))</f>
        <v>0</v>
      </c>
      <c r="H1004" t="str" cm="1">
        <f t="array" ref="H1004">IF(ROW()&lt;=ROWS(Table1[]), INDEX(Table1[Stratum], ROW()), INDEX(Table2[Stratum], ROW()-ROWS(Table1[])))</f>
        <v>Chipps Island</v>
      </c>
      <c r="I1004" cm="1">
        <f t="array" ref="I1004">IF(ROW()&lt;=ROWS(Table1[]), INDEX(Table1[Fork Length], ROW()), INDEX(Table2[Length], ROW()-ROWS(Table1[])))</f>
        <v>109</v>
      </c>
      <c r="J1004" cm="1">
        <f t="array" ref="J1004">IF(ROW()&lt;=ROWS(Table1[]), INDEX(Table1[Catch], ROW()), INDEX(Table2[Frequency], ROW()-ROWS(Table1[])))</f>
        <v>1</v>
      </c>
      <c r="K1004" t="str" cm="1">
        <f t="array" ref="K1004">IF(ROW()&lt;=ROWS(Table1[]), INDEX(Table1[Life Stage], ROW()), INDEX(Table2[Life Stage], ROW()-ROWS(Table1[])))</f>
        <v>Adult</v>
      </c>
      <c r="L1004" s="50" cm="1">
        <f t="array" ref="L1004">IF(ROW()&lt;=ROWS(Table1[]), INDEX(Table1[SalvageSum], ROW()), INDEX(Table2[SalvageSum], ROW()-ROWS(Table1[])))</f>
        <v>0</v>
      </c>
      <c r="M1004" s="50" cm="1">
        <f t="array" ref="M1004">IF(ROW()&lt;=ROWS(Table1[]), INDEX(Table1[ExpSalv], ROW()), INDEX(Table2[ExpSalv], ROW()-ROWS(Table1[])))</f>
        <v>0</v>
      </c>
      <c r="N1004" t="str" cm="1">
        <f t="array" ref="N1004">IF(ROW()&lt;=ROWS(Table1[]), INDEX(Table1[Agency], ROW()), INDEX(Table2[Agency], ROW()-ROWS(Table1[])))</f>
        <v>USFWS</v>
      </c>
      <c r="O1004" cm="1">
        <f t="array" ref="O1004">IF(ROW()&lt;=ROWS(Table1[]), INDEX(Table1[Notes], ROW()), INDEX(Table2[Comments], ROW()-ROWS(Table1[])))</f>
        <v>0</v>
      </c>
    </row>
    <row r="1005" spans="1:15" x14ac:dyDescent="0.25">
      <c r="A1005" cm="1">
        <f t="array" ref="A1005">IF(ROW()&lt;=ROWS(Table1[]), INDEX(Table1[SurveyNo], ROW()), INDEX(Table2[SurveyNo], ROW()-ROWS(Table1[])))</f>
        <v>0</v>
      </c>
      <c r="B1005" s="77" cm="1">
        <f t="array" ref="B1005">IF(ROW()&lt;=ROWS(Table1[]), INDEX(Table1[Date], ROW()), INDEX(Table2[Date], ROW()-ROWS(Table1[])))</f>
        <v>45711</v>
      </c>
      <c r="C1005" cm="1">
        <f t="array" ref="C1005">IF(ROW()&lt;=ROWS(Table1[]), INDEX(Table1[SampleID], ROW()), INDEX(Table2[SampleID], ROW()-ROWS(Table1[])))</f>
        <v>0</v>
      </c>
      <c r="D1005" t="str" cm="1">
        <f t="array" ref="D1005">IF(ROW()&lt;=ROWS(Table1[]), INDEX(Table1[Survey], ROW()), INDEX(Table2[Survey], ROW()-ROWS(Table1[])))</f>
        <v>Chipps</v>
      </c>
      <c r="E1005" t="str" cm="1">
        <f t="array" ref="E1005">IF(ROW()&lt;=ROWS(Table1[]), INDEX(Table1[Station Code], ROW()), INDEX(Table2[Station], ROW()-ROWS(Table1[])))</f>
        <v>SB018M</v>
      </c>
      <c r="F1005" cm="1">
        <f t="array" ref="F1005">IF(ROW()&lt;=ROWS(Table1[]), INDEX(Table1[Region], ROW()), INDEX(Table2[Region], ROW()-ROWS(Table1[])))</f>
        <v>0</v>
      </c>
      <c r="G1005" cm="1">
        <f t="array" ref="G1005">IF(ROW()&lt;=ROWS(Table1[]), INDEX(Table1[Subregion], ROW()), INDEX(Table2[Subregion], ROW()-ROWS(Table1[])))</f>
        <v>0</v>
      </c>
      <c r="H1005" t="str" cm="1">
        <f t="array" ref="H1005">IF(ROW()&lt;=ROWS(Table1[]), INDEX(Table1[Stratum], ROW()), INDEX(Table2[Stratum], ROW()-ROWS(Table1[])))</f>
        <v>Chipps Island</v>
      </c>
      <c r="I1005" cm="1">
        <f t="array" ref="I1005">IF(ROW()&lt;=ROWS(Table1[]), INDEX(Table1[Fork Length], ROW()), INDEX(Table2[Length], ROW()-ROWS(Table1[])))</f>
        <v>86</v>
      </c>
      <c r="J1005" cm="1">
        <f t="array" ref="J1005">IF(ROW()&lt;=ROWS(Table1[]), INDEX(Table1[Catch], ROW()), INDEX(Table2[Frequency], ROW()-ROWS(Table1[])))</f>
        <v>1</v>
      </c>
      <c r="K1005" t="str" cm="1">
        <f t="array" ref="K1005">IF(ROW()&lt;=ROWS(Table1[]), INDEX(Table1[Life Stage], ROW()), INDEX(Table2[Life Stage], ROW()-ROWS(Table1[])))</f>
        <v>Adult</v>
      </c>
      <c r="L1005" s="50" cm="1">
        <f t="array" ref="L1005">IF(ROW()&lt;=ROWS(Table1[]), INDEX(Table1[SalvageSum], ROW()), INDEX(Table2[SalvageSum], ROW()-ROWS(Table1[])))</f>
        <v>0</v>
      </c>
      <c r="M1005" s="50" cm="1">
        <f t="array" ref="M1005">IF(ROW()&lt;=ROWS(Table1[]), INDEX(Table1[ExpSalv], ROW()), INDEX(Table2[ExpSalv], ROW()-ROWS(Table1[])))</f>
        <v>0</v>
      </c>
      <c r="N1005" t="str" cm="1">
        <f t="array" ref="N1005">IF(ROW()&lt;=ROWS(Table1[]), INDEX(Table1[Agency], ROW()), INDEX(Table2[Agency], ROW()-ROWS(Table1[])))</f>
        <v>USFWS</v>
      </c>
      <c r="O1005" cm="1">
        <f t="array" ref="O1005">IF(ROW()&lt;=ROWS(Table1[]), INDEX(Table1[Notes], ROW()), INDEX(Table2[Comments], ROW()-ROWS(Table1[])))</f>
        <v>0</v>
      </c>
    </row>
    <row r="1006" spans="1:15" x14ac:dyDescent="0.25">
      <c r="A1006" cm="1">
        <f t="array" ref="A1006">IF(ROW()&lt;=ROWS(Table1[]), INDEX(Table1[SurveyNo], ROW()), INDEX(Table2[SurveyNo], ROW()-ROWS(Table1[])))</f>
        <v>0</v>
      </c>
      <c r="B1006" s="77" cm="1">
        <f t="array" ref="B1006">IF(ROW()&lt;=ROWS(Table1[]), INDEX(Table1[Date], ROW()), INDEX(Table2[Date], ROW()-ROWS(Table1[])))</f>
        <v>45711</v>
      </c>
      <c r="C1006" cm="1">
        <f t="array" ref="C1006">IF(ROW()&lt;=ROWS(Table1[]), INDEX(Table1[SampleID], ROW()), INDEX(Table2[SampleID], ROW()-ROWS(Table1[])))</f>
        <v>0</v>
      </c>
      <c r="D1006" t="str" cm="1">
        <f t="array" ref="D1006">IF(ROW()&lt;=ROWS(Table1[]), INDEX(Table1[Survey], ROW()), INDEX(Table2[Survey], ROW()-ROWS(Table1[])))</f>
        <v>Chipps</v>
      </c>
      <c r="E1006" t="str" cm="1">
        <f t="array" ref="E1006">IF(ROW()&lt;=ROWS(Table1[]), INDEX(Table1[Station Code], ROW()), INDEX(Table2[Station], ROW()-ROWS(Table1[])))</f>
        <v>SB018M</v>
      </c>
      <c r="F1006" cm="1">
        <f t="array" ref="F1006">IF(ROW()&lt;=ROWS(Table1[]), INDEX(Table1[Region], ROW()), INDEX(Table2[Region], ROW()-ROWS(Table1[])))</f>
        <v>0</v>
      </c>
      <c r="G1006" cm="1">
        <f t="array" ref="G1006">IF(ROW()&lt;=ROWS(Table1[]), INDEX(Table1[Subregion], ROW()), INDEX(Table2[Subregion], ROW()-ROWS(Table1[])))</f>
        <v>0</v>
      </c>
      <c r="H1006" t="str" cm="1">
        <f t="array" ref="H1006">IF(ROW()&lt;=ROWS(Table1[]), INDEX(Table1[Stratum], ROW()), INDEX(Table2[Stratum], ROW()-ROWS(Table1[])))</f>
        <v>Chipps Island</v>
      </c>
      <c r="I1006" cm="1">
        <f t="array" ref="I1006">IF(ROW()&lt;=ROWS(Table1[]), INDEX(Table1[Fork Length], ROW()), INDEX(Table2[Length], ROW()-ROWS(Table1[])))</f>
        <v>121</v>
      </c>
      <c r="J1006" cm="1">
        <f t="array" ref="J1006">IF(ROW()&lt;=ROWS(Table1[]), INDEX(Table1[Catch], ROW()), INDEX(Table2[Frequency], ROW()-ROWS(Table1[])))</f>
        <v>1</v>
      </c>
      <c r="K1006" t="str" cm="1">
        <f t="array" ref="K1006">IF(ROW()&lt;=ROWS(Table1[]), INDEX(Table1[Life Stage], ROW()), INDEX(Table2[Life Stage], ROW()-ROWS(Table1[])))</f>
        <v>Adult</v>
      </c>
      <c r="L1006" s="50" cm="1">
        <f t="array" ref="L1006">IF(ROW()&lt;=ROWS(Table1[]), INDEX(Table1[SalvageSum], ROW()), INDEX(Table2[SalvageSum], ROW()-ROWS(Table1[])))</f>
        <v>0</v>
      </c>
      <c r="M1006" s="50" cm="1">
        <f t="array" ref="M1006">IF(ROW()&lt;=ROWS(Table1[]), INDEX(Table1[ExpSalv], ROW()), INDEX(Table2[ExpSalv], ROW()-ROWS(Table1[])))</f>
        <v>0</v>
      </c>
      <c r="N1006" t="str" cm="1">
        <f t="array" ref="N1006">IF(ROW()&lt;=ROWS(Table1[]), INDEX(Table1[Agency], ROW()), INDEX(Table2[Agency], ROW()-ROWS(Table1[])))</f>
        <v>USFWS</v>
      </c>
      <c r="O1006" cm="1">
        <f t="array" ref="O1006">IF(ROW()&lt;=ROWS(Table1[]), INDEX(Table1[Notes], ROW()), INDEX(Table2[Comments], ROW()-ROWS(Table1[])))</f>
        <v>0</v>
      </c>
    </row>
    <row r="1007" spans="1:15" x14ac:dyDescent="0.25">
      <c r="A1007" cm="1">
        <f t="array" ref="A1007">IF(ROW()&lt;=ROWS(Table1[]), INDEX(Table1[SurveyNo], ROW()), INDEX(Table2[SurveyNo], ROW()-ROWS(Table1[])))</f>
        <v>0</v>
      </c>
      <c r="B1007" s="77" cm="1">
        <f t="array" ref="B1007">IF(ROW()&lt;=ROWS(Table1[]), INDEX(Table1[Date], ROW()), INDEX(Table2[Date], ROW()-ROWS(Table1[])))</f>
        <v>45711</v>
      </c>
      <c r="C1007" cm="1">
        <f t="array" ref="C1007">IF(ROW()&lt;=ROWS(Table1[]), INDEX(Table1[SampleID], ROW()), INDEX(Table2[SampleID], ROW()-ROWS(Table1[])))</f>
        <v>0</v>
      </c>
      <c r="D1007" t="str" cm="1">
        <f t="array" ref="D1007">IF(ROW()&lt;=ROWS(Table1[]), INDEX(Table1[Survey], ROW()), INDEX(Table2[Survey], ROW()-ROWS(Table1[])))</f>
        <v>Chipps</v>
      </c>
      <c r="E1007" t="str" cm="1">
        <f t="array" ref="E1007">IF(ROW()&lt;=ROWS(Table1[]), INDEX(Table1[Station Code], ROW()), INDEX(Table2[Station], ROW()-ROWS(Table1[])))</f>
        <v>SB018M</v>
      </c>
      <c r="F1007" cm="1">
        <f t="array" ref="F1007">IF(ROW()&lt;=ROWS(Table1[]), INDEX(Table1[Region], ROW()), INDEX(Table2[Region], ROW()-ROWS(Table1[])))</f>
        <v>0</v>
      </c>
      <c r="G1007" cm="1">
        <f t="array" ref="G1007">IF(ROW()&lt;=ROWS(Table1[]), INDEX(Table1[Subregion], ROW()), INDEX(Table2[Subregion], ROW()-ROWS(Table1[])))</f>
        <v>0</v>
      </c>
      <c r="H1007" t="str" cm="1">
        <f t="array" ref="H1007">IF(ROW()&lt;=ROWS(Table1[]), INDEX(Table1[Stratum], ROW()), INDEX(Table2[Stratum], ROW()-ROWS(Table1[])))</f>
        <v>Chipps Island</v>
      </c>
      <c r="I1007" cm="1">
        <f t="array" ref="I1007">IF(ROW()&lt;=ROWS(Table1[]), INDEX(Table1[Fork Length], ROW()), INDEX(Table2[Length], ROW()-ROWS(Table1[])))</f>
        <v>114</v>
      </c>
      <c r="J1007" cm="1">
        <f t="array" ref="J1007">IF(ROW()&lt;=ROWS(Table1[]), INDEX(Table1[Catch], ROW()), INDEX(Table2[Frequency], ROW()-ROWS(Table1[])))</f>
        <v>1</v>
      </c>
      <c r="K1007" t="str" cm="1">
        <f t="array" ref="K1007">IF(ROW()&lt;=ROWS(Table1[]), INDEX(Table1[Life Stage], ROW()), INDEX(Table2[Life Stage], ROW()-ROWS(Table1[])))</f>
        <v>Adult</v>
      </c>
      <c r="L1007" s="50" cm="1">
        <f t="array" ref="L1007">IF(ROW()&lt;=ROWS(Table1[]), INDEX(Table1[SalvageSum], ROW()), INDEX(Table2[SalvageSum], ROW()-ROWS(Table1[])))</f>
        <v>0</v>
      </c>
      <c r="M1007" s="50" cm="1">
        <f t="array" ref="M1007">IF(ROW()&lt;=ROWS(Table1[]), INDEX(Table1[ExpSalv], ROW()), INDEX(Table2[ExpSalv], ROW()-ROWS(Table1[])))</f>
        <v>0</v>
      </c>
      <c r="N1007" t="str" cm="1">
        <f t="array" ref="N1007">IF(ROW()&lt;=ROWS(Table1[]), INDEX(Table1[Agency], ROW()), INDEX(Table2[Agency], ROW()-ROWS(Table1[])))</f>
        <v>USFWS</v>
      </c>
      <c r="O1007" cm="1">
        <f t="array" ref="O1007">IF(ROW()&lt;=ROWS(Table1[]), INDEX(Table1[Notes], ROW()), INDEX(Table2[Comments], ROW()-ROWS(Table1[])))</f>
        <v>0</v>
      </c>
    </row>
    <row r="1008" spans="1:15" x14ac:dyDescent="0.25">
      <c r="A1008" cm="1">
        <f t="array" ref="A1008">IF(ROW()&lt;=ROWS(Table1[]), INDEX(Table1[SurveyNo], ROW()), INDEX(Table2[SurveyNo], ROW()-ROWS(Table1[])))</f>
        <v>0</v>
      </c>
      <c r="B1008" s="77" cm="1">
        <f t="array" ref="B1008">IF(ROW()&lt;=ROWS(Table1[]), INDEX(Table1[Date], ROW()), INDEX(Table2[Date], ROW()-ROWS(Table1[])))</f>
        <v>45711</v>
      </c>
      <c r="C1008" cm="1">
        <f t="array" ref="C1008">IF(ROW()&lt;=ROWS(Table1[]), INDEX(Table1[SampleID], ROW()), INDEX(Table2[SampleID], ROW()-ROWS(Table1[])))</f>
        <v>0</v>
      </c>
      <c r="D1008" t="str" cm="1">
        <f t="array" ref="D1008">IF(ROW()&lt;=ROWS(Table1[]), INDEX(Table1[Survey], ROW()), INDEX(Table2[Survey], ROW()-ROWS(Table1[])))</f>
        <v>Chipps</v>
      </c>
      <c r="E1008" t="str" cm="1">
        <f t="array" ref="E1008">IF(ROW()&lt;=ROWS(Table1[]), INDEX(Table1[Station Code], ROW()), INDEX(Table2[Station], ROW()-ROWS(Table1[])))</f>
        <v>SB018M</v>
      </c>
      <c r="F1008" cm="1">
        <f t="array" ref="F1008">IF(ROW()&lt;=ROWS(Table1[]), INDEX(Table1[Region], ROW()), INDEX(Table2[Region], ROW()-ROWS(Table1[])))</f>
        <v>0</v>
      </c>
      <c r="G1008" cm="1">
        <f t="array" ref="G1008">IF(ROW()&lt;=ROWS(Table1[]), INDEX(Table1[Subregion], ROW()), INDEX(Table2[Subregion], ROW()-ROWS(Table1[])))</f>
        <v>0</v>
      </c>
      <c r="H1008" t="str" cm="1">
        <f t="array" ref="H1008">IF(ROW()&lt;=ROWS(Table1[]), INDEX(Table1[Stratum], ROW()), INDEX(Table2[Stratum], ROW()-ROWS(Table1[])))</f>
        <v>Chipps Island</v>
      </c>
      <c r="I1008" cm="1">
        <f t="array" ref="I1008">IF(ROW()&lt;=ROWS(Table1[]), INDEX(Table1[Fork Length], ROW()), INDEX(Table2[Length], ROW()-ROWS(Table1[])))</f>
        <v>111</v>
      </c>
      <c r="J1008" cm="1">
        <f t="array" ref="J1008">IF(ROW()&lt;=ROWS(Table1[]), INDEX(Table1[Catch], ROW()), INDEX(Table2[Frequency], ROW()-ROWS(Table1[])))</f>
        <v>1</v>
      </c>
      <c r="K1008" t="str" cm="1">
        <f t="array" ref="K1008">IF(ROW()&lt;=ROWS(Table1[]), INDEX(Table1[Life Stage], ROW()), INDEX(Table2[Life Stage], ROW()-ROWS(Table1[])))</f>
        <v>Adult</v>
      </c>
      <c r="L1008" s="50" cm="1">
        <f t="array" ref="L1008">IF(ROW()&lt;=ROWS(Table1[]), INDEX(Table1[SalvageSum], ROW()), INDEX(Table2[SalvageSum], ROW()-ROWS(Table1[])))</f>
        <v>0</v>
      </c>
      <c r="M1008" s="50" cm="1">
        <f t="array" ref="M1008">IF(ROW()&lt;=ROWS(Table1[]), INDEX(Table1[ExpSalv], ROW()), INDEX(Table2[ExpSalv], ROW()-ROWS(Table1[])))</f>
        <v>0</v>
      </c>
      <c r="N1008" t="str" cm="1">
        <f t="array" ref="N1008">IF(ROW()&lt;=ROWS(Table1[]), INDEX(Table1[Agency], ROW()), INDEX(Table2[Agency], ROW()-ROWS(Table1[])))</f>
        <v>USFWS</v>
      </c>
      <c r="O1008" cm="1">
        <f t="array" ref="O1008">IF(ROW()&lt;=ROWS(Table1[]), INDEX(Table1[Notes], ROW()), INDEX(Table2[Comments], ROW()-ROWS(Table1[])))</f>
        <v>0</v>
      </c>
    </row>
    <row r="1009" spans="1:15" x14ac:dyDescent="0.25">
      <c r="A1009" cm="1">
        <f t="array" ref="A1009">IF(ROW()&lt;=ROWS(Table1[]), INDEX(Table1[SurveyNo], ROW()), INDEX(Table2[SurveyNo], ROW()-ROWS(Table1[])))</f>
        <v>0</v>
      </c>
      <c r="B1009" s="77" cm="1">
        <f t="array" ref="B1009">IF(ROW()&lt;=ROWS(Table1[]), INDEX(Table1[Date], ROW()), INDEX(Table2[Date], ROW()-ROWS(Table1[])))</f>
        <v>45711</v>
      </c>
      <c r="C1009" cm="1">
        <f t="array" ref="C1009">IF(ROW()&lt;=ROWS(Table1[]), INDEX(Table1[SampleID], ROW()), INDEX(Table2[SampleID], ROW()-ROWS(Table1[])))</f>
        <v>0</v>
      </c>
      <c r="D1009" t="str" cm="1">
        <f t="array" ref="D1009">IF(ROW()&lt;=ROWS(Table1[]), INDEX(Table1[Survey], ROW()), INDEX(Table2[Survey], ROW()-ROWS(Table1[])))</f>
        <v>Chipps</v>
      </c>
      <c r="E1009" t="str" cm="1">
        <f t="array" ref="E1009">IF(ROW()&lt;=ROWS(Table1[]), INDEX(Table1[Station Code], ROW()), INDEX(Table2[Station], ROW()-ROWS(Table1[])))</f>
        <v>SB018M</v>
      </c>
      <c r="F1009" cm="1">
        <f t="array" ref="F1009">IF(ROW()&lt;=ROWS(Table1[]), INDEX(Table1[Region], ROW()), INDEX(Table2[Region], ROW()-ROWS(Table1[])))</f>
        <v>0</v>
      </c>
      <c r="G1009" cm="1">
        <f t="array" ref="G1009">IF(ROW()&lt;=ROWS(Table1[]), INDEX(Table1[Subregion], ROW()), INDEX(Table2[Subregion], ROW()-ROWS(Table1[])))</f>
        <v>0</v>
      </c>
      <c r="H1009" t="str" cm="1">
        <f t="array" ref="H1009">IF(ROW()&lt;=ROWS(Table1[]), INDEX(Table1[Stratum], ROW()), INDEX(Table2[Stratum], ROW()-ROWS(Table1[])))</f>
        <v>Chipps Island</v>
      </c>
      <c r="I1009" cm="1">
        <f t="array" ref="I1009">IF(ROW()&lt;=ROWS(Table1[]), INDEX(Table1[Fork Length], ROW()), INDEX(Table2[Length], ROW()-ROWS(Table1[])))</f>
        <v>109</v>
      </c>
      <c r="J1009" cm="1">
        <f t="array" ref="J1009">IF(ROW()&lt;=ROWS(Table1[]), INDEX(Table1[Catch], ROW()), INDEX(Table2[Frequency], ROW()-ROWS(Table1[])))</f>
        <v>1</v>
      </c>
      <c r="K1009" t="str" cm="1">
        <f t="array" ref="K1009">IF(ROW()&lt;=ROWS(Table1[]), INDEX(Table1[Life Stage], ROW()), INDEX(Table2[Life Stage], ROW()-ROWS(Table1[])))</f>
        <v>Adult</v>
      </c>
      <c r="L1009" s="50" cm="1">
        <f t="array" ref="L1009">IF(ROW()&lt;=ROWS(Table1[]), INDEX(Table1[SalvageSum], ROW()), INDEX(Table2[SalvageSum], ROW()-ROWS(Table1[])))</f>
        <v>0</v>
      </c>
      <c r="M1009" s="50" cm="1">
        <f t="array" ref="M1009">IF(ROW()&lt;=ROWS(Table1[]), INDEX(Table1[ExpSalv], ROW()), INDEX(Table2[ExpSalv], ROW()-ROWS(Table1[])))</f>
        <v>0</v>
      </c>
      <c r="N1009" t="str" cm="1">
        <f t="array" ref="N1009">IF(ROW()&lt;=ROWS(Table1[]), INDEX(Table1[Agency], ROW()), INDEX(Table2[Agency], ROW()-ROWS(Table1[])))</f>
        <v>USFWS</v>
      </c>
      <c r="O1009" cm="1">
        <f t="array" ref="O1009">IF(ROW()&lt;=ROWS(Table1[]), INDEX(Table1[Notes], ROW()), INDEX(Table2[Comments], ROW()-ROWS(Table1[])))</f>
        <v>0</v>
      </c>
    </row>
    <row r="1010" spans="1:15" x14ac:dyDescent="0.25">
      <c r="A1010" cm="1">
        <f t="array" ref="A1010">IF(ROW()&lt;=ROWS(Table1[]), INDEX(Table1[SurveyNo], ROW()), INDEX(Table2[SurveyNo], ROW()-ROWS(Table1[])))</f>
        <v>0</v>
      </c>
      <c r="B1010" s="77" cm="1">
        <f t="array" ref="B1010">IF(ROW()&lt;=ROWS(Table1[]), INDEX(Table1[Date], ROW()), INDEX(Table2[Date], ROW()-ROWS(Table1[])))</f>
        <v>45711</v>
      </c>
      <c r="C1010" cm="1">
        <f t="array" ref="C1010">IF(ROW()&lt;=ROWS(Table1[]), INDEX(Table1[SampleID], ROW()), INDEX(Table2[SampleID], ROW()-ROWS(Table1[])))</f>
        <v>0</v>
      </c>
      <c r="D1010" t="str" cm="1">
        <f t="array" ref="D1010">IF(ROW()&lt;=ROWS(Table1[]), INDEX(Table1[Survey], ROW()), INDEX(Table2[Survey], ROW()-ROWS(Table1[])))</f>
        <v>Chipps</v>
      </c>
      <c r="E1010" t="str" cm="1">
        <f t="array" ref="E1010">IF(ROW()&lt;=ROWS(Table1[]), INDEX(Table1[Station Code], ROW()), INDEX(Table2[Station], ROW()-ROWS(Table1[])))</f>
        <v>SB018M</v>
      </c>
      <c r="F1010" cm="1">
        <f t="array" ref="F1010">IF(ROW()&lt;=ROWS(Table1[]), INDEX(Table1[Region], ROW()), INDEX(Table2[Region], ROW()-ROWS(Table1[])))</f>
        <v>0</v>
      </c>
      <c r="G1010" cm="1">
        <f t="array" ref="G1010">IF(ROW()&lt;=ROWS(Table1[]), INDEX(Table1[Subregion], ROW()), INDEX(Table2[Subregion], ROW()-ROWS(Table1[])))</f>
        <v>0</v>
      </c>
      <c r="H1010" t="str" cm="1">
        <f t="array" ref="H1010">IF(ROW()&lt;=ROWS(Table1[]), INDEX(Table1[Stratum], ROW()), INDEX(Table2[Stratum], ROW()-ROWS(Table1[])))</f>
        <v>Chipps Island</v>
      </c>
      <c r="I1010" cm="1">
        <f t="array" ref="I1010">IF(ROW()&lt;=ROWS(Table1[]), INDEX(Table1[Fork Length], ROW()), INDEX(Table2[Length], ROW()-ROWS(Table1[])))</f>
        <v>107</v>
      </c>
      <c r="J1010" cm="1">
        <f t="array" ref="J1010">IF(ROW()&lt;=ROWS(Table1[]), INDEX(Table1[Catch], ROW()), INDEX(Table2[Frequency], ROW()-ROWS(Table1[])))</f>
        <v>1</v>
      </c>
      <c r="K1010" t="str" cm="1">
        <f t="array" ref="K1010">IF(ROW()&lt;=ROWS(Table1[]), INDEX(Table1[Life Stage], ROW()), INDEX(Table2[Life Stage], ROW()-ROWS(Table1[])))</f>
        <v>Adult</v>
      </c>
      <c r="L1010" s="50" cm="1">
        <f t="array" ref="L1010">IF(ROW()&lt;=ROWS(Table1[]), INDEX(Table1[SalvageSum], ROW()), INDEX(Table2[SalvageSum], ROW()-ROWS(Table1[])))</f>
        <v>0</v>
      </c>
      <c r="M1010" s="50" cm="1">
        <f t="array" ref="M1010">IF(ROW()&lt;=ROWS(Table1[]), INDEX(Table1[ExpSalv], ROW()), INDEX(Table2[ExpSalv], ROW()-ROWS(Table1[])))</f>
        <v>0</v>
      </c>
      <c r="N1010" t="str" cm="1">
        <f t="array" ref="N1010">IF(ROW()&lt;=ROWS(Table1[]), INDEX(Table1[Agency], ROW()), INDEX(Table2[Agency], ROW()-ROWS(Table1[])))</f>
        <v>USFWS</v>
      </c>
      <c r="O1010" cm="1">
        <f t="array" ref="O1010">IF(ROW()&lt;=ROWS(Table1[]), INDEX(Table1[Notes], ROW()), INDEX(Table2[Comments], ROW()-ROWS(Table1[])))</f>
        <v>0</v>
      </c>
    </row>
    <row r="1011" spans="1:15" x14ac:dyDescent="0.25">
      <c r="A1011" cm="1">
        <f t="array" ref="A1011">IF(ROW()&lt;=ROWS(Table1[]), INDEX(Table1[SurveyNo], ROW()), INDEX(Table2[SurveyNo], ROW()-ROWS(Table1[])))</f>
        <v>0</v>
      </c>
      <c r="B1011" s="77" cm="1">
        <f t="array" ref="B1011">IF(ROW()&lt;=ROWS(Table1[]), INDEX(Table1[Date], ROW()), INDEX(Table2[Date], ROW()-ROWS(Table1[])))</f>
        <v>45711</v>
      </c>
      <c r="C1011" cm="1">
        <f t="array" ref="C1011">IF(ROW()&lt;=ROWS(Table1[]), INDEX(Table1[SampleID], ROW()), INDEX(Table2[SampleID], ROW()-ROWS(Table1[])))</f>
        <v>0</v>
      </c>
      <c r="D1011" t="str" cm="1">
        <f t="array" ref="D1011">IF(ROW()&lt;=ROWS(Table1[]), INDEX(Table1[Survey], ROW()), INDEX(Table2[Survey], ROW()-ROWS(Table1[])))</f>
        <v>Chipps</v>
      </c>
      <c r="E1011" t="str" cm="1">
        <f t="array" ref="E1011">IF(ROW()&lt;=ROWS(Table1[]), INDEX(Table1[Station Code], ROW()), INDEX(Table2[Station], ROW()-ROWS(Table1[])))</f>
        <v>SB018M</v>
      </c>
      <c r="F1011" cm="1">
        <f t="array" ref="F1011">IF(ROW()&lt;=ROWS(Table1[]), INDEX(Table1[Region], ROW()), INDEX(Table2[Region], ROW()-ROWS(Table1[])))</f>
        <v>0</v>
      </c>
      <c r="G1011" cm="1">
        <f t="array" ref="G1011">IF(ROW()&lt;=ROWS(Table1[]), INDEX(Table1[Subregion], ROW()), INDEX(Table2[Subregion], ROW()-ROWS(Table1[])))</f>
        <v>0</v>
      </c>
      <c r="H1011" t="str" cm="1">
        <f t="array" ref="H1011">IF(ROW()&lt;=ROWS(Table1[]), INDEX(Table1[Stratum], ROW()), INDEX(Table2[Stratum], ROW()-ROWS(Table1[])))</f>
        <v>Chipps Island</v>
      </c>
      <c r="I1011" cm="1">
        <f t="array" ref="I1011">IF(ROW()&lt;=ROWS(Table1[]), INDEX(Table1[Fork Length], ROW()), INDEX(Table2[Length], ROW()-ROWS(Table1[])))</f>
        <v>104</v>
      </c>
      <c r="J1011" cm="1">
        <f t="array" ref="J1011">IF(ROW()&lt;=ROWS(Table1[]), INDEX(Table1[Catch], ROW()), INDEX(Table2[Frequency], ROW()-ROWS(Table1[])))</f>
        <v>1</v>
      </c>
      <c r="K1011" t="str" cm="1">
        <f t="array" ref="K1011">IF(ROW()&lt;=ROWS(Table1[]), INDEX(Table1[Life Stage], ROW()), INDEX(Table2[Life Stage], ROW()-ROWS(Table1[])))</f>
        <v>Adult</v>
      </c>
      <c r="L1011" s="50" cm="1">
        <f t="array" ref="L1011">IF(ROW()&lt;=ROWS(Table1[]), INDEX(Table1[SalvageSum], ROW()), INDEX(Table2[SalvageSum], ROW()-ROWS(Table1[])))</f>
        <v>0</v>
      </c>
      <c r="M1011" s="50" cm="1">
        <f t="array" ref="M1011">IF(ROW()&lt;=ROWS(Table1[]), INDEX(Table1[ExpSalv], ROW()), INDEX(Table2[ExpSalv], ROW()-ROWS(Table1[])))</f>
        <v>0</v>
      </c>
      <c r="N1011" t="str" cm="1">
        <f t="array" ref="N1011">IF(ROW()&lt;=ROWS(Table1[]), INDEX(Table1[Agency], ROW()), INDEX(Table2[Agency], ROW()-ROWS(Table1[])))</f>
        <v>USFWS</v>
      </c>
      <c r="O1011" cm="1">
        <f t="array" ref="O1011">IF(ROW()&lt;=ROWS(Table1[]), INDEX(Table1[Notes], ROW()), INDEX(Table2[Comments], ROW()-ROWS(Table1[])))</f>
        <v>0</v>
      </c>
    </row>
    <row r="1012" spans="1:15" x14ac:dyDescent="0.25">
      <c r="A1012" cm="1">
        <f t="array" ref="A1012">IF(ROW()&lt;=ROWS(Table1[]), INDEX(Table1[SurveyNo], ROW()), INDEX(Table2[SurveyNo], ROW()-ROWS(Table1[])))</f>
        <v>0</v>
      </c>
      <c r="B1012" s="77" cm="1">
        <f t="array" ref="B1012">IF(ROW()&lt;=ROWS(Table1[]), INDEX(Table1[Date], ROW()), INDEX(Table2[Date], ROW()-ROWS(Table1[])))</f>
        <v>45711</v>
      </c>
      <c r="C1012" cm="1">
        <f t="array" ref="C1012">IF(ROW()&lt;=ROWS(Table1[]), INDEX(Table1[SampleID], ROW()), INDEX(Table2[SampleID], ROW()-ROWS(Table1[])))</f>
        <v>0</v>
      </c>
      <c r="D1012" t="str" cm="1">
        <f t="array" ref="D1012">IF(ROW()&lt;=ROWS(Table1[]), INDEX(Table1[Survey], ROW()), INDEX(Table2[Survey], ROW()-ROWS(Table1[])))</f>
        <v>Chipps</v>
      </c>
      <c r="E1012" t="str" cm="1">
        <f t="array" ref="E1012">IF(ROW()&lt;=ROWS(Table1[]), INDEX(Table1[Station Code], ROW()), INDEX(Table2[Station], ROW()-ROWS(Table1[])))</f>
        <v>SB018M</v>
      </c>
      <c r="F1012" cm="1">
        <f t="array" ref="F1012">IF(ROW()&lt;=ROWS(Table1[]), INDEX(Table1[Region], ROW()), INDEX(Table2[Region], ROW()-ROWS(Table1[])))</f>
        <v>0</v>
      </c>
      <c r="G1012" cm="1">
        <f t="array" ref="G1012">IF(ROW()&lt;=ROWS(Table1[]), INDEX(Table1[Subregion], ROW()), INDEX(Table2[Subregion], ROW()-ROWS(Table1[])))</f>
        <v>0</v>
      </c>
      <c r="H1012" t="str" cm="1">
        <f t="array" ref="H1012">IF(ROW()&lt;=ROWS(Table1[]), INDEX(Table1[Stratum], ROW()), INDEX(Table2[Stratum], ROW()-ROWS(Table1[])))</f>
        <v>Chipps Island</v>
      </c>
      <c r="I1012" cm="1">
        <f t="array" ref="I1012">IF(ROW()&lt;=ROWS(Table1[]), INDEX(Table1[Fork Length], ROW()), INDEX(Table2[Length], ROW()-ROWS(Table1[])))</f>
        <v>88</v>
      </c>
      <c r="J1012" cm="1">
        <f t="array" ref="J1012">IF(ROW()&lt;=ROWS(Table1[]), INDEX(Table1[Catch], ROW()), INDEX(Table2[Frequency], ROW()-ROWS(Table1[])))</f>
        <v>1</v>
      </c>
      <c r="K1012" t="str" cm="1">
        <f t="array" ref="K1012">IF(ROW()&lt;=ROWS(Table1[]), INDEX(Table1[Life Stage], ROW()), INDEX(Table2[Life Stage], ROW()-ROWS(Table1[])))</f>
        <v>Adult</v>
      </c>
      <c r="L1012" s="50" cm="1">
        <f t="array" ref="L1012">IF(ROW()&lt;=ROWS(Table1[]), INDEX(Table1[SalvageSum], ROW()), INDEX(Table2[SalvageSum], ROW()-ROWS(Table1[])))</f>
        <v>0</v>
      </c>
      <c r="M1012" s="50" cm="1">
        <f t="array" ref="M1012">IF(ROW()&lt;=ROWS(Table1[]), INDEX(Table1[ExpSalv], ROW()), INDEX(Table2[ExpSalv], ROW()-ROWS(Table1[])))</f>
        <v>0</v>
      </c>
      <c r="N1012" t="str" cm="1">
        <f t="array" ref="N1012">IF(ROW()&lt;=ROWS(Table1[]), INDEX(Table1[Agency], ROW()), INDEX(Table2[Agency], ROW()-ROWS(Table1[])))</f>
        <v>USFWS</v>
      </c>
      <c r="O1012" cm="1">
        <f t="array" ref="O1012">IF(ROW()&lt;=ROWS(Table1[]), INDEX(Table1[Notes], ROW()), INDEX(Table2[Comments], ROW()-ROWS(Table1[])))</f>
        <v>0</v>
      </c>
    </row>
    <row r="1013" spans="1:15" x14ac:dyDescent="0.25">
      <c r="A1013" cm="1">
        <f t="array" ref="A1013">IF(ROW()&lt;=ROWS(Table1[]), INDEX(Table1[SurveyNo], ROW()), INDEX(Table2[SurveyNo], ROW()-ROWS(Table1[])))</f>
        <v>0</v>
      </c>
      <c r="B1013" s="77" cm="1">
        <f t="array" ref="B1013">IF(ROW()&lt;=ROWS(Table1[]), INDEX(Table1[Date], ROW()), INDEX(Table2[Date], ROW()-ROWS(Table1[])))</f>
        <v>45711</v>
      </c>
      <c r="C1013" cm="1">
        <f t="array" ref="C1013">IF(ROW()&lt;=ROWS(Table1[]), INDEX(Table1[SampleID], ROW()), INDEX(Table2[SampleID], ROW()-ROWS(Table1[])))</f>
        <v>0</v>
      </c>
      <c r="D1013" t="str" cm="1">
        <f t="array" ref="D1013">IF(ROW()&lt;=ROWS(Table1[]), INDEX(Table1[Survey], ROW()), INDEX(Table2[Survey], ROW()-ROWS(Table1[])))</f>
        <v>Chipps</v>
      </c>
      <c r="E1013" t="str" cm="1">
        <f t="array" ref="E1013">IF(ROW()&lt;=ROWS(Table1[]), INDEX(Table1[Station Code], ROW()), INDEX(Table2[Station], ROW()-ROWS(Table1[])))</f>
        <v>SB018M</v>
      </c>
      <c r="F1013" cm="1">
        <f t="array" ref="F1013">IF(ROW()&lt;=ROWS(Table1[]), INDEX(Table1[Region], ROW()), INDEX(Table2[Region], ROW()-ROWS(Table1[])))</f>
        <v>0</v>
      </c>
      <c r="G1013" cm="1">
        <f t="array" ref="G1013">IF(ROW()&lt;=ROWS(Table1[]), INDEX(Table1[Subregion], ROW()), INDEX(Table2[Subregion], ROW()-ROWS(Table1[])))</f>
        <v>0</v>
      </c>
      <c r="H1013" t="str" cm="1">
        <f t="array" ref="H1013">IF(ROW()&lt;=ROWS(Table1[]), INDEX(Table1[Stratum], ROW()), INDEX(Table2[Stratum], ROW()-ROWS(Table1[])))</f>
        <v>Chipps Island</v>
      </c>
      <c r="I1013" cm="1">
        <f t="array" ref="I1013">IF(ROW()&lt;=ROWS(Table1[]), INDEX(Table1[Fork Length], ROW()), INDEX(Table2[Length], ROW()-ROWS(Table1[])))</f>
        <v>85</v>
      </c>
      <c r="J1013" cm="1">
        <f t="array" ref="J1013">IF(ROW()&lt;=ROWS(Table1[]), INDEX(Table1[Catch], ROW()), INDEX(Table2[Frequency], ROW()-ROWS(Table1[])))</f>
        <v>1</v>
      </c>
      <c r="K1013" t="str" cm="1">
        <f t="array" ref="K1013">IF(ROW()&lt;=ROWS(Table1[]), INDEX(Table1[Life Stage], ROW()), INDEX(Table2[Life Stage], ROW()-ROWS(Table1[])))</f>
        <v>Adult</v>
      </c>
      <c r="L1013" s="50" cm="1">
        <f t="array" ref="L1013">IF(ROW()&lt;=ROWS(Table1[]), INDEX(Table1[SalvageSum], ROW()), INDEX(Table2[SalvageSum], ROW()-ROWS(Table1[])))</f>
        <v>0</v>
      </c>
      <c r="M1013" s="50" cm="1">
        <f t="array" ref="M1013">IF(ROW()&lt;=ROWS(Table1[]), INDEX(Table1[ExpSalv], ROW()), INDEX(Table2[ExpSalv], ROW()-ROWS(Table1[])))</f>
        <v>0</v>
      </c>
      <c r="N1013" t="str" cm="1">
        <f t="array" ref="N1013">IF(ROW()&lt;=ROWS(Table1[]), INDEX(Table1[Agency], ROW()), INDEX(Table2[Agency], ROW()-ROWS(Table1[])))</f>
        <v>USFWS</v>
      </c>
      <c r="O1013" cm="1">
        <f t="array" ref="O1013">IF(ROW()&lt;=ROWS(Table1[]), INDEX(Table1[Notes], ROW()), INDEX(Table2[Comments], ROW()-ROWS(Table1[])))</f>
        <v>0</v>
      </c>
    </row>
    <row r="1014" spans="1:15" x14ac:dyDescent="0.25">
      <c r="A1014" cm="1">
        <f t="array" ref="A1014">IF(ROW()&lt;=ROWS(Table1[]), INDEX(Table1[SurveyNo], ROW()), INDEX(Table2[SurveyNo], ROW()-ROWS(Table1[])))</f>
        <v>0</v>
      </c>
      <c r="B1014" s="77" cm="1">
        <f t="array" ref="B1014">IF(ROW()&lt;=ROWS(Table1[]), INDEX(Table1[Date], ROW()), INDEX(Table2[Date], ROW()-ROWS(Table1[])))</f>
        <v>45711</v>
      </c>
      <c r="C1014" cm="1">
        <f t="array" ref="C1014">IF(ROW()&lt;=ROWS(Table1[]), INDEX(Table1[SampleID], ROW()), INDEX(Table2[SampleID], ROW()-ROWS(Table1[])))</f>
        <v>0</v>
      </c>
      <c r="D1014" t="str" cm="1">
        <f t="array" ref="D1014">IF(ROW()&lt;=ROWS(Table1[]), INDEX(Table1[Survey], ROW()), INDEX(Table2[Survey], ROW()-ROWS(Table1[])))</f>
        <v>Chipps</v>
      </c>
      <c r="E1014" t="str" cm="1">
        <f t="array" ref="E1014">IF(ROW()&lt;=ROWS(Table1[]), INDEX(Table1[Station Code], ROW()), INDEX(Table2[Station], ROW()-ROWS(Table1[])))</f>
        <v>SB018M</v>
      </c>
      <c r="F1014" cm="1">
        <f t="array" ref="F1014">IF(ROW()&lt;=ROWS(Table1[]), INDEX(Table1[Region], ROW()), INDEX(Table2[Region], ROW()-ROWS(Table1[])))</f>
        <v>0</v>
      </c>
      <c r="G1014" cm="1">
        <f t="array" ref="G1014">IF(ROW()&lt;=ROWS(Table1[]), INDEX(Table1[Subregion], ROW()), INDEX(Table2[Subregion], ROW()-ROWS(Table1[])))</f>
        <v>0</v>
      </c>
      <c r="H1014" t="str" cm="1">
        <f t="array" ref="H1014">IF(ROW()&lt;=ROWS(Table1[]), INDEX(Table1[Stratum], ROW()), INDEX(Table2[Stratum], ROW()-ROWS(Table1[])))</f>
        <v>Chipps Island</v>
      </c>
      <c r="I1014" cm="1">
        <f t="array" ref="I1014">IF(ROW()&lt;=ROWS(Table1[]), INDEX(Table1[Fork Length], ROW()), INDEX(Table2[Length], ROW()-ROWS(Table1[])))</f>
        <v>84</v>
      </c>
      <c r="J1014" cm="1">
        <f t="array" ref="J1014">IF(ROW()&lt;=ROWS(Table1[]), INDEX(Table1[Catch], ROW()), INDEX(Table2[Frequency], ROW()-ROWS(Table1[])))</f>
        <v>1</v>
      </c>
      <c r="K1014" t="str" cm="1">
        <f t="array" ref="K1014">IF(ROW()&lt;=ROWS(Table1[]), INDEX(Table1[Life Stage], ROW()), INDEX(Table2[Life Stage], ROW()-ROWS(Table1[])))</f>
        <v>Juvenile</v>
      </c>
      <c r="L1014" s="50" cm="1">
        <f t="array" ref="L1014">IF(ROW()&lt;=ROWS(Table1[]), INDEX(Table1[SalvageSum], ROW()), INDEX(Table2[SalvageSum], ROW()-ROWS(Table1[])))</f>
        <v>0</v>
      </c>
      <c r="M1014" s="50" cm="1">
        <f t="array" ref="M1014">IF(ROW()&lt;=ROWS(Table1[]), INDEX(Table1[ExpSalv], ROW()), INDEX(Table2[ExpSalv], ROW()-ROWS(Table1[])))</f>
        <v>0</v>
      </c>
      <c r="N1014" t="str" cm="1">
        <f t="array" ref="N1014">IF(ROW()&lt;=ROWS(Table1[]), INDEX(Table1[Agency], ROW()), INDEX(Table2[Agency], ROW()-ROWS(Table1[])))</f>
        <v>USFWS</v>
      </c>
      <c r="O1014" cm="1">
        <f t="array" ref="O1014">IF(ROW()&lt;=ROWS(Table1[]), INDEX(Table1[Notes], ROW()), INDEX(Table2[Comments], ROW()-ROWS(Table1[])))</f>
        <v>0</v>
      </c>
    </row>
    <row r="1015" spans="1:15" x14ac:dyDescent="0.25">
      <c r="A1015" cm="1">
        <f t="array" ref="A1015">IF(ROW()&lt;=ROWS(Table1[]), INDEX(Table1[SurveyNo], ROW()), INDEX(Table2[SurveyNo], ROW()-ROWS(Table1[])))</f>
        <v>0</v>
      </c>
      <c r="B1015" s="77" cm="1">
        <f t="array" ref="B1015">IF(ROW()&lt;=ROWS(Table1[]), INDEX(Table1[Date], ROW()), INDEX(Table2[Date], ROW()-ROWS(Table1[])))</f>
        <v>45711</v>
      </c>
      <c r="C1015" cm="1">
        <f t="array" ref="C1015">IF(ROW()&lt;=ROWS(Table1[]), INDEX(Table1[SampleID], ROW()), INDEX(Table2[SampleID], ROW()-ROWS(Table1[])))</f>
        <v>0</v>
      </c>
      <c r="D1015" t="str" cm="1">
        <f t="array" ref="D1015">IF(ROW()&lt;=ROWS(Table1[]), INDEX(Table1[Survey], ROW()), INDEX(Table2[Survey], ROW()-ROWS(Table1[])))</f>
        <v>Chipps</v>
      </c>
      <c r="E1015" t="str" cm="1">
        <f t="array" ref="E1015">IF(ROW()&lt;=ROWS(Table1[]), INDEX(Table1[Station Code], ROW()), INDEX(Table2[Station], ROW()-ROWS(Table1[])))</f>
        <v>SB018M</v>
      </c>
      <c r="F1015" cm="1">
        <f t="array" ref="F1015">IF(ROW()&lt;=ROWS(Table1[]), INDEX(Table1[Region], ROW()), INDEX(Table2[Region], ROW()-ROWS(Table1[])))</f>
        <v>0</v>
      </c>
      <c r="G1015" cm="1">
        <f t="array" ref="G1015">IF(ROW()&lt;=ROWS(Table1[]), INDEX(Table1[Subregion], ROW()), INDEX(Table2[Subregion], ROW()-ROWS(Table1[])))</f>
        <v>0</v>
      </c>
      <c r="H1015" t="str" cm="1">
        <f t="array" ref="H1015">IF(ROW()&lt;=ROWS(Table1[]), INDEX(Table1[Stratum], ROW()), INDEX(Table2[Stratum], ROW()-ROWS(Table1[])))</f>
        <v>Chipps Island</v>
      </c>
      <c r="I1015" cm="1">
        <f t="array" ref="I1015">IF(ROW()&lt;=ROWS(Table1[]), INDEX(Table1[Fork Length], ROW()), INDEX(Table2[Length], ROW()-ROWS(Table1[])))</f>
        <v>83</v>
      </c>
      <c r="J1015" cm="1">
        <f t="array" ref="J1015">IF(ROW()&lt;=ROWS(Table1[]), INDEX(Table1[Catch], ROW()), INDEX(Table2[Frequency], ROW()-ROWS(Table1[])))</f>
        <v>1</v>
      </c>
      <c r="K1015" t="str" cm="1">
        <f t="array" ref="K1015">IF(ROW()&lt;=ROWS(Table1[]), INDEX(Table1[Life Stage], ROW()), INDEX(Table2[Life Stage], ROW()-ROWS(Table1[])))</f>
        <v>Juvenile</v>
      </c>
      <c r="L1015" s="50" cm="1">
        <f t="array" ref="L1015">IF(ROW()&lt;=ROWS(Table1[]), INDEX(Table1[SalvageSum], ROW()), INDEX(Table2[SalvageSum], ROW()-ROWS(Table1[])))</f>
        <v>0</v>
      </c>
      <c r="M1015" s="50" cm="1">
        <f t="array" ref="M1015">IF(ROW()&lt;=ROWS(Table1[]), INDEX(Table1[ExpSalv], ROW()), INDEX(Table2[ExpSalv], ROW()-ROWS(Table1[])))</f>
        <v>0</v>
      </c>
      <c r="N1015" t="str" cm="1">
        <f t="array" ref="N1015">IF(ROW()&lt;=ROWS(Table1[]), INDEX(Table1[Agency], ROW()), INDEX(Table2[Agency], ROW()-ROWS(Table1[])))</f>
        <v>USFWS</v>
      </c>
      <c r="O1015" cm="1">
        <f t="array" ref="O1015">IF(ROW()&lt;=ROWS(Table1[]), INDEX(Table1[Notes], ROW()), INDEX(Table2[Comments], ROW()-ROWS(Table1[])))</f>
        <v>0</v>
      </c>
    </row>
    <row r="1016" spans="1:15" x14ac:dyDescent="0.25">
      <c r="A1016" cm="1">
        <f t="array" ref="A1016">IF(ROW()&lt;=ROWS(Table1[]), INDEX(Table1[SurveyNo], ROW()), INDEX(Table2[SurveyNo], ROW()-ROWS(Table1[])))</f>
        <v>0</v>
      </c>
      <c r="B1016" s="77" cm="1">
        <f t="array" ref="B1016">IF(ROW()&lt;=ROWS(Table1[]), INDEX(Table1[Date], ROW()), INDEX(Table2[Date], ROW()-ROWS(Table1[])))</f>
        <v>45711</v>
      </c>
      <c r="C1016" cm="1">
        <f t="array" ref="C1016">IF(ROW()&lt;=ROWS(Table1[]), INDEX(Table1[SampleID], ROW()), INDEX(Table2[SampleID], ROW()-ROWS(Table1[])))</f>
        <v>0</v>
      </c>
      <c r="D1016" t="str" cm="1">
        <f t="array" ref="D1016">IF(ROW()&lt;=ROWS(Table1[]), INDEX(Table1[Survey], ROW()), INDEX(Table2[Survey], ROW()-ROWS(Table1[])))</f>
        <v>Chipps</v>
      </c>
      <c r="E1016" t="str" cm="1">
        <f t="array" ref="E1016">IF(ROW()&lt;=ROWS(Table1[]), INDEX(Table1[Station Code], ROW()), INDEX(Table2[Station], ROW()-ROWS(Table1[])))</f>
        <v>SB018M</v>
      </c>
      <c r="F1016" cm="1">
        <f t="array" ref="F1016">IF(ROW()&lt;=ROWS(Table1[]), INDEX(Table1[Region], ROW()), INDEX(Table2[Region], ROW()-ROWS(Table1[])))</f>
        <v>0</v>
      </c>
      <c r="G1016" cm="1">
        <f t="array" ref="G1016">IF(ROW()&lt;=ROWS(Table1[]), INDEX(Table1[Subregion], ROW()), INDEX(Table2[Subregion], ROW()-ROWS(Table1[])))</f>
        <v>0</v>
      </c>
      <c r="H1016" t="str" cm="1">
        <f t="array" ref="H1016">IF(ROW()&lt;=ROWS(Table1[]), INDEX(Table1[Stratum], ROW()), INDEX(Table2[Stratum], ROW()-ROWS(Table1[])))</f>
        <v>Chipps Island</v>
      </c>
      <c r="I1016" cm="1">
        <f t="array" ref="I1016">IF(ROW()&lt;=ROWS(Table1[]), INDEX(Table1[Fork Length], ROW()), INDEX(Table2[Length], ROW()-ROWS(Table1[])))</f>
        <v>77</v>
      </c>
      <c r="J1016" cm="1">
        <f t="array" ref="J1016">IF(ROW()&lt;=ROWS(Table1[]), INDEX(Table1[Catch], ROW()), INDEX(Table2[Frequency], ROW()-ROWS(Table1[])))</f>
        <v>2</v>
      </c>
      <c r="K1016" t="str" cm="1">
        <f t="array" ref="K1016">IF(ROW()&lt;=ROWS(Table1[]), INDEX(Table1[Life Stage], ROW()), INDEX(Table2[Life Stage], ROW()-ROWS(Table1[])))</f>
        <v>Juvenile</v>
      </c>
      <c r="L1016" s="50" cm="1">
        <f t="array" ref="L1016">IF(ROW()&lt;=ROWS(Table1[]), INDEX(Table1[SalvageSum], ROW()), INDEX(Table2[SalvageSum], ROW()-ROWS(Table1[])))</f>
        <v>0</v>
      </c>
      <c r="M1016" s="50" cm="1">
        <f t="array" ref="M1016">IF(ROW()&lt;=ROWS(Table1[]), INDEX(Table1[ExpSalv], ROW()), INDEX(Table2[ExpSalv], ROW()-ROWS(Table1[])))</f>
        <v>0</v>
      </c>
      <c r="N1016" t="str" cm="1">
        <f t="array" ref="N1016">IF(ROW()&lt;=ROWS(Table1[]), INDEX(Table1[Agency], ROW()), INDEX(Table2[Agency], ROW()-ROWS(Table1[])))</f>
        <v>USFWS</v>
      </c>
      <c r="O1016" cm="1">
        <f t="array" ref="O1016">IF(ROW()&lt;=ROWS(Table1[]), INDEX(Table1[Notes], ROW()), INDEX(Table2[Comments], ROW()-ROWS(Table1[])))</f>
        <v>0</v>
      </c>
    </row>
    <row r="1017" spans="1:15" x14ac:dyDescent="0.25">
      <c r="A1017" cm="1">
        <f t="array" ref="A1017">IF(ROW()&lt;=ROWS(Table1[]), INDEX(Table1[SurveyNo], ROW()), INDEX(Table2[SurveyNo], ROW()-ROWS(Table1[])))</f>
        <v>0</v>
      </c>
      <c r="B1017" s="77" cm="1">
        <f t="array" ref="B1017">IF(ROW()&lt;=ROWS(Table1[]), INDEX(Table1[Date], ROW()), INDEX(Table2[Date], ROW()-ROWS(Table1[])))</f>
        <v>45711</v>
      </c>
      <c r="C1017" cm="1">
        <f t="array" ref="C1017">IF(ROW()&lt;=ROWS(Table1[]), INDEX(Table1[SampleID], ROW()), INDEX(Table2[SampleID], ROW()-ROWS(Table1[])))</f>
        <v>0</v>
      </c>
      <c r="D1017" t="str" cm="1">
        <f t="array" ref="D1017">IF(ROW()&lt;=ROWS(Table1[]), INDEX(Table1[Survey], ROW()), INDEX(Table2[Survey], ROW()-ROWS(Table1[])))</f>
        <v>Chipps</v>
      </c>
      <c r="E1017" t="str" cm="1">
        <f t="array" ref="E1017">IF(ROW()&lt;=ROWS(Table1[]), INDEX(Table1[Station Code], ROW()), INDEX(Table2[Station], ROW()-ROWS(Table1[])))</f>
        <v>SB018M</v>
      </c>
      <c r="F1017" cm="1">
        <f t="array" ref="F1017">IF(ROW()&lt;=ROWS(Table1[]), INDEX(Table1[Region], ROW()), INDEX(Table2[Region], ROW()-ROWS(Table1[])))</f>
        <v>0</v>
      </c>
      <c r="G1017" cm="1">
        <f t="array" ref="G1017">IF(ROW()&lt;=ROWS(Table1[]), INDEX(Table1[Subregion], ROW()), INDEX(Table2[Subregion], ROW()-ROWS(Table1[])))</f>
        <v>0</v>
      </c>
      <c r="H1017" t="str" cm="1">
        <f t="array" ref="H1017">IF(ROW()&lt;=ROWS(Table1[]), INDEX(Table1[Stratum], ROW()), INDEX(Table2[Stratum], ROW()-ROWS(Table1[])))</f>
        <v>Chipps Island</v>
      </c>
      <c r="I1017" cm="1">
        <f t="array" ref="I1017">IF(ROW()&lt;=ROWS(Table1[]), INDEX(Table1[Fork Length], ROW()), INDEX(Table2[Length], ROW()-ROWS(Table1[])))</f>
        <v>75</v>
      </c>
      <c r="J1017" cm="1">
        <f t="array" ref="J1017">IF(ROW()&lt;=ROWS(Table1[]), INDEX(Table1[Catch], ROW()), INDEX(Table2[Frequency], ROW()-ROWS(Table1[])))</f>
        <v>1</v>
      </c>
      <c r="K1017" t="str" cm="1">
        <f t="array" ref="K1017">IF(ROW()&lt;=ROWS(Table1[]), INDEX(Table1[Life Stage], ROW()), INDEX(Table2[Life Stage], ROW()-ROWS(Table1[])))</f>
        <v>Juvenile</v>
      </c>
      <c r="L1017" s="50" cm="1">
        <f t="array" ref="L1017">IF(ROW()&lt;=ROWS(Table1[]), INDEX(Table1[SalvageSum], ROW()), INDEX(Table2[SalvageSum], ROW()-ROWS(Table1[])))</f>
        <v>0</v>
      </c>
      <c r="M1017" s="50" cm="1">
        <f t="array" ref="M1017">IF(ROW()&lt;=ROWS(Table1[]), INDEX(Table1[ExpSalv], ROW()), INDEX(Table2[ExpSalv], ROW()-ROWS(Table1[])))</f>
        <v>0</v>
      </c>
      <c r="N1017" t="str" cm="1">
        <f t="array" ref="N1017">IF(ROW()&lt;=ROWS(Table1[]), INDEX(Table1[Agency], ROW()), INDEX(Table2[Agency], ROW()-ROWS(Table1[])))</f>
        <v>USFWS</v>
      </c>
      <c r="O1017" cm="1">
        <f t="array" ref="O1017">IF(ROW()&lt;=ROWS(Table1[]), INDEX(Table1[Notes], ROW()), INDEX(Table2[Comments], ROW()-ROWS(Table1[])))</f>
        <v>0</v>
      </c>
    </row>
    <row r="1018" spans="1:15" x14ac:dyDescent="0.25">
      <c r="A1018" cm="1">
        <f t="array" ref="A1018">IF(ROW()&lt;=ROWS(Table1[]), INDEX(Table1[SurveyNo], ROW()), INDEX(Table2[SurveyNo], ROW()-ROWS(Table1[])))</f>
        <v>0</v>
      </c>
      <c r="B1018" s="77" cm="1">
        <f t="array" ref="B1018">IF(ROW()&lt;=ROWS(Table1[]), INDEX(Table1[Date], ROW()), INDEX(Table2[Date], ROW()-ROWS(Table1[])))</f>
        <v>45711</v>
      </c>
      <c r="C1018" cm="1">
        <f t="array" ref="C1018">IF(ROW()&lt;=ROWS(Table1[]), INDEX(Table1[SampleID], ROW()), INDEX(Table2[SampleID], ROW()-ROWS(Table1[])))</f>
        <v>0</v>
      </c>
      <c r="D1018" t="str" cm="1">
        <f t="array" ref="D1018">IF(ROW()&lt;=ROWS(Table1[]), INDEX(Table1[Survey], ROW()), INDEX(Table2[Survey], ROW()-ROWS(Table1[])))</f>
        <v>Chipps</v>
      </c>
      <c r="E1018" t="str" cm="1">
        <f t="array" ref="E1018">IF(ROW()&lt;=ROWS(Table1[]), INDEX(Table1[Station Code], ROW()), INDEX(Table2[Station], ROW()-ROWS(Table1[])))</f>
        <v>SB018M</v>
      </c>
      <c r="F1018" cm="1">
        <f t="array" ref="F1018">IF(ROW()&lt;=ROWS(Table1[]), INDEX(Table1[Region], ROW()), INDEX(Table2[Region], ROW()-ROWS(Table1[])))</f>
        <v>0</v>
      </c>
      <c r="G1018" cm="1">
        <f t="array" ref="G1018">IF(ROW()&lt;=ROWS(Table1[]), INDEX(Table1[Subregion], ROW()), INDEX(Table2[Subregion], ROW()-ROWS(Table1[])))</f>
        <v>0</v>
      </c>
      <c r="H1018" t="str" cm="1">
        <f t="array" ref="H1018">IF(ROW()&lt;=ROWS(Table1[]), INDEX(Table1[Stratum], ROW()), INDEX(Table2[Stratum], ROW()-ROWS(Table1[])))</f>
        <v>Chipps Island</v>
      </c>
      <c r="I1018" cm="1">
        <f t="array" ref="I1018">IF(ROW()&lt;=ROWS(Table1[]), INDEX(Table1[Fork Length], ROW()), INDEX(Table2[Length], ROW()-ROWS(Table1[])))</f>
        <v>94</v>
      </c>
      <c r="J1018" cm="1">
        <f t="array" ref="J1018">IF(ROW()&lt;=ROWS(Table1[]), INDEX(Table1[Catch], ROW()), INDEX(Table2[Frequency], ROW()-ROWS(Table1[])))</f>
        <v>1</v>
      </c>
      <c r="K1018" t="str" cm="1">
        <f t="array" ref="K1018">IF(ROW()&lt;=ROWS(Table1[]), INDEX(Table1[Life Stage], ROW()), INDEX(Table2[Life Stage], ROW()-ROWS(Table1[])))</f>
        <v>Adult</v>
      </c>
      <c r="L1018" s="50" cm="1">
        <f t="array" ref="L1018">IF(ROW()&lt;=ROWS(Table1[]), INDEX(Table1[SalvageSum], ROW()), INDEX(Table2[SalvageSum], ROW()-ROWS(Table1[])))</f>
        <v>0</v>
      </c>
      <c r="M1018" s="50" cm="1">
        <f t="array" ref="M1018">IF(ROW()&lt;=ROWS(Table1[]), INDEX(Table1[ExpSalv], ROW()), INDEX(Table2[ExpSalv], ROW()-ROWS(Table1[])))</f>
        <v>0</v>
      </c>
      <c r="N1018" t="str" cm="1">
        <f t="array" ref="N1018">IF(ROW()&lt;=ROWS(Table1[]), INDEX(Table1[Agency], ROW()), INDEX(Table2[Agency], ROW()-ROWS(Table1[])))</f>
        <v>USFWS</v>
      </c>
      <c r="O1018" cm="1">
        <f t="array" ref="O1018">IF(ROW()&lt;=ROWS(Table1[]), INDEX(Table1[Notes], ROW()), INDEX(Table2[Comments], ROW()-ROWS(Table1[])))</f>
        <v>0</v>
      </c>
    </row>
    <row r="1019" spans="1:15" x14ac:dyDescent="0.25">
      <c r="A1019" cm="1">
        <f t="array" ref="A1019">IF(ROW()&lt;=ROWS(Table1[]), INDEX(Table1[SurveyNo], ROW()), INDEX(Table2[SurveyNo], ROW()-ROWS(Table1[])))</f>
        <v>0</v>
      </c>
      <c r="B1019" s="77" cm="1">
        <f t="array" ref="B1019">IF(ROW()&lt;=ROWS(Table1[]), INDEX(Table1[Date], ROW()), INDEX(Table2[Date], ROW()-ROWS(Table1[])))</f>
        <v>45711</v>
      </c>
      <c r="C1019" cm="1">
        <f t="array" ref="C1019">IF(ROW()&lt;=ROWS(Table1[]), INDEX(Table1[SampleID], ROW()), INDEX(Table2[SampleID], ROW()-ROWS(Table1[])))</f>
        <v>0</v>
      </c>
      <c r="D1019" t="str" cm="1">
        <f t="array" ref="D1019">IF(ROW()&lt;=ROWS(Table1[]), INDEX(Table1[Survey], ROW()), INDEX(Table2[Survey], ROW()-ROWS(Table1[])))</f>
        <v>Chipps</v>
      </c>
      <c r="E1019" t="str" cm="1">
        <f t="array" ref="E1019">IF(ROW()&lt;=ROWS(Table1[]), INDEX(Table1[Station Code], ROW()), INDEX(Table2[Station], ROW()-ROWS(Table1[])))</f>
        <v>SB018S</v>
      </c>
      <c r="F1019" cm="1">
        <f t="array" ref="F1019">IF(ROW()&lt;=ROWS(Table1[]), INDEX(Table1[Region], ROW()), INDEX(Table2[Region], ROW()-ROWS(Table1[])))</f>
        <v>0</v>
      </c>
      <c r="G1019" cm="1">
        <f t="array" ref="G1019">IF(ROW()&lt;=ROWS(Table1[]), INDEX(Table1[Subregion], ROW()), INDEX(Table2[Subregion], ROW()-ROWS(Table1[])))</f>
        <v>0</v>
      </c>
      <c r="H1019" t="str" cm="1">
        <f t="array" ref="H1019">IF(ROW()&lt;=ROWS(Table1[]), INDEX(Table1[Stratum], ROW()), INDEX(Table2[Stratum], ROW()-ROWS(Table1[])))</f>
        <v>Chipps Island</v>
      </c>
      <c r="I1019" cm="1">
        <f t="array" ref="I1019">IF(ROW()&lt;=ROWS(Table1[]), INDEX(Table1[Fork Length], ROW()), INDEX(Table2[Length], ROW()-ROWS(Table1[])))</f>
        <v>80</v>
      </c>
      <c r="J1019" cm="1">
        <f t="array" ref="J1019">IF(ROW()&lt;=ROWS(Table1[]), INDEX(Table1[Catch], ROW()), INDEX(Table2[Frequency], ROW()-ROWS(Table1[])))</f>
        <v>1</v>
      </c>
      <c r="K1019" t="str" cm="1">
        <f t="array" ref="K1019">IF(ROW()&lt;=ROWS(Table1[]), INDEX(Table1[Life Stage], ROW()), INDEX(Table2[Life Stage], ROW()-ROWS(Table1[])))</f>
        <v>Juvenile</v>
      </c>
      <c r="L1019" s="50" cm="1">
        <f t="array" ref="L1019">IF(ROW()&lt;=ROWS(Table1[]), INDEX(Table1[SalvageSum], ROW()), INDEX(Table2[SalvageSum], ROW()-ROWS(Table1[])))</f>
        <v>0</v>
      </c>
      <c r="M1019" s="50" cm="1">
        <f t="array" ref="M1019">IF(ROW()&lt;=ROWS(Table1[]), INDEX(Table1[ExpSalv], ROW()), INDEX(Table2[ExpSalv], ROW()-ROWS(Table1[])))</f>
        <v>0</v>
      </c>
      <c r="N1019" t="str" cm="1">
        <f t="array" ref="N1019">IF(ROW()&lt;=ROWS(Table1[]), INDEX(Table1[Agency], ROW()), INDEX(Table2[Agency], ROW()-ROWS(Table1[])))</f>
        <v>USFWS</v>
      </c>
      <c r="O1019" cm="1">
        <f t="array" ref="O1019">IF(ROW()&lt;=ROWS(Table1[]), INDEX(Table1[Notes], ROW()), INDEX(Table2[Comments], ROW()-ROWS(Table1[])))</f>
        <v>0</v>
      </c>
    </row>
    <row r="1020" spans="1:15" x14ac:dyDescent="0.25">
      <c r="A1020" cm="1">
        <f t="array" ref="A1020">IF(ROW()&lt;=ROWS(Table1[]), INDEX(Table1[SurveyNo], ROW()), INDEX(Table2[SurveyNo], ROW()-ROWS(Table1[])))</f>
        <v>0</v>
      </c>
      <c r="B1020" s="77" cm="1">
        <f t="array" ref="B1020">IF(ROW()&lt;=ROWS(Table1[]), INDEX(Table1[Date], ROW()), INDEX(Table2[Date], ROW()-ROWS(Table1[])))</f>
        <v>45711</v>
      </c>
      <c r="C1020" cm="1">
        <f t="array" ref="C1020">IF(ROW()&lt;=ROWS(Table1[]), INDEX(Table1[SampleID], ROW()), INDEX(Table2[SampleID], ROW()-ROWS(Table1[])))</f>
        <v>0</v>
      </c>
      <c r="D1020" t="str" cm="1">
        <f t="array" ref="D1020">IF(ROW()&lt;=ROWS(Table1[]), INDEX(Table1[Survey], ROW()), INDEX(Table2[Survey], ROW()-ROWS(Table1[])))</f>
        <v>Chipps</v>
      </c>
      <c r="E1020" t="str" cm="1">
        <f t="array" ref="E1020">IF(ROW()&lt;=ROWS(Table1[]), INDEX(Table1[Station Code], ROW()), INDEX(Table2[Station], ROW()-ROWS(Table1[])))</f>
        <v>SB018S</v>
      </c>
      <c r="F1020" cm="1">
        <f t="array" ref="F1020">IF(ROW()&lt;=ROWS(Table1[]), INDEX(Table1[Region], ROW()), INDEX(Table2[Region], ROW()-ROWS(Table1[])))</f>
        <v>0</v>
      </c>
      <c r="G1020" cm="1">
        <f t="array" ref="G1020">IF(ROW()&lt;=ROWS(Table1[]), INDEX(Table1[Subregion], ROW()), INDEX(Table2[Subregion], ROW()-ROWS(Table1[])))</f>
        <v>0</v>
      </c>
      <c r="H1020" t="str" cm="1">
        <f t="array" ref="H1020">IF(ROW()&lt;=ROWS(Table1[]), INDEX(Table1[Stratum], ROW()), INDEX(Table2[Stratum], ROW()-ROWS(Table1[])))</f>
        <v>Chipps Island</v>
      </c>
      <c r="I1020" cm="1">
        <f t="array" ref="I1020">IF(ROW()&lt;=ROWS(Table1[]), INDEX(Table1[Fork Length], ROW()), INDEX(Table2[Length], ROW()-ROWS(Table1[])))</f>
        <v>111</v>
      </c>
      <c r="J1020" cm="1">
        <f t="array" ref="J1020">IF(ROW()&lt;=ROWS(Table1[]), INDEX(Table1[Catch], ROW()), INDEX(Table2[Frequency], ROW()-ROWS(Table1[])))</f>
        <v>2</v>
      </c>
      <c r="K1020" t="str" cm="1">
        <f t="array" ref="K1020">IF(ROW()&lt;=ROWS(Table1[]), INDEX(Table1[Life Stage], ROW()), INDEX(Table2[Life Stage], ROW()-ROWS(Table1[])))</f>
        <v>Adult</v>
      </c>
      <c r="L1020" s="50" cm="1">
        <f t="array" ref="L1020">IF(ROW()&lt;=ROWS(Table1[]), INDEX(Table1[SalvageSum], ROW()), INDEX(Table2[SalvageSum], ROW()-ROWS(Table1[])))</f>
        <v>0</v>
      </c>
      <c r="M1020" s="50" cm="1">
        <f t="array" ref="M1020">IF(ROW()&lt;=ROWS(Table1[]), INDEX(Table1[ExpSalv], ROW()), INDEX(Table2[ExpSalv], ROW()-ROWS(Table1[])))</f>
        <v>0</v>
      </c>
      <c r="N1020" t="str" cm="1">
        <f t="array" ref="N1020">IF(ROW()&lt;=ROWS(Table1[]), INDEX(Table1[Agency], ROW()), INDEX(Table2[Agency], ROW()-ROWS(Table1[])))</f>
        <v>USFWS</v>
      </c>
      <c r="O1020" cm="1">
        <f t="array" ref="O1020">IF(ROW()&lt;=ROWS(Table1[]), INDEX(Table1[Notes], ROW()), INDEX(Table2[Comments], ROW()-ROWS(Table1[])))</f>
        <v>0</v>
      </c>
    </row>
    <row r="1021" spans="1:15" x14ac:dyDescent="0.25">
      <c r="A1021" cm="1">
        <f t="array" ref="A1021">IF(ROW()&lt;=ROWS(Table1[]), INDEX(Table1[SurveyNo], ROW()), INDEX(Table2[SurveyNo], ROW()-ROWS(Table1[])))</f>
        <v>0</v>
      </c>
      <c r="B1021" s="77" cm="1">
        <f t="array" ref="B1021">IF(ROW()&lt;=ROWS(Table1[]), INDEX(Table1[Date], ROW()), INDEX(Table2[Date], ROW()-ROWS(Table1[])))</f>
        <v>45711</v>
      </c>
      <c r="C1021" cm="1">
        <f t="array" ref="C1021">IF(ROW()&lt;=ROWS(Table1[]), INDEX(Table1[SampleID], ROW()), INDEX(Table2[SampleID], ROW()-ROWS(Table1[])))</f>
        <v>0</v>
      </c>
      <c r="D1021" t="str" cm="1">
        <f t="array" ref="D1021">IF(ROW()&lt;=ROWS(Table1[]), INDEX(Table1[Survey], ROW()), INDEX(Table2[Survey], ROW()-ROWS(Table1[])))</f>
        <v>Chipps</v>
      </c>
      <c r="E1021" t="str" cm="1">
        <f t="array" ref="E1021">IF(ROW()&lt;=ROWS(Table1[]), INDEX(Table1[Station Code], ROW()), INDEX(Table2[Station], ROW()-ROWS(Table1[])))</f>
        <v>SB018S</v>
      </c>
      <c r="F1021" cm="1">
        <f t="array" ref="F1021">IF(ROW()&lt;=ROWS(Table1[]), INDEX(Table1[Region], ROW()), INDEX(Table2[Region], ROW()-ROWS(Table1[])))</f>
        <v>0</v>
      </c>
      <c r="G1021" cm="1">
        <f t="array" ref="G1021">IF(ROW()&lt;=ROWS(Table1[]), INDEX(Table1[Subregion], ROW()), INDEX(Table2[Subregion], ROW()-ROWS(Table1[])))</f>
        <v>0</v>
      </c>
      <c r="H1021" t="str" cm="1">
        <f t="array" ref="H1021">IF(ROW()&lt;=ROWS(Table1[]), INDEX(Table1[Stratum], ROW()), INDEX(Table2[Stratum], ROW()-ROWS(Table1[])))</f>
        <v>Chipps Island</v>
      </c>
      <c r="I1021" cm="1">
        <f t="array" ref="I1021">IF(ROW()&lt;=ROWS(Table1[]), INDEX(Table1[Fork Length], ROW()), INDEX(Table2[Length], ROW()-ROWS(Table1[])))</f>
        <v>79</v>
      </c>
      <c r="J1021" cm="1">
        <f t="array" ref="J1021">IF(ROW()&lt;=ROWS(Table1[]), INDEX(Table1[Catch], ROW()), INDEX(Table2[Frequency], ROW()-ROWS(Table1[])))</f>
        <v>1</v>
      </c>
      <c r="K1021" t="str" cm="1">
        <f t="array" ref="K1021">IF(ROW()&lt;=ROWS(Table1[]), INDEX(Table1[Life Stage], ROW()), INDEX(Table2[Life Stage], ROW()-ROWS(Table1[])))</f>
        <v>Juvenile</v>
      </c>
      <c r="L1021" s="50" cm="1">
        <f t="array" ref="L1021">IF(ROW()&lt;=ROWS(Table1[]), INDEX(Table1[SalvageSum], ROW()), INDEX(Table2[SalvageSum], ROW()-ROWS(Table1[])))</f>
        <v>0</v>
      </c>
      <c r="M1021" s="50" cm="1">
        <f t="array" ref="M1021">IF(ROW()&lt;=ROWS(Table1[]), INDEX(Table1[ExpSalv], ROW()), INDEX(Table2[ExpSalv], ROW()-ROWS(Table1[])))</f>
        <v>0</v>
      </c>
      <c r="N1021" t="str" cm="1">
        <f t="array" ref="N1021">IF(ROW()&lt;=ROWS(Table1[]), INDEX(Table1[Agency], ROW()), INDEX(Table2[Agency], ROW()-ROWS(Table1[])))</f>
        <v>USFWS</v>
      </c>
      <c r="O1021" cm="1">
        <f t="array" ref="O1021">IF(ROW()&lt;=ROWS(Table1[]), INDEX(Table1[Notes], ROW()), INDEX(Table2[Comments], ROW()-ROWS(Table1[])))</f>
        <v>0</v>
      </c>
    </row>
    <row r="1022" spans="1:15" x14ac:dyDescent="0.25">
      <c r="A1022" cm="1">
        <f t="array" ref="A1022">IF(ROW()&lt;=ROWS(Table1[]), INDEX(Table1[SurveyNo], ROW()), INDEX(Table2[SurveyNo], ROW()-ROWS(Table1[])))</f>
        <v>0</v>
      </c>
      <c r="B1022" s="77" cm="1">
        <f t="array" ref="B1022">IF(ROW()&lt;=ROWS(Table1[]), INDEX(Table1[Date], ROW()), INDEX(Table2[Date], ROW()-ROWS(Table1[])))</f>
        <v>45711</v>
      </c>
      <c r="C1022" cm="1">
        <f t="array" ref="C1022">IF(ROW()&lt;=ROWS(Table1[]), INDEX(Table1[SampleID], ROW()), INDEX(Table2[SampleID], ROW()-ROWS(Table1[])))</f>
        <v>0</v>
      </c>
      <c r="D1022" t="str" cm="1">
        <f t="array" ref="D1022">IF(ROW()&lt;=ROWS(Table1[]), INDEX(Table1[Survey], ROW()), INDEX(Table2[Survey], ROW()-ROWS(Table1[])))</f>
        <v>Chipps</v>
      </c>
      <c r="E1022" t="str" cm="1">
        <f t="array" ref="E1022">IF(ROW()&lt;=ROWS(Table1[]), INDEX(Table1[Station Code], ROW()), INDEX(Table2[Station], ROW()-ROWS(Table1[])))</f>
        <v>SB018S</v>
      </c>
      <c r="F1022" cm="1">
        <f t="array" ref="F1022">IF(ROW()&lt;=ROWS(Table1[]), INDEX(Table1[Region], ROW()), INDEX(Table2[Region], ROW()-ROWS(Table1[])))</f>
        <v>0</v>
      </c>
      <c r="G1022" cm="1">
        <f t="array" ref="G1022">IF(ROW()&lt;=ROWS(Table1[]), INDEX(Table1[Subregion], ROW()), INDEX(Table2[Subregion], ROW()-ROWS(Table1[])))</f>
        <v>0</v>
      </c>
      <c r="H1022" t="str" cm="1">
        <f t="array" ref="H1022">IF(ROW()&lt;=ROWS(Table1[]), INDEX(Table1[Stratum], ROW()), INDEX(Table2[Stratum], ROW()-ROWS(Table1[])))</f>
        <v>Chipps Island</v>
      </c>
      <c r="I1022" cm="1">
        <f t="array" ref="I1022">IF(ROW()&lt;=ROWS(Table1[]), INDEX(Table1[Fork Length], ROW()), INDEX(Table2[Length], ROW()-ROWS(Table1[])))</f>
        <v>112</v>
      </c>
      <c r="J1022" cm="1">
        <f t="array" ref="J1022">IF(ROW()&lt;=ROWS(Table1[]), INDEX(Table1[Catch], ROW()), INDEX(Table2[Frequency], ROW()-ROWS(Table1[])))</f>
        <v>1</v>
      </c>
      <c r="K1022" t="str" cm="1">
        <f t="array" ref="K1022">IF(ROW()&lt;=ROWS(Table1[]), INDEX(Table1[Life Stage], ROW()), INDEX(Table2[Life Stage], ROW()-ROWS(Table1[])))</f>
        <v>Adult</v>
      </c>
      <c r="L1022" s="50" cm="1">
        <f t="array" ref="L1022">IF(ROW()&lt;=ROWS(Table1[]), INDEX(Table1[SalvageSum], ROW()), INDEX(Table2[SalvageSum], ROW()-ROWS(Table1[])))</f>
        <v>0</v>
      </c>
      <c r="M1022" s="50" cm="1">
        <f t="array" ref="M1022">IF(ROW()&lt;=ROWS(Table1[]), INDEX(Table1[ExpSalv], ROW()), INDEX(Table2[ExpSalv], ROW()-ROWS(Table1[])))</f>
        <v>0</v>
      </c>
      <c r="N1022" t="str" cm="1">
        <f t="array" ref="N1022">IF(ROW()&lt;=ROWS(Table1[]), INDEX(Table1[Agency], ROW()), INDEX(Table2[Agency], ROW()-ROWS(Table1[])))</f>
        <v>USFWS</v>
      </c>
      <c r="O1022" cm="1">
        <f t="array" ref="O1022">IF(ROW()&lt;=ROWS(Table1[]), INDEX(Table1[Notes], ROW()), INDEX(Table2[Comments], ROW()-ROWS(Table1[])))</f>
        <v>0</v>
      </c>
    </row>
    <row r="1023" spans="1:15" x14ac:dyDescent="0.25">
      <c r="A1023" cm="1">
        <f t="array" ref="A1023">IF(ROW()&lt;=ROWS(Table1[]), INDEX(Table1[SurveyNo], ROW()), INDEX(Table2[SurveyNo], ROW()-ROWS(Table1[])))</f>
        <v>0</v>
      </c>
      <c r="B1023" s="77" cm="1">
        <f t="array" ref="B1023">IF(ROW()&lt;=ROWS(Table1[]), INDEX(Table1[Date], ROW()), INDEX(Table2[Date], ROW()-ROWS(Table1[])))</f>
        <v>45711</v>
      </c>
      <c r="C1023" cm="1">
        <f t="array" ref="C1023">IF(ROW()&lt;=ROWS(Table1[]), INDEX(Table1[SampleID], ROW()), INDEX(Table2[SampleID], ROW()-ROWS(Table1[])))</f>
        <v>0</v>
      </c>
      <c r="D1023" t="str" cm="1">
        <f t="array" ref="D1023">IF(ROW()&lt;=ROWS(Table1[]), INDEX(Table1[Survey], ROW()), INDEX(Table2[Survey], ROW()-ROWS(Table1[])))</f>
        <v>Chipps</v>
      </c>
      <c r="E1023" t="str" cm="1">
        <f t="array" ref="E1023">IF(ROW()&lt;=ROWS(Table1[]), INDEX(Table1[Station Code], ROW()), INDEX(Table2[Station], ROW()-ROWS(Table1[])))</f>
        <v>SB018S</v>
      </c>
      <c r="F1023" cm="1">
        <f t="array" ref="F1023">IF(ROW()&lt;=ROWS(Table1[]), INDEX(Table1[Region], ROW()), INDEX(Table2[Region], ROW()-ROWS(Table1[])))</f>
        <v>0</v>
      </c>
      <c r="G1023" cm="1">
        <f t="array" ref="G1023">IF(ROW()&lt;=ROWS(Table1[]), INDEX(Table1[Subregion], ROW()), INDEX(Table2[Subregion], ROW()-ROWS(Table1[])))</f>
        <v>0</v>
      </c>
      <c r="H1023" t="str" cm="1">
        <f t="array" ref="H1023">IF(ROW()&lt;=ROWS(Table1[]), INDEX(Table1[Stratum], ROW()), INDEX(Table2[Stratum], ROW()-ROWS(Table1[])))</f>
        <v>Chipps Island</v>
      </c>
      <c r="I1023" cm="1">
        <f t="array" ref="I1023">IF(ROW()&lt;=ROWS(Table1[]), INDEX(Table1[Fork Length], ROW()), INDEX(Table2[Length], ROW()-ROWS(Table1[])))</f>
        <v>84</v>
      </c>
      <c r="J1023" cm="1">
        <f t="array" ref="J1023">IF(ROW()&lt;=ROWS(Table1[]), INDEX(Table1[Catch], ROW()), INDEX(Table2[Frequency], ROW()-ROWS(Table1[])))</f>
        <v>2</v>
      </c>
      <c r="K1023" t="str" cm="1">
        <f t="array" ref="K1023">IF(ROW()&lt;=ROWS(Table1[]), INDEX(Table1[Life Stage], ROW()), INDEX(Table2[Life Stage], ROW()-ROWS(Table1[])))</f>
        <v>Juvenile</v>
      </c>
      <c r="L1023" s="50" cm="1">
        <f t="array" ref="L1023">IF(ROW()&lt;=ROWS(Table1[]), INDEX(Table1[SalvageSum], ROW()), INDEX(Table2[SalvageSum], ROW()-ROWS(Table1[])))</f>
        <v>0</v>
      </c>
      <c r="M1023" s="50" cm="1">
        <f t="array" ref="M1023">IF(ROW()&lt;=ROWS(Table1[]), INDEX(Table1[ExpSalv], ROW()), INDEX(Table2[ExpSalv], ROW()-ROWS(Table1[])))</f>
        <v>0</v>
      </c>
      <c r="N1023" t="str" cm="1">
        <f t="array" ref="N1023">IF(ROW()&lt;=ROWS(Table1[]), INDEX(Table1[Agency], ROW()), INDEX(Table2[Agency], ROW()-ROWS(Table1[])))</f>
        <v>USFWS</v>
      </c>
      <c r="O1023" cm="1">
        <f t="array" ref="O1023">IF(ROW()&lt;=ROWS(Table1[]), INDEX(Table1[Notes], ROW()), INDEX(Table2[Comments], ROW()-ROWS(Table1[])))</f>
        <v>0</v>
      </c>
    </row>
    <row r="1024" spans="1:15" x14ac:dyDescent="0.25">
      <c r="A1024" cm="1">
        <f t="array" ref="A1024">IF(ROW()&lt;=ROWS(Table1[]), INDEX(Table1[SurveyNo], ROW()), INDEX(Table2[SurveyNo], ROW()-ROWS(Table1[])))</f>
        <v>0</v>
      </c>
      <c r="B1024" s="77" cm="1">
        <f t="array" ref="B1024">IF(ROW()&lt;=ROWS(Table1[]), INDEX(Table1[Date], ROW()), INDEX(Table2[Date], ROW()-ROWS(Table1[])))</f>
        <v>45711</v>
      </c>
      <c r="C1024" cm="1">
        <f t="array" ref="C1024">IF(ROW()&lt;=ROWS(Table1[]), INDEX(Table1[SampleID], ROW()), INDEX(Table2[SampleID], ROW()-ROWS(Table1[])))</f>
        <v>0</v>
      </c>
      <c r="D1024" t="str" cm="1">
        <f t="array" ref="D1024">IF(ROW()&lt;=ROWS(Table1[]), INDEX(Table1[Survey], ROW()), INDEX(Table2[Survey], ROW()-ROWS(Table1[])))</f>
        <v>Chipps</v>
      </c>
      <c r="E1024" t="str" cm="1">
        <f t="array" ref="E1024">IF(ROW()&lt;=ROWS(Table1[]), INDEX(Table1[Station Code], ROW()), INDEX(Table2[Station], ROW()-ROWS(Table1[])))</f>
        <v>SB018S</v>
      </c>
      <c r="F1024" cm="1">
        <f t="array" ref="F1024">IF(ROW()&lt;=ROWS(Table1[]), INDEX(Table1[Region], ROW()), INDEX(Table2[Region], ROW()-ROWS(Table1[])))</f>
        <v>0</v>
      </c>
      <c r="G1024" cm="1">
        <f t="array" ref="G1024">IF(ROW()&lt;=ROWS(Table1[]), INDEX(Table1[Subregion], ROW()), INDEX(Table2[Subregion], ROW()-ROWS(Table1[])))</f>
        <v>0</v>
      </c>
      <c r="H1024" t="str" cm="1">
        <f t="array" ref="H1024">IF(ROW()&lt;=ROWS(Table1[]), INDEX(Table1[Stratum], ROW()), INDEX(Table2[Stratum], ROW()-ROWS(Table1[])))</f>
        <v>Chipps Island</v>
      </c>
      <c r="I1024" cm="1">
        <f t="array" ref="I1024">IF(ROW()&lt;=ROWS(Table1[]), INDEX(Table1[Fork Length], ROW()), INDEX(Table2[Length], ROW()-ROWS(Table1[])))</f>
        <v>83</v>
      </c>
      <c r="J1024" cm="1">
        <f t="array" ref="J1024">IF(ROW()&lt;=ROWS(Table1[]), INDEX(Table1[Catch], ROW()), INDEX(Table2[Frequency], ROW()-ROWS(Table1[])))</f>
        <v>1</v>
      </c>
      <c r="K1024" t="str" cm="1">
        <f t="array" ref="K1024">IF(ROW()&lt;=ROWS(Table1[]), INDEX(Table1[Life Stage], ROW()), INDEX(Table2[Life Stage], ROW()-ROWS(Table1[])))</f>
        <v>Juvenile</v>
      </c>
      <c r="L1024" s="50" cm="1">
        <f t="array" ref="L1024">IF(ROW()&lt;=ROWS(Table1[]), INDEX(Table1[SalvageSum], ROW()), INDEX(Table2[SalvageSum], ROW()-ROWS(Table1[])))</f>
        <v>0</v>
      </c>
      <c r="M1024" s="50" cm="1">
        <f t="array" ref="M1024">IF(ROW()&lt;=ROWS(Table1[]), INDEX(Table1[ExpSalv], ROW()), INDEX(Table2[ExpSalv], ROW()-ROWS(Table1[])))</f>
        <v>0</v>
      </c>
      <c r="N1024" t="str" cm="1">
        <f t="array" ref="N1024">IF(ROW()&lt;=ROWS(Table1[]), INDEX(Table1[Agency], ROW()), INDEX(Table2[Agency], ROW()-ROWS(Table1[])))</f>
        <v>USFWS</v>
      </c>
      <c r="O1024" cm="1">
        <f t="array" ref="O1024">IF(ROW()&lt;=ROWS(Table1[]), INDEX(Table1[Notes], ROW()), INDEX(Table2[Comments], ROW()-ROWS(Table1[])))</f>
        <v>0</v>
      </c>
    </row>
    <row r="1025" spans="1:15" x14ac:dyDescent="0.25">
      <c r="A1025" cm="1">
        <f t="array" ref="A1025">IF(ROW()&lt;=ROWS(Table1[]), INDEX(Table1[SurveyNo], ROW()), INDEX(Table2[SurveyNo], ROW()-ROWS(Table1[])))</f>
        <v>0</v>
      </c>
      <c r="B1025" s="77" cm="1">
        <f t="array" ref="B1025">IF(ROW()&lt;=ROWS(Table1[]), INDEX(Table1[Date], ROW()), INDEX(Table2[Date], ROW()-ROWS(Table1[])))</f>
        <v>45711</v>
      </c>
      <c r="C1025" cm="1">
        <f t="array" ref="C1025">IF(ROW()&lt;=ROWS(Table1[]), INDEX(Table1[SampleID], ROW()), INDEX(Table2[SampleID], ROW()-ROWS(Table1[])))</f>
        <v>0</v>
      </c>
      <c r="D1025" t="str" cm="1">
        <f t="array" ref="D1025">IF(ROW()&lt;=ROWS(Table1[]), INDEX(Table1[Survey], ROW()), INDEX(Table2[Survey], ROW()-ROWS(Table1[])))</f>
        <v>Chipps</v>
      </c>
      <c r="E1025" t="str" cm="1">
        <f t="array" ref="E1025">IF(ROW()&lt;=ROWS(Table1[]), INDEX(Table1[Station Code], ROW()), INDEX(Table2[Station], ROW()-ROWS(Table1[])))</f>
        <v>SB018S</v>
      </c>
      <c r="F1025" cm="1">
        <f t="array" ref="F1025">IF(ROW()&lt;=ROWS(Table1[]), INDEX(Table1[Region], ROW()), INDEX(Table2[Region], ROW()-ROWS(Table1[])))</f>
        <v>0</v>
      </c>
      <c r="G1025" cm="1">
        <f t="array" ref="G1025">IF(ROW()&lt;=ROWS(Table1[]), INDEX(Table1[Subregion], ROW()), INDEX(Table2[Subregion], ROW()-ROWS(Table1[])))</f>
        <v>0</v>
      </c>
      <c r="H1025" t="str" cm="1">
        <f t="array" ref="H1025">IF(ROW()&lt;=ROWS(Table1[]), INDEX(Table1[Stratum], ROW()), INDEX(Table2[Stratum], ROW()-ROWS(Table1[])))</f>
        <v>Chipps Island</v>
      </c>
      <c r="I1025" cm="1">
        <f t="array" ref="I1025">IF(ROW()&lt;=ROWS(Table1[]), INDEX(Table1[Fork Length], ROW()), INDEX(Table2[Length], ROW()-ROWS(Table1[])))</f>
        <v>89</v>
      </c>
      <c r="J1025" cm="1">
        <f t="array" ref="J1025">IF(ROW()&lt;=ROWS(Table1[]), INDEX(Table1[Catch], ROW()), INDEX(Table2[Frequency], ROW()-ROWS(Table1[])))</f>
        <v>1</v>
      </c>
      <c r="K1025" t="str" cm="1">
        <f t="array" ref="K1025">IF(ROW()&lt;=ROWS(Table1[]), INDEX(Table1[Life Stage], ROW()), INDEX(Table2[Life Stage], ROW()-ROWS(Table1[])))</f>
        <v>Adult</v>
      </c>
      <c r="L1025" s="50" cm="1">
        <f t="array" ref="L1025">IF(ROW()&lt;=ROWS(Table1[]), INDEX(Table1[SalvageSum], ROW()), INDEX(Table2[SalvageSum], ROW()-ROWS(Table1[])))</f>
        <v>0</v>
      </c>
      <c r="M1025" s="50" cm="1">
        <f t="array" ref="M1025">IF(ROW()&lt;=ROWS(Table1[]), INDEX(Table1[ExpSalv], ROW()), INDEX(Table2[ExpSalv], ROW()-ROWS(Table1[])))</f>
        <v>0</v>
      </c>
      <c r="N1025" t="str" cm="1">
        <f t="array" ref="N1025">IF(ROW()&lt;=ROWS(Table1[]), INDEX(Table1[Agency], ROW()), INDEX(Table2[Agency], ROW()-ROWS(Table1[])))</f>
        <v>USFWS</v>
      </c>
      <c r="O1025" cm="1">
        <f t="array" ref="O1025">IF(ROW()&lt;=ROWS(Table1[]), INDEX(Table1[Notes], ROW()), INDEX(Table2[Comments], ROW()-ROWS(Table1[])))</f>
        <v>0</v>
      </c>
    </row>
    <row r="1026" spans="1:15" x14ac:dyDescent="0.25">
      <c r="A1026" cm="1">
        <f t="array" ref="A1026">IF(ROW()&lt;=ROWS(Table1[]), INDEX(Table1[SurveyNo], ROW()), INDEX(Table2[SurveyNo], ROW()-ROWS(Table1[])))</f>
        <v>0</v>
      </c>
      <c r="B1026" s="77" cm="1">
        <f t="array" ref="B1026">IF(ROW()&lt;=ROWS(Table1[]), INDEX(Table1[Date], ROW()), INDEX(Table2[Date], ROW()-ROWS(Table1[])))</f>
        <v>45711</v>
      </c>
      <c r="C1026" cm="1">
        <f t="array" ref="C1026">IF(ROW()&lt;=ROWS(Table1[]), INDEX(Table1[SampleID], ROW()), INDEX(Table2[SampleID], ROW()-ROWS(Table1[])))</f>
        <v>0</v>
      </c>
      <c r="D1026" t="str" cm="1">
        <f t="array" ref="D1026">IF(ROW()&lt;=ROWS(Table1[]), INDEX(Table1[Survey], ROW()), INDEX(Table2[Survey], ROW()-ROWS(Table1[])))</f>
        <v>Chipps</v>
      </c>
      <c r="E1026" t="str" cm="1">
        <f t="array" ref="E1026">IF(ROW()&lt;=ROWS(Table1[]), INDEX(Table1[Station Code], ROW()), INDEX(Table2[Station], ROW()-ROWS(Table1[])))</f>
        <v>SB018S</v>
      </c>
      <c r="F1026" cm="1">
        <f t="array" ref="F1026">IF(ROW()&lt;=ROWS(Table1[]), INDEX(Table1[Region], ROW()), INDEX(Table2[Region], ROW()-ROWS(Table1[])))</f>
        <v>0</v>
      </c>
      <c r="G1026" cm="1">
        <f t="array" ref="G1026">IF(ROW()&lt;=ROWS(Table1[]), INDEX(Table1[Subregion], ROW()), INDEX(Table2[Subregion], ROW()-ROWS(Table1[])))</f>
        <v>0</v>
      </c>
      <c r="H1026" t="str" cm="1">
        <f t="array" ref="H1026">IF(ROW()&lt;=ROWS(Table1[]), INDEX(Table1[Stratum], ROW()), INDEX(Table2[Stratum], ROW()-ROWS(Table1[])))</f>
        <v>Chipps Island</v>
      </c>
      <c r="I1026" cm="1">
        <f t="array" ref="I1026">IF(ROW()&lt;=ROWS(Table1[]), INDEX(Table1[Fork Length], ROW()), INDEX(Table2[Length], ROW()-ROWS(Table1[])))</f>
        <v>78</v>
      </c>
      <c r="J1026" cm="1">
        <f t="array" ref="J1026">IF(ROW()&lt;=ROWS(Table1[]), INDEX(Table1[Catch], ROW()), INDEX(Table2[Frequency], ROW()-ROWS(Table1[])))</f>
        <v>1</v>
      </c>
      <c r="K1026" t="str" cm="1">
        <f t="array" ref="K1026">IF(ROW()&lt;=ROWS(Table1[]), INDEX(Table1[Life Stage], ROW()), INDEX(Table2[Life Stage], ROW()-ROWS(Table1[])))</f>
        <v>Juvenile</v>
      </c>
      <c r="L1026" s="50" cm="1">
        <f t="array" ref="L1026">IF(ROW()&lt;=ROWS(Table1[]), INDEX(Table1[SalvageSum], ROW()), INDEX(Table2[SalvageSum], ROW()-ROWS(Table1[])))</f>
        <v>0</v>
      </c>
      <c r="M1026" s="50" cm="1">
        <f t="array" ref="M1026">IF(ROW()&lt;=ROWS(Table1[]), INDEX(Table1[ExpSalv], ROW()), INDEX(Table2[ExpSalv], ROW()-ROWS(Table1[])))</f>
        <v>0</v>
      </c>
      <c r="N1026" t="str" cm="1">
        <f t="array" ref="N1026">IF(ROW()&lt;=ROWS(Table1[]), INDEX(Table1[Agency], ROW()), INDEX(Table2[Agency], ROW()-ROWS(Table1[])))</f>
        <v>USFWS</v>
      </c>
      <c r="O1026" cm="1">
        <f t="array" ref="O1026">IF(ROW()&lt;=ROWS(Table1[]), INDEX(Table1[Notes], ROW()), INDEX(Table2[Comments], ROW()-ROWS(Table1[])))</f>
        <v>0</v>
      </c>
    </row>
    <row r="1027" spans="1:15" x14ac:dyDescent="0.25">
      <c r="A1027" cm="1">
        <f t="array" ref="A1027">IF(ROW()&lt;=ROWS(Table1[]), INDEX(Table1[SurveyNo], ROW()), INDEX(Table2[SurveyNo], ROW()-ROWS(Table1[])))</f>
        <v>0</v>
      </c>
      <c r="B1027" s="77" cm="1">
        <f t="array" ref="B1027">IF(ROW()&lt;=ROWS(Table1[]), INDEX(Table1[Date], ROW()), INDEX(Table2[Date], ROW()-ROWS(Table1[])))</f>
        <v>45711</v>
      </c>
      <c r="C1027" cm="1">
        <f t="array" ref="C1027">IF(ROW()&lt;=ROWS(Table1[]), INDEX(Table1[SampleID], ROW()), INDEX(Table2[SampleID], ROW()-ROWS(Table1[])))</f>
        <v>0</v>
      </c>
      <c r="D1027" t="str" cm="1">
        <f t="array" ref="D1027">IF(ROW()&lt;=ROWS(Table1[]), INDEX(Table1[Survey], ROW()), INDEX(Table2[Survey], ROW()-ROWS(Table1[])))</f>
        <v>Chipps</v>
      </c>
      <c r="E1027" t="str" cm="1">
        <f t="array" ref="E1027">IF(ROW()&lt;=ROWS(Table1[]), INDEX(Table1[Station Code], ROW()), INDEX(Table2[Station], ROW()-ROWS(Table1[])))</f>
        <v>SB018S</v>
      </c>
      <c r="F1027" cm="1">
        <f t="array" ref="F1027">IF(ROW()&lt;=ROWS(Table1[]), INDEX(Table1[Region], ROW()), INDEX(Table2[Region], ROW()-ROWS(Table1[])))</f>
        <v>0</v>
      </c>
      <c r="G1027" cm="1">
        <f t="array" ref="G1027">IF(ROW()&lt;=ROWS(Table1[]), INDEX(Table1[Subregion], ROW()), INDEX(Table2[Subregion], ROW()-ROWS(Table1[])))</f>
        <v>0</v>
      </c>
      <c r="H1027" t="str" cm="1">
        <f t="array" ref="H1027">IF(ROW()&lt;=ROWS(Table1[]), INDEX(Table1[Stratum], ROW()), INDEX(Table2[Stratum], ROW()-ROWS(Table1[])))</f>
        <v>Chipps Island</v>
      </c>
      <c r="I1027" cm="1">
        <f t="array" ref="I1027">IF(ROW()&lt;=ROWS(Table1[]), INDEX(Table1[Fork Length], ROW()), INDEX(Table2[Length], ROW()-ROWS(Table1[])))</f>
        <v>82</v>
      </c>
      <c r="J1027" cm="1">
        <f t="array" ref="J1027">IF(ROW()&lt;=ROWS(Table1[]), INDEX(Table1[Catch], ROW()), INDEX(Table2[Frequency], ROW()-ROWS(Table1[])))</f>
        <v>1</v>
      </c>
      <c r="K1027" t="str" cm="1">
        <f t="array" ref="K1027">IF(ROW()&lt;=ROWS(Table1[]), INDEX(Table1[Life Stage], ROW()), INDEX(Table2[Life Stage], ROW()-ROWS(Table1[])))</f>
        <v>Juvenile</v>
      </c>
      <c r="L1027" s="50" cm="1">
        <f t="array" ref="L1027">IF(ROW()&lt;=ROWS(Table1[]), INDEX(Table1[SalvageSum], ROW()), INDEX(Table2[SalvageSum], ROW()-ROWS(Table1[])))</f>
        <v>0</v>
      </c>
      <c r="M1027" s="50" cm="1">
        <f t="array" ref="M1027">IF(ROW()&lt;=ROWS(Table1[]), INDEX(Table1[ExpSalv], ROW()), INDEX(Table2[ExpSalv], ROW()-ROWS(Table1[])))</f>
        <v>0</v>
      </c>
      <c r="N1027" t="str" cm="1">
        <f t="array" ref="N1027">IF(ROW()&lt;=ROWS(Table1[]), INDEX(Table1[Agency], ROW()), INDEX(Table2[Agency], ROW()-ROWS(Table1[])))</f>
        <v>USFWS</v>
      </c>
      <c r="O1027" cm="1">
        <f t="array" ref="O1027">IF(ROW()&lt;=ROWS(Table1[]), INDEX(Table1[Notes], ROW()), INDEX(Table2[Comments], ROW()-ROWS(Table1[])))</f>
        <v>0</v>
      </c>
    </row>
    <row r="1028" spans="1:15" x14ac:dyDescent="0.25">
      <c r="A1028" cm="1">
        <f t="array" ref="A1028">IF(ROW()&lt;=ROWS(Table1[]), INDEX(Table1[SurveyNo], ROW()), INDEX(Table2[SurveyNo], ROW()-ROWS(Table1[])))</f>
        <v>0</v>
      </c>
      <c r="B1028" s="77" cm="1">
        <f t="array" ref="B1028">IF(ROW()&lt;=ROWS(Table1[]), INDEX(Table1[Date], ROW()), INDEX(Table2[Date], ROW()-ROWS(Table1[])))</f>
        <v>45711</v>
      </c>
      <c r="C1028" cm="1">
        <f t="array" ref="C1028">IF(ROW()&lt;=ROWS(Table1[]), INDEX(Table1[SampleID], ROW()), INDEX(Table2[SampleID], ROW()-ROWS(Table1[])))</f>
        <v>0</v>
      </c>
      <c r="D1028" t="str" cm="1">
        <f t="array" ref="D1028">IF(ROW()&lt;=ROWS(Table1[]), INDEX(Table1[Survey], ROW()), INDEX(Table2[Survey], ROW()-ROWS(Table1[])))</f>
        <v>Chipps</v>
      </c>
      <c r="E1028" t="str" cm="1">
        <f t="array" ref="E1028">IF(ROW()&lt;=ROWS(Table1[]), INDEX(Table1[Station Code], ROW()), INDEX(Table2[Station], ROW()-ROWS(Table1[])))</f>
        <v>SB018S</v>
      </c>
      <c r="F1028" cm="1">
        <f t="array" ref="F1028">IF(ROW()&lt;=ROWS(Table1[]), INDEX(Table1[Region], ROW()), INDEX(Table2[Region], ROW()-ROWS(Table1[])))</f>
        <v>0</v>
      </c>
      <c r="G1028" cm="1">
        <f t="array" ref="G1028">IF(ROW()&lt;=ROWS(Table1[]), INDEX(Table1[Subregion], ROW()), INDEX(Table2[Subregion], ROW()-ROWS(Table1[])))</f>
        <v>0</v>
      </c>
      <c r="H1028" t="str" cm="1">
        <f t="array" ref="H1028">IF(ROW()&lt;=ROWS(Table1[]), INDEX(Table1[Stratum], ROW()), INDEX(Table2[Stratum], ROW()-ROWS(Table1[])))</f>
        <v>Chipps Island</v>
      </c>
      <c r="I1028" cm="1">
        <f t="array" ref="I1028">IF(ROW()&lt;=ROWS(Table1[]), INDEX(Table1[Fork Length], ROW()), INDEX(Table2[Length], ROW()-ROWS(Table1[])))</f>
        <v>83</v>
      </c>
      <c r="J1028" cm="1">
        <f t="array" ref="J1028">IF(ROW()&lt;=ROWS(Table1[]), INDEX(Table1[Catch], ROW()), INDEX(Table2[Frequency], ROW()-ROWS(Table1[])))</f>
        <v>2</v>
      </c>
      <c r="K1028" t="str" cm="1">
        <f t="array" ref="K1028">IF(ROW()&lt;=ROWS(Table1[]), INDEX(Table1[Life Stage], ROW()), INDEX(Table2[Life Stage], ROW()-ROWS(Table1[])))</f>
        <v>Juvenile</v>
      </c>
      <c r="L1028" s="50" cm="1">
        <f t="array" ref="L1028">IF(ROW()&lt;=ROWS(Table1[]), INDEX(Table1[SalvageSum], ROW()), INDEX(Table2[SalvageSum], ROW()-ROWS(Table1[])))</f>
        <v>0</v>
      </c>
      <c r="M1028" s="50" cm="1">
        <f t="array" ref="M1028">IF(ROW()&lt;=ROWS(Table1[]), INDEX(Table1[ExpSalv], ROW()), INDEX(Table2[ExpSalv], ROW()-ROWS(Table1[])))</f>
        <v>0</v>
      </c>
      <c r="N1028" t="str" cm="1">
        <f t="array" ref="N1028">IF(ROW()&lt;=ROWS(Table1[]), INDEX(Table1[Agency], ROW()), INDEX(Table2[Agency], ROW()-ROWS(Table1[])))</f>
        <v>USFWS</v>
      </c>
      <c r="O1028" cm="1">
        <f t="array" ref="O1028">IF(ROW()&lt;=ROWS(Table1[]), INDEX(Table1[Notes], ROW()), INDEX(Table2[Comments], ROW()-ROWS(Table1[])))</f>
        <v>0</v>
      </c>
    </row>
    <row r="1029" spans="1:15" x14ac:dyDescent="0.25">
      <c r="A1029" cm="1">
        <f t="array" ref="A1029">IF(ROW()&lt;=ROWS(Table1[]), INDEX(Table1[SurveyNo], ROW()), INDEX(Table2[SurveyNo], ROW()-ROWS(Table1[])))</f>
        <v>0</v>
      </c>
      <c r="B1029" s="77" cm="1">
        <f t="array" ref="B1029">IF(ROW()&lt;=ROWS(Table1[]), INDEX(Table1[Date], ROW()), INDEX(Table2[Date], ROW()-ROWS(Table1[])))</f>
        <v>45711</v>
      </c>
      <c r="C1029" cm="1">
        <f t="array" ref="C1029">IF(ROW()&lt;=ROWS(Table1[]), INDEX(Table1[SampleID], ROW()), INDEX(Table2[SampleID], ROW()-ROWS(Table1[])))</f>
        <v>0</v>
      </c>
      <c r="D1029" t="str" cm="1">
        <f t="array" ref="D1029">IF(ROW()&lt;=ROWS(Table1[]), INDEX(Table1[Survey], ROW()), INDEX(Table2[Survey], ROW()-ROWS(Table1[])))</f>
        <v>Chipps</v>
      </c>
      <c r="E1029" t="str" cm="1">
        <f t="array" ref="E1029">IF(ROW()&lt;=ROWS(Table1[]), INDEX(Table1[Station Code], ROW()), INDEX(Table2[Station], ROW()-ROWS(Table1[])))</f>
        <v>SB018S</v>
      </c>
      <c r="F1029" cm="1">
        <f t="array" ref="F1029">IF(ROW()&lt;=ROWS(Table1[]), INDEX(Table1[Region], ROW()), INDEX(Table2[Region], ROW()-ROWS(Table1[])))</f>
        <v>0</v>
      </c>
      <c r="G1029" cm="1">
        <f t="array" ref="G1029">IF(ROW()&lt;=ROWS(Table1[]), INDEX(Table1[Subregion], ROW()), INDEX(Table2[Subregion], ROW()-ROWS(Table1[])))</f>
        <v>0</v>
      </c>
      <c r="H1029" t="str" cm="1">
        <f t="array" ref="H1029">IF(ROW()&lt;=ROWS(Table1[]), INDEX(Table1[Stratum], ROW()), INDEX(Table2[Stratum], ROW()-ROWS(Table1[])))</f>
        <v>Chipps Island</v>
      </c>
      <c r="I1029" cm="1">
        <f t="array" ref="I1029">IF(ROW()&lt;=ROWS(Table1[]), INDEX(Table1[Fork Length], ROW()), INDEX(Table2[Length], ROW()-ROWS(Table1[])))</f>
        <v>87</v>
      </c>
      <c r="J1029" cm="1">
        <f t="array" ref="J1029">IF(ROW()&lt;=ROWS(Table1[]), INDEX(Table1[Catch], ROW()), INDEX(Table2[Frequency], ROW()-ROWS(Table1[])))</f>
        <v>1</v>
      </c>
      <c r="K1029" t="str" cm="1">
        <f t="array" ref="K1029">IF(ROW()&lt;=ROWS(Table1[]), INDEX(Table1[Life Stage], ROW()), INDEX(Table2[Life Stage], ROW()-ROWS(Table1[])))</f>
        <v>Adult</v>
      </c>
      <c r="L1029" s="50" cm="1">
        <f t="array" ref="L1029">IF(ROW()&lt;=ROWS(Table1[]), INDEX(Table1[SalvageSum], ROW()), INDEX(Table2[SalvageSum], ROW()-ROWS(Table1[])))</f>
        <v>0</v>
      </c>
      <c r="M1029" s="50" cm="1">
        <f t="array" ref="M1029">IF(ROW()&lt;=ROWS(Table1[]), INDEX(Table1[ExpSalv], ROW()), INDEX(Table2[ExpSalv], ROW()-ROWS(Table1[])))</f>
        <v>0</v>
      </c>
      <c r="N1029" t="str" cm="1">
        <f t="array" ref="N1029">IF(ROW()&lt;=ROWS(Table1[]), INDEX(Table1[Agency], ROW()), INDEX(Table2[Agency], ROW()-ROWS(Table1[])))</f>
        <v>USFWS</v>
      </c>
      <c r="O1029" cm="1">
        <f t="array" ref="O1029">IF(ROW()&lt;=ROWS(Table1[]), INDEX(Table1[Notes], ROW()), INDEX(Table2[Comments], ROW()-ROWS(Table1[])))</f>
        <v>0</v>
      </c>
    </row>
    <row r="1030" spans="1:15" x14ac:dyDescent="0.25">
      <c r="A1030" cm="1">
        <f t="array" ref="A1030">IF(ROW()&lt;=ROWS(Table1[]), INDEX(Table1[SurveyNo], ROW()), INDEX(Table2[SurveyNo], ROW()-ROWS(Table1[])))</f>
        <v>0</v>
      </c>
      <c r="B1030" s="77" cm="1">
        <f t="array" ref="B1030">IF(ROW()&lt;=ROWS(Table1[]), INDEX(Table1[Date], ROW()), INDEX(Table2[Date], ROW()-ROWS(Table1[])))</f>
        <v>45711</v>
      </c>
      <c r="C1030" cm="1">
        <f t="array" ref="C1030">IF(ROW()&lt;=ROWS(Table1[]), INDEX(Table1[SampleID], ROW()), INDEX(Table2[SampleID], ROW()-ROWS(Table1[])))</f>
        <v>0</v>
      </c>
      <c r="D1030" t="str" cm="1">
        <f t="array" ref="D1030">IF(ROW()&lt;=ROWS(Table1[]), INDEX(Table1[Survey], ROW()), INDEX(Table2[Survey], ROW()-ROWS(Table1[])))</f>
        <v>Chipps</v>
      </c>
      <c r="E1030" t="str" cm="1">
        <f t="array" ref="E1030">IF(ROW()&lt;=ROWS(Table1[]), INDEX(Table1[Station Code], ROW()), INDEX(Table2[Station], ROW()-ROWS(Table1[])))</f>
        <v>SB018S</v>
      </c>
      <c r="F1030" cm="1">
        <f t="array" ref="F1030">IF(ROW()&lt;=ROWS(Table1[]), INDEX(Table1[Region], ROW()), INDEX(Table2[Region], ROW()-ROWS(Table1[])))</f>
        <v>0</v>
      </c>
      <c r="G1030" cm="1">
        <f t="array" ref="G1030">IF(ROW()&lt;=ROWS(Table1[]), INDEX(Table1[Subregion], ROW()), INDEX(Table2[Subregion], ROW()-ROWS(Table1[])))</f>
        <v>0</v>
      </c>
      <c r="H1030" t="str" cm="1">
        <f t="array" ref="H1030">IF(ROW()&lt;=ROWS(Table1[]), INDEX(Table1[Stratum], ROW()), INDEX(Table2[Stratum], ROW()-ROWS(Table1[])))</f>
        <v>Chipps Island</v>
      </c>
      <c r="I1030" cm="1">
        <f t="array" ref="I1030">IF(ROW()&lt;=ROWS(Table1[]), INDEX(Table1[Fork Length], ROW()), INDEX(Table2[Length], ROW()-ROWS(Table1[])))</f>
        <v>91</v>
      </c>
      <c r="J1030" cm="1">
        <f t="array" ref="J1030">IF(ROW()&lt;=ROWS(Table1[]), INDEX(Table1[Catch], ROW()), INDEX(Table2[Frequency], ROW()-ROWS(Table1[])))</f>
        <v>1</v>
      </c>
      <c r="K1030" t="str" cm="1">
        <f t="array" ref="K1030">IF(ROW()&lt;=ROWS(Table1[]), INDEX(Table1[Life Stage], ROW()), INDEX(Table2[Life Stage], ROW()-ROWS(Table1[])))</f>
        <v>Adult</v>
      </c>
      <c r="L1030" s="50" cm="1">
        <f t="array" ref="L1030">IF(ROW()&lt;=ROWS(Table1[]), INDEX(Table1[SalvageSum], ROW()), INDEX(Table2[SalvageSum], ROW()-ROWS(Table1[])))</f>
        <v>0</v>
      </c>
      <c r="M1030" s="50" cm="1">
        <f t="array" ref="M1030">IF(ROW()&lt;=ROWS(Table1[]), INDEX(Table1[ExpSalv], ROW()), INDEX(Table2[ExpSalv], ROW()-ROWS(Table1[])))</f>
        <v>0</v>
      </c>
      <c r="N1030" t="str" cm="1">
        <f t="array" ref="N1030">IF(ROW()&lt;=ROWS(Table1[]), INDEX(Table1[Agency], ROW()), INDEX(Table2[Agency], ROW()-ROWS(Table1[])))</f>
        <v>USFWS</v>
      </c>
      <c r="O1030" cm="1">
        <f t="array" ref="O1030">IF(ROW()&lt;=ROWS(Table1[]), INDEX(Table1[Notes], ROW()), INDEX(Table2[Comments], ROW()-ROWS(Table1[])))</f>
        <v>0</v>
      </c>
    </row>
    <row r="1031" spans="1:15" x14ac:dyDescent="0.25">
      <c r="A1031" cm="1">
        <f t="array" ref="A1031">IF(ROW()&lt;=ROWS(Table1[]), INDEX(Table1[SurveyNo], ROW()), INDEX(Table2[SurveyNo], ROW()-ROWS(Table1[])))</f>
        <v>0</v>
      </c>
      <c r="B1031" s="77" cm="1">
        <f t="array" ref="B1031">IF(ROW()&lt;=ROWS(Table1[]), INDEX(Table1[Date], ROW()), INDEX(Table2[Date], ROW()-ROWS(Table1[])))</f>
        <v>45711</v>
      </c>
      <c r="C1031" cm="1">
        <f t="array" ref="C1031">IF(ROW()&lt;=ROWS(Table1[]), INDEX(Table1[SampleID], ROW()), INDEX(Table2[SampleID], ROW()-ROWS(Table1[])))</f>
        <v>0</v>
      </c>
      <c r="D1031" t="str" cm="1">
        <f t="array" ref="D1031">IF(ROW()&lt;=ROWS(Table1[]), INDEX(Table1[Survey], ROW()), INDEX(Table2[Survey], ROW()-ROWS(Table1[])))</f>
        <v>Chipps</v>
      </c>
      <c r="E1031" t="str" cm="1">
        <f t="array" ref="E1031">IF(ROW()&lt;=ROWS(Table1[]), INDEX(Table1[Station Code], ROW()), INDEX(Table2[Station], ROW()-ROWS(Table1[])))</f>
        <v>SB018S</v>
      </c>
      <c r="F1031" cm="1">
        <f t="array" ref="F1031">IF(ROW()&lt;=ROWS(Table1[]), INDEX(Table1[Region], ROW()), INDEX(Table2[Region], ROW()-ROWS(Table1[])))</f>
        <v>0</v>
      </c>
      <c r="G1031" cm="1">
        <f t="array" ref="G1031">IF(ROW()&lt;=ROWS(Table1[]), INDEX(Table1[Subregion], ROW()), INDEX(Table2[Subregion], ROW()-ROWS(Table1[])))</f>
        <v>0</v>
      </c>
      <c r="H1031" t="str" cm="1">
        <f t="array" ref="H1031">IF(ROW()&lt;=ROWS(Table1[]), INDEX(Table1[Stratum], ROW()), INDEX(Table2[Stratum], ROW()-ROWS(Table1[])))</f>
        <v>Chipps Island</v>
      </c>
      <c r="I1031" cm="1">
        <f t="array" ref="I1031">IF(ROW()&lt;=ROWS(Table1[]), INDEX(Table1[Fork Length], ROW()), INDEX(Table2[Length], ROW()-ROWS(Table1[])))</f>
        <v>103</v>
      </c>
      <c r="J1031" cm="1">
        <f t="array" ref="J1031">IF(ROW()&lt;=ROWS(Table1[]), INDEX(Table1[Catch], ROW()), INDEX(Table2[Frequency], ROW()-ROWS(Table1[])))</f>
        <v>1</v>
      </c>
      <c r="K1031" t="str" cm="1">
        <f t="array" ref="K1031">IF(ROW()&lt;=ROWS(Table1[]), INDEX(Table1[Life Stage], ROW()), INDEX(Table2[Life Stage], ROW()-ROWS(Table1[])))</f>
        <v>Adult</v>
      </c>
      <c r="L1031" s="50" cm="1">
        <f t="array" ref="L1031">IF(ROW()&lt;=ROWS(Table1[]), INDEX(Table1[SalvageSum], ROW()), INDEX(Table2[SalvageSum], ROW()-ROWS(Table1[])))</f>
        <v>0</v>
      </c>
      <c r="M1031" s="50" cm="1">
        <f t="array" ref="M1031">IF(ROW()&lt;=ROWS(Table1[]), INDEX(Table1[ExpSalv], ROW()), INDEX(Table2[ExpSalv], ROW()-ROWS(Table1[])))</f>
        <v>0</v>
      </c>
      <c r="N1031" t="str" cm="1">
        <f t="array" ref="N1031">IF(ROW()&lt;=ROWS(Table1[]), INDEX(Table1[Agency], ROW()), INDEX(Table2[Agency], ROW()-ROWS(Table1[])))</f>
        <v>USFWS</v>
      </c>
      <c r="O1031" cm="1">
        <f t="array" ref="O1031">IF(ROW()&lt;=ROWS(Table1[]), INDEX(Table1[Notes], ROW()), INDEX(Table2[Comments], ROW()-ROWS(Table1[])))</f>
        <v>0</v>
      </c>
    </row>
    <row r="1032" spans="1:15" x14ac:dyDescent="0.25">
      <c r="A1032" cm="1">
        <f t="array" ref="A1032">IF(ROW()&lt;=ROWS(Table1[]), INDEX(Table1[SurveyNo], ROW()), INDEX(Table2[SurveyNo], ROW()-ROWS(Table1[])))</f>
        <v>0</v>
      </c>
      <c r="B1032" s="77" cm="1">
        <f t="array" ref="B1032">IF(ROW()&lt;=ROWS(Table1[]), INDEX(Table1[Date], ROW()), INDEX(Table2[Date], ROW()-ROWS(Table1[])))</f>
        <v>45711</v>
      </c>
      <c r="C1032" cm="1">
        <f t="array" ref="C1032">IF(ROW()&lt;=ROWS(Table1[]), INDEX(Table1[SampleID], ROW()), INDEX(Table2[SampleID], ROW()-ROWS(Table1[])))</f>
        <v>0</v>
      </c>
      <c r="D1032" t="str" cm="1">
        <f t="array" ref="D1032">IF(ROW()&lt;=ROWS(Table1[]), INDEX(Table1[Survey], ROW()), INDEX(Table2[Survey], ROW()-ROWS(Table1[])))</f>
        <v>Chipps</v>
      </c>
      <c r="E1032" t="str" cm="1">
        <f t="array" ref="E1032">IF(ROW()&lt;=ROWS(Table1[]), INDEX(Table1[Station Code], ROW()), INDEX(Table2[Station], ROW()-ROWS(Table1[])))</f>
        <v>SB018S</v>
      </c>
      <c r="F1032" cm="1">
        <f t="array" ref="F1032">IF(ROW()&lt;=ROWS(Table1[]), INDEX(Table1[Region], ROW()), INDEX(Table2[Region], ROW()-ROWS(Table1[])))</f>
        <v>0</v>
      </c>
      <c r="G1032" cm="1">
        <f t="array" ref="G1032">IF(ROW()&lt;=ROWS(Table1[]), INDEX(Table1[Subregion], ROW()), INDEX(Table2[Subregion], ROW()-ROWS(Table1[])))</f>
        <v>0</v>
      </c>
      <c r="H1032" t="str" cm="1">
        <f t="array" ref="H1032">IF(ROW()&lt;=ROWS(Table1[]), INDEX(Table1[Stratum], ROW()), INDEX(Table2[Stratum], ROW()-ROWS(Table1[])))</f>
        <v>Chipps Island</v>
      </c>
      <c r="I1032" cm="1">
        <f t="array" ref="I1032">IF(ROW()&lt;=ROWS(Table1[]), INDEX(Table1[Fork Length], ROW()), INDEX(Table2[Length], ROW()-ROWS(Table1[])))</f>
        <v>106</v>
      </c>
      <c r="J1032" cm="1">
        <f t="array" ref="J1032">IF(ROW()&lt;=ROWS(Table1[]), INDEX(Table1[Catch], ROW()), INDEX(Table2[Frequency], ROW()-ROWS(Table1[])))</f>
        <v>1</v>
      </c>
      <c r="K1032" t="str" cm="1">
        <f t="array" ref="K1032">IF(ROW()&lt;=ROWS(Table1[]), INDEX(Table1[Life Stage], ROW()), INDEX(Table2[Life Stage], ROW()-ROWS(Table1[])))</f>
        <v>Adult</v>
      </c>
      <c r="L1032" s="50" cm="1">
        <f t="array" ref="L1032">IF(ROW()&lt;=ROWS(Table1[]), INDEX(Table1[SalvageSum], ROW()), INDEX(Table2[SalvageSum], ROW()-ROWS(Table1[])))</f>
        <v>0</v>
      </c>
      <c r="M1032" s="50" cm="1">
        <f t="array" ref="M1032">IF(ROW()&lt;=ROWS(Table1[]), INDEX(Table1[ExpSalv], ROW()), INDEX(Table2[ExpSalv], ROW()-ROWS(Table1[])))</f>
        <v>0</v>
      </c>
      <c r="N1032" t="str" cm="1">
        <f t="array" ref="N1032">IF(ROW()&lt;=ROWS(Table1[]), INDEX(Table1[Agency], ROW()), INDEX(Table2[Agency], ROW()-ROWS(Table1[])))</f>
        <v>USFWS</v>
      </c>
      <c r="O1032" cm="1">
        <f t="array" ref="O1032">IF(ROW()&lt;=ROWS(Table1[]), INDEX(Table1[Notes], ROW()), INDEX(Table2[Comments], ROW()-ROWS(Table1[])))</f>
        <v>0</v>
      </c>
    </row>
    <row r="1033" spans="1:15" x14ac:dyDescent="0.25">
      <c r="A1033" cm="1">
        <f t="array" ref="A1033">IF(ROW()&lt;=ROWS(Table1[]), INDEX(Table1[SurveyNo], ROW()), INDEX(Table2[SurveyNo], ROW()-ROWS(Table1[])))</f>
        <v>0</v>
      </c>
      <c r="B1033" s="77" cm="1">
        <f t="array" ref="B1033">IF(ROW()&lt;=ROWS(Table1[]), INDEX(Table1[Date], ROW()), INDEX(Table2[Date], ROW()-ROWS(Table1[])))</f>
        <v>45711</v>
      </c>
      <c r="C1033" cm="1">
        <f t="array" ref="C1033">IF(ROW()&lt;=ROWS(Table1[]), INDEX(Table1[SampleID], ROW()), INDEX(Table2[SampleID], ROW()-ROWS(Table1[])))</f>
        <v>0</v>
      </c>
      <c r="D1033" t="str" cm="1">
        <f t="array" ref="D1033">IF(ROW()&lt;=ROWS(Table1[]), INDEX(Table1[Survey], ROW()), INDEX(Table2[Survey], ROW()-ROWS(Table1[])))</f>
        <v>Chipps</v>
      </c>
      <c r="E1033" t="str" cm="1">
        <f t="array" ref="E1033">IF(ROW()&lt;=ROWS(Table1[]), INDEX(Table1[Station Code], ROW()), INDEX(Table2[Station], ROW()-ROWS(Table1[])))</f>
        <v>SB018N</v>
      </c>
      <c r="F1033" cm="1">
        <f t="array" ref="F1033">IF(ROW()&lt;=ROWS(Table1[]), INDEX(Table1[Region], ROW()), INDEX(Table2[Region], ROW()-ROWS(Table1[])))</f>
        <v>0</v>
      </c>
      <c r="G1033" cm="1">
        <f t="array" ref="G1033">IF(ROW()&lt;=ROWS(Table1[]), INDEX(Table1[Subregion], ROW()), INDEX(Table2[Subregion], ROW()-ROWS(Table1[])))</f>
        <v>0</v>
      </c>
      <c r="H1033" t="str" cm="1">
        <f t="array" ref="H1033">IF(ROW()&lt;=ROWS(Table1[]), INDEX(Table1[Stratum], ROW()), INDEX(Table2[Stratum], ROW()-ROWS(Table1[])))</f>
        <v>Chipps Island</v>
      </c>
      <c r="I1033" cm="1">
        <f t="array" ref="I1033">IF(ROW()&lt;=ROWS(Table1[]), INDEX(Table1[Fork Length], ROW()), INDEX(Table2[Length], ROW()-ROWS(Table1[])))</f>
        <v>75</v>
      </c>
      <c r="J1033" cm="1">
        <f t="array" ref="J1033">IF(ROW()&lt;=ROWS(Table1[]), INDEX(Table1[Catch], ROW()), INDEX(Table2[Frequency], ROW()-ROWS(Table1[])))</f>
        <v>1</v>
      </c>
      <c r="K1033" t="str" cm="1">
        <f t="array" ref="K1033">IF(ROW()&lt;=ROWS(Table1[]), INDEX(Table1[Life Stage], ROW()), INDEX(Table2[Life Stage], ROW()-ROWS(Table1[])))</f>
        <v>Juvenile</v>
      </c>
      <c r="L1033" s="50" cm="1">
        <f t="array" ref="L1033">IF(ROW()&lt;=ROWS(Table1[]), INDEX(Table1[SalvageSum], ROW()), INDEX(Table2[SalvageSum], ROW()-ROWS(Table1[])))</f>
        <v>0</v>
      </c>
      <c r="M1033" s="50" cm="1">
        <f t="array" ref="M1033">IF(ROW()&lt;=ROWS(Table1[]), INDEX(Table1[ExpSalv], ROW()), INDEX(Table2[ExpSalv], ROW()-ROWS(Table1[])))</f>
        <v>0</v>
      </c>
      <c r="N1033" t="str" cm="1">
        <f t="array" ref="N1033">IF(ROW()&lt;=ROWS(Table1[]), INDEX(Table1[Agency], ROW()), INDEX(Table2[Agency], ROW()-ROWS(Table1[])))</f>
        <v>USFWS</v>
      </c>
      <c r="O1033" cm="1">
        <f t="array" ref="O1033">IF(ROW()&lt;=ROWS(Table1[]), INDEX(Table1[Notes], ROW()), INDEX(Table2[Comments], ROW()-ROWS(Table1[])))</f>
        <v>0</v>
      </c>
    </row>
    <row r="1034" spans="1:15" x14ac:dyDescent="0.25">
      <c r="A1034" cm="1">
        <f t="array" ref="A1034">IF(ROW()&lt;=ROWS(Table1[]), INDEX(Table1[SurveyNo], ROW()), INDEX(Table2[SurveyNo], ROW()-ROWS(Table1[])))</f>
        <v>0</v>
      </c>
      <c r="B1034" s="77" cm="1">
        <f t="array" ref="B1034">IF(ROW()&lt;=ROWS(Table1[]), INDEX(Table1[Date], ROW()), INDEX(Table2[Date], ROW()-ROWS(Table1[])))</f>
        <v>45711</v>
      </c>
      <c r="C1034" cm="1">
        <f t="array" ref="C1034">IF(ROW()&lt;=ROWS(Table1[]), INDEX(Table1[SampleID], ROW()), INDEX(Table2[SampleID], ROW()-ROWS(Table1[])))</f>
        <v>0</v>
      </c>
      <c r="D1034" t="str" cm="1">
        <f t="array" ref="D1034">IF(ROW()&lt;=ROWS(Table1[]), INDEX(Table1[Survey], ROW()), INDEX(Table2[Survey], ROW()-ROWS(Table1[])))</f>
        <v>Chipps</v>
      </c>
      <c r="E1034" t="str" cm="1">
        <f t="array" ref="E1034">IF(ROW()&lt;=ROWS(Table1[]), INDEX(Table1[Station Code], ROW()), INDEX(Table2[Station], ROW()-ROWS(Table1[])))</f>
        <v>SB018N</v>
      </c>
      <c r="F1034" cm="1">
        <f t="array" ref="F1034">IF(ROW()&lt;=ROWS(Table1[]), INDEX(Table1[Region], ROW()), INDEX(Table2[Region], ROW()-ROWS(Table1[])))</f>
        <v>0</v>
      </c>
      <c r="G1034" cm="1">
        <f t="array" ref="G1034">IF(ROW()&lt;=ROWS(Table1[]), INDEX(Table1[Subregion], ROW()), INDEX(Table2[Subregion], ROW()-ROWS(Table1[])))</f>
        <v>0</v>
      </c>
      <c r="H1034" t="str" cm="1">
        <f t="array" ref="H1034">IF(ROW()&lt;=ROWS(Table1[]), INDEX(Table1[Stratum], ROW()), INDEX(Table2[Stratum], ROW()-ROWS(Table1[])))</f>
        <v>Chipps Island</v>
      </c>
      <c r="I1034" cm="1">
        <f t="array" ref="I1034">IF(ROW()&lt;=ROWS(Table1[]), INDEX(Table1[Fork Length], ROW()), INDEX(Table2[Length], ROW()-ROWS(Table1[])))</f>
        <v>86</v>
      </c>
      <c r="J1034" cm="1">
        <f t="array" ref="J1034">IF(ROW()&lt;=ROWS(Table1[]), INDEX(Table1[Catch], ROW()), INDEX(Table2[Frequency], ROW()-ROWS(Table1[])))</f>
        <v>1</v>
      </c>
      <c r="K1034" t="str" cm="1">
        <f t="array" ref="K1034">IF(ROW()&lt;=ROWS(Table1[]), INDEX(Table1[Life Stage], ROW()), INDEX(Table2[Life Stage], ROW()-ROWS(Table1[])))</f>
        <v>Adult</v>
      </c>
      <c r="L1034" s="50" cm="1">
        <f t="array" ref="L1034">IF(ROW()&lt;=ROWS(Table1[]), INDEX(Table1[SalvageSum], ROW()), INDEX(Table2[SalvageSum], ROW()-ROWS(Table1[])))</f>
        <v>0</v>
      </c>
      <c r="M1034" s="50" cm="1">
        <f t="array" ref="M1034">IF(ROW()&lt;=ROWS(Table1[]), INDEX(Table1[ExpSalv], ROW()), INDEX(Table2[ExpSalv], ROW()-ROWS(Table1[])))</f>
        <v>0</v>
      </c>
      <c r="N1034" t="str" cm="1">
        <f t="array" ref="N1034">IF(ROW()&lt;=ROWS(Table1[]), INDEX(Table1[Agency], ROW()), INDEX(Table2[Agency], ROW()-ROWS(Table1[])))</f>
        <v>USFWS</v>
      </c>
      <c r="O1034" cm="1">
        <f t="array" ref="O1034">IF(ROW()&lt;=ROWS(Table1[]), INDEX(Table1[Notes], ROW()), INDEX(Table2[Comments], ROW()-ROWS(Table1[])))</f>
        <v>0</v>
      </c>
    </row>
    <row r="1035" spans="1:15" x14ac:dyDescent="0.25">
      <c r="A1035" cm="1">
        <f t="array" ref="A1035">IF(ROW()&lt;=ROWS(Table1[]), INDEX(Table1[SurveyNo], ROW()), INDEX(Table2[SurveyNo], ROW()-ROWS(Table1[])))</f>
        <v>0</v>
      </c>
      <c r="B1035" s="77" cm="1">
        <f t="array" ref="B1035">IF(ROW()&lt;=ROWS(Table1[]), INDEX(Table1[Date], ROW()), INDEX(Table2[Date], ROW()-ROWS(Table1[])))</f>
        <v>45711</v>
      </c>
      <c r="C1035" cm="1">
        <f t="array" ref="C1035">IF(ROW()&lt;=ROWS(Table1[]), INDEX(Table1[SampleID], ROW()), INDEX(Table2[SampleID], ROW()-ROWS(Table1[])))</f>
        <v>0</v>
      </c>
      <c r="D1035" t="str" cm="1">
        <f t="array" ref="D1035">IF(ROW()&lt;=ROWS(Table1[]), INDEX(Table1[Survey], ROW()), INDEX(Table2[Survey], ROW()-ROWS(Table1[])))</f>
        <v>Chipps</v>
      </c>
      <c r="E1035" t="str" cm="1">
        <f t="array" ref="E1035">IF(ROW()&lt;=ROWS(Table1[]), INDEX(Table1[Station Code], ROW()), INDEX(Table2[Station], ROW()-ROWS(Table1[])))</f>
        <v>SB018N</v>
      </c>
      <c r="F1035" cm="1">
        <f t="array" ref="F1035">IF(ROW()&lt;=ROWS(Table1[]), INDEX(Table1[Region], ROW()), INDEX(Table2[Region], ROW()-ROWS(Table1[])))</f>
        <v>0</v>
      </c>
      <c r="G1035" cm="1">
        <f t="array" ref="G1035">IF(ROW()&lt;=ROWS(Table1[]), INDEX(Table1[Subregion], ROW()), INDEX(Table2[Subregion], ROW()-ROWS(Table1[])))</f>
        <v>0</v>
      </c>
      <c r="H1035" t="str" cm="1">
        <f t="array" ref="H1035">IF(ROW()&lt;=ROWS(Table1[]), INDEX(Table1[Stratum], ROW()), INDEX(Table2[Stratum], ROW()-ROWS(Table1[])))</f>
        <v>Chipps Island</v>
      </c>
      <c r="I1035" cm="1">
        <f t="array" ref="I1035">IF(ROW()&lt;=ROWS(Table1[]), INDEX(Table1[Fork Length], ROW()), INDEX(Table2[Length], ROW()-ROWS(Table1[])))</f>
        <v>96</v>
      </c>
      <c r="J1035" cm="1">
        <f t="array" ref="J1035">IF(ROW()&lt;=ROWS(Table1[]), INDEX(Table1[Catch], ROW()), INDEX(Table2[Frequency], ROW()-ROWS(Table1[])))</f>
        <v>1</v>
      </c>
      <c r="K1035" t="str" cm="1">
        <f t="array" ref="K1035">IF(ROW()&lt;=ROWS(Table1[]), INDEX(Table1[Life Stage], ROW()), INDEX(Table2[Life Stage], ROW()-ROWS(Table1[])))</f>
        <v>Adult</v>
      </c>
      <c r="L1035" s="50" cm="1">
        <f t="array" ref="L1035">IF(ROW()&lt;=ROWS(Table1[]), INDEX(Table1[SalvageSum], ROW()), INDEX(Table2[SalvageSum], ROW()-ROWS(Table1[])))</f>
        <v>0</v>
      </c>
      <c r="M1035" s="50" cm="1">
        <f t="array" ref="M1035">IF(ROW()&lt;=ROWS(Table1[]), INDEX(Table1[ExpSalv], ROW()), INDEX(Table2[ExpSalv], ROW()-ROWS(Table1[])))</f>
        <v>0</v>
      </c>
      <c r="N1035" t="str" cm="1">
        <f t="array" ref="N1035">IF(ROW()&lt;=ROWS(Table1[]), INDEX(Table1[Agency], ROW()), INDEX(Table2[Agency], ROW()-ROWS(Table1[])))</f>
        <v>USFWS</v>
      </c>
      <c r="O1035" cm="1">
        <f t="array" ref="O1035">IF(ROW()&lt;=ROWS(Table1[]), INDEX(Table1[Notes], ROW()), INDEX(Table2[Comments], ROW()-ROWS(Table1[])))</f>
        <v>0</v>
      </c>
    </row>
    <row r="1036" spans="1:15" x14ac:dyDescent="0.25">
      <c r="A1036" cm="1">
        <f t="array" ref="A1036">IF(ROW()&lt;=ROWS(Table1[]), INDEX(Table1[SurveyNo], ROW()), INDEX(Table2[SurveyNo], ROW()-ROWS(Table1[])))</f>
        <v>0</v>
      </c>
      <c r="B1036" s="77" cm="1">
        <f t="array" ref="B1036">IF(ROW()&lt;=ROWS(Table1[]), INDEX(Table1[Date], ROW()), INDEX(Table2[Date], ROW()-ROWS(Table1[])))</f>
        <v>45711</v>
      </c>
      <c r="C1036" cm="1">
        <f t="array" ref="C1036">IF(ROW()&lt;=ROWS(Table1[]), INDEX(Table1[SampleID], ROW()), INDEX(Table2[SampleID], ROW()-ROWS(Table1[])))</f>
        <v>0</v>
      </c>
      <c r="D1036" t="str" cm="1">
        <f t="array" ref="D1036">IF(ROW()&lt;=ROWS(Table1[]), INDEX(Table1[Survey], ROW()), INDEX(Table2[Survey], ROW()-ROWS(Table1[])))</f>
        <v>Chipps</v>
      </c>
      <c r="E1036" t="str" cm="1">
        <f t="array" ref="E1036">IF(ROW()&lt;=ROWS(Table1[]), INDEX(Table1[Station Code], ROW()), INDEX(Table2[Station], ROW()-ROWS(Table1[])))</f>
        <v>SB018N</v>
      </c>
      <c r="F1036" cm="1">
        <f t="array" ref="F1036">IF(ROW()&lt;=ROWS(Table1[]), INDEX(Table1[Region], ROW()), INDEX(Table2[Region], ROW()-ROWS(Table1[])))</f>
        <v>0</v>
      </c>
      <c r="G1036" cm="1">
        <f t="array" ref="G1036">IF(ROW()&lt;=ROWS(Table1[]), INDEX(Table1[Subregion], ROW()), INDEX(Table2[Subregion], ROW()-ROWS(Table1[])))</f>
        <v>0</v>
      </c>
      <c r="H1036" t="str" cm="1">
        <f t="array" ref="H1036">IF(ROW()&lt;=ROWS(Table1[]), INDEX(Table1[Stratum], ROW()), INDEX(Table2[Stratum], ROW()-ROWS(Table1[])))</f>
        <v>Chipps Island</v>
      </c>
      <c r="I1036" cm="1">
        <f t="array" ref="I1036">IF(ROW()&lt;=ROWS(Table1[]), INDEX(Table1[Fork Length], ROW()), INDEX(Table2[Length], ROW()-ROWS(Table1[])))</f>
        <v>86</v>
      </c>
      <c r="J1036" cm="1">
        <f t="array" ref="J1036">IF(ROW()&lt;=ROWS(Table1[]), INDEX(Table1[Catch], ROW()), INDEX(Table2[Frequency], ROW()-ROWS(Table1[])))</f>
        <v>1</v>
      </c>
      <c r="K1036" t="str" cm="1">
        <f t="array" ref="K1036">IF(ROW()&lt;=ROWS(Table1[]), INDEX(Table1[Life Stage], ROW()), INDEX(Table2[Life Stage], ROW()-ROWS(Table1[])))</f>
        <v>Adult</v>
      </c>
      <c r="L1036" s="50" cm="1">
        <f t="array" ref="L1036">IF(ROW()&lt;=ROWS(Table1[]), INDEX(Table1[SalvageSum], ROW()), INDEX(Table2[SalvageSum], ROW()-ROWS(Table1[])))</f>
        <v>0</v>
      </c>
      <c r="M1036" s="50" cm="1">
        <f t="array" ref="M1036">IF(ROW()&lt;=ROWS(Table1[]), INDEX(Table1[ExpSalv], ROW()), INDEX(Table2[ExpSalv], ROW()-ROWS(Table1[])))</f>
        <v>0</v>
      </c>
      <c r="N1036" t="str" cm="1">
        <f t="array" ref="N1036">IF(ROW()&lt;=ROWS(Table1[]), INDEX(Table1[Agency], ROW()), INDEX(Table2[Agency], ROW()-ROWS(Table1[])))</f>
        <v>USFWS</v>
      </c>
      <c r="O1036" cm="1">
        <f t="array" ref="O1036">IF(ROW()&lt;=ROWS(Table1[]), INDEX(Table1[Notes], ROW()), INDEX(Table2[Comments], ROW()-ROWS(Table1[])))</f>
        <v>0</v>
      </c>
    </row>
    <row r="1037" spans="1:15" x14ac:dyDescent="0.25">
      <c r="A1037" cm="1">
        <f t="array" ref="A1037">IF(ROW()&lt;=ROWS(Table1[]), INDEX(Table1[SurveyNo], ROW()), INDEX(Table2[SurveyNo], ROW()-ROWS(Table1[])))</f>
        <v>0</v>
      </c>
      <c r="B1037" s="77" cm="1">
        <f t="array" ref="B1037">IF(ROW()&lt;=ROWS(Table1[]), INDEX(Table1[Date], ROW()), INDEX(Table2[Date], ROW()-ROWS(Table1[])))</f>
        <v>45711</v>
      </c>
      <c r="C1037" cm="1">
        <f t="array" ref="C1037">IF(ROW()&lt;=ROWS(Table1[]), INDEX(Table1[SampleID], ROW()), INDEX(Table2[SampleID], ROW()-ROWS(Table1[])))</f>
        <v>0</v>
      </c>
      <c r="D1037" t="str" cm="1">
        <f t="array" ref="D1037">IF(ROW()&lt;=ROWS(Table1[]), INDEX(Table1[Survey], ROW()), INDEX(Table2[Survey], ROW()-ROWS(Table1[])))</f>
        <v>Chipps</v>
      </c>
      <c r="E1037" t="str" cm="1">
        <f t="array" ref="E1037">IF(ROW()&lt;=ROWS(Table1[]), INDEX(Table1[Station Code], ROW()), INDEX(Table2[Station], ROW()-ROWS(Table1[])))</f>
        <v>SB018N</v>
      </c>
      <c r="F1037" cm="1">
        <f t="array" ref="F1037">IF(ROW()&lt;=ROWS(Table1[]), INDEX(Table1[Region], ROW()), INDEX(Table2[Region], ROW()-ROWS(Table1[])))</f>
        <v>0</v>
      </c>
      <c r="G1037" cm="1">
        <f t="array" ref="G1037">IF(ROW()&lt;=ROWS(Table1[]), INDEX(Table1[Subregion], ROW()), INDEX(Table2[Subregion], ROW()-ROWS(Table1[])))</f>
        <v>0</v>
      </c>
      <c r="H1037" t="str" cm="1">
        <f t="array" ref="H1037">IF(ROW()&lt;=ROWS(Table1[]), INDEX(Table1[Stratum], ROW()), INDEX(Table2[Stratum], ROW()-ROWS(Table1[])))</f>
        <v>Chipps Island</v>
      </c>
      <c r="I1037" cm="1">
        <f t="array" ref="I1037">IF(ROW()&lt;=ROWS(Table1[]), INDEX(Table1[Fork Length], ROW()), INDEX(Table2[Length], ROW()-ROWS(Table1[])))</f>
        <v>90</v>
      </c>
      <c r="J1037" cm="1">
        <f t="array" ref="J1037">IF(ROW()&lt;=ROWS(Table1[]), INDEX(Table1[Catch], ROW()), INDEX(Table2[Frequency], ROW()-ROWS(Table1[])))</f>
        <v>1</v>
      </c>
      <c r="K1037" t="str" cm="1">
        <f t="array" ref="K1037">IF(ROW()&lt;=ROWS(Table1[]), INDEX(Table1[Life Stage], ROW()), INDEX(Table2[Life Stage], ROW()-ROWS(Table1[])))</f>
        <v>Adult</v>
      </c>
      <c r="L1037" s="50" cm="1">
        <f t="array" ref="L1037">IF(ROW()&lt;=ROWS(Table1[]), INDEX(Table1[SalvageSum], ROW()), INDEX(Table2[SalvageSum], ROW()-ROWS(Table1[])))</f>
        <v>0</v>
      </c>
      <c r="M1037" s="50" cm="1">
        <f t="array" ref="M1037">IF(ROW()&lt;=ROWS(Table1[]), INDEX(Table1[ExpSalv], ROW()), INDEX(Table2[ExpSalv], ROW()-ROWS(Table1[])))</f>
        <v>0</v>
      </c>
      <c r="N1037" t="str" cm="1">
        <f t="array" ref="N1037">IF(ROW()&lt;=ROWS(Table1[]), INDEX(Table1[Agency], ROW()), INDEX(Table2[Agency], ROW()-ROWS(Table1[])))</f>
        <v>USFWS</v>
      </c>
      <c r="O1037" cm="1">
        <f t="array" ref="O1037">IF(ROW()&lt;=ROWS(Table1[]), INDEX(Table1[Notes], ROW()), INDEX(Table2[Comments], ROW()-ROWS(Table1[])))</f>
        <v>0</v>
      </c>
    </row>
    <row r="1038" spans="1:15" x14ac:dyDescent="0.25">
      <c r="A1038" cm="1">
        <f t="array" ref="A1038">IF(ROW()&lt;=ROWS(Table1[]), INDEX(Table1[SurveyNo], ROW()), INDEX(Table2[SurveyNo], ROW()-ROWS(Table1[])))</f>
        <v>0</v>
      </c>
      <c r="B1038" s="77" cm="1">
        <f t="array" ref="B1038">IF(ROW()&lt;=ROWS(Table1[]), INDEX(Table1[Date], ROW()), INDEX(Table2[Date], ROW()-ROWS(Table1[])))</f>
        <v>45712</v>
      </c>
      <c r="C1038" cm="1">
        <f t="array" ref="C1038">IF(ROW()&lt;=ROWS(Table1[]), INDEX(Table1[SampleID], ROW()), INDEX(Table2[SampleID], ROW()-ROWS(Table1[])))</f>
        <v>0</v>
      </c>
      <c r="D1038" t="str" cm="1">
        <f t="array" ref="D1038">IF(ROW()&lt;=ROWS(Table1[]), INDEX(Table1[Survey], ROW()), INDEX(Table2[Survey], ROW()-ROWS(Table1[])))</f>
        <v>Chipps</v>
      </c>
      <c r="E1038" t="str" cm="1">
        <f t="array" ref="E1038">IF(ROW()&lt;=ROWS(Table1[]), INDEX(Table1[Station Code], ROW()), INDEX(Table2[Station], ROW()-ROWS(Table1[])))</f>
        <v>SB018M</v>
      </c>
      <c r="F1038" cm="1">
        <f t="array" ref="F1038">IF(ROW()&lt;=ROWS(Table1[]), INDEX(Table1[Region], ROW()), INDEX(Table2[Region], ROW()-ROWS(Table1[])))</f>
        <v>0</v>
      </c>
      <c r="G1038" cm="1">
        <f t="array" ref="G1038">IF(ROW()&lt;=ROWS(Table1[]), INDEX(Table1[Subregion], ROW()), INDEX(Table2[Subregion], ROW()-ROWS(Table1[])))</f>
        <v>0</v>
      </c>
      <c r="H1038" t="str" cm="1">
        <f t="array" ref="H1038">IF(ROW()&lt;=ROWS(Table1[]), INDEX(Table1[Stratum], ROW()), INDEX(Table2[Stratum], ROW()-ROWS(Table1[])))</f>
        <v>Chipps Island</v>
      </c>
      <c r="I1038" cm="1">
        <f t="array" ref="I1038">IF(ROW()&lt;=ROWS(Table1[]), INDEX(Table1[Fork Length], ROW()), INDEX(Table2[Length], ROW()-ROWS(Table1[])))</f>
        <v>96</v>
      </c>
      <c r="J1038" cm="1">
        <f t="array" ref="J1038">IF(ROW()&lt;=ROWS(Table1[]), INDEX(Table1[Catch], ROW()), INDEX(Table2[Frequency], ROW()-ROWS(Table1[])))</f>
        <v>1</v>
      </c>
      <c r="K1038" t="str" cm="1">
        <f t="array" ref="K1038">IF(ROW()&lt;=ROWS(Table1[]), INDEX(Table1[Life Stage], ROW()), INDEX(Table2[Life Stage], ROW()-ROWS(Table1[])))</f>
        <v>Adult</v>
      </c>
      <c r="L1038" s="50" cm="1">
        <f t="array" ref="L1038">IF(ROW()&lt;=ROWS(Table1[]), INDEX(Table1[SalvageSum], ROW()), INDEX(Table2[SalvageSum], ROW()-ROWS(Table1[])))</f>
        <v>0</v>
      </c>
      <c r="M1038" s="50" cm="1">
        <f t="array" ref="M1038">IF(ROW()&lt;=ROWS(Table1[]), INDEX(Table1[ExpSalv], ROW()), INDEX(Table2[ExpSalv], ROW()-ROWS(Table1[])))</f>
        <v>0</v>
      </c>
      <c r="N1038" t="str" cm="1">
        <f t="array" ref="N1038">IF(ROW()&lt;=ROWS(Table1[]), INDEX(Table1[Agency], ROW()), INDEX(Table2[Agency], ROW()-ROWS(Table1[])))</f>
        <v>USFWS</v>
      </c>
      <c r="O1038" cm="1">
        <f t="array" ref="O1038">IF(ROW()&lt;=ROWS(Table1[]), INDEX(Table1[Notes], ROW()), INDEX(Table2[Comments], ROW()-ROWS(Table1[])))</f>
        <v>0</v>
      </c>
    </row>
    <row r="1039" spans="1:15" x14ac:dyDescent="0.25">
      <c r="A1039" cm="1">
        <f t="array" ref="A1039">IF(ROW()&lt;=ROWS(Table1[]), INDEX(Table1[SurveyNo], ROW()), INDEX(Table2[SurveyNo], ROW()-ROWS(Table1[])))</f>
        <v>0</v>
      </c>
      <c r="B1039" s="77" cm="1">
        <f t="array" ref="B1039">IF(ROW()&lt;=ROWS(Table1[]), INDEX(Table1[Date], ROW()), INDEX(Table2[Date], ROW()-ROWS(Table1[])))</f>
        <v>45712</v>
      </c>
      <c r="C1039" cm="1">
        <f t="array" ref="C1039">IF(ROW()&lt;=ROWS(Table1[]), INDEX(Table1[SampleID], ROW()), INDEX(Table2[SampleID], ROW()-ROWS(Table1[])))</f>
        <v>0</v>
      </c>
      <c r="D1039" t="str" cm="1">
        <f t="array" ref="D1039">IF(ROW()&lt;=ROWS(Table1[]), INDEX(Table1[Survey], ROW()), INDEX(Table2[Survey], ROW()-ROWS(Table1[])))</f>
        <v>Chipps</v>
      </c>
      <c r="E1039" t="str" cm="1">
        <f t="array" ref="E1039">IF(ROW()&lt;=ROWS(Table1[]), INDEX(Table1[Station Code], ROW()), INDEX(Table2[Station], ROW()-ROWS(Table1[])))</f>
        <v>SB018M</v>
      </c>
      <c r="F1039" cm="1">
        <f t="array" ref="F1039">IF(ROW()&lt;=ROWS(Table1[]), INDEX(Table1[Region], ROW()), INDEX(Table2[Region], ROW()-ROWS(Table1[])))</f>
        <v>0</v>
      </c>
      <c r="G1039" cm="1">
        <f t="array" ref="G1039">IF(ROW()&lt;=ROWS(Table1[]), INDEX(Table1[Subregion], ROW()), INDEX(Table2[Subregion], ROW()-ROWS(Table1[])))</f>
        <v>0</v>
      </c>
      <c r="H1039" t="str" cm="1">
        <f t="array" ref="H1039">IF(ROW()&lt;=ROWS(Table1[]), INDEX(Table1[Stratum], ROW()), INDEX(Table2[Stratum], ROW()-ROWS(Table1[])))</f>
        <v>Chipps Island</v>
      </c>
      <c r="I1039" cm="1">
        <f t="array" ref="I1039">IF(ROW()&lt;=ROWS(Table1[]), INDEX(Table1[Fork Length], ROW()), INDEX(Table2[Length], ROW()-ROWS(Table1[])))</f>
        <v>80</v>
      </c>
      <c r="J1039" cm="1">
        <f t="array" ref="J1039">IF(ROW()&lt;=ROWS(Table1[]), INDEX(Table1[Catch], ROW()), INDEX(Table2[Frequency], ROW()-ROWS(Table1[])))</f>
        <v>1</v>
      </c>
      <c r="K1039" t="str" cm="1">
        <f t="array" ref="K1039">IF(ROW()&lt;=ROWS(Table1[]), INDEX(Table1[Life Stage], ROW()), INDEX(Table2[Life Stage], ROW()-ROWS(Table1[])))</f>
        <v>Juvenile</v>
      </c>
      <c r="L1039" s="50" cm="1">
        <f t="array" ref="L1039">IF(ROW()&lt;=ROWS(Table1[]), INDEX(Table1[SalvageSum], ROW()), INDEX(Table2[SalvageSum], ROW()-ROWS(Table1[])))</f>
        <v>0</v>
      </c>
      <c r="M1039" s="50" cm="1">
        <f t="array" ref="M1039">IF(ROW()&lt;=ROWS(Table1[]), INDEX(Table1[ExpSalv], ROW()), INDEX(Table2[ExpSalv], ROW()-ROWS(Table1[])))</f>
        <v>0</v>
      </c>
      <c r="N1039" t="str" cm="1">
        <f t="array" ref="N1039">IF(ROW()&lt;=ROWS(Table1[]), INDEX(Table1[Agency], ROW()), INDEX(Table2[Agency], ROW()-ROWS(Table1[])))</f>
        <v>USFWS</v>
      </c>
      <c r="O1039" cm="1">
        <f t="array" ref="O1039">IF(ROW()&lt;=ROWS(Table1[]), INDEX(Table1[Notes], ROW()), INDEX(Table2[Comments], ROW()-ROWS(Table1[])))</f>
        <v>0</v>
      </c>
    </row>
    <row r="1040" spans="1:15" x14ac:dyDescent="0.25">
      <c r="A1040" cm="1">
        <f t="array" ref="A1040">IF(ROW()&lt;=ROWS(Table1[]), INDEX(Table1[SurveyNo], ROW()), INDEX(Table2[SurveyNo], ROW()-ROWS(Table1[])))</f>
        <v>0</v>
      </c>
      <c r="B1040" s="77" cm="1">
        <f t="array" ref="B1040">IF(ROW()&lt;=ROWS(Table1[]), INDEX(Table1[Date], ROW()), INDEX(Table2[Date], ROW()-ROWS(Table1[])))</f>
        <v>45712</v>
      </c>
      <c r="C1040" cm="1">
        <f t="array" ref="C1040">IF(ROW()&lt;=ROWS(Table1[]), INDEX(Table1[SampleID], ROW()), INDEX(Table2[SampleID], ROW()-ROWS(Table1[])))</f>
        <v>0</v>
      </c>
      <c r="D1040" t="str" cm="1">
        <f t="array" ref="D1040">IF(ROW()&lt;=ROWS(Table1[]), INDEX(Table1[Survey], ROW()), INDEX(Table2[Survey], ROW()-ROWS(Table1[])))</f>
        <v>Chipps</v>
      </c>
      <c r="E1040" t="str" cm="1">
        <f t="array" ref="E1040">IF(ROW()&lt;=ROWS(Table1[]), INDEX(Table1[Station Code], ROW()), INDEX(Table2[Station], ROW()-ROWS(Table1[])))</f>
        <v>SB018N</v>
      </c>
      <c r="F1040" cm="1">
        <f t="array" ref="F1040">IF(ROW()&lt;=ROWS(Table1[]), INDEX(Table1[Region], ROW()), INDEX(Table2[Region], ROW()-ROWS(Table1[])))</f>
        <v>0</v>
      </c>
      <c r="G1040" cm="1">
        <f t="array" ref="G1040">IF(ROW()&lt;=ROWS(Table1[]), INDEX(Table1[Subregion], ROW()), INDEX(Table2[Subregion], ROW()-ROWS(Table1[])))</f>
        <v>0</v>
      </c>
      <c r="H1040" t="str" cm="1">
        <f t="array" ref="H1040">IF(ROW()&lt;=ROWS(Table1[]), INDEX(Table1[Stratum], ROW()), INDEX(Table2[Stratum], ROW()-ROWS(Table1[])))</f>
        <v>Chipps Island</v>
      </c>
      <c r="I1040" cm="1">
        <f t="array" ref="I1040">IF(ROW()&lt;=ROWS(Table1[]), INDEX(Table1[Fork Length], ROW()), INDEX(Table2[Length], ROW()-ROWS(Table1[])))</f>
        <v>80</v>
      </c>
      <c r="J1040" cm="1">
        <f t="array" ref="J1040">IF(ROW()&lt;=ROWS(Table1[]), INDEX(Table1[Catch], ROW()), INDEX(Table2[Frequency], ROW()-ROWS(Table1[])))</f>
        <v>1</v>
      </c>
      <c r="K1040" t="str" cm="1">
        <f t="array" ref="K1040">IF(ROW()&lt;=ROWS(Table1[]), INDEX(Table1[Life Stage], ROW()), INDEX(Table2[Life Stage], ROW()-ROWS(Table1[])))</f>
        <v>Juvenile</v>
      </c>
      <c r="L1040" s="50" cm="1">
        <f t="array" ref="L1040">IF(ROW()&lt;=ROWS(Table1[]), INDEX(Table1[SalvageSum], ROW()), INDEX(Table2[SalvageSum], ROW()-ROWS(Table1[])))</f>
        <v>0</v>
      </c>
      <c r="M1040" s="50" cm="1">
        <f t="array" ref="M1040">IF(ROW()&lt;=ROWS(Table1[]), INDEX(Table1[ExpSalv], ROW()), INDEX(Table2[ExpSalv], ROW()-ROWS(Table1[])))</f>
        <v>0</v>
      </c>
      <c r="N1040" t="str" cm="1">
        <f t="array" ref="N1040">IF(ROW()&lt;=ROWS(Table1[]), INDEX(Table1[Agency], ROW()), INDEX(Table2[Agency], ROW()-ROWS(Table1[])))</f>
        <v>USFWS</v>
      </c>
      <c r="O1040" cm="1">
        <f t="array" ref="O1040">IF(ROW()&lt;=ROWS(Table1[]), INDEX(Table1[Notes], ROW()), INDEX(Table2[Comments], ROW()-ROWS(Table1[])))</f>
        <v>0</v>
      </c>
    </row>
    <row r="1041" spans="1:15" x14ac:dyDescent="0.25">
      <c r="A1041" cm="1">
        <f t="array" ref="A1041">IF(ROW()&lt;=ROWS(Table1[]), INDEX(Table1[SurveyNo], ROW()), INDEX(Table2[SurveyNo], ROW()-ROWS(Table1[])))</f>
        <v>0</v>
      </c>
      <c r="B1041" s="77" cm="1">
        <f t="array" ref="B1041">IF(ROW()&lt;=ROWS(Table1[]), INDEX(Table1[Date], ROW()), INDEX(Table2[Date], ROW()-ROWS(Table1[])))</f>
        <v>45712</v>
      </c>
      <c r="C1041" cm="1">
        <f t="array" ref="C1041">IF(ROW()&lt;=ROWS(Table1[]), INDEX(Table1[SampleID], ROW()), INDEX(Table2[SampleID], ROW()-ROWS(Table1[])))</f>
        <v>0</v>
      </c>
      <c r="D1041" t="str" cm="1">
        <f t="array" ref="D1041">IF(ROW()&lt;=ROWS(Table1[]), INDEX(Table1[Survey], ROW()), INDEX(Table2[Survey], ROW()-ROWS(Table1[])))</f>
        <v>Chipps</v>
      </c>
      <c r="E1041" t="str" cm="1">
        <f t="array" ref="E1041">IF(ROW()&lt;=ROWS(Table1[]), INDEX(Table1[Station Code], ROW()), INDEX(Table2[Station], ROW()-ROWS(Table1[])))</f>
        <v>SB018N</v>
      </c>
      <c r="F1041" cm="1">
        <f t="array" ref="F1041">IF(ROW()&lt;=ROWS(Table1[]), INDEX(Table1[Region], ROW()), INDEX(Table2[Region], ROW()-ROWS(Table1[])))</f>
        <v>0</v>
      </c>
      <c r="G1041" cm="1">
        <f t="array" ref="G1041">IF(ROW()&lt;=ROWS(Table1[]), INDEX(Table1[Subregion], ROW()), INDEX(Table2[Subregion], ROW()-ROWS(Table1[])))</f>
        <v>0</v>
      </c>
      <c r="H1041" t="str" cm="1">
        <f t="array" ref="H1041">IF(ROW()&lt;=ROWS(Table1[]), INDEX(Table1[Stratum], ROW()), INDEX(Table2[Stratum], ROW()-ROWS(Table1[])))</f>
        <v>Chipps Island</v>
      </c>
      <c r="I1041" cm="1">
        <f t="array" ref="I1041">IF(ROW()&lt;=ROWS(Table1[]), INDEX(Table1[Fork Length], ROW()), INDEX(Table2[Length], ROW()-ROWS(Table1[])))</f>
        <v>90</v>
      </c>
      <c r="J1041" cm="1">
        <f t="array" ref="J1041">IF(ROW()&lt;=ROWS(Table1[]), INDEX(Table1[Catch], ROW()), INDEX(Table2[Frequency], ROW()-ROWS(Table1[])))</f>
        <v>1</v>
      </c>
      <c r="K1041" t="str" cm="1">
        <f t="array" ref="K1041">IF(ROW()&lt;=ROWS(Table1[]), INDEX(Table1[Life Stage], ROW()), INDEX(Table2[Life Stage], ROW()-ROWS(Table1[])))</f>
        <v>Adult</v>
      </c>
      <c r="L1041" s="50" cm="1">
        <f t="array" ref="L1041">IF(ROW()&lt;=ROWS(Table1[]), INDEX(Table1[SalvageSum], ROW()), INDEX(Table2[SalvageSum], ROW()-ROWS(Table1[])))</f>
        <v>0</v>
      </c>
      <c r="M1041" s="50" cm="1">
        <f t="array" ref="M1041">IF(ROW()&lt;=ROWS(Table1[]), INDEX(Table1[ExpSalv], ROW()), INDEX(Table2[ExpSalv], ROW()-ROWS(Table1[])))</f>
        <v>0</v>
      </c>
      <c r="N1041" t="str" cm="1">
        <f t="array" ref="N1041">IF(ROW()&lt;=ROWS(Table1[]), INDEX(Table1[Agency], ROW()), INDEX(Table2[Agency], ROW()-ROWS(Table1[])))</f>
        <v>USFWS</v>
      </c>
      <c r="O1041" cm="1">
        <f t="array" ref="O1041">IF(ROW()&lt;=ROWS(Table1[]), INDEX(Table1[Notes], ROW()), INDEX(Table2[Comments], ROW()-ROWS(Table1[])))</f>
        <v>0</v>
      </c>
    </row>
    <row r="1042" spans="1:15" x14ac:dyDescent="0.25">
      <c r="A1042" cm="1">
        <f t="array" ref="A1042">IF(ROW()&lt;=ROWS(Table1[]), INDEX(Table1[SurveyNo], ROW()), INDEX(Table2[SurveyNo], ROW()-ROWS(Table1[])))</f>
        <v>0</v>
      </c>
      <c r="B1042" s="77" cm="1">
        <f t="array" ref="B1042">IF(ROW()&lt;=ROWS(Table1[]), INDEX(Table1[Date], ROW()), INDEX(Table2[Date], ROW()-ROWS(Table1[])))</f>
        <v>45712</v>
      </c>
      <c r="C1042" cm="1">
        <f t="array" ref="C1042">IF(ROW()&lt;=ROWS(Table1[]), INDEX(Table1[SampleID], ROW()), INDEX(Table2[SampleID], ROW()-ROWS(Table1[])))</f>
        <v>0</v>
      </c>
      <c r="D1042" t="str" cm="1">
        <f t="array" ref="D1042">IF(ROW()&lt;=ROWS(Table1[]), INDEX(Table1[Survey], ROW()), INDEX(Table2[Survey], ROW()-ROWS(Table1[])))</f>
        <v>Chipps</v>
      </c>
      <c r="E1042" t="str" cm="1">
        <f t="array" ref="E1042">IF(ROW()&lt;=ROWS(Table1[]), INDEX(Table1[Station Code], ROW()), INDEX(Table2[Station], ROW()-ROWS(Table1[])))</f>
        <v>SB018N</v>
      </c>
      <c r="F1042" cm="1">
        <f t="array" ref="F1042">IF(ROW()&lt;=ROWS(Table1[]), INDEX(Table1[Region], ROW()), INDEX(Table2[Region], ROW()-ROWS(Table1[])))</f>
        <v>0</v>
      </c>
      <c r="G1042" cm="1">
        <f t="array" ref="G1042">IF(ROW()&lt;=ROWS(Table1[]), INDEX(Table1[Subregion], ROW()), INDEX(Table2[Subregion], ROW()-ROWS(Table1[])))</f>
        <v>0</v>
      </c>
      <c r="H1042" t="str" cm="1">
        <f t="array" ref="H1042">IF(ROW()&lt;=ROWS(Table1[]), INDEX(Table1[Stratum], ROW()), INDEX(Table2[Stratum], ROW()-ROWS(Table1[])))</f>
        <v>Chipps Island</v>
      </c>
      <c r="I1042" cm="1">
        <f t="array" ref="I1042">IF(ROW()&lt;=ROWS(Table1[]), INDEX(Table1[Fork Length], ROW()), INDEX(Table2[Length], ROW()-ROWS(Table1[])))</f>
        <v>109</v>
      </c>
      <c r="J1042" cm="1">
        <f t="array" ref="J1042">IF(ROW()&lt;=ROWS(Table1[]), INDEX(Table1[Catch], ROW()), INDEX(Table2[Frequency], ROW()-ROWS(Table1[])))</f>
        <v>1</v>
      </c>
      <c r="K1042" t="str" cm="1">
        <f t="array" ref="K1042">IF(ROW()&lt;=ROWS(Table1[]), INDEX(Table1[Life Stage], ROW()), INDEX(Table2[Life Stage], ROW()-ROWS(Table1[])))</f>
        <v>Adult</v>
      </c>
      <c r="L1042" s="50" cm="1">
        <f t="array" ref="L1042">IF(ROW()&lt;=ROWS(Table1[]), INDEX(Table1[SalvageSum], ROW()), INDEX(Table2[SalvageSum], ROW()-ROWS(Table1[])))</f>
        <v>0</v>
      </c>
      <c r="M1042" s="50" cm="1">
        <f t="array" ref="M1042">IF(ROW()&lt;=ROWS(Table1[]), INDEX(Table1[ExpSalv], ROW()), INDEX(Table2[ExpSalv], ROW()-ROWS(Table1[])))</f>
        <v>0</v>
      </c>
      <c r="N1042" t="str" cm="1">
        <f t="array" ref="N1042">IF(ROW()&lt;=ROWS(Table1[]), INDEX(Table1[Agency], ROW()), INDEX(Table2[Agency], ROW()-ROWS(Table1[])))</f>
        <v>USFWS</v>
      </c>
      <c r="O1042" cm="1">
        <f t="array" ref="O1042">IF(ROW()&lt;=ROWS(Table1[]), INDEX(Table1[Notes], ROW()), INDEX(Table2[Comments], ROW()-ROWS(Table1[])))</f>
        <v>0</v>
      </c>
    </row>
    <row r="1043" spans="1:15" x14ac:dyDescent="0.25">
      <c r="A1043" cm="1">
        <f t="array" ref="A1043">IF(ROW()&lt;=ROWS(Table1[]), INDEX(Table1[SurveyNo], ROW()), INDEX(Table2[SurveyNo], ROW()-ROWS(Table1[])))</f>
        <v>0</v>
      </c>
      <c r="B1043" s="77" cm="1">
        <f t="array" ref="B1043">IF(ROW()&lt;=ROWS(Table1[]), INDEX(Table1[Date], ROW()), INDEX(Table2[Date], ROW()-ROWS(Table1[])))</f>
        <v>45712</v>
      </c>
      <c r="C1043" cm="1">
        <f t="array" ref="C1043">IF(ROW()&lt;=ROWS(Table1[]), INDEX(Table1[SampleID], ROW()), INDEX(Table2[SampleID], ROW()-ROWS(Table1[])))</f>
        <v>0</v>
      </c>
      <c r="D1043" t="str" cm="1">
        <f t="array" ref="D1043">IF(ROW()&lt;=ROWS(Table1[]), INDEX(Table1[Survey], ROW()), INDEX(Table2[Survey], ROW()-ROWS(Table1[])))</f>
        <v>Chipps</v>
      </c>
      <c r="E1043" t="str" cm="1">
        <f t="array" ref="E1043">IF(ROW()&lt;=ROWS(Table1[]), INDEX(Table1[Station Code], ROW()), INDEX(Table2[Station], ROW()-ROWS(Table1[])))</f>
        <v>SB018N</v>
      </c>
      <c r="F1043" cm="1">
        <f t="array" ref="F1043">IF(ROW()&lt;=ROWS(Table1[]), INDEX(Table1[Region], ROW()), INDEX(Table2[Region], ROW()-ROWS(Table1[])))</f>
        <v>0</v>
      </c>
      <c r="G1043" cm="1">
        <f t="array" ref="G1043">IF(ROW()&lt;=ROWS(Table1[]), INDEX(Table1[Subregion], ROW()), INDEX(Table2[Subregion], ROW()-ROWS(Table1[])))</f>
        <v>0</v>
      </c>
      <c r="H1043" t="str" cm="1">
        <f t="array" ref="H1043">IF(ROW()&lt;=ROWS(Table1[]), INDEX(Table1[Stratum], ROW()), INDEX(Table2[Stratum], ROW()-ROWS(Table1[])))</f>
        <v>Chipps Island</v>
      </c>
      <c r="I1043" cm="1">
        <f t="array" ref="I1043">IF(ROW()&lt;=ROWS(Table1[]), INDEX(Table1[Fork Length], ROW()), INDEX(Table2[Length], ROW()-ROWS(Table1[])))</f>
        <v>83</v>
      </c>
      <c r="J1043" cm="1">
        <f t="array" ref="J1043">IF(ROW()&lt;=ROWS(Table1[]), INDEX(Table1[Catch], ROW()), INDEX(Table2[Frequency], ROW()-ROWS(Table1[])))</f>
        <v>1</v>
      </c>
      <c r="K1043" t="str" cm="1">
        <f t="array" ref="K1043">IF(ROW()&lt;=ROWS(Table1[]), INDEX(Table1[Life Stage], ROW()), INDEX(Table2[Life Stage], ROW()-ROWS(Table1[])))</f>
        <v>Juvenile</v>
      </c>
      <c r="L1043" s="50" cm="1">
        <f t="array" ref="L1043">IF(ROW()&lt;=ROWS(Table1[]), INDEX(Table1[SalvageSum], ROW()), INDEX(Table2[SalvageSum], ROW()-ROWS(Table1[])))</f>
        <v>0</v>
      </c>
      <c r="M1043" s="50" cm="1">
        <f t="array" ref="M1043">IF(ROW()&lt;=ROWS(Table1[]), INDEX(Table1[ExpSalv], ROW()), INDEX(Table2[ExpSalv], ROW()-ROWS(Table1[])))</f>
        <v>0</v>
      </c>
      <c r="N1043" t="str" cm="1">
        <f t="array" ref="N1043">IF(ROW()&lt;=ROWS(Table1[]), INDEX(Table1[Agency], ROW()), INDEX(Table2[Agency], ROW()-ROWS(Table1[])))</f>
        <v>USFWS</v>
      </c>
      <c r="O1043" cm="1">
        <f t="array" ref="O1043">IF(ROW()&lt;=ROWS(Table1[]), INDEX(Table1[Notes], ROW()), INDEX(Table2[Comments], ROW()-ROWS(Table1[])))</f>
        <v>0</v>
      </c>
    </row>
    <row r="1044" spans="1:15" x14ac:dyDescent="0.25">
      <c r="A1044" cm="1">
        <f t="array" ref="A1044">IF(ROW()&lt;=ROWS(Table1[]), INDEX(Table1[SurveyNo], ROW()), INDEX(Table2[SurveyNo], ROW()-ROWS(Table1[])))</f>
        <v>0</v>
      </c>
      <c r="B1044" s="77" cm="1">
        <f t="array" ref="B1044">IF(ROW()&lt;=ROWS(Table1[]), INDEX(Table1[Date], ROW()), INDEX(Table2[Date], ROW()-ROWS(Table1[])))</f>
        <v>45713</v>
      </c>
      <c r="C1044" cm="1">
        <f t="array" ref="C1044">IF(ROW()&lt;=ROWS(Table1[]), INDEX(Table1[SampleID], ROW()), INDEX(Table2[SampleID], ROW()-ROWS(Table1[])))</f>
        <v>0</v>
      </c>
      <c r="D1044" t="str" cm="1">
        <f t="array" ref="D1044">IF(ROW()&lt;=ROWS(Table1[]), INDEX(Table1[Survey], ROW()), INDEX(Table2[Survey], ROW()-ROWS(Table1[])))</f>
        <v>Chipps</v>
      </c>
      <c r="E1044" t="str" cm="1">
        <f t="array" ref="E1044">IF(ROW()&lt;=ROWS(Table1[]), INDEX(Table1[Station Code], ROW()), INDEX(Table2[Station], ROW()-ROWS(Table1[])))</f>
        <v>SB018S</v>
      </c>
      <c r="F1044" cm="1">
        <f t="array" ref="F1044">IF(ROW()&lt;=ROWS(Table1[]), INDEX(Table1[Region], ROW()), INDEX(Table2[Region], ROW()-ROWS(Table1[])))</f>
        <v>0</v>
      </c>
      <c r="G1044" cm="1">
        <f t="array" ref="G1044">IF(ROW()&lt;=ROWS(Table1[]), INDEX(Table1[Subregion], ROW()), INDEX(Table2[Subregion], ROW()-ROWS(Table1[])))</f>
        <v>0</v>
      </c>
      <c r="H1044" t="str" cm="1">
        <f t="array" ref="H1044">IF(ROW()&lt;=ROWS(Table1[]), INDEX(Table1[Stratum], ROW()), INDEX(Table2[Stratum], ROW()-ROWS(Table1[])))</f>
        <v>Chipps Island</v>
      </c>
      <c r="I1044" cm="1">
        <f t="array" ref="I1044">IF(ROW()&lt;=ROWS(Table1[]), INDEX(Table1[Fork Length], ROW()), INDEX(Table2[Length], ROW()-ROWS(Table1[])))</f>
        <v>84</v>
      </c>
      <c r="J1044" cm="1">
        <f t="array" ref="J1044">IF(ROW()&lt;=ROWS(Table1[]), INDEX(Table1[Catch], ROW()), INDEX(Table2[Frequency], ROW()-ROWS(Table1[])))</f>
        <v>1</v>
      </c>
      <c r="K1044" t="str" cm="1">
        <f t="array" ref="K1044">IF(ROW()&lt;=ROWS(Table1[]), INDEX(Table1[Life Stage], ROW()), INDEX(Table2[Life Stage], ROW()-ROWS(Table1[])))</f>
        <v>Juvenile</v>
      </c>
      <c r="L1044" s="50" cm="1">
        <f t="array" ref="L1044">IF(ROW()&lt;=ROWS(Table1[]), INDEX(Table1[SalvageSum], ROW()), INDEX(Table2[SalvageSum], ROW()-ROWS(Table1[])))</f>
        <v>0</v>
      </c>
      <c r="M1044" s="50" cm="1">
        <f t="array" ref="M1044">IF(ROW()&lt;=ROWS(Table1[]), INDEX(Table1[ExpSalv], ROW()), INDEX(Table2[ExpSalv], ROW()-ROWS(Table1[])))</f>
        <v>0</v>
      </c>
      <c r="N1044" t="str" cm="1">
        <f t="array" ref="N1044">IF(ROW()&lt;=ROWS(Table1[]), INDEX(Table1[Agency], ROW()), INDEX(Table2[Agency], ROW()-ROWS(Table1[])))</f>
        <v>USFWS</v>
      </c>
      <c r="O1044" cm="1">
        <f t="array" ref="O1044">IF(ROW()&lt;=ROWS(Table1[]), INDEX(Table1[Notes], ROW()), INDEX(Table2[Comments], ROW()-ROWS(Table1[])))</f>
        <v>0</v>
      </c>
    </row>
    <row r="1045" spans="1:15" x14ac:dyDescent="0.25">
      <c r="A1045" cm="1">
        <f t="array" ref="A1045">IF(ROW()&lt;=ROWS(Table1[]), INDEX(Table1[SurveyNo], ROW()), INDEX(Table2[SurveyNo], ROW()-ROWS(Table1[])))</f>
        <v>0</v>
      </c>
      <c r="B1045" s="77" cm="1">
        <f t="array" ref="B1045">IF(ROW()&lt;=ROWS(Table1[]), INDEX(Table1[Date], ROW()), INDEX(Table2[Date], ROW()-ROWS(Table1[])))</f>
        <v>45713</v>
      </c>
      <c r="C1045" cm="1">
        <f t="array" ref="C1045">IF(ROW()&lt;=ROWS(Table1[]), INDEX(Table1[SampleID], ROW()), INDEX(Table2[SampleID], ROW()-ROWS(Table1[])))</f>
        <v>0</v>
      </c>
      <c r="D1045" t="str" cm="1">
        <f t="array" ref="D1045">IF(ROW()&lt;=ROWS(Table1[]), INDEX(Table1[Survey], ROW()), INDEX(Table2[Survey], ROW()-ROWS(Table1[])))</f>
        <v>Chipps</v>
      </c>
      <c r="E1045" t="str" cm="1">
        <f t="array" ref="E1045">IF(ROW()&lt;=ROWS(Table1[]), INDEX(Table1[Station Code], ROW()), INDEX(Table2[Station], ROW()-ROWS(Table1[])))</f>
        <v>SB018S</v>
      </c>
      <c r="F1045" cm="1">
        <f t="array" ref="F1045">IF(ROW()&lt;=ROWS(Table1[]), INDEX(Table1[Region], ROW()), INDEX(Table2[Region], ROW()-ROWS(Table1[])))</f>
        <v>0</v>
      </c>
      <c r="G1045" cm="1">
        <f t="array" ref="G1045">IF(ROW()&lt;=ROWS(Table1[]), INDEX(Table1[Subregion], ROW()), INDEX(Table2[Subregion], ROW()-ROWS(Table1[])))</f>
        <v>0</v>
      </c>
      <c r="H1045" t="str" cm="1">
        <f t="array" ref="H1045">IF(ROW()&lt;=ROWS(Table1[]), INDEX(Table1[Stratum], ROW()), INDEX(Table2[Stratum], ROW()-ROWS(Table1[])))</f>
        <v>Chipps Island</v>
      </c>
      <c r="I1045" cm="1">
        <f t="array" ref="I1045">IF(ROW()&lt;=ROWS(Table1[]), INDEX(Table1[Fork Length], ROW()), INDEX(Table2[Length], ROW()-ROWS(Table1[])))</f>
        <v>90</v>
      </c>
      <c r="J1045" cm="1">
        <f t="array" ref="J1045">IF(ROW()&lt;=ROWS(Table1[]), INDEX(Table1[Catch], ROW()), INDEX(Table2[Frequency], ROW()-ROWS(Table1[])))</f>
        <v>1</v>
      </c>
      <c r="K1045" t="str" cm="1">
        <f t="array" ref="K1045">IF(ROW()&lt;=ROWS(Table1[]), INDEX(Table1[Life Stage], ROW()), INDEX(Table2[Life Stage], ROW()-ROWS(Table1[])))</f>
        <v>Adult</v>
      </c>
      <c r="L1045" s="50" cm="1">
        <f t="array" ref="L1045">IF(ROW()&lt;=ROWS(Table1[]), INDEX(Table1[SalvageSum], ROW()), INDEX(Table2[SalvageSum], ROW()-ROWS(Table1[])))</f>
        <v>0</v>
      </c>
      <c r="M1045" s="50" cm="1">
        <f t="array" ref="M1045">IF(ROW()&lt;=ROWS(Table1[]), INDEX(Table1[ExpSalv], ROW()), INDEX(Table2[ExpSalv], ROW()-ROWS(Table1[])))</f>
        <v>0</v>
      </c>
      <c r="N1045" t="str" cm="1">
        <f t="array" ref="N1045">IF(ROW()&lt;=ROWS(Table1[]), INDEX(Table1[Agency], ROW()), INDEX(Table2[Agency], ROW()-ROWS(Table1[])))</f>
        <v>USFWS</v>
      </c>
      <c r="O1045" cm="1">
        <f t="array" ref="O1045">IF(ROW()&lt;=ROWS(Table1[]), INDEX(Table1[Notes], ROW()), INDEX(Table2[Comments], ROW()-ROWS(Table1[])))</f>
        <v>0</v>
      </c>
    </row>
    <row r="1046" spans="1:15" x14ac:dyDescent="0.25">
      <c r="A1046" cm="1">
        <f t="array" ref="A1046">IF(ROW()&lt;=ROWS(Table1[]), INDEX(Table1[SurveyNo], ROW()), INDEX(Table2[SurveyNo], ROW()-ROWS(Table1[])))</f>
        <v>0</v>
      </c>
      <c r="B1046" s="77" cm="1">
        <f t="array" ref="B1046">IF(ROW()&lt;=ROWS(Table1[]), INDEX(Table1[Date], ROW()), INDEX(Table2[Date], ROW()-ROWS(Table1[])))</f>
        <v>45713</v>
      </c>
      <c r="C1046" cm="1">
        <f t="array" ref="C1046">IF(ROW()&lt;=ROWS(Table1[]), INDEX(Table1[SampleID], ROW()), INDEX(Table2[SampleID], ROW()-ROWS(Table1[])))</f>
        <v>0</v>
      </c>
      <c r="D1046" t="str" cm="1">
        <f t="array" ref="D1046">IF(ROW()&lt;=ROWS(Table1[]), INDEX(Table1[Survey], ROW()), INDEX(Table2[Survey], ROW()-ROWS(Table1[])))</f>
        <v>Chipps</v>
      </c>
      <c r="E1046" t="str" cm="1">
        <f t="array" ref="E1046">IF(ROW()&lt;=ROWS(Table1[]), INDEX(Table1[Station Code], ROW()), INDEX(Table2[Station], ROW()-ROWS(Table1[])))</f>
        <v>SB018S</v>
      </c>
      <c r="F1046" cm="1">
        <f t="array" ref="F1046">IF(ROW()&lt;=ROWS(Table1[]), INDEX(Table1[Region], ROW()), INDEX(Table2[Region], ROW()-ROWS(Table1[])))</f>
        <v>0</v>
      </c>
      <c r="G1046" cm="1">
        <f t="array" ref="G1046">IF(ROW()&lt;=ROWS(Table1[]), INDEX(Table1[Subregion], ROW()), INDEX(Table2[Subregion], ROW()-ROWS(Table1[])))</f>
        <v>0</v>
      </c>
      <c r="H1046" t="str" cm="1">
        <f t="array" ref="H1046">IF(ROW()&lt;=ROWS(Table1[]), INDEX(Table1[Stratum], ROW()), INDEX(Table2[Stratum], ROW()-ROWS(Table1[])))</f>
        <v>Chipps Island</v>
      </c>
      <c r="I1046" cm="1">
        <f t="array" ref="I1046">IF(ROW()&lt;=ROWS(Table1[]), INDEX(Table1[Fork Length], ROW()), INDEX(Table2[Length], ROW()-ROWS(Table1[])))</f>
        <v>82</v>
      </c>
      <c r="J1046" cm="1">
        <f t="array" ref="J1046">IF(ROW()&lt;=ROWS(Table1[]), INDEX(Table1[Catch], ROW()), INDEX(Table2[Frequency], ROW()-ROWS(Table1[])))</f>
        <v>1</v>
      </c>
      <c r="K1046" t="str" cm="1">
        <f t="array" ref="K1046">IF(ROW()&lt;=ROWS(Table1[]), INDEX(Table1[Life Stage], ROW()), INDEX(Table2[Life Stage], ROW()-ROWS(Table1[])))</f>
        <v>Juvenile</v>
      </c>
      <c r="L1046" s="50" cm="1">
        <f t="array" ref="L1046">IF(ROW()&lt;=ROWS(Table1[]), INDEX(Table1[SalvageSum], ROW()), INDEX(Table2[SalvageSum], ROW()-ROWS(Table1[])))</f>
        <v>0</v>
      </c>
      <c r="M1046" s="50" cm="1">
        <f t="array" ref="M1046">IF(ROW()&lt;=ROWS(Table1[]), INDEX(Table1[ExpSalv], ROW()), INDEX(Table2[ExpSalv], ROW()-ROWS(Table1[])))</f>
        <v>0</v>
      </c>
      <c r="N1046" t="str" cm="1">
        <f t="array" ref="N1046">IF(ROW()&lt;=ROWS(Table1[]), INDEX(Table1[Agency], ROW()), INDEX(Table2[Agency], ROW()-ROWS(Table1[])))</f>
        <v>USFWS</v>
      </c>
      <c r="O1046" cm="1">
        <f t="array" ref="O1046">IF(ROW()&lt;=ROWS(Table1[]), INDEX(Table1[Notes], ROW()), INDEX(Table2[Comments], ROW()-ROWS(Table1[])))</f>
        <v>0</v>
      </c>
    </row>
    <row r="1047" spans="1:15" x14ac:dyDescent="0.25">
      <c r="A1047" cm="1">
        <f t="array" ref="A1047">IF(ROW()&lt;=ROWS(Table1[]), INDEX(Table1[SurveyNo], ROW()), INDEX(Table2[SurveyNo], ROW()-ROWS(Table1[])))</f>
        <v>0</v>
      </c>
      <c r="B1047" s="77" cm="1">
        <f t="array" ref="B1047">IF(ROW()&lt;=ROWS(Table1[]), INDEX(Table1[Date], ROW()), INDEX(Table2[Date], ROW()-ROWS(Table1[])))</f>
        <v>45713</v>
      </c>
      <c r="C1047" cm="1">
        <f t="array" ref="C1047">IF(ROW()&lt;=ROWS(Table1[]), INDEX(Table1[SampleID], ROW()), INDEX(Table2[SampleID], ROW()-ROWS(Table1[])))</f>
        <v>0</v>
      </c>
      <c r="D1047" t="str" cm="1">
        <f t="array" ref="D1047">IF(ROW()&lt;=ROWS(Table1[]), INDEX(Table1[Survey], ROW()), INDEX(Table2[Survey], ROW()-ROWS(Table1[])))</f>
        <v>Chipps</v>
      </c>
      <c r="E1047" t="str" cm="1">
        <f t="array" ref="E1047">IF(ROW()&lt;=ROWS(Table1[]), INDEX(Table1[Station Code], ROW()), INDEX(Table2[Station], ROW()-ROWS(Table1[])))</f>
        <v>SB018S</v>
      </c>
      <c r="F1047" cm="1">
        <f t="array" ref="F1047">IF(ROW()&lt;=ROWS(Table1[]), INDEX(Table1[Region], ROW()), INDEX(Table2[Region], ROW()-ROWS(Table1[])))</f>
        <v>0</v>
      </c>
      <c r="G1047" cm="1">
        <f t="array" ref="G1047">IF(ROW()&lt;=ROWS(Table1[]), INDEX(Table1[Subregion], ROW()), INDEX(Table2[Subregion], ROW()-ROWS(Table1[])))</f>
        <v>0</v>
      </c>
      <c r="H1047" t="str" cm="1">
        <f t="array" ref="H1047">IF(ROW()&lt;=ROWS(Table1[]), INDEX(Table1[Stratum], ROW()), INDEX(Table2[Stratum], ROW()-ROWS(Table1[])))</f>
        <v>Chipps Island</v>
      </c>
      <c r="I1047" cm="1">
        <f t="array" ref="I1047">IF(ROW()&lt;=ROWS(Table1[]), INDEX(Table1[Fork Length], ROW()), INDEX(Table2[Length], ROW()-ROWS(Table1[])))</f>
        <v>83</v>
      </c>
      <c r="J1047" cm="1">
        <f t="array" ref="J1047">IF(ROW()&lt;=ROWS(Table1[]), INDEX(Table1[Catch], ROW()), INDEX(Table2[Frequency], ROW()-ROWS(Table1[])))</f>
        <v>1</v>
      </c>
      <c r="K1047" t="str" cm="1">
        <f t="array" ref="K1047">IF(ROW()&lt;=ROWS(Table1[]), INDEX(Table1[Life Stage], ROW()), INDEX(Table2[Life Stage], ROW()-ROWS(Table1[])))</f>
        <v>Juvenile</v>
      </c>
      <c r="L1047" s="50" cm="1">
        <f t="array" ref="L1047">IF(ROW()&lt;=ROWS(Table1[]), INDEX(Table1[SalvageSum], ROW()), INDEX(Table2[SalvageSum], ROW()-ROWS(Table1[])))</f>
        <v>0</v>
      </c>
      <c r="M1047" s="50" cm="1">
        <f t="array" ref="M1047">IF(ROW()&lt;=ROWS(Table1[]), INDEX(Table1[ExpSalv], ROW()), INDEX(Table2[ExpSalv], ROW()-ROWS(Table1[])))</f>
        <v>0</v>
      </c>
      <c r="N1047" t="str" cm="1">
        <f t="array" ref="N1047">IF(ROW()&lt;=ROWS(Table1[]), INDEX(Table1[Agency], ROW()), INDEX(Table2[Agency], ROW()-ROWS(Table1[])))</f>
        <v>USFWS</v>
      </c>
      <c r="O1047" cm="1">
        <f t="array" ref="O1047">IF(ROW()&lt;=ROWS(Table1[]), INDEX(Table1[Notes], ROW()), INDEX(Table2[Comments], ROW()-ROWS(Table1[])))</f>
        <v>0</v>
      </c>
    </row>
    <row r="1048" spans="1:15" x14ac:dyDescent="0.25">
      <c r="A1048" cm="1">
        <f t="array" ref="A1048">IF(ROW()&lt;=ROWS(Table1[]), INDEX(Table1[SurveyNo], ROW()), INDEX(Table2[SurveyNo], ROW()-ROWS(Table1[])))</f>
        <v>0</v>
      </c>
      <c r="B1048" s="77" cm="1">
        <f t="array" ref="B1048">IF(ROW()&lt;=ROWS(Table1[]), INDEX(Table1[Date], ROW()), INDEX(Table2[Date], ROW()-ROWS(Table1[])))</f>
        <v>45713</v>
      </c>
      <c r="C1048" cm="1">
        <f t="array" ref="C1048">IF(ROW()&lt;=ROWS(Table1[]), INDEX(Table1[SampleID], ROW()), INDEX(Table2[SampleID], ROW()-ROWS(Table1[])))</f>
        <v>0</v>
      </c>
      <c r="D1048" t="str" cm="1">
        <f t="array" ref="D1048">IF(ROW()&lt;=ROWS(Table1[]), INDEX(Table1[Survey], ROW()), INDEX(Table2[Survey], ROW()-ROWS(Table1[])))</f>
        <v>Chipps</v>
      </c>
      <c r="E1048" t="str" cm="1">
        <f t="array" ref="E1048">IF(ROW()&lt;=ROWS(Table1[]), INDEX(Table1[Station Code], ROW()), INDEX(Table2[Station], ROW()-ROWS(Table1[])))</f>
        <v>SB018S</v>
      </c>
      <c r="F1048" cm="1">
        <f t="array" ref="F1048">IF(ROW()&lt;=ROWS(Table1[]), INDEX(Table1[Region], ROW()), INDEX(Table2[Region], ROW()-ROWS(Table1[])))</f>
        <v>0</v>
      </c>
      <c r="G1048" cm="1">
        <f t="array" ref="G1048">IF(ROW()&lt;=ROWS(Table1[]), INDEX(Table1[Subregion], ROW()), INDEX(Table2[Subregion], ROW()-ROWS(Table1[])))</f>
        <v>0</v>
      </c>
      <c r="H1048" t="str" cm="1">
        <f t="array" ref="H1048">IF(ROW()&lt;=ROWS(Table1[]), INDEX(Table1[Stratum], ROW()), INDEX(Table2[Stratum], ROW()-ROWS(Table1[])))</f>
        <v>Chipps Island</v>
      </c>
      <c r="I1048" cm="1">
        <f t="array" ref="I1048">IF(ROW()&lt;=ROWS(Table1[]), INDEX(Table1[Fork Length], ROW()), INDEX(Table2[Length], ROW()-ROWS(Table1[])))</f>
        <v>75</v>
      </c>
      <c r="J1048" cm="1">
        <f t="array" ref="J1048">IF(ROW()&lt;=ROWS(Table1[]), INDEX(Table1[Catch], ROW()), INDEX(Table2[Frequency], ROW()-ROWS(Table1[])))</f>
        <v>1</v>
      </c>
      <c r="K1048" t="str" cm="1">
        <f t="array" ref="K1048">IF(ROW()&lt;=ROWS(Table1[]), INDEX(Table1[Life Stage], ROW()), INDEX(Table2[Life Stage], ROW()-ROWS(Table1[])))</f>
        <v>Juvenile</v>
      </c>
      <c r="L1048" s="50" cm="1">
        <f t="array" ref="L1048">IF(ROW()&lt;=ROWS(Table1[]), INDEX(Table1[SalvageSum], ROW()), INDEX(Table2[SalvageSum], ROW()-ROWS(Table1[])))</f>
        <v>0</v>
      </c>
      <c r="M1048" s="50" cm="1">
        <f t="array" ref="M1048">IF(ROW()&lt;=ROWS(Table1[]), INDEX(Table1[ExpSalv], ROW()), INDEX(Table2[ExpSalv], ROW()-ROWS(Table1[])))</f>
        <v>0</v>
      </c>
      <c r="N1048" t="str" cm="1">
        <f t="array" ref="N1048">IF(ROW()&lt;=ROWS(Table1[]), INDEX(Table1[Agency], ROW()), INDEX(Table2[Agency], ROW()-ROWS(Table1[])))</f>
        <v>USFWS</v>
      </c>
      <c r="O1048" cm="1">
        <f t="array" ref="O1048">IF(ROW()&lt;=ROWS(Table1[]), INDEX(Table1[Notes], ROW()), INDEX(Table2[Comments], ROW()-ROWS(Table1[])))</f>
        <v>0</v>
      </c>
    </row>
    <row r="1049" spans="1:15" x14ac:dyDescent="0.25">
      <c r="A1049" cm="1">
        <f t="array" ref="A1049">IF(ROW()&lt;=ROWS(Table1[]), INDEX(Table1[SurveyNo], ROW()), INDEX(Table2[SurveyNo], ROW()-ROWS(Table1[])))</f>
        <v>0</v>
      </c>
      <c r="B1049" s="77" cm="1">
        <f t="array" ref="B1049">IF(ROW()&lt;=ROWS(Table1[]), INDEX(Table1[Date], ROW()), INDEX(Table2[Date], ROW()-ROWS(Table1[])))</f>
        <v>45713</v>
      </c>
      <c r="C1049" cm="1">
        <f t="array" ref="C1049">IF(ROW()&lt;=ROWS(Table1[]), INDEX(Table1[SampleID], ROW()), INDEX(Table2[SampleID], ROW()-ROWS(Table1[])))</f>
        <v>0</v>
      </c>
      <c r="D1049" t="str" cm="1">
        <f t="array" ref="D1049">IF(ROW()&lt;=ROWS(Table1[]), INDEX(Table1[Survey], ROW()), INDEX(Table2[Survey], ROW()-ROWS(Table1[])))</f>
        <v>Chipps</v>
      </c>
      <c r="E1049" t="str" cm="1">
        <f t="array" ref="E1049">IF(ROW()&lt;=ROWS(Table1[]), INDEX(Table1[Station Code], ROW()), INDEX(Table2[Station], ROW()-ROWS(Table1[])))</f>
        <v>SB018S</v>
      </c>
      <c r="F1049" cm="1">
        <f t="array" ref="F1049">IF(ROW()&lt;=ROWS(Table1[]), INDEX(Table1[Region], ROW()), INDEX(Table2[Region], ROW()-ROWS(Table1[])))</f>
        <v>0</v>
      </c>
      <c r="G1049" cm="1">
        <f t="array" ref="G1049">IF(ROW()&lt;=ROWS(Table1[]), INDEX(Table1[Subregion], ROW()), INDEX(Table2[Subregion], ROW()-ROWS(Table1[])))</f>
        <v>0</v>
      </c>
      <c r="H1049" t="str" cm="1">
        <f t="array" ref="H1049">IF(ROW()&lt;=ROWS(Table1[]), INDEX(Table1[Stratum], ROW()), INDEX(Table2[Stratum], ROW()-ROWS(Table1[])))</f>
        <v>Chipps Island</v>
      </c>
      <c r="I1049" cm="1">
        <f t="array" ref="I1049">IF(ROW()&lt;=ROWS(Table1[]), INDEX(Table1[Fork Length], ROW()), INDEX(Table2[Length], ROW()-ROWS(Table1[])))</f>
        <v>109</v>
      </c>
      <c r="J1049" cm="1">
        <f t="array" ref="J1049">IF(ROW()&lt;=ROWS(Table1[]), INDEX(Table1[Catch], ROW()), INDEX(Table2[Frequency], ROW()-ROWS(Table1[])))</f>
        <v>1</v>
      </c>
      <c r="K1049" t="str" cm="1">
        <f t="array" ref="K1049">IF(ROW()&lt;=ROWS(Table1[]), INDEX(Table1[Life Stage], ROW()), INDEX(Table2[Life Stage], ROW()-ROWS(Table1[])))</f>
        <v>Adult</v>
      </c>
      <c r="L1049" s="50" cm="1">
        <f t="array" ref="L1049">IF(ROW()&lt;=ROWS(Table1[]), INDEX(Table1[SalvageSum], ROW()), INDEX(Table2[SalvageSum], ROW()-ROWS(Table1[])))</f>
        <v>0</v>
      </c>
      <c r="M1049" s="50" cm="1">
        <f t="array" ref="M1049">IF(ROW()&lt;=ROWS(Table1[]), INDEX(Table1[ExpSalv], ROW()), INDEX(Table2[ExpSalv], ROW()-ROWS(Table1[])))</f>
        <v>0</v>
      </c>
      <c r="N1049" t="str" cm="1">
        <f t="array" ref="N1049">IF(ROW()&lt;=ROWS(Table1[]), INDEX(Table1[Agency], ROW()), INDEX(Table2[Agency], ROW()-ROWS(Table1[])))</f>
        <v>USFWS</v>
      </c>
      <c r="O1049" cm="1">
        <f t="array" ref="O1049">IF(ROW()&lt;=ROWS(Table1[]), INDEX(Table1[Notes], ROW()), INDEX(Table2[Comments], ROW()-ROWS(Table1[])))</f>
        <v>0</v>
      </c>
    </row>
    <row r="1050" spans="1:15" x14ac:dyDescent="0.25">
      <c r="A1050" cm="1">
        <f t="array" ref="A1050">IF(ROW()&lt;=ROWS(Table1[]), INDEX(Table1[SurveyNo], ROW()), INDEX(Table2[SurveyNo], ROW()-ROWS(Table1[])))</f>
        <v>0</v>
      </c>
      <c r="B1050" s="77" cm="1">
        <f t="array" ref="B1050">IF(ROW()&lt;=ROWS(Table1[]), INDEX(Table1[Date], ROW()), INDEX(Table2[Date], ROW()-ROWS(Table1[])))</f>
        <v>45713</v>
      </c>
      <c r="C1050" cm="1">
        <f t="array" ref="C1050">IF(ROW()&lt;=ROWS(Table1[]), INDEX(Table1[SampleID], ROW()), INDEX(Table2[SampleID], ROW()-ROWS(Table1[])))</f>
        <v>0</v>
      </c>
      <c r="D1050" t="str" cm="1">
        <f t="array" ref="D1050">IF(ROW()&lt;=ROWS(Table1[]), INDEX(Table1[Survey], ROW()), INDEX(Table2[Survey], ROW()-ROWS(Table1[])))</f>
        <v>Chipps</v>
      </c>
      <c r="E1050" t="str" cm="1">
        <f t="array" ref="E1050">IF(ROW()&lt;=ROWS(Table1[]), INDEX(Table1[Station Code], ROW()), INDEX(Table2[Station], ROW()-ROWS(Table1[])))</f>
        <v>SB018S</v>
      </c>
      <c r="F1050" cm="1">
        <f t="array" ref="F1050">IF(ROW()&lt;=ROWS(Table1[]), INDEX(Table1[Region], ROW()), INDEX(Table2[Region], ROW()-ROWS(Table1[])))</f>
        <v>0</v>
      </c>
      <c r="G1050" cm="1">
        <f t="array" ref="G1050">IF(ROW()&lt;=ROWS(Table1[]), INDEX(Table1[Subregion], ROW()), INDEX(Table2[Subregion], ROW()-ROWS(Table1[])))</f>
        <v>0</v>
      </c>
      <c r="H1050" t="str" cm="1">
        <f t="array" ref="H1050">IF(ROW()&lt;=ROWS(Table1[]), INDEX(Table1[Stratum], ROW()), INDEX(Table2[Stratum], ROW()-ROWS(Table1[])))</f>
        <v>Chipps Island</v>
      </c>
      <c r="I1050" cm="1">
        <f t="array" ref="I1050">IF(ROW()&lt;=ROWS(Table1[]), INDEX(Table1[Fork Length], ROW()), INDEX(Table2[Length], ROW()-ROWS(Table1[])))</f>
        <v>120</v>
      </c>
      <c r="J1050" cm="1">
        <f t="array" ref="J1050">IF(ROW()&lt;=ROWS(Table1[]), INDEX(Table1[Catch], ROW()), INDEX(Table2[Frequency], ROW()-ROWS(Table1[])))</f>
        <v>1</v>
      </c>
      <c r="K1050" t="str" cm="1">
        <f t="array" ref="K1050">IF(ROW()&lt;=ROWS(Table1[]), INDEX(Table1[Life Stage], ROW()), INDEX(Table2[Life Stage], ROW()-ROWS(Table1[])))</f>
        <v>Adult</v>
      </c>
      <c r="L1050" s="50" cm="1">
        <f t="array" ref="L1050">IF(ROW()&lt;=ROWS(Table1[]), INDEX(Table1[SalvageSum], ROW()), INDEX(Table2[SalvageSum], ROW()-ROWS(Table1[])))</f>
        <v>0</v>
      </c>
      <c r="M1050" s="50" cm="1">
        <f t="array" ref="M1050">IF(ROW()&lt;=ROWS(Table1[]), INDEX(Table1[ExpSalv], ROW()), INDEX(Table2[ExpSalv], ROW()-ROWS(Table1[])))</f>
        <v>0</v>
      </c>
      <c r="N1050" t="str" cm="1">
        <f t="array" ref="N1050">IF(ROW()&lt;=ROWS(Table1[]), INDEX(Table1[Agency], ROW()), INDEX(Table2[Agency], ROW()-ROWS(Table1[])))</f>
        <v>USFWS</v>
      </c>
      <c r="O1050" cm="1">
        <f t="array" ref="O1050">IF(ROW()&lt;=ROWS(Table1[]), INDEX(Table1[Notes], ROW()), INDEX(Table2[Comments], ROW()-ROWS(Table1[])))</f>
        <v>0</v>
      </c>
    </row>
    <row r="1051" spans="1:15" x14ac:dyDescent="0.25">
      <c r="A1051" cm="1">
        <f t="array" ref="A1051">IF(ROW()&lt;=ROWS(Table1[]), INDEX(Table1[SurveyNo], ROW()), INDEX(Table2[SurveyNo], ROW()-ROWS(Table1[])))</f>
        <v>0</v>
      </c>
      <c r="B1051" s="77" cm="1">
        <f t="array" ref="B1051">IF(ROW()&lt;=ROWS(Table1[]), INDEX(Table1[Date], ROW()), INDEX(Table2[Date], ROW()-ROWS(Table1[])))</f>
        <v>45714</v>
      </c>
      <c r="C1051" cm="1">
        <f t="array" ref="C1051">IF(ROW()&lt;=ROWS(Table1[]), INDEX(Table1[SampleID], ROW()), INDEX(Table2[SampleID], ROW()-ROWS(Table1[])))</f>
        <v>0</v>
      </c>
      <c r="D1051" t="str" cm="1">
        <f t="array" ref="D1051">IF(ROW()&lt;=ROWS(Table1[]), INDEX(Table1[Survey], ROW()), INDEX(Table2[Survey], ROW()-ROWS(Table1[])))</f>
        <v>Chipps</v>
      </c>
      <c r="E1051" t="str" cm="1">
        <f t="array" ref="E1051">IF(ROW()&lt;=ROWS(Table1[]), INDEX(Table1[Station Code], ROW()), INDEX(Table2[Station], ROW()-ROWS(Table1[])))</f>
        <v>SB018N</v>
      </c>
      <c r="F1051" cm="1">
        <f t="array" ref="F1051">IF(ROW()&lt;=ROWS(Table1[]), INDEX(Table1[Region], ROW()), INDEX(Table2[Region], ROW()-ROWS(Table1[])))</f>
        <v>0</v>
      </c>
      <c r="G1051" cm="1">
        <f t="array" ref="G1051">IF(ROW()&lt;=ROWS(Table1[]), INDEX(Table1[Subregion], ROW()), INDEX(Table2[Subregion], ROW()-ROWS(Table1[])))</f>
        <v>0</v>
      </c>
      <c r="H1051" t="str" cm="1">
        <f t="array" ref="H1051">IF(ROW()&lt;=ROWS(Table1[]), INDEX(Table1[Stratum], ROW()), INDEX(Table2[Stratum], ROW()-ROWS(Table1[])))</f>
        <v>Chipps Island</v>
      </c>
      <c r="I1051" cm="1">
        <f t="array" ref="I1051">IF(ROW()&lt;=ROWS(Table1[]), INDEX(Table1[Fork Length], ROW()), INDEX(Table2[Length], ROW()-ROWS(Table1[])))</f>
        <v>93</v>
      </c>
      <c r="J1051" cm="1">
        <f t="array" ref="J1051">IF(ROW()&lt;=ROWS(Table1[]), INDEX(Table1[Catch], ROW()), INDEX(Table2[Frequency], ROW()-ROWS(Table1[])))</f>
        <v>1</v>
      </c>
      <c r="K1051" t="str" cm="1">
        <f t="array" ref="K1051">IF(ROW()&lt;=ROWS(Table1[]), INDEX(Table1[Life Stage], ROW()), INDEX(Table2[Life Stage], ROW()-ROWS(Table1[])))</f>
        <v>Adult</v>
      </c>
      <c r="L1051" s="50" cm="1">
        <f t="array" ref="L1051">IF(ROW()&lt;=ROWS(Table1[]), INDEX(Table1[SalvageSum], ROW()), INDEX(Table2[SalvageSum], ROW()-ROWS(Table1[])))</f>
        <v>0</v>
      </c>
      <c r="M1051" s="50" cm="1">
        <f t="array" ref="M1051">IF(ROW()&lt;=ROWS(Table1[]), INDEX(Table1[ExpSalv], ROW()), INDEX(Table2[ExpSalv], ROW()-ROWS(Table1[])))</f>
        <v>0</v>
      </c>
      <c r="N1051" t="str" cm="1">
        <f t="array" ref="N1051">IF(ROW()&lt;=ROWS(Table1[]), INDEX(Table1[Agency], ROW()), INDEX(Table2[Agency], ROW()-ROWS(Table1[])))</f>
        <v>USFWS</v>
      </c>
      <c r="O1051" cm="1">
        <f t="array" ref="O1051">IF(ROW()&lt;=ROWS(Table1[]), INDEX(Table1[Notes], ROW()), INDEX(Table2[Comments], ROW()-ROWS(Table1[])))</f>
        <v>0</v>
      </c>
    </row>
    <row r="1052" spans="1:15" x14ac:dyDescent="0.25">
      <c r="A1052" cm="1">
        <f t="array" ref="A1052">IF(ROW()&lt;=ROWS(Table1[]), INDEX(Table1[SurveyNo], ROW()), INDEX(Table2[SurveyNo], ROW()-ROWS(Table1[])))</f>
        <v>0</v>
      </c>
      <c r="B1052" s="77" cm="1">
        <f t="array" ref="B1052">IF(ROW()&lt;=ROWS(Table1[]), INDEX(Table1[Date], ROW()), INDEX(Table2[Date], ROW()-ROWS(Table1[])))</f>
        <v>45714</v>
      </c>
      <c r="C1052" cm="1">
        <f t="array" ref="C1052">IF(ROW()&lt;=ROWS(Table1[]), INDEX(Table1[SampleID], ROW()), INDEX(Table2[SampleID], ROW()-ROWS(Table1[])))</f>
        <v>0</v>
      </c>
      <c r="D1052" t="str" cm="1">
        <f t="array" ref="D1052">IF(ROW()&lt;=ROWS(Table1[]), INDEX(Table1[Survey], ROW()), INDEX(Table2[Survey], ROW()-ROWS(Table1[])))</f>
        <v>Chipps</v>
      </c>
      <c r="E1052" t="str" cm="1">
        <f t="array" ref="E1052">IF(ROW()&lt;=ROWS(Table1[]), INDEX(Table1[Station Code], ROW()), INDEX(Table2[Station], ROW()-ROWS(Table1[])))</f>
        <v>SB018N</v>
      </c>
      <c r="F1052" cm="1">
        <f t="array" ref="F1052">IF(ROW()&lt;=ROWS(Table1[]), INDEX(Table1[Region], ROW()), INDEX(Table2[Region], ROW()-ROWS(Table1[])))</f>
        <v>0</v>
      </c>
      <c r="G1052" cm="1">
        <f t="array" ref="G1052">IF(ROW()&lt;=ROWS(Table1[]), INDEX(Table1[Subregion], ROW()), INDEX(Table2[Subregion], ROW()-ROWS(Table1[])))</f>
        <v>0</v>
      </c>
      <c r="H1052" t="str" cm="1">
        <f t="array" ref="H1052">IF(ROW()&lt;=ROWS(Table1[]), INDEX(Table1[Stratum], ROW()), INDEX(Table2[Stratum], ROW()-ROWS(Table1[])))</f>
        <v>Chipps Island</v>
      </c>
      <c r="I1052" cm="1">
        <f t="array" ref="I1052">IF(ROW()&lt;=ROWS(Table1[]), INDEX(Table1[Fork Length], ROW()), INDEX(Table2[Length], ROW()-ROWS(Table1[])))</f>
        <v>80</v>
      </c>
      <c r="J1052" cm="1">
        <f t="array" ref="J1052">IF(ROW()&lt;=ROWS(Table1[]), INDEX(Table1[Catch], ROW()), INDEX(Table2[Frequency], ROW()-ROWS(Table1[])))</f>
        <v>1</v>
      </c>
      <c r="K1052" t="str" cm="1">
        <f t="array" ref="K1052">IF(ROW()&lt;=ROWS(Table1[]), INDEX(Table1[Life Stage], ROW()), INDEX(Table2[Life Stage], ROW()-ROWS(Table1[])))</f>
        <v>Juvenile</v>
      </c>
      <c r="L1052" s="50" cm="1">
        <f t="array" ref="L1052">IF(ROW()&lt;=ROWS(Table1[]), INDEX(Table1[SalvageSum], ROW()), INDEX(Table2[SalvageSum], ROW()-ROWS(Table1[])))</f>
        <v>0</v>
      </c>
      <c r="M1052" s="50" cm="1">
        <f t="array" ref="M1052">IF(ROW()&lt;=ROWS(Table1[]), INDEX(Table1[ExpSalv], ROW()), INDEX(Table2[ExpSalv], ROW()-ROWS(Table1[])))</f>
        <v>0</v>
      </c>
      <c r="N1052" t="str" cm="1">
        <f t="array" ref="N1052">IF(ROW()&lt;=ROWS(Table1[]), INDEX(Table1[Agency], ROW()), INDEX(Table2[Agency], ROW()-ROWS(Table1[])))</f>
        <v>USFWS</v>
      </c>
      <c r="O1052" cm="1">
        <f t="array" ref="O1052">IF(ROW()&lt;=ROWS(Table1[]), INDEX(Table1[Notes], ROW()), INDEX(Table2[Comments], ROW()-ROWS(Table1[])))</f>
        <v>0</v>
      </c>
    </row>
    <row r="1053" spans="1:15" x14ac:dyDescent="0.25">
      <c r="A1053" cm="1">
        <f t="array" ref="A1053">IF(ROW()&lt;=ROWS(Table1[]), INDEX(Table1[SurveyNo], ROW()), INDEX(Table2[SurveyNo], ROW()-ROWS(Table1[])))</f>
        <v>0</v>
      </c>
      <c r="B1053" s="77" cm="1">
        <f t="array" ref="B1053">IF(ROW()&lt;=ROWS(Table1[]), INDEX(Table1[Date], ROW()), INDEX(Table2[Date], ROW()-ROWS(Table1[])))</f>
        <v>45714</v>
      </c>
      <c r="C1053" cm="1">
        <f t="array" ref="C1053">IF(ROW()&lt;=ROWS(Table1[]), INDEX(Table1[SampleID], ROW()), INDEX(Table2[SampleID], ROW()-ROWS(Table1[])))</f>
        <v>0</v>
      </c>
      <c r="D1053" t="str" cm="1">
        <f t="array" ref="D1053">IF(ROW()&lt;=ROWS(Table1[]), INDEX(Table1[Survey], ROW()), INDEX(Table2[Survey], ROW()-ROWS(Table1[])))</f>
        <v>Chipps</v>
      </c>
      <c r="E1053" t="str" cm="1">
        <f t="array" ref="E1053">IF(ROW()&lt;=ROWS(Table1[]), INDEX(Table1[Station Code], ROW()), INDEX(Table2[Station], ROW()-ROWS(Table1[])))</f>
        <v>SB018M</v>
      </c>
      <c r="F1053" cm="1">
        <f t="array" ref="F1053">IF(ROW()&lt;=ROWS(Table1[]), INDEX(Table1[Region], ROW()), INDEX(Table2[Region], ROW()-ROWS(Table1[])))</f>
        <v>0</v>
      </c>
      <c r="G1053" cm="1">
        <f t="array" ref="G1053">IF(ROW()&lt;=ROWS(Table1[]), INDEX(Table1[Subregion], ROW()), INDEX(Table2[Subregion], ROW()-ROWS(Table1[])))</f>
        <v>0</v>
      </c>
      <c r="H1053" t="str" cm="1">
        <f t="array" ref="H1053">IF(ROW()&lt;=ROWS(Table1[]), INDEX(Table1[Stratum], ROW()), INDEX(Table2[Stratum], ROW()-ROWS(Table1[])))</f>
        <v>Chipps Island</v>
      </c>
      <c r="I1053" cm="1">
        <f t="array" ref="I1053">IF(ROW()&lt;=ROWS(Table1[]), INDEX(Table1[Fork Length], ROW()), INDEX(Table2[Length], ROW()-ROWS(Table1[])))</f>
        <v>90</v>
      </c>
      <c r="J1053" cm="1">
        <f t="array" ref="J1053">IF(ROW()&lt;=ROWS(Table1[]), INDEX(Table1[Catch], ROW()), INDEX(Table2[Frequency], ROW()-ROWS(Table1[])))</f>
        <v>1</v>
      </c>
      <c r="K1053" t="str" cm="1">
        <f t="array" ref="K1053">IF(ROW()&lt;=ROWS(Table1[]), INDEX(Table1[Life Stage], ROW()), INDEX(Table2[Life Stage], ROW()-ROWS(Table1[])))</f>
        <v>Adult</v>
      </c>
      <c r="L1053" s="50" cm="1">
        <f t="array" ref="L1053">IF(ROW()&lt;=ROWS(Table1[]), INDEX(Table1[SalvageSum], ROW()), INDEX(Table2[SalvageSum], ROW()-ROWS(Table1[])))</f>
        <v>0</v>
      </c>
      <c r="M1053" s="50" cm="1">
        <f t="array" ref="M1053">IF(ROW()&lt;=ROWS(Table1[]), INDEX(Table1[ExpSalv], ROW()), INDEX(Table2[ExpSalv], ROW()-ROWS(Table1[])))</f>
        <v>0</v>
      </c>
      <c r="N1053" t="str" cm="1">
        <f t="array" ref="N1053">IF(ROW()&lt;=ROWS(Table1[]), INDEX(Table1[Agency], ROW()), INDEX(Table2[Agency], ROW()-ROWS(Table1[])))</f>
        <v>USFWS</v>
      </c>
      <c r="O1053" cm="1">
        <f t="array" ref="O1053">IF(ROW()&lt;=ROWS(Table1[]), INDEX(Table1[Notes], ROW()), INDEX(Table2[Comments], ROW()-ROWS(Table1[])))</f>
        <v>0</v>
      </c>
    </row>
    <row r="1054" spans="1:15" x14ac:dyDescent="0.25">
      <c r="A1054" cm="1">
        <f t="array" ref="A1054">IF(ROW()&lt;=ROWS(Table1[]), INDEX(Table1[SurveyNo], ROW()), INDEX(Table2[SurveyNo], ROW()-ROWS(Table1[])))</f>
        <v>0</v>
      </c>
      <c r="B1054" s="77" cm="1">
        <f t="array" ref="B1054">IF(ROW()&lt;=ROWS(Table1[]), INDEX(Table1[Date], ROW()), INDEX(Table2[Date], ROW()-ROWS(Table1[])))</f>
        <v>45714</v>
      </c>
      <c r="C1054" cm="1">
        <f t="array" ref="C1054">IF(ROW()&lt;=ROWS(Table1[]), INDEX(Table1[SampleID], ROW()), INDEX(Table2[SampleID], ROW()-ROWS(Table1[])))</f>
        <v>0</v>
      </c>
      <c r="D1054" t="str" cm="1">
        <f t="array" ref="D1054">IF(ROW()&lt;=ROWS(Table1[]), INDEX(Table1[Survey], ROW()), INDEX(Table2[Survey], ROW()-ROWS(Table1[])))</f>
        <v>Chipps</v>
      </c>
      <c r="E1054" t="str" cm="1">
        <f t="array" ref="E1054">IF(ROW()&lt;=ROWS(Table1[]), INDEX(Table1[Station Code], ROW()), INDEX(Table2[Station], ROW()-ROWS(Table1[])))</f>
        <v>SB018S</v>
      </c>
      <c r="F1054" cm="1">
        <f t="array" ref="F1054">IF(ROW()&lt;=ROWS(Table1[]), INDEX(Table1[Region], ROW()), INDEX(Table2[Region], ROW()-ROWS(Table1[])))</f>
        <v>0</v>
      </c>
      <c r="G1054" cm="1">
        <f t="array" ref="G1054">IF(ROW()&lt;=ROWS(Table1[]), INDEX(Table1[Subregion], ROW()), INDEX(Table2[Subregion], ROW()-ROWS(Table1[])))</f>
        <v>0</v>
      </c>
      <c r="H1054" t="str" cm="1">
        <f t="array" ref="H1054">IF(ROW()&lt;=ROWS(Table1[]), INDEX(Table1[Stratum], ROW()), INDEX(Table2[Stratum], ROW()-ROWS(Table1[])))</f>
        <v>Chipps Island</v>
      </c>
      <c r="I1054" cm="1">
        <f t="array" ref="I1054">IF(ROW()&lt;=ROWS(Table1[]), INDEX(Table1[Fork Length], ROW()), INDEX(Table2[Length], ROW()-ROWS(Table1[])))</f>
        <v>82</v>
      </c>
      <c r="J1054" cm="1">
        <f t="array" ref="J1054">IF(ROW()&lt;=ROWS(Table1[]), INDEX(Table1[Catch], ROW()), INDEX(Table2[Frequency], ROW()-ROWS(Table1[])))</f>
        <v>1</v>
      </c>
      <c r="K1054" t="str" cm="1">
        <f t="array" ref="K1054">IF(ROW()&lt;=ROWS(Table1[]), INDEX(Table1[Life Stage], ROW()), INDEX(Table2[Life Stage], ROW()-ROWS(Table1[])))</f>
        <v>Juvenile</v>
      </c>
      <c r="L1054" s="50" cm="1">
        <f t="array" ref="L1054">IF(ROW()&lt;=ROWS(Table1[]), INDEX(Table1[SalvageSum], ROW()), INDEX(Table2[SalvageSum], ROW()-ROWS(Table1[])))</f>
        <v>0</v>
      </c>
      <c r="M1054" s="50" cm="1">
        <f t="array" ref="M1054">IF(ROW()&lt;=ROWS(Table1[]), INDEX(Table1[ExpSalv], ROW()), INDEX(Table2[ExpSalv], ROW()-ROWS(Table1[])))</f>
        <v>0</v>
      </c>
      <c r="N1054" t="str" cm="1">
        <f t="array" ref="N1054">IF(ROW()&lt;=ROWS(Table1[]), INDEX(Table1[Agency], ROW()), INDEX(Table2[Agency], ROW()-ROWS(Table1[])))</f>
        <v>USFWS</v>
      </c>
      <c r="O1054" cm="1">
        <f t="array" ref="O1054">IF(ROW()&lt;=ROWS(Table1[]), INDEX(Table1[Notes], ROW()), INDEX(Table2[Comments], ROW()-ROWS(Table1[])))</f>
        <v>0</v>
      </c>
    </row>
    <row r="1055" spans="1:15" x14ac:dyDescent="0.25">
      <c r="A1055" cm="1">
        <f t="array" ref="A1055">IF(ROW()&lt;=ROWS(Table1[]), INDEX(Table1[SurveyNo], ROW()), INDEX(Table2[SurveyNo], ROW()-ROWS(Table1[])))</f>
        <v>0</v>
      </c>
      <c r="B1055" s="77" cm="1">
        <f t="array" ref="B1055">IF(ROW()&lt;=ROWS(Table1[]), INDEX(Table1[Date], ROW()), INDEX(Table2[Date], ROW()-ROWS(Table1[])))</f>
        <v>45714</v>
      </c>
      <c r="C1055" cm="1">
        <f t="array" ref="C1055">IF(ROW()&lt;=ROWS(Table1[]), INDEX(Table1[SampleID], ROW()), INDEX(Table2[SampleID], ROW()-ROWS(Table1[])))</f>
        <v>0</v>
      </c>
      <c r="D1055" t="str" cm="1">
        <f t="array" ref="D1055">IF(ROW()&lt;=ROWS(Table1[]), INDEX(Table1[Survey], ROW()), INDEX(Table2[Survey], ROW()-ROWS(Table1[])))</f>
        <v>Chipps</v>
      </c>
      <c r="E1055" t="str" cm="1">
        <f t="array" ref="E1055">IF(ROW()&lt;=ROWS(Table1[]), INDEX(Table1[Station Code], ROW()), INDEX(Table2[Station], ROW()-ROWS(Table1[])))</f>
        <v>SB018S</v>
      </c>
      <c r="F1055" cm="1">
        <f t="array" ref="F1055">IF(ROW()&lt;=ROWS(Table1[]), INDEX(Table1[Region], ROW()), INDEX(Table2[Region], ROW()-ROWS(Table1[])))</f>
        <v>0</v>
      </c>
      <c r="G1055" cm="1">
        <f t="array" ref="G1055">IF(ROW()&lt;=ROWS(Table1[]), INDEX(Table1[Subregion], ROW()), INDEX(Table2[Subregion], ROW()-ROWS(Table1[])))</f>
        <v>0</v>
      </c>
      <c r="H1055" t="str" cm="1">
        <f t="array" ref="H1055">IF(ROW()&lt;=ROWS(Table1[]), INDEX(Table1[Stratum], ROW()), INDEX(Table2[Stratum], ROW()-ROWS(Table1[])))</f>
        <v>Chipps Island</v>
      </c>
      <c r="I1055" cm="1">
        <f t="array" ref="I1055">IF(ROW()&lt;=ROWS(Table1[]), INDEX(Table1[Fork Length], ROW()), INDEX(Table2[Length], ROW()-ROWS(Table1[])))</f>
        <v>96</v>
      </c>
      <c r="J1055" cm="1">
        <f t="array" ref="J1055">IF(ROW()&lt;=ROWS(Table1[]), INDEX(Table1[Catch], ROW()), INDEX(Table2[Frequency], ROW()-ROWS(Table1[])))</f>
        <v>1</v>
      </c>
      <c r="K1055" t="str" cm="1">
        <f t="array" ref="K1055">IF(ROW()&lt;=ROWS(Table1[]), INDEX(Table1[Life Stage], ROW()), INDEX(Table2[Life Stage], ROW()-ROWS(Table1[])))</f>
        <v>Adult</v>
      </c>
      <c r="L1055" s="50" cm="1">
        <f t="array" ref="L1055">IF(ROW()&lt;=ROWS(Table1[]), INDEX(Table1[SalvageSum], ROW()), INDEX(Table2[SalvageSum], ROW()-ROWS(Table1[])))</f>
        <v>0</v>
      </c>
      <c r="M1055" s="50" cm="1">
        <f t="array" ref="M1055">IF(ROW()&lt;=ROWS(Table1[]), INDEX(Table1[ExpSalv], ROW()), INDEX(Table2[ExpSalv], ROW()-ROWS(Table1[])))</f>
        <v>0</v>
      </c>
      <c r="N1055" t="str" cm="1">
        <f t="array" ref="N1055">IF(ROW()&lt;=ROWS(Table1[]), INDEX(Table1[Agency], ROW()), INDEX(Table2[Agency], ROW()-ROWS(Table1[])))</f>
        <v>USFWS</v>
      </c>
      <c r="O1055" cm="1">
        <f t="array" ref="O1055">IF(ROW()&lt;=ROWS(Table1[]), INDEX(Table1[Notes], ROW()), INDEX(Table2[Comments], ROW()-ROWS(Table1[])))</f>
        <v>0</v>
      </c>
    </row>
    <row r="1056" spans="1:15" x14ac:dyDescent="0.25">
      <c r="A1056" cm="1">
        <f t="array" ref="A1056">IF(ROW()&lt;=ROWS(Table1[]), INDEX(Table1[SurveyNo], ROW()), INDEX(Table2[SurveyNo], ROW()-ROWS(Table1[])))</f>
        <v>0</v>
      </c>
      <c r="B1056" s="77" cm="1">
        <f t="array" ref="B1056">IF(ROW()&lt;=ROWS(Table1[]), INDEX(Table1[Date], ROW()), INDEX(Table2[Date], ROW()-ROWS(Table1[])))</f>
        <v>45714</v>
      </c>
      <c r="C1056" cm="1">
        <f t="array" ref="C1056">IF(ROW()&lt;=ROWS(Table1[]), INDEX(Table1[SampleID], ROW()), INDEX(Table2[SampleID], ROW()-ROWS(Table1[])))</f>
        <v>0</v>
      </c>
      <c r="D1056" t="str" cm="1">
        <f t="array" ref="D1056">IF(ROW()&lt;=ROWS(Table1[]), INDEX(Table1[Survey], ROW()), INDEX(Table2[Survey], ROW()-ROWS(Table1[])))</f>
        <v>Chipps</v>
      </c>
      <c r="E1056" t="str" cm="1">
        <f t="array" ref="E1056">IF(ROW()&lt;=ROWS(Table1[]), INDEX(Table1[Station Code], ROW()), INDEX(Table2[Station], ROW()-ROWS(Table1[])))</f>
        <v>SB018S</v>
      </c>
      <c r="F1056" cm="1">
        <f t="array" ref="F1056">IF(ROW()&lt;=ROWS(Table1[]), INDEX(Table1[Region], ROW()), INDEX(Table2[Region], ROW()-ROWS(Table1[])))</f>
        <v>0</v>
      </c>
      <c r="G1056" cm="1">
        <f t="array" ref="G1056">IF(ROW()&lt;=ROWS(Table1[]), INDEX(Table1[Subregion], ROW()), INDEX(Table2[Subregion], ROW()-ROWS(Table1[])))</f>
        <v>0</v>
      </c>
      <c r="H1056" t="str" cm="1">
        <f t="array" ref="H1056">IF(ROW()&lt;=ROWS(Table1[]), INDEX(Table1[Stratum], ROW()), INDEX(Table2[Stratum], ROW()-ROWS(Table1[])))</f>
        <v>Chipps Island</v>
      </c>
      <c r="I1056" cm="1">
        <f t="array" ref="I1056">IF(ROW()&lt;=ROWS(Table1[]), INDEX(Table1[Fork Length], ROW()), INDEX(Table2[Length], ROW()-ROWS(Table1[])))</f>
        <v>105</v>
      </c>
      <c r="J1056" cm="1">
        <f t="array" ref="J1056">IF(ROW()&lt;=ROWS(Table1[]), INDEX(Table1[Catch], ROW()), INDEX(Table2[Frequency], ROW()-ROWS(Table1[])))</f>
        <v>1</v>
      </c>
      <c r="K1056" t="str" cm="1">
        <f t="array" ref="K1056">IF(ROW()&lt;=ROWS(Table1[]), INDEX(Table1[Life Stage], ROW()), INDEX(Table2[Life Stage], ROW()-ROWS(Table1[])))</f>
        <v>Adult</v>
      </c>
      <c r="L1056" s="50" cm="1">
        <f t="array" ref="L1056">IF(ROW()&lt;=ROWS(Table1[]), INDEX(Table1[SalvageSum], ROW()), INDEX(Table2[SalvageSum], ROW()-ROWS(Table1[])))</f>
        <v>0</v>
      </c>
      <c r="M1056" s="50" cm="1">
        <f t="array" ref="M1056">IF(ROW()&lt;=ROWS(Table1[]), INDEX(Table1[ExpSalv], ROW()), INDEX(Table2[ExpSalv], ROW()-ROWS(Table1[])))</f>
        <v>0</v>
      </c>
      <c r="N1056" t="str" cm="1">
        <f t="array" ref="N1056">IF(ROW()&lt;=ROWS(Table1[]), INDEX(Table1[Agency], ROW()), INDEX(Table2[Agency], ROW()-ROWS(Table1[])))</f>
        <v>USFWS</v>
      </c>
      <c r="O1056" cm="1">
        <f t="array" ref="O1056">IF(ROW()&lt;=ROWS(Table1[]), INDEX(Table1[Notes], ROW()), INDEX(Table2[Comments], ROW()-ROWS(Table1[])))</f>
        <v>0</v>
      </c>
    </row>
    <row r="1057" spans="1:15" x14ac:dyDescent="0.25">
      <c r="A1057" cm="1">
        <f t="array" ref="A1057">IF(ROW()&lt;=ROWS(Table1[]), INDEX(Table1[SurveyNo], ROW()), INDEX(Table2[SurveyNo], ROW()-ROWS(Table1[])))</f>
        <v>0</v>
      </c>
      <c r="B1057" s="77" cm="1">
        <f t="array" ref="B1057">IF(ROW()&lt;=ROWS(Table1[]), INDEX(Table1[Date], ROW()), INDEX(Table2[Date], ROW()-ROWS(Table1[])))</f>
        <v>45714</v>
      </c>
      <c r="C1057" cm="1">
        <f t="array" ref="C1057">IF(ROW()&lt;=ROWS(Table1[]), INDEX(Table1[SampleID], ROW()), INDEX(Table2[SampleID], ROW()-ROWS(Table1[])))</f>
        <v>0</v>
      </c>
      <c r="D1057" t="str" cm="1">
        <f t="array" ref="D1057">IF(ROW()&lt;=ROWS(Table1[]), INDEX(Table1[Survey], ROW()), INDEX(Table2[Survey], ROW()-ROWS(Table1[])))</f>
        <v>Chipps</v>
      </c>
      <c r="E1057" t="str" cm="1">
        <f t="array" ref="E1057">IF(ROW()&lt;=ROWS(Table1[]), INDEX(Table1[Station Code], ROW()), INDEX(Table2[Station], ROW()-ROWS(Table1[])))</f>
        <v>SB018S</v>
      </c>
      <c r="F1057" cm="1">
        <f t="array" ref="F1057">IF(ROW()&lt;=ROWS(Table1[]), INDEX(Table1[Region], ROW()), INDEX(Table2[Region], ROW()-ROWS(Table1[])))</f>
        <v>0</v>
      </c>
      <c r="G1057" cm="1">
        <f t="array" ref="G1057">IF(ROW()&lt;=ROWS(Table1[]), INDEX(Table1[Subregion], ROW()), INDEX(Table2[Subregion], ROW()-ROWS(Table1[])))</f>
        <v>0</v>
      </c>
      <c r="H1057" t="str" cm="1">
        <f t="array" ref="H1057">IF(ROW()&lt;=ROWS(Table1[]), INDEX(Table1[Stratum], ROW()), INDEX(Table2[Stratum], ROW()-ROWS(Table1[])))</f>
        <v>Chipps Island</v>
      </c>
      <c r="I1057" cm="1">
        <f t="array" ref="I1057">IF(ROW()&lt;=ROWS(Table1[]), INDEX(Table1[Fork Length], ROW()), INDEX(Table2[Length], ROW()-ROWS(Table1[])))</f>
        <v>85</v>
      </c>
      <c r="J1057" cm="1">
        <f t="array" ref="J1057">IF(ROW()&lt;=ROWS(Table1[]), INDEX(Table1[Catch], ROW()), INDEX(Table2[Frequency], ROW()-ROWS(Table1[])))</f>
        <v>1</v>
      </c>
      <c r="K1057" t="str" cm="1">
        <f t="array" ref="K1057">IF(ROW()&lt;=ROWS(Table1[]), INDEX(Table1[Life Stage], ROW()), INDEX(Table2[Life Stage], ROW()-ROWS(Table1[])))</f>
        <v>Adult</v>
      </c>
      <c r="L1057" s="50" cm="1">
        <f t="array" ref="L1057">IF(ROW()&lt;=ROWS(Table1[]), INDEX(Table1[SalvageSum], ROW()), INDEX(Table2[SalvageSum], ROW()-ROWS(Table1[])))</f>
        <v>0</v>
      </c>
      <c r="M1057" s="50" cm="1">
        <f t="array" ref="M1057">IF(ROW()&lt;=ROWS(Table1[]), INDEX(Table1[ExpSalv], ROW()), INDEX(Table2[ExpSalv], ROW()-ROWS(Table1[])))</f>
        <v>0</v>
      </c>
      <c r="N1057" t="str" cm="1">
        <f t="array" ref="N1057">IF(ROW()&lt;=ROWS(Table1[]), INDEX(Table1[Agency], ROW()), INDEX(Table2[Agency], ROW()-ROWS(Table1[])))</f>
        <v>USFWS</v>
      </c>
      <c r="O1057" cm="1">
        <f t="array" ref="O1057">IF(ROW()&lt;=ROWS(Table1[]), INDEX(Table1[Notes], ROW()), INDEX(Table2[Comments], ROW()-ROWS(Table1[])))</f>
        <v>0</v>
      </c>
    </row>
    <row r="1058" spans="1:15" x14ac:dyDescent="0.25">
      <c r="A1058" cm="1">
        <f t="array" ref="A1058">IF(ROW()&lt;=ROWS(Table1[]), INDEX(Table1[SurveyNo], ROW()), INDEX(Table2[SurveyNo], ROW()-ROWS(Table1[])))</f>
        <v>0</v>
      </c>
      <c r="B1058" s="77" cm="1">
        <f t="array" ref="B1058">IF(ROW()&lt;=ROWS(Table1[]), INDEX(Table1[Date], ROW()), INDEX(Table2[Date], ROW()-ROWS(Table1[])))</f>
        <v>45714</v>
      </c>
      <c r="C1058" cm="1">
        <f t="array" ref="C1058">IF(ROW()&lt;=ROWS(Table1[]), INDEX(Table1[SampleID], ROW()), INDEX(Table2[SampleID], ROW()-ROWS(Table1[])))</f>
        <v>0</v>
      </c>
      <c r="D1058" t="str" cm="1">
        <f t="array" ref="D1058">IF(ROW()&lt;=ROWS(Table1[]), INDEX(Table1[Survey], ROW()), INDEX(Table2[Survey], ROW()-ROWS(Table1[])))</f>
        <v>Chipps</v>
      </c>
      <c r="E1058" t="str" cm="1">
        <f t="array" ref="E1058">IF(ROW()&lt;=ROWS(Table1[]), INDEX(Table1[Station Code], ROW()), INDEX(Table2[Station], ROW()-ROWS(Table1[])))</f>
        <v>SB018S</v>
      </c>
      <c r="F1058" cm="1">
        <f t="array" ref="F1058">IF(ROW()&lt;=ROWS(Table1[]), INDEX(Table1[Region], ROW()), INDEX(Table2[Region], ROW()-ROWS(Table1[])))</f>
        <v>0</v>
      </c>
      <c r="G1058" cm="1">
        <f t="array" ref="G1058">IF(ROW()&lt;=ROWS(Table1[]), INDEX(Table1[Subregion], ROW()), INDEX(Table2[Subregion], ROW()-ROWS(Table1[])))</f>
        <v>0</v>
      </c>
      <c r="H1058" t="str" cm="1">
        <f t="array" ref="H1058">IF(ROW()&lt;=ROWS(Table1[]), INDEX(Table1[Stratum], ROW()), INDEX(Table2[Stratum], ROW()-ROWS(Table1[])))</f>
        <v>Chipps Island</v>
      </c>
      <c r="I1058" cm="1">
        <f t="array" ref="I1058">IF(ROW()&lt;=ROWS(Table1[]), INDEX(Table1[Fork Length], ROW()), INDEX(Table2[Length], ROW()-ROWS(Table1[])))</f>
        <v>87</v>
      </c>
      <c r="J1058" cm="1">
        <f t="array" ref="J1058">IF(ROW()&lt;=ROWS(Table1[]), INDEX(Table1[Catch], ROW()), INDEX(Table2[Frequency], ROW()-ROWS(Table1[])))</f>
        <v>1</v>
      </c>
      <c r="K1058" t="str" cm="1">
        <f t="array" ref="K1058">IF(ROW()&lt;=ROWS(Table1[]), INDEX(Table1[Life Stage], ROW()), INDEX(Table2[Life Stage], ROW()-ROWS(Table1[])))</f>
        <v>Adult</v>
      </c>
      <c r="L1058" s="50" cm="1">
        <f t="array" ref="L1058">IF(ROW()&lt;=ROWS(Table1[]), INDEX(Table1[SalvageSum], ROW()), INDEX(Table2[SalvageSum], ROW()-ROWS(Table1[])))</f>
        <v>0</v>
      </c>
      <c r="M1058" s="50" cm="1">
        <f t="array" ref="M1058">IF(ROW()&lt;=ROWS(Table1[]), INDEX(Table1[ExpSalv], ROW()), INDEX(Table2[ExpSalv], ROW()-ROWS(Table1[])))</f>
        <v>0</v>
      </c>
      <c r="N1058" t="str" cm="1">
        <f t="array" ref="N1058">IF(ROW()&lt;=ROWS(Table1[]), INDEX(Table1[Agency], ROW()), INDEX(Table2[Agency], ROW()-ROWS(Table1[])))</f>
        <v>USFWS</v>
      </c>
      <c r="O1058" cm="1">
        <f t="array" ref="O1058">IF(ROW()&lt;=ROWS(Table1[]), INDEX(Table1[Notes], ROW()), INDEX(Table2[Comments], ROW()-ROWS(Table1[])))</f>
        <v>0</v>
      </c>
    </row>
    <row r="1059" spans="1:15" x14ac:dyDescent="0.25">
      <c r="A1059" cm="1">
        <f t="array" ref="A1059">IF(ROW()&lt;=ROWS(Table1[]), INDEX(Table1[SurveyNo], ROW()), INDEX(Table2[SurveyNo], ROW()-ROWS(Table1[])))</f>
        <v>0</v>
      </c>
      <c r="B1059" s="77" cm="1">
        <f t="array" ref="B1059">IF(ROW()&lt;=ROWS(Table1[]), INDEX(Table1[Date], ROW()), INDEX(Table2[Date], ROW()-ROWS(Table1[])))</f>
        <v>45715</v>
      </c>
      <c r="C1059" cm="1">
        <f t="array" ref="C1059">IF(ROW()&lt;=ROWS(Table1[]), INDEX(Table1[SampleID], ROW()), INDEX(Table2[SampleID], ROW()-ROWS(Table1[])))</f>
        <v>0</v>
      </c>
      <c r="D1059" t="str" cm="1">
        <f t="array" ref="D1059">IF(ROW()&lt;=ROWS(Table1[]), INDEX(Table1[Survey], ROW()), INDEX(Table2[Survey], ROW()-ROWS(Table1[])))</f>
        <v>Chipps</v>
      </c>
      <c r="E1059" t="str" cm="1">
        <f t="array" ref="E1059">IF(ROW()&lt;=ROWS(Table1[]), INDEX(Table1[Station Code], ROW()), INDEX(Table2[Station], ROW()-ROWS(Table1[])))</f>
        <v>SB018N</v>
      </c>
      <c r="F1059" cm="1">
        <f t="array" ref="F1059">IF(ROW()&lt;=ROWS(Table1[]), INDEX(Table1[Region], ROW()), INDEX(Table2[Region], ROW()-ROWS(Table1[])))</f>
        <v>0</v>
      </c>
      <c r="G1059" cm="1">
        <f t="array" ref="G1059">IF(ROW()&lt;=ROWS(Table1[]), INDEX(Table1[Subregion], ROW()), INDEX(Table2[Subregion], ROW()-ROWS(Table1[])))</f>
        <v>0</v>
      </c>
      <c r="H1059" t="str" cm="1">
        <f t="array" ref="H1059">IF(ROW()&lt;=ROWS(Table1[]), INDEX(Table1[Stratum], ROW()), INDEX(Table2[Stratum], ROW()-ROWS(Table1[])))</f>
        <v>Chipps Island</v>
      </c>
      <c r="I1059" cm="1">
        <f t="array" ref="I1059">IF(ROW()&lt;=ROWS(Table1[]), INDEX(Table1[Fork Length], ROW()), INDEX(Table2[Length], ROW()-ROWS(Table1[])))</f>
        <v>73</v>
      </c>
      <c r="J1059" cm="1">
        <f t="array" ref="J1059">IF(ROW()&lt;=ROWS(Table1[]), INDEX(Table1[Catch], ROW()), INDEX(Table2[Frequency], ROW()-ROWS(Table1[])))</f>
        <v>1</v>
      </c>
      <c r="K1059" t="str" cm="1">
        <f t="array" ref="K1059">IF(ROW()&lt;=ROWS(Table1[]), INDEX(Table1[Life Stage], ROW()), INDEX(Table2[Life Stage], ROW()-ROWS(Table1[])))</f>
        <v>Juvenile</v>
      </c>
      <c r="L1059" s="50" cm="1">
        <f t="array" ref="L1059">IF(ROW()&lt;=ROWS(Table1[]), INDEX(Table1[SalvageSum], ROW()), INDEX(Table2[SalvageSum], ROW()-ROWS(Table1[])))</f>
        <v>0</v>
      </c>
      <c r="M1059" s="50" cm="1">
        <f t="array" ref="M1059">IF(ROW()&lt;=ROWS(Table1[]), INDEX(Table1[ExpSalv], ROW()), INDEX(Table2[ExpSalv], ROW()-ROWS(Table1[])))</f>
        <v>0</v>
      </c>
      <c r="N1059" t="str" cm="1">
        <f t="array" ref="N1059">IF(ROW()&lt;=ROWS(Table1[]), INDEX(Table1[Agency], ROW()), INDEX(Table2[Agency], ROW()-ROWS(Table1[])))</f>
        <v>USFWS</v>
      </c>
      <c r="O1059" cm="1">
        <f t="array" ref="O1059">IF(ROW()&lt;=ROWS(Table1[]), INDEX(Table1[Notes], ROW()), INDEX(Table2[Comments], ROW()-ROWS(Table1[])))</f>
        <v>0</v>
      </c>
    </row>
    <row r="1060" spans="1:15" x14ac:dyDescent="0.25">
      <c r="A1060" cm="1">
        <f t="array" ref="A1060">IF(ROW()&lt;=ROWS(Table1[]), INDEX(Table1[SurveyNo], ROW()), INDEX(Table2[SurveyNo], ROW()-ROWS(Table1[])))</f>
        <v>0</v>
      </c>
      <c r="B1060" s="77" cm="1">
        <f t="array" ref="B1060">IF(ROW()&lt;=ROWS(Table1[]), INDEX(Table1[Date], ROW()), INDEX(Table2[Date], ROW()-ROWS(Table1[])))</f>
        <v>45715</v>
      </c>
      <c r="C1060" cm="1">
        <f t="array" ref="C1060">IF(ROW()&lt;=ROWS(Table1[]), INDEX(Table1[SampleID], ROW()), INDEX(Table2[SampleID], ROW()-ROWS(Table1[])))</f>
        <v>0</v>
      </c>
      <c r="D1060" t="str" cm="1">
        <f t="array" ref="D1060">IF(ROW()&lt;=ROWS(Table1[]), INDEX(Table1[Survey], ROW()), INDEX(Table2[Survey], ROW()-ROWS(Table1[])))</f>
        <v>Chipps</v>
      </c>
      <c r="E1060" t="str" cm="1">
        <f t="array" ref="E1060">IF(ROW()&lt;=ROWS(Table1[]), INDEX(Table1[Station Code], ROW()), INDEX(Table2[Station], ROW()-ROWS(Table1[])))</f>
        <v>SB018N</v>
      </c>
      <c r="F1060" cm="1">
        <f t="array" ref="F1060">IF(ROW()&lt;=ROWS(Table1[]), INDEX(Table1[Region], ROW()), INDEX(Table2[Region], ROW()-ROWS(Table1[])))</f>
        <v>0</v>
      </c>
      <c r="G1060" cm="1">
        <f t="array" ref="G1060">IF(ROW()&lt;=ROWS(Table1[]), INDEX(Table1[Subregion], ROW()), INDEX(Table2[Subregion], ROW()-ROWS(Table1[])))</f>
        <v>0</v>
      </c>
      <c r="H1060" t="str" cm="1">
        <f t="array" ref="H1060">IF(ROW()&lt;=ROWS(Table1[]), INDEX(Table1[Stratum], ROW()), INDEX(Table2[Stratum], ROW()-ROWS(Table1[])))</f>
        <v>Chipps Island</v>
      </c>
      <c r="I1060" cm="1">
        <f t="array" ref="I1060">IF(ROW()&lt;=ROWS(Table1[]), INDEX(Table1[Fork Length], ROW()), INDEX(Table2[Length], ROW()-ROWS(Table1[])))</f>
        <v>80</v>
      </c>
      <c r="J1060" cm="1">
        <f t="array" ref="J1060">IF(ROW()&lt;=ROWS(Table1[]), INDEX(Table1[Catch], ROW()), INDEX(Table2[Frequency], ROW()-ROWS(Table1[])))</f>
        <v>1</v>
      </c>
      <c r="K1060" t="str" cm="1">
        <f t="array" ref="K1060">IF(ROW()&lt;=ROWS(Table1[]), INDEX(Table1[Life Stage], ROW()), INDEX(Table2[Life Stage], ROW()-ROWS(Table1[])))</f>
        <v>Juvenile</v>
      </c>
      <c r="L1060" s="50" cm="1">
        <f t="array" ref="L1060">IF(ROW()&lt;=ROWS(Table1[]), INDEX(Table1[SalvageSum], ROW()), INDEX(Table2[SalvageSum], ROW()-ROWS(Table1[])))</f>
        <v>0</v>
      </c>
      <c r="M1060" s="50" cm="1">
        <f t="array" ref="M1060">IF(ROW()&lt;=ROWS(Table1[]), INDEX(Table1[ExpSalv], ROW()), INDEX(Table2[ExpSalv], ROW()-ROWS(Table1[])))</f>
        <v>0</v>
      </c>
      <c r="N1060" t="str" cm="1">
        <f t="array" ref="N1060">IF(ROW()&lt;=ROWS(Table1[]), INDEX(Table1[Agency], ROW()), INDEX(Table2[Agency], ROW()-ROWS(Table1[])))</f>
        <v>USFWS</v>
      </c>
      <c r="O1060" cm="1">
        <f t="array" ref="O1060">IF(ROW()&lt;=ROWS(Table1[]), INDEX(Table1[Notes], ROW()), INDEX(Table2[Comments], ROW()-ROWS(Table1[])))</f>
        <v>0</v>
      </c>
    </row>
    <row r="1061" spans="1:15" x14ac:dyDescent="0.25">
      <c r="A1061" cm="1">
        <f t="array" ref="A1061">IF(ROW()&lt;=ROWS(Table1[]), INDEX(Table1[SurveyNo], ROW()), INDEX(Table2[SurveyNo], ROW()-ROWS(Table1[])))</f>
        <v>0</v>
      </c>
      <c r="B1061" s="77" cm="1">
        <f t="array" ref="B1061">IF(ROW()&lt;=ROWS(Table1[]), INDEX(Table1[Date], ROW()), INDEX(Table2[Date], ROW()-ROWS(Table1[])))</f>
        <v>45715</v>
      </c>
      <c r="C1061" cm="1">
        <f t="array" ref="C1061">IF(ROW()&lt;=ROWS(Table1[]), INDEX(Table1[SampleID], ROW()), INDEX(Table2[SampleID], ROW()-ROWS(Table1[])))</f>
        <v>0</v>
      </c>
      <c r="D1061" t="str" cm="1">
        <f t="array" ref="D1061">IF(ROW()&lt;=ROWS(Table1[]), INDEX(Table1[Survey], ROW()), INDEX(Table2[Survey], ROW()-ROWS(Table1[])))</f>
        <v>Chipps</v>
      </c>
      <c r="E1061" t="str" cm="1">
        <f t="array" ref="E1061">IF(ROW()&lt;=ROWS(Table1[]), INDEX(Table1[Station Code], ROW()), INDEX(Table2[Station], ROW()-ROWS(Table1[])))</f>
        <v>SB018N</v>
      </c>
      <c r="F1061" cm="1">
        <f t="array" ref="F1061">IF(ROW()&lt;=ROWS(Table1[]), INDEX(Table1[Region], ROW()), INDEX(Table2[Region], ROW()-ROWS(Table1[])))</f>
        <v>0</v>
      </c>
      <c r="G1061" cm="1">
        <f t="array" ref="G1061">IF(ROW()&lt;=ROWS(Table1[]), INDEX(Table1[Subregion], ROW()), INDEX(Table2[Subregion], ROW()-ROWS(Table1[])))</f>
        <v>0</v>
      </c>
      <c r="H1061" t="str" cm="1">
        <f t="array" ref="H1061">IF(ROW()&lt;=ROWS(Table1[]), INDEX(Table1[Stratum], ROW()), INDEX(Table2[Stratum], ROW()-ROWS(Table1[])))</f>
        <v>Chipps Island</v>
      </c>
      <c r="I1061" cm="1">
        <f t="array" ref="I1061">IF(ROW()&lt;=ROWS(Table1[]), INDEX(Table1[Fork Length], ROW()), INDEX(Table2[Length], ROW()-ROWS(Table1[])))</f>
        <v>90</v>
      </c>
      <c r="J1061" cm="1">
        <f t="array" ref="J1061">IF(ROW()&lt;=ROWS(Table1[]), INDEX(Table1[Catch], ROW()), INDEX(Table2[Frequency], ROW()-ROWS(Table1[])))</f>
        <v>1</v>
      </c>
      <c r="K1061" t="str" cm="1">
        <f t="array" ref="K1061">IF(ROW()&lt;=ROWS(Table1[]), INDEX(Table1[Life Stage], ROW()), INDEX(Table2[Life Stage], ROW()-ROWS(Table1[])))</f>
        <v>Adult</v>
      </c>
      <c r="L1061" s="50" cm="1">
        <f t="array" ref="L1061">IF(ROW()&lt;=ROWS(Table1[]), INDEX(Table1[SalvageSum], ROW()), INDEX(Table2[SalvageSum], ROW()-ROWS(Table1[])))</f>
        <v>0</v>
      </c>
      <c r="M1061" s="50" cm="1">
        <f t="array" ref="M1061">IF(ROW()&lt;=ROWS(Table1[]), INDEX(Table1[ExpSalv], ROW()), INDEX(Table2[ExpSalv], ROW()-ROWS(Table1[])))</f>
        <v>0</v>
      </c>
      <c r="N1061" t="str" cm="1">
        <f t="array" ref="N1061">IF(ROW()&lt;=ROWS(Table1[]), INDEX(Table1[Agency], ROW()), INDEX(Table2[Agency], ROW()-ROWS(Table1[])))</f>
        <v>USFWS</v>
      </c>
      <c r="O1061" cm="1">
        <f t="array" ref="O1061">IF(ROW()&lt;=ROWS(Table1[]), INDEX(Table1[Notes], ROW()), INDEX(Table2[Comments], ROW()-ROWS(Table1[])))</f>
        <v>0</v>
      </c>
    </row>
    <row r="1062" spans="1:15" x14ac:dyDescent="0.25">
      <c r="A1062" cm="1">
        <f t="array" ref="A1062">IF(ROW()&lt;=ROWS(Table1[]), INDEX(Table1[SurveyNo], ROW()), INDEX(Table2[SurveyNo], ROW()-ROWS(Table1[])))</f>
        <v>0</v>
      </c>
      <c r="B1062" s="77" cm="1">
        <f t="array" ref="B1062">IF(ROW()&lt;=ROWS(Table1[]), INDEX(Table1[Date], ROW()), INDEX(Table2[Date], ROW()-ROWS(Table1[])))</f>
        <v>45719</v>
      </c>
      <c r="C1062" cm="1">
        <f t="array" ref="C1062">IF(ROW()&lt;=ROWS(Table1[]), INDEX(Table1[SampleID], ROW()), INDEX(Table2[SampleID], ROW()-ROWS(Table1[])))</f>
        <v>726560</v>
      </c>
      <c r="D1062" t="str" cm="1">
        <f t="array" ref="D1062">IF(ROW()&lt;=ROWS(Table1[]), INDEX(Table1[Survey], ROW()), INDEX(Table2[Survey], ROW()-ROWS(Table1[])))</f>
        <v>EDSM</v>
      </c>
      <c r="E1062" t="str" cm="1">
        <f t="array" ref="E1062">IF(ROW()&lt;=ROWS(Table1[]), INDEX(Table1[Station Code], ROW()), INDEX(Table2[Station], ROW()-ROWS(Table1[])))</f>
        <v>25-32-SB05</v>
      </c>
      <c r="F1062" t="str" cm="1">
        <f t="array" ref="F1062">IF(ROW()&lt;=ROWS(Table1[]), INDEX(Table1[Region], ROW()), INDEX(Table2[Region], ROW()-ROWS(Table1[])))</f>
        <v>West</v>
      </c>
      <c r="G1062" t="str" cm="1">
        <f t="array" ref="G1062">IF(ROW()&lt;=ROWS(Table1[]), INDEX(Table1[Subregion], ROW()), INDEX(Table2[Subregion], ROW()-ROWS(Table1[])))</f>
        <v>Mid Suisun Bay</v>
      </c>
      <c r="H1062" t="str" cm="1">
        <f t="array" ref="H1062">IF(ROW()&lt;=ROWS(Table1[]), INDEX(Table1[Stratum], ROW()), INDEX(Table2[Stratum], ROW()-ROWS(Table1[])))</f>
        <v>Suisun Bay</v>
      </c>
      <c r="I1062" cm="1">
        <f t="array" ref="I1062">IF(ROW()&lt;=ROWS(Table1[]), INDEX(Table1[Fork Length], ROW()), INDEX(Table2[Length], ROW()-ROWS(Table1[])))</f>
        <v>82</v>
      </c>
      <c r="J1062" cm="1">
        <f t="array" ref="J1062">IF(ROW()&lt;=ROWS(Table1[]), INDEX(Table1[Catch], ROW()), INDEX(Table2[Frequency], ROW()-ROWS(Table1[])))</f>
        <v>1</v>
      </c>
      <c r="K1062" t="str" cm="1">
        <f t="array" ref="K1062">IF(ROW()&lt;=ROWS(Table1[]), INDEX(Table1[Life Stage], ROW()), INDEX(Table2[Life Stage], ROW()-ROWS(Table1[])))</f>
        <v>Juvenile</v>
      </c>
      <c r="L1062" s="50" cm="1">
        <f t="array" ref="L1062">IF(ROW()&lt;=ROWS(Table1[]), INDEX(Table1[SalvageSum], ROW()), INDEX(Table2[SalvageSum], ROW()-ROWS(Table1[])))</f>
        <v>0</v>
      </c>
      <c r="M1062" s="50" cm="1">
        <f t="array" ref="M1062">IF(ROW()&lt;=ROWS(Table1[]), INDEX(Table1[ExpSalv], ROW()), INDEX(Table2[ExpSalv], ROW()-ROWS(Table1[])))</f>
        <v>0</v>
      </c>
      <c r="N1062" t="str" cm="1">
        <f t="array" ref="N1062">IF(ROW()&lt;=ROWS(Table1[]), INDEX(Table1[Agency], ROW()), INDEX(Table2[Agency], ROW()-ROWS(Table1[])))</f>
        <v>USFWS</v>
      </c>
      <c r="O1062" cm="1">
        <f t="array" ref="O1062">IF(ROW()&lt;=ROWS(Table1[]), INDEX(Table1[Notes], ROW()), INDEX(Table2[Comments], ROW()-ROWS(Table1[])))</f>
        <v>0</v>
      </c>
    </row>
    <row r="1063" spans="1:15" x14ac:dyDescent="0.25">
      <c r="A1063" cm="1">
        <f t="array" ref="A1063">IF(ROW()&lt;=ROWS(Table1[]), INDEX(Table1[SurveyNo], ROW()), INDEX(Table2[SurveyNo], ROW()-ROWS(Table1[])))</f>
        <v>0</v>
      </c>
      <c r="B1063" s="77" cm="1">
        <f t="array" ref="B1063">IF(ROW()&lt;=ROWS(Table1[]), INDEX(Table1[Date], ROW()), INDEX(Table2[Date], ROW()-ROWS(Table1[])))</f>
        <v>45721</v>
      </c>
      <c r="C1063" cm="1">
        <f t="array" ref="C1063">IF(ROW()&lt;=ROWS(Table1[]), INDEX(Table1[SampleID], ROW()), INDEX(Table2[SampleID], ROW()-ROWS(Table1[])))</f>
        <v>726705</v>
      </c>
      <c r="D1063" t="str" cm="1">
        <f t="array" ref="D1063">IF(ROW()&lt;=ROWS(Table1[]), INDEX(Table1[Survey], ROW()), INDEX(Table2[Survey], ROW()-ROWS(Table1[])))</f>
        <v>EDSM</v>
      </c>
      <c r="E1063" t="str" cm="1">
        <f t="array" ref="E1063">IF(ROW()&lt;=ROWS(Table1[]), INDEX(Table1[Station Code], ROW()), INDEX(Table2[Station], ROW()-ROWS(Table1[])))</f>
        <v>25-32-WD01</v>
      </c>
      <c r="F1063" t="str" cm="1">
        <f t="array" ref="F1063">IF(ROW()&lt;=ROWS(Table1[]), INDEX(Table1[Region], ROW()), INDEX(Table2[Region], ROW()-ROWS(Table1[])))</f>
        <v>Far West</v>
      </c>
      <c r="G1063" t="str" cm="1">
        <f t="array" ref="G1063">IF(ROW()&lt;=ROWS(Table1[]), INDEX(Table1[Subregion], ROW()), INDEX(Table2[Subregion], ROW()-ROWS(Table1[])))</f>
        <v>East San Pablo Bay</v>
      </c>
      <c r="H1063" t="str" cm="1">
        <f t="array" ref="H1063">IF(ROW()&lt;=ROWS(Table1[]), INDEX(Table1[Stratum], ROW()), INDEX(Table2[Stratum], ROW()-ROWS(Table1[])))</f>
        <v>Western Delta</v>
      </c>
      <c r="I1063" cm="1">
        <f t="array" ref="I1063">IF(ROW()&lt;=ROWS(Table1[]), INDEX(Table1[Fork Length], ROW()), INDEX(Table2[Length], ROW()-ROWS(Table1[])))</f>
        <v>76</v>
      </c>
      <c r="J1063" cm="1">
        <f t="array" ref="J1063">IF(ROW()&lt;=ROWS(Table1[]), INDEX(Table1[Catch], ROW()), INDEX(Table2[Frequency], ROW()-ROWS(Table1[])))</f>
        <v>1</v>
      </c>
      <c r="K1063" t="str" cm="1">
        <f t="array" ref="K1063">IF(ROW()&lt;=ROWS(Table1[]), INDEX(Table1[Life Stage], ROW()), INDEX(Table2[Life Stage], ROW()-ROWS(Table1[])))</f>
        <v>Juvenile</v>
      </c>
      <c r="L1063" s="50" cm="1">
        <f t="array" ref="L1063">IF(ROW()&lt;=ROWS(Table1[]), INDEX(Table1[SalvageSum], ROW()), INDEX(Table2[SalvageSum], ROW()-ROWS(Table1[])))</f>
        <v>0</v>
      </c>
      <c r="M1063" s="50" cm="1">
        <f t="array" ref="M1063">IF(ROW()&lt;=ROWS(Table1[]), INDEX(Table1[ExpSalv], ROW()), INDEX(Table2[ExpSalv], ROW()-ROWS(Table1[])))</f>
        <v>0</v>
      </c>
      <c r="N1063" t="str" cm="1">
        <f t="array" ref="N1063">IF(ROW()&lt;=ROWS(Table1[]), INDEX(Table1[Agency], ROW()), INDEX(Table2[Agency], ROW()-ROWS(Table1[])))</f>
        <v>USFWS</v>
      </c>
      <c r="O1063" cm="1">
        <f t="array" ref="O1063">IF(ROW()&lt;=ROWS(Table1[]), INDEX(Table1[Notes], ROW()), INDEX(Table2[Comments], ROW()-ROWS(Table1[])))</f>
        <v>0</v>
      </c>
    </row>
    <row r="1064" spans="1:15" x14ac:dyDescent="0.25">
      <c r="A1064" cm="1">
        <f t="array" ref="A1064">IF(ROW()&lt;=ROWS(Table1[]), INDEX(Table1[SurveyNo], ROW()), INDEX(Table2[SurveyNo], ROW()-ROWS(Table1[])))</f>
        <v>0</v>
      </c>
      <c r="B1064" s="77" cm="1">
        <f t="array" ref="B1064">IF(ROW()&lt;=ROWS(Table1[]), INDEX(Table1[Date], ROW()), INDEX(Table2[Date], ROW()-ROWS(Table1[])))</f>
        <v>45721</v>
      </c>
      <c r="C1064" cm="1">
        <f t="array" ref="C1064">IF(ROW()&lt;=ROWS(Table1[]), INDEX(Table1[SampleID], ROW()), INDEX(Table2[SampleID], ROW()-ROWS(Table1[])))</f>
        <v>726705</v>
      </c>
      <c r="D1064" t="str" cm="1">
        <f t="array" ref="D1064">IF(ROW()&lt;=ROWS(Table1[]), INDEX(Table1[Survey], ROW()), INDEX(Table2[Survey], ROW()-ROWS(Table1[])))</f>
        <v>EDSM</v>
      </c>
      <c r="E1064" t="str" cm="1">
        <f t="array" ref="E1064">IF(ROW()&lt;=ROWS(Table1[]), INDEX(Table1[Station Code], ROW()), INDEX(Table2[Station], ROW()-ROWS(Table1[])))</f>
        <v>25-32-WD01</v>
      </c>
      <c r="F1064" t="str" cm="1">
        <f t="array" ref="F1064">IF(ROW()&lt;=ROWS(Table1[]), INDEX(Table1[Region], ROW()), INDEX(Table2[Region], ROW()-ROWS(Table1[])))</f>
        <v>Far West</v>
      </c>
      <c r="G1064" t="str" cm="1">
        <f t="array" ref="G1064">IF(ROW()&lt;=ROWS(Table1[]), INDEX(Table1[Subregion], ROW()), INDEX(Table2[Subregion], ROW()-ROWS(Table1[])))</f>
        <v>East San Pablo Bay</v>
      </c>
      <c r="H1064" t="str" cm="1">
        <f t="array" ref="H1064">IF(ROW()&lt;=ROWS(Table1[]), INDEX(Table1[Stratum], ROW()), INDEX(Table2[Stratum], ROW()-ROWS(Table1[])))</f>
        <v>Western Delta</v>
      </c>
      <c r="I1064" cm="1">
        <f t="array" ref="I1064">IF(ROW()&lt;=ROWS(Table1[]), INDEX(Table1[Fork Length], ROW()), INDEX(Table2[Length], ROW()-ROWS(Table1[])))</f>
        <v>77</v>
      </c>
      <c r="J1064" cm="1">
        <f t="array" ref="J1064">IF(ROW()&lt;=ROWS(Table1[]), INDEX(Table1[Catch], ROW()), INDEX(Table2[Frequency], ROW()-ROWS(Table1[])))</f>
        <v>1</v>
      </c>
      <c r="K1064" t="str" cm="1">
        <f t="array" ref="K1064">IF(ROW()&lt;=ROWS(Table1[]), INDEX(Table1[Life Stage], ROW()), INDEX(Table2[Life Stage], ROW()-ROWS(Table1[])))</f>
        <v>Juvenile</v>
      </c>
      <c r="L1064" s="50" cm="1">
        <f t="array" ref="L1064">IF(ROW()&lt;=ROWS(Table1[]), INDEX(Table1[SalvageSum], ROW()), INDEX(Table2[SalvageSum], ROW()-ROWS(Table1[])))</f>
        <v>0</v>
      </c>
      <c r="M1064" s="50" cm="1">
        <f t="array" ref="M1064">IF(ROW()&lt;=ROWS(Table1[]), INDEX(Table1[ExpSalv], ROW()), INDEX(Table2[ExpSalv], ROW()-ROWS(Table1[])))</f>
        <v>0</v>
      </c>
      <c r="N1064" t="str" cm="1">
        <f t="array" ref="N1064">IF(ROW()&lt;=ROWS(Table1[]), INDEX(Table1[Agency], ROW()), INDEX(Table2[Agency], ROW()-ROWS(Table1[])))</f>
        <v>USFWS</v>
      </c>
      <c r="O1064" cm="1">
        <f t="array" ref="O1064">IF(ROW()&lt;=ROWS(Table1[]), INDEX(Table1[Notes], ROW()), INDEX(Table2[Comments], ROW()-ROWS(Table1[])))</f>
        <v>0</v>
      </c>
    </row>
    <row r="1065" spans="1:15" x14ac:dyDescent="0.25">
      <c r="A1065" cm="1">
        <f t="array" ref="A1065">IF(ROW()&lt;=ROWS(Table1[]), INDEX(Table1[SurveyNo], ROW()), INDEX(Table2[SurveyNo], ROW()-ROWS(Table1[])))</f>
        <v>0</v>
      </c>
      <c r="B1065" s="77" cm="1">
        <f t="array" ref="B1065">IF(ROW()&lt;=ROWS(Table1[]), INDEX(Table1[Date], ROW()), INDEX(Table2[Date], ROW()-ROWS(Table1[])))</f>
        <v>45721</v>
      </c>
      <c r="C1065" cm="1">
        <f t="array" ref="C1065">IF(ROW()&lt;=ROWS(Table1[]), INDEX(Table1[SampleID], ROW()), INDEX(Table2[SampleID], ROW()-ROWS(Table1[])))</f>
        <v>726707</v>
      </c>
      <c r="D1065" t="str" cm="1">
        <f t="array" ref="D1065">IF(ROW()&lt;=ROWS(Table1[]), INDEX(Table1[Survey], ROW()), INDEX(Table2[Survey], ROW()-ROWS(Table1[])))</f>
        <v>EDSM</v>
      </c>
      <c r="E1065" t="str" cm="1">
        <f t="array" ref="E1065">IF(ROW()&lt;=ROWS(Table1[]), INDEX(Table1[Station Code], ROW()), INDEX(Table2[Station], ROW()-ROWS(Table1[])))</f>
        <v>25-32-WD01</v>
      </c>
      <c r="F1065" t="str" cm="1">
        <f t="array" ref="F1065">IF(ROW()&lt;=ROWS(Table1[]), INDEX(Table1[Region], ROW()), INDEX(Table2[Region], ROW()-ROWS(Table1[])))</f>
        <v>Far West</v>
      </c>
      <c r="G1065" t="str" cm="1">
        <f t="array" ref="G1065">IF(ROW()&lt;=ROWS(Table1[]), INDEX(Table1[Subregion], ROW()), INDEX(Table2[Subregion], ROW()-ROWS(Table1[])))</f>
        <v>East San Pablo Bay</v>
      </c>
      <c r="H1065" t="str" cm="1">
        <f t="array" ref="H1065">IF(ROW()&lt;=ROWS(Table1[]), INDEX(Table1[Stratum], ROW()), INDEX(Table2[Stratum], ROW()-ROWS(Table1[])))</f>
        <v>Western Delta</v>
      </c>
      <c r="I1065" cm="1">
        <f t="array" ref="I1065">IF(ROW()&lt;=ROWS(Table1[]), INDEX(Table1[Fork Length], ROW()), INDEX(Table2[Length], ROW()-ROWS(Table1[])))</f>
        <v>93</v>
      </c>
      <c r="J1065" cm="1">
        <f t="array" ref="J1065">IF(ROW()&lt;=ROWS(Table1[]), INDEX(Table1[Catch], ROW()), INDEX(Table2[Frequency], ROW()-ROWS(Table1[])))</f>
        <v>1</v>
      </c>
      <c r="K1065" t="str" cm="1">
        <f t="array" ref="K1065">IF(ROW()&lt;=ROWS(Table1[]), INDEX(Table1[Life Stage], ROW()), INDEX(Table2[Life Stage], ROW()-ROWS(Table1[])))</f>
        <v>Adult</v>
      </c>
      <c r="L1065" s="50" cm="1">
        <f t="array" ref="L1065">IF(ROW()&lt;=ROWS(Table1[]), INDEX(Table1[SalvageSum], ROW()), INDEX(Table2[SalvageSum], ROW()-ROWS(Table1[])))</f>
        <v>0</v>
      </c>
      <c r="M1065" s="50" cm="1">
        <f t="array" ref="M1065">IF(ROW()&lt;=ROWS(Table1[]), INDEX(Table1[ExpSalv], ROW()), INDEX(Table2[ExpSalv], ROW()-ROWS(Table1[])))</f>
        <v>0</v>
      </c>
      <c r="N1065" t="str" cm="1">
        <f t="array" ref="N1065">IF(ROW()&lt;=ROWS(Table1[]), INDEX(Table1[Agency], ROW()), INDEX(Table2[Agency], ROW()-ROWS(Table1[])))</f>
        <v>USFWS</v>
      </c>
      <c r="O1065" cm="1">
        <f t="array" ref="O1065">IF(ROW()&lt;=ROWS(Table1[]), INDEX(Table1[Notes], ROW()), INDEX(Table2[Comments], ROW()-ROWS(Table1[])))</f>
        <v>0</v>
      </c>
    </row>
    <row r="1066" spans="1:15" x14ac:dyDescent="0.25">
      <c r="A1066" cm="1">
        <f t="array" ref="A1066">IF(ROW()&lt;=ROWS(Table1[]), INDEX(Table1[SurveyNo], ROW()), INDEX(Table2[SurveyNo], ROW()-ROWS(Table1[])))</f>
        <v>0</v>
      </c>
      <c r="B1066" s="77" cm="1">
        <f t="array" ref="B1066">IF(ROW()&lt;=ROWS(Table1[]), INDEX(Table1[Date], ROW()), INDEX(Table2[Date], ROW()-ROWS(Table1[])))</f>
        <v>45721</v>
      </c>
      <c r="C1066" cm="1">
        <f t="array" ref="C1066">IF(ROW()&lt;=ROWS(Table1[]), INDEX(Table1[SampleID], ROW()), INDEX(Table2[SampleID], ROW()-ROWS(Table1[])))</f>
        <v>726707</v>
      </c>
      <c r="D1066" t="str" cm="1">
        <f t="array" ref="D1066">IF(ROW()&lt;=ROWS(Table1[]), INDEX(Table1[Survey], ROW()), INDEX(Table2[Survey], ROW()-ROWS(Table1[])))</f>
        <v>EDSM</v>
      </c>
      <c r="E1066" t="str" cm="1">
        <f t="array" ref="E1066">IF(ROW()&lt;=ROWS(Table1[]), INDEX(Table1[Station Code], ROW()), INDEX(Table2[Station], ROW()-ROWS(Table1[])))</f>
        <v>25-32-WD01</v>
      </c>
      <c r="F1066" t="str" cm="1">
        <f t="array" ref="F1066">IF(ROW()&lt;=ROWS(Table1[]), INDEX(Table1[Region], ROW()), INDEX(Table2[Region], ROW()-ROWS(Table1[])))</f>
        <v>Far West</v>
      </c>
      <c r="G1066" t="str" cm="1">
        <f t="array" ref="G1066">IF(ROW()&lt;=ROWS(Table1[]), INDEX(Table1[Subregion], ROW()), INDEX(Table2[Subregion], ROW()-ROWS(Table1[])))</f>
        <v>East San Pablo Bay</v>
      </c>
      <c r="H1066" t="str" cm="1">
        <f t="array" ref="H1066">IF(ROW()&lt;=ROWS(Table1[]), INDEX(Table1[Stratum], ROW()), INDEX(Table2[Stratum], ROW()-ROWS(Table1[])))</f>
        <v>Western Delta</v>
      </c>
      <c r="I1066" cm="1">
        <f t="array" ref="I1066">IF(ROW()&lt;=ROWS(Table1[]), INDEX(Table1[Fork Length], ROW()), INDEX(Table2[Length], ROW()-ROWS(Table1[])))</f>
        <v>85</v>
      </c>
      <c r="J1066" cm="1">
        <f t="array" ref="J1066">IF(ROW()&lt;=ROWS(Table1[]), INDEX(Table1[Catch], ROW()), INDEX(Table2[Frequency], ROW()-ROWS(Table1[])))</f>
        <v>1</v>
      </c>
      <c r="K1066" t="str" cm="1">
        <f t="array" ref="K1066">IF(ROW()&lt;=ROWS(Table1[]), INDEX(Table1[Life Stage], ROW()), INDEX(Table2[Life Stage], ROW()-ROWS(Table1[])))</f>
        <v>Adult</v>
      </c>
      <c r="L1066" s="50" cm="1">
        <f t="array" ref="L1066">IF(ROW()&lt;=ROWS(Table1[]), INDEX(Table1[SalvageSum], ROW()), INDEX(Table2[SalvageSum], ROW()-ROWS(Table1[])))</f>
        <v>0</v>
      </c>
      <c r="M1066" s="50" cm="1">
        <f t="array" ref="M1066">IF(ROW()&lt;=ROWS(Table1[]), INDEX(Table1[ExpSalv], ROW()), INDEX(Table2[ExpSalv], ROW()-ROWS(Table1[])))</f>
        <v>0</v>
      </c>
      <c r="N1066" t="str" cm="1">
        <f t="array" ref="N1066">IF(ROW()&lt;=ROWS(Table1[]), INDEX(Table1[Agency], ROW()), INDEX(Table2[Agency], ROW()-ROWS(Table1[])))</f>
        <v>USFWS</v>
      </c>
      <c r="O1066" cm="1">
        <f t="array" ref="O1066">IF(ROW()&lt;=ROWS(Table1[]), INDEX(Table1[Notes], ROW()), INDEX(Table2[Comments], ROW()-ROWS(Table1[])))</f>
        <v>0</v>
      </c>
    </row>
    <row r="1067" spans="1:15" x14ac:dyDescent="0.25">
      <c r="A1067" cm="1">
        <f t="array" ref="A1067">IF(ROW()&lt;=ROWS(Table1[]), INDEX(Table1[SurveyNo], ROW()), INDEX(Table2[SurveyNo], ROW()-ROWS(Table1[])))</f>
        <v>0</v>
      </c>
      <c r="B1067" s="77" cm="1">
        <f t="array" ref="B1067">IF(ROW()&lt;=ROWS(Table1[]), INDEX(Table1[Date], ROW()), INDEX(Table2[Date], ROW()-ROWS(Table1[])))</f>
        <v>45721</v>
      </c>
      <c r="C1067" cm="1">
        <f t="array" ref="C1067">IF(ROW()&lt;=ROWS(Table1[]), INDEX(Table1[SampleID], ROW()), INDEX(Table2[SampleID], ROW()-ROWS(Table1[])))</f>
        <v>726708</v>
      </c>
      <c r="D1067" t="str" cm="1">
        <f t="array" ref="D1067">IF(ROW()&lt;=ROWS(Table1[]), INDEX(Table1[Survey], ROW()), INDEX(Table2[Survey], ROW()-ROWS(Table1[])))</f>
        <v>EDSM</v>
      </c>
      <c r="E1067" t="str" cm="1">
        <f t="array" ref="E1067">IF(ROW()&lt;=ROWS(Table1[]), INDEX(Table1[Station Code], ROW()), INDEX(Table2[Station], ROW()-ROWS(Table1[])))</f>
        <v>25-32-WD01</v>
      </c>
      <c r="F1067" t="str" cm="1">
        <f t="array" ref="F1067">IF(ROW()&lt;=ROWS(Table1[]), INDEX(Table1[Region], ROW()), INDEX(Table2[Region], ROW()-ROWS(Table1[])))</f>
        <v>Far West</v>
      </c>
      <c r="G1067" t="str" cm="1">
        <f t="array" ref="G1067">IF(ROW()&lt;=ROWS(Table1[]), INDEX(Table1[Subregion], ROW()), INDEX(Table2[Subregion], ROW()-ROWS(Table1[])))</f>
        <v>East San Pablo Bay</v>
      </c>
      <c r="H1067" t="str" cm="1">
        <f t="array" ref="H1067">IF(ROW()&lt;=ROWS(Table1[]), INDEX(Table1[Stratum], ROW()), INDEX(Table2[Stratum], ROW()-ROWS(Table1[])))</f>
        <v>Western Delta</v>
      </c>
      <c r="I1067" cm="1">
        <f t="array" ref="I1067">IF(ROW()&lt;=ROWS(Table1[]), INDEX(Table1[Fork Length], ROW()), INDEX(Table2[Length], ROW()-ROWS(Table1[])))</f>
        <v>76</v>
      </c>
      <c r="J1067" cm="1">
        <f t="array" ref="J1067">IF(ROW()&lt;=ROWS(Table1[]), INDEX(Table1[Catch], ROW()), INDEX(Table2[Frequency], ROW()-ROWS(Table1[])))</f>
        <v>1</v>
      </c>
      <c r="K1067" t="str" cm="1">
        <f t="array" ref="K1067">IF(ROW()&lt;=ROWS(Table1[]), INDEX(Table1[Life Stage], ROW()), INDEX(Table2[Life Stage], ROW()-ROWS(Table1[])))</f>
        <v>Juvenile</v>
      </c>
      <c r="L1067" s="50" cm="1">
        <f t="array" ref="L1067">IF(ROW()&lt;=ROWS(Table1[]), INDEX(Table1[SalvageSum], ROW()), INDEX(Table2[SalvageSum], ROW()-ROWS(Table1[])))</f>
        <v>0</v>
      </c>
      <c r="M1067" s="50" cm="1">
        <f t="array" ref="M1067">IF(ROW()&lt;=ROWS(Table1[]), INDEX(Table1[ExpSalv], ROW()), INDEX(Table2[ExpSalv], ROW()-ROWS(Table1[])))</f>
        <v>0</v>
      </c>
      <c r="N1067" t="str" cm="1">
        <f t="array" ref="N1067">IF(ROW()&lt;=ROWS(Table1[]), INDEX(Table1[Agency], ROW()), INDEX(Table2[Agency], ROW()-ROWS(Table1[])))</f>
        <v>USFWS</v>
      </c>
      <c r="O1067" cm="1">
        <f t="array" ref="O1067">IF(ROW()&lt;=ROWS(Table1[]), INDEX(Table1[Notes], ROW()), INDEX(Table2[Comments], ROW()-ROWS(Table1[])))</f>
        <v>0</v>
      </c>
    </row>
    <row r="1068" spans="1:15" x14ac:dyDescent="0.25">
      <c r="A1068" cm="1">
        <f t="array" ref="A1068">IF(ROW()&lt;=ROWS(Table1[]), INDEX(Table1[SurveyNo], ROW()), INDEX(Table2[SurveyNo], ROW()-ROWS(Table1[])))</f>
        <v>0</v>
      </c>
      <c r="B1068" s="77" cm="1">
        <f t="array" ref="B1068">IF(ROW()&lt;=ROWS(Table1[]), INDEX(Table1[Date], ROW()), INDEX(Table2[Date], ROW()-ROWS(Table1[])))</f>
        <v>45721</v>
      </c>
      <c r="C1068" cm="1">
        <f t="array" ref="C1068">IF(ROW()&lt;=ROWS(Table1[]), INDEX(Table1[SampleID], ROW()), INDEX(Table2[SampleID], ROW()-ROWS(Table1[])))</f>
        <v>726709</v>
      </c>
      <c r="D1068" t="str" cm="1">
        <f t="array" ref="D1068">IF(ROW()&lt;=ROWS(Table1[]), INDEX(Table1[Survey], ROW()), INDEX(Table2[Survey], ROW()-ROWS(Table1[])))</f>
        <v>EDSM</v>
      </c>
      <c r="E1068" t="str" cm="1">
        <f t="array" ref="E1068">IF(ROW()&lt;=ROWS(Table1[]), INDEX(Table1[Station Code], ROW()), INDEX(Table2[Station], ROW()-ROWS(Table1[])))</f>
        <v>25-32-WD01</v>
      </c>
      <c r="F1068" t="str" cm="1">
        <f t="array" ref="F1068">IF(ROW()&lt;=ROWS(Table1[]), INDEX(Table1[Region], ROW()), INDEX(Table2[Region], ROW()-ROWS(Table1[])))</f>
        <v>Far West</v>
      </c>
      <c r="G1068" t="str" cm="1">
        <f t="array" ref="G1068">IF(ROW()&lt;=ROWS(Table1[]), INDEX(Table1[Subregion], ROW()), INDEX(Table2[Subregion], ROW()-ROWS(Table1[])))</f>
        <v>East San Pablo Bay</v>
      </c>
      <c r="H1068" t="str" cm="1">
        <f t="array" ref="H1068">IF(ROW()&lt;=ROWS(Table1[]), INDEX(Table1[Stratum], ROW()), INDEX(Table2[Stratum], ROW()-ROWS(Table1[])))</f>
        <v>Western Delta</v>
      </c>
      <c r="I1068" cm="1">
        <f t="array" ref="I1068">IF(ROW()&lt;=ROWS(Table1[]), INDEX(Table1[Fork Length], ROW()), INDEX(Table2[Length], ROW()-ROWS(Table1[])))</f>
        <v>83</v>
      </c>
      <c r="J1068" cm="1">
        <f t="array" ref="J1068">IF(ROW()&lt;=ROWS(Table1[]), INDEX(Table1[Catch], ROW()), INDEX(Table2[Frequency], ROW()-ROWS(Table1[])))</f>
        <v>1</v>
      </c>
      <c r="K1068" t="str" cm="1">
        <f t="array" ref="K1068">IF(ROW()&lt;=ROWS(Table1[]), INDEX(Table1[Life Stage], ROW()), INDEX(Table2[Life Stage], ROW()-ROWS(Table1[])))</f>
        <v>Juvenile</v>
      </c>
      <c r="L1068" s="50" cm="1">
        <f t="array" ref="L1068">IF(ROW()&lt;=ROWS(Table1[]), INDEX(Table1[SalvageSum], ROW()), INDEX(Table2[SalvageSum], ROW()-ROWS(Table1[])))</f>
        <v>0</v>
      </c>
      <c r="M1068" s="50" cm="1">
        <f t="array" ref="M1068">IF(ROW()&lt;=ROWS(Table1[]), INDEX(Table1[ExpSalv], ROW()), INDEX(Table2[ExpSalv], ROW()-ROWS(Table1[])))</f>
        <v>0</v>
      </c>
      <c r="N1068" t="str" cm="1">
        <f t="array" ref="N1068">IF(ROW()&lt;=ROWS(Table1[]), INDEX(Table1[Agency], ROW()), INDEX(Table2[Agency], ROW()-ROWS(Table1[])))</f>
        <v>USFWS</v>
      </c>
      <c r="O1068" cm="1">
        <f t="array" ref="O1068">IF(ROW()&lt;=ROWS(Table1[]), INDEX(Table1[Notes], ROW()), INDEX(Table2[Comments], ROW()-ROWS(Table1[])))</f>
        <v>0</v>
      </c>
    </row>
    <row r="1069" spans="1:15" x14ac:dyDescent="0.25">
      <c r="A1069" cm="1">
        <f t="array" ref="A1069">IF(ROW()&lt;=ROWS(Table1[]), INDEX(Table1[SurveyNo], ROW()), INDEX(Table2[SurveyNo], ROW()-ROWS(Table1[])))</f>
        <v>0</v>
      </c>
      <c r="B1069" s="77" cm="1">
        <f t="array" ref="B1069">IF(ROW()&lt;=ROWS(Table1[]), INDEX(Table1[Date], ROW()), INDEX(Table2[Date], ROW()-ROWS(Table1[])))</f>
        <v>45721</v>
      </c>
      <c r="C1069" cm="1">
        <f t="array" ref="C1069">IF(ROW()&lt;=ROWS(Table1[]), INDEX(Table1[SampleID], ROW()), INDEX(Table2[SampleID], ROW()-ROWS(Table1[])))</f>
        <v>726709</v>
      </c>
      <c r="D1069" t="str" cm="1">
        <f t="array" ref="D1069">IF(ROW()&lt;=ROWS(Table1[]), INDEX(Table1[Survey], ROW()), INDEX(Table2[Survey], ROW()-ROWS(Table1[])))</f>
        <v>EDSM</v>
      </c>
      <c r="E1069" t="str" cm="1">
        <f t="array" ref="E1069">IF(ROW()&lt;=ROWS(Table1[]), INDEX(Table1[Station Code], ROW()), INDEX(Table2[Station], ROW()-ROWS(Table1[])))</f>
        <v>25-32-WD01</v>
      </c>
      <c r="F1069" t="str" cm="1">
        <f t="array" ref="F1069">IF(ROW()&lt;=ROWS(Table1[]), INDEX(Table1[Region], ROW()), INDEX(Table2[Region], ROW()-ROWS(Table1[])))</f>
        <v>Far West</v>
      </c>
      <c r="G1069" t="str" cm="1">
        <f t="array" ref="G1069">IF(ROW()&lt;=ROWS(Table1[]), INDEX(Table1[Subregion], ROW()), INDEX(Table2[Subregion], ROW()-ROWS(Table1[])))</f>
        <v>East San Pablo Bay</v>
      </c>
      <c r="H1069" t="str" cm="1">
        <f t="array" ref="H1069">IF(ROW()&lt;=ROWS(Table1[]), INDEX(Table1[Stratum], ROW()), INDEX(Table2[Stratum], ROW()-ROWS(Table1[])))</f>
        <v>Western Delta</v>
      </c>
      <c r="I1069" cm="1">
        <f t="array" ref="I1069">IF(ROW()&lt;=ROWS(Table1[]), INDEX(Table1[Fork Length], ROW()), INDEX(Table2[Length], ROW()-ROWS(Table1[])))</f>
        <v>80</v>
      </c>
      <c r="J1069" cm="1">
        <f t="array" ref="J1069">IF(ROW()&lt;=ROWS(Table1[]), INDEX(Table1[Catch], ROW()), INDEX(Table2[Frequency], ROW()-ROWS(Table1[])))</f>
        <v>1</v>
      </c>
      <c r="K1069" t="str" cm="1">
        <f t="array" ref="K1069">IF(ROW()&lt;=ROWS(Table1[]), INDEX(Table1[Life Stage], ROW()), INDEX(Table2[Life Stage], ROW()-ROWS(Table1[])))</f>
        <v>Juvenile</v>
      </c>
      <c r="L1069" s="50" cm="1">
        <f t="array" ref="L1069">IF(ROW()&lt;=ROWS(Table1[]), INDEX(Table1[SalvageSum], ROW()), INDEX(Table2[SalvageSum], ROW()-ROWS(Table1[])))</f>
        <v>0</v>
      </c>
      <c r="M1069" s="50" cm="1">
        <f t="array" ref="M1069">IF(ROW()&lt;=ROWS(Table1[]), INDEX(Table1[ExpSalv], ROW()), INDEX(Table2[ExpSalv], ROW()-ROWS(Table1[])))</f>
        <v>0</v>
      </c>
      <c r="N1069" t="str" cm="1">
        <f t="array" ref="N1069">IF(ROW()&lt;=ROWS(Table1[]), INDEX(Table1[Agency], ROW()), INDEX(Table2[Agency], ROW()-ROWS(Table1[])))</f>
        <v>USFWS</v>
      </c>
      <c r="O1069" cm="1">
        <f t="array" ref="O1069">IF(ROW()&lt;=ROWS(Table1[]), INDEX(Table1[Notes], ROW()), INDEX(Table2[Comments], ROW()-ROWS(Table1[])))</f>
        <v>0</v>
      </c>
    </row>
    <row r="1070" spans="1:15" x14ac:dyDescent="0.25">
      <c r="A1070" cm="1">
        <f t="array" ref="A1070">IF(ROW()&lt;=ROWS(Table1[]), INDEX(Table1[SurveyNo], ROW()), INDEX(Table2[SurveyNo], ROW()-ROWS(Table1[])))</f>
        <v>0</v>
      </c>
      <c r="B1070" s="77" cm="1">
        <f t="array" ref="B1070">IF(ROW()&lt;=ROWS(Table1[]), INDEX(Table1[Date], ROW()), INDEX(Table2[Date], ROW()-ROWS(Table1[])))</f>
        <v>45721</v>
      </c>
      <c r="C1070" cm="1">
        <f t="array" ref="C1070">IF(ROW()&lt;=ROWS(Table1[]), INDEX(Table1[SampleID], ROW()), INDEX(Table2[SampleID], ROW()-ROWS(Table1[])))</f>
        <v>726710</v>
      </c>
      <c r="D1070" t="str" cm="1">
        <f t="array" ref="D1070">IF(ROW()&lt;=ROWS(Table1[]), INDEX(Table1[Survey], ROW()), INDEX(Table2[Survey], ROW()-ROWS(Table1[])))</f>
        <v>EDSM</v>
      </c>
      <c r="E1070" t="str" cm="1">
        <f t="array" ref="E1070">IF(ROW()&lt;=ROWS(Table1[]), INDEX(Table1[Station Code], ROW()), INDEX(Table2[Station], ROW()-ROWS(Table1[])))</f>
        <v>25-32-WD01</v>
      </c>
      <c r="F1070" t="str" cm="1">
        <f t="array" ref="F1070">IF(ROW()&lt;=ROWS(Table1[]), INDEX(Table1[Region], ROW()), INDEX(Table2[Region], ROW()-ROWS(Table1[])))</f>
        <v>Far West</v>
      </c>
      <c r="G1070" t="str" cm="1">
        <f t="array" ref="G1070">IF(ROW()&lt;=ROWS(Table1[]), INDEX(Table1[Subregion], ROW()), INDEX(Table2[Subregion], ROW()-ROWS(Table1[])))</f>
        <v>East San Pablo Bay</v>
      </c>
      <c r="H1070" t="str" cm="1">
        <f t="array" ref="H1070">IF(ROW()&lt;=ROWS(Table1[]), INDEX(Table1[Stratum], ROW()), INDEX(Table2[Stratum], ROW()-ROWS(Table1[])))</f>
        <v>Western Delta</v>
      </c>
      <c r="I1070" cm="1">
        <f t="array" ref="I1070">IF(ROW()&lt;=ROWS(Table1[]), INDEX(Table1[Fork Length], ROW()), INDEX(Table2[Length], ROW()-ROWS(Table1[])))</f>
        <v>79</v>
      </c>
      <c r="J1070" cm="1">
        <f t="array" ref="J1070">IF(ROW()&lt;=ROWS(Table1[]), INDEX(Table1[Catch], ROW()), INDEX(Table2[Frequency], ROW()-ROWS(Table1[])))</f>
        <v>1</v>
      </c>
      <c r="K1070" t="str" cm="1">
        <f t="array" ref="K1070">IF(ROW()&lt;=ROWS(Table1[]), INDEX(Table1[Life Stage], ROW()), INDEX(Table2[Life Stage], ROW()-ROWS(Table1[])))</f>
        <v>Juvenile</v>
      </c>
      <c r="L1070" s="50" cm="1">
        <f t="array" ref="L1070">IF(ROW()&lt;=ROWS(Table1[]), INDEX(Table1[SalvageSum], ROW()), INDEX(Table2[SalvageSum], ROW()-ROWS(Table1[])))</f>
        <v>0</v>
      </c>
      <c r="M1070" s="50" cm="1">
        <f t="array" ref="M1070">IF(ROW()&lt;=ROWS(Table1[]), INDEX(Table1[ExpSalv], ROW()), INDEX(Table2[ExpSalv], ROW()-ROWS(Table1[])))</f>
        <v>0</v>
      </c>
      <c r="N1070" t="str" cm="1">
        <f t="array" ref="N1070">IF(ROW()&lt;=ROWS(Table1[]), INDEX(Table1[Agency], ROW()), INDEX(Table2[Agency], ROW()-ROWS(Table1[])))</f>
        <v>USFWS</v>
      </c>
      <c r="O1070" cm="1">
        <f t="array" ref="O1070">IF(ROW()&lt;=ROWS(Table1[]), INDEX(Table1[Notes], ROW()), INDEX(Table2[Comments], ROW()-ROWS(Table1[])))</f>
        <v>0</v>
      </c>
    </row>
    <row r="1071" spans="1:15" x14ac:dyDescent="0.25">
      <c r="A1071" cm="1">
        <f t="array" ref="A1071">IF(ROW()&lt;=ROWS(Table1[]), INDEX(Table1[SurveyNo], ROW()), INDEX(Table2[SurveyNo], ROW()-ROWS(Table1[])))</f>
        <v>0</v>
      </c>
      <c r="B1071" s="77" cm="1">
        <f t="array" ref="B1071">IF(ROW()&lt;=ROWS(Table1[]), INDEX(Table1[Date], ROW()), INDEX(Table2[Date], ROW()-ROWS(Table1[])))</f>
        <v>45721</v>
      </c>
      <c r="C1071" cm="1">
        <f t="array" ref="C1071">IF(ROW()&lt;=ROWS(Table1[]), INDEX(Table1[SampleID], ROW()), INDEX(Table2[SampleID], ROW()-ROWS(Table1[])))</f>
        <v>726714</v>
      </c>
      <c r="D1071" t="str" cm="1">
        <f t="array" ref="D1071">IF(ROW()&lt;=ROWS(Table1[]), INDEX(Table1[Survey], ROW()), INDEX(Table2[Survey], ROW()-ROWS(Table1[])))</f>
        <v>EDSM</v>
      </c>
      <c r="E1071" t="str" cm="1">
        <f t="array" ref="E1071">IF(ROW()&lt;=ROWS(Table1[]), INDEX(Table1[Station Code], ROW()), INDEX(Table2[Station], ROW()-ROWS(Table1[])))</f>
        <v>25-32-WD03</v>
      </c>
      <c r="F1071" t="str" cm="1">
        <f t="array" ref="F1071">IF(ROW()&lt;=ROWS(Table1[]), INDEX(Table1[Region], ROW()), INDEX(Table2[Region], ROW()-ROWS(Table1[])))</f>
        <v>Far West</v>
      </c>
      <c r="G1071" t="str" cm="1">
        <f t="array" ref="G1071">IF(ROW()&lt;=ROWS(Table1[]), INDEX(Table1[Subregion], ROW()), INDEX(Table2[Subregion], ROW()-ROWS(Table1[])))</f>
        <v>East San Pablo Bay</v>
      </c>
      <c r="H1071" t="str" cm="1">
        <f t="array" ref="H1071">IF(ROW()&lt;=ROWS(Table1[]), INDEX(Table1[Stratum], ROW()), INDEX(Table2[Stratum], ROW()-ROWS(Table1[])))</f>
        <v>Western Delta</v>
      </c>
      <c r="I1071" cm="1">
        <f t="array" ref="I1071">IF(ROW()&lt;=ROWS(Table1[]), INDEX(Table1[Fork Length], ROW()), INDEX(Table2[Length], ROW()-ROWS(Table1[])))</f>
        <v>86</v>
      </c>
      <c r="J1071" cm="1">
        <f t="array" ref="J1071">IF(ROW()&lt;=ROWS(Table1[]), INDEX(Table1[Catch], ROW()), INDEX(Table2[Frequency], ROW()-ROWS(Table1[])))</f>
        <v>1</v>
      </c>
      <c r="K1071" t="str" cm="1">
        <f t="array" ref="K1071">IF(ROW()&lt;=ROWS(Table1[]), INDEX(Table1[Life Stage], ROW()), INDEX(Table2[Life Stage], ROW()-ROWS(Table1[])))</f>
        <v>Adult</v>
      </c>
      <c r="L1071" s="50" cm="1">
        <f t="array" ref="L1071">IF(ROW()&lt;=ROWS(Table1[]), INDEX(Table1[SalvageSum], ROW()), INDEX(Table2[SalvageSum], ROW()-ROWS(Table1[])))</f>
        <v>0</v>
      </c>
      <c r="M1071" s="50" cm="1">
        <f t="array" ref="M1071">IF(ROW()&lt;=ROWS(Table1[]), INDEX(Table1[ExpSalv], ROW()), INDEX(Table2[ExpSalv], ROW()-ROWS(Table1[])))</f>
        <v>0</v>
      </c>
      <c r="N1071" t="str" cm="1">
        <f t="array" ref="N1071">IF(ROW()&lt;=ROWS(Table1[]), INDEX(Table1[Agency], ROW()), INDEX(Table2[Agency], ROW()-ROWS(Table1[])))</f>
        <v>USFWS</v>
      </c>
      <c r="O1071" cm="1">
        <f t="array" ref="O1071">IF(ROW()&lt;=ROWS(Table1[]), INDEX(Table1[Notes], ROW()), INDEX(Table2[Comments], ROW()-ROWS(Table1[])))</f>
        <v>0</v>
      </c>
    </row>
    <row r="1072" spans="1:15" x14ac:dyDescent="0.25">
      <c r="A1072" cm="1">
        <f t="array" ref="A1072">IF(ROW()&lt;=ROWS(Table1[]), INDEX(Table1[SurveyNo], ROW()), INDEX(Table2[SurveyNo], ROW()-ROWS(Table1[])))</f>
        <v>0</v>
      </c>
      <c r="B1072" s="77" cm="1">
        <f t="array" ref="B1072">IF(ROW()&lt;=ROWS(Table1[]), INDEX(Table1[Date], ROW()), INDEX(Table2[Date], ROW()-ROWS(Table1[])))</f>
        <v>45721</v>
      </c>
      <c r="C1072" cm="1">
        <f t="array" ref="C1072">IF(ROW()&lt;=ROWS(Table1[]), INDEX(Table1[SampleID], ROW()), INDEX(Table2[SampleID], ROW()-ROWS(Table1[])))</f>
        <v>726714</v>
      </c>
      <c r="D1072" t="str" cm="1">
        <f t="array" ref="D1072">IF(ROW()&lt;=ROWS(Table1[]), INDEX(Table1[Survey], ROW()), INDEX(Table2[Survey], ROW()-ROWS(Table1[])))</f>
        <v>EDSM</v>
      </c>
      <c r="E1072" t="str" cm="1">
        <f t="array" ref="E1072">IF(ROW()&lt;=ROWS(Table1[]), INDEX(Table1[Station Code], ROW()), INDEX(Table2[Station], ROW()-ROWS(Table1[])))</f>
        <v>25-32-WD03</v>
      </c>
      <c r="F1072" t="str" cm="1">
        <f t="array" ref="F1072">IF(ROW()&lt;=ROWS(Table1[]), INDEX(Table1[Region], ROW()), INDEX(Table2[Region], ROW()-ROWS(Table1[])))</f>
        <v>Far West</v>
      </c>
      <c r="G1072" t="str" cm="1">
        <f t="array" ref="G1072">IF(ROW()&lt;=ROWS(Table1[]), INDEX(Table1[Subregion], ROW()), INDEX(Table2[Subregion], ROW()-ROWS(Table1[])))</f>
        <v>East San Pablo Bay</v>
      </c>
      <c r="H1072" t="str" cm="1">
        <f t="array" ref="H1072">IF(ROW()&lt;=ROWS(Table1[]), INDEX(Table1[Stratum], ROW()), INDEX(Table2[Stratum], ROW()-ROWS(Table1[])))</f>
        <v>Western Delta</v>
      </c>
      <c r="I1072" cm="1">
        <f t="array" ref="I1072">IF(ROW()&lt;=ROWS(Table1[]), INDEX(Table1[Fork Length], ROW()), INDEX(Table2[Length], ROW()-ROWS(Table1[])))</f>
        <v>76</v>
      </c>
      <c r="J1072" cm="1">
        <f t="array" ref="J1072">IF(ROW()&lt;=ROWS(Table1[]), INDEX(Table1[Catch], ROW()), INDEX(Table2[Frequency], ROW()-ROWS(Table1[])))</f>
        <v>1</v>
      </c>
      <c r="K1072" t="str" cm="1">
        <f t="array" ref="K1072">IF(ROW()&lt;=ROWS(Table1[]), INDEX(Table1[Life Stage], ROW()), INDEX(Table2[Life Stage], ROW()-ROWS(Table1[])))</f>
        <v>Juvenile</v>
      </c>
      <c r="L1072" s="50" cm="1">
        <f t="array" ref="L1072">IF(ROW()&lt;=ROWS(Table1[]), INDEX(Table1[SalvageSum], ROW()), INDEX(Table2[SalvageSum], ROW()-ROWS(Table1[])))</f>
        <v>0</v>
      </c>
      <c r="M1072" s="50" cm="1">
        <f t="array" ref="M1072">IF(ROW()&lt;=ROWS(Table1[]), INDEX(Table1[ExpSalv], ROW()), INDEX(Table2[ExpSalv], ROW()-ROWS(Table1[])))</f>
        <v>0</v>
      </c>
      <c r="N1072" t="str" cm="1">
        <f t="array" ref="N1072">IF(ROW()&lt;=ROWS(Table1[]), INDEX(Table1[Agency], ROW()), INDEX(Table2[Agency], ROW()-ROWS(Table1[])))</f>
        <v>USFWS</v>
      </c>
      <c r="O1072" cm="1">
        <f t="array" ref="O1072">IF(ROW()&lt;=ROWS(Table1[]), INDEX(Table1[Notes], ROW()), INDEX(Table2[Comments], ROW()-ROWS(Table1[])))</f>
        <v>0</v>
      </c>
    </row>
    <row r="1073" spans="1:15" x14ac:dyDescent="0.25">
      <c r="A1073" cm="1">
        <f t="array" ref="A1073">IF(ROW()&lt;=ROWS(Table1[]), INDEX(Table1[SurveyNo], ROW()), INDEX(Table2[SurveyNo], ROW()-ROWS(Table1[])))</f>
        <v>0</v>
      </c>
      <c r="B1073" s="77" cm="1">
        <f t="array" ref="B1073">IF(ROW()&lt;=ROWS(Table1[]), INDEX(Table1[Date], ROW()), INDEX(Table2[Date], ROW()-ROWS(Table1[])))</f>
        <v>45718</v>
      </c>
      <c r="C1073" cm="1">
        <f t="array" ref="C1073">IF(ROW()&lt;=ROWS(Table1[]), INDEX(Table1[SampleID], ROW()), INDEX(Table2[SampleID], ROW()-ROWS(Table1[])))</f>
        <v>0</v>
      </c>
      <c r="D1073" t="str" cm="1">
        <f t="array" ref="D1073">IF(ROW()&lt;=ROWS(Table1[]), INDEX(Table1[Survey], ROW()), INDEX(Table2[Survey], ROW()-ROWS(Table1[])))</f>
        <v>Chipps</v>
      </c>
      <c r="E1073" t="str" cm="1">
        <f t="array" ref="E1073">IF(ROW()&lt;=ROWS(Table1[]), INDEX(Table1[Station Code], ROW()), INDEX(Table2[Station], ROW()-ROWS(Table1[])))</f>
        <v>SB018M</v>
      </c>
      <c r="F1073" cm="1">
        <f t="array" ref="F1073">IF(ROW()&lt;=ROWS(Table1[]), INDEX(Table1[Region], ROW()), INDEX(Table2[Region], ROW()-ROWS(Table1[])))</f>
        <v>0</v>
      </c>
      <c r="G1073" cm="1">
        <f t="array" ref="G1073">IF(ROW()&lt;=ROWS(Table1[]), INDEX(Table1[Subregion], ROW()), INDEX(Table2[Subregion], ROW()-ROWS(Table1[])))</f>
        <v>0</v>
      </c>
      <c r="H1073" t="str" cm="1">
        <f t="array" ref="H1073">IF(ROW()&lt;=ROWS(Table1[]), INDEX(Table1[Stratum], ROW()), INDEX(Table2[Stratum], ROW()-ROWS(Table1[])))</f>
        <v>Chipps Island</v>
      </c>
      <c r="I1073" cm="1">
        <f t="array" ref="I1073">IF(ROW()&lt;=ROWS(Table1[]), INDEX(Table1[Fork Length], ROW()), INDEX(Table2[Length], ROW()-ROWS(Table1[])))</f>
        <v>82</v>
      </c>
      <c r="J1073" cm="1">
        <f t="array" ref="J1073">IF(ROW()&lt;=ROWS(Table1[]), INDEX(Table1[Catch], ROW()), INDEX(Table2[Frequency], ROW()-ROWS(Table1[])))</f>
        <v>1</v>
      </c>
      <c r="K1073" t="str" cm="1">
        <f t="array" ref="K1073">IF(ROW()&lt;=ROWS(Table1[]), INDEX(Table1[Life Stage], ROW()), INDEX(Table2[Life Stage], ROW()-ROWS(Table1[])))</f>
        <v>Juvenile</v>
      </c>
      <c r="L1073" s="50" cm="1">
        <f t="array" ref="L1073">IF(ROW()&lt;=ROWS(Table1[]), INDEX(Table1[SalvageSum], ROW()), INDEX(Table2[SalvageSum], ROW()-ROWS(Table1[])))</f>
        <v>0</v>
      </c>
      <c r="M1073" s="50" cm="1">
        <f t="array" ref="M1073">IF(ROW()&lt;=ROWS(Table1[]), INDEX(Table1[ExpSalv], ROW()), INDEX(Table2[ExpSalv], ROW()-ROWS(Table1[])))</f>
        <v>0</v>
      </c>
      <c r="N1073" t="str" cm="1">
        <f t="array" ref="N1073">IF(ROW()&lt;=ROWS(Table1[]), INDEX(Table1[Agency], ROW()), INDEX(Table2[Agency], ROW()-ROWS(Table1[])))</f>
        <v>USFWS</v>
      </c>
      <c r="O1073" cm="1">
        <f t="array" ref="O1073">IF(ROW()&lt;=ROWS(Table1[]), INDEX(Table1[Notes], ROW()), INDEX(Table2[Comments], ROW()-ROWS(Table1[])))</f>
        <v>0</v>
      </c>
    </row>
    <row r="1074" spans="1:15" x14ac:dyDescent="0.25">
      <c r="A1074" cm="1">
        <f t="array" ref="A1074">IF(ROW()&lt;=ROWS(Table1[]), INDEX(Table1[SurveyNo], ROW()), INDEX(Table2[SurveyNo], ROW()-ROWS(Table1[])))</f>
        <v>0</v>
      </c>
      <c r="B1074" s="77" cm="1">
        <f t="array" ref="B1074">IF(ROW()&lt;=ROWS(Table1[]), INDEX(Table1[Date], ROW()), INDEX(Table2[Date], ROW()-ROWS(Table1[])))</f>
        <v>45719</v>
      </c>
      <c r="C1074" cm="1">
        <f t="array" ref="C1074">IF(ROW()&lt;=ROWS(Table1[]), INDEX(Table1[SampleID], ROW()), INDEX(Table2[SampleID], ROW()-ROWS(Table1[])))</f>
        <v>0</v>
      </c>
      <c r="D1074" t="str" cm="1">
        <f t="array" ref="D1074">IF(ROW()&lt;=ROWS(Table1[]), INDEX(Table1[Survey], ROW()), INDEX(Table2[Survey], ROW()-ROWS(Table1[])))</f>
        <v>Chipps</v>
      </c>
      <c r="E1074" t="str" cm="1">
        <f t="array" ref="E1074">IF(ROW()&lt;=ROWS(Table1[]), INDEX(Table1[Station Code], ROW()), INDEX(Table2[Station], ROW()-ROWS(Table1[])))</f>
        <v>SB018N</v>
      </c>
      <c r="F1074" cm="1">
        <f t="array" ref="F1074">IF(ROW()&lt;=ROWS(Table1[]), INDEX(Table1[Region], ROW()), INDEX(Table2[Region], ROW()-ROWS(Table1[])))</f>
        <v>0</v>
      </c>
      <c r="G1074" cm="1">
        <f t="array" ref="G1074">IF(ROW()&lt;=ROWS(Table1[]), INDEX(Table1[Subregion], ROW()), INDEX(Table2[Subregion], ROW()-ROWS(Table1[])))</f>
        <v>0</v>
      </c>
      <c r="H1074" t="str" cm="1">
        <f t="array" ref="H1074">IF(ROW()&lt;=ROWS(Table1[]), INDEX(Table1[Stratum], ROW()), INDEX(Table2[Stratum], ROW()-ROWS(Table1[])))</f>
        <v>Chipps Island</v>
      </c>
      <c r="I1074" cm="1">
        <f t="array" ref="I1074">IF(ROW()&lt;=ROWS(Table1[]), INDEX(Table1[Fork Length], ROW()), INDEX(Table2[Length], ROW()-ROWS(Table1[])))</f>
        <v>84</v>
      </c>
      <c r="J1074" cm="1">
        <f t="array" ref="J1074">IF(ROW()&lt;=ROWS(Table1[]), INDEX(Table1[Catch], ROW()), INDEX(Table2[Frequency], ROW()-ROWS(Table1[])))</f>
        <v>1</v>
      </c>
      <c r="K1074" t="str" cm="1">
        <f t="array" ref="K1074">IF(ROW()&lt;=ROWS(Table1[]), INDEX(Table1[Life Stage], ROW()), INDEX(Table2[Life Stage], ROW()-ROWS(Table1[])))</f>
        <v>Juvenile</v>
      </c>
      <c r="L1074" s="50" cm="1">
        <f t="array" ref="L1074">IF(ROW()&lt;=ROWS(Table1[]), INDEX(Table1[SalvageSum], ROW()), INDEX(Table2[SalvageSum], ROW()-ROWS(Table1[])))</f>
        <v>0</v>
      </c>
      <c r="M1074" s="50" cm="1">
        <f t="array" ref="M1074">IF(ROW()&lt;=ROWS(Table1[]), INDEX(Table1[ExpSalv], ROW()), INDEX(Table2[ExpSalv], ROW()-ROWS(Table1[])))</f>
        <v>0</v>
      </c>
      <c r="N1074" t="str" cm="1">
        <f t="array" ref="N1074">IF(ROW()&lt;=ROWS(Table1[]), INDEX(Table1[Agency], ROW()), INDEX(Table2[Agency], ROW()-ROWS(Table1[])))</f>
        <v>USFWS</v>
      </c>
      <c r="O1074" cm="1">
        <f t="array" ref="O1074">IF(ROW()&lt;=ROWS(Table1[]), INDEX(Table1[Notes], ROW()), INDEX(Table2[Comments], ROW()-ROWS(Table1[])))</f>
        <v>0</v>
      </c>
    </row>
    <row r="1075" spans="1:15" x14ac:dyDescent="0.25">
      <c r="A1075" cm="1">
        <f t="array" ref="A1075">IF(ROW()&lt;=ROWS(Table1[]), INDEX(Table1[SurveyNo], ROW()), INDEX(Table2[SurveyNo], ROW()-ROWS(Table1[])))</f>
        <v>0</v>
      </c>
      <c r="B1075" s="77" cm="1">
        <f t="array" ref="B1075">IF(ROW()&lt;=ROWS(Table1[]), INDEX(Table1[Date], ROW()), INDEX(Table2[Date], ROW()-ROWS(Table1[])))</f>
        <v>45719</v>
      </c>
      <c r="C1075" cm="1">
        <f t="array" ref="C1075">IF(ROW()&lt;=ROWS(Table1[]), INDEX(Table1[SampleID], ROW()), INDEX(Table2[SampleID], ROW()-ROWS(Table1[])))</f>
        <v>0</v>
      </c>
      <c r="D1075" t="str" cm="1">
        <f t="array" ref="D1075">IF(ROW()&lt;=ROWS(Table1[]), INDEX(Table1[Survey], ROW()), INDEX(Table2[Survey], ROW()-ROWS(Table1[])))</f>
        <v>Chipps</v>
      </c>
      <c r="E1075" t="str" cm="1">
        <f t="array" ref="E1075">IF(ROW()&lt;=ROWS(Table1[]), INDEX(Table1[Station Code], ROW()), INDEX(Table2[Station], ROW()-ROWS(Table1[])))</f>
        <v>SB018N</v>
      </c>
      <c r="F1075" cm="1">
        <f t="array" ref="F1075">IF(ROW()&lt;=ROWS(Table1[]), INDEX(Table1[Region], ROW()), INDEX(Table2[Region], ROW()-ROWS(Table1[])))</f>
        <v>0</v>
      </c>
      <c r="G1075" cm="1">
        <f t="array" ref="G1075">IF(ROW()&lt;=ROWS(Table1[]), INDEX(Table1[Subregion], ROW()), INDEX(Table2[Subregion], ROW()-ROWS(Table1[])))</f>
        <v>0</v>
      </c>
      <c r="H1075" t="str" cm="1">
        <f t="array" ref="H1075">IF(ROW()&lt;=ROWS(Table1[]), INDEX(Table1[Stratum], ROW()), INDEX(Table2[Stratum], ROW()-ROWS(Table1[])))</f>
        <v>Chipps Island</v>
      </c>
      <c r="I1075" cm="1">
        <f t="array" ref="I1075">IF(ROW()&lt;=ROWS(Table1[]), INDEX(Table1[Fork Length], ROW()), INDEX(Table2[Length], ROW()-ROWS(Table1[])))</f>
        <v>88</v>
      </c>
      <c r="J1075" cm="1">
        <f t="array" ref="J1075">IF(ROW()&lt;=ROWS(Table1[]), INDEX(Table1[Catch], ROW()), INDEX(Table2[Frequency], ROW()-ROWS(Table1[])))</f>
        <v>1</v>
      </c>
      <c r="K1075" t="str" cm="1">
        <f t="array" ref="K1075">IF(ROW()&lt;=ROWS(Table1[]), INDEX(Table1[Life Stage], ROW()), INDEX(Table2[Life Stage], ROW()-ROWS(Table1[])))</f>
        <v>Adult</v>
      </c>
      <c r="L1075" s="50" cm="1">
        <f t="array" ref="L1075">IF(ROW()&lt;=ROWS(Table1[]), INDEX(Table1[SalvageSum], ROW()), INDEX(Table2[SalvageSum], ROW()-ROWS(Table1[])))</f>
        <v>0</v>
      </c>
      <c r="M1075" s="50" cm="1">
        <f t="array" ref="M1075">IF(ROW()&lt;=ROWS(Table1[]), INDEX(Table1[ExpSalv], ROW()), INDEX(Table2[ExpSalv], ROW()-ROWS(Table1[])))</f>
        <v>0</v>
      </c>
      <c r="N1075" t="str" cm="1">
        <f t="array" ref="N1075">IF(ROW()&lt;=ROWS(Table1[]), INDEX(Table1[Agency], ROW()), INDEX(Table2[Agency], ROW()-ROWS(Table1[])))</f>
        <v>USFWS</v>
      </c>
      <c r="O1075" cm="1">
        <f t="array" ref="O1075">IF(ROW()&lt;=ROWS(Table1[]), INDEX(Table1[Notes], ROW()), INDEX(Table2[Comments], ROW()-ROWS(Table1[])))</f>
        <v>0</v>
      </c>
    </row>
    <row r="1076" spans="1:15" x14ac:dyDescent="0.25">
      <c r="A1076" cm="1">
        <f t="array" ref="A1076">IF(ROW()&lt;=ROWS(Table1[]), INDEX(Table1[SurveyNo], ROW()), INDEX(Table2[SurveyNo], ROW()-ROWS(Table1[])))</f>
        <v>0</v>
      </c>
      <c r="B1076" s="77" cm="1">
        <f t="array" ref="B1076">IF(ROW()&lt;=ROWS(Table1[]), INDEX(Table1[Date], ROW()), INDEX(Table2[Date], ROW()-ROWS(Table1[])))</f>
        <v>45719</v>
      </c>
      <c r="C1076" cm="1">
        <f t="array" ref="C1076">IF(ROW()&lt;=ROWS(Table1[]), INDEX(Table1[SampleID], ROW()), INDEX(Table2[SampleID], ROW()-ROWS(Table1[])))</f>
        <v>0</v>
      </c>
      <c r="D1076" t="str" cm="1">
        <f t="array" ref="D1076">IF(ROW()&lt;=ROWS(Table1[]), INDEX(Table1[Survey], ROW()), INDEX(Table2[Survey], ROW()-ROWS(Table1[])))</f>
        <v>Chipps</v>
      </c>
      <c r="E1076" t="str" cm="1">
        <f t="array" ref="E1076">IF(ROW()&lt;=ROWS(Table1[]), INDEX(Table1[Station Code], ROW()), INDEX(Table2[Station], ROW()-ROWS(Table1[])))</f>
        <v>SB018M</v>
      </c>
      <c r="F1076" cm="1">
        <f t="array" ref="F1076">IF(ROW()&lt;=ROWS(Table1[]), INDEX(Table1[Region], ROW()), INDEX(Table2[Region], ROW()-ROWS(Table1[])))</f>
        <v>0</v>
      </c>
      <c r="G1076" cm="1">
        <f t="array" ref="G1076">IF(ROW()&lt;=ROWS(Table1[]), INDEX(Table1[Subregion], ROW()), INDEX(Table2[Subregion], ROW()-ROWS(Table1[])))</f>
        <v>0</v>
      </c>
      <c r="H1076" t="str" cm="1">
        <f t="array" ref="H1076">IF(ROW()&lt;=ROWS(Table1[]), INDEX(Table1[Stratum], ROW()), INDEX(Table2[Stratum], ROW()-ROWS(Table1[])))</f>
        <v>Chipps Island</v>
      </c>
      <c r="I1076" cm="1">
        <f t="array" ref="I1076">IF(ROW()&lt;=ROWS(Table1[]), INDEX(Table1[Fork Length], ROW()), INDEX(Table2[Length], ROW()-ROWS(Table1[])))</f>
        <v>79</v>
      </c>
      <c r="J1076" cm="1">
        <f t="array" ref="J1076">IF(ROW()&lt;=ROWS(Table1[]), INDEX(Table1[Catch], ROW()), INDEX(Table2[Frequency], ROW()-ROWS(Table1[])))</f>
        <v>1</v>
      </c>
      <c r="K1076" t="str" cm="1">
        <f t="array" ref="K1076">IF(ROW()&lt;=ROWS(Table1[]), INDEX(Table1[Life Stage], ROW()), INDEX(Table2[Life Stage], ROW()-ROWS(Table1[])))</f>
        <v>Juvenile</v>
      </c>
      <c r="L1076" s="50" cm="1">
        <f t="array" ref="L1076">IF(ROW()&lt;=ROWS(Table1[]), INDEX(Table1[SalvageSum], ROW()), INDEX(Table2[SalvageSum], ROW()-ROWS(Table1[])))</f>
        <v>0</v>
      </c>
      <c r="M1076" s="50" cm="1">
        <f t="array" ref="M1076">IF(ROW()&lt;=ROWS(Table1[]), INDEX(Table1[ExpSalv], ROW()), INDEX(Table2[ExpSalv], ROW()-ROWS(Table1[])))</f>
        <v>0</v>
      </c>
      <c r="N1076" t="str" cm="1">
        <f t="array" ref="N1076">IF(ROW()&lt;=ROWS(Table1[]), INDEX(Table1[Agency], ROW()), INDEX(Table2[Agency], ROW()-ROWS(Table1[])))</f>
        <v>USFWS</v>
      </c>
      <c r="O1076" cm="1">
        <f t="array" ref="O1076">IF(ROW()&lt;=ROWS(Table1[]), INDEX(Table1[Notes], ROW()), INDEX(Table2[Comments], ROW()-ROWS(Table1[])))</f>
        <v>0</v>
      </c>
    </row>
    <row r="1077" spans="1:15" x14ac:dyDescent="0.25">
      <c r="A1077" cm="1">
        <f t="array" ref="A1077">IF(ROW()&lt;=ROWS(Table1[]), INDEX(Table1[SurveyNo], ROW()), INDEX(Table2[SurveyNo], ROW()-ROWS(Table1[])))</f>
        <v>0</v>
      </c>
      <c r="B1077" s="77" cm="1">
        <f t="array" ref="B1077">IF(ROW()&lt;=ROWS(Table1[]), INDEX(Table1[Date], ROW()), INDEX(Table2[Date], ROW()-ROWS(Table1[])))</f>
        <v>45721</v>
      </c>
      <c r="C1077" cm="1">
        <f t="array" ref="C1077">IF(ROW()&lt;=ROWS(Table1[]), INDEX(Table1[SampleID], ROW()), INDEX(Table2[SampleID], ROW()-ROWS(Table1[])))</f>
        <v>0</v>
      </c>
      <c r="D1077" t="str" cm="1">
        <f t="array" ref="D1077">IF(ROW()&lt;=ROWS(Table1[]), INDEX(Table1[Survey], ROW()), INDEX(Table2[Survey], ROW()-ROWS(Table1[])))</f>
        <v>Chipps</v>
      </c>
      <c r="E1077" t="str" cm="1">
        <f t="array" ref="E1077">IF(ROW()&lt;=ROWS(Table1[]), INDEX(Table1[Station Code], ROW()), INDEX(Table2[Station], ROW()-ROWS(Table1[])))</f>
        <v>SB018S</v>
      </c>
      <c r="F1077" cm="1">
        <f t="array" ref="F1077">IF(ROW()&lt;=ROWS(Table1[]), INDEX(Table1[Region], ROW()), INDEX(Table2[Region], ROW()-ROWS(Table1[])))</f>
        <v>0</v>
      </c>
      <c r="G1077" cm="1">
        <f t="array" ref="G1077">IF(ROW()&lt;=ROWS(Table1[]), INDEX(Table1[Subregion], ROW()), INDEX(Table2[Subregion], ROW()-ROWS(Table1[])))</f>
        <v>0</v>
      </c>
      <c r="H1077" t="str" cm="1">
        <f t="array" ref="H1077">IF(ROW()&lt;=ROWS(Table1[]), INDEX(Table1[Stratum], ROW()), INDEX(Table2[Stratum], ROW()-ROWS(Table1[])))</f>
        <v>Chipps Island</v>
      </c>
      <c r="I1077" cm="1">
        <f t="array" ref="I1077">IF(ROW()&lt;=ROWS(Table1[]), INDEX(Table1[Fork Length], ROW()), INDEX(Table2[Length], ROW()-ROWS(Table1[])))</f>
        <v>81</v>
      </c>
      <c r="J1077" cm="1">
        <f t="array" ref="J1077">IF(ROW()&lt;=ROWS(Table1[]), INDEX(Table1[Catch], ROW()), INDEX(Table2[Frequency], ROW()-ROWS(Table1[])))</f>
        <v>1</v>
      </c>
      <c r="K1077" t="str" cm="1">
        <f t="array" ref="K1077">IF(ROW()&lt;=ROWS(Table1[]), INDEX(Table1[Life Stage], ROW()), INDEX(Table2[Life Stage], ROW()-ROWS(Table1[])))</f>
        <v>Juvenile</v>
      </c>
      <c r="L1077" s="50" cm="1">
        <f t="array" ref="L1077">IF(ROW()&lt;=ROWS(Table1[]), INDEX(Table1[SalvageSum], ROW()), INDEX(Table2[SalvageSum], ROW()-ROWS(Table1[])))</f>
        <v>0</v>
      </c>
      <c r="M1077" s="50" cm="1">
        <f t="array" ref="M1077">IF(ROW()&lt;=ROWS(Table1[]), INDEX(Table1[ExpSalv], ROW()), INDEX(Table2[ExpSalv], ROW()-ROWS(Table1[])))</f>
        <v>0</v>
      </c>
      <c r="N1077" t="str" cm="1">
        <f t="array" ref="N1077">IF(ROW()&lt;=ROWS(Table1[]), INDEX(Table1[Agency], ROW()), INDEX(Table2[Agency], ROW()-ROWS(Table1[])))</f>
        <v>USFWS</v>
      </c>
      <c r="O1077" cm="1">
        <f t="array" ref="O1077">IF(ROW()&lt;=ROWS(Table1[]), INDEX(Table1[Notes], ROW()), INDEX(Table2[Comments], ROW()-ROWS(Table1[])))</f>
        <v>0</v>
      </c>
    </row>
    <row r="1078" spans="1:15" x14ac:dyDescent="0.25">
      <c r="A1078" cm="1">
        <f t="array" ref="A1078">IF(ROW()&lt;=ROWS(Table1[]), INDEX(Table1[SurveyNo], ROW()), INDEX(Table2[SurveyNo], ROW()-ROWS(Table1[])))</f>
        <v>0</v>
      </c>
      <c r="B1078" s="77" cm="1">
        <f t="array" ref="B1078">IF(ROW()&lt;=ROWS(Table1[]), INDEX(Table1[Date], ROW()), INDEX(Table2[Date], ROW()-ROWS(Table1[])))</f>
        <v>45721</v>
      </c>
      <c r="C1078" cm="1">
        <f t="array" ref="C1078">IF(ROW()&lt;=ROWS(Table1[]), INDEX(Table1[SampleID], ROW()), INDEX(Table2[SampleID], ROW()-ROWS(Table1[])))</f>
        <v>0</v>
      </c>
      <c r="D1078" t="str" cm="1">
        <f t="array" ref="D1078">IF(ROW()&lt;=ROWS(Table1[]), INDEX(Table1[Survey], ROW()), INDEX(Table2[Survey], ROW()-ROWS(Table1[])))</f>
        <v>Chipps</v>
      </c>
      <c r="E1078" t="str" cm="1">
        <f t="array" ref="E1078">IF(ROW()&lt;=ROWS(Table1[]), INDEX(Table1[Station Code], ROW()), INDEX(Table2[Station], ROW()-ROWS(Table1[])))</f>
        <v>SB018S</v>
      </c>
      <c r="F1078" cm="1">
        <f t="array" ref="F1078">IF(ROW()&lt;=ROWS(Table1[]), INDEX(Table1[Region], ROW()), INDEX(Table2[Region], ROW()-ROWS(Table1[])))</f>
        <v>0</v>
      </c>
      <c r="G1078" cm="1">
        <f t="array" ref="G1078">IF(ROW()&lt;=ROWS(Table1[]), INDEX(Table1[Subregion], ROW()), INDEX(Table2[Subregion], ROW()-ROWS(Table1[])))</f>
        <v>0</v>
      </c>
      <c r="H1078" t="str" cm="1">
        <f t="array" ref="H1078">IF(ROW()&lt;=ROWS(Table1[]), INDEX(Table1[Stratum], ROW()), INDEX(Table2[Stratum], ROW()-ROWS(Table1[])))</f>
        <v>Chipps Island</v>
      </c>
      <c r="I1078" cm="1">
        <f t="array" ref="I1078">IF(ROW()&lt;=ROWS(Table1[]), INDEX(Table1[Fork Length], ROW()), INDEX(Table2[Length], ROW()-ROWS(Table1[])))</f>
        <v>86</v>
      </c>
      <c r="J1078" cm="1">
        <f t="array" ref="J1078">IF(ROW()&lt;=ROWS(Table1[]), INDEX(Table1[Catch], ROW()), INDEX(Table2[Frequency], ROW()-ROWS(Table1[])))</f>
        <v>1</v>
      </c>
      <c r="K1078" t="str" cm="1">
        <f t="array" ref="K1078">IF(ROW()&lt;=ROWS(Table1[]), INDEX(Table1[Life Stage], ROW()), INDEX(Table2[Life Stage], ROW()-ROWS(Table1[])))</f>
        <v>Adult</v>
      </c>
      <c r="L1078" s="50" cm="1">
        <f t="array" ref="L1078">IF(ROW()&lt;=ROWS(Table1[]), INDEX(Table1[SalvageSum], ROW()), INDEX(Table2[SalvageSum], ROW()-ROWS(Table1[])))</f>
        <v>0</v>
      </c>
      <c r="M1078" s="50" cm="1">
        <f t="array" ref="M1078">IF(ROW()&lt;=ROWS(Table1[]), INDEX(Table1[ExpSalv], ROW()), INDEX(Table2[ExpSalv], ROW()-ROWS(Table1[])))</f>
        <v>0</v>
      </c>
      <c r="N1078" t="str" cm="1">
        <f t="array" ref="N1078">IF(ROW()&lt;=ROWS(Table1[]), INDEX(Table1[Agency], ROW()), INDEX(Table2[Agency], ROW()-ROWS(Table1[])))</f>
        <v>USFWS</v>
      </c>
      <c r="O1078" cm="1">
        <f t="array" ref="O1078">IF(ROW()&lt;=ROWS(Table1[]), INDEX(Table1[Notes], ROW()), INDEX(Table2[Comments], ROW()-ROWS(Table1[])))</f>
        <v>0</v>
      </c>
    </row>
    <row r="1079" spans="1:15" x14ac:dyDescent="0.25">
      <c r="A1079" cm="1">
        <f t="array" ref="A1079">IF(ROW()&lt;=ROWS(Table1[]), INDEX(Table1[SurveyNo], ROW()), INDEX(Table2[SurveyNo], ROW()-ROWS(Table1[])))</f>
        <v>0</v>
      </c>
      <c r="B1079" s="77" cm="1">
        <f t="array" ref="B1079">IF(ROW()&lt;=ROWS(Table1[]), INDEX(Table1[Date], ROW()), INDEX(Table2[Date], ROW()-ROWS(Table1[])))</f>
        <v>45721</v>
      </c>
      <c r="C1079" cm="1">
        <f t="array" ref="C1079">IF(ROW()&lt;=ROWS(Table1[]), INDEX(Table1[SampleID], ROW()), INDEX(Table2[SampleID], ROW()-ROWS(Table1[])))</f>
        <v>0</v>
      </c>
      <c r="D1079" t="str" cm="1">
        <f t="array" ref="D1079">IF(ROW()&lt;=ROWS(Table1[]), INDEX(Table1[Survey], ROW()), INDEX(Table2[Survey], ROW()-ROWS(Table1[])))</f>
        <v>Chipps</v>
      </c>
      <c r="E1079" t="str" cm="1">
        <f t="array" ref="E1079">IF(ROW()&lt;=ROWS(Table1[]), INDEX(Table1[Station Code], ROW()), INDEX(Table2[Station], ROW()-ROWS(Table1[])))</f>
        <v>SB018S</v>
      </c>
      <c r="F1079" cm="1">
        <f t="array" ref="F1079">IF(ROW()&lt;=ROWS(Table1[]), INDEX(Table1[Region], ROW()), INDEX(Table2[Region], ROW()-ROWS(Table1[])))</f>
        <v>0</v>
      </c>
      <c r="G1079" cm="1">
        <f t="array" ref="G1079">IF(ROW()&lt;=ROWS(Table1[]), INDEX(Table1[Subregion], ROW()), INDEX(Table2[Subregion], ROW()-ROWS(Table1[])))</f>
        <v>0</v>
      </c>
      <c r="H1079" t="str" cm="1">
        <f t="array" ref="H1079">IF(ROW()&lt;=ROWS(Table1[]), INDEX(Table1[Stratum], ROW()), INDEX(Table2[Stratum], ROW()-ROWS(Table1[])))</f>
        <v>Chipps Island</v>
      </c>
      <c r="I1079" cm="1">
        <f t="array" ref="I1079">IF(ROW()&lt;=ROWS(Table1[]), INDEX(Table1[Fork Length], ROW()), INDEX(Table2[Length], ROW()-ROWS(Table1[])))</f>
        <v>84</v>
      </c>
      <c r="J1079" cm="1">
        <f t="array" ref="J1079">IF(ROW()&lt;=ROWS(Table1[]), INDEX(Table1[Catch], ROW()), INDEX(Table2[Frequency], ROW()-ROWS(Table1[])))</f>
        <v>1</v>
      </c>
      <c r="K1079" t="str" cm="1">
        <f t="array" ref="K1079">IF(ROW()&lt;=ROWS(Table1[]), INDEX(Table1[Life Stage], ROW()), INDEX(Table2[Life Stage], ROW()-ROWS(Table1[])))</f>
        <v>Juvenile</v>
      </c>
      <c r="L1079" s="50" cm="1">
        <f t="array" ref="L1079">IF(ROW()&lt;=ROWS(Table1[]), INDEX(Table1[SalvageSum], ROW()), INDEX(Table2[SalvageSum], ROW()-ROWS(Table1[])))</f>
        <v>0</v>
      </c>
      <c r="M1079" s="50" cm="1">
        <f t="array" ref="M1079">IF(ROW()&lt;=ROWS(Table1[]), INDEX(Table1[ExpSalv], ROW()), INDEX(Table2[ExpSalv], ROW()-ROWS(Table1[])))</f>
        <v>0</v>
      </c>
      <c r="N1079" t="str" cm="1">
        <f t="array" ref="N1079">IF(ROW()&lt;=ROWS(Table1[]), INDEX(Table1[Agency], ROW()), INDEX(Table2[Agency], ROW()-ROWS(Table1[])))</f>
        <v>USFWS</v>
      </c>
      <c r="O1079" cm="1">
        <f t="array" ref="O1079">IF(ROW()&lt;=ROWS(Table1[]), INDEX(Table1[Notes], ROW()), INDEX(Table2[Comments], ROW()-ROWS(Table1[])))</f>
        <v>0</v>
      </c>
    </row>
    <row r="1080" spans="1:15" x14ac:dyDescent="0.25">
      <c r="A1080" cm="1">
        <f t="array" ref="A1080">IF(ROW()&lt;=ROWS(Table1[]), INDEX(Table1[SurveyNo], ROW()), INDEX(Table2[SurveyNo], ROW()-ROWS(Table1[])))</f>
        <v>0</v>
      </c>
      <c r="B1080" s="77" cm="1">
        <f t="array" ref="B1080">IF(ROW()&lt;=ROWS(Table1[]), INDEX(Table1[Date], ROW()), INDEX(Table2[Date], ROW()-ROWS(Table1[])))</f>
        <v>45721</v>
      </c>
      <c r="C1080" cm="1">
        <f t="array" ref="C1080">IF(ROW()&lt;=ROWS(Table1[]), INDEX(Table1[SampleID], ROW()), INDEX(Table2[SampleID], ROW()-ROWS(Table1[])))</f>
        <v>0</v>
      </c>
      <c r="D1080" t="str" cm="1">
        <f t="array" ref="D1080">IF(ROW()&lt;=ROWS(Table1[]), INDEX(Table1[Survey], ROW()), INDEX(Table2[Survey], ROW()-ROWS(Table1[])))</f>
        <v>Chipps</v>
      </c>
      <c r="E1080" t="str" cm="1">
        <f t="array" ref="E1080">IF(ROW()&lt;=ROWS(Table1[]), INDEX(Table1[Station Code], ROW()), INDEX(Table2[Station], ROW()-ROWS(Table1[])))</f>
        <v>SB018N</v>
      </c>
      <c r="F1080" cm="1">
        <f t="array" ref="F1080">IF(ROW()&lt;=ROWS(Table1[]), INDEX(Table1[Region], ROW()), INDEX(Table2[Region], ROW()-ROWS(Table1[])))</f>
        <v>0</v>
      </c>
      <c r="G1080" cm="1">
        <f t="array" ref="G1080">IF(ROW()&lt;=ROWS(Table1[]), INDEX(Table1[Subregion], ROW()), INDEX(Table2[Subregion], ROW()-ROWS(Table1[])))</f>
        <v>0</v>
      </c>
      <c r="H1080" t="str" cm="1">
        <f t="array" ref="H1080">IF(ROW()&lt;=ROWS(Table1[]), INDEX(Table1[Stratum], ROW()), INDEX(Table2[Stratum], ROW()-ROWS(Table1[])))</f>
        <v>Chipps Island</v>
      </c>
      <c r="I1080" cm="1">
        <f t="array" ref="I1080">IF(ROW()&lt;=ROWS(Table1[]), INDEX(Table1[Fork Length], ROW()), INDEX(Table2[Length], ROW()-ROWS(Table1[])))</f>
        <v>80</v>
      </c>
      <c r="J1080" cm="1">
        <f t="array" ref="J1080">IF(ROW()&lt;=ROWS(Table1[]), INDEX(Table1[Catch], ROW()), INDEX(Table2[Frequency], ROW()-ROWS(Table1[])))</f>
        <v>1</v>
      </c>
      <c r="K1080" t="str" cm="1">
        <f t="array" ref="K1080">IF(ROW()&lt;=ROWS(Table1[]), INDEX(Table1[Life Stage], ROW()), INDEX(Table2[Life Stage], ROW()-ROWS(Table1[])))</f>
        <v>Juvenile</v>
      </c>
      <c r="L1080" s="50" cm="1">
        <f t="array" ref="L1080">IF(ROW()&lt;=ROWS(Table1[]), INDEX(Table1[SalvageSum], ROW()), INDEX(Table2[SalvageSum], ROW()-ROWS(Table1[])))</f>
        <v>0</v>
      </c>
      <c r="M1080" s="50" cm="1">
        <f t="array" ref="M1080">IF(ROW()&lt;=ROWS(Table1[]), INDEX(Table1[ExpSalv], ROW()), INDEX(Table2[ExpSalv], ROW()-ROWS(Table1[])))</f>
        <v>0</v>
      </c>
      <c r="N1080" t="str" cm="1">
        <f t="array" ref="N1080">IF(ROW()&lt;=ROWS(Table1[]), INDEX(Table1[Agency], ROW()), INDEX(Table2[Agency], ROW()-ROWS(Table1[])))</f>
        <v>USFWS</v>
      </c>
      <c r="O1080" cm="1">
        <f t="array" ref="O1080">IF(ROW()&lt;=ROWS(Table1[]), INDEX(Table1[Notes], ROW()), INDEX(Table2[Comments], ROW()-ROWS(Table1[])))</f>
        <v>0</v>
      </c>
    </row>
    <row r="1081" spans="1:15" x14ac:dyDescent="0.25">
      <c r="A1081" cm="1">
        <f t="array" ref="A1081">IF(ROW()&lt;=ROWS(Table1[]), INDEX(Table1[SurveyNo], ROW()), INDEX(Table2[SurveyNo], ROW()-ROWS(Table1[])))</f>
        <v>0</v>
      </c>
      <c r="B1081" s="77" cm="1">
        <f t="array" ref="B1081">IF(ROW()&lt;=ROWS(Table1[]), INDEX(Table1[Date], ROW()), INDEX(Table2[Date], ROW()-ROWS(Table1[])))</f>
        <v>45722</v>
      </c>
      <c r="C1081" cm="1">
        <f t="array" ref="C1081">IF(ROW()&lt;=ROWS(Table1[]), INDEX(Table1[SampleID], ROW()), INDEX(Table2[SampleID], ROW()-ROWS(Table1[])))</f>
        <v>0</v>
      </c>
      <c r="D1081" t="str" cm="1">
        <f t="array" ref="D1081">IF(ROW()&lt;=ROWS(Table1[]), INDEX(Table1[Survey], ROW()), INDEX(Table2[Survey], ROW()-ROWS(Table1[])))</f>
        <v>Chipps</v>
      </c>
      <c r="E1081" t="str" cm="1">
        <f t="array" ref="E1081">IF(ROW()&lt;=ROWS(Table1[]), INDEX(Table1[Station Code], ROW()), INDEX(Table2[Station], ROW()-ROWS(Table1[])))</f>
        <v>SB018M</v>
      </c>
      <c r="F1081" cm="1">
        <f t="array" ref="F1081">IF(ROW()&lt;=ROWS(Table1[]), INDEX(Table1[Region], ROW()), INDEX(Table2[Region], ROW()-ROWS(Table1[])))</f>
        <v>0</v>
      </c>
      <c r="G1081" cm="1">
        <f t="array" ref="G1081">IF(ROW()&lt;=ROWS(Table1[]), INDEX(Table1[Subregion], ROW()), INDEX(Table2[Subregion], ROW()-ROWS(Table1[])))</f>
        <v>0</v>
      </c>
      <c r="H1081" t="str" cm="1">
        <f t="array" ref="H1081">IF(ROW()&lt;=ROWS(Table1[]), INDEX(Table1[Stratum], ROW()), INDEX(Table2[Stratum], ROW()-ROWS(Table1[])))</f>
        <v>Chipps Island</v>
      </c>
      <c r="I1081" cm="1">
        <f t="array" ref="I1081">IF(ROW()&lt;=ROWS(Table1[]), INDEX(Table1[Fork Length], ROW()), INDEX(Table2[Length], ROW()-ROWS(Table1[])))</f>
        <v>78</v>
      </c>
      <c r="J1081" cm="1">
        <f t="array" ref="J1081">IF(ROW()&lt;=ROWS(Table1[]), INDEX(Table1[Catch], ROW()), INDEX(Table2[Frequency], ROW()-ROWS(Table1[])))</f>
        <v>1</v>
      </c>
      <c r="K1081" t="str" cm="1">
        <f t="array" ref="K1081">IF(ROW()&lt;=ROWS(Table1[]), INDEX(Table1[Life Stage], ROW()), INDEX(Table2[Life Stage], ROW()-ROWS(Table1[])))</f>
        <v>Juvenile</v>
      </c>
      <c r="L1081" s="50" cm="1">
        <f t="array" ref="L1081">IF(ROW()&lt;=ROWS(Table1[]), INDEX(Table1[SalvageSum], ROW()), INDEX(Table2[SalvageSum], ROW()-ROWS(Table1[])))</f>
        <v>0</v>
      </c>
      <c r="M1081" s="50" cm="1">
        <f t="array" ref="M1081">IF(ROW()&lt;=ROWS(Table1[]), INDEX(Table1[ExpSalv], ROW()), INDEX(Table2[ExpSalv], ROW()-ROWS(Table1[])))</f>
        <v>0</v>
      </c>
      <c r="N1081" t="str" cm="1">
        <f t="array" ref="N1081">IF(ROW()&lt;=ROWS(Table1[]), INDEX(Table1[Agency], ROW()), INDEX(Table2[Agency], ROW()-ROWS(Table1[])))</f>
        <v>USFWS</v>
      </c>
      <c r="O1081" cm="1">
        <f t="array" ref="O1081">IF(ROW()&lt;=ROWS(Table1[]), INDEX(Table1[Notes], ROW()), INDEX(Table2[Comments], ROW()-ROWS(Table1[])))</f>
        <v>0</v>
      </c>
    </row>
    <row r="1082" spans="1:15" x14ac:dyDescent="0.25">
      <c r="A1082" cm="1">
        <f t="array" ref="A1082">IF(ROW()&lt;=ROWS(Table1[]), INDEX(Table1[SurveyNo], ROW()), INDEX(Table2[SurveyNo], ROW()-ROWS(Table1[])))</f>
        <v>0</v>
      </c>
      <c r="B1082" s="77" cm="1">
        <f t="array" ref="B1082">IF(ROW()&lt;=ROWS(Table1[]), INDEX(Table1[Date], ROW()), INDEX(Table2[Date], ROW()-ROWS(Table1[])))</f>
        <v>45722</v>
      </c>
      <c r="C1082" cm="1">
        <f t="array" ref="C1082">IF(ROW()&lt;=ROWS(Table1[]), INDEX(Table1[SampleID], ROW()), INDEX(Table2[SampleID], ROW()-ROWS(Table1[])))</f>
        <v>0</v>
      </c>
      <c r="D1082" t="str" cm="1">
        <f t="array" ref="D1082">IF(ROW()&lt;=ROWS(Table1[]), INDEX(Table1[Survey], ROW()), INDEX(Table2[Survey], ROW()-ROWS(Table1[])))</f>
        <v>Chipps</v>
      </c>
      <c r="E1082" t="str" cm="1">
        <f t="array" ref="E1082">IF(ROW()&lt;=ROWS(Table1[]), INDEX(Table1[Station Code], ROW()), INDEX(Table2[Station], ROW()-ROWS(Table1[])))</f>
        <v>SB018M</v>
      </c>
      <c r="F1082" cm="1">
        <f t="array" ref="F1082">IF(ROW()&lt;=ROWS(Table1[]), INDEX(Table1[Region], ROW()), INDEX(Table2[Region], ROW()-ROWS(Table1[])))</f>
        <v>0</v>
      </c>
      <c r="G1082" cm="1">
        <f t="array" ref="G1082">IF(ROW()&lt;=ROWS(Table1[]), INDEX(Table1[Subregion], ROW()), INDEX(Table2[Subregion], ROW()-ROWS(Table1[])))</f>
        <v>0</v>
      </c>
      <c r="H1082" t="str" cm="1">
        <f t="array" ref="H1082">IF(ROW()&lt;=ROWS(Table1[]), INDEX(Table1[Stratum], ROW()), INDEX(Table2[Stratum], ROW()-ROWS(Table1[])))</f>
        <v>Chipps Island</v>
      </c>
      <c r="I1082" cm="1">
        <f t="array" ref="I1082">IF(ROW()&lt;=ROWS(Table1[]), INDEX(Table1[Fork Length], ROW()), INDEX(Table2[Length], ROW()-ROWS(Table1[])))</f>
        <v>75</v>
      </c>
      <c r="J1082" cm="1">
        <f t="array" ref="J1082">IF(ROW()&lt;=ROWS(Table1[]), INDEX(Table1[Catch], ROW()), INDEX(Table2[Frequency], ROW()-ROWS(Table1[])))</f>
        <v>1</v>
      </c>
      <c r="K1082" t="str" cm="1">
        <f t="array" ref="K1082">IF(ROW()&lt;=ROWS(Table1[]), INDEX(Table1[Life Stage], ROW()), INDEX(Table2[Life Stage], ROW()-ROWS(Table1[])))</f>
        <v>Juvenile</v>
      </c>
      <c r="L1082" s="50" cm="1">
        <f t="array" ref="L1082">IF(ROW()&lt;=ROWS(Table1[]), INDEX(Table1[SalvageSum], ROW()), INDEX(Table2[SalvageSum], ROW()-ROWS(Table1[])))</f>
        <v>0</v>
      </c>
      <c r="M1082" s="50" cm="1">
        <f t="array" ref="M1082">IF(ROW()&lt;=ROWS(Table1[]), INDEX(Table1[ExpSalv], ROW()), INDEX(Table2[ExpSalv], ROW()-ROWS(Table1[])))</f>
        <v>0</v>
      </c>
      <c r="N1082" t="str" cm="1">
        <f t="array" ref="N1082">IF(ROW()&lt;=ROWS(Table1[]), INDEX(Table1[Agency], ROW()), INDEX(Table2[Agency], ROW()-ROWS(Table1[])))</f>
        <v>USFWS</v>
      </c>
      <c r="O1082" cm="1">
        <f t="array" ref="O1082">IF(ROW()&lt;=ROWS(Table1[]), INDEX(Table1[Notes], ROW()), INDEX(Table2[Comments], ROW()-ROWS(Table1[])))</f>
        <v>0</v>
      </c>
    </row>
    <row r="1083" spans="1:15" x14ac:dyDescent="0.25">
      <c r="A1083" cm="1">
        <f t="array" ref="A1083">IF(ROW()&lt;=ROWS(Table1[]), INDEX(Table1[SurveyNo], ROW()), INDEX(Table2[SurveyNo], ROW()-ROWS(Table1[])))</f>
        <v>0</v>
      </c>
      <c r="B1083" s="77" cm="1">
        <f t="array" ref="B1083">IF(ROW()&lt;=ROWS(Table1[]), INDEX(Table1[Date], ROW()), INDEX(Table2[Date], ROW()-ROWS(Table1[])))</f>
        <v>45722</v>
      </c>
      <c r="C1083" cm="1">
        <f t="array" ref="C1083">IF(ROW()&lt;=ROWS(Table1[]), INDEX(Table1[SampleID], ROW()), INDEX(Table2[SampleID], ROW()-ROWS(Table1[])))</f>
        <v>0</v>
      </c>
      <c r="D1083" t="str" cm="1">
        <f t="array" ref="D1083">IF(ROW()&lt;=ROWS(Table1[]), INDEX(Table1[Survey], ROW()), INDEX(Table2[Survey], ROW()-ROWS(Table1[])))</f>
        <v>EDSM</v>
      </c>
      <c r="E1083" t="str" cm="1">
        <f t="array" ref="E1083">IF(ROW()&lt;=ROWS(Table1[]), INDEX(Table1[Station Code], ROW()), INDEX(Table2[Station], ROW()-ROWS(Table1[])))</f>
        <v>25-32-SB01</v>
      </c>
      <c r="F1083" t="str" cm="1">
        <f t="array" ref="F1083">IF(ROW()&lt;=ROWS(Table1[]), INDEX(Table1[Region], ROW()), INDEX(Table2[Region], ROW()-ROWS(Table1[])))</f>
        <v>Far West</v>
      </c>
      <c r="G1083" t="str" cm="1">
        <f t="array" ref="G1083">IF(ROW()&lt;=ROWS(Table1[]), INDEX(Table1[Subregion], ROW()), INDEX(Table2[Subregion], ROW()-ROWS(Table1[])))</f>
        <v>West Suisun Bay</v>
      </c>
      <c r="H1083" t="str" cm="1">
        <f t="array" ref="H1083">IF(ROW()&lt;=ROWS(Table1[]), INDEX(Table1[Stratum], ROW()), INDEX(Table2[Stratum], ROW()-ROWS(Table1[])))</f>
        <v>Suisun Bay</v>
      </c>
      <c r="I1083" cm="1">
        <f t="array" ref="I1083">IF(ROW()&lt;=ROWS(Table1[]), INDEX(Table1[Fork Length], ROW()), INDEX(Table2[Length], ROW()-ROWS(Table1[])))</f>
        <v>72</v>
      </c>
      <c r="J1083" cm="1">
        <f t="array" ref="J1083">IF(ROW()&lt;=ROWS(Table1[]), INDEX(Table1[Catch], ROW()), INDEX(Table2[Frequency], ROW()-ROWS(Table1[])))</f>
        <v>1</v>
      </c>
      <c r="K1083" t="str" cm="1">
        <f t="array" ref="K1083">IF(ROW()&lt;=ROWS(Table1[]), INDEX(Table1[Life Stage], ROW()), INDEX(Table2[Life Stage], ROW()-ROWS(Table1[])))</f>
        <v>Juvenile</v>
      </c>
      <c r="L1083" s="50" cm="1">
        <f t="array" ref="L1083">IF(ROW()&lt;=ROWS(Table1[]), INDEX(Table1[SalvageSum], ROW()), INDEX(Table2[SalvageSum], ROW()-ROWS(Table1[])))</f>
        <v>0</v>
      </c>
      <c r="M1083" s="50" cm="1">
        <f t="array" ref="M1083">IF(ROW()&lt;=ROWS(Table1[]), INDEX(Table1[ExpSalv], ROW()), INDEX(Table2[ExpSalv], ROW()-ROWS(Table1[])))</f>
        <v>0</v>
      </c>
      <c r="N1083" t="str" cm="1">
        <f t="array" ref="N1083">IF(ROW()&lt;=ROWS(Table1[]), INDEX(Table1[Agency], ROW()), INDEX(Table2[Agency], ROW()-ROWS(Table1[])))</f>
        <v>USFWS</v>
      </c>
      <c r="O1083" cm="1">
        <f t="array" ref="O1083">IF(ROW()&lt;=ROWS(Table1[]), INDEX(Table1[Notes], ROW()), INDEX(Table2[Comments], ROW()-ROWS(Table1[])))</f>
        <v>0</v>
      </c>
    </row>
    <row r="1084" spans="1:15" x14ac:dyDescent="0.25">
      <c r="A1084" cm="1">
        <f t="array" ref="A1084">IF(ROW()&lt;=ROWS(Table1[]), INDEX(Table1[SurveyNo], ROW()), INDEX(Table2[SurveyNo], ROW()-ROWS(Table1[])))</f>
        <v>0</v>
      </c>
      <c r="B1084" s="77" cm="1">
        <f t="array" ref="B1084">IF(ROW()&lt;=ROWS(Table1[]), INDEX(Table1[Date], ROW()), INDEX(Table2[Date], ROW()-ROWS(Table1[])))</f>
        <v>45722</v>
      </c>
      <c r="C1084" cm="1">
        <f t="array" ref="C1084">IF(ROW()&lt;=ROWS(Table1[]), INDEX(Table1[SampleID], ROW()), INDEX(Table2[SampleID], ROW()-ROWS(Table1[])))</f>
        <v>0</v>
      </c>
      <c r="D1084" t="str" cm="1">
        <f t="array" ref="D1084">IF(ROW()&lt;=ROWS(Table1[]), INDEX(Table1[Survey], ROW()), INDEX(Table2[Survey], ROW()-ROWS(Table1[])))</f>
        <v>EDSM</v>
      </c>
      <c r="E1084" t="str" cm="1">
        <f t="array" ref="E1084">IF(ROW()&lt;=ROWS(Table1[]), INDEX(Table1[Station Code], ROW()), INDEX(Table2[Station], ROW()-ROWS(Table1[])))</f>
        <v>25-32-SB01</v>
      </c>
      <c r="F1084" t="str" cm="1">
        <f t="array" ref="F1084">IF(ROW()&lt;=ROWS(Table1[]), INDEX(Table1[Region], ROW()), INDEX(Table2[Region], ROW()-ROWS(Table1[])))</f>
        <v>Far West</v>
      </c>
      <c r="G1084" t="str" cm="1">
        <f t="array" ref="G1084">IF(ROW()&lt;=ROWS(Table1[]), INDEX(Table1[Subregion], ROW()), INDEX(Table2[Subregion], ROW()-ROWS(Table1[])))</f>
        <v>West Suisun Bay</v>
      </c>
      <c r="H1084" t="str" cm="1">
        <f t="array" ref="H1084">IF(ROW()&lt;=ROWS(Table1[]), INDEX(Table1[Stratum], ROW()), INDEX(Table2[Stratum], ROW()-ROWS(Table1[])))</f>
        <v>Suisun Bay</v>
      </c>
      <c r="I1084" cm="1">
        <f t="array" ref="I1084">IF(ROW()&lt;=ROWS(Table1[]), INDEX(Table1[Fork Length], ROW()), INDEX(Table2[Length], ROW()-ROWS(Table1[])))</f>
        <v>76</v>
      </c>
      <c r="J1084" cm="1">
        <f t="array" ref="J1084">IF(ROW()&lt;=ROWS(Table1[]), INDEX(Table1[Catch], ROW()), INDEX(Table2[Frequency], ROW()-ROWS(Table1[])))</f>
        <v>1</v>
      </c>
      <c r="K1084" t="str" cm="1">
        <f t="array" ref="K1084">IF(ROW()&lt;=ROWS(Table1[]), INDEX(Table1[Life Stage], ROW()), INDEX(Table2[Life Stage], ROW()-ROWS(Table1[])))</f>
        <v>Juvenile</v>
      </c>
      <c r="L1084" s="50" cm="1">
        <f t="array" ref="L1084">IF(ROW()&lt;=ROWS(Table1[]), INDEX(Table1[SalvageSum], ROW()), INDEX(Table2[SalvageSum], ROW()-ROWS(Table1[])))</f>
        <v>0</v>
      </c>
      <c r="M1084" s="50" cm="1">
        <f t="array" ref="M1084">IF(ROW()&lt;=ROWS(Table1[]), INDEX(Table1[ExpSalv], ROW()), INDEX(Table2[ExpSalv], ROW()-ROWS(Table1[])))</f>
        <v>0</v>
      </c>
      <c r="N1084" t="str" cm="1">
        <f t="array" ref="N1084">IF(ROW()&lt;=ROWS(Table1[]), INDEX(Table1[Agency], ROW()), INDEX(Table2[Agency], ROW()-ROWS(Table1[])))</f>
        <v>USFWS</v>
      </c>
      <c r="O1084" cm="1">
        <f t="array" ref="O1084">IF(ROW()&lt;=ROWS(Table1[]), INDEX(Table1[Notes], ROW()), INDEX(Table2[Comments], ROW()-ROWS(Table1[])))</f>
        <v>0</v>
      </c>
    </row>
    <row r="1085" spans="1:15" x14ac:dyDescent="0.25">
      <c r="A1085" cm="1">
        <f t="array" ref="A1085">IF(ROW()&lt;=ROWS(Table1[]), INDEX(Table1[SurveyNo], ROW()), INDEX(Table2[SurveyNo], ROW()-ROWS(Table1[])))</f>
        <v>0</v>
      </c>
      <c r="B1085" s="77" cm="1">
        <f t="array" ref="B1085">IF(ROW()&lt;=ROWS(Table1[]), INDEX(Table1[Date], ROW()), INDEX(Table2[Date], ROW()-ROWS(Table1[])))</f>
        <v>45722</v>
      </c>
      <c r="C1085" cm="1">
        <f t="array" ref="C1085">IF(ROW()&lt;=ROWS(Table1[]), INDEX(Table1[SampleID], ROW()), INDEX(Table2[SampleID], ROW()-ROWS(Table1[])))</f>
        <v>0</v>
      </c>
      <c r="D1085" t="str" cm="1">
        <f t="array" ref="D1085">IF(ROW()&lt;=ROWS(Table1[]), INDEX(Table1[Survey], ROW()), INDEX(Table2[Survey], ROW()-ROWS(Table1[])))</f>
        <v>EDSM</v>
      </c>
      <c r="E1085" t="str" cm="1">
        <f t="array" ref="E1085">IF(ROW()&lt;=ROWS(Table1[]), INDEX(Table1[Station Code], ROW()), INDEX(Table2[Station], ROW()-ROWS(Table1[])))</f>
        <v>25-32-SB01</v>
      </c>
      <c r="F1085" t="str" cm="1">
        <f t="array" ref="F1085">IF(ROW()&lt;=ROWS(Table1[]), INDEX(Table1[Region], ROW()), INDEX(Table2[Region], ROW()-ROWS(Table1[])))</f>
        <v>Far West</v>
      </c>
      <c r="G1085" t="str" cm="1">
        <f t="array" ref="G1085">IF(ROW()&lt;=ROWS(Table1[]), INDEX(Table1[Subregion], ROW()), INDEX(Table2[Subregion], ROW()-ROWS(Table1[])))</f>
        <v>West Suisun Bay</v>
      </c>
      <c r="H1085" t="str" cm="1">
        <f t="array" ref="H1085">IF(ROW()&lt;=ROWS(Table1[]), INDEX(Table1[Stratum], ROW()), INDEX(Table2[Stratum], ROW()-ROWS(Table1[])))</f>
        <v>Suisun Bay</v>
      </c>
      <c r="I1085" cm="1">
        <f t="array" ref="I1085">IF(ROW()&lt;=ROWS(Table1[]), INDEX(Table1[Fork Length], ROW()), INDEX(Table2[Length], ROW()-ROWS(Table1[])))</f>
        <v>90</v>
      </c>
      <c r="J1085" cm="1">
        <f t="array" ref="J1085">IF(ROW()&lt;=ROWS(Table1[]), INDEX(Table1[Catch], ROW()), INDEX(Table2[Frequency], ROW()-ROWS(Table1[])))</f>
        <v>1</v>
      </c>
      <c r="K1085" t="str" cm="1">
        <f t="array" ref="K1085">IF(ROW()&lt;=ROWS(Table1[]), INDEX(Table1[Life Stage], ROW()), INDEX(Table2[Life Stage], ROW()-ROWS(Table1[])))</f>
        <v>Adult</v>
      </c>
      <c r="L1085" s="50" cm="1">
        <f t="array" ref="L1085">IF(ROW()&lt;=ROWS(Table1[]), INDEX(Table1[SalvageSum], ROW()), INDEX(Table2[SalvageSum], ROW()-ROWS(Table1[])))</f>
        <v>0</v>
      </c>
      <c r="M1085" s="50" cm="1">
        <f t="array" ref="M1085">IF(ROW()&lt;=ROWS(Table1[]), INDEX(Table1[ExpSalv], ROW()), INDEX(Table2[ExpSalv], ROW()-ROWS(Table1[])))</f>
        <v>0</v>
      </c>
      <c r="N1085" t="str" cm="1">
        <f t="array" ref="N1085">IF(ROW()&lt;=ROWS(Table1[]), INDEX(Table1[Agency], ROW()), INDEX(Table2[Agency], ROW()-ROWS(Table1[])))</f>
        <v>USFWS</v>
      </c>
      <c r="O1085" cm="1">
        <f t="array" ref="O1085">IF(ROW()&lt;=ROWS(Table1[]), INDEX(Table1[Notes], ROW()), INDEX(Table2[Comments], ROW()-ROWS(Table1[])))</f>
        <v>0</v>
      </c>
    </row>
    <row r="1086" spans="1:15" x14ac:dyDescent="0.25">
      <c r="A1086" cm="1">
        <f t="array" ref="A1086">IF(ROW()&lt;=ROWS(Table1[]), INDEX(Table1[SurveyNo], ROW()), INDEX(Table2[SurveyNo], ROW()-ROWS(Table1[])))</f>
        <v>0</v>
      </c>
      <c r="B1086" s="77" cm="1">
        <f t="array" ref="B1086">IF(ROW()&lt;=ROWS(Table1[]), INDEX(Table1[Date], ROW()), INDEX(Table2[Date], ROW()-ROWS(Table1[])))</f>
        <v>45722</v>
      </c>
      <c r="C1086" cm="1">
        <f t="array" ref="C1086">IF(ROW()&lt;=ROWS(Table1[]), INDEX(Table1[SampleID], ROW()), INDEX(Table2[SampleID], ROW()-ROWS(Table1[])))</f>
        <v>0</v>
      </c>
      <c r="D1086" t="str" cm="1">
        <f t="array" ref="D1086">IF(ROW()&lt;=ROWS(Table1[]), INDEX(Table1[Survey], ROW()), INDEX(Table2[Survey], ROW()-ROWS(Table1[])))</f>
        <v>EDSM</v>
      </c>
      <c r="E1086" t="str" cm="1">
        <f t="array" ref="E1086">IF(ROW()&lt;=ROWS(Table1[]), INDEX(Table1[Station Code], ROW()), INDEX(Table2[Station], ROW()-ROWS(Table1[])))</f>
        <v>25-32-SB01</v>
      </c>
      <c r="F1086" t="str" cm="1">
        <f t="array" ref="F1086">IF(ROW()&lt;=ROWS(Table1[]), INDEX(Table1[Region], ROW()), INDEX(Table2[Region], ROW()-ROWS(Table1[])))</f>
        <v>Far West</v>
      </c>
      <c r="G1086" t="str" cm="1">
        <f t="array" ref="G1086">IF(ROW()&lt;=ROWS(Table1[]), INDEX(Table1[Subregion], ROW()), INDEX(Table2[Subregion], ROW()-ROWS(Table1[])))</f>
        <v>West Suisun Bay</v>
      </c>
      <c r="H1086" t="str" cm="1">
        <f t="array" ref="H1086">IF(ROW()&lt;=ROWS(Table1[]), INDEX(Table1[Stratum], ROW()), INDEX(Table2[Stratum], ROW()-ROWS(Table1[])))</f>
        <v>Suisun Bay</v>
      </c>
      <c r="I1086" cm="1">
        <f t="array" ref="I1086">IF(ROW()&lt;=ROWS(Table1[]), INDEX(Table1[Fork Length], ROW()), INDEX(Table2[Length], ROW()-ROWS(Table1[])))</f>
        <v>80</v>
      </c>
      <c r="J1086" cm="1">
        <f t="array" ref="J1086">IF(ROW()&lt;=ROWS(Table1[]), INDEX(Table1[Catch], ROW()), INDEX(Table2[Frequency], ROW()-ROWS(Table1[])))</f>
        <v>1</v>
      </c>
      <c r="K1086" t="str" cm="1">
        <f t="array" ref="K1086">IF(ROW()&lt;=ROWS(Table1[]), INDEX(Table1[Life Stage], ROW()), INDEX(Table2[Life Stage], ROW()-ROWS(Table1[])))</f>
        <v>Juvenile</v>
      </c>
      <c r="L1086" s="50" cm="1">
        <f t="array" ref="L1086">IF(ROW()&lt;=ROWS(Table1[]), INDEX(Table1[SalvageSum], ROW()), INDEX(Table2[SalvageSum], ROW()-ROWS(Table1[])))</f>
        <v>0</v>
      </c>
      <c r="M1086" s="50" cm="1">
        <f t="array" ref="M1086">IF(ROW()&lt;=ROWS(Table1[]), INDEX(Table1[ExpSalv], ROW()), INDEX(Table2[ExpSalv], ROW()-ROWS(Table1[])))</f>
        <v>0</v>
      </c>
      <c r="N1086" t="str" cm="1">
        <f t="array" ref="N1086">IF(ROW()&lt;=ROWS(Table1[]), INDEX(Table1[Agency], ROW()), INDEX(Table2[Agency], ROW()-ROWS(Table1[])))</f>
        <v>USFWS</v>
      </c>
      <c r="O1086" cm="1">
        <f t="array" ref="O1086">IF(ROW()&lt;=ROWS(Table1[]), INDEX(Table1[Notes], ROW()), INDEX(Table2[Comments], ROW()-ROWS(Table1[])))</f>
        <v>0</v>
      </c>
    </row>
    <row r="1087" spans="1:15" x14ac:dyDescent="0.25">
      <c r="A1087" cm="1">
        <f t="array" ref="A1087">IF(ROW()&lt;=ROWS(Table1[]), INDEX(Table1[SurveyNo], ROW()), INDEX(Table2[SurveyNo], ROW()-ROWS(Table1[])))</f>
        <v>0</v>
      </c>
      <c r="B1087" s="77" cm="1">
        <f t="array" ref="B1087">IF(ROW()&lt;=ROWS(Table1[]), INDEX(Table1[Date], ROW()), INDEX(Table2[Date], ROW()-ROWS(Table1[])))</f>
        <v>45722</v>
      </c>
      <c r="C1087" cm="1">
        <f t="array" ref="C1087">IF(ROW()&lt;=ROWS(Table1[]), INDEX(Table1[SampleID], ROW()), INDEX(Table2[SampleID], ROW()-ROWS(Table1[])))</f>
        <v>0</v>
      </c>
      <c r="D1087" t="str" cm="1">
        <f t="array" ref="D1087">IF(ROW()&lt;=ROWS(Table1[]), INDEX(Table1[Survey], ROW()), INDEX(Table2[Survey], ROW()-ROWS(Table1[])))</f>
        <v>EDSM</v>
      </c>
      <c r="E1087" t="str" cm="1">
        <f t="array" ref="E1087">IF(ROW()&lt;=ROWS(Table1[]), INDEX(Table1[Station Code], ROW()), INDEX(Table2[Station], ROW()-ROWS(Table1[])))</f>
        <v>25-32-SB01</v>
      </c>
      <c r="F1087" t="str" cm="1">
        <f t="array" ref="F1087">IF(ROW()&lt;=ROWS(Table1[]), INDEX(Table1[Region], ROW()), INDEX(Table2[Region], ROW()-ROWS(Table1[])))</f>
        <v>Far West</v>
      </c>
      <c r="G1087" t="str" cm="1">
        <f t="array" ref="G1087">IF(ROW()&lt;=ROWS(Table1[]), INDEX(Table1[Subregion], ROW()), INDEX(Table2[Subregion], ROW()-ROWS(Table1[])))</f>
        <v>West Suisun Bay</v>
      </c>
      <c r="H1087" t="str" cm="1">
        <f t="array" ref="H1087">IF(ROW()&lt;=ROWS(Table1[]), INDEX(Table1[Stratum], ROW()), INDEX(Table2[Stratum], ROW()-ROWS(Table1[])))</f>
        <v>Suisun Bay</v>
      </c>
      <c r="I1087" cm="1">
        <f t="array" ref="I1087">IF(ROW()&lt;=ROWS(Table1[]), INDEX(Table1[Fork Length], ROW()), INDEX(Table2[Length], ROW()-ROWS(Table1[])))</f>
        <v>85</v>
      </c>
      <c r="J1087" cm="1">
        <f t="array" ref="J1087">IF(ROW()&lt;=ROWS(Table1[]), INDEX(Table1[Catch], ROW()), INDEX(Table2[Frequency], ROW()-ROWS(Table1[])))</f>
        <v>1</v>
      </c>
      <c r="K1087" t="str" cm="1">
        <f t="array" ref="K1087">IF(ROW()&lt;=ROWS(Table1[]), INDEX(Table1[Life Stage], ROW()), INDEX(Table2[Life Stage], ROW()-ROWS(Table1[])))</f>
        <v>Adult</v>
      </c>
      <c r="L1087" s="50" cm="1">
        <f t="array" ref="L1087">IF(ROW()&lt;=ROWS(Table1[]), INDEX(Table1[SalvageSum], ROW()), INDEX(Table2[SalvageSum], ROW()-ROWS(Table1[])))</f>
        <v>0</v>
      </c>
      <c r="M1087" s="50" cm="1">
        <f t="array" ref="M1087">IF(ROW()&lt;=ROWS(Table1[]), INDEX(Table1[ExpSalv], ROW()), INDEX(Table2[ExpSalv], ROW()-ROWS(Table1[])))</f>
        <v>0</v>
      </c>
      <c r="N1087" t="str" cm="1">
        <f t="array" ref="N1087">IF(ROW()&lt;=ROWS(Table1[]), INDEX(Table1[Agency], ROW()), INDEX(Table2[Agency], ROW()-ROWS(Table1[])))</f>
        <v>USFWS</v>
      </c>
      <c r="O1087" cm="1">
        <f t="array" ref="O1087">IF(ROW()&lt;=ROWS(Table1[]), INDEX(Table1[Notes], ROW()), INDEX(Table2[Comments], ROW()-ROWS(Table1[])))</f>
        <v>0</v>
      </c>
    </row>
    <row r="1088" spans="1:15" x14ac:dyDescent="0.25">
      <c r="A1088" cm="1">
        <f t="array" ref="A1088">IF(ROW()&lt;=ROWS(Table1[]), INDEX(Table1[SurveyNo], ROW()), INDEX(Table2[SurveyNo], ROW()-ROWS(Table1[])))</f>
        <v>0</v>
      </c>
      <c r="B1088" s="77" cm="1">
        <f t="array" ref="B1088">IF(ROW()&lt;=ROWS(Table1[]), INDEX(Table1[Date], ROW()), INDEX(Table2[Date], ROW()-ROWS(Table1[])))</f>
        <v>45722</v>
      </c>
      <c r="C1088" cm="1">
        <f t="array" ref="C1088">IF(ROW()&lt;=ROWS(Table1[]), INDEX(Table1[SampleID], ROW()), INDEX(Table2[SampleID], ROW()-ROWS(Table1[])))</f>
        <v>0</v>
      </c>
      <c r="D1088" t="str" cm="1">
        <f t="array" ref="D1088">IF(ROW()&lt;=ROWS(Table1[]), INDEX(Table1[Survey], ROW()), INDEX(Table2[Survey], ROW()-ROWS(Table1[])))</f>
        <v>EDSM</v>
      </c>
      <c r="E1088" t="str" cm="1">
        <f t="array" ref="E1088">IF(ROW()&lt;=ROWS(Table1[]), INDEX(Table1[Station Code], ROW()), INDEX(Table2[Station], ROW()-ROWS(Table1[])))</f>
        <v>25-32-SB01</v>
      </c>
      <c r="F1088" t="str" cm="1">
        <f t="array" ref="F1088">IF(ROW()&lt;=ROWS(Table1[]), INDEX(Table1[Region], ROW()), INDEX(Table2[Region], ROW()-ROWS(Table1[])))</f>
        <v>Far West</v>
      </c>
      <c r="G1088" t="str" cm="1">
        <f t="array" ref="G1088">IF(ROW()&lt;=ROWS(Table1[]), INDEX(Table1[Subregion], ROW()), INDEX(Table2[Subregion], ROW()-ROWS(Table1[])))</f>
        <v>West Suisun Bay</v>
      </c>
      <c r="H1088" t="str" cm="1">
        <f t="array" ref="H1088">IF(ROW()&lt;=ROWS(Table1[]), INDEX(Table1[Stratum], ROW()), INDEX(Table2[Stratum], ROW()-ROWS(Table1[])))</f>
        <v>Suisun Bay</v>
      </c>
      <c r="I1088" cm="1">
        <f t="array" ref="I1088">IF(ROW()&lt;=ROWS(Table1[]), INDEX(Table1[Fork Length], ROW()), INDEX(Table2[Length], ROW()-ROWS(Table1[])))</f>
        <v>113</v>
      </c>
      <c r="J1088" cm="1">
        <f t="array" ref="J1088">IF(ROW()&lt;=ROWS(Table1[]), INDEX(Table1[Catch], ROW()), INDEX(Table2[Frequency], ROW()-ROWS(Table1[])))</f>
        <v>1</v>
      </c>
      <c r="K1088" t="str" cm="1">
        <f t="array" ref="K1088">IF(ROW()&lt;=ROWS(Table1[]), INDEX(Table1[Life Stage], ROW()), INDEX(Table2[Life Stage], ROW()-ROWS(Table1[])))</f>
        <v>Adult</v>
      </c>
      <c r="L1088" s="50" cm="1">
        <f t="array" ref="L1088">IF(ROW()&lt;=ROWS(Table1[]), INDEX(Table1[SalvageSum], ROW()), INDEX(Table2[SalvageSum], ROW()-ROWS(Table1[])))</f>
        <v>0</v>
      </c>
      <c r="M1088" s="50" cm="1">
        <f t="array" ref="M1088">IF(ROW()&lt;=ROWS(Table1[]), INDEX(Table1[ExpSalv], ROW()), INDEX(Table2[ExpSalv], ROW()-ROWS(Table1[])))</f>
        <v>0</v>
      </c>
      <c r="N1088" t="str" cm="1">
        <f t="array" ref="N1088">IF(ROW()&lt;=ROWS(Table1[]), INDEX(Table1[Agency], ROW()), INDEX(Table2[Agency], ROW()-ROWS(Table1[])))</f>
        <v>USFWS</v>
      </c>
      <c r="O1088" cm="1">
        <f t="array" ref="O1088">IF(ROW()&lt;=ROWS(Table1[]), INDEX(Table1[Notes], ROW()), INDEX(Table2[Comments], ROW()-ROWS(Table1[])))</f>
        <v>0</v>
      </c>
    </row>
    <row r="1089" spans="1:15" x14ac:dyDescent="0.25">
      <c r="A1089" cm="1">
        <f t="array" ref="A1089">IF(ROW()&lt;=ROWS(Table1[]), INDEX(Table1[SurveyNo], ROW()), INDEX(Table2[SurveyNo], ROW()-ROWS(Table1[])))</f>
        <v>0</v>
      </c>
      <c r="B1089" s="77" cm="1">
        <f t="array" ref="B1089">IF(ROW()&lt;=ROWS(Table1[]), INDEX(Table1[Date], ROW()), INDEX(Table2[Date], ROW()-ROWS(Table1[])))</f>
        <v>45722</v>
      </c>
      <c r="C1089" cm="1">
        <f t="array" ref="C1089">IF(ROW()&lt;=ROWS(Table1[]), INDEX(Table1[SampleID], ROW()), INDEX(Table2[SampleID], ROW()-ROWS(Table1[])))</f>
        <v>0</v>
      </c>
      <c r="D1089" t="str" cm="1">
        <f t="array" ref="D1089">IF(ROW()&lt;=ROWS(Table1[]), INDEX(Table1[Survey], ROW()), INDEX(Table2[Survey], ROW()-ROWS(Table1[])))</f>
        <v>EDSM</v>
      </c>
      <c r="E1089" t="str" cm="1">
        <f t="array" ref="E1089">IF(ROW()&lt;=ROWS(Table1[]), INDEX(Table1[Station Code], ROW()), INDEX(Table2[Station], ROW()-ROWS(Table1[])))</f>
        <v>25-32-SB01</v>
      </c>
      <c r="F1089" t="str" cm="1">
        <f t="array" ref="F1089">IF(ROW()&lt;=ROWS(Table1[]), INDEX(Table1[Region], ROW()), INDEX(Table2[Region], ROW()-ROWS(Table1[])))</f>
        <v>Far West</v>
      </c>
      <c r="G1089" t="str" cm="1">
        <f t="array" ref="G1089">IF(ROW()&lt;=ROWS(Table1[]), INDEX(Table1[Subregion], ROW()), INDEX(Table2[Subregion], ROW()-ROWS(Table1[])))</f>
        <v>West Suisun Bay</v>
      </c>
      <c r="H1089" t="str" cm="1">
        <f t="array" ref="H1089">IF(ROW()&lt;=ROWS(Table1[]), INDEX(Table1[Stratum], ROW()), INDEX(Table2[Stratum], ROW()-ROWS(Table1[])))</f>
        <v>Suisun Bay</v>
      </c>
      <c r="I1089" cm="1">
        <f t="array" ref="I1089">IF(ROW()&lt;=ROWS(Table1[]), INDEX(Table1[Fork Length], ROW()), INDEX(Table2[Length], ROW()-ROWS(Table1[])))</f>
        <v>80</v>
      </c>
      <c r="J1089" cm="1">
        <f t="array" ref="J1089">IF(ROW()&lt;=ROWS(Table1[]), INDEX(Table1[Catch], ROW()), INDEX(Table2[Frequency], ROW()-ROWS(Table1[])))</f>
        <v>1</v>
      </c>
      <c r="K1089" t="str" cm="1">
        <f t="array" ref="K1089">IF(ROW()&lt;=ROWS(Table1[]), INDEX(Table1[Life Stage], ROW()), INDEX(Table2[Life Stage], ROW()-ROWS(Table1[])))</f>
        <v>Juvenile</v>
      </c>
      <c r="L1089" s="50" cm="1">
        <f t="array" ref="L1089">IF(ROW()&lt;=ROWS(Table1[]), INDEX(Table1[SalvageSum], ROW()), INDEX(Table2[SalvageSum], ROW()-ROWS(Table1[])))</f>
        <v>0</v>
      </c>
      <c r="M1089" s="50" cm="1">
        <f t="array" ref="M1089">IF(ROW()&lt;=ROWS(Table1[]), INDEX(Table1[ExpSalv], ROW()), INDEX(Table2[ExpSalv], ROW()-ROWS(Table1[])))</f>
        <v>0</v>
      </c>
      <c r="N1089" t="str" cm="1">
        <f t="array" ref="N1089">IF(ROW()&lt;=ROWS(Table1[]), INDEX(Table1[Agency], ROW()), INDEX(Table2[Agency], ROW()-ROWS(Table1[])))</f>
        <v>USFWS</v>
      </c>
      <c r="O1089" cm="1">
        <f t="array" ref="O1089">IF(ROW()&lt;=ROWS(Table1[]), INDEX(Table1[Notes], ROW()), INDEX(Table2[Comments], ROW()-ROWS(Table1[])))</f>
        <v>0</v>
      </c>
    </row>
    <row r="1090" spans="1:15" x14ac:dyDescent="0.25">
      <c r="A1090" cm="1">
        <f t="array" ref="A1090">IF(ROW()&lt;=ROWS(Table1[]), INDEX(Table1[SurveyNo], ROW()), INDEX(Table2[SurveyNo], ROW()-ROWS(Table1[])))</f>
        <v>0</v>
      </c>
      <c r="B1090" s="77" cm="1">
        <f t="array" ref="B1090">IF(ROW()&lt;=ROWS(Table1[]), INDEX(Table1[Date], ROW()), INDEX(Table2[Date], ROW()-ROWS(Table1[])))</f>
        <v>45722</v>
      </c>
      <c r="C1090" cm="1">
        <f t="array" ref="C1090">IF(ROW()&lt;=ROWS(Table1[]), INDEX(Table1[SampleID], ROW()), INDEX(Table2[SampleID], ROW()-ROWS(Table1[])))</f>
        <v>0</v>
      </c>
      <c r="D1090" t="str" cm="1">
        <f t="array" ref="D1090">IF(ROW()&lt;=ROWS(Table1[]), INDEX(Table1[Survey], ROW()), INDEX(Table2[Survey], ROW()-ROWS(Table1[])))</f>
        <v>EDSM</v>
      </c>
      <c r="E1090" t="str" cm="1">
        <f t="array" ref="E1090">IF(ROW()&lt;=ROWS(Table1[]), INDEX(Table1[Station Code], ROW()), INDEX(Table2[Station], ROW()-ROWS(Table1[])))</f>
        <v>25-32-SB01</v>
      </c>
      <c r="F1090" t="str" cm="1">
        <f t="array" ref="F1090">IF(ROW()&lt;=ROWS(Table1[]), INDEX(Table1[Region], ROW()), INDEX(Table2[Region], ROW()-ROWS(Table1[])))</f>
        <v>Far West</v>
      </c>
      <c r="G1090" t="str" cm="1">
        <f t="array" ref="G1090">IF(ROW()&lt;=ROWS(Table1[]), INDEX(Table1[Subregion], ROW()), INDEX(Table2[Subregion], ROW()-ROWS(Table1[])))</f>
        <v>West Suisun Bay</v>
      </c>
      <c r="H1090" t="str" cm="1">
        <f t="array" ref="H1090">IF(ROW()&lt;=ROWS(Table1[]), INDEX(Table1[Stratum], ROW()), INDEX(Table2[Stratum], ROW()-ROWS(Table1[])))</f>
        <v>Suisun Bay</v>
      </c>
      <c r="I1090" cm="1">
        <f t="array" ref="I1090">IF(ROW()&lt;=ROWS(Table1[]), INDEX(Table1[Fork Length], ROW()), INDEX(Table2[Length], ROW()-ROWS(Table1[])))</f>
        <v>86</v>
      </c>
      <c r="J1090" cm="1">
        <f t="array" ref="J1090">IF(ROW()&lt;=ROWS(Table1[]), INDEX(Table1[Catch], ROW()), INDEX(Table2[Frequency], ROW()-ROWS(Table1[])))</f>
        <v>1</v>
      </c>
      <c r="K1090" t="str" cm="1">
        <f t="array" ref="K1090">IF(ROW()&lt;=ROWS(Table1[]), INDEX(Table1[Life Stage], ROW()), INDEX(Table2[Life Stage], ROW()-ROWS(Table1[])))</f>
        <v>Adult</v>
      </c>
      <c r="L1090" s="50" cm="1">
        <f t="array" ref="L1090">IF(ROW()&lt;=ROWS(Table1[]), INDEX(Table1[SalvageSum], ROW()), INDEX(Table2[SalvageSum], ROW()-ROWS(Table1[])))</f>
        <v>0</v>
      </c>
      <c r="M1090" s="50" cm="1">
        <f t="array" ref="M1090">IF(ROW()&lt;=ROWS(Table1[]), INDEX(Table1[ExpSalv], ROW()), INDEX(Table2[ExpSalv], ROW()-ROWS(Table1[])))</f>
        <v>0</v>
      </c>
      <c r="N1090" t="str" cm="1">
        <f t="array" ref="N1090">IF(ROW()&lt;=ROWS(Table1[]), INDEX(Table1[Agency], ROW()), INDEX(Table2[Agency], ROW()-ROWS(Table1[])))</f>
        <v>USFWS</v>
      </c>
      <c r="O1090" cm="1">
        <f t="array" ref="O1090">IF(ROW()&lt;=ROWS(Table1[]), INDEX(Table1[Notes], ROW()), INDEX(Table2[Comments], ROW()-ROWS(Table1[])))</f>
        <v>0</v>
      </c>
    </row>
    <row r="1091" spans="1:15" x14ac:dyDescent="0.25">
      <c r="A1091" cm="1">
        <f t="array" ref="A1091">IF(ROW()&lt;=ROWS(Table1[]), INDEX(Table1[SurveyNo], ROW()), INDEX(Table2[SurveyNo], ROW()-ROWS(Table1[])))</f>
        <v>0</v>
      </c>
      <c r="B1091" s="77" cm="1">
        <f t="array" ref="B1091">IF(ROW()&lt;=ROWS(Table1[]), INDEX(Table1[Date], ROW()), INDEX(Table2[Date], ROW()-ROWS(Table1[])))</f>
        <v>45722</v>
      </c>
      <c r="C1091" cm="1">
        <f t="array" ref="C1091">IF(ROW()&lt;=ROWS(Table1[]), INDEX(Table1[SampleID], ROW()), INDEX(Table2[SampleID], ROW()-ROWS(Table1[])))</f>
        <v>0</v>
      </c>
      <c r="D1091" t="str" cm="1">
        <f t="array" ref="D1091">IF(ROW()&lt;=ROWS(Table1[]), INDEX(Table1[Survey], ROW()), INDEX(Table2[Survey], ROW()-ROWS(Table1[])))</f>
        <v>EDSM</v>
      </c>
      <c r="E1091" t="str" cm="1">
        <f t="array" ref="E1091">IF(ROW()&lt;=ROWS(Table1[]), INDEX(Table1[Station Code], ROW()), INDEX(Table2[Station], ROW()-ROWS(Table1[])))</f>
        <v>25-32-SB01</v>
      </c>
      <c r="F1091" t="str" cm="1">
        <f t="array" ref="F1091">IF(ROW()&lt;=ROWS(Table1[]), INDEX(Table1[Region], ROW()), INDEX(Table2[Region], ROW()-ROWS(Table1[])))</f>
        <v>Far West</v>
      </c>
      <c r="G1091" t="str" cm="1">
        <f t="array" ref="G1091">IF(ROW()&lt;=ROWS(Table1[]), INDEX(Table1[Subregion], ROW()), INDEX(Table2[Subregion], ROW()-ROWS(Table1[])))</f>
        <v>West Suisun Bay</v>
      </c>
      <c r="H1091" t="str" cm="1">
        <f t="array" ref="H1091">IF(ROW()&lt;=ROWS(Table1[]), INDEX(Table1[Stratum], ROW()), INDEX(Table2[Stratum], ROW()-ROWS(Table1[])))</f>
        <v>Suisun Bay</v>
      </c>
      <c r="I1091" cm="1">
        <f t="array" ref="I1091">IF(ROW()&lt;=ROWS(Table1[]), INDEX(Table1[Fork Length], ROW()), INDEX(Table2[Length], ROW()-ROWS(Table1[])))</f>
        <v>104</v>
      </c>
      <c r="J1091" cm="1">
        <f t="array" ref="J1091">IF(ROW()&lt;=ROWS(Table1[]), INDEX(Table1[Catch], ROW()), INDEX(Table2[Frequency], ROW()-ROWS(Table1[])))</f>
        <v>1</v>
      </c>
      <c r="K1091" t="str" cm="1">
        <f t="array" ref="K1091">IF(ROW()&lt;=ROWS(Table1[]), INDEX(Table1[Life Stage], ROW()), INDEX(Table2[Life Stage], ROW()-ROWS(Table1[])))</f>
        <v>Adult</v>
      </c>
      <c r="L1091" s="50" cm="1">
        <f t="array" ref="L1091">IF(ROW()&lt;=ROWS(Table1[]), INDEX(Table1[SalvageSum], ROW()), INDEX(Table2[SalvageSum], ROW()-ROWS(Table1[])))</f>
        <v>0</v>
      </c>
      <c r="M1091" s="50" cm="1">
        <f t="array" ref="M1091">IF(ROW()&lt;=ROWS(Table1[]), INDEX(Table1[ExpSalv], ROW()), INDEX(Table2[ExpSalv], ROW()-ROWS(Table1[])))</f>
        <v>0</v>
      </c>
      <c r="N1091" t="str" cm="1">
        <f t="array" ref="N1091">IF(ROW()&lt;=ROWS(Table1[]), INDEX(Table1[Agency], ROW()), INDEX(Table2[Agency], ROW()-ROWS(Table1[])))</f>
        <v>USFWS</v>
      </c>
      <c r="O1091" cm="1">
        <f t="array" ref="O1091">IF(ROW()&lt;=ROWS(Table1[]), INDEX(Table1[Notes], ROW()), INDEX(Table2[Comments], ROW()-ROWS(Table1[])))</f>
        <v>0</v>
      </c>
    </row>
    <row r="1092" spans="1:15" x14ac:dyDescent="0.25">
      <c r="A1092" cm="1">
        <f t="array" ref="A1092">IF(ROW()&lt;=ROWS(Table1[]), INDEX(Table1[SurveyNo], ROW()), INDEX(Table2[SurveyNo], ROW()-ROWS(Table1[])))</f>
        <v>0</v>
      </c>
      <c r="B1092" s="77" cm="1">
        <f t="array" ref="B1092">IF(ROW()&lt;=ROWS(Table1[]), INDEX(Table1[Date], ROW()), INDEX(Table2[Date], ROW()-ROWS(Table1[])))</f>
        <v>45722</v>
      </c>
      <c r="C1092" cm="1">
        <f t="array" ref="C1092">IF(ROW()&lt;=ROWS(Table1[]), INDEX(Table1[SampleID], ROW()), INDEX(Table2[SampleID], ROW()-ROWS(Table1[])))</f>
        <v>0</v>
      </c>
      <c r="D1092" t="str" cm="1">
        <f t="array" ref="D1092">IF(ROW()&lt;=ROWS(Table1[]), INDEX(Table1[Survey], ROW()), INDEX(Table2[Survey], ROW()-ROWS(Table1[])))</f>
        <v>EDSM</v>
      </c>
      <c r="E1092" t="str" cm="1">
        <f t="array" ref="E1092">IF(ROW()&lt;=ROWS(Table1[]), INDEX(Table1[Station Code], ROW()), INDEX(Table2[Station], ROW()-ROWS(Table1[])))</f>
        <v>25-32-SB02</v>
      </c>
      <c r="F1092" t="str" cm="1">
        <f t="array" ref="F1092">IF(ROW()&lt;=ROWS(Table1[]), INDEX(Table1[Region], ROW()), INDEX(Table2[Region], ROW()-ROWS(Table1[])))</f>
        <v>West</v>
      </c>
      <c r="G1092" t="str" cm="1">
        <f t="array" ref="G1092">IF(ROW()&lt;=ROWS(Table1[]), INDEX(Table1[Subregion], ROW()), INDEX(Table2[Subregion], ROW()-ROWS(Table1[])))</f>
        <v>Mid Suisun Bay</v>
      </c>
      <c r="H1092" t="str" cm="1">
        <f t="array" ref="H1092">IF(ROW()&lt;=ROWS(Table1[]), INDEX(Table1[Stratum], ROW()), INDEX(Table2[Stratum], ROW()-ROWS(Table1[])))</f>
        <v>Suisun Bay</v>
      </c>
      <c r="I1092" cm="1">
        <f t="array" ref="I1092">IF(ROW()&lt;=ROWS(Table1[]), INDEX(Table1[Fork Length], ROW()), INDEX(Table2[Length], ROW()-ROWS(Table1[])))</f>
        <v>83</v>
      </c>
      <c r="J1092" cm="1">
        <f t="array" ref="J1092">IF(ROW()&lt;=ROWS(Table1[]), INDEX(Table1[Catch], ROW()), INDEX(Table2[Frequency], ROW()-ROWS(Table1[])))</f>
        <v>1</v>
      </c>
      <c r="K1092" t="str" cm="1">
        <f t="array" ref="K1092">IF(ROW()&lt;=ROWS(Table1[]), INDEX(Table1[Life Stage], ROW()), INDEX(Table2[Life Stage], ROW()-ROWS(Table1[])))</f>
        <v>Juvenile</v>
      </c>
      <c r="L1092" s="50" cm="1">
        <f t="array" ref="L1092">IF(ROW()&lt;=ROWS(Table1[]), INDEX(Table1[SalvageSum], ROW()), INDEX(Table2[SalvageSum], ROW()-ROWS(Table1[])))</f>
        <v>0</v>
      </c>
      <c r="M1092" s="50" cm="1">
        <f t="array" ref="M1092">IF(ROW()&lt;=ROWS(Table1[]), INDEX(Table1[ExpSalv], ROW()), INDEX(Table2[ExpSalv], ROW()-ROWS(Table1[])))</f>
        <v>0</v>
      </c>
      <c r="N1092" t="str" cm="1">
        <f t="array" ref="N1092">IF(ROW()&lt;=ROWS(Table1[]), INDEX(Table1[Agency], ROW()), INDEX(Table2[Agency], ROW()-ROWS(Table1[])))</f>
        <v>USFWS</v>
      </c>
      <c r="O1092" cm="1">
        <f t="array" ref="O1092">IF(ROW()&lt;=ROWS(Table1[]), INDEX(Table1[Notes], ROW()), INDEX(Table2[Comments], ROW()-ROWS(Table1[])))</f>
        <v>0</v>
      </c>
    </row>
    <row r="1093" spans="1:15" x14ac:dyDescent="0.25">
      <c r="A1093" cm="1">
        <f t="array" ref="A1093">IF(ROW()&lt;=ROWS(Table1[]), INDEX(Table1[SurveyNo], ROW()), INDEX(Table2[SurveyNo], ROW()-ROWS(Table1[])))</f>
        <v>0</v>
      </c>
      <c r="B1093" s="77" cm="1">
        <f t="array" ref="B1093">IF(ROW()&lt;=ROWS(Table1[]), INDEX(Table1[Date], ROW()), INDEX(Table2[Date], ROW()-ROWS(Table1[])))</f>
        <v>45722</v>
      </c>
      <c r="C1093" cm="1">
        <f t="array" ref="C1093">IF(ROW()&lt;=ROWS(Table1[]), INDEX(Table1[SampleID], ROW()), INDEX(Table2[SampleID], ROW()-ROWS(Table1[])))</f>
        <v>0</v>
      </c>
      <c r="D1093" t="str" cm="1">
        <f t="array" ref="D1093">IF(ROW()&lt;=ROWS(Table1[]), INDEX(Table1[Survey], ROW()), INDEX(Table2[Survey], ROW()-ROWS(Table1[])))</f>
        <v>EDSM</v>
      </c>
      <c r="E1093" t="str" cm="1">
        <f t="array" ref="E1093">IF(ROW()&lt;=ROWS(Table1[]), INDEX(Table1[Station Code], ROW()), INDEX(Table2[Station], ROW()-ROWS(Table1[])))</f>
        <v>25-32-SB02</v>
      </c>
      <c r="F1093" t="str" cm="1">
        <f t="array" ref="F1093">IF(ROW()&lt;=ROWS(Table1[]), INDEX(Table1[Region], ROW()), INDEX(Table2[Region], ROW()-ROWS(Table1[])))</f>
        <v>West</v>
      </c>
      <c r="G1093" t="str" cm="1">
        <f t="array" ref="G1093">IF(ROW()&lt;=ROWS(Table1[]), INDEX(Table1[Subregion], ROW()), INDEX(Table2[Subregion], ROW()-ROWS(Table1[])))</f>
        <v>Mid Suisun Bay</v>
      </c>
      <c r="H1093" t="str" cm="1">
        <f t="array" ref="H1093">IF(ROW()&lt;=ROWS(Table1[]), INDEX(Table1[Stratum], ROW()), INDEX(Table2[Stratum], ROW()-ROWS(Table1[])))</f>
        <v>Suisun Bay</v>
      </c>
      <c r="I1093" cm="1">
        <f t="array" ref="I1093">IF(ROW()&lt;=ROWS(Table1[]), INDEX(Table1[Fork Length], ROW()), INDEX(Table2[Length], ROW()-ROWS(Table1[])))</f>
        <v>95</v>
      </c>
      <c r="J1093" cm="1">
        <f t="array" ref="J1093">IF(ROW()&lt;=ROWS(Table1[]), INDEX(Table1[Catch], ROW()), INDEX(Table2[Frequency], ROW()-ROWS(Table1[])))</f>
        <v>1</v>
      </c>
      <c r="K1093" t="str" cm="1">
        <f t="array" ref="K1093">IF(ROW()&lt;=ROWS(Table1[]), INDEX(Table1[Life Stage], ROW()), INDEX(Table2[Life Stage], ROW()-ROWS(Table1[])))</f>
        <v>Adult</v>
      </c>
      <c r="L1093" s="50" cm="1">
        <f t="array" ref="L1093">IF(ROW()&lt;=ROWS(Table1[]), INDEX(Table1[SalvageSum], ROW()), INDEX(Table2[SalvageSum], ROW()-ROWS(Table1[])))</f>
        <v>0</v>
      </c>
      <c r="M1093" s="50" cm="1">
        <f t="array" ref="M1093">IF(ROW()&lt;=ROWS(Table1[]), INDEX(Table1[ExpSalv], ROW()), INDEX(Table2[ExpSalv], ROW()-ROWS(Table1[])))</f>
        <v>0</v>
      </c>
      <c r="N1093" t="str" cm="1">
        <f t="array" ref="N1093">IF(ROW()&lt;=ROWS(Table1[]), INDEX(Table1[Agency], ROW()), INDEX(Table2[Agency], ROW()-ROWS(Table1[])))</f>
        <v>USFWS</v>
      </c>
      <c r="O1093" cm="1">
        <f t="array" ref="O1093">IF(ROW()&lt;=ROWS(Table1[]), INDEX(Table1[Notes], ROW()), INDEX(Table2[Comments], ROW()-ROWS(Table1[])))</f>
        <v>0</v>
      </c>
    </row>
    <row r="1094" spans="1:15" x14ac:dyDescent="0.25">
      <c r="A1094" cm="1">
        <f t="array" ref="A1094">IF(ROW()&lt;=ROWS(Table1[]), INDEX(Table1[SurveyNo], ROW()), INDEX(Table2[SurveyNo], ROW()-ROWS(Table1[])))</f>
        <v>0</v>
      </c>
      <c r="B1094" s="77" cm="1">
        <f t="array" ref="B1094">IF(ROW()&lt;=ROWS(Table1[]), INDEX(Table1[Date], ROW()), INDEX(Table2[Date], ROW()-ROWS(Table1[])))</f>
        <v>45722</v>
      </c>
      <c r="C1094" cm="1">
        <f t="array" ref="C1094">IF(ROW()&lt;=ROWS(Table1[]), INDEX(Table1[SampleID], ROW()), INDEX(Table2[SampleID], ROW()-ROWS(Table1[])))</f>
        <v>0</v>
      </c>
      <c r="D1094" t="str" cm="1">
        <f t="array" ref="D1094">IF(ROW()&lt;=ROWS(Table1[]), INDEX(Table1[Survey], ROW()), INDEX(Table2[Survey], ROW()-ROWS(Table1[])))</f>
        <v>EDSM</v>
      </c>
      <c r="E1094" t="str" cm="1">
        <f t="array" ref="E1094">IF(ROW()&lt;=ROWS(Table1[]), INDEX(Table1[Station Code], ROW()), INDEX(Table2[Station], ROW()-ROWS(Table1[])))</f>
        <v>25-32-SB02</v>
      </c>
      <c r="F1094" t="str" cm="1">
        <f t="array" ref="F1094">IF(ROW()&lt;=ROWS(Table1[]), INDEX(Table1[Region], ROW()), INDEX(Table2[Region], ROW()-ROWS(Table1[])))</f>
        <v>West</v>
      </c>
      <c r="G1094" t="str" cm="1">
        <f t="array" ref="G1094">IF(ROW()&lt;=ROWS(Table1[]), INDEX(Table1[Subregion], ROW()), INDEX(Table2[Subregion], ROW()-ROWS(Table1[])))</f>
        <v>Mid Suisun Bay</v>
      </c>
      <c r="H1094" t="str" cm="1">
        <f t="array" ref="H1094">IF(ROW()&lt;=ROWS(Table1[]), INDEX(Table1[Stratum], ROW()), INDEX(Table2[Stratum], ROW()-ROWS(Table1[])))</f>
        <v>Suisun Bay</v>
      </c>
      <c r="I1094" cm="1">
        <f t="array" ref="I1094">IF(ROW()&lt;=ROWS(Table1[]), INDEX(Table1[Fork Length], ROW()), INDEX(Table2[Length], ROW()-ROWS(Table1[])))</f>
        <v>79</v>
      </c>
      <c r="J1094" cm="1">
        <f t="array" ref="J1094">IF(ROW()&lt;=ROWS(Table1[]), INDEX(Table1[Catch], ROW()), INDEX(Table2[Frequency], ROW()-ROWS(Table1[])))</f>
        <v>1</v>
      </c>
      <c r="K1094" t="str" cm="1">
        <f t="array" ref="K1094">IF(ROW()&lt;=ROWS(Table1[]), INDEX(Table1[Life Stage], ROW()), INDEX(Table2[Life Stage], ROW()-ROWS(Table1[])))</f>
        <v>Juvenile</v>
      </c>
      <c r="L1094" s="50" cm="1">
        <f t="array" ref="L1094">IF(ROW()&lt;=ROWS(Table1[]), INDEX(Table1[SalvageSum], ROW()), INDEX(Table2[SalvageSum], ROW()-ROWS(Table1[])))</f>
        <v>0</v>
      </c>
      <c r="M1094" s="50" cm="1">
        <f t="array" ref="M1094">IF(ROW()&lt;=ROWS(Table1[]), INDEX(Table1[ExpSalv], ROW()), INDEX(Table2[ExpSalv], ROW()-ROWS(Table1[])))</f>
        <v>0</v>
      </c>
      <c r="N1094" t="str" cm="1">
        <f t="array" ref="N1094">IF(ROW()&lt;=ROWS(Table1[]), INDEX(Table1[Agency], ROW()), INDEX(Table2[Agency], ROW()-ROWS(Table1[])))</f>
        <v>USFWS</v>
      </c>
      <c r="O1094" cm="1">
        <f t="array" ref="O1094">IF(ROW()&lt;=ROWS(Table1[]), INDEX(Table1[Notes], ROW()), INDEX(Table2[Comments], ROW()-ROWS(Table1[])))</f>
        <v>0</v>
      </c>
    </row>
    <row r="1095" spans="1:15" x14ac:dyDescent="0.25">
      <c r="A1095" cm="1">
        <f t="array" ref="A1095">IF(ROW()&lt;=ROWS(Table1[]), INDEX(Table1[SurveyNo], ROW()), INDEX(Table2[SurveyNo], ROW()-ROWS(Table1[])))</f>
        <v>0</v>
      </c>
      <c r="B1095" s="77" cm="1">
        <f t="array" ref="B1095">IF(ROW()&lt;=ROWS(Table1[]), INDEX(Table1[Date], ROW()), INDEX(Table2[Date], ROW()-ROWS(Table1[])))</f>
        <v>45722</v>
      </c>
      <c r="C1095" cm="1">
        <f t="array" ref="C1095">IF(ROW()&lt;=ROWS(Table1[]), INDEX(Table1[SampleID], ROW()), INDEX(Table2[SampleID], ROW()-ROWS(Table1[])))</f>
        <v>0</v>
      </c>
      <c r="D1095" t="str" cm="1">
        <f t="array" ref="D1095">IF(ROW()&lt;=ROWS(Table1[]), INDEX(Table1[Survey], ROW()), INDEX(Table2[Survey], ROW()-ROWS(Table1[])))</f>
        <v>EDSM</v>
      </c>
      <c r="E1095" t="str" cm="1">
        <f t="array" ref="E1095">IF(ROW()&lt;=ROWS(Table1[]), INDEX(Table1[Station Code], ROW()), INDEX(Table2[Station], ROW()-ROWS(Table1[])))</f>
        <v>25-32-SB02</v>
      </c>
      <c r="F1095" t="str" cm="1">
        <f t="array" ref="F1095">IF(ROW()&lt;=ROWS(Table1[]), INDEX(Table1[Region], ROW()), INDEX(Table2[Region], ROW()-ROWS(Table1[])))</f>
        <v>West</v>
      </c>
      <c r="G1095" t="str" cm="1">
        <f t="array" ref="G1095">IF(ROW()&lt;=ROWS(Table1[]), INDEX(Table1[Subregion], ROW()), INDEX(Table2[Subregion], ROW()-ROWS(Table1[])))</f>
        <v>Mid Suisun Bay</v>
      </c>
      <c r="H1095" t="str" cm="1">
        <f t="array" ref="H1095">IF(ROW()&lt;=ROWS(Table1[]), INDEX(Table1[Stratum], ROW()), INDEX(Table2[Stratum], ROW()-ROWS(Table1[])))</f>
        <v>Suisun Bay</v>
      </c>
      <c r="I1095" cm="1">
        <f t="array" ref="I1095">IF(ROW()&lt;=ROWS(Table1[]), INDEX(Table1[Fork Length], ROW()), INDEX(Table2[Length], ROW()-ROWS(Table1[])))</f>
        <v>80</v>
      </c>
      <c r="J1095" cm="1">
        <f t="array" ref="J1095">IF(ROW()&lt;=ROWS(Table1[]), INDEX(Table1[Catch], ROW()), INDEX(Table2[Frequency], ROW()-ROWS(Table1[])))</f>
        <v>1</v>
      </c>
      <c r="K1095" t="str" cm="1">
        <f t="array" ref="K1095">IF(ROW()&lt;=ROWS(Table1[]), INDEX(Table1[Life Stage], ROW()), INDEX(Table2[Life Stage], ROW()-ROWS(Table1[])))</f>
        <v>Juvenile</v>
      </c>
      <c r="L1095" s="50" cm="1">
        <f t="array" ref="L1095">IF(ROW()&lt;=ROWS(Table1[]), INDEX(Table1[SalvageSum], ROW()), INDEX(Table2[SalvageSum], ROW()-ROWS(Table1[])))</f>
        <v>0</v>
      </c>
      <c r="M1095" s="50" cm="1">
        <f t="array" ref="M1095">IF(ROW()&lt;=ROWS(Table1[]), INDEX(Table1[ExpSalv], ROW()), INDEX(Table2[ExpSalv], ROW()-ROWS(Table1[])))</f>
        <v>0</v>
      </c>
      <c r="N1095" t="str" cm="1">
        <f t="array" ref="N1095">IF(ROW()&lt;=ROWS(Table1[]), INDEX(Table1[Agency], ROW()), INDEX(Table2[Agency], ROW()-ROWS(Table1[])))</f>
        <v>USFWS</v>
      </c>
      <c r="O1095" cm="1">
        <f t="array" ref="O1095">IF(ROW()&lt;=ROWS(Table1[]), INDEX(Table1[Notes], ROW()), INDEX(Table2[Comments], ROW()-ROWS(Table1[])))</f>
        <v>0</v>
      </c>
    </row>
    <row r="1096" spans="1:15" x14ac:dyDescent="0.25">
      <c r="A1096" cm="1">
        <f t="array" ref="A1096">IF(ROW()&lt;=ROWS(Table1[]), INDEX(Table1[SurveyNo], ROW()), INDEX(Table2[SurveyNo], ROW()-ROWS(Table1[])))</f>
        <v>0</v>
      </c>
      <c r="B1096" s="77" cm="1">
        <f t="array" ref="B1096">IF(ROW()&lt;=ROWS(Table1[]), INDEX(Table1[Date], ROW()), INDEX(Table2[Date], ROW()-ROWS(Table1[])))</f>
        <v>45722</v>
      </c>
      <c r="C1096" cm="1">
        <f t="array" ref="C1096">IF(ROW()&lt;=ROWS(Table1[]), INDEX(Table1[SampleID], ROW()), INDEX(Table2[SampleID], ROW()-ROWS(Table1[])))</f>
        <v>0</v>
      </c>
      <c r="D1096" t="str" cm="1">
        <f t="array" ref="D1096">IF(ROW()&lt;=ROWS(Table1[]), INDEX(Table1[Survey], ROW()), INDEX(Table2[Survey], ROW()-ROWS(Table1[])))</f>
        <v>EDSM</v>
      </c>
      <c r="E1096" t="str" cm="1">
        <f t="array" ref="E1096">IF(ROW()&lt;=ROWS(Table1[]), INDEX(Table1[Station Code], ROW()), INDEX(Table2[Station], ROW()-ROWS(Table1[])))</f>
        <v>25-32-SB02</v>
      </c>
      <c r="F1096" t="str" cm="1">
        <f t="array" ref="F1096">IF(ROW()&lt;=ROWS(Table1[]), INDEX(Table1[Region], ROW()), INDEX(Table2[Region], ROW()-ROWS(Table1[])))</f>
        <v>West</v>
      </c>
      <c r="G1096" t="str" cm="1">
        <f t="array" ref="G1096">IF(ROW()&lt;=ROWS(Table1[]), INDEX(Table1[Subregion], ROW()), INDEX(Table2[Subregion], ROW()-ROWS(Table1[])))</f>
        <v>Mid Suisun Bay</v>
      </c>
      <c r="H1096" t="str" cm="1">
        <f t="array" ref="H1096">IF(ROW()&lt;=ROWS(Table1[]), INDEX(Table1[Stratum], ROW()), INDEX(Table2[Stratum], ROW()-ROWS(Table1[])))</f>
        <v>Suisun Bay</v>
      </c>
      <c r="I1096" cm="1">
        <f t="array" ref="I1096">IF(ROW()&lt;=ROWS(Table1[]), INDEX(Table1[Fork Length], ROW()), INDEX(Table2[Length], ROW()-ROWS(Table1[])))</f>
        <v>94</v>
      </c>
      <c r="J1096" cm="1">
        <f t="array" ref="J1096">IF(ROW()&lt;=ROWS(Table1[]), INDEX(Table1[Catch], ROW()), INDEX(Table2[Frequency], ROW()-ROWS(Table1[])))</f>
        <v>1</v>
      </c>
      <c r="K1096" t="str" cm="1">
        <f t="array" ref="K1096">IF(ROW()&lt;=ROWS(Table1[]), INDEX(Table1[Life Stage], ROW()), INDEX(Table2[Life Stage], ROW()-ROWS(Table1[])))</f>
        <v>Adult</v>
      </c>
      <c r="L1096" s="50" cm="1">
        <f t="array" ref="L1096">IF(ROW()&lt;=ROWS(Table1[]), INDEX(Table1[SalvageSum], ROW()), INDEX(Table2[SalvageSum], ROW()-ROWS(Table1[])))</f>
        <v>0</v>
      </c>
      <c r="M1096" s="50" cm="1">
        <f t="array" ref="M1096">IF(ROW()&lt;=ROWS(Table1[]), INDEX(Table1[ExpSalv], ROW()), INDEX(Table2[ExpSalv], ROW()-ROWS(Table1[])))</f>
        <v>0</v>
      </c>
      <c r="N1096" t="str" cm="1">
        <f t="array" ref="N1096">IF(ROW()&lt;=ROWS(Table1[]), INDEX(Table1[Agency], ROW()), INDEX(Table2[Agency], ROW()-ROWS(Table1[])))</f>
        <v>USFWS</v>
      </c>
      <c r="O1096" cm="1">
        <f t="array" ref="O1096">IF(ROW()&lt;=ROWS(Table1[]), INDEX(Table1[Notes], ROW()), INDEX(Table2[Comments], ROW()-ROWS(Table1[])))</f>
        <v>0</v>
      </c>
    </row>
    <row r="1097" spans="1:15" x14ac:dyDescent="0.25">
      <c r="A1097" cm="1">
        <f t="array" ref="A1097">IF(ROW()&lt;=ROWS(Table1[]), INDEX(Table1[SurveyNo], ROW()), INDEX(Table2[SurveyNo], ROW()-ROWS(Table1[])))</f>
        <v>0</v>
      </c>
      <c r="B1097" s="23" cm="1">
        <f t="array" ref="B1097">IF(ROW()&lt;=ROWS(Table1[]), INDEX(Table1[Date], ROW()), INDEX(Table2[Date], ROW()-ROWS(Table1[])))</f>
        <v>45722</v>
      </c>
      <c r="C1097" cm="1">
        <f t="array" ref="C1097">IF(ROW()&lt;=ROWS(Table1[]), INDEX(Table1[SampleID], ROW()), INDEX(Table2[SampleID], ROW()-ROWS(Table1[])))</f>
        <v>0</v>
      </c>
      <c r="D1097" t="str" cm="1">
        <f t="array" ref="D1097">IF(ROW()&lt;=ROWS(Table1[]), INDEX(Table1[Survey], ROW()), INDEX(Table2[Survey], ROW()-ROWS(Table1[])))</f>
        <v>EDSM</v>
      </c>
      <c r="E1097" t="str" cm="1">
        <f t="array" ref="E1097">IF(ROW()&lt;=ROWS(Table1[]), INDEX(Table1[Station Code], ROW()), INDEX(Table2[Station], ROW()-ROWS(Table1[])))</f>
        <v>25-32-SB02</v>
      </c>
      <c r="F1097" t="str" cm="1">
        <f t="array" ref="F1097">IF(ROW()&lt;=ROWS(Table1[]), INDEX(Table1[Region], ROW()), INDEX(Table2[Region], ROW()-ROWS(Table1[])))</f>
        <v>West</v>
      </c>
      <c r="G1097" t="str" cm="1">
        <f t="array" ref="G1097">IF(ROW()&lt;=ROWS(Table1[]), INDEX(Table1[Subregion], ROW()), INDEX(Table2[Subregion], ROW()-ROWS(Table1[])))</f>
        <v>Mid Suisun Bay</v>
      </c>
      <c r="H1097" t="str" cm="1">
        <f t="array" ref="H1097">IF(ROW()&lt;=ROWS(Table1[]), INDEX(Table1[Stratum], ROW()), INDEX(Table2[Stratum], ROW()-ROWS(Table1[])))</f>
        <v>Suisun Bay</v>
      </c>
      <c r="I1097" cm="1">
        <f t="array" ref="I1097">IF(ROW()&lt;=ROWS(Table1[]), INDEX(Table1[Fork Length], ROW()), INDEX(Table2[Length], ROW()-ROWS(Table1[])))</f>
        <v>75</v>
      </c>
      <c r="J1097" cm="1">
        <f t="array" ref="J1097">IF(ROW()&lt;=ROWS(Table1[]), INDEX(Table1[Catch], ROW()), INDEX(Table2[Frequency], ROW()-ROWS(Table1[])))</f>
        <v>2</v>
      </c>
      <c r="K1097" t="str" cm="1">
        <f t="array" ref="K1097">IF(ROW()&lt;=ROWS(Table1[]), INDEX(Table1[Life Stage], ROW()), INDEX(Table2[Life Stage], ROW()-ROWS(Table1[])))</f>
        <v>Juvenile</v>
      </c>
      <c r="L1097" s="50" cm="1">
        <f t="array" ref="L1097">IF(ROW()&lt;=ROWS(Table1[]), INDEX(Table1[SalvageSum], ROW()), INDEX(Table2[SalvageSum], ROW()-ROWS(Table1[])))</f>
        <v>0</v>
      </c>
      <c r="M1097" s="50" cm="1">
        <f t="array" ref="M1097">IF(ROW()&lt;=ROWS(Table1[]), INDEX(Table1[ExpSalv], ROW()), INDEX(Table2[ExpSalv], ROW()-ROWS(Table1[])))</f>
        <v>0</v>
      </c>
      <c r="N1097" t="str" cm="1">
        <f t="array" ref="N1097">IF(ROW()&lt;=ROWS(Table1[]), INDEX(Table1[Agency], ROW()), INDEX(Table2[Agency], ROW()-ROWS(Table1[])))</f>
        <v>USFWS</v>
      </c>
      <c r="O1097" cm="1">
        <f t="array" ref="O1097">IF(ROW()&lt;=ROWS(Table1[]), INDEX(Table1[Notes], ROW()), INDEX(Table2[Comments], ROW()-ROWS(Table1[])))</f>
        <v>0</v>
      </c>
    </row>
    <row r="1098" spans="1:15" x14ac:dyDescent="0.25">
      <c r="A1098" cm="1">
        <f t="array" ref="A1098">IF(ROW()&lt;=ROWS(Table1[]), INDEX(Table1[SurveyNo], ROW()), INDEX(Table2[SurveyNo], ROW()-ROWS(Table1[])))</f>
        <v>0</v>
      </c>
      <c r="B1098" s="23" cm="1">
        <f t="array" ref="B1098">IF(ROW()&lt;=ROWS(Table1[]), INDEX(Table1[Date], ROW()), INDEX(Table2[Date], ROW()-ROWS(Table1[])))</f>
        <v>45722</v>
      </c>
      <c r="C1098" cm="1">
        <f t="array" ref="C1098">IF(ROW()&lt;=ROWS(Table1[]), INDEX(Table1[SampleID], ROW()), INDEX(Table2[SampleID], ROW()-ROWS(Table1[])))</f>
        <v>0</v>
      </c>
      <c r="D1098" t="str" cm="1">
        <f t="array" ref="D1098">IF(ROW()&lt;=ROWS(Table1[]), INDEX(Table1[Survey], ROW()), INDEX(Table2[Survey], ROW()-ROWS(Table1[])))</f>
        <v>EDSM</v>
      </c>
      <c r="E1098" t="str" cm="1">
        <f t="array" ref="E1098">IF(ROW()&lt;=ROWS(Table1[]), INDEX(Table1[Station Code], ROW()), INDEX(Table2[Station], ROW()-ROWS(Table1[])))</f>
        <v>25-32-SB02</v>
      </c>
      <c r="F1098" t="str" cm="1">
        <f t="array" ref="F1098">IF(ROW()&lt;=ROWS(Table1[]), INDEX(Table1[Region], ROW()), INDEX(Table2[Region], ROW()-ROWS(Table1[])))</f>
        <v>West</v>
      </c>
      <c r="G1098" t="str" cm="1">
        <f t="array" ref="G1098">IF(ROW()&lt;=ROWS(Table1[]), INDEX(Table1[Subregion], ROW()), INDEX(Table2[Subregion], ROW()-ROWS(Table1[])))</f>
        <v>Mid Suisun Bay</v>
      </c>
      <c r="H1098" t="str" cm="1">
        <f t="array" ref="H1098">IF(ROW()&lt;=ROWS(Table1[]), INDEX(Table1[Stratum], ROW()), INDEX(Table2[Stratum], ROW()-ROWS(Table1[])))</f>
        <v>Suisun Bay</v>
      </c>
      <c r="I1098" cm="1">
        <f t="array" ref="I1098">IF(ROW()&lt;=ROWS(Table1[]), INDEX(Table1[Fork Length], ROW()), INDEX(Table2[Length], ROW()-ROWS(Table1[])))</f>
        <v>78</v>
      </c>
      <c r="J1098" cm="1">
        <f t="array" ref="J1098">IF(ROW()&lt;=ROWS(Table1[]), INDEX(Table1[Catch], ROW()), INDEX(Table2[Frequency], ROW()-ROWS(Table1[])))</f>
        <v>1</v>
      </c>
      <c r="K1098" t="str" cm="1">
        <f t="array" ref="K1098">IF(ROW()&lt;=ROWS(Table1[]), INDEX(Table1[Life Stage], ROW()), INDEX(Table2[Life Stage], ROW()-ROWS(Table1[])))</f>
        <v>Juvenile</v>
      </c>
      <c r="L1098" s="50" cm="1">
        <f t="array" ref="L1098">IF(ROW()&lt;=ROWS(Table1[]), INDEX(Table1[SalvageSum], ROW()), INDEX(Table2[SalvageSum], ROW()-ROWS(Table1[])))</f>
        <v>0</v>
      </c>
      <c r="M1098" s="50" cm="1">
        <f t="array" ref="M1098">IF(ROW()&lt;=ROWS(Table1[]), INDEX(Table1[ExpSalv], ROW()), INDEX(Table2[ExpSalv], ROW()-ROWS(Table1[])))</f>
        <v>0</v>
      </c>
      <c r="N1098" t="str" cm="1">
        <f t="array" ref="N1098">IF(ROW()&lt;=ROWS(Table1[]), INDEX(Table1[Agency], ROW()), INDEX(Table2[Agency], ROW()-ROWS(Table1[])))</f>
        <v>USFWS</v>
      </c>
      <c r="O1098" cm="1">
        <f t="array" ref="O1098">IF(ROW()&lt;=ROWS(Table1[]), INDEX(Table1[Notes], ROW()), INDEX(Table2[Comments], ROW()-ROWS(Table1[])))</f>
        <v>0</v>
      </c>
    </row>
    <row r="1099" spans="1:15" x14ac:dyDescent="0.25">
      <c r="A1099" cm="1">
        <f t="array" ref="A1099">IF(ROW()&lt;=ROWS(Table1[]), INDEX(Table1[SurveyNo], ROW()), INDEX(Table2[SurveyNo], ROW()-ROWS(Table1[])))</f>
        <v>0</v>
      </c>
      <c r="B1099" s="23" cm="1">
        <f t="array" ref="B1099">IF(ROW()&lt;=ROWS(Table1[]), INDEX(Table1[Date], ROW()), INDEX(Table2[Date], ROW()-ROWS(Table1[])))</f>
        <v>45722</v>
      </c>
      <c r="C1099" cm="1">
        <f t="array" ref="C1099">IF(ROW()&lt;=ROWS(Table1[]), INDEX(Table1[SampleID], ROW()), INDEX(Table2[SampleID], ROW()-ROWS(Table1[])))</f>
        <v>0</v>
      </c>
      <c r="D1099" t="str" cm="1">
        <f t="array" ref="D1099">IF(ROW()&lt;=ROWS(Table1[]), INDEX(Table1[Survey], ROW()), INDEX(Table2[Survey], ROW()-ROWS(Table1[])))</f>
        <v>EDSM</v>
      </c>
      <c r="E1099" t="str" cm="1">
        <f t="array" ref="E1099">IF(ROW()&lt;=ROWS(Table1[]), INDEX(Table1[Station Code], ROW()), INDEX(Table2[Station], ROW()-ROWS(Table1[])))</f>
        <v>25-32-SB02</v>
      </c>
      <c r="F1099" t="str" cm="1">
        <f t="array" ref="F1099">IF(ROW()&lt;=ROWS(Table1[]), INDEX(Table1[Region], ROW()), INDEX(Table2[Region], ROW()-ROWS(Table1[])))</f>
        <v>West</v>
      </c>
      <c r="G1099" t="str" cm="1">
        <f t="array" ref="G1099">IF(ROW()&lt;=ROWS(Table1[]), INDEX(Table1[Subregion], ROW()), INDEX(Table2[Subregion], ROW()-ROWS(Table1[])))</f>
        <v>Mid Suisun Bay</v>
      </c>
      <c r="H1099" t="str" cm="1">
        <f t="array" ref="H1099">IF(ROW()&lt;=ROWS(Table1[]), INDEX(Table1[Stratum], ROW()), INDEX(Table2[Stratum], ROW()-ROWS(Table1[])))</f>
        <v>Suisun Bay</v>
      </c>
      <c r="I1099" cm="1">
        <f t="array" ref="I1099">IF(ROW()&lt;=ROWS(Table1[]), INDEX(Table1[Fork Length], ROW()), INDEX(Table2[Length], ROW()-ROWS(Table1[])))</f>
        <v>79</v>
      </c>
      <c r="J1099" cm="1">
        <f t="array" ref="J1099">IF(ROW()&lt;=ROWS(Table1[]), INDEX(Table1[Catch], ROW()), INDEX(Table2[Frequency], ROW()-ROWS(Table1[])))</f>
        <v>1</v>
      </c>
      <c r="K1099" t="str" cm="1">
        <f t="array" ref="K1099">IF(ROW()&lt;=ROWS(Table1[]), INDEX(Table1[Life Stage], ROW()), INDEX(Table2[Life Stage], ROW()-ROWS(Table1[])))</f>
        <v>Juvenile</v>
      </c>
      <c r="L1099" s="50" cm="1">
        <f t="array" ref="L1099">IF(ROW()&lt;=ROWS(Table1[]), INDEX(Table1[SalvageSum], ROW()), INDEX(Table2[SalvageSum], ROW()-ROWS(Table1[])))</f>
        <v>0</v>
      </c>
      <c r="M1099" s="50" cm="1">
        <f t="array" ref="M1099">IF(ROW()&lt;=ROWS(Table1[]), INDEX(Table1[ExpSalv], ROW()), INDEX(Table2[ExpSalv], ROW()-ROWS(Table1[])))</f>
        <v>0</v>
      </c>
      <c r="N1099" t="str" cm="1">
        <f t="array" ref="N1099">IF(ROW()&lt;=ROWS(Table1[]), INDEX(Table1[Agency], ROW()), INDEX(Table2[Agency], ROW()-ROWS(Table1[])))</f>
        <v>USFWS</v>
      </c>
      <c r="O1099" cm="1">
        <f t="array" ref="O1099">IF(ROW()&lt;=ROWS(Table1[]), INDEX(Table1[Notes], ROW()), INDEX(Table2[Comments], ROW()-ROWS(Table1[])))</f>
        <v>0</v>
      </c>
    </row>
    <row r="1100" spans="1:15" x14ac:dyDescent="0.25">
      <c r="A1100" cm="1">
        <f t="array" ref="A1100">IF(ROW()&lt;=ROWS(Table1[]), INDEX(Table1[SurveyNo], ROW()), INDEX(Table2[SurveyNo], ROW()-ROWS(Table1[])))</f>
        <v>0</v>
      </c>
      <c r="B1100" s="23" cm="1">
        <f t="array" ref="B1100">IF(ROW()&lt;=ROWS(Table1[]), INDEX(Table1[Date], ROW()), INDEX(Table2[Date], ROW()-ROWS(Table1[])))</f>
        <v>45722</v>
      </c>
      <c r="C1100" cm="1">
        <f t="array" ref="C1100">IF(ROW()&lt;=ROWS(Table1[]), INDEX(Table1[SampleID], ROW()), INDEX(Table2[SampleID], ROW()-ROWS(Table1[])))</f>
        <v>0</v>
      </c>
      <c r="D1100" t="str" cm="1">
        <f t="array" ref="D1100">IF(ROW()&lt;=ROWS(Table1[]), INDEX(Table1[Survey], ROW()), INDEX(Table2[Survey], ROW()-ROWS(Table1[])))</f>
        <v>EDSM</v>
      </c>
      <c r="E1100" t="str" cm="1">
        <f t="array" ref="E1100">IF(ROW()&lt;=ROWS(Table1[]), INDEX(Table1[Station Code], ROW()), INDEX(Table2[Station], ROW()-ROWS(Table1[])))</f>
        <v>25-32-SB02</v>
      </c>
      <c r="F1100" t="str" cm="1">
        <f t="array" ref="F1100">IF(ROW()&lt;=ROWS(Table1[]), INDEX(Table1[Region], ROW()), INDEX(Table2[Region], ROW()-ROWS(Table1[])))</f>
        <v>West</v>
      </c>
      <c r="G1100" t="str" cm="1">
        <f t="array" ref="G1100">IF(ROW()&lt;=ROWS(Table1[]), INDEX(Table1[Subregion], ROW()), INDEX(Table2[Subregion], ROW()-ROWS(Table1[])))</f>
        <v>Mid Suisun Bay</v>
      </c>
      <c r="H1100" t="str" cm="1">
        <f t="array" ref="H1100">IF(ROW()&lt;=ROWS(Table1[]), INDEX(Table1[Stratum], ROW()), INDEX(Table2[Stratum], ROW()-ROWS(Table1[])))</f>
        <v>Suisun Bay</v>
      </c>
      <c r="I1100" cm="1">
        <f t="array" ref="I1100">IF(ROW()&lt;=ROWS(Table1[]), INDEX(Table1[Fork Length], ROW()), INDEX(Table2[Length], ROW()-ROWS(Table1[])))</f>
        <v>82</v>
      </c>
      <c r="J1100" cm="1">
        <f t="array" ref="J1100">IF(ROW()&lt;=ROWS(Table1[]), INDEX(Table1[Catch], ROW()), INDEX(Table2[Frequency], ROW()-ROWS(Table1[])))</f>
        <v>1</v>
      </c>
      <c r="K1100" t="str" cm="1">
        <f t="array" ref="K1100">IF(ROW()&lt;=ROWS(Table1[]), INDEX(Table1[Life Stage], ROW()), INDEX(Table2[Life Stage], ROW()-ROWS(Table1[])))</f>
        <v>Juvenile</v>
      </c>
      <c r="L1100" s="50" cm="1">
        <f t="array" ref="L1100">IF(ROW()&lt;=ROWS(Table1[]), INDEX(Table1[SalvageSum], ROW()), INDEX(Table2[SalvageSum], ROW()-ROWS(Table1[])))</f>
        <v>0</v>
      </c>
      <c r="M1100" s="50" cm="1">
        <f t="array" ref="M1100">IF(ROW()&lt;=ROWS(Table1[]), INDEX(Table1[ExpSalv], ROW()), INDEX(Table2[ExpSalv], ROW()-ROWS(Table1[])))</f>
        <v>0</v>
      </c>
      <c r="N1100" t="str" cm="1">
        <f t="array" ref="N1100">IF(ROW()&lt;=ROWS(Table1[]), INDEX(Table1[Agency], ROW()), INDEX(Table2[Agency], ROW()-ROWS(Table1[])))</f>
        <v>USFWS</v>
      </c>
      <c r="O1100" cm="1">
        <f t="array" ref="O1100">IF(ROW()&lt;=ROWS(Table1[]), INDEX(Table1[Notes], ROW()), INDEX(Table2[Comments], ROW()-ROWS(Table1[])))</f>
        <v>0</v>
      </c>
    </row>
    <row r="1101" spans="1:15" x14ac:dyDescent="0.25">
      <c r="A1101" cm="1">
        <f t="array" ref="A1101">IF(ROW()&lt;=ROWS(Table1[]), INDEX(Table1[SurveyNo], ROW()), INDEX(Table2[SurveyNo], ROW()-ROWS(Table1[])))</f>
        <v>0</v>
      </c>
      <c r="B1101" s="23" cm="1">
        <f t="array" ref="B1101">IF(ROW()&lt;=ROWS(Table1[]), INDEX(Table1[Date], ROW()), INDEX(Table2[Date], ROW()-ROWS(Table1[])))</f>
        <v>45726</v>
      </c>
      <c r="C1101" cm="1">
        <f t="array" ref="C1101">IF(ROW()&lt;=ROWS(Table1[]), INDEX(Table1[SampleID], ROW()), INDEX(Table2[SampleID], ROW()-ROWS(Table1[])))</f>
        <v>726842</v>
      </c>
      <c r="D1101" t="str" cm="1">
        <f t="array" ref="D1101">IF(ROW()&lt;=ROWS(Table1[]), INDEX(Table1[Survey], ROW()), INDEX(Table2[Survey], ROW()-ROWS(Table1[])))</f>
        <v>EDSM</v>
      </c>
      <c r="E1101" t="str" cm="1">
        <f t="array" ref="E1101">IF(ROW()&lt;=ROWS(Table1[]), INDEX(Table1[Station Code], ROW()), INDEX(Table2[Station], ROW()-ROWS(Table1[])))</f>
        <v>25-33-SM02</v>
      </c>
      <c r="F1101" t="str" cm="1">
        <f t="array" ref="F1101">IF(ROW()&lt;=ROWS(Table1[]), INDEX(Table1[Region], ROW()), INDEX(Table2[Region], ROW()-ROWS(Table1[])))</f>
        <v>West</v>
      </c>
      <c r="G1101" t="str" cm="1">
        <f t="array" ref="G1101">IF(ROW()&lt;=ROWS(Table1[]), INDEX(Table1[Subregion], ROW()), INDEX(Table2[Subregion], ROW()-ROWS(Table1[])))</f>
        <v>Suisun Marsh</v>
      </c>
      <c r="H1101" t="str" cm="1">
        <f t="array" ref="H1101">IF(ROW()&lt;=ROWS(Table1[]), INDEX(Table1[Stratum], ROW()), INDEX(Table2[Stratum], ROW()-ROWS(Table1[])))</f>
        <v>Suisun Marsh</v>
      </c>
      <c r="I1101" cm="1">
        <f t="array" ref="I1101">IF(ROW()&lt;=ROWS(Table1[]), INDEX(Table1[Fork Length], ROW()), INDEX(Table2[Length], ROW()-ROWS(Table1[])))</f>
        <v>80</v>
      </c>
      <c r="J1101" cm="1">
        <f t="array" ref="J1101">IF(ROW()&lt;=ROWS(Table1[]), INDEX(Table1[Catch], ROW()), INDEX(Table2[Frequency], ROW()-ROWS(Table1[])))</f>
        <v>1</v>
      </c>
      <c r="K1101" t="str" cm="1">
        <f t="array" ref="K1101">IF(ROW()&lt;=ROWS(Table1[]), INDEX(Table1[Life Stage], ROW()), INDEX(Table2[Life Stage], ROW()-ROWS(Table1[])))</f>
        <v>Juvenile</v>
      </c>
      <c r="L1101" s="50" cm="1">
        <f t="array" ref="L1101">IF(ROW()&lt;=ROWS(Table1[]), INDEX(Table1[SalvageSum], ROW()), INDEX(Table2[SalvageSum], ROW()-ROWS(Table1[])))</f>
        <v>0</v>
      </c>
      <c r="M1101" s="50" cm="1">
        <f t="array" ref="M1101">IF(ROW()&lt;=ROWS(Table1[]), INDEX(Table1[ExpSalv], ROW()), INDEX(Table2[ExpSalv], ROW()-ROWS(Table1[])))</f>
        <v>0</v>
      </c>
      <c r="N1101" t="str" cm="1">
        <f t="array" ref="N1101">IF(ROW()&lt;=ROWS(Table1[]), INDEX(Table1[Agency], ROW()), INDEX(Table2[Agency], ROW()-ROWS(Table1[])))</f>
        <v>USFWS</v>
      </c>
      <c r="O1101" cm="1">
        <f t="array" ref="O1101">IF(ROW()&lt;=ROWS(Table1[]), INDEX(Table1[Notes], ROW()), INDEX(Table2[Comments], ROW()-ROWS(Table1[])))</f>
        <v>0</v>
      </c>
    </row>
    <row r="1102" spans="1:15" x14ac:dyDescent="0.25">
      <c r="A1102" cm="1">
        <f t="array" ref="A1102">IF(ROW()&lt;=ROWS(Table1[]), INDEX(Table1[SurveyNo], ROW()), INDEX(Table2[SurveyNo], ROW()-ROWS(Table1[])))</f>
        <v>0</v>
      </c>
      <c r="B1102" s="23" cm="1">
        <f t="array" ref="B1102">IF(ROW()&lt;=ROWS(Table1[]), INDEX(Table1[Date], ROW()), INDEX(Table2[Date], ROW()-ROWS(Table1[])))</f>
        <v>45726</v>
      </c>
      <c r="C1102" cm="1">
        <f t="array" ref="C1102">IF(ROW()&lt;=ROWS(Table1[]), INDEX(Table1[SampleID], ROW()), INDEX(Table2[SampleID], ROW()-ROWS(Table1[])))</f>
        <v>726848</v>
      </c>
      <c r="D1102" t="str" cm="1">
        <f t="array" ref="D1102">IF(ROW()&lt;=ROWS(Table1[]), INDEX(Table1[Survey], ROW()), INDEX(Table2[Survey], ROW()-ROWS(Table1[])))</f>
        <v>EDSM</v>
      </c>
      <c r="E1102" t="str" cm="1">
        <f t="array" ref="E1102">IF(ROW()&lt;=ROWS(Table1[]), INDEX(Table1[Station Code], ROW()), INDEX(Table2[Station], ROW()-ROWS(Table1[])))</f>
        <v>25-33-SM02</v>
      </c>
      <c r="F1102" t="str" cm="1">
        <f t="array" ref="F1102">IF(ROW()&lt;=ROWS(Table1[]), INDEX(Table1[Region], ROW()), INDEX(Table2[Region], ROW()-ROWS(Table1[])))</f>
        <v>West</v>
      </c>
      <c r="G1102" t="str" cm="1">
        <f t="array" ref="G1102">IF(ROW()&lt;=ROWS(Table1[]), INDEX(Table1[Subregion], ROW()), INDEX(Table2[Subregion], ROW()-ROWS(Table1[])))</f>
        <v>Suisun Marsh</v>
      </c>
      <c r="H1102" t="str" cm="1">
        <f t="array" ref="H1102">IF(ROW()&lt;=ROWS(Table1[]), INDEX(Table1[Stratum], ROW()), INDEX(Table2[Stratum], ROW()-ROWS(Table1[])))</f>
        <v>Suisun Marsh</v>
      </c>
      <c r="I1102" cm="1">
        <f t="array" ref="I1102">IF(ROW()&lt;=ROWS(Table1[]), INDEX(Table1[Fork Length], ROW()), INDEX(Table2[Length], ROW()-ROWS(Table1[])))</f>
        <v>85</v>
      </c>
      <c r="J1102" cm="1">
        <f t="array" ref="J1102">IF(ROW()&lt;=ROWS(Table1[]), INDEX(Table1[Catch], ROW()), INDEX(Table2[Frequency], ROW()-ROWS(Table1[])))</f>
        <v>1</v>
      </c>
      <c r="K1102" t="str" cm="1">
        <f t="array" ref="K1102">IF(ROW()&lt;=ROWS(Table1[]), INDEX(Table1[Life Stage], ROW()), INDEX(Table2[Life Stage], ROW()-ROWS(Table1[])))</f>
        <v>Adult</v>
      </c>
      <c r="L1102" s="50" cm="1">
        <f t="array" ref="L1102">IF(ROW()&lt;=ROWS(Table1[]), INDEX(Table1[SalvageSum], ROW()), INDEX(Table2[SalvageSum], ROW()-ROWS(Table1[])))</f>
        <v>0</v>
      </c>
      <c r="M1102" s="50" cm="1">
        <f t="array" ref="M1102">IF(ROW()&lt;=ROWS(Table1[]), INDEX(Table1[ExpSalv], ROW()), INDEX(Table2[ExpSalv], ROW()-ROWS(Table1[])))</f>
        <v>0</v>
      </c>
      <c r="N1102" t="str" cm="1">
        <f t="array" ref="N1102">IF(ROW()&lt;=ROWS(Table1[]), INDEX(Table1[Agency], ROW()), INDEX(Table2[Agency], ROW()-ROWS(Table1[])))</f>
        <v>USFWS</v>
      </c>
      <c r="O1102" cm="1">
        <f t="array" ref="O1102">IF(ROW()&lt;=ROWS(Table1[]), INDEX(Table1[Notes], ROW()), INDEX(Table2[Comments], ROW()-ROWS(Table1[])))</f>
        <v>0</v>
      </c>
    </row>
    <row r="1103" spans="1:15" x14ac:dyDescent="0.25">
      <c r="A1103" cm="1">
        <f t="array" ref="A1103">IF(ROW()&lt;=ROWS(Table1[]), INDEX(Table1[SurveyNo], ROW()), INDEX(Table2[SurveyNo], ROW()-ROWS(Table1[])))</f>
        <v>0</v>
      </c>
      <c r="B1103" s="23" cm="1">
        <f t="array" ref="B1103">IF(ROW()&lt;=ROWS(Table1[]), INDEX(Table1[Date], ROW()), INDEX(Table2[Date], ROW()-ROWS(Table1[])))</f>
        <v>45727</v>
      </c>
      <c r="C1103" cm="1">
        <f t="array" ref="C1103">IF(ROW()&lt;=ROWS(Table1[]), INDEX(Table1[SampleID], ROW()), INDEX(Table2[SampleID], ROW()-ROWS(Table1[])))</f>
        <v>726937</v>
      </c>
      <c r="D1103" t="str" cm="1">
        <f t="array" ref="D1103">IF(ROW()&lt;=ROWS(Table1[]), INDEX(Table1[Survey], ROW()), INDEX(Table2[Survey], ROW()-ROWS(Table1[])))</f>
        <v>EDSM</v>
      </c>
      <c r="E1103" t="str" cm="1">
        <f t="array" ref="E1103">IF(ROW()&lt;=ROWS(Table1[]), INDEX(Table1[Station Code], ROW()), INDEX(Table2[Station], ROW()-ROWS(Table1[])))</f>
        <v>25-33-WD01</v>
      </c>
      <c r="F1103" t="str" cm="1">
        <f t="array" ref="F1103">IF(ROW()&lt;=ROWS(Table1[]), INDEX(Table1[Region], ROW()), INDEX(Table2[Region], ROW()-ROWS(Table1[])))</f>
        <v>Far West</v>
      </c>
      <c r="G1103" t="str" cm="1">
        <f t="array" ref="G1103">IF(ROW()&lt;=ROWS(Table1[]), INDEX(Table1[Subregion], ROW()), INDEX(Table2[Subregion], ROW()-ROWS(Table1[])))</f>
        <v>Lower Napa River</v>
      </c>
      <c r="H1103" t="str" cm="1">
        <f t="array" ref="H1103">IF(ROW()&lt;=ROWS(Table1[]), INDEX(Table1[Stratum], ROW()), INDEX(Table2[Stratum], ROW()-ROWS(Table1[])))</f>
        <v>Western Delta</v>
      </c>
      <c r="I1103" cm="1">
        <f t="array" ref="I1103">IF(ROW()&lt;=ROWS(Table1[]), INDEX(Table1[Fork Length], ROW()), INDEX(Table2[Length], ROW()-ROWS(Table1[])))</f>
        <v>76</v>
      </c>
      <c r="J1103" cm="1">
        <f t="array" ref="J1103">IF(ROW()&lt;=ROWS(Table1[]), INDEX(Table1[Catch], ROW()), INDEX(Table2[Frequency], ROW()-ROWS(Table1[])))</f>
        <v>1</v>
      </c>
      <c r="K1103" t="str" cm="1">
        <f t="array" ref="K1103">IF(ROW()&lt;=ROWS(Table1[]), INDEX(Table1[Life Stage], ROW()), INDEX(Table2[Life Stage], ROW()-ROWS(Table1[])))</f>
        <v>Juvenile</v>
      </c>
      <c r="L1103" s="50" cm="1">
        <f t="array" ref="L1103">IF(ROW()&lt;=ROWS(Table1[]), INDEX(Table1[SalvageSum], ROW()), INDEX(Table2[SalvageSum], ROW()-ROWS(Table1[])))</f>
        <v>0</v>
      </c>
      <c r="M1103" s="50" cm="1">
        <f t="array" ref="M1103">IF(ROW()&lt;=ROWS(Table1[]), INDEX(Table1[ExpSalv], ROW()), INDEX(Table2[ExpSalv], ROW()-ROWS(Table1[])))</f>
        <v>0</v>
      </c>
      <c r="N1103" t="str" cm="1">
        <f t="array" ref="N1103">IF(ROW()&lt;=ROWS(Table1[]), INDEX(Table1[Agency], ROW()), INDEX(Table2[Agency], ROW()-ROWS(Table1[])))</f>
        <v>USFWS</v>
      </c>
      <c r="O1103" cm="1">
        <f t="array" ref="O1103">IF(ROW()&lt;=ROWS(Table1[]), INDEX(Table1[Notes], ROW()), INDEX(Table2[Comments], ROW()-ROWS(Table1[])))</f>
        <v>0</v>
      </c>
    </row>
    <row r="1104" spans="1:15" x14ac:dyDescent="0.25">
      <c r="A1104" cm="1">
        <f t="array" ref="A1104">IF(ROW()&lt;=ROWS(Table1[]), INDEX(Table1[SurveyNo], ROW()), INDEX(Table2[SurveyNo], ROW()-ROWS(Table1[])))</f>
        <v>0</v>
      </c>
      <c r="B1104" s="23" cm="1">
        <f t="array" ref="B1104">IF(ROW()&lt;=ROWS(Table1[]), INDEX(Table1[Date], ROW()), INDEX(Table2[Date], ROW()-ROWS(Table1[])))</f>
        <v>45727</v>
      </c>
      <c r="C1104" cm="1">
        <f t="array" ref="C1104">IF(ROW()&lt;=ROWS(Table1[]), INDEX(Table1[SampleID], ROW()), INDEX(Table2[SampleID], ROW()-ROWS(Table1[])))</f>
        <v>726939</v>
      </c>
      <c r="D1104" t="str" cm="1">
        <f t="array" ref="D1104">IF(ROW()&lt;=ROWS(Table1[]), INDEX(Table1[Survey], ROW()), INDEX(Table2[Survey], ROW()-ROWS(Table1[])))</f>
        <v>EDSM</v>
      </c>
      <c r="E1104" t="str" cm="1">
        <f t="array" ref="E1104">IF(ROW()&lt;=ROWS(Table1[]), INDEX(Table1[Station Code], ROW()), INDEX(Table2[Station], ROW()-ROWS(Table1[])))</f>
        <v>25-33-WD01</v>
      </c>
      <c r="F1104" t="str" cm="1">
        <f t="array" ref="F1104">IF(ROW()&lt;=ROWS(Table1[]), INDEX(Table1[Region], ROW()), INDEX(Table2[Region], ROW()-ROWS(Table1[])))</f>
        <v>Far West</v>
      </c>
      <c r="G1104" t="str" cm="1">
        <f t="array" ref="G1104">IF(ROW()&lt;=ROWS(Table1[]), INDEX(Table1[Subregion], ROW()), INDEX(Table2[Subregion], ROW()-ROWS(Table1[])))</f>
        <v>Lower Napa River</v>
      </c>
      <c r="H1104" t="str" cm="1">
        <f t="array" ref="H1104">IF(ROW()&lt;=ROWS(Table1[]), INDEX(Table1[Stratum], ROW()), INDEX(Table2[Stratum], ROW()-ROWS(Table1[])))</f>
        <v>Western Delta</v>
      </c>
      <c r="I1104" cm="1">
        <f t="array" ref="I1104">IF(ROW()&lt;=ROWS(Table1[]), INDEX(Table1[Fork Length], ROW()), INDEX(Table2[Length], ROW()-ROWS(Table1[])))</f>
        <v>86</v>
      </c>
      <c r="J1104" cm="1">
        <f t="array" ref="J1104">IF(ROW()&lt;=ROWS(Table1[]), INDEX(Table1[Catch], ROW()), INDEX(Table2[Frequency], ROW()-ROWS(Table1[])))</f>
        <v>1</v>
      </c>
      <c r="K1104" t="str" cm="1">
        <f t="array" ref="K1104">IF(ROW()&lt;=ROWS(Table1[]), INDEX(Table1[Life Stage], ROW()), INDEX(Table2[Life Stage], ROW()-ROWS(Table1[])))</f>
        <v>Adult</v>
      </c>
      <c r="L1104" s="50" cm="1">
        <f t="array" ref="L1104">IF(ROW()&lt;=ROWS(Table1[]), INDEX(Table1[SalvageSum], ROW()), INDEX(Table2[SalvageSum], ROW()-ROWS(Table1[])))</f>
        <v>0</v>
      </c>
      <c r="M1104" s="50" cm="1">
        <f t="array" ref="M1104">IF(ROW()&lt;=ROWS(Table1[]), INDEX(Table1[ExpSalv], ROW()), INDEX(Table2[ExpSalv], ROW()-ROWS(Table1[])))</f>
        <v>0</v>
      </c>
      <c r="N1104" t="str" cm="1">
        <f t="array" ref="N1104">IF(ROW()&lt;=ROWS(Table1[]), INDEX(Table1[Agency], ROW()), INDEX(Table2[Agency], ROW()-ROWS(Table1[])))</f>
        <v>USFWS</v>
      </c>
      <c r="O1104" cm="1">
        <f t="array" ref="O1104">IF(ROW()&lt;=ROWS(Table1[]), INDEX(Table1[Notes], ROW()), INDEX(Table2[Comments], ROW()-ROWS(Table1[])))</f>
        <v>0</v>
      </c>
    </row>
    <row r="1105" spans="1:15" x14ac:dyDescent="0.25">
      <c r="A1105" cm="1">
        <f t="array" ref="A1105">IF(ROW()&lt;=ROWS(Table1[]), INDEX(Table1[SurveyNo], ROW()), INDEX(Table2[SurveyNo], ROW()-ROWS(Table1[])))</f>
        <v>0</v>
      </c>
      <c r="B1105" s="23" cm="1">
        <f t="array" ref="B1105">IF(ROW()&lt;=ROWS(Table1[]), INDEX(Table1[Date], ROW()), INDEX(Table2[Date], ROW()-ROWS(Table1[])))</f>
        <v>45727</v>
      </c>
      <c r="C1105" cm="1">
        <f t="array" ref="C1105">IF(ROW()&lt;=ROWS(Table1[]), INDEX(Table1[SampleID], ROW()), INDEX(Table2[SampleID], ROW()-ROWS(Table1[])))</f>
        <v>726939</v>
      </c>
      <c r="D1105" t="str" cm="1">
        <f t="array" ref="D1105">IF(ROW()&lt;=ROWS(Table1[]), INDEX(Table1[Survey], ROW()), INDEX(Table2[Survey], ROW()-ROWS(Table1[])))</f>
        <v>EDSM</v>
      </c>
      <c r="E1105" t="str" cm="1">
        <f t="array" ref="E1105">IF(ROW()&lt;=ROWS(Table1[]), INDEX(Table1[Station Code], ROW()), INDEX(Table2[Station], ROW()-ROWS(Table1[])))</f>
        <v>25-33-WD01</v>
      </c>
      <c r="F1105" t="str" cm="1">
        <f t="array" ref="F1105">IF(ROW()&lt;=ROWS(Table1[]), INDEX(Table1[Region], ROW()), INDEX(Table2[Region], ROW()-ROWS(Table1[])))</f>
        <v>Far West</v>
      </c>
      <c r="G1105" t="str" cm="1">
        <f t="array" ref="G1105">IF(ROW()&lt;=ROWS(Table1[]), INDEX(Table1[Subregion], ROW()), INDEX(Table2[Subregion], ROW()-ROWS(Table1[])))</f>
        <v>Lower Napa River</v>
      </c>
      <c r="H1105" t="str" cm="1">
        <f t="array" ref="H1105">IF(ROW()&lt;=ROWS(Table1[]), INDEX(Table1[Stratum], ROW()), INDEX(Table2[Stratum], ROW()-ROWS(Table1[])))</f>
        <v>Western Delta</v>
      </c>
      <c r="I1105" cm="1">
        <f t="array" ref="I1105">IF(ROW()&lt;=ROWS(Table1[]), INDEX(Table1[Fork Length], ROW()), INDEX(Table2[Length], ROW()-ROWS(Table1[])))</f>
        <v>85</v>
      </c>
      <c r="J1105" cm="1">
        <f t="array" ref="J1105">IF(ROW()&lt;=ROWS(Table1[]), INDEX(Table1[Catch], ROW()), INDEX(Table2[Frequency], ROW()-ROWS(Table1[])))</f>
        <v>1</v>
      </c>
      <c r="K1105" t="str" cm="1">
        <f t="array" ref="K1105">IF(ROW()&lt;=ROWS(Table1[]), INDEX(Table1[Life Stage], ROW()), INDEX(Table2[Life Stage], ROW()-ROWS(Table1[])))</f>
        <v>Adult</v>
      </c>
      <c r="L1105" s="50" cm="1">
        <f t="array" ref="L1105">IF(ROW()&lt;=ROWS(Table1[]), INDEX(Table1[SalvageSum], ROW()), INDEX(Table2[SalvageSum], ROW()-ROWS(Table1[])))</f>
        <v>0</v>
      </c>
      <c r="M1105" s="50" cm="1">
        <f t="array" ref="M1105">IF(ROW()&lt;=ROWS(Table1[]), INDEX(Table1[ExpSalv], ROW()), INDEX(Table2[ExpSalv], ROW()-ROWS(Table1[])))</f>
        <v>0</v>
      </c>
      <c r="N1105" t="str" cm="1">
        <f t="array" ref="N1105">IF(ROW()&lt;=ROWS(Table1[]), INDEX(Table1[Agency], ROW()), INDEX(Table2[Agency], ROW()-ROWS(Table1[])))</f>
        <v>USFWS</v>
      </c>
      <c r="O1105" cm="1">
        <f t="array" ref="O1105">IF(ROW()&lt;=ROWS(Table1[]), INDEX(Table1[Notes], ROW()), INDEX(Table2[Comments], ROW()-ROWS(Table1[])))</f>
        <v>0</v>
      </c>
    </row>
    <row r="1106" spans="1:15" x14ac:dyDescent="0.25">
      <c r="A1106" cm="1">
        <f t="array" ref="A1106">IF(ROW()&lt;=ROWS(Table1[]), INDEX(Table1[SurveyNo], ROW()), INDEX(Table2[SurveyNo], ROW()-ROWS(Table1[])))</f>
        <v>0</v>
      </c>
      <c r="B1106" s="23" cm="1">
        <f t="array" ref="B1106">IF(ROW()&lt;=ROWS(Table1[]), INDEX(Table1[Date], ROW()), INDEX(Table2[Date], ROW()-ROWS(Table1[])))</f>
        <v>45727</v>
      </c>
      <c r="C1106" cm="1">
        <f t="array" ref="C1106">IF(ROW()&lt;=ROWS(Table1[]), INDEX(Table1[SampleID], ROW()), INDEX(Table2[SampleID], ROW()-ROWS(Table1[])))</f>
        <v>726939</v>
      </c>
      <c r="D1106" t="str" cm="1">
        <f t="array" ref="D1106">IF(ROW()&lt;=ROWS(Table1[]), INDEX(Table1[Survey], ROW()), INDEX(Table2[Survey], ROW()-ROWS(Table1[])))</f>
        <v>EDSM</v>
      </c>
      <c r="E1106" t="str" cm="1">
        <f t="array" ref="E1106">IF(ROW()&lt;=ROWS(Table1[]), INDEX(Table1[Station Code], ROW()), INDEX(Table2[Station], ROW()-ROWS(Table1[])))</f>
        <v>25-33-WD01</v>
      </c>
      <c r="F1106" t="str" cm="1">
        <f t="array" ref="F1106">IF(ROW()&lt;=ROWS(Table1[]), INDEX(Table1[Region], ROW()), INDEX(Table2[Region], ROW()-ROWS(Table1[])))</f>
        <v>Far West</v>
      </c>
      <c r="G1106" t="str" cm="1">
        <f t="array" ref="G1106">IF(ROW()&lt;=ROWS(Table1[]), INDEX(Table1[Subregion], ROW()), INDEX(Table2[Subregion], ROW()-ROWS(Table1[])))</f>
        <v>Lower Napa River</v>
      </c>
      <c r="H1106" t="str" cm="1">
        <f t="array" ref="H1106">IF(ROW()&lt;=ROWS(Table1[]), INDEX(Table1[Stratum], ROW()), INDEX(Table2[Stratum], ROW()-ROWS(Table1[])))</f>
        <v>Western Delta</v>
      </c>
      <c r="I1106" cm="1">
        <f t="array" ref="I1106">IF(ROW()&lt;=ROWS(Table1[]), INDEX(Table1[Fork Length], ROW()), INDEX(Table2[Length], ROW()-ROWS(Table1[])))</f>
        <v>87</v>
      </c>
      <c r="J1106" cm="1">
        <f t="array" ref="J1106">IF(ROW()&lt;=ROWS(Table1[]), INDEX(Table1[Catch], ROW()), INDEX(Table2[Frequency], ROW()-ROWS(Table1[])))</f>
        <v>1</v>
      </c>
      <c r="K1106" t="str" cm="1">
        <f t="array" ref="K1106">IF(ROW()&lt;=ROWS(Table1[]), INDEX(Table1[Life Stage], ROW()), INDEX(Table2[Life Stage], ROW()-ROWS(Table1[])))</f>
        <v>Adult</v>
      </c>
      <c r="L1106" s="50" cm="1">
        <f t="array" ref="L1106">IF(ROW()&lt;=ROWS(Table1[]), INDEX(Table1[SalvageSum], ROW()), INDEX(Table2[SalvageSum], ROW()-ROWS(Table1[])))</f>
        <v>0</v>
      </c>
      <c r="M1106" s="50" cm="1">
        <f t="array" ref="M1106">IF(ROW()&lt;=ROWS(Table1[]), INDEX(Table1[ExpSalv], ROW()), INDEX(Table2[ExpSalv], ROW()-ROWS(Table1[])))</f>
        <v>0</v>
      </c>
      <c r="N1106" t="str" cm="1">
        <f t="array" ref="N1106">IF(ROW()&lt;=ROWS(Table1[]), INDEX(Table1[Agency], ROW()), INDEX(Table2[Agency], ROW()-ROWS(Table1[])))</f>
        <v>USFWS</v>
      </c>
      <c r="O1106" cm="1">
        <f t="array" ref="O1106">IF(ROW()&lt;=ROWS(Table1[]), INDEX(Table1[Notes], ROW()), INDEX(Table2[Comments], ROW()-ROWS(Table1[])))</f>
        <v>0</v>
      </c>
    </row>
    <row r="1107" spans="1:15" x14ac:dyDescent="0.25">
      <c r="A1107" cm="1">
        <f t="array" ref="A1107">IF(ROW()&lt;=ROWS(Table1[]), INDEX(Table1[SurveyNo], ROW()), INDEX(Table2[SurveyNo], ROW()-ROWS(Table1[])))</f>
        <v>0</v>
      </c>
      <c r="B1107" s="23" cm="1">
        <f t="array" ref="B1107">IF(ROW()&lt;=ROWS(Table1[]), INDEX(Table1[Date], ROW()), INDEX(Table2[Date], ROW()-ROWS(Table1[])))</f>
        <v>45727</v>
      </c>
      <c r="C1107" cm="1">
        <f t="array" ref="C1107">IF(ROW()&lt;=ROWS(Table1[]), INDEX(Table1[SampleID], ROW()), INDEX(Table2[SampleID], ROW()-ROWS(Table1[])))</f>
        <v>726940</v>
      </c>
      <c r="D1107" t="str" cm="1">
        <f t="array" ref="D1107">IF(ROW()&lt;=ROWS(Table1[]), INDEX(Table1[Survey], ROW()), INDEX(Table2[Survey], ROW()-ROWS(Table1[])))</f>
        <v>EDSM</v>
      </c>
      <c r="E1107" t="str" cm="1">
        <f t="array" ref="E1107">IF(ROW()&lt;=ROWS(Table1[]), INDEX(Table1[Station Code], ROW()), INDEX(Table2[Station], ROW()-ROWS(Table1[])))</f>
        <v>25-33-WD01</v>
      </c>
      <c r="F1107" t="str" cm="1">
        <f t="array" ref="F1107">IF(ROW()&lt;=ROWS(Table1[]), INDEX(Table1[Region], ROW()), INDEX(Table2[Region], ROW()-ROWS(Table1[])))</f>
        <v>Far West</v>
      </c>
      <c r="G1107" t="str" cm="1">
        <f t="array" ref="G1107">IF(ROW()&lt;=ROWS(Table1[]), INDEX(Table1[Subregion], ROW()), INDEX(Table2[Subregion], ROW()-ROWS(Table1[])))</f>
        <v>Lower Napa River</v>
      </c>
      <c r="H1107" t="str" cm="1">
        <f t="array" ref="H1107">IF(ROW()&lt;=ROWS(Table1[]), INDEX(Table1[Stratum], ROW()), INDEX(Table2[Stratum], ROW()-ROWS(Table1[])))</f>
        <v>Western Delta</v>
      </c>
      <c r="I1107" cm="1">
        <f t="array" ref="I1107">IF(ROW()&lt;=ROWS(Table1[]), INDEX(Table1[Fork Length], ROW()), INDEX(Table2[Length], ROW()-ROWS(Table1[])))</f>
        <v>107</v>
      </c>
      <c r="J1107" cm="1">
        <f t="array" ref="J1107">IF(ROW()&lt;=ROWS(Table1[]), INDEX(Table1[Catch], ROW()), INDEX(Table2[Frequency], ROW()-ROWS(Table1[])))</f>
        <v>1</v>
      </c>
      <c r="K1107" t="str" cm="1">
        <f t="array" ref="K1107">IF(ROW()&lt;=ROWS(Table1[]), INDEX(Table1[Life Stage], ROW()), INDEX(Table2[Life Stage], ROW()-ROWS(Table1[])))</f>
        <v>Adult</v>
      </c>
      <c r="L1107" s="50" cm="1">
        <f t="array" ref="L1107">IF(ROW()&lt;=ROWS(Table1[]), INDEX(Table1[SalvageSum], ROW()), INDEX(Table2[SalvageSum], ROW()-ROWS(Table1[])))</f>
        <v>0</v>
      </c>
      <c r="M1107" s="50" cm="1">
        <f t="array" ref="M1107">IF(ROW()&lt;=ROWS(Table1[]), INDEX(Table1[ExpSalv], ROW()), INDEX(Table2[ExpSalv], ROW()-ROWS(Table1[])))</f>
        <v>0</v>
      </c>
      <c r="N1107" t="str" cm="1">
        <f t="array" ref="N1107">IF(ROW()&lt;=ROWS(Table1[]), INDEX(Table1[Agency], ROW()), INDEX(Table2[Agency], ROW()-ROWS(Table1[])))</f>
        <v>USFWS</v>
      </c>
      <c r="O1107" cm="1">
        <f t="array" ref="O1107">IF(ROW()&lt;=ROWS(Table1[]), INDEX(Table1[Notes], ROW()), INDEX(Table2[Comments], ROW()-ROWS(Table1[])))</f>
        <v>0</v>
      </c>
    </row>
    <row r="1108" spans="1:15" x14ac:dyDescent="0.25">
      <c r="A1108" cm="1">
        <f t="array" ref="A1108">IF(ROW()&lt;=ROWS(Table1[]), INDEX(Table1[SurveyNo], ROW()), INDEX(Table2[SurveyNo], ROW()-ROWS(Table1[])))</f>
        <v>0</v>
      </c>
      <c r="B1108" s="23" cm="1">
        <f t="array" ref="B1108">IF(ROW()&lt;=ROWS(Table1[]), INDEX(Table1[Date], ROW()), INDEX(Table2[Date], ROW()-ROWS(Table1[])))</f>
        <v>45728</v>
      </c>
      <c r="C1108" cm="1">
        <f t="array" ref="C1108">IF(ROW()&lt;=ROWS(Table1[]), INDEX(Table1[SampleID], ROW()), INDEX(Table2[SampleID], ROW()-ROWS(Table1[])))</f>
        <v>726994</v>
      </c>
      <c r="D1108" t="str" cm="1">
        <f t="array" ref="D1108">IF(ROW()&lt;=ROWS(Table1[]), INDEX(Table1[Survey], ROW()), INDEX(Table2[Survey], ROW()-ROWS(Table1[])))</f>
        <v>EDSM</v>
      </c>
      <c r="E1108" t="str" cm="1">
        <f t="array" ref="E1108">IF(ROW()&lt;=ROWS(Table1[]), INDEX(Table1[Station Code], ROW()), INDEX(Table2[Station], ROW()-ROWS(Table1[])))</f>
        <v>25-33-SB03</v>
      </c>
      <c r="F1108" t="str" cm="1">
        <f t="array" ref="F1108">IF(ROW()&lt;=ROWS(Table1[]), INDEX(Table1[Region], ROW()), INDEX(Table2[Region], ROW()-ROWS(Table1[])))</f>
        <v>Far West</v>
      </c>
      <c r="G1108" t="str" cm="1">
        <f t="array" ref="G1108">IF(ROW()&lt;=ROWS(Table1[]), INDEX(Table1[Subregion], ROW()), INDEX(Table2[Subregion], ROW()-ROWS(Table1[])))</f>
        <v>West Suisun Bay</v>
      </c>
      <c r="H1108" t="str" cm="1">
        <f t="array" ref="H1108">IF(ROW()&lt;=ROWS(Table1[]), INDEX(Table1[Stratum], ROW()), INDEX(Table2[Stratum], ROW()-ROWS(Table1[])))</f>
        <v>Suisun Bay</v>
      </c>
      <c r="I1108" cm="1">
        <f t="array" ref="I1108">IF(ROW()&lt;=ROWS(Table1[]), INDEX(Table1[Fork Length], ROW()), INDEX(Table2[Length], ROW()-ROWS(Table1[])))</f>
        <v>94</v>
      </c>
      <c r="J1108" cm="1">
        <f t="array" ref="J1108">IF(ROW()&lt;=ROWS(Table1[]), INDEX(Table1[Catch], ROW()), INDEX(Table2[Frequency], ROW()-ROWS(Table1[])))</f>
        <v>1</v>
      </c>
      <c r="K1108" t="str" cm="1">
        <f t="array" ref="K1108">IF(ROW()&lt;=ROWS(Table1[]), INDEX(Table1[Life Stage], ROW()), INDEX(Table2[Life Stage], ROW()-ROWS(Table1[])))</f>
        <v>Adult</v>
      </c>
      <c r="L1108" s="50" cm="1">
        <f t="array" ref="L1108">IF(ROW()&lt;=ROWS(Table1[]), INDEX(Table1[SalvageSum], ROW()), INDEX(Table2[SalvageSum], ROW()-ROWS(Table1[])))</f>
        <v>0</v>
      </c>
      <c r="M1108" s="50" cm="1">
        <f t="array" ref="M1108">IF(ROW()&lt;=ROWS(Table1[]), INDEX(Table1[ExpSalv], ROW()), INDEX(Table2[ExpSalv], ROW()-ROWS(Table1[])))</f>
        <v>0</v>
      </c>
      <c r="N1108" t="str" cm="1">
        <f t="array" ref="N1108">IF(ROW()&lt;=ROWS(Table1[]), INDEX(Table1[Agency], ROW()), INDEX(Table2[Agency], ROW()-ROWS(Table1[])))</f>
        <v>USFWS</v>
      </c>
      <c r="O1108" cm="1">
        <f t="array" ref="O1108">IF(ROW()&lt;=ROWS(Table1[]), INDEX(Table1[Notes], ROW()), INDEX(Table2[Comments], ROW()-ROWS(Table1[])))</f>
        <v>0</v>
      </c>
    </row>
    <row r="1109" spans="1:15" x14ac:dyDescent="0.25">
      <c r="A1109" cm="1">
        <f t="array" ref="A1109">IF(ROW()&lt;=ROWS(Table1[]), INDEX(Table1[SurveyNo], ROW()), INDEX(Table2[SurveyNo], ROW()-ROWS(Table1[])))</f>
        <v>0</v>
      </c>
      <c r="B1109" s="23" cm="1">
        <f t="array" ref="B1109">IF(ROW()&lt;=ROWS(Table1[]), INDEX(Table1[Date], ROW()), INDEX(Table2[Date], ROW()-ROWS(Table1[])))</f>
        <v>45729</v>
      </c>
      <c r="C1109" cm="1">
        <f t="array" ref="C1109">IF(ROW()&lt;=ROWS(Table1[]), INDEX(Table1[SampleID], ROW()), INDEX(Table2[SampleID], ROW()-ROWS(Table1[])))</f>
        <v>0</v>
      </c>
      <c r="D1109" t="str" cm="1">
        <f t="array" ref="D1109">IF(ROW()&lt;=ROWS(Table1[]), INDEX(Table1[Survey], ROW()), INDEX(Table2[Survey], ROW()-ROWS(Table1[])))</f>
        <v>Salvage</v>
      </c>
      <c r="E1109" t="str" cm="1">
        <f t="array" ref="E1109">IF(ROW()&lt;=ROWS(Table1[]), INDEX(Table1[Station Code], ROW()), INDEX(Table2[Station], ROW()-ROWS(Table1[])))</f>
        <v>TFCF</v>
      </c>
      <c r="F1109" t="str" cm="1">
        <f t="array" ref="F1109">IF(ROW()&lt;=ROWS(Table1[]), INDEX(Table1[Region], ROW()), INDEX(Table2[Region], ROW()-ROWS(Table1[])))</f>
        <v>South</v>
      </c>
      <c r="G1109" cm="1">
        <f t="array" ref="G1109">IF(ROW()&lt;=ROWS(Table1[]), INDEX(Table1[Subregion], ROW()), INDEX(Table2[Subregion], ROW()-ROWS(Table1[])))</f>
        <v>0</v>
      </c>
      <c r="H1109" t="str" cm="1">
        <f t="array" ref="H1109">IF(ROW()&lt;=ROWS(Table1[]), INDEX(Table1[Stratum], ROW()), INDEX(Table2[Stratum], ROW()-ROWS(Table1[])))</f>
        <v>Southern Delta</v>
      </c>
      <c r="I1109" cm="1">
        <f t="array" ref="I1109">IF(ROW()&lt;=ROWS(Table1[]), INDEX(Table1[Fork Length], ROW()), INDEX(Table2[Length], ROW()-ROWS(Table1[])))</f>
        <v>24</v>
      </c>
      <c r="J1109" cm="1">
        <f t="array" ref="J1109">IF(ROW()&lt;=ROWS(Table1[]), INDEX(Table1[Catch], ROW()), INDEX(Table2[Frequency], ROW()-ROWS(Table1[])))</f>
        <v>1</v>
      </c>
      <c r="K1109" t="str" cm="1">
        <f t="array" ref="K1109">IF(ROW()&lt;=ROWS(Table1[]), INDEX(Table1[Life Stage], ROW()), INDEX(Table2[Life Stage], ROW()-ROWS(Table1[])))</f>
        <v>Juvenile</v>
      </c>
      <c r="L1109" s="50" cm="1">
        <f t="array" ref="L1109">IF(ROW()&lt;=ROWS(Table1[]), INDEX(Table1[SalvageSum], ROW()), INDEX(Table2[SalvageSum], ROW()-ROWS(Table1[])))</f>
        <v>1</v>
      </c>
      <c r="M1109" s="50" cm="1">
        <f t="array" ref="M1109">IF(ROW()&lt;=ROWS(Table1[]), INDEX(Table1[ExpSalv], ROW()), INDEX(Table2[ExpSalv], ROW()-ROWS(Table1[])))</f>
        <v>4</v>
      </c>
      <c r="N1109" t="str" cm="1">
        <f t="array" ref="N1109">IF(ROW()&lt;=ROWS(Table1[]), INDEX(Table1[Agency], ROW()), INDEX(Table2[Agency], ROW()-ROWS(Table1[])))</f>
        <v>Salvage</v>
      </c>
      <c r="O1109" cm="1">
        <f t="array" ref="O1109">IF(ROW()&lt;=ROWS(Table1[]), INDEX(Table1[Notes], ROW()), INDEX(Table2[Comments], ROW()-ROWS(Table1[])))</f>
        <v>0</v>
      </c>
    </row>
    <row r="1110" spans="1:15" x14ac:dyDescent="0.25">
      <c r="A1110" cm="1">
        <f t="array" ref="A1110">IF(ROW()&lt;=ROWS(Table1[]), INDEX(Table1[SurveyNo], ROW()), INDEX(Table2[SurveyNo], ROW()-ROWS(Table1[])))</f>
        <v>0</v>
      </c>
      <c r="B1110" s="23" cm="1">
        <f t="array" ref="B1110">IF(ROW()&lt;=ROWS(Table1[]), INDEX(Table1[Date], ROW()), INDEX(Table2[Date], ROW()-ROWS(Table1[])))</f>
        <v>45733</v>
      </c>
      <c r="C1110" cm="1">
        <f t="array" ref="C1110">IF(ROW()&lt;=ROWS(Table1[]), INDEX(Table1[SampleID], ROW()), INDEX(Table2[SampleID], ROW()-ROWS(Table1[])))</f>
        <v>727180</v>
      </c>
      <c r="D1110" t="str" cm="1">
        <f t="array" ref="D1110">IF(ROW()&lt;=ROWS(Table1[]), INDEX(Table1[Survey], ROW()), INDEX(Table2[Survey], ROW()-ROWS(Table1[])))</f>
        <v>EDSM</v>
      </c>
      <c r="E1110" t="str" cm="1">
        <f t="array" ref="E1110">IF(ROW()&lt;=ROWS(Table1[]), INDEX(Table1[Station Code], ROW()), INDEX(Table2[Station], ROW()-ROWS(Table1[])))</f>
        <v>25-34-WD01</v>
      </c>
      <c r="F1110" t="str" cm="1">
        <f t="array" ref="F1110">IF(ROW()&lt;=ROWS(Table1[]), INDEX(Table1[Region], ROW()), INDEX(Table2[Region], ROW()-ROWS(Table1[])))</f>
        <v>Far West</v>
      </c>
      <c r="G1110" t="str" cm="1">
        <f t="array" ref="G1110">IF(ROW()&lt;=ROWS(Table1[]), INDEX(Table1[Subregion], ROW()), INDEX(Table2[Subregion], ROW()-ROWS(Table1[])))</f>
        <v>Carquinez Strait</v>
      </c>
      <c r="H1110" t="str" cm="1">
        <f t="array" ref="H1110">IF(ROW()&lt;=ROWS(Table1[]), INDEX(Table1[Stratum], ROW()), INDEX(Table2[Stratum], ROW()-ROWS(Table1[])))</f>
        <v>Western Delta</v>
      </c>
      <c r="I1110" cm="1">
        <f t="array" ref="I1110">IF(ROW()&lt;=ROWS(Table1[]), INDEX(Table1[Fork Length], ROW()), INDEX(Table2[Length], ROW()-ROWS(Table1[])))</f>
        <v>80</v>
      </c>
      <c r="J1110" cm="1">
        <f t="array" ref="J1110">IF(ROW()&lt;=ROWS(Table1[]), INDEX(Table1[Catch], ROW()), INDEX(Table2[Frequency], ROW()-ROWS(Table1[])))</f>
        <v>1</v>
      </c>
      <c r="K1110" t="str" cm="1">
        <f t="array" ref="K1110">IF(ROW()&lt;=ROWS(Table1[]), INDEX(Table1[Life Stage], ROW()), INDEX(Table2[Life Stage], ROW()-ROWS(Table1[])))</f>
        <v>Juvenile</v>
      </c>
      <c r="L1110" s="50" cm="1">
        <f t="array" ref="L1110">IF(ROW()&lt;=ROWS(Table1[]), INDEX(Table1[SalvageSum], ROW()), INDEX(Table2[SalvageSum], ROW()-ROWS(Table1[])))</f>
        <v>0</v>
      </c>
      <c r="M1110" s="50" cm="1">
        <f t="array" ref="M1110">IF(ROW()&lt;=ROWS(Table1[]), INDEX(Table1[ExpSalv], ROW()), INDEX(Table2[ExpSalv], ROW()-ROWS(Table1[])))</f>
        <v>0</v>
      </c>
      <c r="N1110" t="str" cm="1">
        <f t="array" ref="N1110">IF(ROW()&lt;=ROWS(Table1[]), INDEX(Table1[Agency], ROW()), INDEX(Table2[Agency], ROW()-ROWS(Table1[])))</f>
        <v>USFWS</v>
      </c>
      <c r="O1110" cm="1">
        <f t="array" ref="O1110">IF(ROW()&lt;=ROWS(Table1[]), INDEX(Table1[Notes], ROW()), INDEX(Table2[Comments], ROW()-ROWS(Table1[])))</f>
        <v>0</v>
      </c>
    </row>
    <row r="1111" spans="1:15" x14ac:dyDescent="0.25">
      <c r="A1111" cm="1">
        <f t="array" ref="A1111">IF(ROW()&lt;=ROWS(Table1[]), INDEX(Table1[SurveyNo], ROW()), INDEX(Table2[SurveyNo], ROW()-ROWS(Table1[])))</f>
        <v>0</v>
      </c>
      <c r="B1111" s="23" cm="1">
        <f t="array" ref="B1111">IF(ROW()&lt;=ROWS(Table1[]), INDEX(Table1[Date], ROW()), INDEX(Table2[Date], ROW()-ROWS(Table1[])))</f>
        <v>45733</v>
      </c>
      <c r="C1111" cm="1">
        <f t="array" ref="C1111">IF(ROW()&lt;=ROWS(Table1[]), INDEX(Table1[SampleID], ROW()), INDEX(Table2[SampleID], ROW()-ROWS(Table1[])))</f>
        <v>727181</v>
      </c>
      <c r="D1111" t="str" cm="1">
        <f t="array" ref="D1111">IF(ROW()&lt;=ROWS(Table1[]), INDEX(Table1[Survey], ROW()), INDEX(Table2[Survey], ROW()-ROWS(Table1[])))</f>
        <v>EDSM</v>
      </c>
      <c r="E1111" t="str" cm="1">
        <f t="array" ref="E1111">IF(ROW()&lt;=ROWS(Table1[]), INDEX(Table1[Station Code], ROW()), INDEX(Table2[Station], ROW()-ROWS(Table1[])))</f>
        <v>25-34-WD01</v>
      </c>
      <c r="F1111" t="str" cm="1">
        <f t="array" ref="F1111">IF(ROW()&lt;=ROWS(Table1[]), INDEX(Table1[Region], ROW()), INDEX(Table2[Region], ROW()-ROWS(Table1[])))</f>
        <v>Far West</v>
      </c>
      <c r="G1111" t="str" cm="1">
        <f t="array" ref="G1111">IF(ROW()&lt;=ROWS(Table1[]), INDEX(Table1[Subregion], ROW()), INDEX(Table2[Subregion], ROW()-ROWS(Table1[])))</f>
        <v>Carquinez Strait</v>
      </c>
      <c r="H1111" t="str" cm="1">
        <f t="array" ref="H1111">IF(ROW()&lt;=ROWS(Table1[]), INDEX(Table1[Stratum], ROW()), INDEX(Table2[Stratum], ROW()-ROWS(Table1[])))</f>
        <v>Western Delta</v>
      </c>
      <c r="I1111" cm="1">
        <f t="array" ref="I1111">IF(ROW()&lt;=ROWS(Table1[]), INDEX(Table1[Fork Length], ROW()), INDEX(Table2[Length], ROW()-ROWS(Table1[])))</f>
        <v>80</v>
      </c>
      <c r="J1111" cm="1">
        <f t="array" ref="J1111">IF(ROW()&lt;=ROWS(Table1[]), INDEX(Table1[Catch], ROW()), INDEX(Table2[Frequency], ROW()-ROWS(Table1[])))</f>
        <v>1</v>
      </c>
      <c r="K1111" t="str" cm="1">
        <f t="array" ref="K1111">IF(ROW()&lt;=ROWS(Table1[]), INDEX(Table1[Life Stage], ROW()), INDEX(Table2[Life Stage], ROW()-ROWS(Table1[])))</f>
        <v>Juvenile</v>
      </c>
      <c r="L1111" s="50" cm="1">
        <f t="array" ref="L1111">IF(ROW()&lt;=ROWS(Table1[]), INDEX(Table1[SalvageSum], ROW()), INDEX(Table2[SalvageSum], ROW()-ROWS(Table1[])))</f>
        <v>0</v>
      </c>
      <c r="M1111" s="50" cm="1">
        <f t="array" ref="M1111">IF(ROW()&lt;=ROWS(Table1[]), INDEX(Table1[ExpSalv], ROW()), INDEX(Table2[ExpSalv], ROW()-ROWS(Table1[])))</f>
        <v>0</v>
      </c>
      <c r="N1111" t="str" cm="1">
        <f t="array" ref="N1111">IF(ROW()&lt;=ROWS(Table1[]), INDEX(Table1[Agency], ROW()), INDEX(Table2[Agency], ROW()-ROWS(Table1[])))</f>
        <v>USFWS</v>
      </c>
      <c r="O1111" cm="1">
        <f t="array" ref="O1111">IF(ROW()&lt;=ROWS(Table1[]), INDEX(Table1[Notes], ROW()), INDEX(Table2[Comments], ROW()-ROWS(Table1[])))</f>
        <v>0</v>
      </c>
    </row>
    <row r="1112" spans="1:15" x14ac:dyDescent="0.25">
      <c r="A1112" cm="1">
        <f t="array" ref="A1112">IF(ROW()&lt;=ROWS(Table1[]), INDEX(Table1[SurveyNo], ROW()), INDEX(Table2[SurveyNo], ROW()-ROWS(Table1[])))</f>
        <v>0</v>
      </c>
      <c r="B1112" s="23" cm="1">
        <f t="array" ref="B1112">IF(ROW()&lt;=ROWS(Table1[]), INDEX(Table1[Date], ROW()), INDEX(Table2[Date], ROW()-ROWS(Table1[])))</f>
        <v>45735</v>
      </c>
      <c r="C1112" cm="1">
        <f t="array" ref="C1112">IF(ROW()&lt;=ROWS(Table1[]), INDEX(Table1[SampleID], ROW()), INDEX(Table2[SampleID], ROW()-ROWS(Table1[])))</f>
        <v>727287</v>
      </c>
      <c r="D1112" t="str" cm="1">
        <f t="array" ref="D1112">IF(ROW()&lt;=ROWS(Table1[]), INDEX(Table1[Survey], ROW()), INDEX(Table2[Survey], ROW()-ROWS(Table1[])))</f>
        <v>EDSM</v>
      </c>
      <c r="E1112" t="str" cm="1">
        <f t="array" ref="E1112">IF(ROW()&lt;=ROWS(Table1[]), INDEX(Table1[Station Code], ROW()), INDEX(Table2[Station], ROW()-ROWS(Table1[])))</f>
        <v>25-34-SB01</v>
      </c>
      <c r="F1112" t="str" cm="1">
        <f t="array" ref="F1112">IF(ROW()&lt;=ROWS(Table1[]), INDEX(Table1[Region], ROW()), INDEX(Table2[Region], ROW()-ROWS(Table1[])))</f>
        <v>Far West</v>
      </c>
      <c r="G1112" t="str" cm="1">
        <f t="array" ref="G1112">IF(ROW()&lt;=ROWS(Table1[]), INDEX(Table1[Subregion], ROW()), INDEX(Table2[Subregion], ROW()-ROWS(Table1[])))</f>
        <v>West Suisun Bay</v>
      </c>
      <c r="H1112" t="str" cm="1">
        <f t="array" ref="H1112">IF(ROW()&lt;=ROWS(Table1[]), INDEX(Table1[Stratum], ROW()), INDEX(Table2[Stratum], ROW()-ROWS(Table1[])))</f>
        <v>Suisun Bay</v>
      </c>
      <c r="I1112" cm="1">
        <f t="array" ref="I1112">IF(ROW()&lt;=ROWS(Table1[]), INDEX(Table1[Fork Length], ROW()), INDEX(Table2[Length], ROW()-ROWS(Table1[])))</f>
        <v>81</v>
      </c>
      <c r="J1112" cm="1">
        <f t="array" ref="J1112">IF(ROW()&lt;=ROWS(Table1[]), INDEX(Table1[Catch], ROW()), INDEX(Table2[Frequency], ROW()-ROWS(Table1[])))</f>
        <v>1</v>
      </c>
      <c r="K1112" t="str" cm="1">
        <f t="array" ref="K1112">IF(ROW()&lt;=ROWS(Table1[]), INDEX(Table1[Life Stage], ROW()), INDEX(Table2[Life Stage], ROW()-ROWS(Table1[])))</f>
        <v>Juvenile</v>
      </c>
      <c r="L1112" s="50" cm="1">
        <f t="array" ref="L1112">IF(ROW()&lt;=ROWS(Table1[]), INDEX(Table1[SalvageSum], ROW()), INDEX(Table2[SalvageSum], ROW()-ROWS(Table1[])))</f>
        <v>0</v>
      </c>
      <c r="M1112" s="50" cm="1">
        <f t="array" ref="M1112">IF(ROW()&lt;=ROWS(Table1[]), INDEX(Table1[ExpSalv], ROW()), INDEX(Table2[ExpSalv], ROW()-ROWS(Table1[])))</f>
        <v>0</v>
      </c>
      <c r="N1112" t="str" cm="1">
        <f t="array" ref="N1112">IF(ROW()&lt;=ROWS(Table1[]), INDEX(Table1[Agency], ROW()), INDEX(Table2[Agency], ROW()-ROWS(Table1[])))</f>
        <v>USFWS</v>
      </c>
      <c r="O1112" cm="1">
        <f t="array" ref="O1112">IF(ROW()&lt;=ROWS(Table1[]), INDEX(Table1[Notes], ROW()), INDEX(Table2[Comments], ROW()-ROWS(Table1[])))</f>
        <v>0</v>
      </c>
    </row>
    <row r="1113" spans="1:15" x14ac:dyDescent="0.25">
      <c r="A1113" cm="1">
        <f t="array" ref="A1113">IF(ROW()&lt;=ROWS(Table1[]), INDEX(Table1[SurveyNo], ROW()), INDEX(Table2[SurveyNo], ROW()-ROWS(Table1[])))</f>
        <v>0</v>
      </c>
      <c r="B1113" s="23" cm="1">
        <f t="array" ref="B1113">IF(ROW()&lt;=ROWS(Table1[]), INDEX(Table1[Date], ROW()), INDEX(Table2[Date], ROW()-ROWS(Table1[])))</f>
        <v>45740</v>
      </c>
      <c r="C1113" cm="1">
        <f t="array" ref="C1113">IF(ROW()&lt;=ROWS(Table1[]), INDEX(Table1[SampleID], ROW()), INDEX(Table2[SampleID], ROW()-ROWS(Table1[])))</f>
        <v>727472</v>
      </c>
      <c r="D1113" t="str" cm="1">
        <f t="array" ref="D1113">IF(ROW()&lt;=ROWS(Table1[]), INDEX(Table1[Survey], ROW()), INDEX(Table2[Survey], ROW()-ROWS(Table1[])))</f>
        <v>EDSM</v>
      </c>
      <c r="E1113" t="str" cm="1">
        <f t="array" ref="E1113">IF(ROW()&lt;=ROWS(Table1[]), INDEX(Table1[Station Code], ROW()), INDEX(Table2[Station], ROW()-ROWS(Table1[])))</f>
        <v>25-35-SB06</v>
      </c>
      <c r="F1113" t="str" cm="1">
        <f t="array" ref="F1113">IF(ROW()&lt;=ROWS(Table1[]), INDEX(Table1[Region], ROW()), INDEX(Table2[Region], ROW()-ROWS(Table1[])))</f>
        <v>Far West</v>
      </c>
      <c r="G1113" t="str" cm="1">
        <f t="array" ref="G1113">IF(ROW()&lt;=ROWS(Table1[]), INDEX(Table1[Subregion], ROW()), INDEX(Table2[Subregion], ROW()-ROWS(Table1[])))</f>
        <v>West Suisun Bay</v>
      </c>
      <c r="H1113" t="str" cm="1">
        <f t="array" ref="H1113">IF(ROW()&lt;=ROWS(Table1[]), INDEX(Table1[Stratum], ROW()), INDEX(Table2[Stratum], ROW()-ROWS(Table1[])))</f>
        <v>Suisun Bay</v>
      </c>
      <c r="I1113" cm="1">
        <f t="array" ref="I1113">IF(ROW()&lt;=ROWS(Table1[]), INDEX(Table1[Fork Length], ROW()), INDEX(Table2[Length], ROW()-ROWS(Table1[])))</f>
        <v>80</v>
      </c>
      <c r="J1113" cm="1">
        <f t="array" ref="J1113">IF(ROW()&lt;=ROWS(Table1[]), INDEX(Table1[Catch], ROW()), INDEX(Table2[Frequency], ROW()-ROWS(Table1[])))</f>
        <v>1</v>
      </c>
      <c r="K1113" t="str" cm="1">
        <f t="array" ref="K1113">IF(ROW()&lt;=ROWS(Table1[]), INDEX(Table1[Life Stage], ROW()), INDEX(Table2[Life Stage], ROW()-ROWS(Table1[])))</f>
        <v>Juvenile</v>
      </c>
      <c r="L1113" s="50" cm="1">
        <f t="array" ref="L1113">IF(ROW()&lt;=ROWS(Table1[]), INDEX(Table1[SalvageSum], ROW()), INDEX(Table2[SalvageSum], ROW()-ROWS(Table1[])))</f>
        <v>0</v>
      </c>
      <c r="M1113" s="50" cm="1">
        <f t="array" ref="M1113">IF(ROW()&lt;=ROWS(Table1[]), INDEX(Table1[ExpSalv], ROW()), INDEX(Table2[ExpSalv], ROW()-ROWS(Table1[])))</f>
        <v>0</v>
      </c>
      <c r="N1113" t="str" cm="1">
        <f t="array" ref="N1113">IF(ROW()&lt;=ROWS(Table1[]), INDEX(Table1[Agency], ROW()), INDEX(Table2[Agency], ROW()-ROWS(Table1[])))</f>
        <v>USFWS</v>
      </c>
      <c r="O1113" cm="1">
        <f t="array" ref="O1113">IF(ROW()&lt;=ROWS(Table1[]), INDEX(Table1[Notes], ROW()), INDEX(Table2[Comments], ROW()-ROWS(Table1[])))</f>
        <v>0</v>
      </c>
    </row>
    <row r="1114" spans="1:15" x14ac:dyDescent="0.25">
      <c r="A1114" cm="1">
        <f t="array" ref="A1114">IF(ROW()&lt;=ROWS(Table1[]), INDEX(Table1[SurveyNo], ROW()), INDEX(Table2[SurveyNo], ROW()-ROWS(Table1[])))</f>
        <v>0</v>
      </c>
      <c r="B1114" s="23" cm="1">
        <f t="array" ref="B1114">IF(ROW()&lt;=ROWS(Table1[]), INDEX(Table1[Date], ROW()), INDEX(Table2[Date], ROW()-ROWS(Table1[])))</f>
        <v>45740</v>
      </c>
      <c r="C1114" cm="1">
        <f t="array" ref="C1114">IF(ROW()&lt;=ROWS(Table1[]), INDEX(Table1[SampleID], ROW()), INDEX(Table2[SampleID], ROW()-ROWS(Table1[])))</f>
        <v>0</v>
      </c>
      <c r="D1114" t="str" cm="1">
        <f t="array" ref="D1114">IF(ROW()&lt;=ROWS(Table1[]), INDEX(Table1[Survey], ROW()), INDEX(Table2[Survey], ROW()-ROWS(Table1[])))</f>
        <v>Salvage</v>
      </c>
      <c r="E1114" t="str" cm="1">
        <f t="array" ref="E1114">IF(ROW()&lt;=ROWS(Table1[]), INDEX(Table1[Station Code], ROW()), INDEX(Table2[Station], ROW()-ROWS(Table1[])))</f>
        <v>TFCF</v>
      </c>
      <c r="F1114" t="str" cm="1">
        <f t="array" ref="F1114">IF(ROW()&lt;=ROWS(Table1[]), INDEX(Table1[Region], ROW()), INDEX(Table2[Region], ROW()-ROWS(Table1[])))</f>
        <v>South</v>
      </c>
      <c r="G1114" cm="1">
        <f t="array" ref="G1114">IF(ROW()&lt;=ROWS(Table1[]), INDEX(Table1[Subregion], ROW()), INDEX(Table2[Subregion], ROW()-ROWS(Table1[])))</f>
        <v>0</v>
      </c>
      <c r="H1114" t="str" cm="1">
        <f t="array" ref="H1114">IF(ROW()&lt;=ROWS(Table1[]), INDEX(Table1[Stratum], ROW()), INDEX(Table2[Stratum], ROW()-ROWS(Table1[])))</f>
        <v>Southern Delta</v>
      </c>
      <c r="I1114" cm="1">
        <f t="array" ref="I1114">IF(ROW()&lt;=ROWS(Table1[]), INDEX(Table1[Fork Length], ROW()), INDEX(Table2[Length], ROW()-ROWS(Table1[])))</f>
        <v>25</v>
      </c>
      <c r="J1114" cm="1">
        <f t="array" ref="J1114">IF(ROW()&lt;=ROWS(Table1[]), INDEX(Table1[Catch], ROW()), INDEX(Table2[Frequency], ROW()-ROWS(Table1[])))</f>
        <v>1</v>
      </c>
      <c r="K1114" t="str" cm="1">
        <f t="array" ref="K1114">IF(ROW()&lt;=ROWS(Table1[]), INDEX(Table1[Life Stage], ROW()), INDEX(Table2[Life Stage], ROW()-ROWS(Table1[])))</f>
        <v>Juvenile</v>
      </c>
      <c r="L1114" s="50" cm="1">
        <f t="array" ref="L1114">IF(ROW()&lt;=ROWS(Table1[]), INDEX(Table1[SalvageSum], ROW()), INDEX(Table2[SalvageSum], ROW()-ROWS(Table1[])))</f>
        <v>1</v>
      </c>
      <c r="M1114" s="50" cm="1">
        <f t="array" ref="M1114">IF(ROW()&lt;=ROWS(Table1[]), INDEX(Table1[ExpSalv], ROW()), INDEX(Table2[ExpSalv], ROW()-ROWS(Table1[])))</f>
        <v>4</v>
      </c>
      <c r="N1114" t="str" cm="1">
        <f t="array" ref="N1114">IF(ROW()&lt;=ROWS(Table1[]), INDEX(Table1[Agency], ROW()), INDEX(Table2[Agency], ROW()-ROWS(Table1[])))</f>
        <v>Salvage</v>
      </c>
      <c r="O1114" cm="1">
        <f t="array" ref="O1114">IF(ROW()&lt;=ROWS(Table1[]), INDEX(Table1[Notes], ROW()), INDEX(Table2[Comments], ROW()-ROWS(Table1[])))</f>
        <v>0</v>
      </c>
    </row>
    <row r="1115" spans="1:15" x14ac:dyDescent="0.25">
      <c r="A1115" cm="1">
        <f t="array" ref="A1115">IF(ROW()&lt;=ROWS(Table1[]), INDEX(Table1[SurveyNo], ROW()), INDEX(Table2[SurveyNo], ROW()-ROWS(Table1[])))</f>
        <v>0</v>
      </c>
      <c r="B1115" s="23" cm="1">
        <f t="array" ref="B1115">IF(ROW()&lt;=ROWS(Table1[]), INDEX(Table1[Date], ROW()), INDEX(Table2[Date], ROW()-ROWS(Table1[])))</f>
        <v>45740</v>
      </c>
      <c r="C1115" cm="1">
        <f t="array" ref="C1115">IF(ROW()&lt;=ROWS(Table1[]), INDEX(Table1[SampleID], ROW()), INDEX(Table2[SampleID], ROW()-ROWS(Table1[])))</f>
        <v>0</v>
      </c>
      <c r="D1115" t="str" cm="1">
        <f t="array" ref="D1115">IF(ROW()&lt;=ROWS(Table1[]), INDEX(Table1[Survey], ROW()), INDEX(Table2[Survey], ROW()-ROWS(Table1[])))</f>
        <v>Salvage</v>
      </c>
      <c r="E1115" t="str" cm="1">
        <f t="array" ref="E1115">IF(ROW()&lt;=ROWS(Table1[]), INDEX(Table1[Station Code], ROW()), INDEX(Table2[Station], ROW()-ROWS(Table1[])))</f>
        <v>TFCF</v>
      </c>
      <c r="F1115" t="str" cm="1">
        <f t="array" ref="F1115">IF(ROW()&lt;=ROWS(Table1[]), INDEX(Table1[Region], ROW()), INDEX(Table2[Region], ROW()-ROWS(Table1[])))</f>
        <v>South</v>
      </c>
      <c r="G1115" cm="1">
        <f t="array" ref="G1115">IF(ROW()&lt;=ROWS(Table1[]), INDEX(Table1[Subregion], ROW()), INDEX(Table2[Subregion], ROW()-ROWS(Table1[])))</f>
        <v>0</v>
      </c>
      <c r="H1115" t="str" cm="1">
        <f t="array" ref="H1115">IF(ROW()&lt;=ROWS(Table1[]), INDEX(Table1[Stratum], ROW()), INDEX(Table2[Stratum], ROW()-ROWS(Table1[])))</f>
        <v>Southern Delta</v>
      </c>
      <c r="I1115" cm="1">
        <f t="array" ref="I1115">IF(ROW()&lt;=ROWS(Table1[]), INDEX(Table1[Fork Length], ROW()), INDEX(Table2[Length], ROW()-ROWS(Table1[])))</f>
        <v>26</v>
      </c>
      <c r="J1115" cm="1">
        <f t="array" ref="J1115">IF(ROW()&lt;=ROWS(Table1[]), INDEX(Table1[Catch], ROW()), INDEX(Table2[Frequency], ROW()-ROWS(Table1[])))</f>
        <v>1</v>
      </c>
      <c r="K1115" t="str" cm="1">
        <f t="array" ref="K1115">IF(ROW()&lt;=ROWS(Table1[]), INDEX(Table1[Life Stage], ROW()), INDEX(Table2[Life Stage], ROW()-ROWS(Table1[])))</f>
        <v>Juvenile</v>
      </c>
      <c r="L1115" s="50" cm="1">
        <f t="array" ref="L1115">IF(ROW()&lt;=ROWS(Table1[]), INDEX(Table1[SalvageSum], ROW()), INDEX(Table2[SalvageSum], ROW()-ROWS(Table1[])))</f>
        <v>1</v>
      </c>
      <c r="M1115" s="50" cm="1">
        <f t="array" ref="M1115">IF(ROW()&lt;=ROWS(Table1[]), INDEX(Table1[ExpSalv], ROW()), INDEX(Table2[ExpSalv], ROW()-ROWS(Table1[])))</f>
        <v>4</v>
      </c>
      <c r="N1115" t="str" cm="1">
        <f t="array" ref="N1115">IF(ROW()&lt;=ROWS(Table1[]), INDEX(Table1[Agency], ROW()), INDEX(Table2[Agency], ROW()-ROWS(Table1[])))</f>
        <v>Salvage</v>
      </c>
      <c r="O1115" cm="1">
        <f t="array" ref="O1115">IF(ROW()&lt;=ROWS(Table1[]), INDEX(Table1[Notes], ROW()), INDEX(Table2[Comments], ROW()-ROWS(Table1[])))</f>
        <v>0</v>
      </c>
    </row>
    <row r="1116" spans="1:15" x14ac:dyDescent="0.25">
      <c r="A1116" cm="1">
        <f t="array" ref="A1116">IF(ROW()&lt;=ROWS(Table1[]), INDEX(Table1[SurveyNo], ROW()), INDEX(Table2[SurveyNo], ROW()-ROWS(Table1[])))</f>
        <v>0</v>
      </c>
      <c r="B1116" s="23" cm="1">
        <f t="array" ref="B1116">IF(ROW()&lt;=ROWS(Table1[]), INDEX(Table1[Date], ROW()), INDEX(Table2[Date], ROW()-ROWS(Table1[])))</f>
        <v>45747</v>
      </c>
      <c r="C1116" cm="1">
        <f t="array" ref="C1116">IF(ROW()&lt;=ROWS(Table1[]), INDEX(Table1[SampleID], ROW()), INDEX(Table2[SampleID], ROW()-ROWS(Table1[])))</f>
        <v>0</v>
      </c>
      <c r="D1116" t="str" cm="1">
        <f t="array" ref="D1116">IF(ROW()&lt;=ROWS(Table1[]), INDEX(Table1[Survey], ROW()), INDEX(Table2[Survey], ROW()-ROWS(Table1[])))</f>
        <v>Salvage</v>
      </c>
      <c r="E1116" t="str" cm="1">
        <f t="array" ref="E1116">IF(ROW()&lt;=ROWS(Table1[]), INDEX(Table1[Station Code], ROW()), INDEX(Table2[Station], ROW()-ROWS(Table1[])))</f>
        <v>SFF</v>
      </c>
      <c r="F1116" t="str" cm="1">
        <f t="array" ref="F1116">IF(ROW()&lt;=ROWS(Table1[]), INDEX(Table1[Region], ROW()), INDEX(Table2[Region], ROW()-ROWS(Table1[])))</f>
        <v>South</v>
      </c>
      <c r="G1116" cm="1">
        <f t="array" ref="G1116">IF(ROW()&lt;=ROWS(Table1[]), INDEX(Table1[Subregion], ROW()), INDEX(Table2[Subregion], ROW()-ROWS(Table1[])))</f>
        <v>0</v>
      </c>
      <c r="H1116" t="str" cm="1">
        <f t="array" ref="H1116">IF(ROW()&lt;=ROWS(Table1[]), INDEX(Table1[Stratum], ROW()), INDEX(Table2[Stratum], ROW()-ROWS(Table1[])))</f>
        <v>Southern Delta</v>
      </c>
      <c r="I1116" cm="1">
        <f t="array" ref="I1116">IF(ROW()&lt;=ROWS(Table1[]), INDEX(Table1[Fork Length], ROW()), INDEX(Table2[Length], ROW()-ROWS(Table1[])))</f>
        <v>35</v>
      </c>
      <c r="J1116" cm="1">
        <f t="array" ref="J1116">IF(ROW()&lt;=ROWS(Table1[]), INDEX(Table1[Catch], ROW()), INDEX(Table2[Frequency], ROW()-ROWS(Table1[])))</f>
        <v>1</v>
      </c>
      <c r="K1116" t="str" cm="1">
        <f t="array" ref="K1116">IF(ROW()&lt;=ROWS(Table1[]), INDEX(Table1[Life Stage], ROW()), INDEX(Table2[Life Stage], ROW()-ROWS(Table1[])))</f>
        <v>Juvenile</v>
      </c>
      <c r="L1116" s="50" cm="1">
        <f t="array" ref="L1116">IF(ROW()&lt;=ROWS(Table1[]), INDEX(Table1[SalvageSum], ROW()), INDEX(Table2[SalvageSum], ROW()-ROWS(Table1[])))</f>
        <v>1</v>
      </c>
      <c r="M1116" s="50" cm="1">
        <f t="array" ref="M1116">IF(ROW()&lt;=ROWS(Table1[]), INDEX(Table1[ExpSalv], ROW()), INDEX(Table2[ExpSalv], ROW()-ROWS(Table1[])))</f>
        <v>2</v>
      </c>
      <c r="N1116" t="str" cm="1">
        <f t="array" ref="N1116">IF(ROW()&lt;=ROWS(Table1[]), INDEX(Table1[Agency], ROW()), INDEX(Table2[Agency], ROW()-ROWS(Table1[])))</f>
        <v>Salvage</v>
      </c>
      <c r="O1116" cm="1">
        <f t="array" ref="O1116">IF(ROW()&lt;=ROWS(Table1[]), INDEX(Table1[Notes], ROW()), INDEX(Table2[Comments], ROW()-ROWS(Table1[])))</f>
        <v>0</v>
      </c>
    </row>
    <row r="1117" spans="1:15" x14ac:dyDescent="0.25">
      <c r="A1117" cm="1">
        <f t="array" ref="A1117">IF(ROW()&lt;=ROWS(Table1[]), INDEX(Table1[SurveyNo], ROW()), INDEX(Table2[SurveyNo], ROW()-ROWS(Table1[])))</f>
        <v>0</v>
      </c>
      <c r="B1117" s="23" cm="1">
        <f t="array" ref="B1117">IF(ROW()&lt;=ROWS(Table1[]), INDEX(Table1[Date], ROW()), INDEX(Table2[Date], ROW()-ROWS(Table1[])))</f>
        <v>45747</v>
      </c>
      <c r="C1117" cm="1">
        <f t="array" ref="C1117">IF(ROW()&lt;=ROWS(Table1[]), INDEX(Table1[SampleID], ROW()), INDEX(Table2[SampleID], ROW()-ROWS(Table1[])))</f>
        <v>0</v>
      </c>
      <c r="D1117" t="str" cm="1">
        <f t="array" ref="D1117">IF(ROW()&lt;=ROWS(Table1[]), INDEX(Table1[Survey], ROW()), INDEX(Table2[Survey], ROW()-ROWS(Table1[])))</f>
        <v>Salvage</v>
      </c>
      <c r="E1117" t="str" cm="1">
        <f t="array" ref="E1117">IF(ROW()&lt;=ROWS(Table1[]), INDEX(Table1[Station Code], ROW()), INDEX(Table2[Station], ROW()-ROWS(Table1[])))</f>
        <v>SFF</v>
      </c>
      <c r="F1117" t="str" cm="1">
        <f t="array" ref="F1117">IF(ROW()&lt;=ROWS(Table1[]), INDEX(Table1[Region], ROW()), INDEX(Table2[Region], ROW()-ROWS(Table1[])))</f>
        <v>South</v>
      </c>
      <c r="G1117" cm="1">
        <f t="array" ref="G1117">IF(ROW()&lt;=ROWS(Table1[]), INDEX(Table1[Subregion], ROW()), INDEX(Table2[Subregion], ROW()-ROWS(Table1[])))</f>
        <v>0</v>
      </c>
      <c r="H1117" t="str" cm="1">
        <f t="array" ref="H1117">IF(ROW()&lt;=ROWS(Table1[]), INDEX(Table1[Stratum], ROW()), INDEX(Table2[Stratum], ROW()-ROWS(Table1[])))</f>
        <v>Southern Delta</v>
      </c>
      <c r="I1117" cm="1">
        <f t="array" ref="I1117">IF(ROW()&lt;=ROWS(Table1[]), INDEX(Table1[Fork Length], ROW()), INDEX(Table2[Length], ROW()-ROWS(Table1[])))</f>
        <v>22</v>
      </c>
      <c r="J1117" cm="1">
        <f t="array" ref="J1117">IF(ROW()&lt;=ROWS(Table1[]), INDEX(Table1[Catch], ROW()), INDEX(Table2[Frequency], ROW()-ROWS(Table1[])))</f>
        <v>1</v>
      </c>
      <c r="K1117" t="str" cm="1">
        <f t="array" ref="K1117">IF(ROW()&lt;=ROWS(Table1[]), INDEX(Table1[Life Stage], ROW()), INDEX(Table2[Life Stage], ROW()-ROWS(Table1[])))</f>
        <v>Juvenile</v>
      </c>
      <c r="L1117" s="50" cm="1">
        <f t="array" ref="L1117">IF(ROW()&lt;=ROWS(Table1[]), INDEX(Table1[SalvageSum], ROW()), INDEX(Table2[SalvageSum], ROW()-ROWS(Table1[])))</f>
        <v>1</v>
      </c>
      <c r="M1117" s="50" cm="1">
        <f t="array" ref="M1117">IF(ROW()&lt;=ROWS(Table1[]), INDEX(Table1[ExpSalv], ROW()), INDEX(Table2[ExpSalv], ROW()-ROWS(Table1[])))</f>
        <v>2</v>
      </c>
      <c r="N1117" t="str" cm="1">
        <f t="array" ref="N1117">IF(ROW()&lt;=ROWS(Table1[]), INDEX(Table1[Agency], ROW()), INDEX(Table2[Agency], ROW()-ROWS(Table1[])))</f>
        <v>Salvage</v>
      </c>
      <c r="O1117" cm="1">
        <f t="array" ref="O1117">IF(ROW()&lt;=ROWS(Table1[]), INDEX(Table1[Notes], ROW()), INDEX(Table2[Comments], ROW()-ROWS(Table1[])))</f>
        <v>0</v>
      </c>
    </row>
    <row r="1118" spans="1:15" x14ac:dyDescent="0.25">
      <c r="A1118" cm="1">
        <f t="array" ref="A1118">IF(ROW()&lt;=ROWS(Table1[]), INDEX(Table1[SurveyNo], ROW()), INDEX(Table2[SurveyNo], ROW()-ROWS(Table1[])))</f>
        <v>0</v>
      </c>
      <c r="B1118" s="23" cm="1">
        <f t="array" ref="B1118">IF(ROW()&lt;=ROWS(Table1[]), INDEX(Table1[Date], ROW()), INDEX(Table2[Date], ROW()-ROWS(Table1[])))</f>
        <v>45747</v>
      </c>
      <c r="C1118" cm="1">
        <f t="array" ref="C1118">IF(ROW()&lt;=ROWS(Table1[]), INDEX(Table1[SampleID], ROW()), INDEX(Table2[SampleID], ROW()-ROWS(Table1[])))</f>
        <v>0</v>
      </c>
      <c r="D1118" t="str" cm="1">
        <f t="array" ref="D1118">IF(ROW()&lt;=ROWS(Table1[]), INDEX(Table1[Survey], ROW()), INDEX(Table2[Survey], ROW()-ROWS(Table1[])))</f>
        <v>Salvage</v>
      </c>
      <c r="E1118" t="str" cm="1">
        <f t="array" ref="E1118">IF(ROW()&lt;=ROWS(Table1[]), INDEX(Table1[Station Code], ROW()), INDEX(Table2[Station], ROW()-ROWS(Table1[])))</f>
        <v>SFF</v>
      </c>
      <c r="F1118" t="str" cm="1">
        <f t="array" ref="F1118">IF(ROW()&lt;=ROWS(Table1[]), INDEX(Table1[Region], ROW()), INDEX(Table2[Region], ROW()-ROWS(Table1[])))</f>
        <v>South</v>
      </c>
      <c r="G1118" cm="1">
        <f t="array" ref="G1118">IF(ROW()&lt;=ROWS(Table1[]), INDEX(Table1[Subregion], ROW()), INDEX(Table2[Subregion], ROW()-ROWS(Table1[])))</f>
        <v>0</v>
      </c>
      <c r="H1118" t="str" cm="1">
        <f t="array" ref="H1118">IF(ROW()&lt;=ROWS(Table1[]), INDEX(Table1[Stratum], ROW()), INDEX(Table2[Stratum], ROW()-ROWS(Table1[])))</f>
        <v>Southern Delta</v>
      </c>
      <c r="I1118" cm="1">
        <f t="array" ref="I1118">IF(ROW()&lt;=ROWS(Table1[]), INDEX(Table1[Fork Length], ROW()), INDEX(Table2[Length], ROW()-ROWS(Table1[])))</f>
        <v>23</v>
      </c>
      <c r="J1118" cm="1">
        <f t="array" ref="J1118">IF(ROW()&lt;=ROWS(Table1[]), INDEX(Table1[Catch], ROW()), INDEX(Table2[Frequency], ROW()-ROWS(Table1[])))</f>
        <v>1</v>
      </c>
      <c r="K1118" t="str" cm="1">
        <f t="array" ref="K1118">IF(ROW()&lt;=ROWS(Table1[]), INDEX(Table1[Life Stage], ROW()), INDEX(Table2[Life Stage], ROW()-ROWS(Table1[])))</f>
        <v>Juvenile</v>
      </c>
      <c r="L1118" s="50" cm="1">
        <f t="array" ref="L1118">IF(ROW()&lt;=ROWS(Table1[]), INDEX(Table1[SalvageSum], ROW()), INDEX(Table2[SalvageSum], ROW()-ROWS(Table1[])))</f>
        <v>1</v>
      </c>
      <c r="M1118" s="50" cm="1">
        <f t="array" ref="M1118">IF(ROW()&lt;=ROWS(Table1[]), INDEX(Table1[ExpSalv], ROW()), INDEX(Table2[ExpSalv], ROW()-ROWS(Table1[])))</f>
        <v>4</v>
      </c>
      <c r="N1118" t="str" cm="1">
        <f t="array" ref="N1118">IF(ROW()&lt;=ROWS(Table1[]), INDEX(Table1[Agency], ROW()), INDEX(Table2[Agency], ROW()-ROWS(Table1[])))</f>
        <v>Salvage</v>
      </c>
      <c r="O1118" cm="1">
        <f t="array" ref="O1118">IF(ROW()&lt;=ROWS(Table1[]), INDEX(Table1[Notes], ROW()), INDEX(Table2[Comments], ROW()-ROWS(Table1[])))</f>
        <v>0</v>
      </c>
    </row>
    <row r="1119" spans="1:15" x14ac:dyDescent="0.25">
      <c r="A1119" cm="1">
        <f t="array" ref="A1119">IF(ROW()&lt;=ROWS(Table1[]), INDEX(Table1[SurveyNo], ROW()), INDEX(Table2[SurveyNo], ROW()-ROWS(Table1[])))</f>
        <v>0</v>
      </c>
      <c r="B1119" s="23" cm="1">
        <f t="array" ref="B1119">IF(ROW()&lt;=ROWS(Table1[]), INDEX(Table1[Date], ROW()), INDEX(Table2[Date], ROW()-ROWS(Table1[])))</f>
        <v>45740</v>
      </c>
      <c r="C1119" cm="1">
        <f t="array" ref="C1119">IF(ROW()&lt;=ROWS(Table1[]), INDEX(Table1[SampleID], ROW()), INDEX(Table2[SampleID], ROW()-ROWS(Table1[])))</f>
        <v>0</v>
      </c>
      <c r="D1119" t="str" cm="1">
        <f t="array" ref="D1119">IF(ROW()&lt;=ROWS(Table1[]), INDEX(Table1[Survey], ROW()), INDEX(Table2[Survey], ROW()-ROWS(Table1[])))</f>
        <v>Chipps</v>
      </c>
      <c r="E1119" t="str" cm="1">
        <f t="array" ref="E1119">IF(ROW()&lt;=ROWS(Table1[]), INDEX(Table1[Station Code], ROW()), INDEX(Table2[Station], ROW()-ROWS(Table1[])))</f>
        <v>SB018N</v>
      </c>
      <c r="F1119" cm="1">
        <f t="array" ref="F1119">IF(ROW()&lt;=ROWS(Table1[]), INDEX(Table1[Region], ROW()), INDEX(Table2[Region], ROW()-ROWS(Table1[])))</f>
        <v>0</v>
      </c>
      <c r="G1119" cm="1">
        <f t="array" ref="G1119">IF(ROW()&lt;=ROWS(Table1[]), INDEX(Table1[Subregion], ROW()), INDEX(Table2[Subregion], ROW()-ROWS(Table1[])))</f>
        <v>0</v>
      </c>
      <c r="H1119" t="str" cm="1">
        <f t="array" ref="H1119">IF(ROW()&lt;=ROWS(Table1[]), INDEX(Table1[Stratum], ROW()), INDEX(Table2[Stratum], ROW()-ROWS(Table1[])))</f>
        <v>Chipps Island</v>
      </c>
      <c r="I1119" cm="1">
        <f t="array" ref="I1119">IF(ROW()&lt;=ROWS(Table1[]), INDEX(Table1[Fork Length], ROW()), INDEX(Table2[Length], ROW()-ROWS(Table1[])))</f>
        <v>95</v>
      </c>
      <c r="J1119" cm="1">
        <f t="array" ref="J1119">IF(ROW()&lt;=ROWS(Table1[]), INDEX(Table1[Catch], ROW()), INDEX(Table2[Frequency], ROW()-ROWS(Table1[])))</f>
        <v>1</v>
      </c>
      <c r="K1119" t="str" cm="1">
        <f t="array" ref="K1119">IF(ROW()&lt;=ROWS(Table1[]), INDEX(Table1[Life Stage], ROW()), INDEX(Table2[Life Stage], ROW()-ROWS(Table1[])))</f>
        <v>Adult</v>
      </c>
      <c r="L1119" s="50" cm="1">
        <f t="array" ref="L1119">IF(ROW()&lt;=ROWS(Table1[]), INDEX(Table1[SalvageSum], ROW()), INDEX(Table2[SalvageSum], ROW()-ROWS(Table1[])))</f>
        <v>0</v>
      </c>
      <c r="M1119" s="50" cm="1">
        <f t="array" ref="M1119">IF(ROW()&lt;=ROWS(Table1[]), INDEX(Table1[ExpSalv], ROW()), INDEX(Table2[ExpSalv], ROW()-ROWS(Table1[])))</f>
        <v>0</v>
      </c>
      <c r="N1119" t="str" cm="1">
        <f t="array" ref="N1119">IF(ROW()&lt;=ROWS(Table1[]), INDEX(Table1[Agency], ROW()), INDEX(Table2[Agency], ROW()-ROWS(Table1[])))</f>
        <v>USFWS</v>
      </c>
      <c r="O1119" cm="1">
        <f t="array" ref="O1119">IF(ROW()&lt;=ROWS(Table1[]), INDEX(Table1[Notes], ROW()), INDEX(Table2[Comments], ROW()-ROWS(Table1[])))</f>
        <v>0</v>
      </c>
    </row>
    <row r="1120" spans="1:15" x14ac:dyDescent="0.25">
      <c r="A1120" cm="1">
        <f t="array" ref="A1120">IF(ROW()&lt;=ROWS(Table1[]), INDEX(Table1[SurveyNo], ROW()), INDEX(Table2[SurveyNo], ROW()-ROWS(Table1[])))</f>
        <v>0</v>
      </c>
      <c r="B1120" s="23" cm="1">
        <f t="array" ref="B1120">IF(ROW()&lt;=ROWS(Table1[]), INDEX(Table1[Date], ROW()), INDEX(Table2[Date], ROW()-ROWS(Table1[])))</f>
        <v>45740</v>
      </c>
      <c r="C1120" cm="1">
        <f t="array" ref="C1120">IF(ROW()&lt;=ROWS(Table1[]), INDEX(Table1[SampleID], ROW()), INDEX(Table2[SampleID], ROW()-ROWS(Table1[])))</f>
        <v>0</v>
      </c>
      <c r="D1120" t="str" cm="1">
        <f t="array" ref="D1120">IF(ROW()&lt;=ROWS(Table1[]), INDEX(Table1[Survey], ROW()), INDEX(Table2[Survey], ROW()-ROWS(Table1[])))</f>
        <v>Chipps</v>
      </c>
      <c r="E1120" t="str" cm="1">
        <f t="array" ref="E1120">IF(ROW()&lt;=ROWS(Table1[]), INDEX(Table1[Station Code], ROW()), INDEX(Table2[Station], ROW()-ROWS(Table1[])))</f>
        <v>SB018N</v>
      </c>
      <c r="F1120" cm="1">
        <f t="array" ref="F1120">IF(ROW()&lt;=ROWS(Table1[]), INDEX(Table1[Region], ROW()), INDEX(Table2[Region], ROW()-ROWS(Table1[])))</f>
        <v>0</v>
      </c>
      <c r="G1120" cm="1">
        <f t="array" ref="G1120">IF(ROW()&lt;=ROWS(Table1[]), INDEX(Table1[Subregion], ROW()), INDEX(Table2[Subregion], ROW()-ROWS(Table1[])))</f>
        <v>0</v>
      </c>
      <c r="H1120" t="str" cm="1">
        <f t="array" ref="H1120">IF(ROW()&lt;=ROWS(Table1[]), INDEX(Table1[Stratum], ROW()), INDEX(Table2[Stratum], ROW()-ROWS(Table1[])))</f>
        <v>Chipps Island</v>
      </c>
      <c r="I1120" cm="1">
        <f t="array" ref="I1120">IF(ROW()&lt;=ROWS(Table1[]), INDEX(Table1[Fork Length], ROW()), INDEX(Table2[Length], ROW()-ROWS(Table1[])))</f>
        <v>87</v>
      </c>
      <c r="J1120" cm="1">
        <f t="array" ref="J1120">IF(ROW()&lt;=ROWS(Table1[]), INDEX(Table1[Catch], ROW()), INDEX(Table2[Frequency], ROW()-ROWS(Table1[])))</f>
        <v>1</v>
      </c>
      <c r="K1120" t="str" cm="1">
        <f t="array" ref="K1120">IF(ROW()&lt;=ROWS(Table1[]), INDEX(Table1[Life Stage], ROW()), INDEX(Table2[Life Stage], ROW()-ROWS(Table1[])))</f>
        <v>Adult</v>
      </c>
      <c r="L1120" s="50" cm="1">
        <f t="array" ref="L1120">IF(ROW()&lt;=ROWS(Table1[]), INDEX(Table1[SalvageSum], ROW()), INDEX(Table2[SalvageSum], ROW()-ROWS(Table1[])))</f>
        <v>0</v>
      </c>
      <c r="M1120" s="50" cm="1">
        <f t="array" ref="M1120">IF(ROW()&lt;=ROWS(Table1[]), INDEX(Table1[ExpSalv], ROW()), INDEX(Table2[ExpSalv], ROW()-ROWS(Table1[])))</f>
        <v>0</v>
      </c>
      <c r="N1120" t="str" cm="1">
        <f t="array" ref="N1120">IF(ROW()&lt;=ROWS(Table1[]), INDEX(Table1[Agency], ROW()), INDEX(Table2[Agency], ROW()-ROWS(Table1[])))</f>
        <v>USFWS</v>
      </c>
      <c r="O1120" cm="1">
        <f t="array" ref="O1120">IF(ROW()&lt;=ROWS(Table1[]), INDEX(Table1[Notes], ROW()), INDEX(Table2[Comments], ROW()-ROWS(Table1[])))</f>
        <v>0</v>
      </c>
    </row>
    <row r="1121" spans="1:15" x14ac:dyDescent="0.25">
      <c r="A1121" cm="1">
        <f t="array" ref="A1121">IF(ROW()&lt;=ROWS(Table1[]), INDEX(Table1[SurveyNo], ROW()), INDEX(Table2[SurveyNo], ROW()-ROWS(Table1[])))</f>
        <v>0</v>
      </c>
      <c r="B1121" s="23" cm="1">
        <f t="array" ref="B1121">IF(ROW()&lt;=ROWS(Table1[]), INDEX(Table1[Date], ROW()), INDEX(Table2[Date], ROW()-ROWS(Table1[])))</f>
        <v>45750</v>
      </c>
      <c r="C1121" cm="1">
        <f t="array" ref="C1121">IF(ROW()&lt;=ROWS(Table1[]), INDEX(Table1[SampleID], ROW()), INDEX(Table2[SampleID], ROW()-ROWS(Table1[])))</f>
        <v>0</v>
      </c>
      <c r="D1121" t="str" cm="1">
        <f t="array" ref="D1121">IF(ROW()&lt;=ROWS(Table1[]), INDEX(Table1[Survey], ROW()), INDEX(Table2[Survey], ROW()-ROWS(Table1[])))</f>
        <v>Salvage</v>
      </c>
      <c r="E1121" t="str" cm="1">
        <f t="array" ref="E1121">IF(ROW()&lt;=ROWS(Table1[]), INDEX(Table1[Station Code], ROW()), INDEX(Table2[Station], ROW()-ROWS(Table1[])))</f>
        <v>TFCF</v>
      </c>
      <c r="F1121" t="str" cm="1">
        <f t="array" ref="F1121">IF(ROW()&lt;=ROWS(Table1[]), INDEX(Table1[Region], ROW()), INDEX(Table2[Region], ROW()-ROWS(Table1[])))</f>
        <v>South</v>
      </c>
      <c r="G1121" cm="1">
        <f t="array" ref="G1121">IF(ROW()&lt;=ROWS(Table1[]), INDEX(Table1[Subregion], ROW()), INDEX(Table2[Subregion], ROW()-ROWS(Table1[])))</f>
        <v>0</v>
      </c>
      <c r="H1121" t="str" cm="1">
        <f t="array" ref="H1121">IF(ROW()&lt;=ROWS(Table1[]), INDEX(Table1[Stratum], ROW()), INDEX(Table2[Stratum], ROW()-ROWS(Table1[])))</f>
        <v>Southern Delta</v>
      </c>
      <c r="I1121" cm="1">
        <f t="array" ref="I1121">IF(ROW()&lt;=ROWS(Table1[]), INDEX(Table1[Fork Length], ROW()), INDEX(Table2[Length], ROW()-ROWS(Table1[])))</f>
        <v>30</v>
      </c>
      <c r="J1121" cm="1">
        <f t="array" ref="J1121">IF(ROW()&lt;=ROWS(Table1[]), INDEX(Table1[Catch], ROW()), INDEX(Table2[Frequency], ROW()-ROWS(Table1[])))</f>
        <v>1</v>
      </c>
      <c r="K1121" t="str" cm="1">
        <f t="array" ref="K1121">IF(ROW()&lt;=ROWS(Table1[]), INDEX(Table1[Life Stage], ROW()), INDEX(Table2[Life Stage], ROW()-ROWS(Table1[])))</f>
        <v>Juvenile</v>
      </c>
      <c r="L1121" s="50" cm="1">
        <f t="array" ref="L1121">IF(ROW()&lt;=ROWS(Table1[]), INDEX(Table1[SalvageSum], ROW()), INDEX(Table2[SalvageSum], ROW()-ROWS(Table1[])))</f>
        <v>1</v>
      </c>
      <c r="M1121" s="50" cm="1">
        <f t="array" ref="M1121">IF(ROW()&lt;=ROWS(Table1[]), INDEX(Table1[ExpSalv], ROW()), INDEX(Table2[ExpSalv], ROW()-ROWS(Table1[])))</f>
        <v>4</v>
      </c>
      <c r="N1121" t="str" cm="1">
        <f t="array" ref="N1121">IF(ROW()&lt;=ROWS(Table1[]), INDEX(Table1[Agency], ROW()), INDEX(Table2[Agency], ROW()-ROWS(Table1[])))</f>
        <v>Salvage</v>
      </c>
      <c r="O1121" cm="1">
        <f t="array" ref="O1121">IF(ROW()&lt;=ROWS(Table1[]), INDEX(Table1[Notes], ROW()), INDEX(Table2[Comments], ROW()-ROWS(Table1[])))</f>
        <v>0</v>
      </c>
    </row>
    <row r="1122" spans="1:15" x14ac:dyDescent="0.25">
      <c r="A1122" cm="1">
        <f t="array" ref="A1122">IF(ROW()&lt;=ROWS(Table1[]), INDEX(Table1[SurveyNo], ROW()), INDEX(Table2[SurveyNo], ROW()-ROWS(Table1[])))</f>
        <v>0</v>
      </c>
      <c r="B1122" s="23" cm="1">
        <f t="array" ref="B1122">IF(ROW()&lt;=ROWS(Table1[]), INDEX(Table1[Date], ROW()), INDEX(Table2[Date], ROW()-ROWS(Table1[])))</f>
        <v>45751</v>
      </c>
      <c r="C1122" cm="1">
        <f t="array" ref="C1122">IF(ROW()&lt;=ROWS(Table1[]), INDEX(Table1[SampleID], ROW()), INDEX(Table2[SampleID], ROW()-ROWS(Table1[])))</f>
        <v>0</v>
      </c>
      <c r="D1122" t="str" cm="1">
        <f t="array" ref="D1122">IF(ROW()&lt;=ROWS(Table1[]), INDEX(Table1[Survey], ROW()), INDEX(Table2[Survey], ROW()-ROWS(Table1[])))</f>
        <v>Salvage</v>
      </c>
      <c r="E1122" t="str" cm="1">
        <f t="array" ref="E1122">IF(ROW()&lt;=ROWS(Table1[]), INDEX(Table1[Station Code], ROW()), INDEX(Table2[Station], ROW()-ROWS(Table1[])))</f>
        <v>TFCF</v>
      </c>
      <c r="F1122" t="str" cm="1">
        <f t="array" ref="F1122">IF(ROW()&lt;=ROWS(Table1[]), INDEX(Table1[Region], ROW()), INDEX(Table2[Region], ROW()-ROWS(Table1[])))</f>
        <v>South</v>
      </c>
      <c r="G1122" cm="1">
        <f t="array" ref="G1122">IF(ROW()&lt;=ROWS(Table1[]), INDEX(Table1[Subregion], ROW()), INDEX(Table2[Subregion], ROW()-ROWS(Table1[])))</f>
        <v>0</v>
      </c>
      <c r="H1122" t="str" cm="1">
        <f t="array" ref="H1122">IF(ROW()&lt;=ROWS(Table1[]), INDEX(Table1[Stratum], ROW()), INDEX(Table2[Stratum], ROW()-ROWS(Table1[])))</f>
        <v>Southern Delta</v>
      </c>
      <c r="I1122" cm="1">
        <f t="array" ref="I1122">IF(ROW()&lt;=ROWS(Table1[]), INDEX(Table1[Fork Length], ROW()), INDEX(Table2[Length], ROW()-ROWS(Table1[])))</f>
        <v>28</v>
      </c>
      <c r="J1122" cm="1">
        <f t="array" ref="J1122">IF(ROW()&lt;=ROWS(Table1[]), INDEX(Table1[Catch], ROW()), INDEX(Table2[Frequency], ROW()-ROWS(Table1[])))</f>
        <v>1</v>
      </c>
      <c r="K1122" t="str" cm="1">
        <f t="array" ref="K1122">IF(ROW()&lt;=ROWS(Table1[]), INDEX(Table1[Life Stage], ROW()), INDEX(Table2[Life Stage], ROW()-ROWS(Table1[])))</f>
        <v>Juvenile</v>
      </c>
      <c r="L1122" s="50" cm="1">
        <f t="array" ref="L1122">IF(ROW()&lt;=ROWS(Table1[]), INDEX(Table1[SalvageSum], ROW()), INDEX(Table2[SalvageSum], ROW()-ROWS(Table1[])))</f>
        <v>1</v>
      </c>
      <c r="M1122" s="50" cm="1">
        <f t="array" ref="M1122">IF(ROW()&lt;=ROWS(Table1[]), INDEX(Table1[ExpSalv], ROW()), INDEX(Table2[ExpSalv], ROW()-ROWS(Table1[])))</f>
        <v>4</v>
      </c>
      <c r="N1122" t="str" cm="1">
        <f t="array" ref="N1122">IF(ROW()&lt;=ROWS(Table1[]), INDEX(Table1[Agency], ROW()), INDEX(Table2[Agency], ROW()-ROWS(Table1[])))</f>
        <v>Salvage</v>
      </c>
      <c r="O1122" cm="1">
        <f t="array" ref="O1122">IF(ROW()&lt;=ROWS(Table1[]), INDEX(Table1[Notes], ROW()), INDEX(Table2[Comments], ROW()-ROWS(Table1[])))</f>
        <v>0</v>
      </c>
    </row>
    <row r="1123" spans="1:15" x14ac:dyDescent="0.25">
      <c r="A1123" cm="1">
        <f t="array" ref="A1123">IF(ROW()&lt;=ROWS(Table1[]), INDEX(Table1[SurveyNo], ROW()), INDEX(Table2[SurveyNo], ROW()-ROWS(Table1[])))</f>
        <v>0</v>
      </c>
      <c r="B1123" s="23" cm="1">
        <f t="array" ref="B1123">IF(ROW()&lt;=ROWS(Table1[]), INDEX(Table1[Date], ROW()), INDEX(Table2[Date], ROW()-ROWS(Table1[])))</f>
        <v>45752</v>
      </c>
      <c r="C1123" cm="1">
        <f t="array" ref="C1123">IF(ROW()&lt;=ROWS(Table1[]), INDEX(Table1[SampleID], ROW()), INDEX(Table2[SampleID], ROW()-ROWS(Table1[])))</f>
        <v>0</v>
      </c>
      <c r="D1123" t="str" cm="1">
        <f t="array" ref="D1123">IF(ROW()&lt;=ROWS(Table1[]), INDEX(Table1[Survey], ROW()), INDEX(Table2[Survey], ROW()-ROWS(Table1[])))</f>
        <v>Salvage</v>
      </c>
      <c r="E1123" t="str" cm="1">
        <f t="array" ref="E1123">IF(ROW()&lt;=ROWS(Table1[]), INDEX(Table1[Station Code], ROW()), INDEX(Table2[Station], ROW()-ROWS(Table1[])))</f>
        <v>TFCF</v>
      </c>
      <c r="F1123" t="str" cm="1">
        <f t="array" ref="F1123">IF(ROW()&lt;=ROWS(Table1[]), INDEX(Table1[Region], ROW()), INDEX(Table2[Region], ROW()-ROWS(Table1[])))</f>
        <v>South</v>
      </c>
      <c r="G1123" cm="1">
        <f t="array" ref="G1123">IF(ROW()&lt;=ROWS(Table1[]), INDEX(Table1[Subregion], ROW()), INDEX(Table2[Subregion], ROW()-ROWS(Table1[])))</f>
        <v>0</v>
      </c>
      <c r="H1123" t="str" cm="1">
        <f t="array" ref="H1123">IF(ROW()&lt;=ROWS(Table1[]), INDEX(Table1[Stratum], ROW()), INDEX(Table2[Stratum], ROW()-ROWS(Table1[])))</f>
        <v>Southern Delta</v>
      </c>
      <c r="I1123" cm="1">
        <f t="array" ref="I1123">IF(ROW()&lt;=ROWS(Table1[]), INDEX(Table1[Fork Length], ROW()), INDEX(Table2[Length], ROW()-ROWS(Table1[])))</f>
        <v>34</v>
      </c>
      <c r="J1123" cm="1">
        <f t="array" ref="J1123">IF(ROW()&lt;=ROWS(Table1[]), INDEX(Table1[Catch], ROW()), INDEX(Table2[Frequency], ROW()-ROWS(Table1[])))</f>
        <v>1</v>
      </c>
      <c r="K1123" t="str" cm="1">
        <f t="array" ref="K1123">IF(ROW()&lt;=ROWS(Table1[]), INDEX(Table1[Life Stage], ROW()), INDEX(Table2[Life Stage], ROW()-ROWS(Table1[])))</f>
        <v>Juvenile</v>
      </c>
      <c r="L1123" s="50" cm="1">
        <f t="array" ref="L1123">IF(ROW()&lt;=ROWS(Table1[]), INDEX(Table1[SalvageSum], ROW()), INDEX(Table2[SalvageSum], ROW()-ROWS(Table1[])))</f>
        <v>1</v>
      </c>
      <c r="M1123" s="50" cm="1">
        <f t="array" ref="M1123">IF(ROW()&lt;=ROWS(Table1[]), INDEX(Table1[ExpSalv], ROW()), INDEX(Table2[ExpSalv], ROW()-ROWS(Table1[])))</f>
        <v>4</v>
      </c>
      <c r="N1123" t="str" cm="1">
        <f t="array" ref="N1123">IF(ROW()&lt;=ROWS(Table1[]), INDEX(Table1[Agency], ROW()), INDEX(Table2[Agency], ROW()-ROWS(Table1[])))</f>
        <v>Salvage</v>
      </c>
      <c r="O1123" cm="1">
        <f t="array" ref="O1123">IF(ROW()&lt;=ROWS(Table1[]), INDEX(Table1[Notes], ROW()), INDEX(Table2[Comments], ROW()-ROWS(Table1[])))</f>
        <v>0</v>
      </c>
    </row>
    <row r="1124" spans="1:15" x14ac:dyDescent="0.25">
      <c r="A1124" cm="1">
        <f t="array" ref="A1124">IF(ROW()&lt;=ROWS(Table1[]), INDEX(Table1[SurveyNo], ROW()), INDEX(Table2[SurveyNo], ROW()-ROWS(Table1[])))</f>
        <v>0</v>
      </c>
      <c r="B1124" s="23" cm="1">
        <f t="array" ref="B1124">IF(ROW()&lt;=ROWS(Table1[]), INDEX(Table1[Date], ROW()), INDEX(Table2[Date], ROW()-ROWS(Table1[])))</f>
        <v>45754</v>
      </c>
      <c r="C1124" cm="1">
        <f t="array" ref="C1124">IF(ROW()&lt;=ROWS(Table1[]), INDEX(Table1[SampleID], ROW()), INDEX(Table2[SampleID], ROW()-ROWS(Table1[])))</f>
        <v>0</v>
      </c>
      <c r="D1124" t="str" cm="1">
        <f t="array" ref="D1124">IF(ROW()&lt;=ROWS(Table1[]), INDEX(Table1[Survey], ROW()), INDEX(Table2[Survey], ROW()-ROWS(Table1[])))</f>
        <v>Salvage</v>
      </c>
      <c r="E1124" t="str" cm="1">
        <f t="array" ref="E1124">IF(ROW()&lt;=ROWS(Table1[]), INDEX(Table1[Station Code], ROW()), INDEX(Table2[Station], ROW()-ROWS(Table1[])))</f>
        <v>TFCF</v>
      </c>
      <c r="F1124" t="str" cm="1">
        <f t="array" ref="F1124">IF(ROW()&lt;=ROWS(Table1[]), INDEX(Table1[Region], ROW()), INDEX(Table2[Region], ROW()-ROWS(Table1[])))</f>
        <v>South</v>
      </c>
      <c r="G1124" cm="1">
        <f t="array" ref="G1124">IF(ROW()&lt;=ROWS(Table1[]), INDEX(Table1[Subregion], ROW()), INDEX(Table2[Subregion], ROW()-ROWS(Table1[])))</f>
        <v>0</v>
      </c>
      <c r="H1124" t="str" cm="1">
        <f t="array" ref="H1124">IF(ROW()&lt;=ROWS(Table1[]), INDEX(Table1[Stratum], ROW()), INDEX(Table2[Stratum], ROW()-ROWS(Table1[])))</f>
        <v>Southern Delta</v>
      </c>
      <c r="I1124" cm="1">
        <f t="array" ref="I1124">IF(ROW()&lt;=ROWS(Table1[]), INDEX(Table1[Fork Length], ROW()), INDEX(Table2[Length], ROW()-ROWS(Table1[])))</f>
        <v>39</v>
      </c>
      <c r="J1124" cm="1">
        <f t="array" ref="J1124">IF(ROW()&lt;=ROWS(Table1[]), INDEX(Table1[Catch], ROW()), INDEX(Table2[Frequency], ROW()-ROWS(Table1[])))</f>
        <v>1</v>
      </c>
      <c r="K1124" t="str" cm="1">
        <f t="array" ref="K1124">IF(ROW()&lt;=ROWS(Table1[]), INDEX(Table1[Life Stage], ROW()), INDEX(Table2[Life Stage], ROW()-ROWS(Table1[])))</f>
        <v>Juvenile</v>
      </c>
      <c r="L1124" s="50" cm="1">
        <f t="array" ref="L1124">IF(ROW()&lt;=ROWS(Table1[]), INDEX(Table1[SalvageSum], ROW()), INDEX(Table2[SalvageSum], ROW()-ROWS(Table1[])))</f>
        <v>1</v>
      </c>
      <c r="M1124" s="50" cm="1">
        <f t="array" ref="M1124">IF(ROW()&lt;=ROWS(Table1[]), INDEX(Table1[ExpSalv], ROW()), INDEX(Table2[ExpSalv], ROW()-ROWS(Table1[])))</f>
        <v>4</v>
      </c>
      <c r="N1124" t="str" cm="1">
        <f t="array" ref="N1124">IF(ROW()&lt;=ROWS(Table1[]), INDEX(Table1[Agency], ROW()), INDEX(Table2[Agency], ROW()-ROWS(Table1[])))</f>
        <v>Salvage</v>
      </c>
      <c r="O1124" cm="1">
        <f t="array" ref="O1124">IF(ROW()&lt;=ROWS(Table1[]), INDEX(Table1[Notes], ROW()), INDEX(Table2[Comments], ROW()-ROWS(Table1[])))</f>
        <v>0</v>
      </c>
    </row>
    <row r="1125" spans="1:15" x14ac:dyDescent="0.25">
      <c r="A1125" cm="1">
        <f t="array" ref="A1125">IF(ROW()&lt;=ROWS(Table1[]), INDEX(Table1[SurveyNo], ROW()), INDEX(Table2[SurveyNo], ROW()-ROWS(Table1[])))</f>
        <v>0</v>
      </c>
      <c r="B1125" s="23" cm="1">
        <f t="array" ref="B1125">IF(ROW()&lt;=ROWS(Table1[]), INDEX(Table1[Date], ROW()), INDEX(Table2[Date], ROW()-ROWS(Table1[])))</f>
        <v>45754</v>
      </c>
      <c r="C1125" cm="1">
        <f t="array" ref="C1125">IF(ROW()&lt;=ROWS(Table1[]), INDEX(Table1[SampleID], ROW()), INDEX(Table2[SampleID], ROW()-ROWS(Table1[])))</f>
        <v>0</v>
      </c>
      <c r="D1125" t="str" cm="1">
        <f t="array" ref="D1125">IF(ROW()&lt;=ROWS(Table1[]), INDEX(Table1[Survey], ROW()), INDEX(Table2[Survey], ROW()-ROWS(Table1[])))</f>
        <v>Salvage</v>
      </c>
      <c r="E1125" t="str" cm="1">
        <f t="array" ref="E1125">IF(ROW()&lt;=ROWS(Table1[]), INDEX(Table1[Station Code], ROW()), INDEX(Table2[Station], ROW()-ROWS(Table1[])))</f>
        <v>TFCF</v>
      </c>
      <c r="F1125" t="str" cm="1">
        <f t="array" ref="F1125">IF(ROW()&lt;=ROWS(Table1[]), INDEX(Table1[Region], ROW()), INDEX(Table2[Region], ROW()-ROWS(Table1[])))</f>
        <v>South</v>
      </c>
      <c r="G1125" cm="1">
        <f t="array" ref="G1125">IF(ROW()&lt;=ROWS(Table1[]), INDEX(Table1[Subregion], ROW()), INDEX(Table2[Subregion], ROW()-ROWS(Table1[])))</f>
        <v>0</v>
      </c>
      <c r="H1125" t="str" cm="1">
        <f t="array" ref="H1125">IF(ROW()&lt;=ROWS(Table1[]), INDEX(Table1[Stratum], ROW()), INDEX(Table2[Stratum], ROW()-ROWS(Table1[])))</f>
        <v>Southern Delta</v>
      </c>
      <c r="I1125" cm="1">
        <f t="array" ref="I1125">IF(ROW()&lt;=ROWS(Table1[]), INDEX(Table1[Fork Length], ROW()), INDEX(Table2[Length], ROW()-ROWS(Table1[])))</f>
        <v>26</v>
      </c>
      <c r="J1125" cm="1">
        <f t="array" ref="J1125">IF(ROW()&lt;=ROWS(Table1[]), INDEX(Table1[Catch], ROW()), INDEX(Table2[Frequency], ROW()-ROWS(Table1[])))</f>
        <v>1</v>
      </c>
      <c r="K1125" t="str" cm="1">
        <f t="array" ref="K1125">IF(ROW()&lt;=ROWS(Table1[]), INDEX(Table1[Life Stage], ROW()), INDEX(Table2[Life Stage], ROW()-ROWS(Table1[])))</f>
        <v>Juvenile</v>
      </c>
      <c r="L1125" s="50" cm="1">
        <f t="array" ref="L1125">IF(ROW()&lt;=ROWS(Table1[]), INDEX(Table1[SalvageSum], ROW()), INDEX(Table2[SalvageSum], ROW()-ROWS(Table1[])))</f>
        <v>1</v>
      </c>
      <c r="M1125" s="50" cm="1">
        <f t="array" ref="M1125">IF(ROW()&lt;=ROWS(Table1[]), INDEX(Table1[ExpSalv], ROW()), INDEX(Table2[ExpSalv], ROW()-ROWS(Table1[])))</f>
        <v>4</v>
      </c>
      <c r="N1125" t="str" cm="1">
        <f t="array" ref="N1125">IF(ROW()&lt;=ROWS(Table1[]), INDEX(Table1[Agency], ROW()), INDEX(Table2[Agency], ROW()-ROWS(Table1[])))</f>
        <v>Salvage</v>
      </c>
      <c r="O1125" cm="1">
        <f t="array" ref="O1125">IF(ROW()&lt;=ROWS(Table1[]), INDEX(Table1[Notes], ROW()), INDEX(Table2[Comments], ROW()-ROWS(Table1[])))</f>
        <v>0</v>
      </c>
    </row>
    <row r="1126" spans="1:15" x14ac:dyDescent="0.25">
      <c r="A1126" cm="1">
        <f t="array" ref="A1126">IF(ROW()&lt;=ROWS(Table1[]), INDEX(Table1[SurveyNo], ROW()), INDEX(Table2[SurveyNo], ROW()-ROWS(Table1[])))</f>
        <v>0</v>
      </c>
      <c r="B1126" s="23" cm="1">
        <f t="array" ref="B1126">IF(ROW()&lt;=ROWS(Table1[]), INDEX(Table1[Date], ROW()), INDEX(Table2[Date], ROW()-ROWS(Table1[])))</f>
        <v>45755</v>
      </c>
      <c r="C1126" cm="1">
        <f t="array" ref="C1126">IF(ROW()&lt;=ROWS(Table1[]), INDEX(Table1[SampleID], ROW()), INDEX(Table2[SampleID], ROW()-ROWS(Table1[])))</f>
        <v>0</v>
      </c>
      <c r="D1126" t="str" cm="1">
        <f t="array" ref="D1126">IF(ROW()&lt;=ROWS(Table1[]), INDEX(Table1[Survey], ROW()), INDEX(Table2[Survey], ROW()-ROWS(Table1[])))</f>
        <v>Salvage</v>
      </c>
      <c r="E1126" t="str" cm="1">
        <f t="array" ref="E1126">IF(ROW()&lt;=ROWS(Table1[]), INDEX(Table1[Station Code], ROW()), INDEX(Table2[Station], ROW()-ROWS(Table1[])))</f>
        <v>TFCF</v>
      </c>
      <c r="F1126" t="str" cm="1">
        <f t="array" ref="F1126">IF(ROW()&lt;=ROWS(Table1[]), INDEX(Table1[Region], ROW()), INDEX(Table2[Region], ROW()-ROWS(Table1[])))</f>
        <v>South</v>
      </c>
      <c r="G1126" cm="1">
        <f t="array" ref="G1126">IF(ROW()&lt;=ROWS(Table1[]), INDEX(Table1[Subregion], ROW()), INDEX(Table2[Subregion], ROW()-ROWS(Table1[])))</f>
        <v>0</v>
      </c>
      <c r="H1126" t="str" cm="1">
        <f t="array" ref="H1126">IF(ROW()&lt;=ROWS(Table1[]), INDEX(Table1[Stratum], ROW()), INDEX(Table2[Stratum], ROW()-ROWS(Table1[])))</f>
        <v>Southern Delta</v>
      </c>
      <c r="I1126" cm="1">
        <f t="array" ref="I1126">IF(ROW()&lt;=ROWS(Table1[]), INDEX(Table1[Fork Length], ROW()), INDEX(Table2[Length], ROW()-ROWS(Table1[])))</f>
        <v>28</v>
      </c>
      <c r="J1126" cm="1">
        <f t="array" ref="J1126">IF(ROW()&lt;=ROWS(Table1[]), INDEX(Table1[Catch], ROW()), INDEX(Table2[Frequency], ROW()-ROWS(Table1[])))</f>
        <v>1</v>
      </c>
      <c r="K1126" t="str" cm="1">
        <f t="array" ref="K1126">IF(ROW()&lt;=ROWS(Table1[]), INDEX(Table1[Life Stage], ROW()), INDEX(Table2[Life Stage], ROW()-ROWS(Table1[])))</f>
        <v>Juvenile</v>
      </c>
      <c r="L1126" s="50" cm="1">
        <f t="array" ref="L1126">IF(ROW()&lt;=ROWS(Table1[]), INDEX(Table1[SalvageSum], ROW()), INDEX(Table2[SalvageSum], ROW()-ROWS(Table1[])))</f>
        <v>1</v>
      </c>
      <c r="M1126" s="50" cm="1">
        <f t="array" ref="M1126">IF(ROW()&lt;=ROWS(Table1[]), INDEX(Table1[ExpSalv], ROW()), INDEX(Table2[ExpSalv], ROW()-ROWS(Table1[])))</f>
        <v>4</v>
      </c>
      <c r="N1126" t="str" cm="1">
        <f t="array" ref="N1126">IF(ROW()&lt;=ROWS(Table1[]), INDEX(Table1[Agency], ROW()), INDEX(Table2[Agency], ROW()-ROWS(Table1[])))</f>
        <v>Salvage</v>
      </c>
      <c r="O1126" cm="1">
        <f t="array" ref="O1126">IF(ROW()&lt;=ROWS(Table1[]), INDEX(Table1[Notes], ROW()), INDEX(Table2[Comments], ROW()-ROWS(Table1[])))</f>
        <v>0</v>
      </c>
    </row>
    <row r="1127" spans="1:15" x14ac:dyDescent="0.25">
      <c r="A1127" cm="1">
        <f t="array" ref="A1127">IF(ROW()&lt;=ROWS(Table1[]), INDEX(Table1[SurveyNo], ROW()), INDEX(Table2[SurveyNo], ROW()-ROWS(Table1[])))</f>
        <v>0</v>
      </c>
      <c r="B1127" s="23" cm="1">
        <f t="array" ref="B1127">IF(ROW()&lt;=ROWS(Table1[]), INDEX(Table1[Date], ROW()), INDEX(Table2[Date], ROW()-ROWS(Table1[])))</f>
        <v>45755</v>
      </c>
      <c r="C1127" cm="1">
        <f t="array" ref="C1127">IF(ROW()&lt;=ROWS(Table1[]), INDEX(Table1[SampleID], ROW()), INDEX(Table2[SampleID], ROW()-ROWS(Table1[])))</f>
        <v>0</v>
      </c>
      <c r="D1127" t="str" cm="1">
        <f t="array" ref="D1127">IF(ROW()&lt;=ROWS(Table1[]), INDEX(Table1[Survey], ROW()), INDEX(Table2[Survey], ROW()-ROWS(Table1[])))</f>
        <v>Salvage</v>
      </c>
      <c r="E1127" t="str" cm="1">
        <f t="array" ref="E1127">IF(ROW()&lt;=ROWS(Table1[]), INDEX(Table1[Station Code], ROW()), INDEX(Table2[Station], ROW()-ROWS(Table1[])))</f>
        <v>TFCF</v>
      </c>
      <c r="F1127" t="str" cm="1">
        <f t="array" ref="F1127">IF(ROW()&lt;=ROWS(Table1[]), INDEX(Table1[Region], ROW()), INDEX(Table2[Region], ROW()-ROWS(Table1[])))</f>
        <v>South</v>
      </c>
      <c r="G1127" cm="1">
        <f t="array" ref="G1127">IF(ROW()&lt;=ROWS(Table1[]), INDEX(Table1[Subregion], ROW()), INDEX(Table2[Subregion], ROW()-ROWS(Table1[])))</f>
        <v>0</v>
      </c>
      <c r="H1127" t="str" cm="1">
        <f t="array" ref="H1127">IF(ROW()&lt;=ROWS(Table1[]), INDEX(Table1[Stratum], ROW()), INDEX(Table2[Stratum], ROW()-ROWS(Table1[])))</f>
        <v>Southern Delta</v>
      </c>
      <c r="I1127" cm="1">
        <f t="array" ref="I1127">IF(ROW()&lt;=ROWS(Table1[]), INDEX(Table1[Fork Length], ROW()), INDEX(Table2[Length], ROW()-ROWS(Table1[])))</f>
        <v>27</v>
      </c>
      <c r="J1127" cm="1">
        <f t="array" ref="J1127">IF(ROW()&lt;=ROWS(Table1[]), INDEX(Table1[Catch], ROW()), INDEX(Table2[Frequency], ROW()-ROWS(Table1[])))</f>
        <v>1</v>
      </c>
      <c r="K1127" t="str" cm="1">
        <f t="array" ref="K1127">IF(ROW()&lt;=ROWS(Table1[]), INDEX(Table1[Life Stage], ROW()), INDEX(Table2[Life Stage], ROW()-ROWS(Table1[])))</f>
        <v>Juvenile</v>
      </c>
      <c r="L1127" s="50" cm="1">
        <f t="array" ref="L1127">IF(ROW()&lt;=ROWS(Table1[]), INDEX(Table1[SalvageSum], ROW()), INDEX(Table2[SalvageSum], ROW()-ROWS(Table1[])))</f>
        <v>1</v>
      </c>
      <c r="M1127" s="50" cm="1">
        <f t="array" ref="M1127">IF(ROW()&lt;=ROWS(Table1[]), INDEX(Table1[ExpSalv], ROW()), INDEX(Table2[ExpSalv], ROW()-ROWS(Table1[])))</f>
        <v>4</v>
      </c>
      <c r="N1127" t="str" cm="1">
        <f t="array" ref="N1127">IF(ROW()&lt;=ROWS(Table1[]), INDEX(Table1[Agency], ROW()), INDEX(Table2[Agency], ROW()-ROWS(Table1[])))</f>
        <v>Salvage</v>
      </c>
      <c r="O1127" cm="1">
        <f t="array" ref="O1127">IF(ROW()&lt;=ROWS(Table1[]), INDEX(Table1[Notes], ROW()), INDEX(Table2[Comments], ROW()-ROWS(Table1[])))</f>
        <v>0</v>
      </c>
    </row>
    <row r="1128" spans="1:15" x14ac:dyDescent="0.25">
      <c r="A1128" cm="1">
        <f t="array" ref="A1128">IF(ROW()&lt;=ROWS(Table1[]), INDEX(Table1[SurveyNo], ROW()), INDEX(Table2[SurveyNo], ROW()-ROWS(Table1[])))</f>
        <v>0</v>
      </c>
      <c r="B1128" s="23" cm="1">
        <f t="array" ref="B1128">IF(ROW()&lt;=ROWS(Table1[]), INDEX(Table1[Date], ROW()), INDEX(Table2[Date], ROW()-ROWS(Table1[])))</f>
        <v>45756</v>
      </c>
      <c r="C1128" cm="1">
        <f t="array" ref="C1128">IF(ROW()&lt;=ROWS(Table1[]), INDEX(Table1[SampleID], ROW()), INDEX(Table2[SampleID], ROW()-ROWS(Table1[])))</f>
        <v>0</v>
      </c>
      <c r="D1128" t="str" cm="1">
        <f t="array" ref="D1128">IF(ROW()&lt;=ROWS(Table1[]), INDEX(Table1[Survey], ROW()), INDEX(Table2[Survey], ROW()-ROWS(Table1[])))</f>
        <v>Salvage</v>
      </c>
      <c r="E1128" t="str" cm="1">
        <f t="array" ref="E1128">IF(ROW()&lt;=ROWS(Table1[]), INDEX(Table1[Station Code], ROW()), INDEX(Table2[Station], ROW()-ROWS(Table1[])))</f>
        <v>TFCF</v>
      </c>
      <c r="F1128" t="str" cm="1">
        <f t="array" ref="F1128">IF(ROW()&lt;=ROWS(Table1[]), INDEX(Table1[Region], ROW()), INDEX(Table2[Region], ROW()-ROWS(Table1[])))</f>
        <v>South</v>
      </c>
      <c r="G1128" cm="1">
        <f t="array" ref="G1128">IF(ROW()&lt;=ROWS(Table1[]), INDEX(Table1[Subregion], ROW()), INDEX(Table2[Subregion], ROW()-ROWS(Table1[])))</f>
        <v>0</v>
      </c>
      <c r="H1128" t="str" cm="1">
        <f t="array" ref="H1128">IF(ROW()&lt;=ROWS(Table1[]), INDEX(Table1[Stratum], ROW()), INDEX(Table2[Stratum], ROW()-ROWS(Table1[])))</f>
        <v>Southern Delta</v>
      </c>
      <c r="I1128" cm="1">
        <f t="array" ref="I1128">IF(ROW()&lt;=ROWS(Table1[]), INDEX(Table1[Fork Length], ROW()), INDEX(Table2[Length], ROW()-ROWS(Table1[])))</f>
        <v>26</v>
      </c>
      <c r="J1128" cm="1">
        <f t="array" ref="J1128">IF(ROW()&lt;=ROWS(Table1[]), INDEX(Table1[Catch], ROW()), INDEX(Table2[Frequency], ROW()-ROWS(Table1[])))</f>
        <v>1</v>
      </c>
      <c r="K1128" t="str" cm="1">
        <f t="array" ref="K1128">IF(ROW()&lt;=ROWS(Table1[]), INDEX(Table1[Life Stage], ROW()), INDEX(Table2[Life Stage], ROW()-ROWS(Table1[])))</f>
        <v>Juvenile</v>
      </c>
      <c r="L1128" s="50" cm="1">
        <f t="array" ref="L1128">IF(ROW()&lt;=ROWS(Table1[]), INDEX(Table1[SalvageSum], ROW()), INDEX(Table2[SalvageSum], ROW()-ROWS(Table1[])))</f>
        <v>1</v>
      </c>
      <c r="M1128" s="50" cm="1">
        <f t="array" ref="M1128">IF(ROW()&lt;=ROWS(Table1[]), INDEX(Table1[ExpSalv], ROW()), INDEX(Table2[ExpSalv], ROW()-ROWS(Table1[])))</f>
        <v>4</v>
      </c>
      <c r="N1128" t="str" cm="1">
        <f t="array" ref="N1128">IF(ROW()&lt;=ROWS(Table1[]), INDEX(Table1[Agency], ROW()), INDEX(Table2[Agency], ROW()-ROWS(Table1[])))</f>
        <v>Salvage</v>
      </c>
      <c r="O1128" cm="1">
        <f t="array" ref="O1128">IF(ROW()&lt;=ROWS(Table1[]), INDEX(Table1[Notes], ROW()), INDEX(Table2[Comments], ROW()-ROWS(Table1[])))</f>
        <v>0</v>
      </c>
    </row>
    <row r="1129" spans="1:15" x14ac:dyDescent="0.25">
      <c r="A1129" cm="1">
        <f t="array" ref="A1129">IF(ROW()&lt;=ROWS(Table1[]), INDEX(Table1[SurveyNo], ROW()), INDEX(Table2[SurveyNo], ROW()-ROWS(Table1[])))</f>
        <v>0</v>
      </c>
      <c r="B1129" s="23" cm="1">
        <f t="array" ref="B1129">IF(ROW()&lt;=ROWS(Table1[]), INDEX(Table1[Date], ROW()), INDEX(Table2[Date], ROW()-ROWS(Table1[])))</f>
        <v>45757</v>
      </c>
      <c r="C1129" cm="1">
        <f t="array" ref="C1129">IF(ROW()&lt;=ROWS(Table1[]), INDEX(Table1[SampleID], ROW()), INDEX(Table2[SampleID], ROW()-ROWS(Table1[])))</f>
        <v>0</v>
      </c>
      <c r="D1129" t="str" cm="1">
        <f t="array" ref="D1129">IF(ROW()&lt;=ROWS(Table1[]), INDEX(Table1[Survey], ROW()), INDEX(Table2[Survey], ROW()-ROWS(Table1[])))</f>
        <v>Salvage</v>
      </c>
      <c r="E1129" t="str" cm="1">
        <f t="array" ref="E1129">IF(ROW()&lt;=ROWS(Table1[]), INDEX(Table1[Station Code], ROW()), INDEX(Table2[Station], ROW()-ROWS(Table1[])))</f>
        <v>TFCF</v>
      </c>
      <c r="F1129" t="str" cm="1">
        <f t="array" ref="F1129">IF(ROW()&lt;=ROWS(Table1[]), INDEX(Table1[Region], ROW()), INDEX(Table2[Region], ROW()-ROWS(Table1[])))</f>
        <v>South</v>
      </c>
      <c r="G1129" cm="1">
        <f t="array" ref="G1129">IF(ROW()&lt;=ROWS(Table1[]), INDEX(Table1[Subregion], ROW()), INDEX(Table2[Subregion], ROW()-ROWS(Table1[])))</f>
        <v>0</v>
      </c>
      <c r="H1129" t="str" cm="1">
        <f t="array" ref="H1129">IF(ROW()&lt;=ROWS(Table1[]), INDEX(Table1[Stratum], ROW()), INDEX(Table2[Stratum], ROW()-ROWS(Table1[])))</f>
        <v>Southern Delta</v>
      </c>
      <c r="I1129" cm="1">
        <f t="array" ref="I1129">IF(ROW()&lt;=ROWS(Table1[]), INDEX(Table1[Fork Length], ROW()), INDEX(Table2[Length], ROW()-ROWS(Table1[])))</f>
        <v>30</v>
      </c>
      <c r="J1129" cm="1">
        <f t="array" ref="J1129">IF(ROW()&lt;=ROWS(Table1[]), INDEX(Table1[Catch], ROW()), INDEX(Table2[Frequency], ROW()-ROWS(Table1[])))</f>
        <v>1</v>
      </c>
      <c r="K1129" t="str" cm="1">
        <f t="array" ref="K1129">IF(ROW()&lt;=ROWS(Table1[]), INDEX(Table1[Life Stage], ROW()), INDEX(Table2[Life Stage], ROW()-ROWS(Table1[])))</f>
        <v>Juvenile</v>
      </c>
      <c r="L1129" s="50" cm="1">
        <f t="array" ref="L1129">IF(ROW()&lt;=ROWS(Table1[]), INDEX(Table1[SalvageSum], ROW()), INDEX(Table2[SalvageSum], ROW()-ROWS(Table1[])))</f>
        <v>1</v>
      </c>
      <c r="M1129" s="50" cm="1">
        <f t="array" ref="M1129">IF(ROW()&lt;=ROWS(Table1[]), INDEX(Table1[ExpSalv], ROW()), INDEX(Table2[ExpSalv], ROW()-ROWS(Table1[])))</f>
        <v>4</v>
      </c>
      <c r="N1129" t="str" cm="1">
        <f t="array" ref="N1129">IF(ROW()&lt;=ROWS(Table1[]), INDEX(Table1[Agency], ROW()), INDEX(Table2[Agency], ROW()-ROWS(Table1[])))</f>
        <v>Salvage</v>
      </c>
      <c r="O1129" cm="1">
        <f t="array" ref="O1129">IF(ROW()&lt;=ROWS(Table1[]), INDEX(Table1[Notes], ROW()), INDEX(Table2[Comments], ROW()-ROWS(Table1[])))</f>
        <v>0</v>
      </c>
    </row>
    <row r="1130" spans="1:15" x14ac:dyDescent="0.25">
      <c r="A1130" cm="1">
        <f t="array" ref="A1130">IF(ROW()&lt;=ROWS(Table1[]), INDEX(Table1[SurveyNo], ROW()), INDEX(Table2[SurveyNo], ROW()-ROWS(Table1[])))</f>
        <v>0</v>
      </c>
      <c r="B1130" s="23" cm="1">
        <f t="array" ref="B1130">IF(ROW()&lt;=ROWS(Table1[]), INDEX(Table1[Date], ROW()), INDEX(Table2[Date], ROW()-ROWS(Table1[])))</f>
        <v>45757</v>
      </c>
      <c r="C1130" cm="1">
        <f t="array" ref="C1130">IF(ROW()&lt;=ROWS(Table1[]), INDEX(Table1[SampleID], ROW()), INDEX(Table2[SampleID], ROW()-ROWS(Table1[])))</f>
        <v>0</v>
      </c>
      <c r="D1130" t="str" cm="1">
        <f t="array" ref="D1130">IF(ROW()&lt;=ROWS(Table1[]), INDEX(Table1[Survey], ROW()), INDEX(Table2[Survey], ROW()-ROWS(Table1[])))</f>
        <v>Salvage</v>
      </c>
      <c r="E1130" t="str" cm="1">
        <f t="array" ref="E1130">IF(ROW()&lt;=ROWS(Table1[]), INDEX(Table1[Station Code], ROW()), INDEX(Table2[Station], ROW()-ROWS(Table1[])))</f>
        <v>TFCF</v>
      </c>
      <c r="F1130" t="str" cm="1">
        <f t="array" ref="F1130">IF(ROW()&lt;=ROWS(Table1[]), INDEX(Table1[Region], ROW()), INDEX(Table2[Region], ROW()-ROWS(Table1[])))</f>
        <v>South</v>
      </c>
      <c r="G1130" cm="1">
        <f t="array" ref="G1130">IF(ROW()&lt;=ROWS(Table1[]), INDEX(Table1[Subregion], ROW()), INDEX(Table2[Subregion], ROW()-ROWS(Table1[])))</f>
        <v>0</v>
      </c>
      <c r="H1130" t="str" cm="1">
        <f t="array" ref="H1130">IF(ROW()&lt;=ROWS(Table1[]), INDEX(Table1[Stratum], ROW()), INDEX(Table2[Stratum], ROW()-ROWS(Table1[])))</f>
        <v>Southern Delta</v>
      </c>
      <c r="I1130" cm="1">
        <f t="array" ref="I1130">IF(ROW()&lt;=ROWS(Table1[]), INDEX(Table1[Fork Length], ROW()), INDEX(Table2[Length], ROW()-ROWS(Table1[])))</f>
        <v>22</v>
      </c>
      <c r="J1130" cm="1">
        <f t="array" ref="J1130">IF(ROW()&lt;=ROWS(Table1[]), INDEX(Table1[Catch], ROW()), INDEX(Table2[Frequency], ROW()-ROWS(Table1[])))</f>
        <v>1</v>
      </c>
      <c r="K1130" t="str" cm="1">
        <f t="array" ref="K1130">IF(ROW()&lt;=ROWS(Table1[]), INDEX(Table1[Life Stage], ROW()), INDEX(Table2[Life Stage], ROW()-ROWS(Table1[])))</f>
        <v>Juvenile</v>
      </c>
      <c r="L1130" s="50" cm="1">
        <f t="array" ref="L1130">IF(ROW()&lt;=ROWS(Table1[]), INDEX(Table1[SalvageSum], ROW()), INDEX(Table2[SalvageSum], ROW()-ROWS(Table1[])))</f>
        <v>1</v>
      </c>
      <c r="M1130" s="50" cm="1">
        <f t="array" ref="M1130">IF(ROW()&lt;=ROWS(Table1[]), INDEX(Table1[ExpSalv], ROW()), INDEX(Table2[ExpSalv], ROW()-ROWS(Table1[])))</f>
        <v>4</v>
      </c>
      <c r="N1130" t="str" cm="1">
        <f t="array" ref="N1130">IF(ROW()&lt;=ROWS(Table1[]), INDEX(Table1[Agency], ROW()), INDEX(Table2[Agency], ROW()-ROWS(Table1[])))</f>
        <v>Salvage</v>
      </c>
      <c r="O1130" cm="1">
        <f t="array" ref="O1130">IF(ROW()&lt;=ROWS(Table1[]), INDEX(Table1[Notes], ROW()), INDEX(Table2[Comments], ROW()-ROWS(Table1[])))</f>
        <v>0</v>
      </c>
    </row>
    <row r="1131" spans="1:15" x14ac:dyDescent="0.25">
      <c r="A1131" cm="1">
        <f t="array" ref="A1131">IF(ROW()&lt;=ROWS(Table1[]), INDEX(Table1[SurveyNo], ROW()), INDEX(Table2[SurveyNo], ROW()-ROWS(Table1[])))</f>
        <v>0</v>
      </c>
      <c r="B1131" s="23" cm="1">
        <f t="array" ref="B1131">IF(ROW()&lt;=ROWS(Table1[]), INDEX(Table1[Date], ROW()), INDEX(Table2[Date], ROW()-ROWS(Table1[])))</f>
        <v>45757</v>
      </c>
      <c r="C1131" cm="1">
        <f t="array" ref="C1131">IF(ROW()&lt;=ROWS(Table1[]), INDEX(Table1[SampleID], ROW()), INDEX(Table2[SampleID], ROW()-ROWS(Table1[])))</f>
        <v>0</v>
      </c>
      <c r="D1131" t="str" cm="1">
        <f t="array" ref="D1131">IF(ROW()&lt;=ROWS(Table1[]), INDEX(Table1[Survey], ROW()), INDEX(Table2[Survey], ROW()-ROWS(Table1[])))</f>
        <v>Salvage</v>
      </c>
      <c r="E1131" t="str" cm="1">
        <f t="array" ref="E1131">IF(ROW()&lt;=ROWS(Table1[]), INDEX(Table1[Station Code], ROW()), INDEX(Table2[Station], ROW()-ROWS(Table1[])))</f>
        <v>TFCF</v>
      </c>
      <c r="F1131" t="str" cm="1">
        <f t="array" ref="F1131">IF(ROW()&lt;=ROWS(Table1[]), INDEX(Table1[Region], ROW()), INDEX(Table2[Region], ROW()-ROWS(Table1[])))</f>
        <v>South</v>
      </c>
      <c r="G1131" cm="1">
        <f t="array" ref="G1131">IF(ROW()&lt;=ROWS(Table1[]), INDEX(Table1[Subregion], ROW()), INDEX(Table2[Subregion], ROW()-ROWS(Table1[])))</f>
        <v>0</v>
      </c>
      <c r="H1131" t="str" cm="1">
        <f t="array" ref="H1131">IF(ROW()&lt;=ROWS(Table1[]), INDEX(Table1[Stratum], ROW()), INDEX(Table2[Stratum], ROW()-ROWS(Table1[])))</f>
        <v>Southern Delta</v>
      </c>
      <c r="I1131" cm="1">
        <f t="array" ref="I1131">IF(ROW()&lt;=ROWS(Table1[]), INDEX(Table1[Fork Length], ROW()), INDEX(Table2[Length], ROW()-ROWS(Table1[])))</f>
        <v>23</v>
      </c>
      <c r="J1131" cm="1">
        <f t="array" ref="J1131">IF(ROW()&lt;=ROWS(Table1[]), INDEX(Table1[Catch], ROW()), INDEX(Table2[Frequency], ROW()-ROWS(Table1[])))</f>
        <v>1</v>
      </c>
      <c r="K1131" t="str" cm="1">
        <f t="array" ref="K1131">IF(ROW()&lt;=ROWS(Table1[]), INDEX(Table1[Life Stage], ROW()), INDEX(Table2[Life Stage], ROW()-ROWS(Table1[])))</f>
        <v>Juvenile</v>
      </c>
      <c r="L1131" s="50" cm="1">
        <f t="array" ref="L1131">IF(ROW()&lt;=ROWS(Table1[]), INDEX(Table1[SalvageSum], ROW()), INDEX(Table2[SalvageSum], ROW()-ROWS(Table1[])))</f>
        <v>1</v>
      </c>
      <c r="M1131" s="50" cm="1">
        <f t="array" ref="M1131">IF(ROW()&lt;=ROWS(Table1[]), INDEX(Table1[ExpSalv], ROW()), INDEX(Table2[ExpSalv], ROW()-ROWS(Table1[])))</f>
        <v>4</v>
      </c>
      <c r="N1131" t="str" cm="1">
        <f t="array" ref="N1131">IF(ROW()&lt;=ROWS(Table1[]), INDEX(Table1[Agency], ROW()), INDEX(Table2[Agency], ROW()-ROWS(Table1[])))</f>
        <v>Salvage</v>
      </c>
      <c r="O1131" cm="1">
        <f t="array" ref="O1131">IF(ROW()&lt;=ROWS(Table1[]), INDEX(Table1[Notes], ROW()), INDEX(Table2[Comments], ROW()-ROWS(Table1[])))</f>
        <v>0</v>
      </c>
    </row>
    <row r="1132" spans="1:15" x14ac:dyDescent="0.25">
      <c r="A1132" cm="1">
        <f t="array" ref="A1132">IF(ROW()&lt;=ROWS(Table1[]), INDEX(Table1[SurveyNo], ROW()), INDEX(Table2[SurveyNo], ROW()-ROWS(Table1[])))</f>
        <v>0</v>
      </c>
      <c r="B1132" s="23" cm="1">
        <f t="array" ref="B1132">IF(ROW()&lt;=ROWS(Table1[]), INDEX(Table1[Date], ROW()), INDEX(Table2[Date], ROW()-ROWS(Table1[])))</f>
        <v>45757</v>
      </c>
      <c r="C1132" cm="1">
        <f t="array" ref="C1132">IF(ROW()&lt;=ROWS(Table1[]), INDEX(Table1[SampleID], ROW()), INDEX(Table2[SampleID], ROW()-ROWS(Table1[])))</f>
        <v>0</v>
      </c>
      <c r="D1132" t="str" cm="1">
        <f t="array" ref="D1132">IF(ROW()&lt;=ROWS(Table1[]), INDEX(Table1[Survey], ROW()), INDEX(Table2[Survey], ROW()-ROWS(Table1[])))</f>
        <v>Salvage</v>
      </c>
      <c r="E1132" t="str" cm="1">
        <f t="array" ref="E1132">IF(ROW()&lt;=ROWS(Table1[]), INDEX(Table1[Station Code], ROW()), INDEX(Table2[Station], ROW()-ROWS(Table1[])))</f>
        <v>TFCF</v>
      </c>
      <c r="F1132" t="str" cm="1">
        <f t="array" ref="F1132">IF(ROW()&lt;=ROWS(Table1[]), INDEX(Table1[Region], ROW()), INDEX(Table2[Region], ROW()-ROWS(Table1[])))</f>
        <v>South</v>
      </c>
      <c r="G1132" cm="1">
        <f t="array" ref="G1132">IF(ROW()&lt;=ROWS(Table1[]), INDEX(Table1[Subregion], ROW()), INDEX(Table2[Subregion], ROW()-ROWS(Table1[])))</f>
        <v>0</v>
      </c>
      <c r="H1132" t="str" cm="1">
        <f t="array" ref="H1132">IF(ROW()&lt;=ROWS(Table1[]), INDEX(Table1[Stratum], ROW()), INDEX(Table2[Stratum], ROW()-ROWS(Table1[])))</f>
        <v>Southern Delta</v>
      </c>
      <c r="I1132" cm="1">
        <f t="array" ref="I1132">IF(ROW()&lt;=ROWS(Table1[]), INDEX(Table1[Fork Length], ROW()), INDEX(Table2[Length], ROW()-ROWS(Table1[])))</f>
        <v>28</v>
      </c>
      <c r="J1132" cm="1">
        <f t="array" ref="J1132">IF(ROW()&lt;=ROWS(Table1[]), INDEX(Table1[Catch], ROW()), INDEX(Table2[Frequency], ROW()-ROWS(Table1[])))</f>
        <v>1</v>
      </c>
      <c r="K1132" t="str" cm="1">
        <f t="array" ref="K1132">IF(ROW()&lt;=ROWS(Table1[]), INDEX(Table1[Life Stage], ROW()), INDEX(Table2[Life Stage], ROW()-ROWS(Table1[])))</f>
        <v>Juvenile</v>
      </c>
      <c r="L1132" s="50" cm="1">
        <f t="array" ref="L1132">IF(ROW()&lt;=ROWS(Table1[]), INDEX(Table1[SalvageSum], ROW()), INDEX(Table2[SalvageSum], ROW()-ROWS(Table1[])))</f>
        <v>1</v>
      </c>
      <c r="M1132" s="50" cm="1">
        <f t="array" ref="M1132">IF(ROW()&lt;=ROWS(Table1[]), INDEX(Table1[ExpSalv], ROW()), INDEX(Table2[ExpSalv], ROW()-ROWS(Table1[])))</f>
        <v>4</v>
      </c>
      <c r="N1132" t="str" cm="1">
        <f t="array" ref="N1132">IF(ROW()&lt;=ROWS(Table1[]), INDEX(Table1[Agency], ROW()), INDEX(Table2[Agency], ROW()-ROWS(Table1[])))</f>
        <v>Salvage</v>
      </c>
      <c r="O1132" cm="1">
        <f t="array" ref="O1132">IF(ROW()&lt;=ROWS(Table1[]), INDEX(Table1[Notes], ROW()), INDEX(Table2[Comments], ROW()-ROWS(Table1[])))</f>
        <v>0</v>
      </c>
    </row>
    <row r="1133" spans="1:15" x14ac:dyDescent="0.25">
      <c r="A1133" cm="1">
        <f t="array" ref="A1133">IF(ROW()&lt;=ROWS(Table1[]), INDEX(Table1[SurveyNo], ROW()), INDEX(Table2[SurveyNo], ROW()-ROWS(Table1[])))</f>
        <v>0</v>
      </c>
      <c r="B1133" s="23" cm="1">
        <f t="array" ref="B1133">IF(ROW()&lt;=ROWS(Table1[]), INDEX(Table1[Date], ROW()), INDEX(Table2[Date], ROW()-ROWS(Table1[])))</f>
        <v>45757</v>
      </c>
      <c r="C1133" cm="1">
        <f t="array" ref="C1133">IF(ROW()&lt;=ROWS(Table1[]), INDEX(Table1[SampleID], ROW()), INDEX(Table2[SampleID], ROW()-ROWS(Table1[])))</f>
        <v>0</v>
      </c>
      <c r="D1133" t="str" cm="1">
        <f t="array" ref="D1133">IF(ROW()&lt;=ROWS(Table1[]), INDEX(Table1[Survey], ROW()), INDEX(Table2[Survey], ROW()-ROWS(Table1[])))</f>
        <v>Salvage</v>
      </c>
      <c r="E1133" t="str" cm="1">
        <f t="array" ref="E1133">IF(ROW()&lt;=ROWS(Table1[]), INDEX(Table1[Station Code], ROW()), INDEX(Table2[Station], ROW()-ROWS(Table1[])))</f>
        <v>SFF</v>
      </c>
      <c r="F1133" t="str" cm="1">
        <f t="array" ref="F1133">IF(ROW()&lt;=ROWS(Table1[]), INDEX(Table1[Region], ROW()), INDEX(Table2[Region], ROW()-ROWS(Table1[])))</f>
        <v>South</v>
      </c>
      <c r="G1133" cm="1">
        <f t="array" ref="G1133">IF(ROW()&lt;=ROWS(Table1[]), INDEX(Table1[Subregion], ROW()), INDEX(Table2[Subregion], ROW()-ROWS(Table1[])))</f>
        <v>0</v>
      </c>
      <c r="H1133" t="str" cm="1">
        <f t="array" ref="H1133">IF(ROW()&lt;=ROWS(Table1[]), INDEX(Table1[Stratum], ROW()), INDEX(Table2[Stratum], ROW()-ROWS(Table1[])))</f>
        <v>Southern Delta</v>
      </c>
      <c r="I1133" cm="1">
        <f t="array" ref="I1133">IF(ROW()&lt;=ROWS(Table1[]), INDEX(Table1[Fork Length], ROW()), INDEX(Table2[Length], ROW()-ROWS(Table1[])))</f>
        <v>24</v>
      </c>
      <c r="J1133" cm="1">
        <f t="array" ref="J1133">IF(ROW()&lt;=ROWS(Table1[]), INDEX(Table1[Catch], ROW()), INDEX(Table2[Frequency], ROW()-ROWS(Table1[])))</f>
        <v>1</v>
      </c>
      <c r="K1133" t="str" cm="1">
        <f t="array" ref="K1133">IF(ROW()&lt;=ROWS(Table1[]), INDEX(Table1[Life Stage], ROW()), INDEX(Table2[Life Stage], ROW()-ROWS(Table1[])))</f>
        <v>Juvenile</v>
      </c>
      <c r="L1133" s="50" cm="1">
        <f t="array" ref="L1133">IF(ROW()&lt;=ROWS(Table1[]), INDEX(Table1[SalvageSum], ROW()), INDEX(Table2[SalvageSum], ROW()-ROWS(Table1[])))</f>
        <v>1</v>
      </c>
      <c r="M1133" s="50" cm="1">
        <f t="array" ref="M1133">IF(ROW()&lt;=ROWS(Table1[]), INDEX(Table1[ExpSalv], ROW()), INDEX(Table2[ExpSalv], ROW()-ROWS(Table1[])))</f>
        <v>2</v>
      </c>
      <c r="N1133" t="str" cm="1">
        <f t="array" ref="N1133">IF(ROW()&lt;=ROWS(Table1[]), INDEX(Table1[Agency], ROW()), INDEX(Table2[Agency], ROW()-ROWS(Table1[])))</f>
        <v>Salvage</v>
      </c>
      <c r="O1133" cm="1">
        <f t="array" ref="O1133">IF(ROW()&lt;=ROWS(Table1[]), INDEX(Table1[Notes], ROW()), INDEX(Table2[Comments], ROW()-ROWS(Table1[])))</f>
        <v>0</v>
      </c>
    </row>
    <row r="1134" spans="1:15" x14ac:dyDescent="0.25">
      <c r="A1134" cm="1">
        <f t="array" ref="A1134">IF(ROW()&lt;=ROWS(Table1[]), INDEX(Table1[SurveyNo], ROW()), INDEX(Table2[SurveyNo], ROW()-ROWS(Table1[])))</f>
        <v>0</v>
      </c>
      <c r="B1134" s="23" cm="1">
        <f t="array" ref="B1134">IF(ROW()&lt;=ROWS(Table1[]), INDEX(Table1[Date], ROW()), INDEX(Table2[Date], ROW()-ROWS(Table1[])))</f>
        <v>45758</v>
      </c>
      <c r="C1134" cm="1">
        <f t="array" ref="C1134">IF(ROW()&lt;=ROWS(Table1[]), INDEX(Table1[SampleID], ROW()), INDEX(Table2[SampleID], ROW()-ROWS(Table1[])))</f>
        <v>0</v>
      </c>
      <c r="D1134" t="str" cm="1">
        <f t="array" ref="D1134">IF(ROW()&lt;=ROWS(Table1[]), INDEX(Table1[Survey], ROW()), INDEX(Table2[Survey], ROW()-ROWS(Table1[])))</f>
        <v>Salvage</v>
      </c>
      <c r="E1134" t="str" cm="1">
        <f t="array" ref="E1134">IF(ROW()&lt;=ROWS(Table1[]), INDEX(Table1[Station Code], ROW()), INDEX(Table2[Station], ROW()-ROWS(Table1[])))</f>
        <v>TFCF</v>
      </c>
      <c r="F1134" t="str" cm="1">
        <f t="array" ref="F1134">IF(ROW()&lt;=ROWS(Table1[]), INDEX(Table1[Region], ROW()), INDEX(Table2[Region], ROW()-ROWS(Table1[])))</f>
        <v>South</v>
      </c>
      <c r="G1134" cm="1">
        <f t="array" ref="G1134">IF(ROW()&lt;=ROWS(Table1[]), INDEX(Table1[Subregion], ROW()), INDEX(Table2[Subregion], ROW()-ROWS(Table1[])))</f>
        <v>0</v>
      </c>
      <c r="H1134" t="str" cm="1">
        <f t="array" ref="H1134">IF(ROW()&lt;=ROWS(Table1[]), INDEX(Table1[Stratum], ROW()), INDEX(Table2[Stratum], ROW()-ROWS(Table1[])))</f>
        <v>Southern Delta</v>
      </c>
      <c r="I1134" cm="1">
        <f t="array" ref="I1134">IF(ROW()&lt;=ROWS(Table1[]), INDEX(Table1[Fork Length], ROW()), INDEX(Table2[Length], ROW()-ROWS(Table1[])))</f>
        <v>36</v>
      </c>
      <c r="J1134" cm="1">
        <f t="array" ref="J1134">IF(ROW()&lt;=ROWS(Table1[]), INDEX(Table1[Catch], ROW()), INDEX(Table2[Frequency], ROW()-ROWS(Table1[])))</f>
        <v>1</v>
      </c>
      <c r="K1134" t="str" cm="1">
        <f t="array" ref="K1134">IF(ROW()&lt;=ROWS(Table1[]), INDEX(Table1[Life Stage], ROW()), INDEX(Table2[Life Stage], ROW()-ROWS(Table1[])))</f>
        <v>Juvenile</v>
      </c>
      <c r="L1134" s="50" cm="1">
        <f t="array" ref="L1134">IF(ROW()&lt;=ROWS(Table1[]), INDEX(Table1[SalvageSum], ROW()), INDEX(Table2[SalvageSum], ROW()-ROWS(Table1[])))</f>
        <v>1</v>
      </c>
      <c r="M1134" s="50" cm="1">
        <f t="array" ref="M1134">IF(ROW()&lt;=ROWS(Table1[]), INDEX(Table1[ExpSalv], ROW()), INDEX(Table2[ExpSalv], ROW()-ROWS(Table1[])))</f>
        <v>4</v>
      </c>
      <c r="N1134" t="str" cm="1">
        <f t="array" ref="N1134">IF(ROW()&lt;=ROWS(Table1[]), INDEX(Table1[Agency], ROW()), INDEX(Table2[Agency], ROW()-ROWS(Table1[])))</f>
        <v>Salvage</v>
      </c>
      <c r="O1134" cm="1">
        <f t="array" ref="O1134">IF(ROW()&lt;=ROWS(Table1[]), INDEX(Table1[Notes], ROW()), INDEX(Table2[Comments], ROW()-ROWS(Table1[])))</f>
        <v>0</v>
      </c>
    </row>
    <row r="1135" spans="1:15" x14ac:dyDescent="0.25">
      <c r="A1135" cm="1">
        <f t="array" ref="A1135">IF(ROW()&lt;=ROWS(Table1[]), INDEX(Table1[SurveyNo], ROW()), INDEX(Table2[SurveyNo], ROW()-ROWS(Table1[])))</f>
        <v>0</v>
      </c>
      <c r="B1135" s="23" cm="1">
        <f t="array" ref="B1135">IF(ROW()&lt;=ROWS(Table1[]), INDEX(Table1[Date], ROW()), INDEX(Table2[Date], ROW()-ROWS(Table1[])))</f>
        <v>45761</v>
      </c>
      <c r="C1135" cm="1">
        <f t="array" ref="C1135">IF(ROW()&lt;=ROWS(Table1[]), INDEX(Table1[SampleID], ROW()), INDEX(Table2[SampleID], ROW()-ROWS(Table1[])))</f>
        <v>0</v>
      </c>
      <c r="D1135" t="str" cm="1">
        <f t="array" ref="D1135">IF(ROW()&lt;=ROWS(Table1[]), INDEX(Table1[Survey], ROW()), INDEX(Table2[Survey], ROW()-ROWS(Table1[])))</f>
        <v>Salvage</v>
      </c>
      <c r="E1135" t="str" cm="1">
        <f t="array" ref="E1135">IF(ROW()&lt;=ROWS(Table1[]), INDEX(Table1[Station Code], ROW()), INDEX(Table2[Station], ROW()-ROWS(Table1[])))</f>
        <v>TFCF</v>
      </c>
      <c r="F1135" t="str" cm="1">
        <f t="array" ref="F1135">IF(ROW()&lt;=ROWS(Table1[]), INDEX(Table1[Region], ROW()), INDEX(Table2[Region], ROW()-ROWS(Table1[])))</f>
        <v>South</v>
      </c>
      <c r="G1135" cm="1">
        <f t="array" ref="G1135">IF(ROW()&lt;=ROWS(Table1[]), INDEX(Table1[Subregion], ROW()), INDEX(Table2[Subregion], ROW()-ROWS(Table1[])))</f>
        <v>0</v>
      </c>
      <c r="H1135" t="str" cm="1">
        <f t="array" ref="H1135">IF(ROW()&lt;=ROWS(Table1[]), INDEX(Table1[Stratum], ROW()), INDEX(Table2[Stratum], ROW()-ROWS(Table1[])))</f>
        <v>Southern Delta</v>
      </c>
      <c r="I1135" cm="1">
        <f t="array" ref="I1135">IF(ROW()&lt;=ROWS(Table1[]), INDEX(Table1[Fork Length], ROW()), INDEX(Table2[Length], ROW()-ROWS(Table1[])))</f>
        <v>22</v>
      </c>
      <c r="J1135" cm="1">
        <f t="array" ref="J1135">IF(ROW()&lt;=ROWS(Table1[]), INDEX(Table1[Catch], ROW()), INDEX(Table2[Frequency], ROW()-ROWS(Table1[])))</f>
        <v>4</v>
      </c>
      <c r="K1135" t="str" cm="1">
        <f t="array" ref="K1135">IF(ROW()&lt;=ROWS(Table1[]), INDEX(Table1[Life Stage], ROW()), INDEX(Table2[Life Stage], ROW()-ROWS(Table1[])))</f>
        <v>Juvenile</v>
      </c>
      <c r="L1135" s="50" cm="1">
        <f t="array" ref="L1135">IF(ROW()&lt;=ROWS(Table1[]), INDEX(Table1[SalvageSum], ROW()), INDEX(Table2[SalvageSum], ROW()-ROWS(Table1[])))</f>
        <v>1</v>
      </c>
      <c r="M1135" s="50" cm="1">
        <f t="array" ref="M1135">IF(ROW()&lt;=ROWS(Table1[]), INDEX(Table1[ExpSalv], ROW()), INDEX(Table2[ExpSalv], ROW()-ROWS(Table1[])))</f>
        <v>16</v>
      </c>
      <c r="N1135" t="str" cm="1">
        <f t="array" ref="N1135">IF(ROW()&lt;=ROWS(Table1[]), INDEX(Table1[Agency], ROW()), INDEX(Table2[Agency], ROW()-ROWS(Table1[])))</f>
        <v>Salvage</v>
      </c>
      <c r="O1135" cm="1">
        <f t="array" ref="O1135">IF(ROW()&lt;=ROWS(Table1[]), INDEX(Table1[Notes], ROW()), INDEX(Table2[Comments], ROW()-ROWS(Table1[])))</f>
        <v>0</v>
      </c>
    </row>
    <row r="1136" spans="1:15" x14ac:dyDescent="0.25">
      <c r="A1136" cm="1">
        <f t="array" ref="A1136">IF(ROW()&lt;=ROWS(Table1[]), INDEX(Table1[SurveyNo], ROW()), INDEX(Table2[SurveyNo], ROW()-ROWS(Table1[])))</f>
        <v>0</v>
      </c>
      <c r="B1136" s="23" cm="1">
        <f t="array" ref="B1136">IF(ROW()&lt;=ROWS(Table1[]), INDEX(Table1[Date], ROW()), INDEX(Table2[Date], ROW()-ROWS(Table1[])))</f>
        <v>45761</v>
      </c>
      <c r="C1136" cm="1">
        <f t="array" ref="C1136">IF(ROW()&lt;=ROWS(Table1[]), INDEX(Table1[SampleID], ROW()), INDEX(Table2[SampleID], ROW()-ROWS(Table1[])))</f>
        <v>0</v>
      </c>
      <c r="D1136" t="str" cm="1">
        <f t="array" ref="D1136">IF(ROW()&lt;=ROWS(Table1[]), INDEX(Table1[Survey], ROW()), INDEX(Table2[Survey], ROW()-ROWS(Table1[])))</f>
        <v>Salvage</v>
      </c>
      <c r="E1136" t="str" cm="1">
        <f t="array" ref="E1136">IF(ROW()&lt;=ROWS(Table1[]), INDEX(Table1[Station Code], ROW()), INDEX(Table2[Station], ROW()-ROWS(Table1[])))</f>
        <v>TFCF</v>
      </c>
      <c r="F1136" t="str" cm="1">
        <f t="array" ref="F1136">IF(ROW()&lt;=ROWS(Table1[]), INDEX(Table1[Region], ROW()), INDEX(Table2[Region], ROW()-ROWS(Table1[])))</f>
        <v>South</v>
      </c>
      <c r="G1136" cm="1">
        <f t="array" ref="G1136">IF(ROW()&lt;=ROWS(Table1[]), INDEX(Table1[Subregion], ROW()), INDEX(Table2[Subregion], ROW()-ROWS(Table1[])))</f>
        <v>0</v>
      </c>
      <c r="H1136" t="str" cm="1">
        <f t="array" ref="H1136">IF(ROW()&lt;=ROWS(Table1[]), INDEX(Table1[Stratum], ROW()), INDEX(Table2[Stratum], ROW()-ROWS(Table1[])))</f>
        <v>Southern Delta</v>
      </c>
      <c r="I1136" cm="1">
        <f t="array" ref="I1136">IF(ROW()&lt;=ROWS(Table1[]), INDEX(Table1[Fork Length], ROW()), INDEX(Table2[Length], ROW()-ROWS(Table1[])))</f>
        <v>21</v>
      </c>
      <c r="J1136" cm="1">
        <f t="array" ref="J1136">IF(ROW()&lt;=ROWS(Table1[]), INDEX(Table1[Catch], ROW()), INDEX(Table2[Frequency], ROW()-ROWS(Table1[])))</f>
        <v>2</v>
      </c>
      <c r="K1136" t="str" cm="1">
        <f t="array" ref="K1136">IF(ROW()&lt;=ROWS(Table1[]), INDEX(Table1[Life Stage], ROW()), INDEX(Table2[Life Stage], ROW()-ROWS(Table1[])))</f>
        <v>Juvenile</v>
      </c>
      <c r="L1136" s="50" cm="1">
        <f t="array" ref="L1136">IF(ROW()&lt;=ROWS(Table1[]), INDEX(Table1[SalvageSum], ROW()), INDEX(Table2[SalvageSum], ROW()-ROWS(Table1[])))</f>
        <v>1</v>
      </c>
      <c r="M1136" s="50" cm="1">
        <f t="array" ref="M1136">IF(ROW()&lt;=ROWS(Table1[]), INDEX(Table1[ExpSalv], ROW()), INDEX(Table2[ExpSalv], ROW()-ROWS(Table1[])))</f>
        <v>8</v>
      </c>
      <c r="N1136" t="str" cm="1">
        <f t="array" ref="N1136">IF(ROW()&lt;=ROWS(Table1[]), INDEX(Table1[Agency], ROW()), INDEX(Table2[Agency], ROW()-ROWS(Table1[])))</f>
        <v>Salvage</v>
      </c>
      <c r="O1136" cm="1">
        <f t="array" ref="O1136">IF(ROW()&lt;=ROWS(Table1[]), INDEX(Table1[Notes], ROW()), INDEX(Table2[Comments], ROW()-ROWS(Table1[])))</f>
        <v>0</v>
      </c>
    </row>
    <row r="1137" spans="1:15" x14ac:dyDescent="0.25">
      <c r="A1137" cm="1">
        <f t="array" ref="A1137">IF(ROW()&lt;=ROWS(Table1[]), INDEX(Table1[SurveyNo], ROW()), INDEX(Table2[SurveyNo], ROW()-ROWS(Table1[])))</f>
        <v>0</v>
      </c>
      <c r="B1137" s="23" cm="1">
        <f t="array" ref="B1137">IF(ROW()&lt;=ROWS(Table1[]), INDEX(Table1[Date], ROW()), INDEX(Table2[Date], ROW()-ROWS(Table1[])))</f>
        <v>45761</v>
      </c>
      <c r="C1137" cm="1">
        <f t="array" ref="C1137">IF(ROW()&lt;=ROWS(Table1[]), INDEX(Table1[SampleID], ROW()), INDEX(Table2[SampleID], ROW()-ROWS(Table1[])))</f>
        <v>0</v>
      </c>
      <c r="D1137" t="str" cm="1">
        <f t="array" ref="D1137">IF(ROW()&lt;=ROWS(Table1[]), INDEX(Table1[Survey], ROW()), INDEX(Table2[Survey], ROW()-ROWS(Table1[])))</f>
        <v>Salvage</v>
      </c>
      <c r="E1137" t="str" cm="1">
        <f t="array" ref="E1137">IF(ROW()&lt;=ROWS(Table1[]), INDEX(Table1[Station Code], ROW()), INDEX(Table2[Station], ROW()-ROWS(Table1[])))</f>
        <v>TFCF</v>
      </c>
      <c r="F1137" t="str" cm="1">
        <f t="array" ref="F1137">IF(ROW()&lt;=ROWS(Table1[]), INDEX(Table1[Region], ROW()), INDEX(Table2[Region], ROW()-ROWS(Table1[])))</f>
        <v>South</v>
      </c>
      <c r="G1137" cm="1">
        <f t="array" ref="G1137">IF(ROW()&lt;=ROWS(Table1[]), INDEX(Table1[Subregion], ROW()), INDEX(Table2[Subregion], ROW()-ROWS(Table1[])))</f>
        <v>0</v>
      </c>
      <c r="H1137" t="str" cm="1">
        <f t="array" ref="H1137">IF(ROW()&lt;=ROWS(Table1[]), INDEX(Table1[Stratum], ROW()), INDEX(Table2[Stratum], ROW()-ROWS(Table1[])))</f>
        <v>Southern Delta</v>
      </c>
      <c r="I1137" cm="1">
        <f t="array" ref="I1137">IF(ROW()&lt;=ROWS(Table1[]), INDEX(Table1[Fork Length], ROW()), INDEX(Table2[Length], ROW()-ROWS(Table1[])))</f>
        <v>20</v>
      </c>
      <c r="J1137" cm="1">
        <f t="array" ref="J1137">IF(ROW()&lt;=ROWS(Table1[]), INDEX(Table1[Catch], ROW()), INDEX(Table2[Frequency], ROW()-ROWS(Table1[])))</f>
        <v>1</v>
      </c>
      <c r="K1137" t="str" cm="1">
        <f t="array" ref="K1137">IF(ROW()&lt;=ROWS(Table1[]), INDEX(Table1[Life Stage], ROW()), INDEX(Table2[Life Stage], ROW()-ROWS(Table1[])))</f>
        <v>Juvenile</v>
      </c>
      <c r="L1137" s="50" cm="1">
        <f t="array" ref="L1137">IF(ROW()&lt;=ROWS(Table1[]), INDEX(Table1[SalvageSum], ROW()), INDEX(Table2[SalvageSum], ROW()-ROWS(Table1[])))</f>
        <v>1</v>
      </c>
      <c r="M1137" s="50" cm="1">
        <f t="array" ref="M1137">IF(ROW()&lt;=ROWS(Table1[]), INDEX(Table1[ExpSalv], ROW()), INDEX(Table2[ExpSalv], ROW()-ROWS(Table1[])))</f>
        <v>4</v>
      </c>
      <c r="N1137" t="str" cm="1">
        <f t="array" ref="N1137">IF(ROW()&lt;=ROWS(Table1[]), INDEX(Table1[Agency], ROW()), INDEX(Table2[Agency], ROW()-ROWS(Table1[])))</f>
        <v>Salvage</v>
      </c>
      <c r="O1137" cm="1">
        <f t="array" ref="O1137">IF(ROW()&lt;=ROWS(Table1[]), INDEX(Table1[Notes], ROW()), INDEX(Table2[Comments], ROW()-ROWS(Table1[])))</f>
        <v>0</v>
      </c>
    </row>
    <row r="1138" spans="1:15" x14ac:dyDescent="0.25">
      <c r="A1138" cm="1">
        <f t="array" ref="A1138">IF(ROW()&lt;=ROWS(Table1[]), INDEX(Table1[SurveyNo], ROW()), INDEX(Table2[SurveyNo], ROW()-ROWS(Table1[])))</f>
        <v>0</v>
      </c>
      <c r="B1138" s="23" cm="1">
        <f t="array" ref="B1138">IF(ROW()&lt;=ROWS(Table1[]), INDEX(Table1[Date], ROW()), INDEX(Table2[Date], ROW()-ROWS(Table1[])))</f>
        <v>45761</v>
      </c>
      <c r="C1138" cm="1">
        <f t="array" ref="C1138">IF(ROW()&lt;=ROWS(Table1[]), INDEX(Table1[SampleID], ROW()), INDEX(Table2[SampleID], ROW()-ROWS(Table1[])))</f>
        <v>0</v>
      </c>
      <c r="D1138" t="str" cm="1">
        <f t="array" ref="D1138">IF(ROW()&lt;=ROWS(Table1[]), INDEX(Table1[Survey], ROW()), INDEX(Table2[Survey], ROW()-ROWS(Table1[])))</f>
        <v>Salvage</v>
      </c>
      <c r="E1138" t="str" cm="1">
        <f t="array" ref="E1138">IF(ROW()&lt;=ROWS(Table1[]), INDEX(Table1[Station Code], ROW()), INDEX(Table2[Station], ROW()-ROWS(Table1[])))</f>
        <v>TFCF</v>
      </c>
      <c r="F1138" t="str" cm="1">
        <f t="array" ref="F1138">IF(ROW()&lt;=ROWS(Table1[]), INDEX(Table1[Region], ROW()), INDEX(Table2[Region], ROW()-ROWS(Table1[])))</f>
        <v>South</v>
      </c>
      <c r="G1138" cm="1">
        <f t="array" ref="G1138">IF(ROW()&lt;=ROWS(Table1[]), INDEX(Table1[Subregion], ROW()), INDEX(Table2[Subregion], ROW()-ROWS(Table1[])))</f>
        <v>0</v>
      </c>
      <c r="H1138" t="str" cm="1">
        <f t="array" ref="H1138">IF(ROW()&lt;=ROWS(Table1[]), INDEX(Table1[Stratum], ROW()), INDEX(Table2[Stratum], ROW()-ROWS(Table1[])))</f>
        <v>Southern Delta</v>
      </c>
      <c r="I1138" cm="1">
        <f t="array" ref="I1138">IF(ROW()&lt;=ROWS(Table1[]), INDEX(Table1[Fork Length], ROW()), INDEX(Table2[Length], ROW()-ROWS(Table1[])))</f>
        <v>32</v>
      </c>
      <c r="J1138" cm="1">
        <f t="array" ref="J1138">IF(ROW()&lt;=ROWS(Table1[]), INDEX(Table1[Catch], ROW()), INDEX(Table2[Frequency], ROW()-ROWS(Table1[])))</f>
        <v>1</v>
      </c>
      <c r="K1138" t="str" cm="1">
        <f t="array" ref="K1138">IF(ROW()&lt;=ROWS(Table1[]), INDEX(Table1[Life Stage], ROW()), INDEX(Table2[Life Stage], ROW()-ROWS(Table1[])))</f>
        <v>Juvenile</v>
      </c>
      <c r="L1138" s="50" cm="1">
        <f t="array" ref="L1138">IF(ROW()&lt;=ROWS(Table1[]), INDEX(Table1[SalvageSum], ROW()), INDEX(Table2[SalvageSum], ROW()-ROWS(Table1[])))</f>
        <v>1</v>
      </c>
      <c r="M1138" s="50" cm="1">
        <f t="array" ref="M1138">IF(ROW()&lt;=ROWS(Table1[]), INDEX(Table1[ExpSalv], ROW()), INDEX(Table2[ExpSalv], ROW()-ROWS(Table1[])))</f>
        <v>4</v>
      </c>
      <c r="N1138" t="str" cm="1">
        <f t="array" ref="N1138">IF(ROW()&lt;=ROWS(Table1[]), INDEX(Table1[Agency], ROW()), INDEX(Table2[Agency], ROW()-ROWS(Table1[])))</f>
        <v>Salvage</v>
      </c>
      <c r="O1138" cm="1">
        <f t="array" ref="O1138">IF(ROW()&lt;=ROWS(Table1[]), INDEX(Table1[Notes], ROW()), INDEX(Table2[Comments], ROW()-ROWS(Table1[])))</f>
        <v>0</v>
      </c>
    </row>
    <row r="1139" spans="1:15" x14ac:dyDescent="0.25">
      <c r="A1139" cm="1">
        <f t="array" ref="A1139">IF(ROW()&lt;=ROWS(Table1[]), INDEX(Table1[SurveyNo], ROW()), INDEX(Table2[SurveyNo], ROW()-ROWS(Table1[])))</f>
        <v>0</v>
      </c>
      <c r="B1139" s="23" cm="1">
        <f t="array" ref="B1139">IF(ROW()&lt;=ROWS(Table1[]), INDEX(Table1[Date], ROW()), INDEX(Table2[Date], ROW()-ROWS(Table1[])))</f>
        <v>45762</v>
      </c>
      <c r="C1139" cm="1">
        <f t="array" ref="C1139">IF(ROW()&lt;=ROWS(Table1[]), INDEX(Table1[SampleID], ROW()), INDEX(Table2[SampleID], ROW()-ROWS(Table1[])))</f>
        <v>0</v>
      </c>
      <c r="D1139" t="str" cm="1">
        <f t="array" ref="D1139">IF(ROW()&lt;=ROWS(Table1[]), INDEX(Table1[Survey], ROW()), INDEX(Table2[Survey], ROW()-ROWS(Table1[])))</f>
        <v>Salvage</v>
      </c>
      <c r="E1139" t="str" cm="1">
        <f t="array" ref="E1139">IF(ROW()&lt;=ROWS(Table1[]), INDEX(Table1[Station Code], ROW()), INDEX(Table2[Station], ROW()-ROWS(Table1[])))</f>
        <v>TFCF</v>
      </c>
      <c r="F1139" t="str" cm="1">
        <f t="array" ref="F1139">IF(ROW()&lt;=ROWS(Table1[]), INDEX(Table1[Region], ROW()), INDEX(Table2[Region], ROW()-ROWS(Table1[])))</f>
        <v>South</v>
      </c>
      <c r="G1139" cm="1">
        <f t="array" ref="G1139">IF(ROW()&lt;=ROWS(Table1[]), INDEX(Table1[Subregion], ROW()), INDEX(Table2[Subregion], ROW()-ROWS(Table1[])))</f>
        <v>0</v>
      </c>
      <c r="H1139" t="str" cm="1">
        <f t="array" ref="H1139">IF(ROW()&lt;=ROWS(Table1[]), INDEX(Table1[Stratum], ROW()), INDEX(Table2[Stratum], ROW()-ROWS(Table1[])))</f>
        <v>Southern Delta</v>
      </c>
      <c r="I1139" cm="1">
        <f t="array" ref="I1139">IF(ROW()&lt;=ROWS(Table1[]), INDEX(Table1[Fork Length], ROW()), INDEX(Table2[Length], ROW()-ROWS(Table1[])))</f>
        <v>26</v>
      </c>
      <c r="J1139" cm="1">
        <f t="array" ref="J1139">IF(ROW()&lt;=ROWS(Table1[]), INDEX(Table1[Catch], ROW()), INDEX(Table2[Frequency], ROW()-ROWS(Table1[])))</f>
        <v>1</v>
      </c>
      <c r="K1139" t="str" cm="1">
        <f t="array" ref="K1139">IF(ROW()&lt;=ROWS(Table1[]), INDEX(Table1[Life Stage], ROW()), INDEX(Table2[Life Stage], ROW()-ROWS(Table1[])))</f>
        <v>Juvenile</v>
      </c>
      <c r="L1139" s="50" cm="1">
        <f t="array" ref="L1139">IF(ROW()&lt;=ROWS(Table1[]), INDEX(Table1[SalvageSum], ROW()), INDEX(Table2[SalvageSum], ROW()-ROWS(Table1[])))</f>
        <v>1</v>
      </c>
      <c r="M1139" s="50" cm="1">
        <f t="array" ref="M1139">IF(ROW()&lt;=ROWS(Table1[]), INDEX(Table1[ExpSalv], ROW()), INDEX(Table2[ExpSalv], ROW()-ROWS(Table1[])))</f>
        <v>4</v>
      </c>
      <c r="N1139" t="str" cm="1">
        <f t="array" ref="N1139">IF(ROW()&lt;=ROWS(Table1[]), INDEX(Table1[Agency], ROW()), INDEX(Table2[Agency], ROW()-ROWS(Table1[])))</f>
        <v>Salvage</v>
      </c>
      <c r="O1139" cm="1">
        <f t="array" ref="O1139">IF(ROW()&lt;=ROWS(Table1[]), INDEX(Table1[Notes], ROW()), INDEX(Table2[Comments], ROW()-ROWS(Table1[])))</f>
        <v>0</v>
      </c>
    </row>
    <row r="1140" spans="1:15" x14ac:dyDescent="0.25">
      <c r="A1140" cm="1">
        <f t="array" ref="A1140">IF(ROW()&lt;=ROWS(Table1[]), INDEX(Table1[SurveyNo], ROW()), INDEX(Table2[SurveyNo], ROW()-ROWS(Table1[])))</f>
        <v>0</v>
      </c>
      <c r="B1140" s="23" cm="1">
        <f t="array" ref="B1140">IF(ROW()&lt;=ROWS(Table1[]), INDEX(Table1[Date], ROW()), INDEX(Table2[Date], ROW()-ROWS(Table1[])))</f>
        <v>45762</v>
      </c>
      <c r="C1140" cm="1">
        <f t="array" ref="C1140">IF(ROW()&lt;=ROWS(Table1[]), INDEX(Table1[SampleID], ROW()), INDEX(Table2[SampleID], ROW()-ROWS(Table1[])))</f>
        <v>0</v>
      </c>
      <c r="D1140" t="str" cm="1">
        <f t="array" ref="D1140">IF(ROW()&lt;=ROWS(Table1[]), INDEX(Table1[Survey], ROW()), INDEX(Table2[Survey], ROW()-ROWS(Table1[])))</f>
        <v>Salvage</v>
      </c>
      <c r="E1140" t="str" cm="1">
        <f t="array" ref="E1140">IF(ROW()&lt;=ROWS(Table1[]), INDEX(Table1[Station Code], ROW()), INDEX(Table2[Station], ROW()-ROWS(Table1[])))</f>
        <v>TFCF</v>
      </c>
      <c r="F1140" t="str" cm="1">
        <f t="array" ref="F1140">IF(ROW()&lt;=ROWS(Table1[]), INDEX(Table1[Region], ROW()), INDEX(Table2[Region], ROW()-ROWS(Table1[])))</f>
        <v>South</v>
      </c>
      <c r="G1140" cm="1">
        <f t="array" ref="G1140">IF(ROW()&lt;=ROWS(Table1[]), INDEX(Table1[Subregion], ROW()), INDEX(Table2[Subregion], ROW()-ROWS(Table1[])))</f>
        <v>0</v>
      </c>
      <c r="H1140" t="str" cm="1">
        <f t="array" ref="H1140">IF(ROW()&lt;=ROWS(Table1[]), INDEX(Table1[Stratum], ROW()), INDEX(Table2[Stratum], ROW()-ROWS(Table1[])))</f>
        <v>Southern Delta</v>
      </c>
      <c r="I1140" cm="1">
        <f t="array" ref="I1140">IF(ROW()&lt;=ROWS(Table1[]), INDEX(Table1[Fork Length], ROW()), INDEX(Table2[Length], ROW()-ROWS(Table1[])))</f>
        <v>25</v>
      </c>
      <c r="J1140" cm="1">
        <f t="array" ref="J1140">IF(ROW()&lt;=ROWS(Table1[]), INDEX(Table1[Catch], ROW()), INDEX(Table2[Frequency], ROW()-ROWS(Table1[])))</f>
        <v>1</v>
      </c>
      <c r="K1140" t="str" cm="1">
        <f t="array" ref="K1140">IF(ROW()&lt;=ROWS(Table1[]), INDEX(Table1[Life Stage], ROW()), INDEX(Table2[Life Stage], ROW()-ROWS(Table1[])))</f>
        <v>Juvenile</v>
      </c>
      <c r="L1140" s="50" cm="1">
        <f t="array" ref="L1140">IF(ROW()&lt;=ROWS(Table1[]), INDEX(Table1[SalvageSum], ROW()), INDEX(Table2[SalvageSum], ROW()-ROWS(Table1[])))</f>
        <v>1</v>
      </c>
      <c r="M1140" s="50" cm="1">
        <f t="array" ref="M1140">IF(ROW()&lt;=ROWS(Table1[]), INDEX(Table1[ExpSalv], ROW()), INDEX(Table2[ExpSalv], ROW()-ROWS(Table1[])))</f>
        <v>4</v>
      </c>
      <c r="N1140" t="str" cm="1">
        <f t="array" ref="N1140">IF(ROW()&lt;=ROWS(Table1[]), INDEX(Table1[Agency], ROW()), INDEX(Table2[Agency], ROW()-ROWS(Table1[])))</f>
        <v>Salvage</v>
      </c>
      <c r="O1140" cm="1">
        <f t="array" ref="O1140">IF(ROW()&lt;=ROWS(Table1[]), INDEX(Table1[Notes], ROW()), INDEX(Table2[Comments], ROW()-ROWS(Table1[])))</f>
        <v>0</v>
      </c>
    </row>
    <row r="1141" spans="1:15" x14ac:dyDescent="0.25">
      <c r="A1141" cm="1">
        <f t="array" ref="A1141">IF(ROW()&lt;=ROWS(Table1[]), INDEX(Table1[SurveyNo], ROW()), INDEX(Table2[SurveyNo], ROW()-ROWS(Table1[])))</f>
        <v>0</v>
      </c>
      <c r="B1141" s="23" cm="1">
        <f t="array" ref="B1141">IF(ROW()&lt;=ROWS(Table1[]), INDEX(Table1[Date], ROW()), INDEX(Table2[Date], ROW()-ROWS(Table1[])))</f>
        <v>45762</v>
      </c>
      <c r="C1141" cm="1">
        <f t="array" ref="C1141">IF(ROW()&lt;=ROWS(Table1[]), INDEX(Table1[SampleID], ROW()), INDEX(Table2[SampleID], ROW()-ROWS(Table1[])))</f>
        <v>0</v>
      </c>
      <c r="D1141" t="str" cm="1">
        <f t="array" ref="D1141">IF(ROW()&lt;=ROWS(Table1[]), INDEX(Table1[Survey], ROW()), INDEX(Table2[Survey], ROW()-ROWS(Table1[])))</f>
        <v>Salvage</v>
      </c>
      <c r="E1141" t="str" cm="1">
        <f t="array" ref="E1141">IF(ROW()&lt;=ROWS(Table1[]), INDEX(Table1[Station Code], ROW()), INDEX(Table2[Station], ROW()-ROWS(Table1[])))</f>
        <v>TFCF</v>
      </c>
      <c r="F1141" t="str" cm="1">
        <f t="array" ref="F1141">IF(ROW()&lt;=ROWS(Table1[]), INDEX(Table1[Region], ROW()), INDEX(Table2[Region], ROW()-ROWS(Table1[])))</f>
        <v>South</v>
      </c>
      <c r="G1141" cm="1">
        <f t="array" ref="G1141">IF(ROW()&lt;=ROWS(Table1[]), INDEX(Table1[Subregion], ROW()), INDEX(Table2[Subregion], ROW()-ROWS(Table1[])))</f>
        <v>0</v>
      </c>
      <c r="H1141" t="str" cm="1">
        <f t="array" ref="H1141">IF(ROW()&lt;=ROWS(Table1[]), INDEX(Table1[Stratum], ROW()), INDEX(Table2[Stratum], ROW()-ROWS(Table1[])))</f>
        <v>Southern Delta</v>
      </c>
      <c r="I1141" cm="1">
        <f t="array" ref="I1141">IF(ROW()&lt;=ROWS(Table1[]), INDEX(Table1[Fork Length], ROW()), INDEX(Table2[Length], ROW()-ROWS(Table1[])))</f>
        <v>21</v>
      </c>
      <c r="J1141" cm="1">
        <f t="array" ref="J1141">IF(ROW()&lt;=ROWS(Table1[]), INDEX(Table1[Catch], ROW()), INDEX(Table2[Frequency], ROW()-ROWS(Table1[])))</f>
        <v>1</v>
      </c>
      <c r="K1141" t="str" cm="1">
        <f t="array" ref="K1141">IF(ROW()&lt;=ROWS(Table1[]), INDEX(Table1[Life Stage], ROW()), INDEX(Table2[Life Stage], ROW()-ROWS(Table1[])))</f>
        <v>Juvenile</v>
      </c>
      <c r="L1141" s="50" cm="1">
        <f t="array" ref="L1141">IF(ROW()&lt;=ROWS(Table1[]), INDEX(Table1[SalvageSum], ROW()), INDEX(Table2[SalvageSum], ROW()-ROWS(Table1[])))</f>
        <v>1</v>
      </c>
      <c r="M1141" s="50" cm="1">
        <f t="array" ref="M1141">IF(ROW()&lt;=ROWS(Table1[]), INDEX(Table1[ExpSalv], ROW()), INDEX(Table2[ExpSalv], ROW()-ROWS(Table1[])))</f>
        <v>3</v>
      </c>
      <c r="N1141" t="str" cm="1">
        <f t="array" ref="N1141">IF(ROW()&lt;=ROWS(Table1[]), INDEX(Table1[Agency], ROW()), INDEX(Table2[Agency], ROW()-ROWS(Table1[])))</f>
        <v>Salvage</v>
      </c>
      <c r="O1141" t="str" cm="1">
        <f t="array" ref="O1141">IF(ROW()&lt;=ROWS(Table1[]), INDEX(Table1[Notes], ROW()), INDEX(Table2[Comments], ROW()-ROWS(Table1[])))</f>
        <v>reduced pumping/salvage due to predator removal study</v>
      </c>
    </row>
    <row r="1142" spans="1:15" x14ac:dyDescent="0.25">
      <c r="A1142" cm="1">
        <f t="array" ref="A1142">IF(ROW()&lt;=ROWS(Table1[]), INDEX(Table1[SurveyNo], ROW()), INDEX(Table2[SurveyNo], ROW()-ROWS(Table1[])))</f>
        <v>0</v>
      </c>
      <c r="B1142" s="23" cm="1">
        <f t="array" ref="B1142">IF(ROW()&lt;=ROWS(Table1[]), INDEX(Table1[Date], ROW()), INDEX(Table2[Date], ROW()-ROWS(Table1[])))</f>
        <v>45762</v>
      </c>
      <c r="C1142" cm="1">
        <f t="array" ref="C1142">IF(ROW()&lt;=ROWS(Table1[]), INDEX(Table1[SampleID], ROW()), INDEX(Table2[SampleID], ROW()-ROWS(Table1[])))</f>
        <v>0</v>
      </c>
      <c r="D1142" t="str" cm="1">
        <f t="array" ref="D1142">IF(ROW()&lt;=ROWS(Table1[]), INDEX(Table1[Survey], ROW()), INDEX(Table2[Survey], ROW()-ROWS(Table1[])))</f>
        <v>Salvage</v>
      </c>
      <c r="E1142" t="str" cm="1">
        <f t="array" ref="E1142">IF(ROW()&lt;=ROWS(Table1[]), INDEX(Table1[Station Code], ROW()), INDEX(Table2[Station], ROW()-ROWS(Table1[])))</f>
        <v>TFCF</v>
      </c>
      <c r="F1142" t="str" cm="1">
        <f t="array" ref="F1142">IF(ROW()&lt;=ROWS(Table1[]), INDEX(Table1[Region], ROW()), INDEX(Table2[Region], ROW()-ROWS(Table1[])))</f>
        <v>South</v>
      </c>
      <c r="G1142" cm="1">
        <f t="array" ref="G1142">IF(ROW()&lt;=ROWS(Table1[]), INDEX(Table1[Subregion], ROW()), INDEX(Table2[Subregion], ROW()-ROWS(Table1[])))</f>
        <v>0</v>
      </c>
      <c r="H1142" t="str" cm="1">
        <f t="array" ref="H1142">IF(ROW()&lt;=ROWS(Table1[]), INDEX(Table1[Stratum], ROW()), INDEX(Table2[Stratum], ROW()-ROWS(Table1[])))</f>
        <v>Southern Delta</v>
      </c>
      <c r="I1142" cm="1">
        <f t="array" ref="I1142">IF(ROW()&lt;=ROWS(Table1[]), INDEX(Table1[Fork Length], ROW()), INDEX(Table2[Length], ROW()-ROWS(Table1[])))</f>
        <v>20</v>
      </c>
      <c r="J1142" cm="1">
        <f t="array" ref="J1142">IF(ROW()&lt;=ROWS(Table1[]), INDEX(Table1[Catch], ROW()), INDEX(Table2[Frequency], ROW()-ROWS(Table1[])))</f>
        <v>1</v>
      </c>
      <c r="K1142" t="str" cm="1">
        <f t="array" ref="K1142">IF(ROW()&lt;=ROWS(Table1[]), INDEX(Table1[Life Stage], ROW()), INDEX(Table2[Life Stage], ROW()-ROWS(Table1[])))</f>
        <v>Juvenile</v>
      </c>
      <c r="L1142" s="50" cm="1">
        <f t="array" ref="L1142">IF(ROW()&lt;=ROWS(Table1[]), INDEX(Table1[SalvageSum], ROW()), INDEX(Table2[SalvageSum], ROW()-ROWS(Table1[])))</f>
        <v>1</v>
      </c>
      <c r="M1142" s="50" cm="1">
        <f t="array" ref="M1142">IF(ROW()&lt;=ROWS(Table1[]), INDEX(Table1[ExpSalv], ROW()), INDEX(Table2[ExpSalv], ROW()-ROWS(Table1[])))</f>
        <v>3</v>
      </c>
      <c r="N1142" t="str" cm="1">
        <f t="array" ref="N1142">IF(ROW()&lt;=ROWS(Table1[]), INDEX(Table1[Agency], ROW()), INDEX(Table2[Agency], ROW()-ROWS(Table1[])))</f>
        <v>Salvage</v>
      </c>
      <c r="O1142" t="str" cm="1">
        <f t="array" ref="O1142">IF(ROW()&lt;=ROWS(Table1[]), INDEX(Table1[Notes], ROW()), INDEX(Table2[Comments], ROW()-ROWS(Table1[])))</f>
        <v>reduced pumping/salvage due to predator removal study</v>
      </c>
    </row>
    <row r="1143" spans="1:15" x14ac:dyDescent="0.25">
      <c r="A1143" cm="1">
        <f t="array" ref="A1143">IF(ROW()&lt;=ROWS(Table1[]), INDEX(Table1[SurveyNo], ROW()), INDEX(Table2[SurveyNo], ROW()-ROWS(Table1[])))</f>
        <v>0</v>
      </c>
      <c r="B1143" s="23" cm="1">
        <f t="array" ref="B1143">IF(ROW()&lt;=ROWS(Table1[]), INDEX(Table1[Date], ROW()), INDEX(Table2[Date], ROW()-ROWS(Table1[])))</f>
        <v>45762</v>
      </c>
      <c r="C1143" cm="1">
        <f t="array" ref="C1143">IF(ROW()&lt;=ROWS(Table1[]), INDEX(Table1[SampleID], ROW()), INDEX(Table2[SampleID], ROW()-ROWS(Table1[])))</f>
        <v>0</v>
      </c>
      <c r="D1143" t="str" cm="1">
        <f t="array" ref="D1143">IF(ROW()&lt;=ROWS(Table1[]), INDEX(Table1[Survey], ROW()), INDEX(Table2[Survey], ROW()-ROWS(Table1[])))</f>
        <v>Salvage</v>
      </c>
      <c r="E1143" t="str" cm="1">
        <f t="array" ref="E1143">IF(ROW()&lt;=ROWS(Table1[]), INDEX(Table1[Station Code], ROW()), INDEX(Table2[Station], ROW()-ROWS(Table1[])))</f>
        <v>TFCF</v>
      </c>
      <c r="F1143" t="str" cm="1">
        <f t="array" ref="F1143">IF(ROW()&lt;=ROWS(Table1[]), INDEX(Table1[Region], ROW()), INDEX(Table2[Region], ROW()-ROWS(Table1[])))</f>
        <v>South</v>
      </c>
      <c r="G1143" cm="1">
        <f t="array" ref="G1143">IF(ROW()&lt;=ROWS(Table1[]), INDEX(Table1[Subregion], ROW()), INDEX(Table2[Subregion], ROW()-ROWS(Table1[])))</f>
        <v>0</v>
      </c>
      <c r="H1143" t="str" cm="1">
        <f t="array" ref="H1143">IF(ROW()&lt;=ROWS(Table1[]), INDEX(Table1[Stratum], ROW()), INDEX(Table2[Stratum], ROW()-ROWS(Table1[])))</f>
        <v>Southern Delta</v>
      </c>
      <c r="I1143" cm="1">
        <f t="array" ref="I1143">IF(ROW()&lt;=ROWS(Table1[]), INDEX(Table1[Fork Length], ROW()), INDEX(Table2[Length], ROW()-ROWS(Table1[])))</f>
        <v>38</v>
      </c>
      <c r="J1143" cm="1">
        <f t="array" ref="J1143">IF(ROW()&lt;=ROWS(Table1[]), INDEX(Table1[Catch], ROW()), INDEX(Table2[Frequency], ROW()-ROWS(Table1[])))</f>
        <v>1</v>
      </c>
      <c r="K1143" t="str" cm="1">
        <f t="array" ref="K1143">IF(ROW()&lt;=ROWS(Table1[]), INDEX(Table1[Life Stage], ROW()), INDEX(Table2[Life Stage], ROW()-ROWS(Table1[])))</f>
        <v>Juvenile</v>
      </c>
      <c r="L1143" s="50" cm="1">
        <f t="array" ref="L1143">IF(ROW()&lt;=ROWS(Table1[]), INDEX(Table1[SalvageSum], ROW()), INDEX(Table2[SalvageSum], ROW()-ROWS(Table1[])))</f>
        <v>1</v>
      </c>
      <c r="M1143" s="50" cm="1">
        <f t="array" ref="M1143">IF(ROW()&lt;=ROWS(Table1[]), INDEX(Table1[ExpSalv], ROW()), INDEX(Table2[ExpSalv], ROW()-ROWS(Table1[])))</f>
        <v>4</v>
      </c>
      <c r="N1143" t="str" cm="1">
        <f t="array" ref="N1143">IF(ROW()&lt;=ROWS(Table1[]), INDEX(Table1[Agency], ROW()), INDEX(Table2[Agency], ROW()-ROWS(Table1[])))</f>
        <v>Salvage</v>
      </c>
      <c r="O1143" cm="1">
        <f t="array" ref="O1143">IF(ROW()&lt;=ROWS(Table1[]), INDEX(Table1[Notes], ROW()), INDEX(Table2[Comments], ROW()-ROWS(Table1[])))</f>
        <v>0</v>
      </c>
    </row>
    <row r="1144" spans="1:15" x14ac:dyDescent="0.25">
      <c r="A1144" cm="1">
        <f t="array" ref="A1144">IF(ROW()&lt;=ROWS(Table1[]), INDEX(Table1[SurveyNo], ROW()), INDEX(Table2[SurveyNo], ROW()-ROWS(Table1[])))</f>
        <v>0</v>
      </c>
      <c r="B1144" s="23" cm="1">
        <f t="array" ref="B1144">IF(ROW()&lt;=ROWS(Table1[]), INDEX(Table1[Date], ROW()), INDEX(Table2[Date], ROW()-ROWS(Table1[])))</f>
        <v>45765</v>
      </c>
      <c r="C1144" cm="1">
        <f t="array" ref="C1144">IF(ROW()&lt;=ROWS(Table1[]), INDEX(Table1[SampleID], ROW()), INDEX(Table2[SampleID], ROW()-ROWS(Table1[])))</f>
        <v>0</v>
      </c>
      <c r="D1144" t="str" cm="1">
        <f t="array" ref="D1144">IF(ROW()&lt;=ROWS(Table1[]), INDEX(Table1[Survey], ROW()), INDEX(Table2[Survey], ROW()-ROWS(Table1[])))</f>
        <v>Salvage</v>
      </c>
      <c r="E1144" t="str" cm="1">
        <f t="array" ref="E1144">IF(ROW()&lt;=ROWS(Table1[]), INDEX(Table1[Station Code], ROW()), INDEX(Table2[Station], ROW()-ROWS(Table1[])))</f>
        <v>SFF</v>
      </c>
      <c r="F1144" t="str" cm="1">
        <f t="array" ref="F1144">IF(ROW()&lt;=ROWS(Table1[]), INDEX(Table1[Region], ROW()), INDEX(Table2[Region], ROW()-ROWS(Table1[])))</f>
        <v>South</v>
      </c>
      <c r="G1144" cm="1">
        <f t="array" ref="G1144">IF(ROW()&lt;=ROWS(Table1[]), INDEX(Table1[Subregion], ROW()), INDEX(Table2[Subregion], ROW()-ROWS(Table1[])))</f>
        <v>0</v>
      </c>
      <c r="H1144" t="str" cm="1">
        <f t="array" ref="H1144">IF(ROW()&lt;=ROWS(Table1[]), INDEX(Table1[Stratum], ROW()), INDEX(Table2[Stratum], ROW()-ROWS(Table1[])))</f>
        <v>Southern Delta</v>
      </c>
      <c r="I1144" cm="1">
        <f t="array" ref="I1144">IF(ROW()&lt;=ROWS(Table1[]), INDEX(Table1[Fork Length], ROW()), INDEX(Table2[Length], ROW()-ROWS(Table1[])))</f>
        <v>28</v>
      </c>
      <c r="J1144" cm="1">
        <f t="array" ref="J1144">IF(ROW()&lt;=ROWS(Table1[]), INDEX(Table1[Catch], ROW()), INDEX(Table2[Frequency], ROW()-ROWS(Table1[])))</f>
        <v>1</v>
      </c>
      <c r="K1144" t="str" cm="1">
        <f t="array" ref="K1144">IF(ROW()&lt;=ROWS(Table1[]), INDEX(Table1[Life Stage], ROW()), INDEX(Table2[Life Stage], ROW()-ROWS(Table1[])))</f>
        <v>Juvenile</v>
      </c>
      <c r="L1144" s="50" cm="1">
        <f t="array" ref="L1144">IF(ROW()&lt;=ROWS(Table1[]), INDEX(Table1[SalvageSum], ROW()), INDEX(Table2[SalvageSum], ROW()-ROWS(Table1[])))</f>
        <v>1</v>
      </c>
      <c r="M1144" s="50" cm="1">
        <f t="array" ref="M1144">IF(ROW()&lt;=ROWS(Table1[]), INDEX(Table1[ExpSalv], ROW()), INDEX(Table2[ExpSalv], ROW()-ROWS(Table1[])))</f>
        <v>2</v>
      </c>
      <c r="N1144" t="str" cm="1">
        <f t="array" ref="N1144">IF(ROW()&lt;=ROWS(Table1[]), INDEX(Table1[Agency], ROW()), INDEX(Table2[Agency], ROW()-ROWS(Table1[])))</f>
        <v>Salvage</v>
      </c>
      <c r="O1144" t="str" cm="1">
        <f t="array" ref="O1144">IF(ROW()&lt;=ROWS(Table1[]), INDEX(Table1[Notes], ROW()), INDEX(Table2[Comments], ROW()-ROWS(Table1[])))</f>
        <v>reduced pumping</v>
      </c>
    </row>
    <row r="1145" spans="1:15" x14ac:dyDescent="0.25">
      <c r="A1145" cm="1">
        <f t="array" ref="A1145">IF(ROW()&lt;=ROWS(Table1[]), INDEX(Table1[SurveyNo], ROW()), INDEX(Table2[SurveyNo], ROW()-ROWS(Table1[])))</f>
        <v>0</v>
      </c>
      <c r="B1145" s="23" cm="1">
        <f t="array" ref="B1145">IF(ROW()&lt;=ROWS(Table1[]), INDEX(Table1[Date], ROW()), INDEX(Table2[Date], ROW()-ROWS(Table1[])))</f>
        <v>45772</v>
      </c>
      <c r="C1145" cm="1">
        <f t="array" ref="C1145">IF(ROW()&lt;=ROWS(Table1[]), INDEX(Table1[SampleID], ROW()), INDEX(Table2[SampleID], ROW()-ROWS(Table1[])))</f>
        <v>0</v>
      </c>
      <c r="D1145" t="str" cm="1">
        <f t="array" ref="D1145">IF(ROW()&lt;=ROWS(Table1[]), INDEX(Table1[Survey], ROW()), INDEX(Table2[Survey], ROW()-ROWS(Table1[])))</f>
        <v>Salvage</v>
      </c>
      <c r="E1145" t="str" cm="1">
        <f t="array" ref="E1145">IF(ROW()&lt;=ROWS(Table1[]), INDEX(Table1[Station Code], ROW()), INDEX(Table2[Station], ROW()-ROWS(Table1[])))</f>
        <v>SFF</v>
      </c>
      <c r="F1145" t="str" cm="1">
        <f t="array" ref="F1145">IF(ROW()&lt;=ROWS(Table1[]), INDEX(Table1[Region], ROW()), INDEX(Table2[Region], ROW()-ROWS(Table1[])))</f>
        <v>South</v>
      </c>
      <c r="G1145" cm="1">
        <f t="array" ref="G1145">IF(ROW()&lt;=ROWS(Table1[]), INDEX(Table1[Subregion], ROW()), INDEX(Table2[Subregion], ROW()-ROWS(Table1[])))</f>
        <v>0</v>
      </c>
      <c r="H1145" t="str" cm="1">
        <f t="array" ref="H1145">IF(ROW()&lt;=ROWS(Table1[]), INDEX(Table1[Stratum], ROW()), INDEX(Table2[Stratum], ROW()-ROWS(Table1[])))</f>
        <v>Southern Delta</v>
      </c>
      <c r="I1145" cm="1">
        <f t="array" ref="I1145">IF(ROW()&lt;=ROWS(Table1[]), INDEX(Table1[Fork Length], ROW()), INDEX(Table2[Length], ROW()-ROWS(Table1[])))</f>
        <v>28</v>
      </c>
      <c r="J1145" cm="1">
        <f t="array" ref="J1145">IF(ROW()&lt;=ROWS(Table1[]), INDEX(Table1[Catch], ROW()), INDEX(Table2[Frequency], ROW()-ROWS(Table1[])))</f>
        <v>1</v>
      </c>
      <c r="K1145" t="str" cm="1">
        <f t="array" ref="K1145">IF(ROW()&lt;=ROWS(Table1[]), INDEX(Table1[Life Stage], ROW()), INDEX(Table2[Life Stage], ROW()-ROWS(Table1[])))</f>
        <v>Juvenile</v>
      </c>
      <c r="L1145" s="50" cm="1">
        <f t="array" ref="L1145">IF(ROW()&lt;=ROWS(Table1[]), INDEX(Table1[SalvageSum], ROW()), INDEX(Table2[SalvageSum], ROW()-ROWS(Table1[])))</f>
        <v>1</v>
      </c>
      <c r="M1145" s="50" cm="1">
        <f t="array" ref="M1145">IF(ROW()&lt;=ROWS(Table1[]), INDEX(Table1[ExpSalv], ROW()), INDEX(Table2[ExpSalv], ROW()-ROWS(Table1[])))</f>
        <v>2</v>
      </c>
      <c r="N1145" t="str" cm="1">
        <f t="array" ref="N1145">IF(ROW()&lt;=ROWS(Table1[]), INDEX(Table1[Agency], ROW()), INDEX(Table2[Agency], ROW()-ROWS(Table1[])))</f>
        <v>Salvage</v>
      </c>
      <c r="O1145" cm="1">
        <f t="array" ref="O1145">IF(ROW()&lt;=ROWS(Table1[]), INDEX(Table1[Notes], ROW()), INDEX(Table2[Comments], ROW()-ROWS(Table1[])))</f>
        <v>0</v>
      </c>
    </row>
    <row r="1146" spans="1:15" x14ac:dyDescent="0.25">
      <c r="A1146" cm="1">
        <f t="array" ref="A1146">IF(ROW()&lt;=ROWS(Table1[]), INDEX(Table1[SurveyNo], ROW()), INDEX(Table2[SurveyNo], ROW()-ROWS(Table1[])))</f>
        <v>0</v>
      </c>
      <c r="B1146" s="23" cm="1">
        <f t="array" ref="B1146">IF(ROW()&lt;=ROWS(Table1[]), INDEX(Table1[Date], ROW()), INDEX(Table2[Date], ROW()-ROWS(Table1[])))</f>
        <v>45774</v>
      </c>
      <c r="C1146" cm="1">
        <f t="array" ref="C1146">IF(ROW()&lt;=ROWS(Table1[]), INDEX(Table1[SampleID], ROW()), INDEX(Table2[SampleID], ROW()-ROWS(Table1[])))</f>
        <v>0</v>
      </c>
      <c r="D1146" t="str" cm="1">
        <f t="array" ref="D1146">IF(ROW()&lt;=ROWS(Table1[]), INDEX(Table1[Survey], ROW()), INDEX(Table2[Survey], ROW()-ROWS(Table1[])))</f>
        <v>Salvage</v>
      </c>
      <c r="E1146" t="str" cm="1">
        <f t="array" ref="E1146">IF(ROW()&lt;=ROWS(Table1[]), INDEX(Table1[Station Code], ROW()), INDEX(Table2[Station], ROW()-ROWS(Table1[])))</f>
        <v>SFF</v>
      </c>
      <c r="F1146" t="str" cm="1">
        <f t="array" ref="F1146">IF(ROW()&lt;=ROWS(Table1[]), INDEX(Table1[Region], ROW()), INDEX(Table2[Region], ROW()-ROWS(Table1[])))</f>
        <v>South</v>
      </c>
      <c r="G1146" cm="1">
        <f t="array" ref="G1146">IF(ROW()&lt;=ROWS(Table1[]), INDEX(Table1[Subregion], ROW()), INDEX(Table2[Subregion], ROW()-ROWS(Table1[])))</f>
        <v>0</v>
      </c>
      <c r="H1146" t="str" cm="1">
        <f t="array" ref="H1146">IF(ROW()&lt;=ROWS(Table1[]), INDEX(Table1[Stratum], ROW()), INDEX(Table2[Stratum], ROW()-ROWS(Table1[])))</f>
        <v>Southern Delta</v>
      </c>
      <c r="I1146" cm="1">
        <f t="array" ref="I1146">IF(ROW()&lt;=ROWS(Table1[]), INDEX(Table1[Fork Length], ROW()), INDEX(Table2[Length], ROW()-ROWS(Table1[])))</f>
        <v>28</v>
      </c>
      <c r="J1146" cm="1">
        <f t="array" ref="J1146">IF(ROW()&lt;=ROWS(Table1[]), INDEX(Table1[Catch], ROW()), INDEX(Table2[Frequency], ROW()-ROWS(Table1[])))</f>
        <v>1</v>
      </c>
      <c r="K1146" t="str" cm="1">
        <f t="array" ref="K1146">IF(ROW()&lt;=ROWS(Table1[]), INDEX(Table1[Life Stage], ROW()), INDEX(Table2[Life Stage], ROW()-ROWS(Table1[])))</f>
        <v>Juvenile</v>
      </c>
      <c r="L1146" s="50" cm="1">
        <f t="array" ref="L1146">IF(ROW()&lt;=ROWS(Table1[]), INDEX(Table1[SalvageSum], ROW()), INDEX(Table2[SalvageSum], ROW()-ROWS(Table1[])))</f>
        <v>1</v>
      </c>
      <c r="M1146" s="50" cm="1">
        <f t="array" ref="M1146">IF(ROW()&lt;=ROWS(Table1[]), INDEX(Table1[ExpSalv], ROW()), INDEX(Table2[ExpSalv], ROW()-ROWS(Table1[])))</f>
        <v>2</v>
      </c>
      <c r="N1146" t="str" cm="1">
        <f t="array" ref="N1146">IF(ROW()&lt;=ROWS(Table1[]), INDEX(Table1[Agency], ROW()), INDEX(Table2[Agency], ROW()-ROWS(Table1[])))</f>
        <v>Salvage</v>
      </c>
      <c r="O1146" cm="1">
        <f t="array" ref="O1146">IF(ROW()&lt;=ROWS(Table1[]), INDEX(Table1[Notes], ROW()), INDEX(Table2[Comments], ROW()-ROWS(Table1[])))</f>
        <v>0</v>
      </c>
    </row>
    <row r="1147" spans="1:15" x14ac:dyDescent="0.25">
      <c r="A1147" cm="1">
        <f t="array" ref="A1147">IF(ROW()&lt;=ROWS(Table1[]), INDEX(Table1[SurveyNo], ROW()), INDEX(Table2[SurveyNo], ROW()-ROWS(Table1[])))</f>
        <v>0</v>
      </c>
      <c r="B1147" s="23" cm="1">
        <f t="array" ref="B1147">IF(ROW()&lt;=ROWS(Table1[]), INDEX(Table1[Date], ROW()), INDEX(Table2[Date], ROW()-ROWS(Table1[])))</f>
        <v>45774</v>
      </c>
      <c r="C1147" cm="1">
        <f t="array" ref="C1147">IF(ROW()&lt;=ROWS(Table1[]), INDEX(Table1[SampleID], ROW()), INDEX(Table2[SampleID], ROW()-ROWS(Table1[])))</f>
        <v>0</v>
      </c>
      <c r="D1147" t="str" cm="1">
        <f t="array" ref="D1147">IF(ROW()&lt;=ROWS(Table1[]), INDEX(Table1[Survey], ROW()), INDEX(Table2[Survey], ROW()-ROWS(Table1[])))</f>
        <v>Salvage</v>
      </c>
      <c r="E1147" t="str" cm="1">
        <f t="array" ref="E1147">IF(ROW()&lt;=ROWS(Table1[]), INDEX(Table1[Station Code], ROW()), INDEX(Table2[Station], ROW()-ROWS(Table1[])))</f>
        <v>SFF</v>
      </c>
      <c r="F1147" t="str" cm="1">
        <f t="array" ref="F1147">IF(ROW()&lt;=ROWS(Table1[]), INDEX(Table1[Region], ROW()), INDEX(Table2[Region], ROW()-ROWS(Table1[])))</f>
        <v>South</v>
      </c>
      <c r="G1147" cm="1">
        <f t="array" ref="G1147">IF(ROW()&lt;=ROWS(Table1[]), INDEX(Table1[Subregion], ROW()), INDEX(Table2[Subregion], ROW()-ROWS(Table1[])))</f>
        <v>0</v>
      </c>
      <c r="H1147" t="str" cm="1">
        <f t="array" ref="H1147">IF(ROW()&lt;=ROWS(Table1[]), INDEX(Table1[Stratum], ROW()), INDEX(Table2[Stratum], ROW()-ROWS(Table1[])))</f>
        <v>Southern Delta</v>
      </c>
      <c r="I1147" cm="1">
        <f t="array" ref="I1147">IF(ROW()&lt;=ROWS(Table1[]), INDEX(Table1[Fork Length], ROW()), INDEX(Table2[Length], ROW()-ROWS(Table1[])))</f>
        <v>24</v>
      </c>
      <c r="J1147" cm="1">
        <f t="array" ref="J1147">IF(ROW()&lt;=ROWS(Table1[]), INDEX(Table1[Catch], ROW()), INDEX(Table2[Frequency], ROW()-ROWS(Table1[])))</f>
        <v>1</v>
      </c>
      <c r="K1147" t="str" cm="1">
        <f t="array" ref="K1147">IF(ROW()&lt;=ROWS(Table1[]), INDEX(Table1[Life Stage], ROW()), INDEX(Table2[Life Stage], ROW()-ROWS(Table1[])))</f>
        <v>Juvenile</v>
      </c>
      <c r="L1147" s="50" cm="1">
        <f t="array" ref="L1147">IF(ROW()&lt;=ROWS(Table1[]), INDEX(Table1[SalvageSum], ROW()), INDEX(Table2[SalvageSum], ROW()-ROWS(Table1[])))</f>
        <v>1</v>
      </c>
      <c r="M1147" s="50" cm="1">
        <f t="array" ref="M1147">IF(ROW()&lt;=ROWS(Table1[]), INDEX(Table1[ExpSalv], ROW()), INDEX(Table2[ExpSalv], ROW()-ROWS(Table1[])))</f>
        <v>4</v>
      </c>
      <c r="N1147" t="str" cm="1">
        <f t="array" ref="N1147">IF(ROW()&lt;=ROWS(Table1[]), INDEX(Table1[Agency], ROW()), INDEX(Table2[Agency], ROW()-ROWS(Table1[])))</f>
        <v>Salvage</v>
      </c>
      <c r="O1147" cm="1">
        <f t="array" ref="O1147">IF(ROW()&lt;=ROWS(Table1[]), INDEX(Table1[Notes], ROW()), INDEX(Table2[Comments], ROW()-ROWS(Table1[])))</f>
        <v>0</v>
      </c>
    </row>
    <row r="1148" spans="1:15" x14ac:dyDescent="0.25">
      <c r="A1148" cm="1">
        <f t="array" ref="A1148">IF(ROW()&lt;=ROWS(Table1[]), INDEX(Table1[SurveyNo], ROW()), INDEX(Table2[SurveyNo], ROW()-ROWS(Table1[])))</f>
        <v>0</v>
      </c>
      <c r="B1148" s="23" cm="1">
        <f t="array" ref="B1148">IF(ROW()&lt;=ROWS(Table1[]), INDEX(Table1[Date], ROW()), INDEX(Table2[Date], ROW()-ROWS(Table1[])))</f>
        <v>45774</v>
      </c>
      <c r="C1148" cm="1">
        <f t="array" ref="C1148">IF(ROW()&lt;=ROWS(Table1[]), INDEX(Table1[SampleID], ROW()), INDEX(Table2[SampleID], ROW()-ROWS(Table1[])))</f>
        <v>0</v>
      </c>
      <c r="D1148" t="str" cm="1">
        <f t="array" ref="D1148">IF(ROW()&lt;=ROWS(Table1[]), INDEX(Table1[Survey], ROW()), INDEX(Table2[Survey], ROW()-ROWS(Table1[])))</f>
        <v>Salvage</v>
      </c>
      <c r="E1148" t="str" cm="1">
        <f t="array" ref="E1148">IF(ROW()&lt;=ROWS(Table1[]), INDEX(Table1[Station Code], ROW()), INDEX(Table2[Station], ROW()-ROWS(Table1[])))</f>
        <v>SFF</v>
      </c>
      <c r="F1148" t="str" cm="1">
        <f t="array" ref="F1148">IF(ROW()&lt;=ROWS(Table1[]), INDEX(Table1[Region], ROW()), INDEX(Table2[Region], ROW()-ROWS(Table1[])))</f>
        <v>South</v>
      </c>
      <c r="G1148" cm="1">
        <f t="array" ref="G1148">IF(ROW()&lt;=ROWS(Table1[]), INDEX(Table1[Subregion], ROW()), INDEX(Table2[Subregion], ROW()-ROWS(Table1[])))</f>
        <v>0</v>
      </c>
      <c r="H1148" t="str" cm="1">
        <f t="array" ref="H1148">IF(ROW()&lt;=ROWS(Table1[]), INDEX(Table1[Stratum], ROW()), INDEX(Table2[Stratum], ROW()-ROWS(Table1[])))</f>
        <v>Southern Delta</v>
      </c>
      <c r="I1148" cm="1">
        <f t="array" ref="I1148">IF(ROW()&lt;=ROWS(Table1[]), INDEX(Table1[Fork Length], ROW()), INDEX(Table2[Length], ROW()-ROWS(Table1[])))</f>
        <v>32</v>
      </c>
      <c r="J1148" cm="1">
        <f t="array" ref="J1148">IF(ROW()&lt;=ROWS(Table1[]), INDEX(Table1[Catch], ROW()), INDEX(Table2[Frequency], ROW()-ROWS(Table1[])))</f>
        <v>1</v>
      </c>
      <c r="K1148" t="str" cm="1">
        <f t="array" ref="K1148">IF(ROW()&lt;=ROWS(Table1[]), INDEX(Table1[Life Stage], ROW()), INDEX(Table2[Life Stage], ROW()-ROWS(Table1[])))</f>
        <v>Juvenile</v>
      </c>
      <c r="L1148" s="50" cm="1">
        <f t="array" ref="L1148">IF(ROW()&lt;=ROWS(Table1[]), INDEX(Table1[SalvageSum], ROW()), INDEX(Table2[SalvageSum], ROW()-ROWS(Table1[])))</f>
        <v>1</v>
      </c>
      <c r="M1148" s="50" cm="1">
        <f t="array" ref="M1148">IF(ROW()&lt;=ROWS(Table1[]), INDEX(Table1[ExpSalv], ROW()), INDEX(Table2[ExpSalv], ROW()-ROWS(Table1[])))</f>
        <v>4</v>
      </c>
      <c r="N1148" t="str" cm="1">
        <f t="array" ref="N1148">IF(ROW()&lt;=ROWS(Table1[]), INDEX(Table1[Agency], ROW()), INDEX(Table2[Agency], ROW()-ROWS(Table1[])))</f>
        <v>Salvage</v>
      </c>
      <c r="O1148" cm="1">
        <f t="array" ref="O1148">IF(ROW()&lt;=ROWS(Table1[]), INDEX(Table1[Notes], ROW()), INDEX(Table2[Comments], ROW()-ROWS(Table1[])))</f>
        <v>0</v>
      </c>
    </row>
    <row r="1149" spans="1:15" x14ac:dyDescent="0.25">
      <c r="A1149" cm="1">
        <f t="array" ref="A1149">IF(ROW()&lt;=ROWS(Table1[]), INDEX(Table1[SurveyNo], ROW()), INDEX(Table2[SurveyNo], ROW()-ROWS(Table1[])))</f>
        <v>10</v>
      </c>
      <c r="B1149" s="23" t="str" cm="1">
        <f t="array" ref="B1149">IF(ROW()&lt;=ROWS(Table1[]), INDEX(Table1[Date], ROW()), INDEX(Table2[Date], ROW()-ROWS(Table1[])))</f>
        <v>2024-10-15T00:00:00Z</v>
      </c>
      <c r="C1149" cm="1">
        <f t="array" ref="C1149">IF(ROW()&lt;=ROWS(Table1[]), INDEX(Table1[SampleID], ROW()), INDEX(Table2[SampleID], ROW()-ROWS(Table1[])))</f>
        <v>0</v>
      </c>
      <c r="D1149" t="str" cm="1">
        <f t="array" ref="D1149">IF(ROW()&lt;=ROWS(Table1[]), INDEX(Table1[Survey], ROW()), INDEX(Table2[Survey], ROW()-ROWS(Table1[])))</f>
        <v>Bay Study</v>
      </c>
      <c r="E1149" cm="1">
        <f t="array" ref="E1149">IF(ROW()&lt;=ROWS(Table1[]), INDEX(Table1[Station Code], ROW()), INDEX(Table2[Station], ROW()-ROWS(Table1[])))</f>
        <v>106</v>
      </c>
      <c r="F1149" t="str" cm="1">
        <f t="array" ref="F1149">IF(ROW()&lt;=ROWS(Table1[]), INDEX(Table1[Region], ROW()), INDEX(Table2[Region], ROW()-ROWS(Table1[])))</f>
        <v>Bay</v>
      </c>
      <c r="G1149" cm="1">
        <f t="array" ref="G1149">IF(ROW()&lt;=ROWS(Table1[]), INDEX(Table1[Subregion], ROW()), INDEX(Table2[Subregion], ROW()-ROWS(Table1[])))</f>
        <v>0</v>
      </c>
      <c r="H1149" t="str" cm="1">
        <f t="array" ref="H1149">IF(ROW()&lt;=ROWS(Table1[]), INDEX(Table1[Stratum], ROW()), INDEX(Table2[Stratum], ROW()-ROWS(Table1[])))</f>
        <v>Bay</v>
      </c>
      <c r="I1149" cm="1">
        <f t="array" ref="I1149">IF(ROW()&lt;=ROWS(Table1[]), INDEX(Table1[Fork Length], ROW()), INDEX(Table2[Length], ROW()-ROWS(Table1[])))</f>
        <v>51</v>
      </c>
      <c r="J1149" cm="1">
        <f t="array" ref="J1149">IF(ROW()&lt;=ROWS(Table1[]), INDEX(Table1[Catch], ROW()), INDEX(Table2[Frequency], ROW()-ROWS(Table1[])))</f>
        <v>1</v>
      </c>
      <c r="K1149" t="str" cm="1">
        <f t="array" ref="K1149">IF(ROW()&lt;=ROWS(Table1[]), INDEX(Table1[Life Stage], ROW()), INDEX(Table2[Life Stage], ROW()-ROWS(Table1[])))</f>
        <v>Juvenile</v>
      </c>
      <c r="L1149" s="50" cm="1">
        <f t="array" ref="L1149">IF(ROW()&lt;=ROWS(Table1[]), INDEX(Table1[SalvageSum], ROW()), INDEX(Table2[SalvageSum], ROW()-ROWS(Table1[])))</f>
        <v>0</v>
      </c>
      <c r="M1149" s="50" cm="1">
        <f t="array" ref="M1149">IF(ROW()&lt;=ROWS(Table1[]), INDEX(Table1[ExpSalv], ROW()), INDEX(Table2[ExpSalv], ROW()-ROWS(Table1[])))</f>
        <v>0</v>
      </c>
      <c r="N1149" t="str" cm="1">
        <f t="array" ref="N1149">IF(ROW()&lt;=ROWS(Table1[]), INDEX(Table1[Agency], ROW()), INDEX(Table2[Agency], ROW()-ROWS(Table1[])))</f>
        <v>CDFW</v>
      </c>
      <c r="O1149" t="str" cm="1">
        <f t="array" ref="O1149">IF(ROW()&lt;=ROWS(Table1[]), INDEX(Table1[Notes], ROW()), INDEX(Table2[Comments], ROW()-ROWS(Table1[])))</f>
        <v>NA</v>
      </c>
    </row>
    <row r="1150" spans="1:15" x14ac:dyDescent="0.25">
      <c r="A1150" cm="1">
        <f t="array" ref="A1150">IF(ROW()&lt;=ROWS(Table1[]), INDEX(Table1[SurveyNo], ROW()), INDEX(Table2[SurveyNo], ROW()-ROWS(Table1[])))</f>
        <v>10</v>
      </c>
      <c r="B1150" s="23" t="str" cm="1">
        <f t="array" ref="B1150">IF(ROW()&lt;=ROWS(Table1[]), INDEX(Table1[Date], ROW()), INDEX(Table2[Date], ROW()-ROWS(Table1[])))</f>
        <v>2024-10-15T00:00:00Z</v>
      </c>
      <c r="C1150" cm="1">
        <f t="array" ref="C1150">IF(ROW()&lt;=ROWS(Table1[]), INDEX(Table1[SampleID], ROW()), INDEX(Table2[SampleID], ROW()-ROWS(Table1[])))</f>
        <v>0</v>
      </c>
      <c r="D1150" t="str" cm="1">
        <f t="array" ref="D1150">IF(ROW()&lt;=ROWS(Table1[]), INDEX(Table1[Survey], ROW()), INDEX(Table2[Survey], ROW()-ROWS(Table1[])))</f>
        <v>Bay Study</v>
      </c>
      <c r="E1150" cm="1">
        <f t="array" ref="E1150">IF(ROW()&lt;=ROWS(Table1[]), INDEX(Table1[Station Code], ROW()), INDEX(Table2[Station], ROW()-ROWS(Table1[])))</f>
        <v>106</v>
      </c>
      <c r="F1150" t="str" cm="1">
        <f t="array" ref="F1150">IF(ROW()&lt;=ROWS(Table1[]), INDEX(Table1[Region], ROW()), INDEX(Table2[Region], ROW()-ROWS(Table1[])))</f>
        <v>Bay</v>
      </c>
      <c r="G1150" cm="1">
        <f t="array" ref="G1150">IF(ROW()&lt;=ROWS(Table1[]), INDEX(Table1[Subregion], ROW()), INDEX(Table2[Subregion], ROW()-ROWS(Table1[])))</f>
        <v>0</v>
      </c>
      <c r="H1150" t="str" cm="1">
        <f t="array" ref="H1150">IF(ROW()&lt;=ROWS(Table1[]), INDEX(Table1[Stratum], ROW()), INDEX(Table2[Stratum], ROW()-ROWS(Table1[])))</f>
        <v>Bay</v>
      </c>
      <c r="I1150" cm="1">
        <f t="array" ref="I1150">IF(ROW()&lt;=ROWS(Table1[]), INDEX(Table1[Fork Length], ROW()), INDEX(Table2[Length], ROW()-ROWS(Table1[])))</f>
        <v>53</v>
      </c>
      <c r="J1150" cm="1">
        <f t="array" ref="J1150">IF(ROW()&lt;=ROWS(Table1[]), INDEX(Table1[Catch], ROW()), INDEX(Table2[Frequency], ROW()-ROWS(Table1[])))</f>
        <v>1</v>
      </c>
      <c r="K1150" t="str" cm="1">
        <f t="array" ref="K1150">IF(ROW()&lt;=ROWS(Table1[]), INDEX(Table1[Life Stage], ROW()), INDEX(Table2[Life Stage], ROW()-ROWS(Table1[])))</f>
        <v>Juvenile</v>
      </c>
      <c r="L1150" s="50" cm="1">
        <f t="array" ref="L1150">IF(ROW()&lt;=ROWS(Table1[]), INDEX(Table1[SalvageSum], ROW()), INDEX(Table2[SalvageSum], ROW()-ROWS(Table1[])))</f>
        <v>0</v>
      </c>
      <c r="M1150" s="50" cm="1">
        <f t="array" ref="M1150">IF(ROW()&lt;=ROWS(Table1[]), INDEX(Table1[ExpSalv], ROW()), INDEX(Table2[ExpSalv], ROW()-ROWS(Table1[])))</f>
        <v>0</v>
      </c>
      <c r="N1150" t="str" cm="1">
        <f t="array" ref="N1150">IF(ROW()&lt;=ROWS(Table1[]), INDEX(Table1[Agency], ROW()), INDEX(Table2[Agency], ROW()-ROWS(Table1[])))</f>
        <v>CDFW</v>
      </c>
      <c r="O1150" t="str" cm="1">
        <f t="array" ref="O1150">IF(ROW()&lt;=ROWS(Table1[]), INDEX(Table1[Notes], ROW()), INDEX(Table2[Comments], ROW()-ROWS(Table1[])))</f>
        <v>NA</v>
      </c>
    </row>
    <row r="1151" spans="1:15" x14ac:dyDescent="0.25">
      <c r="A1151" cm="1">
        <f t="array" ref="A1151">IF(ROW()&lt;=ROWS(Table1[]), INDEX(Table1[SurveyNo], ROW()), INDEX(Table2[SurveyNo], ROW()-ROWS(Table1[])))</f>
        <v>10</v>
      </c>
      <c r="B1151" s="23" t="str" cm="1">
        <f t="array" ref="B1151">IF(ROW()&lt;=ROWS(Table1[]), INDEX(Table1[Date], ROW()), INDEX(Table2[Date], ROW()-ROWS(Table1[])))</f>
        <v>2024-10-15T00:00:00Z</v>
      </c>
      <c r="C1151" cm="1">
        <f t="array" ref="C1151">IF(ROW()&lt;=ROWS(Table1[]), INDEX(Table1[SampleID], ROW()), INDEX(Table2[SampleID], ROW()-ROWS(Table1[])))</f>
        <v>0</v>
      </c>
      <c r="D1151" t="str" cm="1">
        <f t="array" ref="D1151">IF(ROW()&lt;=ROWS(Table1[]), INDEX(Table1[Survey], ROW()), INDEX(Table2[Survey], ROW()-ROWS(Table1[])))</f>
        <v>Bay Study</v>
      </c>
      <c r="E1151" cm="1">
        <f t="array" ref="E1151">IF(ROW()&lt;=ROWS(Table1[]), INDEX(Table1[Station Code], ROW()), INDEX(Table2[Station], ROW()-ROWS(Table1[])))</f>
        <v>106</v>
      </c>
      <c r="F1151" t="str" cm="1">
        <f t="array" ref="F1151">IF(ROW()&lt;=ROWS(Table1[]), INDEX(Table1[Region], ROW()), INDEX(Table2[Region], ROW()-ROWS(Table1[])))</f>
        <v>Bay</v>
      </c>
      <c r="G1151" cm="1">
        <f t="array" ref="G1151">IF(ROW()&lt;=ROWS(Table1[]), INDEX(Table1[Subregion], ROW()), INDEX(Table2[Subregion], ROW()-ROWS(Table1[])))</f>
        <v>0</v>
      </c>
      <c r="H1151" t="str" cm="1">
        <f t="array" ref="H1151">IF(ROW()&lt;=ROWS(Table1[]), INDEX(Table1[Stratum], ROW()), INDEX(Table2[Stratum], ROW()-ROWS(Table1[])))</f>
        <v>Bay</v>
      </c>
      <c r="I1151" cm="1">
        <f t="array" ref="I1151">IF(ROW()&lt;=ROWS(Table1[]), INDEX(Table1[Fork Length], ROW()), INDEX(Table2[Length], ROW()-ROWS(Table1[])))</f>
        <v>54</v>
      </c>
      <c r="J1151" cm="1">
        <f t="array" ref="J1151">IF(ROW()&lt;=ROWS(Table1[]), INDEX(Table1[Catch], ROW()), INDEX(Table2[Frequency], ROW()-ROWS(Table1[])))</f>
        <v>1</v>
      </c>
      <c r="K1151" t="str" cm="1">
        <f t="array" ref="K1151">IF(ROW()&lt;=ROWS(Table1[]), INDEX(Table1[Life Stage], ROW()), INDEX(Table2[Life Stage], ROW()-ROWS(Table1[])))</f>
        <v>Juvenile</v>
      </c>
      <c r="L1151" s="50" cm="1">
        <f t="array" ref="L1151">IF(ROW()&lt;=ROWS(Table1[]), INDEX(Table1[SalvageSum], ROW()), INDEX(Table2[SalvageSum], ROW()-ROWS(Table1[])))</f>
        <v>0</v>
      </c>
      <c r="M1151" s="50" cm="1">
        <f t="array" ref="M1151">IF(ROW()&lt;=ROWS(Table1[]), INDEX(Table1[ExpSalv], ROW()), INDEX(Table2[ExpSalv], ROW()-ROWS(Table1[])))</f>
        <v>0</v>
      </c>
      <c r="N1151" t="str" cm="1">
        <f t="array" ref="N1151">IF(ROW()&lt;=ROWS(Table1[]), INDEX(Table1[Agency], ROW()), INDEX(Table2[Agency], ROW()-ROWS(Table1[])))</f>
        <v>CDFW</v>
      </c>
      <c r="O1151" t="str" cm="1">
        <f t="array" ref="O1151">IF(ROW()&lt;=ROWS(Table1[]), INDEX(Table1[Notes], ROW()), INDEX(Table2[Comments], ROW()-ROWS(Table1[])))</f>
        <v>NA</v>
      </c>
    </row>
    <row r="1152" spans="1:15" x14ac:dyDescent="0.25">
      <c r="A1152" cm="1">
        <f t="array" ref="A1152">IF(ROW()&lt;=ROWS(Table1[]), INDEX(Table1[SurveyNo], ROW()), INDEX(Table2[SurveyNo], ROW()-ROWS(Table1[])))</f>
        <v>10</v>
      </c>
      <c r="B1152" s="23" t="str" cm="1">
        <f t="array" ref="B1152">IF(ROW()&lt;=ROWS(Table1[]), INDEX(Table1[Date], ROW()), INDEX(Table2[Date], ROW()-ROWS(Table1[])))</f>
        <v>2024-10-15T00:00:00Z</v>
      </c>
      <c r="C1152" cm="1">
        <f t="array" ref="C1152">IF(ROW()&lt;=ROWS(Table1[]), INDEX(Table1[SampleID], ROW()), INDEX(Table2[SampleID], ROW()-ROWS(Table1[])))</f>
        <v>0</v>
      </c>
      <c r="D1152" t="str" cm="1">
        <f t="array" ref="D1152">IF(ROW()&lt;=ROWS(Table1[]), INDEX(Table1[Survey], ROW()), INDEX(Table2[Survey], ROW()-ROWS(Table1[])))</f>
        <v>Bay Study</v>
      </c>
      <c r="E1152" cm="1">
        <f t="array" ref="E1152">IF(ROW()&lt;=ROWS(Table1[]), INDEX(Table1[Station Code], ROW()), INDEX(Table2[Station], ROW()-ROWS(Table1[])))</f>
        <v>106</v>
      </c>
      <c r="F1152" t="str" cm="1">
        <f t="array" ref="F1152">IF(ROW()&lt;=ROWS(Table1[]), INDEX(Table1[Region], ROW()), INDEX(Table2[Region], ROW()-ROWS(Table1[])))</f>
        <v>Bay</v>
      </c>
      <c r="G1152" cm="1">
        <f t="array" ref="G1152">IF(ROW()&lt;=ROWS(Table1[]), INDEX(Table1[Subregion], ROW()), INDEX(Table2[Subregion], ROW()-ROWS(Table1[])))</f>
        <v>0</v>
      </c>
      <c r="H1152" t="str" cm="1">
        <f t="array" ref="H1152">IF(ROW()&lt;=ROWS(Table1[]), INDEX(Table1[Stratum], ROW()), INDEX(Table2[Stratum], ROW()-ROWS(Table1[])))</f>
        <v>Bay</v>
      </c>
      <c r="I1152" cm="1">
        <f t="array" ref="I1152">IF(ROW()&lt;=ROWS(Table1[]), INDEX(Table1[Fork Length], ROW()), INDEX(Table2[Length], ROW()-ROWS(Table1[])))</f>
        <v>59</v>
      </c>
      <c r="J1152" cm="1">
        <f t="array" ref="J1152">IF(ROW()&lt;=ROWS(Table1[]), INDEX(Table1[Catch], ROW()), INDEX(Table2[Frequency], ROW()-ROWS(Table1[])))</f>
        <v>1</v>
      </c>
      <c r="K1152" t="str" cm="1">
        <f t="array" ref="K1152">IF(ROW()&lt;=ROWS(Table1[]), INDEX(Table1[Life Stage], ROW()), INDEX(Table2[Life Stage], ROW()-ROWS(Table1[])))</f>
        <v>Juvenile</v>
      </c>
      <c r="L1152" s="50" cm="1">
        <f t="array" ref="L1152">IF(ROW()&lt;=ROWS(Table1[]), INDEX(Table1[SalvageSum], ROW()), INDEX(Table2[SalvageSum], ROW()-ROWS(Table1[])))</f>
        <v>0</v>
      </c>
      <c r="M1152" s="50" cm="1">
        <f t="array" ref="M1152">IF(ROW()&lt;=ROWS(Table1[]), INDEX(Table1[ExpSalv], ROW()), INDEX(Table2[ExpSalv], ROW()-ROWS(Table1[])))</f>
        <v>0</v>
      </c>
      <c r="N1152" t="str" cm="1">
        <f t="array" ref="N1152">IF(ROW()&lt;=ROWS(Table1[]), INDEX(Table1[Agency], ROW()), INDEX(Table2[Agency], ROW()-ROWS(Table1[])))</f>
        <v>CDFW</v>
      </c>
      <c r="O1152" t="str" cm="1">
        <f t="array" ref="O1152">IF(ROW()&lt;=ROWS(Table1[]), INDEX(Table1[Notes], ROW()), INDEX(Table2[Comments], ROW()-ROWS(Table1[])))</f>
        <v>NA</v>
      </c>
    </row>
    <row r="1153" spans="1:15" x14ac:dyDescent="0.25">
      <c r="A1153" cm="1">
        <f t="array" ref="A1153">IF(ROW()&lt;=ROWS(Table1[]), INDEX(Table1[SurveyNo], ROW()), INDEX(Table2[SurveyNo], ROW()-ROWS(Table1[])))</f>
        <v>10</v>
      </c>
      <c r="B1153" s="23" t="str" cm="1">
        <f t="array" ref="B1153">IF(ROW()&lt;=ROWS(Table1[]), INDEX(Table1[Date], ROW()), INDEX(Table2[Date], ROW()-ROWS(Table1[])))</f>
        <v>2024-10-15T00:00:00Z</v>
      </c>
      <c r="C1153" cm="1">
        <f t="array" ref="C1153">IF(ROW()&lt;=ROWS(Table1[]), INDEX(Table1[SampleID], ROW()), INDEX(Table2[SampleID], ROW()-ROWS(Table1[])))</f>
        <v>0</v>
      </c>
      <c r="D1153" t="str" cm="1">
        <f t="array" ref="D1153">IF(ROW()&lt;=ROWS(Table1[]), INDEX(Table1[Survey], ROW()), INDEX(Table2[Survey], ROW()-ROWS(Table1[])))</f>
        <v>Bay Study</v>
      </c>
      <c r="E1153" cm="1">
        <f t="array" ref="E1153">IF(ROW()&lt;=ROWS(Table1[]), INDEX(Table1[Station Code], ROW()), INDEX(Table2[Station], ROW()-ROWS(Table1[])))</f>
        <v>108</v>
      </c>
      <c r="F1153" t="str" cm="1">
        <f t="array" ref="F1153">IF(ROW()&lt;=ROWS(Table1[]), INDEX(Table1[Region], ROW()), INDEX(Table2[Region], ROW()-ROWS(Table1[])))</f>
        <v>Bay</v>
      </c>
      <c r="G1153" cm="1">
        <f t="array" ref="G1153">IF(ROW()&lt;=ROWS(Table1[]), INDEX(Table1[Subregion], ROW()), INDEX(Table2[Subregion], ROW()-ROWS(Table1[])))</f>
        <v>0</v>
      </c>
      <c r="H1153" t="str" cm="1">
        <f t="array" ref="H1153">IF(ROW()&lt;=ROWS(Table1[]), INDEX(Table1[Stratum], ROW()), INDEX(Table2[Stratum], ROW()-ROWS(Table1[])))</f>
        <v>Bay</v>
      </c>
      <c r="I1153" cm="1">
        <f t="array" ref="I1153">IF(ROW()&lt;=ROWS(Table1[]), INDEX(Table1[Fork Length], ROW()), INDEX(Table2[Length], ROW()-ROWS(Table1[])))</f>
        <v>51</v>
      </c>
      <c r="J1153" cm="1">
        <f t="array" ref="J1153">IF(ROW()&lt;=ROWS(Table1[]), INDEX(Table1[Catch], ROW()), INDEX(Table2[Frequency], ROW()-ROWS(Table1[])))</f>
        <v>2</v>
      </c>
      <c r="K1153" t="str" cm="1">
        <f t="array" ref="K1153">IF(ROW()&lt;=ROWS(Table1[]), INDEX(Table1[Life Stage], ROW()), INDEX(Table2[Life Stage], ROW()-ROWS(Table1[])))</f>
        <v>Juvenile</v>
      </c>
      <c r="L1153" s="50" cm="1">
        <f t="array" ref="L1153">IF(ROW()&lt;=ROWS(Table1[]), INDEX(Table1[SalvageSum], ROW()), INDEX(Table2[SalvageSum], ROW()-ROWS(Table1[])))</f>
        <v>0</v>
      </c>
      <c r="M1153" s="50" cm="1">
        <f t="array" ref="M1153">IF(ROW()&lt;=ROWS(Table1[]), INDEX(Table1[ExpSalv], ROW()), INDEX(Table2[ExpSalv], ROW()-ROWS(Table1[])))</f>
        <v>0</v>
      </c>
      <c r="N1153" t="str" cm="1">
        <f t="array" ref="N1153">IF(ROW()&lt;=ROWS(Table1[]), INDEX(Table1[Agency], ROW()), INDEX(Table2[Agency], ROW()-ROWS(Table1[])))</f>
        <v>CDFW</v>
      </c>
      <c r="O1153" t="str" cm="1">
        <f t="array" ref="O1153">IF(ROW()&lt;=ROWS(Table1[]), INDEX(Table1[Notes], ROW()), INDEX(Table2[Comments], ROW()-ROWS(Table1[])))</f>
        <v>NA</v>
      </c>
    </row>
    <row r="1154" spans="1:15" x14ac:dyDescent="0.25">
      <c r="A1154" cm="1">
        <f t="array" ref="A1154">IF(ROW()&lt;=ROWS(Table1[]), INDEX(Table1[SurveyNo], ROW()), INDEX(Table2[SurveyNo], ROW()-ROWS(Table1[])))</f>
        <v>10</v>
      </c>
      <c r="B1154" s="23" t="str" cm="1">
        <f t="array" ref="B1154">IF(ROW()&lt;=ROWS(Table1[]), INDEX(Table1[Date], ROW()), INDEX(Table2[Date], ROW()-ROWS(Table1[])))</f>
        <v>2024-10-15T00:00:00Z</v>
      </c>
      <c r="C1154" cm="1">
        <f t="array" ref="C1154">IF(ROW()&lt;=ROWS(Table1[]), INDEX(Table1[SampleID], ROW()), INDEX(Table2[SampleID], ROW()-ROWS(Table1[])))</f>
        <v>0</v>
      </c>
      <c r="D1154" t="str" cm="1">
        <f t="array" ref="D1154">IF(ROW()&lt;=ROWS(Table1[]), INDEX(Table1[Survey], ROW()), INDEX(Table2[Survey], ROW()-ROWS(Table1[])))</f>
        <v>Bay Study</v>
      </c>
      <c r="E1154" cm="1">
        <f t="array" ref="E1154">IF(ROW()&lt;=ROWS(Table1[]), INDEX(Table1[Station Code], ROW()), INDEX(Table2[Station], ROW()-ROWS(Table1[])))</f>
        <v>108</v>
      </c>
      <c r="F1154" t="str" cm="1">
        <f t="array" ref="F1154">IF(ROW()&lt;=ROWS(Table1[]), INDEX(Table1[Region], ROW()), INDEX(Table2[Region], ROW()-ROWS(Table1[])))</f>
        <v>Bay</v>
      </c>
      <c r="G1154" cm="1">
        <f t="array" ref="G1154">IF(ROW()&lt;=ROWS(Table1[]), INDEX(Table1[Subregion], ROW()), INDEX(Table2[Subregion], ROW()-ROWS(Table1[])))</f>
        <v>0</v>
      </c>
      <c r="H1154" t="str" cm="1">
        <f t="array" ref="H1154">IF(ROW()&lt;=ROWS(Table1[]), INDEX(Table1[Stratum], ROW()), INDEX(Table2[Stratum], ROW()-ROWS(Table1[])))</f>
        <v>Bay</v>
      </c>
      <c r="I1154" cm="1">
        <f t="array" ref="I1154">IF(ROW()&lt;=ROWS(Table1[]), INDEX(Table1[Fork Length], ROW()), INDEX(Table2[Length], ROW()-ROWS(Table1[])))</f>
        <v>42</v>
      </c>
      <c r="J1154" cm="1">
        <f t="array" ref="J1154">IF(ROW()&lt;=ROWS(Table1[]), INDEX(Table1[Catch], ROW()), INDEX(Table2[Frequency], ROW()-ROWS(Table1[])))</f>
        <v>1</v>
      </c>
      <c r="K1154" t="str" cm="1">
        <f t="array" ref="K1154">IF(ROW()&lt;=ROWS(Table1[]), INDEX(Table1[Life Stage], ROW()), INDEX(Table2[Life Stage], ROW()-ROWS(Table1[])))</f>
        <v>Juvenile</v>
      </c>
      <c r="L1154" s="50" cm="1">
        <f t="array" ref="L1154">IF(ROW()&lt;=ROWS(Table1[]), INDEX(Table1[SalvageSum], ROW()), INDEX(Table2[SalvageSum], ROW()-ROWS(Table1[])))</f>
        <v>0</v>
      </c>
      <c r="M1154" s="50" cm="1">
        <f t="array" ref="M1154">IF(ROW()&lt;=ROWS(Table1[]), INDEX(Table1[ExpSalv], ROW()), INDEX(Table2[ExpSalv], ROW()-ROWS(Table1[])))</f>
        <v>0</v>
      </c>
      <c r="N1154" t="str" cm="1">
        <f t="array" ref="N1154">IF(ROW()&lt;=ROWS(Table1[]), INDEX(Table1[Agency], ROW()), INDEX(Table2[Agency], ROW()-ROWS(Table1[])))</f>
        <v>CDFW</v>
      </c>
      <c r="O1154" t="str" cm="1">
        <f t="array" ref="O1154">IF(ROW()&lt;=ROWS(Table1[]), INDEX(Table1[Notes], ROW()), INDEX(Table2[Comments], ROW()-ROWS(Table1[])))</f>
        <v>NA</v>
      </c>
    </row>
    <row r="1155" spans="1:15" x14ac:dyDescent="0.25">
      <c r="A1155" cm="1">
        <f t="array" ref="A1155">IF(ROW()&lt;=ROWS(Table1[]), INDEX(Table1[SurveyNo], ROW()), INDEX(Table2[SurveyNo], ROW()-ROWS(Table1[])))</f>
        <v>10</v>
      </c>
      <c r="B1155" s="23" t="str" cm="1">
        <f t="array" ref="B1155">IF(ROW()&lt;=ROWS(Table1[]), INDEX(Table1[Date], ROW()), INDEX(Table2[Date], ROW()-ROWS(Table1[])))</f>
        <v>2024-10-15T00:00:00Z</v>
      </c>
      <c r="C1155" cm="1">
        <f t="array" ref="C1155">IF(ROW()&lt;=ROWS(Table1[]), INDEX(Table1[SampleID], ROW()), INDEX(Table2[SampleID], ROW()-ROWS(Table1[])))</f>
        <v>0</v>
      </c>
      <c r="D1155" t="str" cm="1">
        <f t="array" ref="D1155">IF(ROW()&lt;=ROWS(Table1[]), INDEX(Table1[Survey], ROW()), INDEX(Table2[Survey], ROW()-ROWS(Table1[])))</f>
        <v>Bay Study</v>
      </c>
      <c r="E1155" cm="1">
        <f t="array" ref="E1155">IF(ROW()&lt;=ROWS(Table1[]), INDEX(Table1[Station Code], ROW()), INDEX(Table2[Station], ROW()-ROWS(Table1[])))</f>
        <v>108</v>
      </c>
      <c r="F1155" t="str" cm="1">
        <f t="array" ref="F1155">IF(ROW()&lt;=ROWS(Table1[]), INDEX(Table1[Region], ROW()), INDEX(Table2[Region], ROW()-ROWS(Table1[])))</f>
        <v>Bay</v>
      </c>
      <c r="G1155" cm="1">
        <f t="array" ref="G1155">IF(ROW()&lt;=ROWS(Table1[]), INDEX(Table1[Subregion], ROW()), INDEX(Table2[Subregion], ROW()-ROWS(Table1[])))</f>
        <v>0</v>
      </c>
      <c r="H1155" t="str" cm="1">
        <f t="array" ref="H1155">IF(ROW()&lt;=ROWS(Table1[]), INDEX(Table1[Stratum], ROW()), INDEX(Table2[Stratum], ROW()-ROWS(Table1[])))</f>
        <v>Bay</v>
      </c>
      <c r="I1155" cm="1">
        <f t="array" ref="I1155">IF(ROW()&lt;=ROWS(Table1[]), INDEX(Table1[Fork Length], ROW()), INDEX(Table2[Length], ROW()-ROWS(Table1[])))</f>
        <v>47</v>
      </c>
      <c r="J1155" cm="1">
        <f t="array" ref="J1155">IF(ROW()&lt;=ROWS(Table1[]), INDEX(Table1[Catch], ROW()), INDEX(Table2[Frequency], ROW()-ROWS(Table1[])))</f>
        <v>1</v>
      </c>
      <c r="K1155" t="str" cm="1">
        <f t="array" ref="K1155">IF(ROW()&lt;=ROWS(Table1[]), INDEX(Table1[Life Stage], ROW()), INDEX(Table2[Life Stage], ROW()-ROWS(Table1[])))</f>
        <v>Juvenile</v>
      </c>
      <c r="L1155" s="50" cm="1">
        <f t="array" ref="L1155">IF(ROW()&lt;=ROWS(Table1[]), INDEX(Table1[SalvageSum], ROW()), INDEX(Table2[SalvageSum], ROW()-ROWS(Table1[])))</f>
        <v>0</v>
      </c>
      <c r="M1155" s="50" cm="1">
        <f t="array" ref="M1155">IF(ROW()&lt;=ROWS(Table1[]), INDEX(Table1[ExpSalv], ROW()), INDEX(Table2[ExpSalv], ROW()-ROWS(Table1[])))</f>
        <v>0</v>
      </c>
      <c r="N1155" t="str" cm="1">
        <f t="array" ref="N1155">IF(ROW()&lt;=ROWS(Table1[]), INDEX(Table1[Agency], ROW()), INDEX(Table2[Agency], ROW()-ROWS(Table1[])))</f>
        <v>CDFW</v>
      </c>
      <c r="O1155" t="str" cm="1">
        <f t="array" ref="O1155">IF(ROW()&lt;=ROWS(Table1[]), INDEX(Table1[Notes], ROW()), INDEX(Table2[Comments], ROW()-ROWS(Table1[])))</f>
        <v>NA</v>
      </c>
    </row>
    <row r="1156" spans="1:15" x14ac:dyDescent="0.25">
      <c r="A1156" cm="1">
        <f t="array" ref="A1156">IF(ROW()&lt;=ROWS(Table1[]), INDEX(Table1[SurveyNo], ROW()), INDEX(Table2[SurveyNo], ROW()-ROWS(Table1[])))</f>
        <v>10</v>
      </c>
      <c r="B1156" s="23" t="str" cm="1">
        <f t="array" ref="B1156">IF(ROW()&lt;=ROWS(Table1[]), INDEX(Table1[Date], ROW()), INDEX(Table2[Date], ROW()-ROWS(Table1[])))</f>
        <v>2024-10-15T00:00:00Z</v>
      </c>
      <c r="C1156" cm="1">
        <f t="array" ref="C1156">IF(ROW()&lt;=ROWS(Table1[]), INDEX(Table1[SampleID], ROW()), INDEX(Table2[SampleID], ROW()-ROWS(Table1[])))</f>
        <v>0</v>
      </c>
      <c r="D1156" t="str" cm="1">
        <f t="array" ref="D1156">IF(ROW()&lt;=ROWS(Table1[]), INDEX(Table1[Survey], ROW()), INDEX(Table2[Survey], ROW()-ROWS(Table1[])))</f>
        <v>Bay Study</v>
      </c>
      <c r="E1156" cm="1">
        <f t="array" ref="E1156">IF(ROW()&lt;=ROWS(Table1[]), INDEX(Table1[Station Code], ROW()), INDEX(Table2[Station], ROW()-ROWS(Table1[])))</f>
        <v>108</v>
      </c>
      <c r="F1156" t="str" cm="1">
        <f t="array" ref="F1156">IF(ROW()&lt;=ROWS(Table1[]), INDEX(Table1[Region], ROW()), INDEX(Table2[Region], ROW()-ROWS(Table1[])))</f>
        <v>Bay</v>
      </c>
      <c r="G1156" cm="1">
        <f t="array" ref="G1156">IF(ROW()&lt;=ROWS(Table1[]), INDEX(Table1[Subregion], ROW()), INDEX(Table2[Subregion], ROW()-ROWS(Table1[])))</f>
        <v>0</v>
      </c>
      <c r="H1156" t="str" cm="1">
        <f t="array" ref="H1156">IF(ROW()&lt;=ROWS(Table1[]), INDEX(Table1[Stratum], ROW()), INDEX(Table2[Stratum], ROW()-ROWS(Table1[])))</f>
        <v>Bay</v>
      </c>
      <c r="I1156" cm="1">
        <f t="array" ref="I1156">IF(ROW()&lt;=ROWS(Table1[]), INDEX(Table1[Fork Length], ROW()), INDEX(Table2[Length], ROW()-ROWS(Table1[])))</f>
        <v>50</v>
      </c>
      <c r="J1156" cm="1">
        <f t="array" ref="J1156">IF(ROW()&lt;=ROWS(Table1[]), INDEX(Table1[Catch], ROW()), INDEX(Table2[Frequency], ROW()-ROWS(Table1[])))</f>
        <v>1</v>
      </c>
      <c r="K1156" t="str" cm="1">
        <f t="array" ref="K1156">IF(ROW()&lt;=ROWS(Table1[]), INDEX(Table1[Life Stage], ROW()), INDEX(Table2[Life Stage], ROW()-ROWS(Table1[])))</f>
        <v>Juvenile</v>
      </c>
      <c r="L1156" s="50" cm="1">
        <f t="array" ref="L1156">IF(ROW()&lt;=ROWS(Table1[]), INDEX(Table1[SalvageSum], ROW()), INDEX(Table2[SalvageSum], ROW()-ROWS(Table1[])))</f>
        <v>0</v>
      </c>
      <c r="M1156" s="50" cm="1">
        <f t="array" ref="M1156">IF(ROW()&lt;=ROWS(Table1[]), INDEX(Table1[ExpSalv], ROW()), INDEX(Table2[ExpSalv], ROW()-ROWS(Table1[])))</f>
        <v>0</v>
      </c>
      <c r="N1156" t="str" cm="1">
        <f t="array" ref="N1156">IF(ROW()&lt;=ROWS(Table1[]), INDEX(Table1[Agency], ROW()), INDEX(Table2[Agency], ROW()-ROWS(Table1[])))</f>
        <v>CDFW</v>
      </c>
      <c r="O1156" t="str" cm="1">
        <f t="array" ref="O1156">IF(ROW()&lt;=ROWS(Table1[]), INDEX(Table1[Notes], ROW()), INDEX(Table2[Comments], ROW()-ROWS(Table1[])))</f>
        <v>NA</v>
      </c>
    </row>
    <row r="1157" spans="1:15" x14ac:dyDescent="0.25">
      <c r="A1157" cm="1">
        <f t="array" ref="A1157">IF(ROW()&lt;=ROWS(Table1[]), INDEX(Table1[SurveyNo], ROW()), INDEX(Table2[SurveyNo], ROW()-ROWS(Table1[])))</f>
        <v>10</v>
      </c>
      <c r="B1157" s="23" t="str" cm="1">
        <f t="array" ref="B1157">IF(ROW()&lt;=ROWS(Table1[]), INDEX(Table1[Date], ROW()), INDEX(Table2[Date], ROW()-ROWS(Table1[])))</f>
        <v>2024-10-15T00:00:00Z</v>
      </c>
      <c r="C1157" cm="1">
        <f t="array" ref="C1157">IF(ROW()&lt;=ROWS(Table1[]), INDEX(Table1[SampleID], ROW()), INDEX(Table2[SampleID], ROW()-ROWS(Table1[])))</f>
        <v>0</v>
      </c>
      <c r="D1157" t="str" cm="1">
        <f t="array" ref="D1157">IF(ROW()&lt;=ROWS(Table1[]), INDEX(Table1[Survey], ROW()), INDEX(Table2[Survey], ROW()-ROWS(Table1[])))</f>
        <v>Bay Study</v>
      </c>
      <c r="E1157" cm="1">
        <f t="array" ref="E1157">IF(ROW()&lt;=ROWS(Table1[]), INDEX(Table1[Station Code], ROW()), INDEX(Table2[Station], ROW()-ROWS(Table1[])))</f>
        <v>108</v>
      </c>
      <c r="F1157" t="str" cm="1">
        <f t="array" ref="F1157">IF(ROW()&lt;=ROWS(Table1[]), INDEX(Table1[Region], ROW()), INDEX(Table2[Region], ROW()-ROWS(Table1[])))</f>
        <v>Bay</v>
      </c>
      <c r="G1157" cm="1">
        <f t="array" ref="G1157">IF(ROW()&lt;=ROWS(Table1[]), INDEX(Table1[Subregion], ROW()), INDEX(Table2[Subregion], ROW()-ROWS(Table1[])))</f>
        <v>0</v>
      </c>
      <c r="H1157" t="str" cm="1">
        <f t="array" ref="H1157">IF(ROW()&lt;=ROWS(Table1[]), INDEX(Table1[Stratum], ROW()), INDEX(Table2[Stratum], ROW()-ROWS(Table1[])))</f>
        <v>Bay</v>
      </c>
      <c r="I1157" cm="1">
        <f t="array" ref="I1157">IF(ROW()&lt;=ROWS(Table1[]), INDEX(Table1[Fork Length], ROW()), INDEX(Table2[Length], ROW()-ROWS(Table1[])))</f>
        <v>54</v>
      </c>
      <c r="J1157" cm="1">
        <f t="array" ref="J1157">IF(ROW()&lt;=ROWS(Table1[]), INDEX(Table1[Catch], ROW()), INDEX(Table2[Frequency], ROW()-ROWS(Table1[])))</f>
        <v>1</v>
      </c>
      <c r="K1157" t="str" cm="1">
        <f t="array" ref="K1157">IF(ROW()&lt;=ROWS(Table1[]), INDEX(Table1[Life Stage], ROW()), INDEX(Table2[Life Stage], ROW()-ROWS(Table1[])))</f>
        <v>Juvenile</v>
      </c>
      <c r="L1157" s="50" cm="1">
        <f t="array" ref="L1157">IF(ROW()&lt;=ROWS(Table1[]), INDEX(Table1[SalvageSum], ROW()), INDEX(Table2[SalvageSum], ROW()-ROWS(Table1[])))</f>
        <v>0</v>
      </c>
      <c r="M1157" s="50" cm="1">
        <f t="array" ref="M1157">IF(ROW()&lt;=ROWS(Table1[]), INDEX(Table1[ExpSalv], ROW()), INDEX(Table2[ExpSalv], ROW()-ROWS(Table1[])))</f>
        <v>0</v>
      </c>
      <c r="N1157" t="str" cm="1">
        <f t="array" ref="N1157">IF(ROW()&lt;=ROWS(Table1[]), INDEX(Table1[Agency], ROW()), INDEX(Table2[Agency], ROW()-ROWS(Table1[])))</f>
        <v>CDFW</v>
      </c>
      <c r="O1157" t="str" cm="1">
        <f t="array" ref="O1157">IF(ROW()&lt;=ROWS(Table1[]), INDEX(Table1[Notes], ROW()), INDEX(Table2[Comments], ROW()-ROWS(Table1[])))</f>
        <v>NA</v>
      </c>
    </row>
    <row r="1158" spans="1:15" x14ac:dyDescent="0.25">
      <c r="A1158" cm="1">
        <f t="array" ref="A1158">IF(ROW()&lt;=ROWS(Table1[]), INDEX(Table1[SurveyNo], ROW()), INDEX(Table2[SurveyNo], ROW()-ROWS(Table1[])))</f>
        <v>10</v>
      </c>
      <c r="B1158" s="23" t="str" cm="1">
        <f t="array" ref="B1158">IF(ROW()&lt;=ROWS(Table1[]), INDEX(Table1[Date], ROW()), INDEX(Table2[Date], ROW()-ROWS(Table1[])))</f>
        <v>2024-10-15T00:00:00Z</v>
      </c>
      <c r="C1158" cm="1">
        <f t="array" ref="C1158">IF(ROW()&lt;=ROWS(Table1[]), INDEX(Table1[SampleID], ROW()), INDEX(Table2[SampleID], ROW()-ROWS(Table1[])))</f>
        <v>0</v>
      </c>
      <c r="D1158" t="str" cm="1">
        <f t="array" ref="D1158">IF(ROW()&lt;=ROWS(Table1[]), INDEX(Table1[Survey], ROW()), INDEX(Table2[Survey], ROW()-ROWS(Table1[])))</f>
        <v>Bay Study</v>
      </c>
      <c r="E1158" cm="1">
        <f t="array" ref="E1158">IF(ROW()&lt;=ROWS(Table1[]), INDEX(Table1[Station Code], ROW()), INDEX(Table2[Station], ROW()-ROWS(Table1[])))</f>
        <v>108</v>
      </c>
      <c r="F1158" t="str" cm="1">
        <f t="array" ref="F1158">IF(ROW()&lt;=ROWS(Table1[]), INDEX(Table1[Region], ROW()), INDEX(Table2[Region], ROW()-ROWS(Table1[])))</f>
        <v>Bay</v>
      </c>
      <c r="G1158" cm="1">
        <f t="array" ref="G1158">IF(ROW()&lt;=ROWS(Table1[]), INDEX(Table1[Subregion], ROW()), INDEX(Table2[Subregion], ROW()-ROWS(Table1[])))</f>
        <v>0</v>
      </c>
      <c r="H1158" t="str" cm="1">
        <f t="array" ref="H1158">IF(ROW()&lt;=ROWS(Table1[]), INDEX(Table1[Stratum], ROW()), INDEX(Table2[Stratum], ROW()-ROWS(Table1[])))</f>
        <v>Bay</v>
      </c>
      <c r="I1158" cm="1">
        <f t="array" ref="I1158">IF(ROW()&lt;=ROWS(Table1[]), INDEX(Table1[Fork Length], ROW()), INDEX(Table2[Length], ROW()-ROWS(Table1[])))</f>
        <v>55</v>
      </c>
      <c r="J1158" cm="1">
        <f t="array" ref="J1158">IF(ROW()&lt;=ROWS(Table1[]), INDEX(Table1[Catch], ROW()), INDEX(Table2[Frequency], ROW()-ROWS(Table1[])))</f>
        <v>1</v>
      </c>
      <c r="K1158" t="str" cm="1">
        <f t="array" ref="K1158">IF(ROW()&lt;=ROWS(Table1[]), INDEX(Table1[Life Stage], ROW()), INDEX(Table2[Life Stage], ROW()-ROWS(Table1[])))</f>
        <v>Juvenile</v>
      </c>
      <c r="L1158" s="50" cm="1">
        <f t="array" ref="L1158">IF(ROW()&lt;=ROWS(Table1[]), INDEX(Table1[SalvageSum], ROW()), INDEX(Table2[SalvageSum], ROW()-ROWS(Table1[])))</f>
        <v>0</v>
      </c>
      <c r="M1158" s="50" cm="1">
        <f t="array" ref="M1158">IF(ROW()&lt;=ROWS(Table1[]), INDEX(Table1[ExpSalv], ROW()), INDEX(Table2[ExpSalv], ROW()-ROWS(Table1[])))</f>
        <v>0</v>
      </c>
      <c r="N1158" t="str" cm="1">
        <f t="array" ref="N1158">IF(ROW()&lt;=ROWS(Table1[]), INDEX(Table1[Agency], ROW()), INDEX(Table2[Agency], ROW()-ROWS(Table1[])))</f>
        <v>CDFW</v>
      </c>
      <c r="O1158" t="str" cm="1">
        <f t="array" ref="O1158">IF(ROW()&lt;=ROWS(Table1[]), INDEX(Table1[Notes], ROW()), INDEX(Table2[Comments], ROW()-ROWS(Table1[])))</f>
        <v>NA</v>
      </c>
    </row>
    <row r="1159" spans="1:15" x14ac:dyDescent="0.25">
      <c r="A1159" cm="1">
        <f t="array" ref="A1159">IF(ROW()&lt;=ROWS(Table1[]), INDEX(Table1[SurveyNo], ROW()), INDEX(Table2[SurveyNo], ROW()-ROWS(Table1[])))</f>
        <v>10</v>
      </c>
      <c r="B1159" s="23" t="str" cm="1">
        <f t="array" ref="B1159">IF(ROW()&lt;=ROWS(Table1[]), INDEX(Table1[Date], ROW()), INDEX(Table2[Date], ROW()-ROWS(Table1[])))</f>
        <v>2024-10-15T00:00:00Z</v>
      </c>
      <c r="C1159" cm="1">
        <f t="array" ref="C1159">IF(ROW()&lt;=ROWS(Table1[]), INDEX(Table1[SampleID], ROW()), INDEX(Table2[SampleID], ROW()-ROWS(Table1[])))</f>
        <v>0</v>
      </c>
      <c r="D1159" t="str" cm="1">
        <f t="array" ref="D1159">IF(ROW()&lt;=ROWS(Table1[]), INDEX(Table1[Survey], ROW()), INDEX(Table2[Survey], ROW()-ROWS(Table1[])))</f>
        <v>Bay Study</v>
      </c>
      <c r="E1159" cm="1">
        <f t="array" ref="E1159">IF(ROW()&lt;=ROWS(Table1[]), INDEX(Table1[Station Code], ROW()), INDEX(Table2[Station], ROW()-ROWS(Table1[])))</f>
        <v>108</v>
      </c>
      <c r="F1159" t="str" cm="1">
        <f t="array" ref="F1159">IF(ROW()&lt;=ROWS(Table1[]), INDEX(Table1[Region], ROW()), INDEX(Table2[Region], ROW()-ROWS(Table1[])))</f>
        <v>Bay</v>
      </c>
      <c r="G1159" cm="1">
        <f t="array" ref="G1159">IF(ROW()&lt;=ROWS(Table1[]), INDEX(Table1[Subregion], ROW()), INDEX(Table2[Subregion], ROW()-ROWS(Table1[])))</f>
        <v>0</v>
      </c>
      <c r="H1159" t="str" cm="1">
        <f t="array" ref="H1159">IF(ROW()&lt;=ROWS(Table1[]), INDEX(Table1[Stratum], ROW()), INDEX(Table2[Stratum], ROW()-ROWS(Table1[])))</f>
        <v>Bay</v>
      </c>
      <c r="I1159" cm="1">
        <f t="array" ref="I1159">IF(ROW()&lt;=ROWS(Table1[]), INDEX(Table1[Fork Length], ROW()), INDEX(Table2[Length], ROW()-ROWS(Table1[])))</f>
        <v>65</v>
      </c>
      <c r="J1159" cm="1">
        <f t="array" ref="J1159">IF(ROW()&lt;=ROWS(Table1[]), INDEX(Table1[Catch], ROW()), INDEX(Table2[Frequency], ROW()-ROWS(Table1[])))</f>
        <v>1</v>
      </c>
      <c r="K1159" t="str" cm="1">
        <f t="array" ref="K1159">IF(ROW()&lt;=ROWS(Table1[]), INDEX(Table1[Life Stage], ROW()), INDEX(Table2[Life Stage], ROW()-ROWS(Table1[])))</f>
        <v>Juvenile</v>
      </c>
      <c r="L1159" s="50" cm="1">
        <f t="array" ref="L1159">IF(ROW()&lt;=ROWS(Table1[]), INDEX(Table1[SalvageSum], ROW()), INDEX(Table2[SalvageSum], ROW()-ROWS(Table1[])))</f>
        <v>0</v>
      </c>
      <c r="M1159" s="50" cm="1">
        <f t="array" ref="M1159">IF(ROW()&lt;=ROWS(Table1[]), INDEX(Table1[ExpSalv], ROW()), INDEX(Table2[ExpSalv], ROW()-ROWS(Table1[])))</f>
        <v>0</v>
      </c>
      <c r="N1159" t="str" cm="1">
        <f t="array" ref="N1159">IF(ROW()&lt;=ROWS(Table1[]), INDEX(Table1[Agency], ROW()), INDEX(Table2[Agency], ROW()-ROWS(Table1[])))</f>
        <v>CDFW</v>
      </c>
      <c r="O1159" t="str" cm="1">
        <f t="array" ref="O1159">IF(ROW()&lt;=ROWS(Table1[]), INDEX(Table1[Notes], ROW()), INDEX(Table2[Comments], ROW()-ROWS(Table1[])))</f>
        <v>NA</v>
      </c>
    </row>
    <row r="1160" spans="1:15" x14ac:dyDescent="0.25">
      <c r="A1160" cm="1">
        <f t="array" ref="A1160">IF(ROW()&lt;=ROWS(Table1[]), INDEX(Table1[SurveyNo], ROW()), INDEX(Table2[SurveyNo], ROW()-ROWS(Table1[])))</f>
        <v>10</v>
      </c>
      <c r="B1160" s="23" t="str" cm="1">
        <f t="array" ref="B1160">IF(ROW()&lt;=ROWS(Table1[]), INDEX(Table1[Date], ROW()), INDEX(Table2[Date], ROW()-ROWS(Table1[])))</f>
        <v>2024-10-15T00:00:00Z</v>
      </c>
      <c r="C1160" cm="1">
        <f t="array" ref="C1160">IF(ROW()&lt;=ROWS(Table1[]), INDEX(Table1[SampleID], ROW()), INDEX(Table2[SampleID], ROW()-ROWS(Table1[])))</f>
        <v>0</v>
      </c>
      <c r="D1160" t="str" cm="1">
        <f t="array" ref="D1160">IF(ROW()&lt;=ROWS(Table1[]), INDEX(Table1[Survey], ROW()), INDEX(Table2[Survey], ROW()-ROWS(Table1[])))</f>
        <v>Bay Study</v>
      </c>
      <c r="E1160" cm="1">
        <f t="array" ref="E1160">IF(ROW()&lt;=ROWS(Table1[]), INDEX(Table1[Station Code], ROW()), INDEX(Table2[Station], ROW()-ROWS(Table1[])))</f>
        <v>109</v>
      </c>
      <c r="F1160" t="str" cm="1">
        <f t="array" ref="F1160">IF(ROW()&lt;=ROWS(Table1[]), INDEX(Table1[Region], ROW()), INDEX(Table2[Region], ROW()-ROWS(Table1[])))</f>
        <v>Bay</v>
      </c>
      <c r="G1160" cm="1">
        <f t="array" ref="G1160">IF(ROW()&lt;=ROWS(Table1[]), INDEX(Table1[Subregion], ROW()), INDEX(Table2[Subregion], ROW()-ROWS(Table1[])))</f>
        <v>0</v>
      </c>
      <c r="H1160" t="str" cm="1">
        <f t="array" ref="H1160">IF(ROW()&lt;=ROWS(Table1[]), INDEX(Table1[Stratum], ROW()), INDEX(Table2[Stratum], ROW()-ROWS(Table1[])))</f>
        <v>Bay</v>
      </c>
      <c r="I1160" cm="1">
        <f t="array" ref="I1160">IF(ROW()&lt;=ROWS(Table1[]), INDEX(Table1[Fork Length], ROW()), INDEX(Table2[Length], ROW()-ROWS(Table1[])))</f>
        <v>50</v>
      </c>
      <c r="J1160" cm="1">
        <f t="array" ref="J1160">IF(ROW()&lt;=ROWS(Table1[]), INDEX(Table1[Catch], ROW()), INDEX(Table2[Frequency], ROW()-ROWS(Table1[])))</f>
        <v>1</v>
      </c>
      <c r="K1160" t="str" cm="1">
        <f t="array" ref="K1160">IF(ROW()&lt;=ROWS(Table1[]), INDEX(Table1[Life Stage], ROW()), INDEX(Table2[Life Stage], ROW()-ROWS(Table1[])))</f>
        <v>Juvenile</v>
      </c>
      <c r="L1160" s="50" cm="1">
        <f t="array" ref="L1160">IF(ROW()&lt;=ROWS(Table1[]), INDEX(Table1[SalvageSum], ROW()), INDEX(Table2[SalvageSum], ROW()-ROWS(Table1[])))</f>
        <v>0</v>
      </c>
      <c r="M1160" s="50" cm="1">
        <f t="array" ref="M1160">IF(ROW()&lt;=ROWS(Table1[]), INDEX(Table1[ExpSalv], ROW()), INDEX(Table2[ExpSalv], ROW()-ROWS(Table1[])))</f>
        <v>0</v>
      </c>
      <c r="N1160" t="str" cm="1">
        <f t="array" ref="N1160">IF(ROW()&lt;=ROWS(Table1[]), INDEX(Table1[Agency], ROW()), INDEX(Table2[Agency], ROW()-ROWS(Table1[])))</f>
        <v>CDFW</v>
      </c>
      <c r="O1160" t="str" cm="1">
        <f t="array" ref="O1160">IF(ROW()&lt;=ROWS(Table1[]), INDEX(Table1[Notes], ROW()), INDEX(Table2[Comments], ROW()-ROWS(Table1[])))</f>
        <v>NA</v>
      </c>
    </row>
    <row r="1161" spans="1:15" x14ac:dyDescent="0.25">
      <c r="A1161" cm="1">
        <f t="array" ref="A1161">IF(ROW()&lt;=ROWS(Table1[]), INDEX(Table1[SurveyNo], ROW()), INDEX(Table2[SurveyNo], ROW()-ROWS(Table1[])))</f>
        <v>10</v>
      </c>
      <c r="B1161" s="23" t="str" cm="1">
        <f t="array" ref="B1161">IF(ROW()&lt;=ROWS(Table1[]), INDEX(Table1[Date], ROW()), INDEX(Table2[Date], ROW()-ROWS(Table1[])))</f>
        <v>2024-10-16T00:00:00Z</v>
      </c>
      <c r="C1161" cm="1">
        <f t="array" ref="C1161">IF(ROW()&lt;=ROWS(Table1[]), INDEX(Table1[SampleID], ROW()), INDEX(Table2[SampleID], ROW()-ROWS(Table1[])))</f>
        <v>0</v>
      </c>
      <c r="D1161" t="str" cm="1">
        <f t="array" ref="D1161">IF(ROW()&lt;=ROWS(Table1[]), INDEX(Table1[Survey], ROW()), INDEX(Table2[Survey], ROW()-ROWS(Table1[])))</f>
        <v>Bay Study</v>
      </c>
      <c r="E1161" cm="1">
        <f t="array" ref="E1161">IF(ROW()&lt;=ROWS(Table1[]), INDEX(Table1[Station Code], ROW()), INDEX(Table2[Station], ROW()-ROWS(Table1[])))</f>
        <v>110</v>
      </c>
      <c r="F1161" t="str" cm="1">
        <f t="array" ref="F1161">IF(ROW()&lt;=ROWS(Table1[]), INDEX(Table1[Region], ROW()), INDEX(Table2[Region], ROW()-ROWS(Table1[])))</f>
        <v>Bay</v>
      </c>
      <c r="G1161" cm="1">
        <f t="array" ref="G1161">IF(ROW()&lt;=ROWS(Table1[]), INDEX(Table1[Subregion], ROW()), INDEX(Table2[Subregion], ROW()-ROWS(Table1[])))</f>
        <v>0</v>
      </c>
      <c r="H1161" t="str" cm="1">
        <f t="array" ref="H1161">IF(ROW()&lt;=ROWS(Table1[]), INDEX(Table1[Stratum], ROW()), INDEX(Table2[Stratum], ROW()-ROWS(Table1[])))</f>
        <v>Bay</v>
      </c>
      <c r="I1161" cm="1">
        <f t="array" ref="I1161">IF(ROW()&lt;=ROWS(Table1[]), INDEX(Table1[Fork Length], ROW()), INDEX(Table2[Length], ROW()-ROWS(Table1[])))</f>
        <v>46</v>
      </c>
      <c r="J1161" cm="1">
        <f t="array" ref="J1161">IF(ROW()&lt;=ROWS(Table1[]), INDEX(Table1[Catch], ROW()), INDEX(Table2[Frequency], ROW()-ROWS(Table1[])))</f>
        <v>1</v>
      </c>
      <c r="K1161" t="str" cm="1">
        <f t="array" ref="K1161">IF(ROW()&lt;=ROWS(Table1[]), INDEX(Table1[Life Stage], ROW()), INDEX(Table2[Life Stage], ROW()-ROWS(Table1[])))</f>
        <v>Juvenile</v>
      </c>
      <c r="L1161" s="50" cm="1">
        <f t="array" ref="L1161">IF(ROW()&lt;=ROWS(Table1[]), INDEX(Table1[SalvageSum], ROW()), INDEX(Table2[SalvageSum], ROW()-ROWS(Table1[])))</f>
        <v>0</v>
      </c>
      <c r="M1161" s="50" cm="1">
        <f t="array" ref="M1161">IF(ROW()&lt;=ROWS(Table1[]), INDEX(Table1[ExpSalv], ROW()), INDEX(Table2[ExpSalv], ROW()-ROWS(Table1[])))</f>
        <v>0</v>
      </c>
      <c r="N1161" t="str" cm="1">
        <f t="array" ref="N1161">IF(ROW()&lt;=ROWS(Table1[]), INDEX(Table1[Agency], ROW()), INDEX(Table2[Agency], ROW()-ROWS(Table1[])))</f>
        <v>CDFW</v>
      </c>
      <c r="O1161" t="str" cm="1">
        <f t="array" ref="O1161">IF(ROW()&lt;=ROWS(Table1[]), INDEX(Table1[Notes], ROW()), INDEX(Table2[Comments], ROW()-ROWS(Table1[])))</f>
        <v>NA</v>
      </c>
    </row>
    <row r="1162" spans="1:15" x14ac:dyDescent="0.25">
      <c r="A1162" cm="1">
        <f t="array" ref="A1162">IF(ROW()&lt;=ROWS(Table1[]), INDEX(Table1[SurveyNo], ROW()), INDEX(Table2[SurveyNo], ROW()-ROWS(Table1[])))</f>
        <v>10</v>
      </c>
      <c r="B1162" s="23" t="str" cm="1">
        <f t="array" ref="B1162">IF(ROW()&lt;=ROWS(Table1[]), INDEX(Table1[Date], ROW()), INDEX(Table2[Date], ROW()-ROWS(Table1[])))</f>
        <v>2024-10-16T00:00:00Z</v>
      </c>
      <c r="C1162" cm="1">
        <f t="array" ref="C1162">IF(ROW()&lt;=ROWS(Table1[]), INDEX(Table1[SampleID], ROW()), INDEX(Table2[SampleID], ROW()-ROWS(Table1[])))</f>
        <v>0</v>
      </c>
      <c r="D1162" t="str" cm="1">
        <f t="array" ref="D1162">IF(ROW()&lt;=ROWS(Table1[]), INDEX(Table1[Survey], ROW()), INDEX(Table2[Survey], ROW()-ROWS(Table1[])))</f>
        <v>Bay Study</v>
      </c>
      <c r="E1162" cm="1">
        <f t="array" ref="E1162">IF(ROW()&lt;=ROWS(Table1[]), INDEX(Table1[Station Code], ROW()), INDEX(Table2[Station], ROW()-ROWS(Table1[])))</f>
        <v>110</v>
      </c>
      <c r="F1162" t="str" cm="1">
        <f t="array" ref="F1162">IF(ROW()&lt;=ROWS(Table1[]), INDEX(Table1[Region], ROW()), INDEX(Table2[Region], ROW()-ROWS(Table1[])))</f>
        <v>Bay</v>
      </c>
      <c r="G1162" cm="1">
        <f t="array" ref="G1162">IF(ROW()&lt;=ROWS(Table1[]), INDEX(Table1[Subregion], ROW()), INDEX(Table2[Subregion], ROW()-ROWS(Table1[])))</f>
        <v>0</v>
      </c>
      <c r="H1162" t="str" cm="1">
        <f t="array" ref="H1162">IF(ROW()&lt;=ROWS(Table1[]), INDEX(Table1[Stratum], ROW()), INDEX(Table2[Stratum], ROW()-ROWS(Table1[])))</f>
        <v>Bay</v>
      </c>
      <c r="I1162" cm="1">
        <f t="array" ref="I1162">IF(ROW()&lt;=ROWS(Table1[]), INDEX(Table1[Fork Length], ROW()), INDEX(Table2[Length], ROW()-ROWS(Table1[])))</f>
        <v>50</v>
      </c>
      <c r="J1162" cm="1">
        <f t="array" ref="J1162">IF(ROW()&lt;=ROWS(Table1[]), INDEX(Table1[Catch], ROW()), INDEX(Table2[Frequency], ROW()-ROWS(Table1[])))</f>
        <v>2</v>
      </c>
      <c r="K1162" t="str" cm="1">
        <f t="array" ref="K1162">IF(ROW()&lt;=ROWS(Table1[]), INDEX(Table1[Life Stage], ROW()), INDEX(Table2[Life Stage], ROW()-ROWS(Table1[])))</f>
        <v>Juvenile</v>
      </c>
      <c r="L1162" s="50" cm="1">
        <f t="array" ref="L1162">IF(ROW()&lt;=ROWS(Table1[]), INDEX(Table1[SalvageSum], ROW()), INDEX(Table2[SalvageSum], ROW()-ROWS(Table1[])))</f>
        <v>0</v>
      </c>
      <c r="M1162" s="50" cm="1">
        <f t="array" ref="M1162">IF(ROW()&lt;=ROWS(Table1[]), INDEX(Table1[ExpSalv], ROW()), INDEX(Table2[ExpSalv], ROW()-ROWS(Table1[])))</f>
        <v>0</v>
      </c>
      <c r="N1162" t="str" cm="1">
        <f t="array" ref="N1162">IF(ROW()&lt;=ROWS(Table1[]), INDEX(Table1[Agency], ROW()), INDEX(Table2[Agency], ROW()-ROWS(Table1[])))</f>
        <v>CDFW</v>
      </c>
      <c r="O1162" t="str" cm="1">
        <f t="array" ref="O1162">IF(ROW()&lt;=ROWS(Table1[]), INDEX(Table1[Notes], ROW()), INDEX(Table2[Comments], ROW()-ROWS(Table1[])))</f>
        <v>NA</v>
      </c>
    </row>
    <row r="1163" spans="1:15" x14ac:dyDescent="0.25">
      <c r="A1163" cm="1">
        <f t="array" ref="A1163">IF(ROW()&lt;=ROWS(Table1[]), INDEX(Table1[SurveyNo], ROW()), INDEX(Table2[SurveyNo], ROW()-ROWS(Table1[])))</f>
        <v>10</v>
      </c>
      <c r="B1163" s="23" t="str" cm="1">
        <f t="array" ref="B1163">IF(ROW()&lt;=ROWS(Table1[]), INDEX(Table1[Date], ROW()), INDEX(Table2[Date], ROW()-ROWS(Table1[])))</f>
        <v>2024-10-16T00:00:00Z</v>
      </c>
      <c r="C1163" cm="1">
        <f t="array" ref="C1163">IF(ROW()&lt;=ROWS(Table1[]), INDEX(Table1[SampleID], ROW()), INDEX(Table2[SampleID], ROW()-ROWS(Table1[])))</f>
        <v>0</v>
      </c>
      <c r="D1163" t="str" cm="1">
        <f t="array" ref="D1163">IF(ROW()&lt;=ROWS(Table1[]), INDEX(Table1[Survey], ROW()), INDEX(Table2[Survey], ROW()-ROWS(Table1[])))</f>
        <v>Bay Study</v>
      </c>
      <c r="E1163" cm="1">
        <f t="array" ref="E1163">IF(ROW()&lt;=ROWS(Table1[]), INDEX(Table1[Station Code], ROW()), INDEX(Table2[Station], ROW()-ROWS(Table1[])))</f>
        <v>110</v>
      </c>
      <c r="F1163" t="str" cm="1">
        <f t="array" ref="F1163">IF(ROW()&lt;=ROWS(Table1[]), INDEX(Table1[Region], ROW()), INDEX(Table2[Region], ROW()-ROWS(Table1[])))</f>
        <v>Bay</v>
      </c>
      <c r="G1163" cm="1">
        <f t="array" ref="G1163">IF(ROW()&lt;=ROWS(Table1[]), INDEX(Table1[Subregion], ROW()), INDEX(Table2[Subregion], ROW()-ROWS(Table1[])))</f>
        <v>0</v>
      </c>
      <c r="H1163" t="str" cm="1">
        <f t="array" ref="H1163">IF(ROW()&lt;=ROWS(Table1[]), INDEX(Table1[Stratum], ROW()), INDEX(Table2[Stratum], ROW()-ROWS(Table1[])))</f>
        <v>Bay</v>
      </c>
      <c r="I1163" cm="1">
        <f t="array" ref="I1163">IF(ROW()&lt;=ROWS(Table1[]), INDEX(Table1[Fork Length], ROW()), INDEX(Table2[Length], ROW()-ROWS(Table1[])))</f>
        <v>52</v>
      </c>
      <c r="J1163" cm="1">
        <f t="array" ref="J1163">IF(ROW()&lt;=ROWS(Table1[]), INDEX(Table1[Catch], ROW()), INDEX(Table2[Frequency], ROW()-ROWS(Table1[])))</f>
        <v>1</v>
      </c>
      <c r="K1163" t="str" cm="1">
        <f t="array" ref="K1163">IF(ROW()&lt;=ROWS(Table1[]), INDEX(Table1[Life Stage], ROW()), INDEX(Table2[Life Stage], ROW()-ROWS(Table1[])))</f>
        <v>Juvenile</v>
      </c>
      <c r="L1163" s="50" cm="1">
        <f t="array" ref="L1163">IF(ROW()&lt;=ROWS(Table1[]), INDEX(Table1[SalvageSum], ROW()), INDEX(Table2[SalvageSum], ROW()-ROWS(Table1[])))</f>
        <v>0</v>
      </c>
      <c r="M1163" s="50" cm="1">
        <f t="array" ref="M1163">IF(ROW()&lt;=ROWS(Table1[]), INDEX(Table1[ExpSalv], ROW()), INDEX(Table2[ExpSalv], ROW()-ROWS(Table1[])))</f>
        <v>0</v>
      </c>
      <c r="N1163" t="str" cm="1">
        <f t="array" ref="N1163">IF(ROW()&lt;=ROWS(Table1[]), INDEX(Table1[Agency], ROW()), INDEX(Table2[Agency], ROW()-ROWS(Table1[])))</f>
        <v>CDFW</v>
      </c>
      <c r="O1163" t="str" cm="1">
        <f t="array" ref="O1163">IF(ROW()&lt;=ROWS(Table1[]), INDEX(Table1[Notes], ROW()), INDEX(Table2[Comments], ROW()-ROWS(Table1[])))</f>
        <v>NA</v>
      </c>
    </row>
    <row r="1164" spans="1:15" x14ac:dyDescent="0.25">
      <c r="A1164" cm="1">
        <f t="array" ref="A1164">IF(ROW()&lt;=ROWS(Table1[]), INDEX(Table1[SurveyNo], ROW()), INDEX(Table2[SurveyNo], ROW()-ROWS(Table1[])))</f>
        <v>10</v>
      </c>
      <c r="B1164" s="23" t="str" cm="1">
        <f t="array" ref="B1164">IF(ROW()&lt;=ROWS(Table1[]), INDEX(Table1[Date], ROW()), INDEX(Table2[Date], ROW()-ROWS(Table1[])))</f>
        <v>2024-10-16T00:00:00Z</v>
      </c>
      <c r="C1164" cm="1">
        <f t="array" ref="C1164">IF(ROW()&lt;=ROWS(Table1[]), INDEX(Table1[SampleID], ROW()), INDEX(Table2[SampleID], ROW()-ROWS(Table1[])))</f>
        <v>0</v>
      </c>
      <c r="D1164" t="str" cm="1">
        <f t="array" ref="D1164">IF(ROW()&lt;=ROWS(Table1[]), INDEX(Table1[Survey], ROW()), INDEX(Table2[Survey], ROW()-ROWS(Table1[])))</f>
        <v>Bay Study</v>
      </c>
      <c r="E1164" cm="1">
        <f t="array" ref="E1164">IF(ROW()&lt;=ROWS(Table1[]), INDEX(Table1[Station Code], ROW()), INDEX(Table2[Station], ROW()-ROWS(Table1[])))</f>
        <v>110</v>
      </c>
      <c r="F1164" t="str" cm="1">
        <f t="array" ref="F1164">IF(ROW()&lt;=ROWS(Table1[]), INDEX(Table1[Region], ROW()), INDEX(Table2[Region], ROW()-ROWS(Table1[])))</f>
        <v>Bay</v>
      </c>
      <c r="G1164" cm="1">
        <f t="array" ref="G1164">IF(ROW()&lt;=ROWS(Table1[]), INDEX(Table1[Subregion], ROW()), INDEX(Table2[Subregion], ROW()-ROWS(Table1[])))</f>
        <v>0</v>
      </c>
      <c r="H1164" t="str" cm="1">
        <f t="array" ref="H1164">IF(ROW()&lt;=ROWS(Table1[]), INDEX(Table1[Stratum], ROW()), INDEX(Table2[Stratum], ROW()-ROWS(Table1[])))</f>
        <v>Bay</v>
      </c>
      <c r="I1164" cm="1">
        <f t="array" ref="I1164">IF(ROW()&lt;=ROWS(Table1[]), INDEX(Table1[Fork Length], ROW()), INDEX(Table2[Length], ROW()-ROWS(Table1[])))</f>
        <v>53</v>
      </c>
      <c r="J1164" cm="1">
        <f t="array" ref="J1164">IF(ROW()&lt;=ROWS(Table1[]), INDEX(Table1[Catch], ROW()), INDEX(Table2[Frequency], ROW()-ROWS(Table1[])))</f>
        <v>4</v>
      </c>
      <c r="K1164" t="str" cm="1">
        <f t="array" ref="K1164">IF(ROW()&lt;=ROWS(Table1[]), INDEX(Table1[Life Stage], ROW()), INDEX(Table2[Life Stage], ROW()-ROWS(Table1[])))</f>
        <v>Juvenile</v>
      </c>
      <c r="L1164" s="50" cm="1">
        <f t="array" ref="L1164">IF(ROW()&lt;=ROWS(Table1[]), INDEX(Table1[SalvageSum], ROW()), INDEX(Table2[SalvageSum], ROW()-ROWS(Table1[])))</f>
        <v>0</v>
      </c>
      <c r="M1164" s="50" cm="1">
        <f t="array" ref="M1164">IF(ROW()&lt;=ROWS(Table1[]), INDEX(Table1[ExpSalv], ROW()), INDEX(Table2[ExpSalv], ROW()-ROWS(Table1[])))</f>
        <v>0</v>
      </c>
      <c r="N1164" t="str" cm="1">
        <f t="array" ref="N1164">IF(ROW()&lt;=ROWS(Table1[]), INDEX(Table1[Agency], ROW()), INDEX(Table2[Agency], ROW()-ROWS(Table1[])))</f>
        <v>CDFW</v>
      </c>
      <c r="O1164" t="str" cm="1">
        <f t="array" ref="O1164">IF(ROW()&lt;=ROWS(Table1[]), INDEX(Table1[Notes], ROW()), INDEX(Table2[Comments], ROW()-ROWS(Table1[])))</f>
        <v>NA</v>
      </c>
    </row>
    <row r="1165" spans="1:15" x14ac:dyDescent="0.25">
      <c r="A1165" cm="1">
        <f t="array" ref="A1165">IF(ROW()&lt;=ROWS(Table1[]), INDEX(Table1[SurveyNo], ROW()), INDEX(Table2[SurveyNo], ROW()-ROWS(Table1[])))</f>
        <v>10</v>
      </c>
      <c r="B1165" s="23" t="str" cm="1">
        <f t="array" ref="B1165">IF(ROW()&lt;=ROWS(Table1[]), INDEX(Table1[Date], ROW()), INDEX(Table2[Date], ROW()-ROWS(Table1[])))</f>
        <v>2024-10-16T00:00:00Z</v>
      </c>
      <c r="C1165" cm="1">
        <f t="array" ref="C1165">IF(ROW()&lt;=ROWS(Table1[]), INDEX(Table1[SampleID], ROW()), INDEX(Table2[SampleID], ROW()-ROWS(Table1[])))</f>
        <v>0</v>
      </c>
      <c r="D1165" t="str" cm="1">
        <f t="array" ref="D1165">IF(ROW()&lt;=ROWS(Table1[]), INDEX(Table1[Survey], ROW()), INDEX(Table2[Survey], ROW()-ROWS(Table1[])))</f>
        <v>Bay Study</v>
      </c>
      <c r="E1165" cm="1">
        <f t="array" ref="E1165">IF(ROW()&lt;=ROWS(Table1[]), INDEX(Table1[Station Code], ROW()), INDEX(Table2[Station], ROW()-ROWS(Table1[])))</f>
        <v>110</v>
      </c>
      <c r="F1165" t="str" cm="1">
        <f t="array" ref="F1165">IF(ROW()&lt;=ROWS(Table1[]), INDEX(Table1[Region], ROW()), INDEX(Table2[Region], ROW()-ROWS(Table1[])))</f>
        <v>Bay</v>
      </c>
      <c r="G1165" cm="1">
        <f t="array" ref="G1165">IF(ROW()&lt;=ROWS(Table1[]), INDEX(Table1[Subregion], ROW()), INDEX(Table2[Subregion], ROW()-ROWS(Table1[])))</f>
        <v>0</v>
      </c>
      <c r="H1165" t="str" cm="1">
        <f t="array" ref="H1165">IF(ROW()&lt;=ROWS(Table1[]), INDEX(Table1[Stratum], ROW()), INDEX(Table2[Stratum], ROW()-ROWS(Table1[])))</f>
        <v>Bay</v>
      </c>
      <c r="I1165" cm="1">
        <f t="array" ref="I1165">IF(ROW()&lt;=ROWS(Table1[]), INDEX(Table1[Fork Length], ROW()), INDEX(Table2[Length], ROW()-ROWS(Table1[])))</f>
        <v>54</v>
      </c>
      <c r="J1165" cm="1">
        <f t="array" ref="J1165">IF(ROW()&lt;=ROWS(Table1[]), INDEX(Table1[Catch], ROW()), INDEX(Table2[Frequency], ROW()-ROWS(Table1[])))</f>
        <v>1</v>
      </c>
      <c r="K1165" t="str" cm="1">
        <f t="array" ref="K1165">IF(ROW()&lt;=ROWS(Table1[]), INDEX(Table1[Life Stage], ROW()), INDEX(Table2[Life Stage], ROW()-ROWS(Table1[])))</f>
        <v>Juvenile</v>
      </c>
      <c r="L1165" s="50" cm="1">
        <f t="array" ref="L1165">IF(ROW()&lt;=ROWS(Table1[]), INDEX(Table1[SalvageSum], ROW()), INDEX(Table2[SalvageSum], ROW()-ROWS(Table1[])))</f>
        <v>0</v>
      </c>
      <c r="M1165" s="50" cm="1">
        <f t="array" ref="M1165">IF(ROW()&lt;=ROWS(Table1[]), INDEX(Table1[ExpSalv], ROW()), INDEX(Table2[ExpSalv], ROW()-ROWS(Table1[])))</f>
        <v>0</v>
      </c>
      <c r="N1165" t="str" cm="1">
        <f t="array" ref="N1165">IF(ROW()&lt;=ROWS(Table1[]), INDEX(Table1[Agency], ROW()), INDEX(Table2[Agency], ROW()-ROWS(Table1[])))</f>
        <v>CDFW</v>
      </c>
      <c r="O1165" t="str" cm="1">
        <f t="array" ref="O1165">IF(ROW()&lt;=ROWS(Table1[]), INDEX(Table1[Notes], ROW()), INDEX(Table2[Comments], ROW()-ROWS(Table1[])))</f>
        <v>NA</v>
      </c>
    </row>
    <row r="1166" spans="1:15" x14ac:dyDescent="0.25">
      <c r="A1166" cm="1">
        <f t="array" ref="A1166">IF(ROW()&lt;=ROWS(Table1[]), INDEX(Table1[SurveyNo], ROW()), INDEX(Table2[SurveyNo], ROW()-ROWS(Table1[])))</f>
        <v>10</v>
      </c>
      <c r="B1166" s="23" t="str" cm="1">
        <f t="array" ref="B1166">IF(ROW()&lt;=ROWS(Table1[]), INDEX(Table1[Date], ROW()), INDEX(Table2[Date], ROW()-ROWS(Table1[])))</f>
        <v>2024-10-16T00:00:00Z</v>
      </c>
      <c r="C1166" cm="1">
        <f t="array" ref="C1166">IF(ROW()&lt;=ROWS(Table1[]), INDEX(Table1[SampleID], ROW()), INDEX(Table2[SampleID], ROW()-ROWS(Table1[])))</f>
        <v>0</v>
      </c>
      <c r="D1166" t="str" cm="1">
        <f t="array" ref="D1166">IF(ROW()&lt;=ROWS(Table1[]), INDEX(Table1[Survey], ROW()), INDEX(Table2[Survey], ROW()-ROWS(Table1[])))</f>
        <v>Bay Study</v>
      </c>
      <c r="E1166" cm="1">
        <f t="array" ref="E1166">IF(ROW()&lt;=ROWS(Table1[]), INDEX(Table1[Station Code], ROW()), INDEX(Table2[Station], ROW()-ROWS(Table1[])))</f>
        <v>110</v>
      </c>
      <c r="F1166" t="str" cm="1">
        <f t="array" ref="F1166">IF(ROW()&lt;=ROWS(Table1[]), INDEX(Table1[Region], ROW()), INDEX(Table2[Region], ROW()-ROWS(Table1[])))</f>
        <v>Bay</v>
      </c>
      <c r="G1166" cm="1">
        <f t="array" ref="G1166">IF(ROW()&lt;=ROWS(Table1[]), INDEX(Table1[Subregion], ROW()), INDEX(Table2[Subregion], ROW()-ROWS(Table1[])))</f>
        <v>0</v>
      </c>
      <c r="H1166" t="str" cm="1">
        <f t="array" ref="H1166">IF(ROW()&lt;=ROWS(Table1[]), INDEX(Table1[Stratum], ROW()), INDEX(Table2[Stratum], ROW()-ROWS(Table1[])))</f>
        <v>Bay</v>
      </c>
      <c r="I1166" cm="1">
        <f t="array" ref="I1166">IF(ROW()&lt;=ROWS(Table1[]), INDEX(Table1[Fork Length], ROW()), INDEX(Table2[Length], ROW()-ROWS(Table1[])))</f>
        <v>55</v>
      </c>
      <c r="J1166" cm="1">
        <f t="array" ref="J1166">IF(ROW()&lt;=ROWS(Table1[]), INDEX(Table1[Catch], ROW()), INDEX(Table2[Frequency], ROW()-ROWS(Table1[])))</f>
        <v>4</v>
      </c>
      <c r="K1166" t="str" cm="1">
        <f t="array" ref="K1166">IF(ROW()&lt;=ROWS(Table1[]), INDEX(Table1[Life Stage], ROW()), INDEX(Table2[Life Stage], ROW()-ROWS(Table1[])))</f>
        <v>Juvenile</v>
      </c>
      <c r="L1166" s="50" cm="1">
        <f t="array" ref="L1166">IF(ROW()&lt;=ROWS(Table1[]), INDEX(Table1[SalvageSum], ROW()), INDEX(Table2[SalvageSum], ROW()-ROWS(Table1[])))</f>
        <v>0</v>
      </c>
      <c r="M1166" s="50" cm="1">
        <f t="array" ref="M1166">IF(ROW()&lt;=ROWS(Table1[]), INDEX(Table1[ExpSalv], ROW()), INDEX(Table2[ExpSalv], ROW()-ROWS(Table1[])))</f>
        <v>0</v>
      </c>
      <c r="N1166" t="str" cm="1">
        <f t="array" ref="N1166">IF(ROW()&lt;=ROWS(Table1[]), INDEX(Table1[Agency], ROW()), INDEX(Table2[Agency], ROW()-ROWS(Table1[])))</f>
        <v>CDFW</v>
      </c>
      <c r="O1166" t="str" cm="1">
        <f t="array" ref="O1166">IF(ROW()&lt;=ROWS(Table1[]), INDEX(Table1[Notes], ROW()), INDEX(Table2[Comments], ROW()-ROWS(Table1[])))</f>
        <v>NA</v>
      </c>
    </row>
    <row r="1167" spans="1:15" x14ac:dyDescent="0.25">
      <c r="A1167" cm="1">
        <f t="array" ref="A1167">IF(ROW()&lt;=ROWS(Table1[]), INDEX(Table1[SurveyNo], ROW()), INDEX(Table2[SurveyNo], ROW()-ROWS(Table1[])))</f>
        <v>10</v>
      </c>
      <c r="B1167" s="23" t="str" cm="1">
        <f t="array" ref="B1167">IF(ROW()&lt;=ROWS(Table1[]), INDEX(Table1[Date], ROW()), INDEX(Table2[Date], ROW()-ROWS(Table1[])))</f>
        <v>2024-10-16T00:00:00Z</v>
      </c>
      <c r="C1167" cm="1">
        <f t="array" ref="C1167">IF(ROW()&lt;=ROWS(Table1[]), INDEX(Table1[SampleID], ROW()), INDEX(Table2[SampleID], ROW()-ROWS(Table1[])))</f>
        <v>0</v>
      </c>
      <c r="D1167" t="str" cm="1">
        <f t="array" ref="D1167">IF(ROW()&lt;=ROWS(Table1[]), INDEX(Table1[Survey], ROW()), INDEX(Table2[Survey], ROW()-ROWS(Table1[])))</f>
        <v>Bay Study</v>
      </c>
      <c r="E1167" cm="1">
        <f t="array" ref="E1167">IF(ROW()&lt;=ROWS(Table1[]), INDEX(Table1[Station Code], ROW()), INDEX(Table2[Station], ROW()-ROWS(Table1[])))</f>
        <v>110</v>
      </c>
      <c r="F1167" t="str" cm="1">
        <f t="array" ref="F1167">IF(ROW()&lt;=ROWS(Table1[]), INDEX(Table1[Region], ROW()), INDEX(Table2[Region], ROW()-ROWS(Table1[])))</f>
        <v>Bay</v>
      </c>
      <c r="G1167" cm="1">
        <f t="array" ref="G1167">IF(ROW()&lt;=ROWS(Table1[]), INDEX(Table1[Subregion], ROW()), INDEX(Table2[Subregion], ROW()-ROWS(Table1[])))</f>
        <v>0</v>
      </c>
      <c r="H1167" t="str" cm="1">
        <f t="array" ref="H1167">IF(ROW()&lt;=ROWS(Table1[]), INDEX(Table1[Stratum], ROW()), INDEX(Table2[Stratum], ROW()-ROWS(Table1[])))</f>
        <v>Bay</v>
      </c>
      <c r="I1167" cm="1">
        <f t="array" ref="I1167">IF(ROW()&lt;=ROWS(Table1[]), INDEX(Table1[Fork Length], ROW()), INDEX(Table2[Length], ROW()-ROWS(Table1[])))</f>
        <v>57</v>
      </c>
      <c r="J1167" cm="1">
        <f t="array" ref="J1167">IF(ROW()&lt;=ROWS(Table1[]), INDEX(Table1[Catch], ROW()), INDEX(Table2[Frequency], ROW()-ROWS(Table1[])))</f>
        <v>2</v>
      </c>
      <c r="K1167" t="str" cm="1">
        <f t="array" ref="K1167">IF(ROW()&lt;=ROWS(Table1[]), INDEX(Table1[Life Stage], ROW()), INDEX(Table2[Life Stage], ROW()-ROWS(Table1[])))</f>
        <v>Juvenile</v>
      </c>
      <c r="L1167" s="50" cm="1">
        <f t="array" ref="L1167">IF(ROW()&lt;=ROWS(Table1[]), INDEX(Table1[SalvageSum], ROW()), INDEX(Table2[SalvageSum], ROW()-ROWS(Table1[])))</f>
        <v>0</v>
      </c>
      <c r="M1167" s="50" cm="1">
        <f t="array" ref="M1167">IF(ROW()&lt;=ROWS(Table1[]), INDEX(Table1[ExpSalv], ROW()), INDEX(Table2[ExpSalv], ROW()-ROWS(Table1[])))</f>
        <v>0</v>
      </c>
      <c r="N1167" t="str" cm="1">
        <f t="array" ref="N1167">IF(ROW()&lt;=ROWS(Table1[]), INDEX(Table1[Agency], ROW()), INDEX(Table2[Agency], ROW()-ROWS(Table1[])))</f>
        <v>CDFW</v>
      </c>
      <c r="O1167" t="str" cm="1">
        <f t="array" ref="O1167">IF(ROW()&lt;=ROWS(Table1[]), INDEX(Table1[Notes], ROW()), INDEX(Table2[Comments], ROW()-ROWS(Table1[])))</f>
        <v>NA</v>
      </c>
    </row>
    <row r="1168" spans="1:15" x14ac:dyDescent="0.25">
      <c r="A1168" cm="1">
        <f t="array" ref="A1168">IF(ROW()&lt;=ROWS(Table1[]), INDEX(Table1[SurveyNo], ROW()), INDEX(Table2[SurveyNo], ROW()-ROWS(Table1[])))</f>
        <v>10</v>
      </c>
      <c r="B1168" s="23" t="str" cm="1">
        <f t="array" ref="B1168">IF(ROW()&lt;=ROWS(Table1[]), INDEX(Table1[Date], ROW()), INDEX(Table2[Date], ROW()-ROWS(Table1[])))</f>
        <v>2024-10-16T00:00:00Z</v>
      </c>
      <c r="C1168" cm="1">
        <f t="array" ref="C1168">IF(ROW()&lt;=ROWS(Table1[]), INDEX(Table1[SampleID], ROW()), INDEX(Table2[SampleID], ROW()-ROWS(Table1[])))</f>
        <v>0</v>
      </c>
      <c r="D1168" t="str" cm="1">
        <f t="array" ref="D1168">IF(ROW()&lt;=ROWS(Table1[]), INDEX(Table1[Survey], ROW()), INDEX(Table2[Survey], ROW()-ROWS(Table1[])))</f>
        <v>Bay Study</v>
      </c>
      <c r="E1168" cm="1">
        <f t="array" ref="E1168">IF(ROW()&lt;=ROWS(Table1[]), INDEX(Table1[Station Code], ROW()), INDEX(Table2[Station], ROW()-ROWS(Table1[])))</f>
        <v>110</v>
      </c>
      <c r="F1168" t="str" cm="1">
        <f t="array" ref="F1168">IF(ROW()&lt;=ROWS(Table1[]), INDEX(Table1[Region], ROW()), INDEX(Table2[Region], ROW()-ROWS(Table1[])))</f>
        <v>Bay</v>
      </c>
      <c r="G1168" cm="1">
        <f t="array" ref="G1168">IF(ROW()&lt;=ROWS(Table1[]), INDEX(Table1[Subregion], ROW()), INDEX(Table2[Subregion], ROW()-ROWS(Table1[])))</f>
        <v>0</v>
      </c>
      <c r="H1168" t="str" cm="1">
        <f t="array" ref="H1168">IF(ROW()&lt;=ROWS(Table1[]), INDEX(Table1[Stratum], ROW()), INDEX(Table2[Stratum], ROW()-ROWS(Table1[])))</f>
        <v>Bay</v>
      </c>
      <c r="I1168" cm="1">
        <f t="array" ref="I1168">IF(ROW()&lt;=ROWS(Table1[]), INDEX(Table1[Fork Length], ROW()), INDEX(Table2[Length], ROW()-ROWS(Table1[])))</f>
        <v>58</v>
      </c>
      <c r="J1168" cm="1">
        <f t="array" ref="J1168">IF(ROW()&lt;=ROWS(Table1[]), INDEX(Table1[Catch], ROW()), INDEX(Table2[Frequency], ROW()-ROWS(Table1[])))</f>
        <v>1</v>
      </c>
      <c r="K1168" t="str" cm="1">
        <f t="array" ref="K1168">IF(ROW()&lt;=ROWS(Table1[]), INDEX(Table1[Life Stage], ROW()), INDEX(Table2[Life Stage], ROW()-ROWS(Table1[])))</f>
        <v>Juvenile</v>
      </c>
      <c r="L1168" s="50" cm="1">
        <f t="array" ref="L1168">IF(ROW()&lt;=ROWS(Table1[]), INDEX(Table1[SalvageSum], ROW()), INDEX(Table2[SalvageSum], ROW()-ROWS(Table1[])))</f>
        <v>0</v>
      </c>
      <c r="M1168" s="50" cm="1">
        <f t="array" ref="M1168">IF(ROW()&lt;=ROWS(Table1[]), INDEX(Table1[ExpSalv], ROW()), INDEX(Table2[ExpSalv], ROW()-ROWS(Table1[])))</f>
        <v>0</v>
      </c>
      <c r="N1168" t="str" cm="1">
        <f t="array" ref="N1168">IF(ROW()&lt;=ROWS(Table1[]), INDEX(Table1[Agency], ROW()), INDEX(Table2[Agency], ROW()-ROWS(Table1[])))</f>
        <v>CDFW</v>
      </c>
      <c r="O1168" t="str" cm="1">
        <f t="array" ref="O1168">IF(ROW()&lt;=ROWS(Table1[]), INDEX(Table1[Notes], ROW()), INDEX(Table2[Comments], ROW()-ROWS(Table1[])))</f>
        <v>NA</v>
      </c>
    </row>
    <row r="1169" spans="1:15" x14ac:dyDescent="0.25">
      <c r="A1169" cm="1">
        <f t="array" ref="A1169">IF(ROW()&lt;=ROWS(Table1[]), INDEX(Table1[SurveyNo], ROW()), INDEX(Table2[SurveyNo], ROW()-ROWS(Table1[])))</f>
        <v>10</v>
      </c>
      <c r="B1169" s="23" t="str" cm="1">
        <f t="array" ref="B1169">IF(ROW()&lt;=ROWS(Table1[]), INDEX(Table1[Date], ROW()), INDEX(Table2[Date], ROW()-ROWS(Table1[])))</f>
        <v>2024-10-16T00:00:00Z</v>
      </c>
      <c r="C1169" cm="1">
        <f t="array" ref="C1169">IF(ROW()&lt;=ROWS(Table1[]), INDEX(Table1[SampleID], ROW()), INDEX(Table2[SampleID], ROW()-ROWS(Table1[])))</f>
        <v>0</v>
      </c>
      <c r="D1169" t="str" cm="1">
        <f t="array" ref="D1169">IF(ROW()&lt;=ROWS(Table1[]), INDEX(Table1[Survey], ROW()), INDEX(Table2[Survey], ROW()-ROWS(Table1[])))</f>
        <v>Bay Study</v>
      </c>
      <c r="E1169" cm="1">
        <f t="array" ref="E1169">IF(ROW()&lt;=ROWS(Table1[]), INDEX(Table1[Station Code], ROW()), INDEX(Table2[Station], ROW()-ROWS(Table1[])))</f>
        <v>110</v>
      </c>
      <c r="F1169" t="str" cm="1">
        <f t="array" ref="F1169">IF(ROW()&lt;=ROWS(Table1[]), INDEX(Table1[Region], ROW()), INDEX(Table2[Region], ROW()-ROWS(Table1[])))</f>
        <v>Bay</v>
      </c>
      <c r="G1169" cm="1">
        <f t="array" ref="G1169">IF(ROW()&lt;=ROWS(Table1[]), INDEX(Table1[Subregion], ROW()), INDEX(Table2[Subregion], ROW()-ROWS(Table1[])))</f>
        <v>0</v>
      </c>
      <c r="H1169" t="str" cm="1">
        <f t="array" ref="H1169">IF(ROW()&lt;=ROWS(Table1[]), INDEX(Table1[Stratum], ROW()), INDEX(Table2[Stratum], ROW()-ROWS(Table1[])))</f>
        <v>Bay</v>
      </c>
      <c r="I1169" cm="1">
        <f t="array" ref="I1169">IF(ROW()&lt;=ROWS(Table1[]), INDEX(Table1[Fork Length], ROW()), INDEX(Table2[Length], ROW()-ROWS(Table1[])))</f>
        <v>51</v>
      </c>
      <c r="J1169" cm="1">
        <f t="array" ref="J1169">IF(ROW()&lt;=ROWS(Table1[]), INDEX(Table1[Catch], ROW()), INDEX(Table2[Frequency], ROW()-ROWS(Table1[])))</f>
        <v>1</v>
      </c>
      <c r="K1169" t="str" cm="1">
        <f t="array" ref="K1169">IF(ROW()&lt;=ROWS(Table1[]), INDEX(Table1[Life Stage], ROW()), INDEX(Table2[Life Stage], ROW()-ROWS(Table1[])))</f>
        <v>Juvenile</v>
      </c>
      <c r="L1169" s="50" cm="1">
        <f t="array" ref="L1169">IF(ROW()&lt;=ROWS(Table1[]), INDEX(Table1[SalvageSum], ROW()), INDEX(Table2[SalvageSum], ROW()-ROWS(Table1[])))</f>
        <v>0</v>
      </c>
      <c r="M1169" s="50" cm="1">
        <f t="array" ref="M1169">IF(ROW()&lt;=ROWS(Table1[]), INDEX(Table1[ExpSalv], ROW()), INDEX(Table2[ExpSalv], ROW()-ROWS(Table1[])))</f>
        <v>0</v>
      </c>
      <c r="N1169" t="str" cm="1">
        <f t="array" ref="N1169">IF(ROW()&lt;=ROWS(Table1[]), INDEX(Table1[Agency], ROW()), INDEX(Table2[Agency], ROW()-ROWS(Table1[])))</f>
        <v>CDFW</v>
      </c>
      <c r="O1169" t="str" cm="1">
        <f t="array" ref="O1169">IF(ROW()&lt;=ROWS(Table1[]), INDEX(Table1[Notes], ROW()), INDEX(Table2[Comments], ROW()-ROWS(Table1[])))</f>
        <v>NA</v>
      </c>
    </row>
    <row r="1170" spans="1:15" x14ac:dyDescent="0.25">
      <c r="A1170" cm="1">
        <f t="array" ref="A1170">IF(ROW()&lt;=ROWS(Table1[]), INDEX(Table1[SurveyNo], ROW()), INDEX(Table2[SurveyNo], ROW()-ROWS(Table1[])))</f>
        <v>10</v>
      </c>
      <c r="B1170" s="23" t="str" cm="1">
        <f t="array" ref="B1170">IF(ROW()&lt;=ROWS(Table1[]), INDEX(Table1[Date], ROW()), INDEX(Table2[Date], ROW()-ROWS(Table1[])))</f>
        <v>2024-10-16T00:00:00Z</v>
      </c>
      <c r="C1170" cm="1">
        <f t="array" ref="C1170">IF(ROW()&lt;=ROWS(Table1[]), INDEX(Table1[SampleID], ROW()), INDEX(Table2[SampleID], ROW()-ROWS(Table1[])))</f>
        <v>0</v>
      </c>
      <c r="D1170" t="str" cm="1">
        <f t="array" ref="D1170">IF(ROW()&lt;=ROWS(Table1[]), INDEX(Table1[Survey], ROW()), INDEX(Table2[Survey], ROW()-ROWS(Table1[])))</f>
        <v>Bay Study</v>
      </c>
      <c r="E1170" cm="1">
        <f t="array" ref="E1170">IF(ROW()&lt;=ROWS(Table1[]), INDEX(Table1[Station Code], ROW()), INDEX(Table2[Station], ROW()-ROWS(Table1[])))</f>
        <v>110</v>
      </c>
      <c r="F1170" t="str" cm="1">
        <f t="array" ref="F1170">IF(ROW()&lt;=ROWS(Table1[]), INDEX(Table1[Region], ROW()), INDEX(Table2[Region], ROW()-ROWS(Table1[])))</f>
        <v>Bay</v>
      </c>
      <c r="G1170" cm="1">
        <f t="array" ref="G1170">IF(ROW()&lt;=ROWS(Table1[]), INDEX(Table1[Subregion], ROW()), INDEX(Table2[Subregion], ROW()-ROWS(Table1[])))</f>
        <v>0</v>
      </c>
      <c r="H1170" t="str" cm="1">
        <f t="array" ref="H1170">IF(ROW()&lt;=ROWS(Table1[]), INDEX(Table1[Stratum], ROW()), INDEX(Table2[Stratum], ROW()-ROWS(Table1[])))</f>
        <v>Bay</v>
      </c>
      <c r="I1170" cm="1">
        <f t="array" ref="I1170">IF(ROW()&lt;=ROWS(Table1[]), INDEX(Table1[Fork Length], ROW()), INDEX(Table2[Length], ROW()-ROWS(Table1[])))</f>
        <v>56</v>
      </c>
      <c r="J1170" cm="1">
        <f t="array" ref="J1170">IF(ROW()&lt;=ROWS(Table1[]), INDEX(Table1[Catch], ROW()), INDEX(Table2[Frequency], ROW()-ROWS(Table1[])))</f>
        <v>1</v>
      </c>
      <c r="K1170" t="str" cm="1">
        <f t="array" ref="K1170">IF(ROW()&lt;=ROWS(Table1[]), INDEX(Table1[Life Stage], ROW()), INDEX(Table2[Life Stage], ROW()-ROWS(Table1[])))</f>
        <v>Juvenile</v>
      </c>
      <c r="L1170" s="50" cm="1">
        <f t="array" ref="L1170">IF(ROW()&lt;=ROWS(Table1[]), INDEX(Table1[SalvageSum], ROW()), INDEX(Table2[SalvageSum], ROW()-ROWS(Table1[])))</f>
        <v>0</v>
      </c>
      <c r="M1170" s="50" cm="1">
        <f t="array" ref="M1170">IF(ROW()&lt;=ROWS(Table1[]), INDEX(Table1[ExpSalv], ROW()), INDEX(Table2[ExpSalv], ROW()-ROWS(Table1[])))</f>
        <v>0</v>
      </c>
      <c r="N1170" t="str" cm="1">
        <f t="array" ref="N1170">IF(ROW()&lt;=ROWS(Table1[]), INDEX(Table1[Agency], ROW()), INDEX(Table2[Agency], ROW()-ROWS(Table1[])))</f>
        <v>CDFW</v>
      </c>
      <c r="O1170" t="str" cm="1">
        <f t="array" ref="O1170">IF(ROW()&lt;=ROWS(Table1[]), INDEX(Table1[Notes], ROW()), INDEX(Table2[Comments], ROW()-ROWS(Table1[])))</f>
        <v>NA</v>
      </c>
    </row>
    <row r="1171" spans="1:15" x14ac:dyDescent="0.25">
      <c r="A1171" cm="1">
        <f t="array" ref="A1171">IF(ROW()&lt;=ROWS(Table1[]), INDEX(Table1[SurveyNo], ROW()), INDEX(Table2[SurveyNo], ROW()-ROWS(Table1[])))</f>
        <v>10</v>
      </c>
      <c r="B1171" s="23" t="str" cm="1">
        <f t="array" ref="B1171">IF(ROW()&lt;=ROWS(Table1[]), INDEX(Table1[Date], ROW()), INDEX(Table2[Date], ROW()-ROWS(Table1[])))</f>
        <v>2024-10-16T00:00:00Z</v>
      </c>
      <c r="C1171" cm="1">
        <f t="array" ref="C1171">IF(ROW()&lt;=ROWS(Table1[]), INDEX(Table1[SampleID], ROW()), INDEX(Table2[SampleID], ROW()-ROWS(Table1[])))</f>
        <v>0</v>
      </c>
      <c r="D1171" t="str" cm="1">
        <f t="array" ref="D1171">IF(ROW()&lt;=ROWS(Table1[]), INDEX(Table1[Survey], ROW()), INDEX(Table2[Survey], ROW()-ROWS(Table1[])))</f>
        <v>Bay Study</v>
      </c>
      <c r="E1171" cm="1">
        <f t="array" ref="E1171">IF(ROW()&lt;=ROWS(Table1[]), INDEX(Table1[Station Code], ROW()), INDEX(Table2[Station], ROW()-ROWS(Table1[])))</f>
        <v>110</v>
      </c>
      <c r="F1171" t="str" cm="1">
        <f t="array" ref="F1171">IF(ROW()&lt;=ROWS(Table1[]), INDEX(Table1[Region], ROW()), INDEX(Table2[Region], ROW()-ROWS(Table1[])))</f>
        <v>Bay</v>
      </c>
      <c r="G1171" cm="1">
        <f t="array" ref="G1171">IF(ROW()&lt;=ROWS(Table1[]), INDEX(Table1[Subregion], ROW()), INDEX(Table2[Subregion], ROW()-ROWS(Table1[])))</f>
        <v>0</v>
      </c>
      <c r="H1171" t="str" cm="1">
        <f t="array" ref="H1171">IF(ROW()&lt;=ROWS(Table1[]), INDEX(Table1[Stratum], ROW()), INDEX(Table2[Stratum], ROW()-ROWS(Table1[])))</f>
        <v>Bay</v>
      </c>
      <c r="I1171" cm="1">
        <f t="array" ref="I1171">IF(ROW()&lt;=ROWS(Table1[]), INDEX(Table1[Fork Length], ROW()), INDEX(Table2[Length], ROW()-ROWS(Table1[])))</f>
        <v>57</v>
      </c>
      <c r="J1171" cm="1">
        <f t="array" ref="J1171">IF(ROW()&lt;=ROWS(Table1[]), INDEX(Table1[Catch], ROW()), INDEX(Table2[Frequency], ROW()-ROWS(Table1[])))</f>
        <v>1</v>
      </c>
      <c r="K1171" t="str" cm="1">
        <f t="array" ref="K1171">IF(ROW()&lt;=ROWS(Table1[]), INDEX(Table1[Life Stage], ROW()), INDEX(Table2[Life Stage], ROW()-ROWS(Table1[])))</f>
        <v>Juvenile</v>
      </c>
      <c r="L1171" s="50" cm="1">
        <f t="array" ref="L1171">IF(ROW()&lt;=ROWS(Table1[]), INDEX(Table1[SalvageSum], ROW()), INDEX(Table2[SalvageSum], ROW()-ROWS(Table1[])))</f>
        <v>0</v>
      </c>
      <c r="M1171" s="50" cm="1">
        <f t="array" ref="M1171">IF(ROW()&lt;=ROWS(Table1[]), INDEX(Table1[ExpSalv], ROW()), INDEX(Table2[ExpSalv], ROW()-ROWS(Table1[])))</f>
        <v>0</v>
      </c>
      <c r="N1171" t="str" cm="1">
        <f t="array" ref="N1171">IF(ROW()&lt;=ROWS(Table1[]), INDEX(Table1[Agency], ROW()), INDEX(Table2[Agency], ROW()-ROWS(Table1[])))</f>
        <v>CDFW</v>
      </c>
      <c r="O1171" t="str" cm="1">
        <f t="array" ref="O1171">IF(ROW()&lt;=ROWS(Table1[]), INDEX(Table1[Notes], ROW()), INDEX(Table2[Comments], ROW()-ROWS(Table1[])))</f>
        <v>NA</v>
      </c>
    </row>
    <row r="1172" spans="1:15" x14ac:dyDescent="0.25">
      <c r="A1172" cm="1">
        <f t="array" ref="A1172">IF(ROW()&lt;=ROWS(Table1[]), INDEX(Table1[SurveyNo], ROW()), INDEX(Table2[SurveyNo], ROW()-ROWS(Table1[])))</f>
        <v>10</v>
      </c>
      <c r="B1172" s="23" t="str" cm="1">
        <f t="array" ref="B1172">IF(ROW()&lt;=ROWS(Table1[]), INDEX(Table1[Date], ROW()), INDEX(Table2[Date], ROW()-ROWS(Table1[])))</f>
        <v>2024-10-15T00:00:00Z</v>
      </c>
      <c r="C1172" cm="1">
        <f t="array" ref="C1172">IF(ROW()&lt;=ROWS(Table1[]), INDEX(Table1[SampleID], ROW()), INDEX(Table2[SampleID], ROW()-ROWS(Table1[])))</f>
        <v>0</v>
      </c>
      <c r="D1172" t="str" cm="1">
        <f t="array" ref="D1172">IF(ROW()&lt;=ROWS(Table1[]), INDEX(Table1[Survey], ROW()), INDEX(Table2[Survey], ROW()-ROWS(Table1[])))</f>
        <v>Bay Study</v>
      </c>
      <c r="E1172" cm="1">
        <f t="array" ref="E1172">IF(ROW()&lt;=ROWS(Table1[]), INDEX(Table1[Station Code], ROW()), INDEX(Table2[Station], ROW()-ROWS(Table1[])))</f>
        <v>142</v>
      </c>
      <c r="F1172" t="str" cm="1">
        <f t="array" ref="F1172">IF(ROW()&lt;=ROWS(Table1[]), INDEX(Table1[Region], ROW()), INDEX(Table2[Region], ROW()-ROWS(Table1[])))</f>
        <v>Bay</v>
      </c>
      <c r="G1172" cm="1">
        <f t="array" ref="G1172">IF(ROW()&lt;=ROWS(Table1[]), INDEX(Table1[Subregion], ROW()), INDEX(Table2[Subregion], ROW()-ROWS(Table1[])))</f>
        <v>0</v>
      </c>
      <c r="H1172" t="str" cm="1">
        <f t="array" ref="H1172">IF(ROW()&lt;=ROWS(Table1[]), INDEX(Table1[Stratum], ROW()), INDEX(Table2[Stratum], ROW()-ROWS(Table1[])))</f>
        <v>Bay</v>
      </c>
      <c r="I1172" cm="1">
        <f t="array" ref="I1172">IF(ROW()&lt;=ROWS(Table1[]), INDEX(Table1[Fork Length], ROW()), INDEX(Table2[Length], ROW()-ROWS(Table1[])))</f>
        <v>49</v>
      </c>
      <c r="J1172" cm="1">
        <f t="array" ref="J1172">IF(ROW()&lt;=ROWS(Table1[]), INDEX(Table1[Catch], ROW()), INDEX(Table2[Frequency], ROW()-ROWS(Table1[])))</f>
        <v>1</v>
      </c>
      <c r="K1172" t="str" cm="1">
        <f t="array" ref="K1172">IF(ROW()&lt;=ROWS(Table1[]), INDEX(Table1[Life Stage], ROW()), INDEX(Table2[Life Stage], ROW()-ROWS(Table1[])))</f>
        <v>Juvenile</v>
      </c>
      <c r="L1172" s="50" cm="1">
        <f t="array" ref="L1172">IF(ROW()&lt;=ROWS(Table1[]), INDEX(Table1[SalvageSum], ROW()), INDEX(Table2[SalvageSum], ROW()-ROWS(Table1[])))</f>
        <v>0</v>
      </c>
      <c r="M1172" s="50" cm="1">
        <f t="array" ref="M1172">IF(ROW()&lt;=ROWS(Table1[]), INDEX(Table1[ExpSalv], ROW()), INDEX(Table2[ExpSalv], ROW()-ROWS(Table1[])))</f>
        <v>0</v>
      </c>
      <c r="N1172" t="str" cm="1">
        <f t="array" ref="N1172">IF(ROW()&lt;=ROWS(Table1[]), INDEX(Table1[Agency], ROW()), INDEX(Table2[Agency], ROW()-ROWS(Table1[])))</f>
        <v>CDFW</v>
      </c>
      <c r="O1172" t="str" cm="1">
        <f t="array" ref="O1172">IF(ROW()&lt;=ROWS(Table1[]), INDEX(Table1[Notes], ROW()), INDEX(Table2[Comments], ROW()-ROWS(Table1[])))</f>
        <v>NA</v>
      </c>
    </row>
    <row r="1173" spans="1:15" x14ac:dyDescent="0.25">
      <c r="A1173" cm="1">
        <f t="array" ref="A1173">IF(ROW()&lt;=ROWS(Table1[]), INDEX(Table1[SurveyNo], ROW()), INDEX(Table2[SurveyNo], ROW()-ROWS(Table1[])))</f>
        <v>10</v>
      </c>
      <c r="B1173" s="23" t="str" cm="1">
        <f t="array" ref="B1173">IF(ROW()&lt;=ROWS(Table1[]), INDEX(Table1[Date], ROW()), INDEX(Table2[Date], ROW()-ROWS(Table1[])))</f>
        <v>2024-10-15T00:00:00Z</v>
      </c>
      <c r="C1173" cm="1">
        <f t="array" ref="C1173">IF(ROW()&lt;=ROWS(Table1[]), INDEX(Table1[SampleID], ROW()), INDEX(Table2[SampleID], ROW()-ROWS(Table1[])))</f>
        <v>0</v>
      </c>
      <c r="D1173" t="str" cm="1">
        <f t="array" ref="D1173">IF(ROW()&lt;=ROWS(Table1[]), INDEX(Table1[Survey], ROW()), INDEX(Table2[Survey], ROW()-ROWS(Table1[])))</f>
        <v>Bay Study</v>
      </c>
      <c r="E1173" cm="1">
        <f t="array" ref="E1173">IF(ROW()&lt;=ROWS(Table1[]), INDEX(Table1[Station Code], ROW()), INDEX(Table2[Station], ROW()-ROWS(Table1[])))</f>
        <v>142</v>
      </c>
      <c r="F1173" t="str" cm="1">
        <f t="array" ref="F1173">IF(ROW()&lt;=ROWS(Table1[]), INDEX(Table1[Region], ROW()), INDEX(Table2[Region], ROW()-ROWS(Table1[])))</f>
        <v>Bay</v>
      </c>
      <c r="G1173" cm="1">
        <f t="array" ref="G1173">IF(ROW()&lt;=ROWS(Table1[]), INDEX(Table1[Subregion], ROW()), INDEX(Table2[Subregion], ROW()-ROWS(Table1[])))</f>
        <v>0</v>
      </c>
      <c r="H1173" t="str" cm="1">
        <f t="array" ref="H1173">IF(ROW()&lt;=ROWS(Table1[]), INDEX(Table1[Stratum], ROW()), INDEX(Table2[Stratum], ROW()-ROWS(Table1[])))</f>
        <v>Bay</v>
      </c>
      <c r="I1173" cm="1">
        <f t="array" ref="I1173">IF(ROW()&lt;=ROWS(Table1[]), INDEX(Table1[Fork Length], ROW()), INDEX(Table2[Length], ROW()-ROWS(Table1[])))</f>
        <v>55</v>
      </c>
      <c r="J1173" cm="1">
        <f t="array" ref="J1173">IF(ROW()&lt;=ROWS(Table1[]), INDEX(Table1[Catch], ROW()), INDEX(Table2[Frequency], ROW()-ROWS(Table1[])))</f>
        <v>1</v>
      </c>
      <c r="K1173" t="str" cm="1">
        <f t="array" ref="K1173">IF(ROW()&lt;=ROWS(Table1[]), INDEX(Table1[Life Stage], ROW()), INDEX(Table2[Life Stage], ROW()-ROWS(Table1[])))</f>
        <v>Juvenile</v>
      </c>
      <c r="L1173" s="50" cm="1">
        <f t="array" ref="L1173">IF(ROW()&lt;=ROWS(Table1[]), INDEX(Table1[SalvageSum], ROW()), INDEX(Table2[SalvageSum], ROW()-ROWS(Table1[])))</f>
        <v>0</v>
      </c>
      <c r="M1173" s="50" cm="1">
        <f t="array" ref="M1173">IF(ROW()&lt;=ROWS(Table1[]), INDEX(Table1[ExpSalv], ROW()), INDEX(Table2[ExpSalv], ROW()-ROWS(Table1[])))</f>
        <v>0</v>
      </c>
      <c r="N1173" t="str" cm="1">
        <f t="array" ref="N1173">IF(ROW()&lt;=ROWS(Table1[]), INDEX(Table1[Agency], ROW()), INDEX(Table2[Agency], ROW()-ROWS(Table1[])))</f>
        <v>CDFW</v>
      </c>
      <c r="O1173" t="str" cm="1">
        <f t="array" ref="O1173">IF(ROW()&lt;=ROWS(Table1[]), INDEX(Table1[Notes], ROW()), INDEX(Table2[Comments], ROW()-ROWS(Table1[])))</f>
        <v>NA</v>
      </c>
    </row>
    <row r="1174" spans="1:15" x14ac:dyDescent="0.25">
      <c r="A1174" cm="1">
        <f t="array" ref="A1174">IF(ROW()&lt;=ROWS(Table1[]), INDEX(Table1[SurveyNo], ROW()), INDEX(Table2[SurveyNo], ROW()-ROWS(Table1[])))</f>
        <v>10</v>
      </c>
      <c r="B1174" s="23" t="str" cm="1">
        <f t="array" ref="B1174">IF(ROW()&lt;=ROWS(Table1[]), INDEX(Table1[Date], ROW()), INDEX(Table2[Date], ROW()-ROWS(Table1[])))</f>
        <v>2024-10-15T00:00:00Z</v>
      </c>
      <c r="C1174" cm="1">
        <f t="array" ref="C1174">IF(ROW()&lt;=ROWS(Table1[]), INDEX(Table1[SampleID], ROW()), INDEX(Table2[SampleID], ROW()-ROWS(Table1[])))</f>
        <v>0</v>
      </c>
      <c r="D1174" t="str" cm="1">
        <f t="array" ref="D1174">IF(ROW()&lt;=ROWS(Table1[]), INDEX(Table1[Survey], ROW()), INDEX(Table2[Survey], ROW()-ROWS(Table1[])))</f>
        <v>Bay Study</v>
      </c>
      <c r="E1174" cm="1">
        <f t="array" ref="E1174">IF(ROW()&lt;=ROWS(Table1[]), INDEX(Table1[Station Code], ROW()), INDEX(Table2[Station], ROW()-ROWS(Table1[])))</f>
        <v>142</v>
      </c>
      <c r="F1174" t="str" cm="1">
        <f t="array" ref="F1174">IF(ROW()&lt;=ROWS(Table1[]), INDEX(Table1[Region], ROW()), INDEX(Table2[Region], ROW()-ROWS(Table1[])))</f>
        <v>Bay</v>
      </c>
      <c r="G1174" cm="1">
        <f t="array" ref="G1174">IF(ROW()&lt;=ROWS(Table1[]), INDEX(Table1[Subregion], ROW()), INDEX(Table2[Subregion], ROW()-ROWS(Table1[])))</f>
        <v>0</v>
      </c>
      <c r="H1174" t="str" cm="1">
        <f t="array" ref="H1174">IF(ROW()&lt;=ROWS(Table1[]), INDEX(Table1[Stratum], ROW()), INDEX(Table2[Stratum], ROW()-ROWS(Table1[])))</f>
        <v>Bay</v>
      </c>
      <c r="I1174" cm="1">
        <f t="array" ref="I1174">IF(ROW()&lt;=ROWS(Table1[]), INDEX(Table1[Fork Length], ROW()), INDEX(Table2[Length], ROW()-ROWS(Table1[])))</f>
        <v>58</v>
      </c>
      <c r="J1174" cm="1">
        <f t="array" ref="J1174">IF(ROW()&lt;=ROWS(Table1[]), INDEX(Table1[Catch], ROW()), INDEX(Table2[Frequency], ROW()-ROWS(Table1[])))</f>
        <v>1</v>
      </c>
      <c r="K1174" t="str" cm="1">
        <f t="array" ref="K1174">IF(ROW()&lt;=ROWS(Table1[]), INDEX(Table1[Life Stage], ROW()), INDEX(Table2[Life Stage], ROW()-ROWS(Table1[])))</f>
        <v>Juvenile</v>
      </c>
      <c r="L1174" s="50" cm="1">
        <f t="array" ref="L1174">IF(ROW()&lt;=ROWS(Table1[]), INDEX(Table1[SalvageSum], ROW()), INDEX(Table2[SalvageSum], ROW()-ROWS(Table1[])))</f>
        <v>0</v>
      </c>
      <c r="M1174" s="50" cm="1">
        <f t="array" ref="M1174">IF(ROW()&lt;=ROWS(Table1[]), INDEX(Table1[ExpSalv], ROW()), INDEX(Table2[ExpSalv], ROW()-ROWS(Table1[])))</f>
        <v>0</v>
      </c>
      <c r="N1174" t="str" cm="1">
        <f t="array" ref="N1174">IF(ROW()&lt;=ROWS(Table1[]), INDEX(Table1[Agency], ROW()), INDEX(Table2[Agency], ROW()-ROWS(Table1[])))</f>
        <v>CDFW</v>
      </c>
      <c r="O1174" t="str" cm="1">
        <f t="array" ref="O1174">IF(ROW()&lt;=ROWS(Table1[]), INDEX(Table1[Notes], ROW()), INDEX(Table2[Comments], ROW()-ROWS(Table1[])))</f>
        <v>NA</v>
      </c>
    </row>
    <row r="1175" spans="1:15" x14ac:dyDescent="0.25">
      <c r="A1175" cm="1">
        <f t="array" ref="A1175">IF(ROW()&lt;=ROWS(Table1[]), INDEX(Table1[SurveyNo], ROW()), INDEX(Table2[SurveyNo], ROW()-ROWS(Table1[])))</f>
        <v>10</v>
      </c>
      <c r="B1175" s="23" t="str" cm="1">
        <f t="array" ref="B1175">IF(ROW()&lt;=ROWS(Table1[]), INDEX(Table1[Date], ROW()), INDEX(Table2[Date], ROW()-ROWS(Table1[])))</f>
        <v>2024-10-14T00:00:00Z</v>
      </c>
      <c r="C1175" cm="1">
        <f t="array" ref="C1175">IF(ROW()&lt;=ROWS(Table1[]), INDEX(Table1[SampleID], ROW()), INDEX(Table2[SampleID], ROW()-ROWS(Table1[])))</f>
        <v>0</v>
      </c>
      <c r="D1175" t="str" cm="1">
        <f t="array" ref="D1175">IF(ROW()&lt;=ROWS(Table1[]), INDEX(Table1[Survey], ROW()), INDEX(Table2[Survey], ROW()-ROWS(Table1[])))</f>
        <v>Bay Study</v>
      </c>
      <c r="E1175" cm="1">
        <f t="array" ref="E1175">IF(ROW()&lt;=ROWS(Table1[]), INDEX(Table1[Station Code], ROW()), INDEX(Table2[Station], ROW()-ROWS(Table1[])))</f>
        <v>211</v>
      </c>
      <c r="F1175" t="str" cm="1">
        <f t="array" ref="F1175">IF(ROW()&lt;=ROWS(Table1[]), INDEX(Table1[Region], ROW()), INDEX(Table2[Region], ROW()-ROWS(Table1[])))</f>
        <v>Bay</v>
      </c>
      <c r="G1175" cm="1">
        <f t="array" ref="G1175">IF(ROW()&lt;=ROWS(Table1[]), INDEX(Table1[Subregion], ROW()), INDEX(Table2[Subregion], ROW()-ROWS(Table1[])))</f>
        <v>0</v>
      </c>
      <c r="H1175" t="str" cm="1">
        <f t="array" ref="H1175">IF(ROW()&lt;=ROWS(Table1[]), INDEX(Table1[Stratum], ROW()), INDEX(Table2[Stratum], ROW()-ROWS(Table1[])))</f>
        <v>Bay</v>
      </c>
      <c r="I1175" cm="1">
        <f t="array" ref="I1175">IF(ROW()&lt;=ROWS(Table1[]), INDEX(Table1[Fork Length], ROW()), INDEX(Table2[Length], ROW()-ROWS(Table1[])))</f>
        <v>47</v>
      </c>
      <c r="J1175" cm="1">
        <f t="array" ref="J1175">IF(ROW()&lt;=ROWS(Table1[]), INDEX(Table1[Catch], ROW()), INDEX(Table2[Frequency], ROW()-ROWS(Table1[])))</f>
        <v>1</v>
      </c>
      <c r="K1175" t="str" cm="1">
        <f t="array" ref="K1175">IF(ROW()&lt;=ROWS(Table1[]), INDEX(Table1[Life Stage], ROW()), INDEX(Table2[Life Stage], ROW()-ROWS(Table1[])))</f>
        <v>Juvenile</v>
      </c>
      <c r="L1175" s="50" cm="1">
        <f t="array" ref="L1175">IF(ROW()&lt;=ROWS(Table1[]), INDEX(Table1[SalvageSum], ROW()), INDEX(Table2[SalvageSum], ROW()-ROWS(Table1[])))</f>
        <v>0</v>
      </c>
      <c r="M1175" s="50" cm="1">
        <f t="array" ref="M1175">IF(ROW()&lt;=ROWS(Table1[]), INDEX(Table1[ExpSalv], ROW()), INDEX(Table2[ExpSalv], ROW()-ROWS(Table1[])))</f>
        <v>0</v>
      </c>
      <c r="N1175" t="str" cm="1">
        <f t="array" ref="N1175">IF(ROW()&lt;=ROWS(Table1[]), INDEX(Table1[Agency], ROW()), INDEX(Table2[Agency], ROW()-ROWS(Table1[])))</f>
        <v>CDFW</v>
      </c>
      <c r="O1175" t="str" cm="1">
        <f t="array" ref="O1175">IF(ROW()&lt;=ROWS(Table1[]), INDEX(Table1[Notes], ROW()), INDEX(Table2[Comments], ROW()-ROWS(Table1[])))</f>
        <v>NA</v>
      </c>
    </row>
    <row r="1176" spans="1:15" x14ac:dyDescent="0.25">
      <c r="A1176" cm="1">
        <f t="array" ref="A1176">IF(ROW()&lt;=ROWS(Table1[]), INDEX(Table1[SurveyNo], ROW()), INDEX(Table2[SurveyNo], ROW()-ROWS(Table1[])))</f>
        <v>10</v>
      </c>
      <c r="B1176" s="23" t="str" cm="1">
        <f t="array" ref="B1176">IF(ROW()&lt;=ROWS(Table1[]), INDEX(Table1[Date], ROW()), INDEX(Table2[Date], ROW()-ROWS(Table1[])))</f>
        <v>2024-10-14T00:00:00Z</v>
      </c>
      <c r="C1176" cm="1">
        <f t="array" ref="C1176">IF(ROW()&lt;=ROWS(Table1[]), INDEX(Table1[SampleID], ROW()), INDEX(Table2[SampleID], ROW()-ROWS(Table1[])))</f>
        <v>0</v>
      </c>
      <c r="D1176" t="str" cm="1">
        <f t="array" ref="D1176">IF(ROW()&lt;=ROWS(Table1[]), INDEX(Table1[Survey], ROW()), INDEX(Table2[Survey], ROW()-ROWS(Table1[])))</f>
        <v>Bay Study</v>
      </c>
      <c r="E1176" cm="1">
        <f t="array" ref="E1176">IF(ROW()&lt;=ROWS(Table1[]), INDEX(Table1[Station Code], ROW()), INDEX(Table2[Station], ROW()-ROWS(Table1[])))</f>
        <v>211</v>
      </c>
      <c r="F1176" t="str" cm="1">
        <f t="array" ref="F1176">IF(ROW()&lt;=ROWS(Table1[]), INDEX(Table1[Region], ROW()), INDEX(Table2[Region], ROW()-ROWS(Table1[])))</f>
        <v>Bay</v>
      </c>
      <c r="G1176" cm="1">
        <f t="array" ref="G1176">IF(ROW()&lt;=ROWS(Table1[]), INDEX(Table1[Subregion], ROW()), INDEX(Table2[Subregion], ROW()-ROWS(Table1[])))</f>
        <v>0</v>
      </c>
      <c r="H1176" t="str" cm="1">
        <f t="array" ref="H1176">IF(ROW()&lt;=ROWS(Table1[]), INDEX(Table1[Stratum], ROW()), INDEX(Table2[Stratum], ROW()-ROWS(Table1[])))</f>
        <v>Bay</v>
      </c>
      <c r="I1176" cm="1">
        <f t="array" ref="I1176">IF(ROW()&lt;=ROWS(Table1[]), INDEX(Table1[Fork Length], ROW()), INDEX(Table2[Length], ROW()-ROWS(Table1[])))</f>
        <v>49</v>
      </c>
      <c r="J1176" cm="1">
        <f t="array" ref="J1176">IF(ROW()&lt;=ROWS(Table1[]), INDEX(Table1[Catch], ROW()), INDEX(Table2[Frequency], ROW()-ROWS(Table1[])))</f>
        <v>1</v>
      </c>
      <c r="K1176" t="str" cm="1">
        <f t="array" ref="K1176">IF(ROW()&lt;=ROWS(Table1[]), INDEX(Table1[Life Stage], ROW()), INDEX(Table2[Life Stage], ROW()-ROWS(Table1[])))</f>
        <v>Juvenile</v>
      </c>
      <c r="L1176" s="50" cm="1">
        <f t="array" ref="L1176">IF(ROW()&lt;=ROWS(Table1[]), INDEX(Table1[SalvageSum], ROW()), INDEX(Table2[SalvageSum], ROW()-ROWS(Table1[])))</f>
        <v>0</v>
      </c>
      <c r="M1176" s="50" cm="1">
        <f t="array" ref="M1176">IF(ROW()&lt;=ROWS(Table1[]), INDEX(Table1[ExpSalv], ROW()), INDEX(Table2[ExpSalv], ROW()-ROWS(Table1[])))</f>
        <v>0</v>
      </c>
      <c r="N1176" t="str" cm="1">
        <f t="array" ref="N1176">IF(ROW()&lt;=ROWS(Table1[]), INDEX(Table1[Agency], ROW()), INDEX(Table2[Agency], ROW()-ROWS(Table1[])))</f>
        <v>CDFW</v>
      </c>
      <c r="O1176" t="str" cm="1">
        <f t="array" ref="O1176">IF(ROW()&lt;=ROWS(Table1[]), INDEX(Table1[Notes], ROW()), INDEX(Table2[Comments], ROW()-ROWS(Table1[])))</f>
        <v>NA</v>
      </c>
    </row>
    <row r="1177" spans="1:15" x14ac:dyDescent="0.25">
      <c r="A1177" cm="1">
        <f t="array" ref="A1177">IF(ROW()&lt;=ROWS(Table1[]), INDEX(Table1[SurveyNo], ROW()), INDEX(Table2[SurveyNo], ROW()-ROWS(Table1[])))</f>
        <v>10</v>
      </c>
      <c r="B1177" s="23" t="str" cm="1">
        <f t="array" ref="B1177">IF(ROW()&lt;=ROWS(Table1[]), INDEX(Table1[Date], ROW()), INDEX(Table2[Date], ROW()-ROWS(Table1[])))</f>
        <v>2024-10-14T00:00:00Z</v>
      </c>
      <c r="C1177" cm="1">
        <f t="array" ref="C1177">IF(ROW()&lt;=ROWS(Table1[]), INDEX(Table1[SampleID], ROW()), INDEX(Table2[SampleID], ROW()-ROWS(Table1[])))</f>
        <v>0</v>
      </c>
      <c r="D1177" t="str" cm="1">
        <f t="array" ref="D1177">IF(ROW()&lt;=ROWS(Table1[]), INDEX(Table1[Survey], ROW()), INDEX(Table2[Survey], ROW()-ROWS(Table1[])))</f>
        <v>Bay Study</v>
      </c>
      <c r="E1177" cm="1">
        <f t="array" ref="E1177">IF(ROW()&lt;=ROWS(Table1[]), INDEX(Table1[Station Code], ROW()), INDEX(Table2[Station], ROW()-ROWS(Table1[])))</f>
        <v>211</v>
      </c>
      <c r="F1177" t="str" cm="1">
        <f t="array" ref="F1177">IF(ROW()&lt;=ROWS(Table1[]), INDEX(Table1[Region], ROW()), INDEX(Table2[Region], ROW()-ROWS(Table1[])))</f>
        <v>Bay</v>
      </c>
      <c r="G1177" cm="1">
        <f t="array" ref="G1177">IF(ROW()&lt;=ROWS(Table1[]), INDEX(Table1[Subregion], ROW()), INDEX(Table2[Subregion], ROW()-ROWS(Table1[])))</f>
        <v>0</v>
      </c>
      <c r="H1177" t="str" cm="1">
        <f t="array" ref="H1177">IF(ROW()&lt;=ROWS(Table1[]), INDEX(Table1[Stratum], ROW()), INDEX(Table2[Stratum], ROW()-ROWS(Table1[])))</f>
        <v>Bay</v>
      </c>
      <c r="I1177" cm="1">
        <f t="array" ref="I1177">IF(ROW()&lt;=ROWS(Table1[]), INDEX(Table1[Fork Length], ROW()), INDEX(Table2[Length], ROW()-ROWS(Table1[])))</f>
        <v>50</v>
      </c>
      <c r="J1177" cm="1">
        <f t="array" ref="J1177">IF(ROW()&lt;=ROWS(Table1[]), INDEX(Table1[Catch], ROW()), INDEX(Table2[Frequency], ROW()-ROWS(Table1[])))</f>
        <v>3</v>
      </c>
      <c r="K1177" t="str" cm="1">
        <f t="array" ref="K1177">IF(ROW()&lt;=ROWS(Table1[]), INDEX(Table1[Life Stage], ROW()), INDEX(Table2[Life Stage], ROW()-ROWS(Table1[])))</f>
        <v>Juvenile</v>
      </c>
      <c r="L1177" s="50" cm="1">
        <f t="array" ref="L1177">IF(ROW()&lt;=ROWS(Table1[]), INDEX(Table1[SalvageSum], ROW()), INDEX(Table2[SalvageSum], ROW()-ROWS(Table1[])))</f>
        <v>0</v>
      </c>
      <c r="M1177" s="50" cm="1">
        <f t="array" ref="M1177">IF(ROW()&lt;=ROWS(Table1[]), INDEX(Table1[ExpSalv], ROW()), INDEX(Table2[ExpSalv], ROW()-ROWS(Table1[])))</f>
        <v>0</v>
      </c>
      <c r="N1177" t="str" cm="1">
        <f t="array" ref="N1177">IF(ROW()&lt;=ROWS(Table1[]), INDEX(Table1[Agency], ROW()), INDEX(Table2[Agency], ROW()-ROWS(Table1[])))</f>
        <v>CDFW</v>
      </c>
      <c r="O1177" t="str" cm="1">
        <f t="array" ref="O1177">IF(ROW()&lt;=ROWS(Table1[]), INDEX(Table1[Notes], ROW()), INDEX(Table2[Comments], ROW()-ROWS(Table1[])))</f>
        <v>NA</v>
      </c>
    </row>
    <row r="1178" spans="1:15" x14ac:dyDescent="0.25">
      <c r="A1178" cm="1">
        <f t="array" ref="A1178">IF(ROW()&lt;=ROWS(Table1[]), INDEX(Table1[SurveyNo], ROW()), INDEX(Table2[SurveyNo], ROW()-ROWS(Table1[])))</f>
        <v>10</v>
      </c>
      <c r="B1178" s="23" t="str" cm="1">
        <f t="array" ref="B1178">IF(ROW()&lt;=ROWS(Table1[]), INDEX(Table1[Date], ROW()), INDEX(Table2[Date], ROW()-ROWS(Table1[])))</f>
        <v>2024-10-14T00:00:00Z</v>
      </c>
      <c r="C1178" cm="1">
        <f t="array" ref="C1178">IF(ROW()&lt;=ROWS(Table1[]), INDEX(Table1[SampleID], ROW()), INDEX(Table2[SampleID], ROW()-ROWS(Table1[])))</f>
        <v>0</v>
      </c>
      <c r="D1178" t="str" cm="1">
        <f t="array" ref="D1178">IF(ROW()&lt;=ROWS(Table1[]), INDEX(Table1[Survey], ROW()), INDEX(Table2[Survey], ROW()-ROWS(Table1[])))</f>
        <v>Bay Study</v>
      </c>
      <c r="E1178" cm="1">
        <f t="array" ref="E1178">IF(ROW()&lt;=ROWS(Table1[]), INDEX(Table1[Station Code], ROW()), INDEX(Table2[Station], ROW()-ROWS(Table1[])))</f>
        <v>211</v>
      </c>
      <c r="F1178" t="str" cm="1">
        <f t="array" ref="F1178">IF(ROW()&lt;=ROWS(Table1[]), INDEX(Table1[Region], ROW()), INDEX(Table2[Region], ROW()-ROWS(Table1[])))</f>
        <v>Bay</v>
      </c>
      <c r="G1178" cm="1">
        <f t="array" ref="G1178">IF(ROW()&lt;=ROWS(Table1[]), INDEX(Table1[Subregion], ROW()), INDEX(Table2[Subregion], ROW()-ROWS(Table1[])))</f>
        <v>0</v>
      </c>
      <c r="H1178" t="str" cm="1">
        <f t="array" ref="H1178">IF(ROW()&lt;=ROWS(Table1[]), INDEX(Table1[Stratum], ROW()), INDEX(Table2[Stratum], ROW()-ROWS(Table1[])))</f>
        <v>Bay</v>
      </c>
      <c r="I1178" cm="1">
        <f t="array" ref="I1178">IF(ROW()&lt;=ROWS(Table1[]), INDEX(Table1[Fork Length], ROW()), INDEX(Table2[Length], ROW()-ROWS(Table1[])))</f>
        <v>51</v>
      </c>
      <c r="J1178" cm="1">
        <f t="array" ref="J1178">IF(ROW()&lt;=ROWS(Table1[]), INDEX(Table1[Catch], ROW()), INDEX(Table2[Frequency], ROW()-ROWS(Table1[])))</f>
        <v>3</v>
      </c>
      <c r="K1178" t="str" cm="1">
        <f t="array" ref="K1178">IF(ROW()&lt;=ROWS(Table1[]), INDEX(Table1[Life Stage], ROW()), INDEX(Table2[Life Stage], ROW()-ROWS(Table1[])))</f>
        <v>Juvenile</v>
      </c>
      <c r="L1178" s="50" cm="1">
        <f t="array" ref="L1178">IF(ROW()&lt;=ROWS(Table1[]), INDEX(Table1[SalvageSum], ROW()), INDEX(Table2[SalvageSum], ROW()-ROWS(Table1[])))</f>
        <v>0</v>
      </c>
      <c r="M1178" s="50" cm="1">
        <f t="array" ref="M1178">IF(ROW()&lt;=ROWS(Table1[]), INDEX(Table1[ExpSalv], ROW()), INDEX(Table2[ExpSalv], ROW()-ROWS(Table1[])))</f>
        <v>0</v>
      </c>
      <c r="N1178" t="str" cm="1">
        <f t="array" ref="N1178">IF(ROW()&lt;=ROWS(Table1[]), INDEX(Table1[Agency], ROW()), INDEX(Table2[Agency], ROW()-ROWS(Table1[])))</f>
        <v>CDFW</v>
      </c>
      <c r="O1178" t="str" cm="1">
        <f t="array" ref="O1178">IF(ROW()&lt;=ROWS(Table1[]), INDEX(Table1[Notes], ROW()), INDEX(Table2[Comments], ROW()-ROWS(Table1[])))</f>
        <v>NA</v>
      </c>
    </row>
    <row r="1179" spans="1:15" x14ac:dyDescent="0.25">
      <c r="A1179" cm="1">
        <f t="array" ref="A1179">IF(ROW()&lt;=ROWS(Table1[]), INDEX(Table1[SurveyNo], ROW()), INDEX(Table2[SurveyNo], ROW()-ROWS(Table1[])))</f>
        <v>10</v>
      </c>
      <c r="B1179" s="23" t="str" cm="1">
        <f t="array" ref="B1179">IF(ROW()&lt;=ROWS(Table1[]), INDEX(Table1[Date], ROW()), INDEX(Table2[Date], ROW()-ROWS(Table1[])))</f>
        <v>2024-10-14T00:00:00Z</v>
      </c>
      <c r="C1179" cm="1">
        <f t="array" ref="C1179">IF(ROW()&lt;=ROWS(Table1[]), INDEX(Table1[SampleID], ROW()), INDEX(Table2[SampleID], ROW()-ROWS(Table1[])))</f>
        <v>0</v>
      </c>
      <c r="D1179" t="str" cm="1">
        <f t="array" ref="D1179">IF(ROW()&lt;=ROWS(Table1[]), INDEX(Table1[Survey], ROW()), INDEX(Table2[Survey], ROW()-ROWS(Table1[])))</f>
        <v>Bay Study</v>
      </c>
      <c r="E1179" cm="1">
        <f t="array" ref="E1179">IF(ROW()&lt;=ROWS(Table1[]), INDEX(Table1[Station Code], ROW()), INDEX(Table2[Station], ROW()-ROWS(Table1[])))</f>
        <v>211</v>
      </c>
      <c r="F1179" t="str" cm="1">
        <f t="array" ref="F1179">IF(ROW()&lt;=ROWS(Table1[]), INDEX(Table1[Region], ROW()), INDEX(Table2[Region], ROW()-ROWS(Table1[])))</f>
        <v>Bay</v>
      </c>
      <c r="G1179" cm="1">
        <f t="array" ref="G1179">IF(ROW()&lt;=ROWS(Table1[]), INDEX(Table1[Subregion], ROW()), INDEX(Table2[Subregion], ROW()-ROWS(Table1[])))</f>
        <v>0</v>
      </c>
      <c r="H1179" t="str" cm="1">
        <f t="array" ref="H1179">IF(ROW()&lt;=ROWS(Table1[]), INDEX(Table1[Stratum], ROW()), INDEX(Table2[Stratum], ROW()-ROWS(Table1[])))</f>
        <v>Bay</v>
      </c>
      <c r="I1179" cm="1">
        <f t="array" ref="I1179">IF(ROW()&lt;=ROWS(Table1[]), INDEX(Table1[Fork Length], ROW()), INDEX(Table2[Length], ROW()-ROWS(Table1[])))</f>
        <v>52</v>
      </c>
      <c r="J1179" cm="1">
        <f t="array" ref="J1179">IF(ROW()&lt;=ROWS(Table1[]), INDEX(Table1[Catch], ROW()), INDEX(Table2[Frequency], ROW()-ROWS(Table1[])))</f>
        <v>4</v>
      </c>
      <c r="K1179" t="str" cm="1">
        <f t="array" ref="K1179">IF(ROW()&lt;=ROWS(Table1[]), INDEX(Table1[Life Stage], ROW()), INDEX(Table2[Life Stage], ROW()-ROWS(Table1[])))</f>
        <v>Juvenile</v>
      </c>
      <c r="L1179" s="50" cm="1">
        <f t="array" ref="L1179">IF(ROW()&lt;=ROWS(Table1[]), INDEX(Table1[SalvageSum], ROW()), INDEX(Table2[SalvageSum], ROW()-ROWS(Table1[])))</f>
        <v>0</v>
      </c>
      <c r="M1179" s="50" cm="1">
        <f t="array" ref="M1179">IF(ROW()&lt;=ROWS(Table1[]), INDEX(Table1[ExpSalv], ROW()), INDEX(Table2[ExpSalv], ROW()-ROWS(Table1[])))</f>
        <v>0</v>
      </c>
      <c r="N1179" t="str" cm="1">
        <f t="array" ref="N1179">IF(ROW()&lt;=ROWS(Table1[]), INDEX(Table1[Agency], ROW()), INDEX(Table2[Agency], ROW()-ROWS(Table1[])))</f>
        <v>CDFW</v>
      </c>
      <c r="O1179" t="str" cm="1">
        <f t="array" ref="O1179">IF(ROW()&lt;=ROWS(Table1[]), INDEX(Table1[Notes], ROW()), INDEX(Table2[Comments], ROW()-ROWS(Table1[])))</f>
        <v>NA</v>
      </c>
    </row>
    <row r="1180" spans="1:15" x14ac:dyDescent="0.25">
      <c r="A1180" cm="1">
        <f t="array" ref="A1180">IF(ROW()&lt;=ROWS(Table1[]), INDEX(Table1[SurveyNo], ROW()), INDEX(Table2[SurveyNo], ROW()-ROWS(Table1[])))</f>
        <v>10</v>
      </c>
      <c r="B1180" s="23" t="str" cm="1">
        <f t="array" ref="B1180">IF(ROW()&lt;=ROWS(Table1[]), INDEX(Table1[Date], ROW()), INDEX(Table2[Date], ROW()-ROWS(Table1[])))</f>
        <v>2024-10-14T00:00:00Z</v>
      </c>
      <c r="C1180" cm="1">
        <f t="array" ref="C1180">IF(ROW()&lt;=ROWS(Table1[]), INDEX(Table1[SampleID], ROW()), INDEX(Table2[SampleID], ROW()-ROWS(Table1[])))</f>
        <v>0</v>
      </c>
      <c r="D1180" t="str" cm="1">
        <f t="array" ref="D1180">IF(ROW()&lt;=ROWS(Table1[]), INDEX(Table1[Survey], ROW()), INDEX(Table2[Survey], ROW()-ROWS(Table1[])))</f>
        <v>Bay Study</v>
      </c>
      <c r="E1180" cm="1">
        <f t="array" ref="E1180">IF(ROW()&lt;=ROWS(Table1[]), INDEX(Table1[Station Code], ROW()), INDEX(Table2[Station], ROW()-ROWS(Table1[])))</f>
        <v>211</v>
      </c>
      <c r="F1180" t="str" cm="1">
        <f t="array" ref="F1180">IF(ROW()&lt;=ROWS(Table1[]), INDEX(Table1[Region], ROW()), INDEX(Table2[Region], ROW()-ROWS(Table1[])))</f>
        <v>Bay</v>
      </c>
      <c r="G1180" cm="1">
        <f t="array" ref="G1180">IF(ROW()&lt;=ROWS(Table1[]), INDEX(Table1[Subregion], ROW()), INDEX(Table2[Subregion], ROW()-ROWS(Table1[])))</f>
        <v>0</v>
      </c>
      <c r="H1180" t="str" cm="1">
        <f t="array" ref="H1180">IF(ROW()&lt;=ROWS(Table1[]), INDEX(Table1[Stratum], ROW()), INDEX(Table2[Stratum], ROW()-ROWS(Table1[])))</f>
        <v>Bay</v>
      </c>
      <c r="I1180" cm="1">
        <f t="array" ref="I1180">IF(ROW()&lt;=ROWS(Table1[]), INDEX(Table1[Fork Length], ROW()), INDEX(Table2[Length], ROW()-ROWS(Table1[])))</f>
        <v>53</v>
      </c>
      <c r="J1180" cm="1">
        <f t="array" ref="J1180">IF(ROW()&lt;=ROWS(Table1[]), INDEX(Table1[Catch], ROW()), INDEX(Table2[Frequency], ROW()-ROWS(Table1[])))</f>
        <v>4</v>
      </c>
      <c r="K1180" t="str" cm="1">
        <f t="array" ref="K1180">IF(ROW()&lt;=ROWS(Table1[]), INDEX(Table1[Life Stage], ROW()), INDEX(Table2[Life Stage], ROW()-ROWS(Table1[])))</f>
        <v>Juvenile</v>
      </c>
      <c r="L1180" s="50" cm="1">
        <f t="array" ref="L1180">IF(ROW()&lt;=ROWS(Table1[]), INDEX(Table1[SalvageSum], ROW()), INDEX(Table2[SalvageSum], ROW()-ROWS(Table1[])))</f>
        <v>0</v>
      </c>
      <c r="M1180" s="50" cm="1">
        <f t="array" ref="M1180">IF(ROW()&lt;=ROWS(Table1[]), INDEX(Table1[ExpSalv], ROW()), INDEX(Table2[ExpSalv], ROW()-ROWS(Table1[])))</f>
        <v>0</v>
      </c>
      <c r="N1180" t="str" cm="1">
        <f t="array" ref="N1180">IF(ROW()&lt;=ROWS(Table1[]), INDEX(Table1[Agency], ROW()), INDEX(Table2[Agency], ROW()-ROWS(Table1[])))</f>
        <v>CDFW</v>
      </c>
      <c r="O1180" t="str" cm="1">
        <f t="array" ref="O1180">IF(ROW()&lt;=ROWS(Table1[]), INDEX(Table1[Notes], ROW()), INDEX(Table2[Comments], ROW()-ROWS(Table1[])))</f>
        <v>NA</v>
      </c>
    </row>
    <row r="1181" spans="1:15" x14ac:dyDescent="0.25">
      <c r="A1181" cm="1">
        <f t="array" ref="A1181">IF(ROW()&lt;=ROWS(Table1[]), INDEX(Table1[SurveyNo], ROW()), INDEX(Table2[SurveyNo], ROW()-ROWS(Table1[])))</f>
        <v>10</v>
      </c>
      <c r="B1181" s="23" t="str" cm="1">
        <f t="array" ref="B1181">IF(ROW()&lt;=ROWS(Table1[]), INDEX(Table1[Date], ROW()), INDEX(Table2[Date], ROW()-ROWS(Table1[])))</f>
        <v>2024-10-14T00:00:00Z</v>
      </c>
      <c r="C1181" cm="1">
        <f t="array" ref="C1181">IF(ROW()&lt;=ROWS(Table1[]), INDEX(Table1[SampleID], ROW()), INDEX(Table2[SampleID], ROW()-ROWS(Table1[])))</f>
        <v>0</v>
      </c>
      <c r="D1181" t="str" cm="1">
        <f t="array" ref="D1181">IF(ROW()&lt;=ROWS(Table1[]), INDEX(Table1[Survey], ROW()), INDEX(Table2[Survey], ROW()-ROWS(Table1[])))</f>
        <v>Bay Study</v>
      </c>
      <c r="E1181" cm="1">
        <f t="array" ref="E1181">IF(ROW()&lt;=ROWS(Table1[]), INDEX(Table1[Station Code], ROW()), INDEX(Table2[Station], ROW()-ROWS(Table1[])))</f>
        <v>211</v>
      </c>
      <c r="F1181" t="str" cm="1">
        <f t="array" ref="F1181">IF(ROW()&lt;=ROWS(Table1[]), INDEX(Table1[Region], ROW()), INDEX(Table2[Region], ROW()-ROWS(Table1[])))</f>
        <v>Bay</v>
      </c>
      <c r="G1181" cm="1">
        <f t="array" ref="G1181">IF(ROW()&lt;=ROWS(Table1[]), INDEX(Table1[Subregion], ROW()), INDEX(Table2[Subregion], ROW()-ROWS(Table1[])))</f>
        <v>0</v>
      </c>
      <c r="H1181" t="str" cm="1">
        <f t="array" ref="H1181">IF(ROW()&lt;=ROWS(Table1[]), INDEX(Table1[Stratum], ROW()), INDEX(Table2[Stratum], ROW()-ROWS(Table1[])))</f>
        <v>Bay</v>
      </c>
      <c r="I1181" cm="1">
        <f t="array" ref="I1181">IF(ROW()&lt;=ROWS(Table1[]), INDEX(Table1[Fork Length], ROW()), INDEX(Table2[Length], ROW()-ROWS(Table1[])))</f>
        <v>54</v>
      </c>
      <c r="J1181" cm="1">
        <f t="array" ref="J1181">IF(ROW()&lt;=ROWS(Table1[]), INDEX(Table1[Catch], ROW()), INDEX(Table2[Frequency], ROW()-ROWS(Table1[])))</f>
        <v>3</v>
      </c>
      <c r="K1181" t="str" cm="1">
        <f t="array" ref="K1181">IF(ROW()&lt;=ROWS(Table1[]), INDEX(Table1[Life Stage], ROW()), INDEX(Table2[Life Stage], ROW()-ROWS(Table1[])))</f>
        <v>Juvenile</v>
      </c>
      <c r="L1181" s="50" cm="1">
        <f t="array" ref="L1181">IF(ROW()&lt;=ROWS(Table1[]), INDEX(Table1[SalvageSum], ROW()), INDEX(Table2[SalvageSum], ROW()-ROWS(Table1[])))</f>
        <v>0</v>
      </c>
      <c r="M1181" s="50" cm="1">
        <f t="array" ref="M1181">IF(ROW()&lt;=ROWS(Table1[]), INDEX(Table1[ExpSalv], ROW()), INDEX(Table2[ExpSalv], ROW()-ROWS(Table1[])))</f>
        <v>0</v>
      </c>
      <c r="N1181" t="str" cm="1">
        <f t="array" ref="N1181">IF(ROW()&lt;=ROWS(Table1[]), INDEX(Table1[Agency], ROW()), INDEX(Table2[Agency], ROW()-ROWS(Table1[])))</f>
        <v>CDFW</v>
      </c>
      <c r="O1181" t="str" cm="1">
        <f t="array" ref="O1181">IF(ROW()&lt;=ROWS(Table1[]), INDEX(Table1[Notes], ROW()), INDEX(Table2[Comments], ROW()-ROWS(Table1[])))</f>
        <v>NA</v>
      </c>
    </row>
    <row r="1182" spans="1:15" x14ac:dyDescent="0.25">
      <c r="A1182" cm="1">
        <f t="array" ref="A1182">IF(ROW()&lt;=ROWS(Table1[]), INDEX(Table1[SurveyNo], ROW()), INDEX(Table2[SurveyNo], ROW()-ROWS(Table1[])))</f>
        <v>10</v>
      </c>
      <c r="B1182" s="23" t="str" cm="1">
        <f t="array" ref="B1182">IF(ROW()&lt;=ROWS(Table1[]), INDEX(Table1[Date], ROW()), INDEX(Table2[Date], ROW()-ROWS(Table1[])))</f>
        <v>2024-10-14T00:00:00Z</v>
      </c>
      <c r="C1182" cm="1">
        <f t="array" ref="C1182">IF(ROW()&lt;=ROWS(Table1[]), INDEX(Table1[SampleID], ROW()), INDEX(Table2[SampleID], ROW()-ROWS(Table1[])))</f>
        <v>0</v>
      </c>
      <c r="D1182" t="str" cm="1">
        <f t="array" ref="D1182">IF(ROW()&lt;=ROWS(Table1[]), INDEX(Table1[Survey], ROW()), INDEX(Table2[Survey], ROW()-ROWS(Table1[])))</f>
        <v>Bay Study</v>
      </c>
      <c r="E1182" cm="1">
        <f t="array" ref="E1182">IF(ROW()&lt;=ROWS(Table1[]), INDEX(Table1[Station Code], ROW()), INDEX(Table2[Station], ROW()-ROWS(Table1[])))</f>
        <v>211</v>
      </c>
      <c r="F1182" t="str" cm="1">
        <f t="array" ref="F1182">IF(ROW()&lt;=ROWS(Table1[]), INDEX(Table1[Region], ROW()), INDEX(Table2[Region], ROW()-ROWS(Table1[])))</f>
        <v>Bay</v>
      </c>
      <c r="G1182" cm="1">
        <f t="array" ref="G1182">IF(ROW()&lt;=ROWS(Table1[]), INDEX(Table1[Subregion], ROW()), INDEX(Table2[Subregion], ROW()-ROWS(Table1[])))</f>
        <v>0</v>
      </c>
      <c r="H1182" t="str" cm="1">
        <f t="array" ref="H1182">IF(ROW()&lt;=ROWS(Table1[]), INDEX(Table1[Stratum], ROW()), INDEX(Table2[Stratum], ROW()-ROWS(Table1[])))</f>
        <v>Bay</v>
      </c>
      <c r="I1182" cm="1">
        <f t="array" ref="I1182">IF(ROW()&lt;=ROWS(Table1[]), INDEX(Table1[Fork Length], ROW()), INDEX(Table2[Length], ROW()-ROWS(Table1[])))</f>
        <v>55</v>
      </c>
      <c r="J1182" cm="1">
        <f t="array" ref="J1182">IF(ROW()&lt;=ROWS(Table1[]), INDEX(Table1[Catch], ROW()), INDEX(Table2[Frequency], ROW()-ROWS(Table1[])))</f>
        <v>2</v>
      </c>
      <c r="K1182" t="str" cm="1">
        <f t="array" ref="K1182">IF(ROW()&lt;=ROWS(Table1[]), INDEX(Table1[Life Stage], ROW()), INDEX(Table2[Life Stage], ROW()-ROWS(Table1[])))</f>
        <v>Juvenile</v>
      </c>
      <c r="L1182" s="50" cm="1">
        <f t="array" ref="L1182">IF(ROW()&lt;=ROWS(Table1[]), INDEX(Table1[SalvageSum], ROW()), INDEX(Table2[SalvageSum], ROW()-ROWS(Table1[])))</f>
        <v>0</v>
      </c>
      <c r="M1182" s="50" cm="1">
        <f t="array" ref="M1182">IF(ROW()&lt;=ROWS(Table1[]), INDEX(Table1[ExpSalv], ROW()), INDEX(Table2[ExpSalv], ROW()-ROWS(Table1[])))</f>
        <v>0</v>
      </c>
      <c r="N1182" t="str" cm="1">
        <f t="array" ref="N1182">IF(ROW()&lt;=ROWS(Table1[]), INDEX(Table1[Agency], ROW()), INDEX(Table2[Agency], ROW()-ROWS(Table1[])))</f>
        <v>CDFW</v>
      </c>
      <c r="O1182" t="str" cm="1">
        <f t="array" ref="O1182">IF(ROW()&lt;=ROWS(Table1[]), INDEX(Table1[Notes], ROW()), INDEX(Table2[Comments], ROW()-ROWS(Table1[])))</f>
        <v>NA</v>
      </c>
    </row>
    <row r="1183" spans="1:15" x14ac:dyDescent="0.25">
      <c r="A1183" cm="1">
        <f t="array" ref="A1183">IF(ROW()&lt;=ROWS(Table1[]), INDEX(Table1[SurveyNo], ROW()), INDEX(Table2[SurveyNo], ROW()-ROWS(Table1[])))</f>
        <v>10</v>
      </c>
      <c r="B1183" s="23" t="str" cm="1">
        <f t="array" ref="B1183">IF(ROW()&lt;=ROWS(Table1[]), INDEX(Table1[Date], ROW()), INDEX(Table2[Date], ROW()-ROWS(Table1[])))</f>
        <v>2024-10-14T00:00:00Z</v>
      </c>
      <c r="C1183" cm="1">
        <f t="array" ref="C1183">IF(ROW()&lt;=ROWS(Table1[]), INDEX(Table1[SampleID], ROW()), INDEX(Table2[SampleID], ROW()-ROWS(Table1[])))</f>
        <v>0</v>
      </c>
      <c r="D1183" t="str" cm="1">
        <f t="array" ref="D1183">IF(ROW()&lt;=ROWS(Table1[]), INDEX(Table1[Survey], ROW()), INDEX(Table2[Survey], ROW()-ROWS(Table1[])))</f>
        <v>Bay Study</v>
      </c>
      <c r="E1183" cm="1">
        <f t="array" ref="E1183">IF(ROW()&lt;=ROWS(Table1[]), INDEX(Table1[Station Code], ROW()), INDEX(Table2[Station], ROW()-ROWS(Table1[])))</f>
        <v>211</v>
      </c>
      <c r="F1183" t="str" cm="1">
        <f t="array" ref="F1183">IF(ROW()&lt;=ROWS(Table1[]), INDEX(Table1[Region], ROW()), INDEX(Table2[Region], ROW()-ROWS(Table1[])))</f>
        <v>Bay</v>
      </c>
      <c r="G1183" cm="1">
        <f t="array" ref="G1183">IF(ROW()&lt;=ROWS(Table1[]), INDEX(Table1[Subregion], ROW()), INDEX(Table2[Subregion], ROW()-ROWS(Table1[])))</f>
        <v>0</v>
      </c>
      <c r="H1183" t="str" cm="1">
        <f t="array" ref="H1183">IF(ROW()&lt;=ROWS(Table1[]), INDEX(Table1[Stratum], ROW()), INDEX(Table2[Stratum], ROW()-ROWS(Table1[])))</f>
        <v>Bay</v>
      </c>
      <c r="I1183" cm="1">
        <f t="array" ref="I1183">IF(ROW()&lt;=ROWS(Table1[]), INDEX(Table1[Fork Length], ROW()), INDEX(Table2[Length], ROW()-ROWS(Table1[])))</f>
        <v>56</v>
      </c>
      <c r="J1183" cm="1">
        <f t="array" ref="J1183">IF(ROW()&lt;=ROWS(Table1[]), INDEX(Table1[Catch], ROW()), INDEX(Table2[Frequency], ROW()-ROWS(Table1[])))</f>
        <v>2</v>
      </c>
      <c r="K1183" t="str" cm="1">
        <f t="array" ref="K1183">IF(ROW()&lt;=ROWS(Table1[]), INDEX(Table1[Life Stage], ROW()), INDEX(Table2[Life Stage], ROW()-ROWS(Table1[])))</f>
        <v>Juvenile</v>
      </c>
      <c r="L1183" s="50" cm="1">
        <f t="array" ref="L1183">IF(ROW()&lt;=ROWS(Table1[]), INDEX(Table1[SalvageSum], ROW()), INDEX(Table2[SalvageSum], ROW()-ROWS(Table1[])))</f>
        <v>0</v>
      </c>
      <c r="M1183" s="50" cm="1">
        <f t="array" ref="M1183">IF(ROW()&lt;=ROWS(Table1[]), INDEX(Table1[ExpSalv], ROW()), INDEX(Table2[ExpSalv], ROW()-ROWS(Table1[])))</f>
        <v>0</v>
      </c>
      <c r="N1183" t="str" cm="1">
        <f t="array" ref="N1183">IF(ROW()&lt;=ROWS(Table1[]), INDEX(Table1[Agency], ROW()), INDEX(Table2[Agency], ROW()-ROWS(Table1[])))</f>
        <v>CDFW</v>
      </c>
      <c r="O1183" t="str" cm="1">
        <f t="array" ref="O1183">IF(ROW()&lt;=ROWS(Table1[]), INDEX(Table1[Notes], ROW()), INDEX(Table2[Comments], ROW()-ROWS(Table1[])))</f>
        <v>NA</v>
      </c>
    </row>
    <row r="1184" spans="1:15" x14ac:dyDescent="0.25">
      <c r="A1184" cm="1">
        <f t="array" ref="A1184">IF(ROW()&lt;=ROWS(Table1[]), INDEX(Table1[SurveyNo], ROW()), INDEX(Table2[SurveyNo], ROW()-ROWS(Table1[])))</f>
        <v>10</v>
      </c>
      <c r="B1184" s="23" t="str" cm="1">
        <f t="array" ref="B1184">IF(ROW()&lt;=ROWS(Table1[]), INDEX(Table1[Date], ROW()), INDEX(Table2[Date], ROW()-ROWS(Table1[])))</f>
        <v>2024-10-14T00:00:00Z</v>
      </c>
      <c r="C1184" cm="1">
        <f t="array" ref="C1184">IF(ROW()&lt;=ROWS(Table1[]), INDEX(Table1[SampleID], ROW()), INDEX(Table2[SampleID], ROW()-ROWS(Table1[])))</f>
        <v>0</v>
      </c>
      <c r="D1184" t="str" cm="1">
        <f t="array" ref="D1184">IF(ROW()&lt;=ROWS(Table1[]), INDEX(Table1[Survey], ROW()), INDEX(Table2[Survey], ROW()-ROWS(Table1[])))</f>
        <v>Bay Study</v>
      </c>
      <c r="E1184" cm="1">
        <f t="array" ref="E1184">IF(ROW()&lt;=ROWS(Table1[]), INDEX(Table1[Station Code], ROW()), INDEX(Table2[Station], ROW()-ROWS(Table1[])))</f>
        <v>211</v>
      </c>
      <c r="F1184" t="str" cm="1">
        <f t="array" ref="F1184">IF(ROW()&lt;=ROWS(Table1[]), INDEX(Table1[Region], ROW()), INDEX(Table2[Region], ROW()-ROWS(Table1[])))</f>
        <v>Bay</v>
      </c>
      <c r="G1184" cm="1">
        <f t="array" ref="G1184">IF(ROW()&lt;=ROWS(Table1[]), INDEX(Table1[Subregion], ROW()), INDEX(Table2[Subregion], ROW()-ROWS(Table1[])))</f>
        <v>0</v>
      </c>
      <c r="H1184" t="str" cm="1">
        <f t="array" ref="H1184">IF(ROW()&lt;=ROWS(Table1[]), INDEX(Table1[Stratum], ROW()), INDEX(Table2[Stratum], ROW()-ROWS(Table1[])))</f>
        <v>Bay</v>
      </c>
      <c r="I1184" cm="1">
        <f t="array" ref="I1184">IF(ROW()&lt;=ROWS(Table1[]), INDEX(Table1[Fork Length], ROW()), INDEX(Table2[Length], ROW()-ROWS(Table1[])))</f>
        <v>57</v>
      </c>
      <c r="J1184" cm="1">
        <f t="array" ref="J1184">IF(ROW()&lt;=ROWS(Table1[]), INDEX(Table1[Catch], ROW()), INDEX(Table2[Frequency], ROW()-ROWS(Table1[])))</f>
        <v>1</v>
      </c>
      <c r="K1184" t="str" cm="1">
        <f t="array" ref="K1184">IF(ROW()&lt;=ROWS(Table1[]), INDEX(Table1[Life Stage], ROW()), INDEX(Table2[Life Stage], ROW()-ROWS(Table1[])))</f>
        <v>Juvenile</v>
      </c>
      <c r="L1184" s="50" cm="1">
        <f t="array" ref="L1184">IF(ROW()&lt;=ROWS(Table1[]), INDEX(Table1[SalvageSum], ROW()), INDEX(Table2[SalvageSum], ROW()-ROWS(Table1[])))</f>
        <v>0</v>
      </c>
      <c r="M1184" s="50" cm="1">
        <f t="array" ref="M1184">IF(ROW()&lt;=ROWS(Table1[]), INDEX(Table1[ExpSalv], ROW()), INDEX(Table2[ExpSalv], ROW()-ROWS(Table1[])))</f>
        <v>0</v>
      </c>
      <c r="N1184" t="str" cm="1">
        <f t="array" ref="N1184">IF(ROW()&lt;=ROWS(Table1[]), INDEX(Table1[Agency], ROW()), INDEX(Table2[Agency], ROW()-ROWS(Table1[])))</f>
        <v>CDFW</v>
      </c>
      <c r="O1184" t="str" cm="1">
        <f t="array" ref="O1184">IF(ROW()&lt;=ROWS(Table1[]), INDEX(Table1[Notes], ROW()), INDEX(Table2[Comments], ROW()-ROWS(Table1[])))</f>
        <v>NA</v>
      </c>
    </row>
    <row r="1185" spans="1:15" x14ac:dyDescent="0.25">
      <c r="A1185" cm="1">
        <f t="array" ref="A1185">IF(ROW()&lt;=ROWS(Table1[]), INDEX(Table1[SurveyNo], ROW()), INDEX(Table2[SurveyNo], ROW()-ROWS(Table1[])))</f>
        <v>10</v>
      </c>
      <c r="B1185" s="23" t="str" cm="1">
        <f t="array" ref="B1185">IF(ROW()&lt;=ROWS(Table1[]), INDEX(Table1[Date], ROW()), INDEX(Table2[Date], ROW()-ROWS(Table1[])))</f>
        <v>2024-10-14T00:00:00Z</v>
      </c>
      <c r="C1185" cm="1">
        <f t="array" ref="C1185">IF(ROW()&lt;=ROWS(Table1[]), INDEX(Table1[SampleID], ROW()), INDEX(Table2[SampleID], ROW()-ROWS(Table1[])))</f>
        <v>0</v>
      </c>
      <c r="D1185" t="str" cm="1">
        <f t="array" ref="D1185">IF(ROW()&lt;=ROWS(Table1[]), INDEX(Table1[Survey], ROW()), INDEX(Table2[Survey], ROW()-ROWS(Table1[])))</f>
        <v>Bay Study</v>
      </c>
      <c r="E1185" cm="1">
        <f t="array" ref="E1185">IF(ROW()&lt;=ROWS(Table1[]), INDEX(Table1[Station Code], ROW()), INDEX(Table2[Station], ROW()-ROWS(Table1[])))</f>
        <v>211</v>
      </c>
      <c r="F1185" t="str" cm="1">
        <f t="array" ref="F1185">IF(ROW()&lt;=ROWS(Table1[]), INDEX(Table1[Region], ROW()), INDEX(Table2[Region], ROW()-ROWS(Table1[])))</f>
        <v>Bay</v>
      </c>
      <c r="G1185" cm="1">
        <f t="array" ref="G1185">IF(ROW()&lt;=ROWS(Table1[]), INDEX(Table1[Subregion], ROW()), INDEX(Table2[Subregion], ROW()-ROWS(Table1[])))</f>
        <v>0</v>
      </c>
      <c r="H1185" t="str" cm="1">
        <f t="array" ref="H1185">IF(ROW()&lt;=ROWS(Table1[]), INDEX(Table1[Stratum], ROW()), INDEX(Table2[Stratum], ROW()-ROWS(Table1[])))</f>
        <v>Bay</v>
      </c>
      <c r="I1185" cm="1">
        <f t="array" ref="I1185">IF(ROW()&lt;=ROWS(Table1[]), INDEX(Table1[Fork Length], ROW()), INDEX(Table2[Length], ROW()-ROWS(Table1[])))</f>
        <v>59</v>
      </c>
      <c r="J1185" cm="1">
        <f t="array" ref="J1185">IF(ROW()&lt;=ROWS(Table1[]), INDEX(Table1[Catch], ROW()), INDEX(Table2[Frequency], ROW()-ROWS(Table1[])))</f>
        <v>1</v>
      </c>
      <c r="K1185" t="str" cm="1">
        <f t="array" ref="K1185">IF(ROW()&lt;=ROWS(Table1[]), INDEX(Table1[Life Stage], ROW()), INDEX(Table2[Life Stage], ROW()-ROWS(Table1[])))</f>
        <v>Juvenile</v>
      </c>
      <c r="L1185" s="50" cm="1">
        <f t="array" ref="L1185">IF(ROW()&lt;=ROWS(Table1[]), INDEX(Table1[SalvageSum], ROW()), INDEX(Table2[SalvageSum], ROW()-ROWS(Table1[])))</f>
        <v>0</v>
      </c>
      <c r="M1185" s="50" cm="1">
        <f t="array" ref="M1185">IF(ROW()&lt;=ROWS(Table1[]), INDEX(Table1[ExpSalv], ROW()), INDEX(Table2[ExpSalv], ROW()-ROWS(Table1[])))</f>
        <v>0</v>
      </c>
      <c r="N1185" t="str" cm="1">
        <f t="array" ref="N1185">IF(ROW()&lt;=ROWS(Table1[]), INDEX(Table1[Agency], ROW()), INDEX(Table2[Agency], ROW()-ROWS(Table1[])))</f>
        <v>CDFW</v>
      </c>
      <c r="O1185" t="str" cm="1">
        <f t="array" ref="O1185">IF(ROW()&lt;=ROWS(Table1[]), INDEX(Table1[Notes], ROW()), INDEX(Table2[Comments], ROW()-ROWS(Table1[])))</f>
        <v>NA</v>
      </c>
    </row>
    <row r="1186" spans="1:15" x14ac:dyDescent="0.25">
      <c r="A1186" cm="1">
        <f t="array" ref="A1186">IF(ROW()&lt;=ROWS(Table1[]), INDEX(Table1[SurveyNo], ROW()), INDEX(Table2[SurveyNo], ROW()-ROWS(Table1[])))</f>
        <v>10</v>
      </c>
      <c r="B1186" s="23" t="str" cm="1">
        <f t="array" ref="B1186">IF(ROW()&lt;=ROWS(Table1[]), INDEX(Table1[Date], ROW()), INDEX(Table2[Date], ROW()-ROWS(Table1[])))</f>
        <v>2024-10-14T00:00:00Z</v>
      </c>
      <c r="C1186" cm="1">
        <f t="array" ref="C1186">IF(ROW()&lt;=ROWS(Table1[]), INDEX(Table1[SampleID], ROW()), INDEX(Table2[SampleID], ROW()-ROWS(Table1[])))</f>
        <v>0</v>
      </c>
      <c r="D1186" t="str" cm="1">
        <f t="array" ref="D1186">IF(ROW()&lt;=ROWS(Table1[]), INDEX(Table1[Survey], ROW()), INDEX(Table2[Survey], ROW()-ROWS(Table1[])))</f>
        <v>Bay Study</v>
      </c>
      <c r="E1186" cm="1">
        <f t="array" ref="E1186">IF(ROW()&lt;=ROWS(Table1[]), INDEX(Table1[Station Code], ROW()), INDEX(Table2[Station], ROW()-ROWS(Table1[])))</f>
        <v>211</v>
      </c>
      <c r="F1186" t="str" cm="1">
        <f t="array" ref="F1186">IF(ROW()&lt;=ROWS(Table1[]), INDEX(Table1[Region], ROW()), INDEX(Table2[Region], ROW()-ROWS(Table1[])))</f>
        <v>Bay</v>
      </c>
      <c r="G1186" cm="1">
        <f t="array" ref="G1186">IF(ROW()&lt;=ROWS(Table1[]), INDEX(Table1[Subregion], ROW()), INDEX(Table2[Subregion], ROW()-ROWS(Table1[])))</f>
        <v>0</v>
      </c>
      <c r="H1186" t="str" cm="1">
        <f t="array" ref="H1186">IF(ROW()&lt;=ROWS(Table1[]), INDEX(Table1[Stratum], ROW()), INDEX(Table2[Stratum], ROW()-ROWS(Table1[])))</f>
        <v>Bay</v>
      </c>
      <c r="I1186" cm="1">
        <f t="array" ref="I1186">IF(ROW()&lt;=ROWS(Table1[]), INDEX(Table1[Fork Length], ROW()), INDEX(Table2[Length], ROW()-ROWS(Table1[])))</f>
        <v>61</v>
      </c>
      <c r="J1186" cm="1">
        <f t="array" ref="J1186">IF(ROW()&lt;=ROWS(Table1[]), INDEX(Table1[Catch], ROW()), INDEX(Table2[Frequency], ROW()-ROWS(Table1[])))</f>
        <v>1</v>
      </c>
      <c r="K1186" t="str" cm="1">
        <f t="array" ref="K1186">IF(ROW()&lt;=ROWS(Table1[]), INDEX(Table1[Life Stage], ROW()), INDEX(Table2[Life Stage], ROW()-ROWS(Table1[])))</f>
        <v>Juvenile</v>
      </c>
      <c r="L1186" s="50" cm="1">
        <f t="array" ref="L1186">IF(ROW()&lt;=ROWS(Table1[]), INDEX(Table1[SalvageSum], ROW()), INDEX(Table2[SalvageSum], ROW()-ROWS(Table1[])))</f>
        <v>0</v>
      </c>
      <c r="M1186" s="50" cm="1">
        <f t="array" ref="M1186">IF(ROW()&lt;=ROWS(Table1[]), INDEX(Table1[ExpSalv], ROW()), INDEX(Table2[ExpSalv], ROW()-ROWS(Table1[])))</f>
        <v>0</v>
      </c>
      <c r="N1186" t="str" cm="1">
        <f t="array" ref="N1186">IF(ROW()&lt;=ROWS(Table1[]), INDEX(Table1[Agency], ROW()), INDEX(Table2[Agency], ROW()-ROWS(Table1[])))</f>
        <v>CDFW</v>
      </c>
      <c r="O1186" t="str" cm="1">
        <f t="array" ref="O1186">IF(ROW()&lt;=ROWS(Table1[]), INDEX(Table1[Notes], ROW()), INDEX(Table2[Comments], ROW()-ROWS(Table1[])))</f>
        <v>NA</v>
      </c>
    </row>
    <row r="1187" spans="1:15" x14ac:dyDescent="0.25">
      <c r="A1187" cm="1">
        <f t="array" ref="A1187">IF(ROW()&lt;=ROWS(Table1[]), INDEX(Table1[SurveyNo], ROW()), INDEX(Table2[SurveyNo], ROW()-ROWS(Table1[])))</f>
        <v>10</v>
      </c>
      <c r="B1187" s="23" t="str" cm="1">
        <f t="array" ref="B1187">IF(ROW()&lt;=ROWS(Table1[]), INDEX(Table1[Date], ROW()), INDEX(Table2[Date], ROW()-ROWS(Table1[])))</f>
        <v>2024-10-14T00:00:00Z</v>
      </c>
      <c r="C1187" cm="1">
        <f t="array" ref="C1187">IF(ROW()&lt;=ROWS(Table1[]), INDEX(Table1[SampleID], ROW()), INDEX(Table2[SampleID], ROW()-ROWS(Table1[])))</f>
        <v>0</v>
      </c>
      <c r="D1187" t="str" cm="1">
        <f t="array" ref="D1187">IF(ROW()&lt;=ROWS(Table1[]), INDEX(Table1[Survey], ROW()), INDEX(Table2[Survey], ROW()-ROWS(Table1[])))</f>
        <v>Bay Study</v>
      </c>
      <c r="E1187" cm="1">
        <f t="array" ref="E1187">IF(ROW()&lt;=ROWS(Table1[]), INDEX(Table1[Station Code], ROW()), INDEX(Table2[Station], ROW()-ROWS(Table1[])))</f>
        <v>211</v>
      </c>
      <c r="F1187" t="str" cm="1">
        <f t="array" ref="F1187">IF(ROW()&lt;=ROWS(Table1[]), INDEX(Table1[Region], ROW()), INDEX(Table2[Region], ROW()-ROWS(Table1[])))</f>
        <v>Bay</v>
      </c>
      <c r="G1187" cm="1">
        <f t="array" ref="G1187">IF(ROW()&lt;=ROWS(Table1[]), INDEX(Table1[Subregion], ROW()), INDEX(Table2[Subregion], ROW()-ROWS(Table1[])))</f>
        <v>0</v>
      </c>
      <c r="H1187" t="str" cm="1">
        <f t="array" ref="H1187">IF(ROW()&lt;=ROWS(Table1[]), INDEX(Table1[Stratum], ROW()), INDEX(Table2[Stratum], ROW()-ROWS(Table1[])))</f>
        <v>Bay</v>
      </c>
      <c r="I1187" cm="1">
        <f t="array" ref="I1187">IF(ROW()&lt;=ROWS(Table1[]), INDEX(Table1[Fork Length], ROW()), INDEX(Table2[Length], ROW()-ROWS(Table1[])))</f>
        <v>63</v>
      </c>
      <c r="J1187" cm="1">
        <f t="array" ref="J1187">IF(ROW()&lt;=ROWS(Table1[]), INDEX(Table1[Catch], ROW()), INDEX(Table2[Frequency], ROW()-ROWS(Table1[])))</f>
        <v>2</v>
      </c>
      <c r="K1187" t="str" cm="1">
        <f t="array" ref="K1187">IF(ROW()&lt;=ROWS(Table1[]), INDEX(Table1[Life Stage], ROW()), INDEX(Table2[Life Stage], ROW()-ROWS(Table1[])))</f>
        <v>Juvenile</v>
      </c>
      <c r="L1187" s="50" cm="1">
        <f t="array" ref="L1187">IF(ROW()&lt;=ROWS(Table1[]), INDEX(Table1[SalvageSum], ROW()), INDEX(Table2[SalvageSum], ROW()-ROWS(Table1[])))</f>
        <v>0</v>
      </c>
      <c r="M1187" s="50" cm="1">
        <f t="array" ref="M1187">IF(ROW()&lt;=ROWS(Table1[]), INDEX(Table1[ExpSalv], ROW()), INDEX(Table2[ExpSalv], ROW()-ROWS(Table1[])))</f>
        <v>0</v>
      </c>
      <c r="N1187" t="str" cm="1">
        <f t="array" ref="N1187">IF(ROW()&lt;=ROWS(Table1[]), INDEX(Table1[Agency], ROW()), INDEX(Table2[Agency], ROW()-ROWS(Table1[])))</f>
        <v>CDFW</v>
      </c>
      <c r="O1187" t="str" cm="1">
        <f t="array" ref="O1187">IF(ROW()&lt;=ROWS(Table1[]), INDEX(Table1[Notes], ROW()), INDEX(Table2[Comments], ROW()-ROWS(Table1[])))</f>
        <v>NA</v>
      </c>
    </row>
    <row r="1188" spans="1:15" x14ac:dyDescent="0.25">
      <c r="A1188" cm="1">
        <f t="array" ref="A1188">IF(ROW()&lt;=ROWS(Table1[]), INDEX(Table1[SurveyNo], ROW()), INDEX(Table2[SurveyNo], ROW()-ROWS(Table1[])))</f>
        <v>10</v>
      </c>
      <c r="B1188" s="23" t="str" cm="1">
        <f t="array" ref="B1188">IF(ROW()&lt;=ROWS(Table1[]), INDEX(Table1[Date], ROW()), INDEX(Table2[Date], ROW()-ROWS(Table1[])))</f>
        <v>2024-10-14T00:00:00Z</v>
      </c>
      <c r="C1188" cm="1">
        <f t="array" ref="C1188">IF(ROW()&lt;=ROWS(Table1[]), INDEX(Table1[SampleID], ROW()), INDEX(Table2[SampleID], ROW()-ROWS(Table1[])))</f>
        <v>0</v>
      </c>
      <c r="D1188" t="str" cm="1">
        <f t="array" ref="D1188">IF(ROW()&lt;=ROWS(Table1[]), INDEX(Table1[Survey], ROW()), INDEX(Table2[Survey], ROW()-ROWS(Table1[])))</f>
        <v>Bay Study</v>
      </c>
      <c r="E1188" cm="1">
        <f t="array" ref="E1188">IF(ROW()&lt;=ROWS(Table1[]), INDEX(Table1[Station Code], ROW()), INDEX(Table2[Station], ROW()-ROWS(Table1[])))</f>
        <v>211</v>
      </c>
      <c r="F1188" t="str" cm="1">
        <f t="array" ref="F1188">IF(ROW()&lt;=ROWS(Table1[]), INDEX(Table1[Region], ROW()), INDEX(Table2[Region], ROW()-ROWS(Table1[])))</f>
        <v>Bay</v>
      </c>
      <c r="G1188" cm="1">
        <f t="array" ref="G1188">IF(ROW()&lt;=ROWS(Table1[]), INDEX(Table1[Subregion], ROW()), INDEX(Table2[Subregion], ROW()-ROWS(Table1[])))</f>
        <v>0</v>
      </c>
      <c r="H1188" t="str" cm="1">
        <f t="array" ref="H1188">IF(ROW()&lt;=ROWS(Table1[]), INDEX(Table1[Stratum], ROW()), INDEX(Table2[Stratum], ROW()-ROWS(Table1[])))</f>
        <v>Bay</v>
      </c>
      <c r="I1188" cm="1">
        <f t="array" ref="I1188">IF(ROW()&lt;=ROWS(Table1[]), INDEX(Table1[Fork Length], ROW()), INDEX(Table2[Length], ROW()-ROWS(Table1[])))</f>
        <v>69</v>
      </c>
      <c r="J1188" cm="1">
        <f t="array" ref="J1188">IF(ROW()&lt;=ROWS(Table1[]), INDEX(Table1[Catch], ROW()), INDEX(Table2[Frequency], ROW()-ROWS(Table1[])))</f>
        <v>1</v>
      </c>
      <c r="K1188" t="str" cm="1">
        <f t="array" ref="K1188">IF(ROW()&lt;=ROWS(Table1[]), INDEX(Table1[Life Stage], ROW()), INDEX(Table2[Life Stage], ROW()-ROWS(Table1[])))</f>
        <v>Juvenile</v>
      </c>
      <c r="L1188" s="50" cm="1">
        <f t="array" ref="L1188">IF(ROW()&lt;=ROWS(Table1[]), INDEX(Table1[SalvageSum], ROW()), INDEX(Table2[SalvageSum], ROW()-ROWS(Table1[])))</f>
        <v>0</v>
      </c>
      <c r="M1188" s="50" cm="1">
        <f t="array" ref="M1188">IF(ROW()&lt;=ROWS(Table1[]), INDEX(Table1[ExpSalv], ROW()), INDEX(Table2[ExpSalv], ROW()-ROWS(Table1[])))</f>
        <v>0</v>
      </c>
      <c r="N1188" t="str" cm="1">
        <f t="array" ref="N1188">IF(ROW()&lt;=ROWS(Table1[]), INDEX(Table1[Agency], ROW()), INDEX(Table2[Agency], ROW()-ROWS(Table1[])))</f>
        <v>CDFW</v>
      </c>
      <c r="O1188" t="str" cm="1">
        <f t="array" ref="O1188">IF(ROW()&lt;=ROWS(Table1[]), INDEX(Table1[Notes], ROW()), INDEX(Table2[Comments], ROW()-ROWS(Table1[])))</f>
        <v>NA</v>
      </c>
    </row>
    <row r="1189" spans="1:15" x14ac:dyDescent="0.25">
      <c r="A1189" cm="1">
        <f t="array" ref="A1189">IF(ROW()&lt;=ROWS(Table1[]), INDEX(Table1[SurveyNo], ROW()), INDEX(Table2[SurveyNo], ROW()-ROWS(Table1[])))</f>
        <v>10</v>
      </c>
      <c r="B1189" s="23" t="str" cm="1">
        <f t="array" ref="B1189">IF(ROW()&lt;=ROWS(Table1[]), INDEX(Table1[Date], ROW()), INDEX(Table2[Date], ROW()-ROWS(Table1[])))</f>
        <v>2024-10-14T00:00:00Z</v>
      </c>
      <c r="C1189" cm="1">
        <f t="array" ref="C1189">IF(ROW()&lt;=ROWS(Table1[]), INDEX(Table1[SampleID], ROW()), INDEX(Table2[SampleID], ROW()-ROWS(Table1[])))</f>
        <v>0</v>
      </c>
      <c r="D1189" t="str" cm="1">
        <f t="array" ref="D1189">IF(ROW()&lt;=ROWS(Table1[]), INDEX(Table1[Survey], ROW()), INDEX(Table2[Survey], ROW()-ROWS(Table1[])))</f>
        <v>Bay Study</v>
      </c>
      <c r="E1189" cm="1">
        <f t="array" ref="E1189">IF(ROW()&lt;=ROWS(Table1[]), INDEX(Table1[Station Code], ROW()), INDEX(Table2[Station], ROW()-ROWS(Table1[])))</f>
        <v>211</v>
      </c>
      <c r="F1189" t="str" cm="1">
        <f t="array" ref="F1189">IF(ROW()&lt;=ROWS(Table1[]), INDEX(Table1[Region], ROW()), INDEX(Table2[Region], ROW()-ROWS(Table1[])))</f>
        <v>Bay</v>
      </c>
      <c r="G1189" cm="1">
        <f t="array" ref="G1189">IF(ROW()&lt;=ROWS(Table1[]), INDEX(Table1[Subregion], ROW()), INDEX(Table2[Subregion], ROW()-ROWS(Table1[])))</f>
        <v>0</v>
      </c>
      <c r="H1189" t="str" cm="1">
        <f t="array" ref="H1189">IF(ROW()&lt;=ROWS(Table1[]), INDEX(Table1[Stratum], ROW()), INDEX(Table2[Stratum], ROW()-ROWS(Table1[])))</f>
        <v>Bay</v>
      </c>
      <c r="I1189" cm="1">
        <f t="array" ref="I1189">IF(ROW()&lt;=ROWS(Table1[]), INDEX(Table1[Fork Length], ROW()), INDEX(Table2[Length], ROW()-ROWS(Table1[])))</f>
        <v>53</v>
      </c>
      <c r="J1189" cm="1">
        <f t="array" ref="J1189">IF(ROW()&lt;=ROWS(Table1[]), INDEX(Table1[Catch], ROW()), INDEX(Table2[Frequency], ROW()-ROWS(Table1[])))</f>
        <v>1</v>
      </c>
      <c r="K1189" t="str" cm="1">
        <f t="array" ref="K1189">IF(ROW()&lt;=ROWS(Table1[]), INDEX(Table1[Life Stage], ROW()), INDEX(Table2[Life Stage], ROW()-ROWS(Table1[])))</f>
        <v>Juvenile</v>
      </c>
      <c r="L1189" s="50" cm="1">
        <f t="array" ref="L1189">IF(ROW()&lt;=ROWS(Table1[]), INDEX(Table1[SalvageSum], ROW()), INDEX(Table2[SalvageSum], ROW()-ROWS(Table1[])))</f>
        <v>0</v>
      </c>
      <c r="M1189" s="50" cm="1">
        <f t="array" ref="M1189">IF(ROW()&lt;=ROWS(Table1[]), INDEX(Table1[ExpSalv], ROW()), INDEX(Table2[ExpSalv], ROW()-ROWS(Table1[])))</f>
        <v>0</v>
      </c>
      <c r="N1189" t="str" cm="1">
        <f t="array" ref="N1189">IF(ROW()&lt;=ROWS(Table1[]), INDEX(Table1[Agency], ROW()), INDEX(Table2[Agency], ROW()-ROWS(Table1[])))</f>
        <v>CDFW</v>
      </c>
      <c r="O1189" t="str" cm="1">
        <f t="array" ref="O1189">IF(ROW()&lt;=ROWS(Table1[]), INDEX(Table1[Notes], ROW()), INDEX(Table2[Comments], ROW()-ROWS(Table1[])))</f>
        <v>NA</v>
      </c>
    </row>
    <row r="1190" spans="1:15" x14ac:dyDescent="0.25">
      <c r="A1190" cm="1">
        <f t="array" ref="A1190">IF(ROW()&lt;=ROWS(Table1[]), INDEX(Table1[SurveyNo], ROW()), INDEX(Table2[SurveyNo], ROW()-ROWS(Table1[])))</f>
        <v>10</v>
      </c>
      <c r="B1190" s="23" t="str" cm="1">
        <f t="array" ref="B1190">IF(ROW()&lt;=ROWS(Table1[]), INDEX(Table1[Date], ROW()), INDEX(Table2[Date], ROW()-ROWS(Table1[])))</f>
        <v>2024-10-14T00:00:00Z</v>
      </c>
      <c r="C1190" cm="1">
        <f t="array" ref="C1190">IF(ROW()&lt;=ROWS(Table1[]), INDEX(Table1[SampleID], ROW()), INDEX(Table2[SampleID], ROW()-ROWS(Table1[])))</f>
        <v>0</v>
      </c>
      <c r="D1190" t="str" cm="1">
        <f t="array" ref="D1190">IF(ROW()&lt;=ROWS(Table1[]), INDEX(Table1[Survey], ROW()), INDEX(Table2[Survey], ROW()-ROWS(Table1[])))</f>
        <v>Bay Study</v>
      </c>
      <c r="E1190" cm="1">
        <f t="array" ref="E1190">IF(ROW()&lt;=ROWS(Table1[]), INDEX(Table1[Station Code], ROW()), INDEX(Table2[Station], ROW()-ROWS(Table1[])))</f>
        <v>214</v>
      </c>
      <c r="F1190" t="str" cm="1">
        <f t="array" ref="F1190">IF(ROW()&lt;=ROWS(Table1[]), INDEX(Table1[Region], ROW()), INDEX(Table2[Region], ROW()-ROWS(Table1[])))</f>
        <v>Bay</v>
      </c>
      <c r="G1190" cm="1">
        <f t="array" ref="G1190">IF(ROW()&lt;=ROWS(Table1[]), INDEX(Table1[Subregion], ROW()), INDEX(Table2[Subregion], ROW()-ROWS(Table1[])))</f>
        <v>0</v>
      </c>
      <c r="H1190" t="str" cm="1">
        <f t="array" ref="H1190">IF(ROW()&lt;=ROWS(Table1[]), INDEX(Table1[Stratum], ROW()), INDEX(Table2[Stratum], ROW()-ROWS(Table1[])))</f>
        <v>Bay</v>
      </c>
      <c r="I1190" cm="1">
        <f t="array" ref="I1190">IF(ROW()&lt;=ROWS(Table1[]), INDEX(Table1[Fork Length], ROW()), INDEX(Table2[Length], ROW()-ROWS(Table1[])))</f>
        <v>87</v>
      </c>
      <c r="J1190" cm="1">
        <f t="array" ref="J1190">IF(ROW()&lt;=ROWS(Table1[]), INDEX(Table1[Catch], ROW()), INDEX(Table2[Frequency], ROW()-ROWS(Table1[])))</f>
        <v>1</v>
      </c>
      <c r="K1190" t="str" cm="1">
        <f t="array" ref="K1190">IF(ROW()&lt;=ROWS(Table1[]), INDEX(Table1[Life Stage], ROW()), INDEX(Table2[Life Stage], ROW()-ROWS(Table1[])))</f>
        <v>Adult</v>
      </c>
      <c r="L1190" s="50" cm="1">
        <f t="array" ref="L1190">IF(ROW()&lt;=ROWS(Table1[]), INDEX(Table1[SalvageSum], ROW()), INDEX(Table2[SalvageSum], ROW()-ROWS(Table1[])))</f>
        <v>0</v>
      </c>
      <c r="M1190" s="50" cm="1">
        <f t="array" ref="M1190">IF(ROW()&lt;=ROWS(Table1[]), INDEX(Table1[ExpSalv], ROW()), INDEX(Table2[ExpSalv], ROW()-ROWS(Table1[])))</f>
        <v>0</v>
      </c>
      <c r="N1190" t="str" cm="1">
        <f t="array" ref="N1190">IF(ROW()&lt;=ROWS(Table1[]), INDEX(Table1[Agency], ROW()), INDEX(Table2[Agency], ROW()-ROWS(Table1[])))</f>
        <v>CDFW</v>
      </c>
      <c r="O1190" t="str" cm="1">
        <f t="array" ref="O1190">IF(ROW()&lt;=ROWS(Table1[]), INDEX(Table1[Notes], ROW()), INDEX(Table2[Comments], ROW()-ROWS(Table1[])))</f>
        <v>NA</v>
      </c>
    </row>
    <row r="1191" spans="1:15" x14ac:dyDescent="0.25">
      <c r="A1191" cm="1">
        <f t="array" ref="A1191">IF(ROW()&lt;=ROWS(Table1[]), INDEX(Table1[SurveyNo], ROW()), INDEX(Table2[SurveyNo], ROW()-ROWS(Table1[])))</f>
        <v>10</v>
      </c>
      <c r="B1191" s="23" t="str" cm="1">
        <f t="array" ref="B1191">IF(ROW()&lt;=ROWS(Table1[]), INDEX(Table1[Date], ROW()), INDEX(Table2[Date], ROW()-ROWS(Table1[])))</f>
        <v>2024-10-14T00:00:00Z</v>
      </c>
      <c r="C1191" cm="1">
        <f t="array" ref="C1191">IF(ROW()&lt;=ROWS(Table1[]), INDEX(Table1[SampleID], ROW()), INDEX(Table2[SampleID], ROW()-ROWS(Table1[])))</f>
        <v>0</v>
      </c>
      <c r="D1191" t="str" cm="1">
        <f t="array" ref="D1191">IF(ROW()&lt;=ROWS(Table1[]), INDEX(Table1[Survey], ROW()), INDEX(Table2[Survey], ROW()-ROWS(Table1[])))</f>
        <v>Bay Study</v>
      </c>
      <c r="E1191" cm="1">
        <f t="array" ref="E1191">IF(ROW()&lt;=ROWS(Table1[]), INDEX(Table1[Station Code], ROW()), INDEX(Table2[Station], ROW()-ROWS(Table1[])))</f>
        <v>216</v>
      </c>
      <c r="F1191" t="str" cm="1">
        <f t="array" ref="F1191">IF(ROW()&lt;=ROWS(Table1[]), INDEX(Table1[Region], ROW()), INDEX(Table2[Region], ROW()-ROWS(Table1[])))</f>
        <v>Bay</v>
      </c>
      <c r="G1191" cm="1">
        <f t="array" ref="G1191">IF(ROW()&lt;=ROWS(Table1[]), INDEX(Table1[Subregion], ROW()), INDEX(Table2[Subregion], ROW()-ROWS(Table1[])))</f>
        <v>0</v>
      </c>
      <c r="H1191" t="str" cm="1">
        <f t="array" ref="H1191">IF(ROW()&lt;=ROWS(Table1[]), INDEX(Table1[Stratum], ROW()), INDEX(Table2[Stratum], ROW()-ROWS(Table1[])))</f>
        <v>Bay</v>
      </c>
      <c r="I1191" cm="1">
        <f t="array" ref="I1191">IF(ROW()&lt;=ROWS(Table1[]), INDEX(Table1[Fork Length], ROW()), INDEX(Table2[Length], ROW()-ROWS(Table1[])))</f>
        <v>55</v>
      </c>
      <c r="J1191" cm="1">
        <f t="array" ref="J1191">IF(ROW()&lt;=ROWS(Table1[]), INDEX(Table1[Catch], ROW()), INDEX(Table2[Frequency], ROW()-ROWS(Table1[])))</f>
        <v>1</v>
      </c>
      <c r="K1191" t="str" cm="1">
        <f t="array" ref="K1191">IF(ROW()&lt;=ROWS(Table1[]), INDEX(Table1[Life Stage], ROW()), INDEX(Table2[Life Stage], ROW()-ROWS(Table1[])))</f>
        <v>Juvenile</v>
      </c>
      <c r="L1191" s="50" cm="1">
        <f t="array" ref="L1191">IF(ROW()&lt;=ROWS(Table1[]), INDEX(Table1[SalvageSum], ROW()), INDEX(Table2[SalvageSum], ROW()-ROWS(Table1[])))</f>
        <v>0</v>
      </c>
      <c r="M1191" s="50" cm="1">
        <f t="array" ref="M1191">IF(ROW()&lt;=ROWS(Table1[]), INDEX(Table1[ExpSalv], ROW()), INDEX(Table2[ExpSalv], ROW()-ROWS(Table1[])))</f>
        <v>0</v>
      </c>
      <c r="N1191" t="str" cm="1">
        <f t="array" ref="N1191">IF(ROW()&lt;=ROWS(Table1[]), INDEX(Table1[Agency], ROW()), INDEX(Table2[Agency], ROW()-ROWS(Table1[])))</f>
        <v>CDFW</v>
      </c>
      <c r="O1191" t="str" cm="1">
        <f t="array" ref="O1191">IF(ROW()&lt;=ROWS(Table1[]), INDEX(Table1[Notes], ROW()), INDEX(Table2[Comments], ROW()-ROWS(Table1[])))</f>
        <v>NA</v>
      </c>
    </row>
    <row r="1192" spans="1:15" x14ac:dyDescent="0.25">
      <c r="A1192" cm="1">
        <f t="array" ref="A1192">IF(ROW()&lt;=ROWS(Table1[]), INDEX(Table1[SurveyNo], ROW()), INDEX(Table2[SurveyNo], ROW()-ROWS(Table1[])))</f>
        <v>10</v>
      </c>
      <c r="B1192" s="23" t="str" cm="1">
        <f t="array" ref="B1192">IF(ROW()&lt;=ROWS(Table1[]), INDEX(Table1[Date], ROW()), INDEX(Table2[Date], ROW()-ROWS(Table1[])))</f>
        <v>2024-10-14T00:00:00Z</v>
      </c>
      <c r="C1192" cm="1">
        <f t="array" ref="C1192">IF(ROW()&lt;=ROWS(Table1[]), INDEX(Table1[SampleID], ROW()), INDEX(Table2[SampleID], ROW()-ROWS(Table1[])))</f>
        <v>0</v>
      </c>
      <c r="D1192" t="str" cm="1">
        <f t="array" ref="D1192">IF(ROW()&lt;=ROWS(Table1[]), INDEX(Table1[Survey], ROW()), INDEX(Table2[Survey], ROW()-ROWS(Table1[])))</f>
        <v>Bay Study</v>
      </c>
      <c r="E1192" cm="1">
        <f t="array" ref="E1192">IF(ROW()&lt;=ROWS(Table1[]), INDEX(Table1[Station Code], ROW()), INDEX(Table2[Station], ROW()-ROWS(Table1[])))</f>
        <v>216</v>
      </c>
      <c r="F1192" t="str" cm="1">
        <f t="array" ref="F1192">IF(ROW()&lt;=ROWS(Table1[]), INDEX(Table1[Region], ROW()), INDEX(Table2[Region], ROW()-ROWS(Table1[])))</f>
        <v>Bay</v>
      </c>
      <c r="G1192" cm="1">
        <f t="array" ref="G1192">IF(ROW()&lt;=ROWS(Table1[]), INDEX(Table1[Subregion], ROW()), INDEX(Table2[Subregion], ROW()-ROWS(Table1[])))</f>
        <v>0</v>
      </c>
      <c r="H1192" t="str" cm="1">
        <f t="array" ref="H1192">IF(ROW()&lt;=ROWS(Table1[]), INDEX(Table1[Stratum], ROW()), INDEX(Table2[Stratum], ROW()-ROWS(Table1[])))</f>
        <v>Bay</v>
      </c>
      <c r="I1192" cm="1">
        <f t="array" ref="I1192">IF(ROW()&lt;=ROWS(Table1[]), INDEX(Table1[Fork Length], ROW()), INDEX(Table2[Length], ROW()-ROWS(Table1[])))</f>
        <v>57</v>
      </c>
      <c r="J1192" cm="1">
        <f t="array" ref="J1192">IF(ROW()&lt;=ROWS(Table1[]), INDEX(Table1[Catch], ROW()), INDEX(Table2[Frequency], ROW()-ROWS(Table1[])))</f>
        <v>1</v>
      </c>
      <c r="K1192" t="str" cm="1">
        <f t="array" ref="K1192">IF(ROW()&lt;=ROWS(Table1[]), INDEX(Table1[Life Stage], ROW()), INDEX(Table2[Life Stage], ROW()-ROWS(Table1[])))</f>
        <v>Juvenile</v>
      </c>
      <c r="L1192" s="50" cm="1">
        <f t="array" ref="L1192">IF(ROW()&lt;=ROWS(Table1[]), INDEX(Table1[SalvageSum], ROW()), INDEX(Table2[SalvageSum], ROW()-ROWS(Table1[])))</f>
        <v>0</v>
      </c>
      <c r="M1192" s="50" cm="1">
        <f t="array" ref="M1192">IF(ROW()&lt;=ROWS(Table1[]), INDEX(Table1[ExpSalv], ROW()), INDEX(Table2[ExpSalv], ROW()-ROWS(Table1[])))</f>
        <v>0</v>
      </c>
      <c r="N1192" t="str" cm="1">
        <f t="array" ref="N1192">IF(ROW()&lt;=ROWS(Table1[]), INDEX(Table1[Agency], ROW()), INDEX(Table2[Agency], ROW()-ROWS(Table1[])))</f>
        <v>CDFW</v>
      </c>
      <c r="O1192" t="str" cm="1">
        <f t="array" ref="O1192">IF(ROW()&lt;=ROWS(Table1[]), INDEX(Table1[Notes], ROW()), INDEX(Table2[Comments], ROW()-ROWS(Table1[])))</f>
        <v>NA</v>
      </c>
    </row>
    <row r="1193" spans="1:15" x14ac:dyDescent="0.25">
      <c r="A1193" cm="1">
        <f t="array" ref="A1193">IF(ROW()&lt;=ROWS(Table1[]), INDEX(Table1[SurveyNo], ROW()), INDEX(Table2[SurveyNo], ROW()-ROWS(Table1[])))</f>
        <v>10</v>
      </c>
      <c r="B1193" s="23" t="str" cm="1">
        <f t="array" ref="B1193">IF(ROW()&lt;=ROWS(Table1[]), INDEX(Table1[Date], ROW()), INDEX(Table2[Date], ROW()-ROWS(Table1[])))</f>
        <v>2024-10-14T00:00:00Z</v>
      </c>
      <c r="C1193" cm="1">
        <f t="array" ref="C1193">IF(ROW()&lt;=ROWS(Table1[]), INDEX(Table1[SampleID], ROW()), INDEX(Table2[SampleID], ROW()-ROWS(Table1[])))</f>
        <v>0</v>
      </c>
      <c r="D1193" t="str" cm="1">
        <f t="array" ref="D1193">IF(ROW()&lt;=ROWS(Table1[]), INDEX(Table1[Survey], ROW()), INDEX(Table2[Survey], ROW()-ROWS(Table1[])))</f>
        <v>Bay Study</v>
      </c>
      <c r="E1193" cm="1">
        <f t="array" ref="E1193">IF(ROW()&lt;=ROWS(Table1[]), INDEX(Table1[Station Code], ROW()), INDEX(Table2[Station], ROW()-ROWS(Table1[])))</f>
        <v>243</v>
      </c>
      <c r="F1193" t="str" cm="1">
        <f t="array" ref="F1193">IF(ROW()&lt;=ROWS(Table1[]), INDEX(Table1[Region], ROW()), INDEX(Table2[Region], ROW()-ROWS(Table1[])))</f>
        <v>Bay</v>
      </c>
      <c r="G1193" cm="1">
        <f t="array" ref="G1193">IF(ROW()&lt;=ROWS(Table1[]), INDEX(Table1[Subregion], ROW()), INDEX(Table2[Subregion], ROW()-ROWS(Table1[])))</f>
        <v>0</v>
      </c>
      <c r="H1193" t="str" cm="1">
        <f t="array" ref="H1193">IF(ROW()&lt;=ROWS(Table1[]), INDEX(Table1[Stratum], ROW()), INDEX(Table2[Stratum], ROW()-ROWS(Table1[])))</f>
        <v>Bay</v>
      </c>
      <c r="I1193" cm="1">
        <f t="array" ref="I1193">IF(ROW()&lt;=ROWS(Table1[]), INDEX(Table1[Fork Length], ROW()), INDEX(Table2[Length], ROW()-ROWS(Table1[])))</f>
        <v>57</v>
      </c>
      <c r="J1193" cm="1">
        <f t="array" ref="J1193">IF(ROW()&lt;=ROWS(Table1[]), INDEX(Table1[Catch], ROW()), INDEX(Table2[Frequency], ROW()-ROWS(Table1[])))</f>
        <v>1</v>
      </c>
      <c r="K1193" t="str" cm="1">
        <f t="array" ref="K1193">IF(ROW()&lt;=ROWS(Table1[]), INDEX(Table1[Life Stage], ROW()), INDEX(Table2[Life Stage], ROW()-ROWS(Table1[])))</f>
        <v>Juvenile</v>
      </c>
      <c r="L1193" s="50" cm="1">
        <f t="array" ref="L1193">IF(ROW()&lt;=ROWS(Table1[]), INDEX(Table1[SalvageSum], ROW()), INDEX(Table2[SalvageSum], ROW()-ROWS(Table1[])))</f>
        <v>0</v>
      </c>
      <c r="M1193" s="50" cm="1">
        <f t="array" ref="M1193">IF(ROW()&lt;=ROWS(Table1[]), INDEX(Table1[ExpSalv], ROW()), INDEX(Table2[ExpSalv], ROW()-ROWS(Table1[])))</f>
        <v>0</v>
      </c>
      <c r="N1193" t="str" cm="1">
        <f t="array" ref="N1193">IF(ROW()&lt;=ROWS(Table1[]), INDEX(Table1[Agency], ROW()), INDEX(Table2[Agency], ROW()-ROWS(Table1[])))</f>
        <v>CDFW</v>
      </c>
      <c r="O1193" t="str" cm="1">
        <f t="array" ref="O1193">IF(ROW()&lt;=ROWS(Table1[]), INDEX(Table1[Notes], ROW()), INDEX(Table2[Comments], ROW()-ROWS(Table1[])))</f>
        <v>NA</v>
      </c>
    </row>
    <row r="1194" spans="1:15" x14ac:dyDescent="0.25">
      <c r="A1194" cm="1">
        <f t="array" ref="A1194">IF(ROW()&lt;=ROWS(Table1[]), INDEX(Table1[SurveyNo], ROW()), INDEX(Table2[SurveyNo], ROW()-ROWS(Table1[])))</f>
        <v>10</v>
      </c>
      <c r="B1194" s="23" t="str" cm="1">
        <f t="array" ref="B1194">IF(ROW()&lt;=ROWS(Table1[]), INDEX(Table1[Date], ROW()), INDEX(Table2[Date], ROW()-ROWS(Table1[])))</f>
        <v>2024-10-14T00:00:00Z</v>
      </c>
      <c r="C1194" cm="1">
        <f t="array" ref="C1194">IF(ROW()&lt;=ROWS(Table1[]), INDEX(Table1[SampleID], ROW()), INDEX(Table2[SampleID], ROW()-ROWS(Table1[])))</f>
        <v>0</v>
      </c>
      <c r="D1194" t="str" cm="1">
        <f t="array" ref="D1194">IF(ROW()&lt;=ROWS(Table1[]), INDEX(Table1[Survey], ROW()), INDEX(Table2[Survey], ROW()-ROWS(Table1[])))</f>
        <v>Bay Study</v>
      </c>
      <c r="E1194" cm="1">
        <f t="array" ref="E1194">IF(ROW()&lt;=ROWS(Table1[]), INDEX(Table1[Station Code], ROW()), INDEX(Table2[Station], ROW()-ROWS(Table1[])))</f>
        <v>243</v>
      </c>
      <c r="F1194" t="str" cm="1">
        <f t="array" ref="F1194">IF(ROW()&lt;=ROWS(Table1[]), INDEX(Table1[Region], ROW()), INDEX(Table2[Region], ROW()-ROWS(Table1[])))</f>
        <v>Bay</v>
      </c>
      <c r="G1194" cm="1">
        <f t="array" ref="G1194">IF(ROW()&lt;=ROWS(Table1[]), INDEX(Table1[Subregion], ROW()), INDEX(Table2[Subregion], ROW()-ROWS(Table1[])))</f>
        <v>0</v>
      </c>
      <c r="H1194" t="str" cm="1">
        <f t="array" ref="H1194">IF(ROW()&lt;=ROWS(Table1[]), INDEX(Table1[Stratum], ROW()), INDEX(Table2[Stratum], ROW()-ROWS(Table1[])))</f>
        <v>Bay</v>
      </c>
      <c r="I1194" cm="1">
        <f t="array" ref="I1194">IF(ROW()&lt;=ROWS(Table1[]), INDEX(Table1[Fork Length], ROW()), INDEX(Table2[Length], ROW()-ROWS(Table1[])))</f>
        <v>83</v>
      </c>
      <c r="J1194" cm="1">
        <f t="array" ref="J1194">IF(ROW()&lt;=ROWS(Table1[]), INDEX(Table1[Catch], ROW()), INDEX(Table2[Frequency], ROW()-ROWS(Table1[])))</f>
        <v>1</v>
      </c>
      <c r="K1194" t="str" cm="1">
        <f t="array" ref="K1194">IF(ROW()&lt;=ROWS(Table1[]), INDEX(Table1[Life Stage], ROW()), INDEX(Table2[Life Stage], ROW()-ROWS(Table1[])))</f>
        <v>Juvenile</v>
      </c>
      <c r="L1194" s="50" cm="1">
        <f t="array" ref="L1194">IF(ROW()&lt;=ROWS(Table1[]), INDEX(Table1[SalvageSum], ROW()), INDEX(Table2[SalvageSum], ROW()-ROWS(Table1[])))</f>
        <v>0</v>
      </c>
      <c r="M1194" s="50" cm="1">
        <f t="array" ref="M1194">IF(ROW()&lt;=ROWS(Table1[]), INDEX(Table1[ExpSalv], ROW()), INDEX(Table2[ExpSalv], ROW()-ROWS(Table1[])))</f>
        <v>0</v>
      </c>
      <c r="N1194" t="str" cm="1">
        <f t="array" ref="N1194">IF(ROW()&lt;=ROWS(Table1[]), INDEX(Table1[Agency], ROW()), INDEX(Table2[Agency], ROW()-ROWS(Table1[])))</f>
        <v>CDFW</v>
      </c>
      <c r="O1194" t="str" cm="1">
        <f t="array" ref="O1194">IF(ROW()&lt;=ROWS(Table1[]), INDEX(Table1[Notes], ROW()), INDEX(Table2[Comments], ROW()-ROWS(Table1[])))</f>
        <v>NA</v>
      </c>
    </row>
    <row r="1195" spans="1:15" x14ac:dyDescent="0.25">
      <c r="A1195" cm="1">
        <f t="array" ref="A1195">IF(ROW()&lt;=ROWS(Table1[]), INDEX(Table1[SurveyNo], ROW()), INDEX(Table2[SurveyNo], ROW()-ROWS(Table1[])))</f>
        <v>10</v>
      </c>
      <c r="B1195" s="23" t="str" cm="1">
        <f t="array" ref="B1195">IF(ROW()&lt;=ROWS(Table1[]), INDEX(Table1[Date], ROW()), INDEX(Table2[Date], ROW()-ROWS(Table1[])))</f>
        <v>2024-10-14T00:00:00Z</v>
      </c>
      <c r="C1195" cm="1">
        <f t="array" ref="C1195">IF(ROW()&lt;=ROWS(Table1[]), INDEX(Table1[SampleID], ROW()), INDEX(Table2[SampleID], ROW()-ROWS(Table1[])))</f>
        <v>0</v>
      </c>
      <c r="D1195" t="str" cm="1">
        <f t="array" ref="D1195">IF(ROW()&lt;=ROWS(Table1[]), INDEX(Table1[Survey], ROW()), INDEX(Table2[Survey], ROW()-ROWS(Table1[])))</f>
        <v>Bay Study</v>
      </c>
      <c r="E1195" cm="1">
        <f t="array" ref="E1195">IF(ROW()&lt;=ROWS(Table1[]), INDEX(Table1[Station Code], ROW()), INDEX(Table2[Station], ROW()-ROWS(Table1[])))</f>
        <v>244</v>
      </c>
      <c r="F1195" t="str" cm="1">
        <f t="array" ref="F1195">IF(ROW()&lt;=ROWS(Table1[]), INDEX(Table1[Region], ROW()), INDEX(Table2[Region], ROW()-ROWS(Table1[])))</f>
        <v>Bay</v>
      </c>
      <c r="G1195" cm="1">
        <f t="array" ref="G1195">IF(ROW()&lt;=ROWS(Table1[]), INDEX(Table1[Subregion], ROW()), INDEX(Table2[Subregion], ROW()-ROWS(Table1[])))</f>
        <v>0</v>
      </c>
      <c r="H1195" t="str" cm="1">
        <f t="array" ref="H1195">IF(ROW()&lt;=ROWS(Table1[]), INDEX(Table1[Stratum], ROW()), INDEX(Table2[Stratum], ROW()-ROWS(Table1[])))</f>
        <v>Bay</v>
      </c>
      <c r="I1195" cm="1">
        <f t="array" ref="I1195">IF(ROW()&lt;=ROWS(Table1[]), INDEX(Table1[Fork Length], ROW()), INDEX(Table2[Length], ROW()-ROWS(Table1[])))</f>
        <v>47</v>
      </c>
      <c r="J1195" cm="1">
        <f t="array" ref="J1195">IF(ROW()&lt;=ROWS(Table1[]), INDEX(Table1[Catch], ROW()), INDEX(Table2[Frequency], ROW()-ROWS(Table1[])))</f>
        <v>1</v>
      </c>
      <c r="K1195" t="str" cm="1">
        <f t="array" ref="K1195">IF(ROW()&lt;=ROWS(Table1[]), INDEX(Table1[Life Stage], ROW()), INDEX(Table2[Life Stage], ROW()-ROWS(Table1[])))</f>
        <v>Juvenile</v>
      </c>
      <c r="L1195" s="50" cm="1">
        <f t="array" ref="L1195">IF(ROW()&lt;=ROWS(Table1[]), INDEX(Table1[SalvageSum], ROW()), INDEX(Table2[SalvageSum], ROW()-ROWS(Table1[])))</f>
        <v>0</v>
      </c>
      <c r="M1195" s="50" cm="1">
        <f t="array" ref="M1195">IF(ROW()&lt;=ROWS(Table1[]), INDEX(Table1[ExpSalv], ROW()), INDEX(Table2[ExpSalv], ROW()-ROWS(Table1[])))</f>
        <v>0</v>
      </c>
      <c r="N1195" t="str" cm="1">
        <f t="array" ref="N1195">IF(ROW()&lt;=ROWS(Table1[]), INDEX(Table1[Agency], ROW()), INDEX(Table2[Agency], ROW()-ROWS(Table1[])))</f>
        <v>CDFW</v>
      </c>
      <c r="O1195" t="str" cm="1">
        <f t="array" ref="O1195">IF(ROW()&lt;=ROWS(Table1[]), INDEX(Table1[Notes], ROW()), INDEX(Table2[Comments], ROW()-ROWS(Table1[])))</f>
        <v>NA</v>
      </c>
    </row>
    <row r="1196" spans="1:15" x14ac:dyDescent="0.25">
      <c r="A1196" cm="1">
        <f t="array" ref="A1196">IF(ROW()&lt;=ROWS(Table1[]), INDEX(Table1[SurveyNo], ROW()), INDEX(Table2[SurveyNo], ROW()-ROWS(Table1[])))</f>
        <v>10</v>
      </c>
      <c r="B1196" s="23" t="str" cm="1">
        <f t="array" ref="B1196">IF(ROW()&lt;=ROWS(Table1[]), INDEX(Table1[Date], ROW()), INDEX(Table2[Date], ROW()-ROWS(Table1[])))</f>
        <v>2024-10-14T00:00:00Z</v>
      </c>
      <c r="C1196" cm="1">
        <f t="array" ref="C1196">IF(ROW()&lt;=ROWS(Table1[]), INDEX(Table1[SampleID], ROW()), INDEX(Table2[SampleID], ROW()-ROWS(Table1[])))</f>
        <v>0</v>
      </c>
      <c r="D1196" t="str" cm="1">
        <f t="array" ref="D1196">IF(ROW()&lt;=ROWS(Table1[]), INDEX(Table1[Survey], ROW()), INDEX(Table2[Survey], ROW()-ROWS(Table1[])))</f>
        <v>Bay Study</v>
      </c>
      <c r="E1196" cm="1">
        <f t="array" ref="E1196">IF(ROW()&lt;=ROWS(Table1[]), INDEX(Table1[Station Code], ROW()), INDEX(Table2[Station], ROW()-ROWS(Table1[])))</f>
        <v>244</v>
      </c>
      <c r="F1196" t="str" cm="1">
        <f t="array" ref="F1196">IF(ROW()&lt;=ROWS(Table1[]), INDEX(Table1[Region], ROW()), INDEX(Table2[Region], ROW()-ROWS(Table1[])))</f>
        <v>Bay</v>
      </c>
      <c r="G1196" cm="1">
        <f t="array" ref="G1196">IF(ROW()&lt;=ROWS(Table1[]), INDEX(Table1[Subregion], ROW()), INDEX(Table2[Subregion], ROW()-ROWS(Table1[])))</f>
        <v>0</v>
      </c>
      <c r="H1196" t="str" cm="1">
        <f t="array" ref="H1196">IF(ROW()&lt;=ROWS(Table1[]), INDEX(Table1[Stratum], ROW()), INDEX(Table2[Stratum], ROW()-ROWS(Table1[])))</f>
        <v>Bay</v>
      </c>
      <c r="I1196" cm="1">
        <f t="array" ref="I1196">IF(ROW()&lt;=ROWS(Table1[]), INDEX(Table1[Fork Length], ROW()), INDEX(Table2[Length], ROW()-ROWS(Table1[])))</f>
        <v>48</v>
      </c>
      <c r="J1196" cm="1">
        <f t="array" ref="J1196">IF(ROW()&lt;=ROWS(Table1[]), INDEX(Table1[Catch], ROW()), INDEX(Table2[Frequency], ROW()-ROWS(Table1[])))</f>
        <v>1</v>
      </c>
      <c r="K1196" t="str" cm="1">
        <f t="array" ref="K1196">IF(ROW()&lt;=ROWS(Table1[]), INDEX(Table1[Life Stage], ROW()), INDEX(Table2[Life Stage], ROW()-ROWS(Table1[])))</f>
        <v>Juvenile</v>
      </c>
      <c r="L1196" s="50" cm="1">
        <f t="array" ref="L1196">IF(ROW()&lt;=ROWS(Table1[]), INDEX(Table1[SalvageSum], ROW()), INDEX(Table2[SalvageSum], ROW()-ROWS(Table1[])))</f>
        <v>0</v>
      </c>
      <c r="M1196" s="50" cm="1">
        <f t="array" ref="M1196">IF(ROW()&lt;=ROWS(Table1[]), INDEX(Table1[ExpSalv], ROW()), INDEX(Table2[ExpSalv], ROW()-ROWS(Table1[])))</f>
        <v>0</v>
      </c>
      <c r="N1196" t="str" cm="1">
        <f t="array" ref="N1196">IF(ROW()&lt;=ROWS(Table1[]), INDEX(Table1[Agency], ROW()), INDEX(Table2[Agency], ROW()-ROWS(Table1[])))</f>
        <v>CDFW</v>
      </c>
      <c r="O1196" t="str" cm="1">
        <f t="array" ref="O1196">IF(ROW()&lt;=ROWS(Table1[]), INDEX(Table1[Notes], ROW()), INDEX(Table2[Comments], ROW()-ROWS(Table1[])))</f>
        <v>NA</v>
      </c>
    </row>
    <row r="1197" spans="1:15" x14ac:dyDescent="0.25">
      <c r="A1197" cm="1">
        <f t="array" ref="A1197">IF(ROW()&lt;=ROWS(Table1[]), INDEX(Table1[SurveyNo], ROW()), INDEX(Table2[SurveyNo], ROW()-ROWS(Table1[])))</f>
        <v>10</v>
      </c>
      <c r="B1197" s="23" t="str" cm="1">
        <f t="array" ref="B1197">IF(ROW()&lt;=ROWS(Table1[]), INDEX(Table1[Date], ROW()), INDEX(Table2[Date], ROW()-ROWS(Table1[])))</f>
        <v>2024-10-14T00:00:00Z</v>
      </c>
      <c r="C1197" cm="1">
        <f t="array" ref="C1197">IF(ROW()&lt;=ROWS(Table1[]), INDEX(Table1[SampleID], ROW()), INDEX(Table2[SampleID], ROW()-ROWS(Table1[])))</f>
        <v>0</v>
      </c>
      <c r="D1197" t="str" cm="1">
        <f t="array" ref="D1197">IF(ROW()&lt;=ROWS(Table1[]), INDEX(Table1[Survey], ROW()), INDEX(Table2[Survey], ROW()-ROWS(Table1[])))</f>
        <v>Bay Study</v>
      </c>
      <c r="E1197" cm="1">
        <f t="array" ref="E1197">IF(ROW()&lt;=ROWS(Table1[]), INDEX(Table1[Station Code], ROW()), INDEX(Table2[Station], ROW()-ROWS(Table1[])))</f>
        <v>244</v>
      </c>
      <c r="F1197" t="str" cm="1">
        <f t="array" ref="F1197">IF(ROW()&lt;=ROWS(Table1[]), INDEX(Table1[Region], ROW()), INDEX(Table2[Region], ROW()-ROWS(Table1[])))</f>
        <v>Bay</v>
      </c>
      <c r="G1197" cm="1">
        <f t="array" ref="G1197">IF(ROW()&lt;=ROWS(Table1[]), INDEX(Table1[Subregion], ROW()), INDEX(Table2[Subregion], ROW()-ROWS(Table1[])))</f>
        <v>0</v>
      </c>
      <c r="H1197" t="str" cm="1">
        <f t="array" ref="H1197">IF(ROW()&lt;=ROWS(Table1[]), INDEX(Table1[Stratum], ROW()), INDEX(Table2[Stratum], ROW()-ROWS(Table1[])))</f>
        <v>Bay</v>
      </c>
      <c r="I1197" cm="1">
        <f t="array" ref="I1197">IF(ROW()&lt;=ROWS(Table1[]), INDEX(Table1[Fork Length], ROW()), INDEX(Table2[Length], ROW()-ROWS(Table1[])))</f>
        <v>51</v>
      </c>
      <c r="J1197" cm="1">
        <f t="array" ref="J1197">IF(ROW()&lt;=ROWS(Table1[]), INDEX(Table1[Catch], ROW()), INDEX(Table2[Frequency], ROW()-ROWS(Table1[])))</f>
        <v>1</v>
      </c>
      <c r="K1197" t="str" cm="1">
        <f t="array" ref="K1197">IF(ROW()&lt;=ROWS(Table1[]), INDEX(Table1[Life Stage], ROW()), INDEX(Table2[Life Stage], ROW()-ROWS(Table1[])))</f>
        <v>Juvenile</v>
      </c>
      <c r="L1197" s="50" cm="1">
        <f t="array" ref="L1197">IF(ROW()&lt;=ROWS(Table1[]), INDEX(Table1[SalvageSum], ROW()), INDEX(Table2[SalvageSum], ROW()-ROWS(Table1[])))</f>
        <v>0</v>
      </c>
      <c r="M1197" s="50" cm="1">
        <f t="array" ref="M1197">IF(ROW()&lt;=ROWS(Table1[]), INDEX(Table1[ExpSalv], ROW()), INDEX(Table2[ExpSalv], ROW()-ROWS(Table1[])))</f>
        <v>0</v>
      </c>
      <c r="N1197" t="str" cm="1">
        <f t="array" ref="N1197">IF(ROW()&lt;=ROWS(Table1[]), INDEX(Table1[Agency], ROW()), INDEX(Table2[Agency], ROW()-ROWS(Table1[])))</f>
        <v>CDFW</v>
      </c>
      <c r="O1197" t="str" cm="1">
        <f t="array" ref="O1197">IF(ROW()&lt;=ROWS(Table1[]), INDEX(Table1[Notes], ROW()), INDEX(Table2[Comments], ROW()-ROWS(Table1[])))</f>
        <v>NA</v>
      </c>
    </row>
    <row r="1198" spans="1:15" x14ac:dyDescent="0.25">
      <c r="A1198" cm="1">
        <f t="array" ref="A1198">IF(ROW()&lt;=ROWS(Table1[]), INDEX(Table1[SurveyNo], ROW()), INDEX(Table2[SurveyNo], ROW()-ROWS(Table1[])))</f>
        <v>10</v>
      </c>
      <c r="B1198" s="23" t="str" cm="1">
        <f t="array" ref="B1198">IF(ROW()&lt;=ROWS(Table1[]), INDEX(Table1[Date], ROW()), INDEX(Table2[Date], ROW()-ROWS(Table1[])))</f>
        <v>2024-10-14T00:00:00Z</v>
      </c>
      <c r="C1198" cm="1">
        <f t="array" ref="C1198">IF(ROW()&lt;=ROWS(Table1[]), INDEX(Table1[SampleID], ROW()), INDEX(Table2[SampleID], ROW()-ROWS(Table1[])))</f>
        <v>0</v>
      </c>
      <c r="D1198" t="str" cm="1">
        <f t="array" ref="D1198">IF(ROW()&lt;=ROWS(Table1[]), INDEX(Table1[Survey], ROW()), INDEX(Table2[Survey], ROW()-ROWS(Table1[])))</f>
        <v>Bay Study</v>
      </c>
      <c r="E1198" cm="1">
        <f t="array" ref="E1198">IF(ROW()&lt;=ROWS(Table1[]), INDEX(Table1[Station Code], ROW()), INDEX(Table2[Station], ROW()-ROWS(Table1[])))</f>
        <v>244</v>
      </c>
      <c r="F1198" t="str" cm="1">
        <f t="array" ref="F1198">IF(ROW()&lt;=ROWS(Table1[]), INDEX(Table1[Region], ROW()), INDEX(Table2[Region], ROW()-ROWS(Table1[])))</f>
        <v>Bay</v>
      </c>
      <c r="G1198" cm="1">
        <f t="array" ref="G1198">IF(ROW()&lt;=ROWS(Table1[]), INDEX(Table1[Subregion], ROW()), INDEX(Table2[Subregion], ROW()-ROWS(Table1[])))</f>
        <v>0</v>
      </c>
      <c r="H1198" t="str" cm="1">
        <f t="array" ref="H1198">IF(ROW()&lt;=ROWS(Table1[]), INDEX(Table1[Stratum], ROW()), INDEX(Table2[Stratum], ROW()-ROWS(Table1[])))</f>
        <v>Bay</v>
      </c>
      <c r="I1198" cm="1">
        <f t="array" ref="I1198">IF(ROW()&lt;=ROWS(Table1[]), INDEX(Table1[Fork Length], ROW()), INDEX(Table2[Length], ROW()-ROWS(Table1[])))</f>
        <v>52</v>
      </c>
      <c r="J1198" cm="1">
        <f t="array" ref="J1198">IF(ROW()&lt;=ROWS(Table1[]), INDEX(Table1[Catch], ROW()), INDEX(Table2[Frequency], ROW()-ROWS(Table1[])))</f>
        <v>2</v>
      </c>
      <c r="K1198" t="str" cm="1">
        <f t="array" ref="K1198">IF(ROW()&lt;=ROWS(Table1[]), INDEX(Table1[Life Stage], ROW()), INDEX(Table2[Life Stage], ROW()-ROWS(Table1[])))</f>
        <v>Juvenile</v>
      </c>
      <c r="L1198" s="50" cm="1">
        <f t="array" ref="L1198">IF(ROW()&lt;=ROWS(Table1[]), INDEX(Table1[SalvageSum], ROW()), INDEX(Table2[SalvageSum], ROW()-ROWS(Table1[])))</f>
        <v>0</v>
      </c>
      <c r="M1198" s="50" cm="1">
        <f t="array" ref="M1198">IF(ROW()&lt;=ROWS(Table1[]), INDEX(Table1[ExpSalv], ROW()), INDEX(Table2[ExpSalv], ROW()-ROWS(Table1[])))</f>
        <v>0</v>
      </c>
      <c r="N1198" t="str" cm="1">
        <f t="array" ref="N1198">IF(ROW()&lt;=ROWS(Table1[]), INDEX(Table1[Agency], ROW()), INDEX(Table2[Agency], ROW()-ROWS(Table1[])))</f>
        <v>CDFW</v>
      </c>
      <c r="O1198" t="str" cm="1">
        <f t="array" ref="O1198">IF(ROW()&lt;=ROWS(Table1[]), INDEX(Table1[Notes], ROW()), INDEX(Table2[Comments], ROW()-ROWS(Table1[])))</f>
        <v>NA</v>
      </c>
    </row>
    <row r="1199" spans="1:15" x14ac:dyDescent="0.25">
      <c r="A1199" cm="1">
        <f t="array" ref="A1199">IF(ROW()&lt;=ROWS(Table1[]), INDEX(Table1[SurveyNo], ROW()), INDEX(Table2[SurveyNo], ROW()-ROWS(Table1[])))</f>
        <v>10</v>
      </c>
      <c r="B1199" s="23" t="str" cm="1">
        <f t="array" ref="B1199">IF(ROW()&lt;=ROWS(Table1[]), INDEX(Table1[Date], ROW()), INDEX(Table2[Date], ROW()-ROWS(Table1[])))</f>
        <v>2024-10-10T00:00:00Z</v>
      </c>
      <c r="C1199" cm="1">
        <f t="array" ref="C1199">IF(ROW()&lt;=ROWS(Table1[]), INDEX(Table1[SampleID], ROW()), INDEX(Table2[SampleID], ROW()-ROWS(Table1[])))</f>
        <v>0</v>
      </c>
      <c r="D1199" t="str" cm="1">
        <f t="array" ref="D1199">IF(ROW()&lt;=ROWS(Table1[]), INDEX(Table1[Survey], ROW()), INDEX(Table2[Survey], ROW()-ROWS(Table1[])))</f>
        <v>Bay Study</v>
      </c>
      <c r="E1199" cm="1">
        <f t="array" ref="E1199">IF(ROW()&lt;=ROWS(Table1[]), INDEX(Table1[Station Code], ROW()), INDEX(Table2[Station], ROW()-ROWS(Table1[])))</f>
        <v>318</v>
      </c>
      <c r="F1199" t="str" cm="1">
        <f t="array" ref="F1199">IF(ROW()&lt;=ROWS(Table1[]), INDEX(Table1[Region], ROW()), INDEX(Table2[Region], ROW()-ROWS(Table1[])))</f>
        <v>Bay</v>
      </c>
      <c r="G1199" cm="1">
        <f t="array" ref="G1199">IF(ROW()&lt;=ROWS(Table1[]), INDEX(Table1[Subregion], ROW()), INDEX(Table2[Subregion], ROW()-ROWS(Table1[])))</f>
        <v>0</v>
      </c>
      <c r="H1199" t="str" cm="1">
        <f t="array" ref="H1199">IF(ROW()&lt;=ROWS(Table1[]), INDEX(Table1[Stratum], ROW()), INDEX(Table2[Stratum], ROW()-ROWS(Table1[])))</f>
        <v>Bay</v>
      </c>
      <c r="I1199" cm="1">
        <f t="array" ref="I1199">IF(ROW()&lt;=ROWS(Table1[]), INDEX(Table1[Fork Length], ROW()), INDEX(Table2[Length], ROW()-ROWS(Table1[])))</f>
        <v>47</v>
      </c>
      <c r="J1199" cm="1">
        <f t="array" ref="J1199">IF(ROW()&lt;=ROWS(Table1[]), INDEX(Table1[Catch], ROW()), INDEX(Table2[Frequency], ROW()-ROWS(Table1[])))</f>
        <v>1</v>
      </c>
      <c r="K1199" t="str" cm="1">
        <f t="array" ref="K1199">IF(ROW()&lt;=ROWS(Table1[]), INDEX(Table1[Life Stage], ROW()), INDEX(Table2[Life Stage], ROW()-ROWS(Table1[])))</f>
        <v>Juvenile</v>
      </c>
      <c r="L1199" s="50" cm="1">
        <f t="array" ref="L1199">IF(ROW()&lt;=ROWS(Table1[]), INDEX(Table1[SalvageSum], ROW()), INDEX(Table2[SalvageSum], ROW()-ROWS(Table1[])))</f>
        <v>0</v>
      </c>
      <c r="M1199" s="50" cm="1">
        <f t="array" ref="M1199">IF(ROW()&lt;=ROWS(Table1[]), INDEX(Table1[ExpSalv], ROW()), INDEX(Table2[ExpSalv], ROW()-ROWS(Table1[])))</f>
        <v>0</v>
      </c>
      <c r="N1199" t="str" cm="1">
        <f t="array" ref="N1199">IF(ROW()&lt;=ROWS(Table1[]), INDEX(Table1[Agency], ROW()), INDEX(Table2[Agency], ROW()-ROWS(Table1[])))</f>
        <v>CDFW</v>
      </c>
      <c r="O1199" t="str" cm="1">
        <f t="array" ref="O1199">IF(ROW()&lt;=ROWS(Table1[]), INDEX(Table1[Notes], ROW()), INDEX(Table2[Comments], ROW()-ROWS(Table1[])))</f>
        <v>NA</v>
      </c>
    </row>
    <row r="1200" spans="1:15" x14ac:dyDescent="0.25">
      <c r="A1200" cm="1">
        <f t="array" ref="A1200">IF(ROW()&lt;=ROWS(Table1[]), INDEX(Table1[SurveyNo], ROW()), INDEX(Table2[SurveyNo], ROW()-ROWS(Table1[])))</f>
        <v>10</v>
      </c>
      <c r="B1200" s="23" t="str" cm="1">
        <f t="array" ref="B1200">IF(ROW()&lt;=ROWS(Table1[]), INDEX(Table1[Date], ROW()), INDEX(Table2[Date], ROW()-ROWS(Table1[])))</f>
        <v>2024-10-10T00:00:00Z</v>
      </c>
      <c r="C1200" cm="1">
        <f t="array" ref="C1200">IF(ROW()&lt;=ROWS(Table1[]), INDEX(Table1[SampleID], ROW()), INDEX(Table2[SampleID], ROW()-ROWS(Table1[])))</f>
        <v>0</v>
      </c>
      <c r="D1200" t="str" cm="1">
        <f t="array" ref="D1200">IF(ROW()&lt;=ROWS(Table1[]), INDEX(Table1[Survey], ROW()), INDEX(Table2[Survey], ROW()-ROWS(Table1[])))</f>
        <v>Bay Study</v>
      </c>
      <c r="E1200" cm="1">
        <f t="array" ref="E1200">IF(ROW()&lt;=ROWS(Table1[]), INDEX(Table1[Station Code], ROW()), INDEX(Table2[Station], ROW()-ROWS(Table1[])))</f>
        <v>320</v>
      </c>
      <c r="F1200" t="str" cm="1">
        <f t="array" ref="F1200">IF(ROW()&lt;=ROWS(Table1[]), INDEX(Table1[Region], ROW()), INDEX(Table2[Region], ROW()-ROWS(Table1[])))</f>
        <v>Far West</v>
      </c>
      <c r="G1200" cm="1">
        <f t="array" ref="G1200">IF(ROW()&lt;=ROWS(Table1[]), INDEX(Table1[Subregion], ROW()), INDEX(Table2[Subregion], ROW()-ROWS(Table1[])))</f>
        <v>0</v>
      </c>
      <c r="H1200" t="str" cm="1">
        <f t="array" ref="H1200">IF(ROW()&lt;=ROWS(Table1[]), INDEX(Table1[Stratum], ROW()), INDEX(Table2[Stratum], ROW()-ROWS(Table1[])))</f>
        <v>Western Delta</v>
      </c>
      <c r="I1200" cm="1">
        <f t="array" ref="I1200">IF(ROW()&lt;=ROWS(Table1[]), INDEX(Table1[Fork Length], ROW()), INDEX(Table2[Length], ROW()-ROWS(Table1[])))</f>
        <v>56</v>
      </c>
      <c r="J1200" cm="1">
        <f t="array" ref="J1200">IF(ROW()&lt;=ROWS(Table1[]), INDEX(Table1[Catch], ROW()), INDEX(Table2[Frequency], ROW()-ROWS(Table1[])))</f>
        <v>1</v>
      </c>
      <c r="K1200" t="str" cm="1">
        <f t="array" ref="K1200">IF(ROW()&lt;=ROWS(Table1[]), INDEX(Table1[Life Stage], ROW()), INDEX(Table2[Life Stage], ROW()-ROWS(Table1[])))</f>
        <v>Juvenile</v>
      </c>
      <c r="L1200" s="50" cm="1">
        <f t="array" ref="L1200">IF(ROW()&lt;=ROWS(Table1[]), INDEX(Table1[SalvageSum], ROW()), INDEX(Table2[SalvageSum], ROW()-ROWS(Table1[])))</f>
        <v>0</v>
      </c>
      <c r="M1200" s="50" cm="1">
        <f t="array" ref="M1200">IF(ROW()&lt;=ROWS(Table1[]), INDEX(Table1[ExpSalv], ROW()), INDEX(Table2[ExpSalv], ROW()-ROWS(Table1[])))</f>
        <v>0</v>
      </c>
      <c r="N1200" t="str" cm="1">
        <f t="array" ref="N1200">IF(ROW()&lt;=ROWS(Table1[]), INDEX(Table1[Agency], ROW()), INDEX(Table2[Agency], ROW()-ROWS(Table1[])))</f>
        <v>CDFW</v>
      </c>
      <c r="O1200" t="str" cm="1">
        <f t="array" ref="O1200">IF(ROW()&lt;=ROWS(Table1[]), INDEX(Table1[Notes], ROW()), INDEX(Table2[Comments], ROW()-ROWS(Table1[])))</f>
        <v>NA</v>
      </c>
    </row>
    <row r="1201" spans="1:15" x14ac:dyDescent="0.25">
      <c r="A1201" cm="1">
        <f t="array" ref="A1201">IF(ROW()&lt;=ROWS(Table1[]), INDEX(Table1[SurveyNo], ROW()), INDEX(Table2[SurveyNo], ROW()-ROWS(Table1[])))</f>
        <v>10</v>
      </c>
      <c r="B1201" s="23" t="str" cm="1">
        <f t="array" ref="B1201">IF(ROW()&lt;=ROWS(Table1[]), INDEX(Table1[Date], ROW()), INDEX(Table2[Date], ROW()-ROWS(Table1[])))</f>
        <v>2024-10-10T00:00:00Z</v>
      </c>
      <c r="C1201" cm="1">
        <f t="array" ref="C1201">IF(ROW()&lt;=ROWS(Table1[]), INDEX(Table1[SampleID], ROW()), INDEX(Table2[SampleID], ROW()-ROWS(Table1[])))</f>
        <v>0</v>
      </c>
      <c r="D1201" t="str" cm="1">
        <f t="array" ref="D1201">IF(ROW()&lt;=ROWS(Table1[]), INDEX(Table1[Survey], ROW()), INDEX(Table2[Survey], ROW()-ROWS(Table1[])))</f>
        <v>Bay Study</v>
      </c>
      <c r="E1201" cm="1">
        <f t="array" ref="E1201">IF(ROW()&lt;=ROWS(Table1[]), INDEX(Table1[Station Code], ROW()), INDEX(Table2[Station], ROW()-ROWS(Table1[])))</f>
        <v>320</v>
      </c>
      <c r="F1201" t="str" cm="1">
        <f t="array" ref="F1201">IF(ROW()&lt;=ROWS(Table1[]), INDEX(Table1[Region], ROW()), INDEX(Table2[Region], ROW()-ROWS(Table1[])))</f>
        <v>Far West</v>
      </c>
      <c r="G1201" cm="1">
        <f t="array" ref="G1201">IF(ROW()&lt;=ROWS(Table1[]), INDEX(Table1[Subregion], ROW()), INDEX(Table2[Subregion], ROW()-ROWS(Table1[])))</f>
        <v>0</v>
      </c>
      <c r="H1201" t="str" cm="1">
        <f t="array" ref="H1201">IF(ROW()&lt;=ROWS(Table1[]), INDEX(Table1[Stratum], ROW()), INDEX(Table2[Stratum], ROW()-ROWS(Table1[])))</f>
        <v>Western Delta</v>
      </c>
      <c r="I1201" cm="1">
        <f t="array" ref="I1201">IF(ROW()&lt;=ROWS(Table1[]), INDEX(Table1[Fork Length], ROW()), INDEX(Table2[Length], ROW()-ROWS(Table1[])))</f>
        <v>36</v>
      </c>
      <c r="J1201" cm="1">
        <f t="array" ref="J1201">IF(ROW()&lt;=ROWS(Table1[]), INDEX(Table1[Catch], ROW()), INDEX(Table2[Frequency], ROW()-ROWS(Table1[])))</f>
        <v>1</v>
      </c>
      <c r="K1201" t="str" cm="1">
        <f t="array" ref="K1201">IF(ROW()&lt;=ROWS(Table1[]), INDEX(Table1[Life Stage], ROW()), INDEX(Table2[Life Stage], ROW()-ROWS(Table1[])))</f>
        <v>Juvenile</v>
      </c>
      <c r="L1201" s="50" cm="1">
        <f t="array" ref="L1201">IF(ROW()&lt;=ROWS(Table1[]), INDEX(Table1[SalvageSum], ROW()), INDEX(Table2[SalvageSum], ROW()-ROWS(Table1[])))</f>
        <v>0</v>
      </c>
      <c r="M1201" s="50" cm="1">
        <f t="array" ref="M1201">IF(ROW()&lt;=ROWS(Table1[]), INDEX(Table1[ExpSalv], ROW()), INDEX(Table2[ExpSalv], ROW()-ROWS(Table1[])))</f>
        <v>0</v>
      </c>
      <c r="N1201" t="str" cm="1">
        <f t="array" ref="N1201">IF(ROW()&lt;=ROWS(Table1[]), INDEX(Table1[Agency], ROW()), INDEX(Table2[Agency], ROW()-ROWS(Table1[])))</f>
        <v>CDFW</v>
      </c>
      <c r="O1201" t="str" cm="1">
        <f t="array" ref="O1201">IF(ROW()&lt;=ROWS(Table1[]), INDEX(Table1[Notes], ROW()), INDEX(Table2[Comments], ROW()-ROWS(Table1[])))</f>
        <v>NA</v>
      </c>
    </row>
    <row r="1202" spans="1:15" x14ac:dyDescent="0.25">
      <c r="A1202" cm="1">
        <f t="array" ref="A1202">IF(ROW()&lt;=ROWS(Table1[]), INDEX(Table1[SurveyNo], ROW()), INDEX(Table2[SurveyNo], ROW()-ROWS(Table1[])))</f>
        <v>10</v>
      </c>
      <c r="B1202" s="23" t="str" cm="1">
        <f t="array" ref="B1202">IF(ROW()&lt;=ROWS(Table1[]), INDEX(Table1[Date], ROW()), INDEX(Table2[Date], ROW()-ROWS(Table1[])))</f>
        <v>2024-10-10T00:00:00Z</v>
      </c>
      <c r="C1202" cm="1">
        <f t="array" ref="C1202">IF(ROW()&lt;=ROWS(Table1[]), INDEX(Table1[SampleID], ROW()), INDEX(Table2[SampleID], ROW()-ROWS(Table1[])))</f>
        <v>0</v>
      </c>
      <c r="D1202" t="str" cm="1">
        <f t="array" ref="D1202">IF(ROW()&lt;=ROWS(Table1[]), INDEX(Table1[Survey], ROW()), INDEX(Table2[Survey], ROW()-ROWS(Table1[])))</f>
        <v>Bay Study</v>
      </c>
      <c r="E1202" cm="1">
        <f t="array" ref="E1202">IF(ROW()&lt;=ROWS(Table1[]), INDEX(Table1[Station Code], ROW()), INDEX(Table2[Station], ROW()-ROWS(Table1[])))</f>
        <v>323</v>
      </c>
      <c r="F1202" t="str" cm="1">
        <f t="array" ref="F1202">IF(ROW()&lt;=ROWS(Table1[]), INDEX(Table1[Region], ROW()), INDEX(Table2[Region], ROW()-ROWS(Table1[])))</f>
        <v>Bay</v>
      </c>
      <c r="G1202" cm="1">
        <f t="array" ref="G1202">IF(ROW()&lt;=ROWS(Table1[]), INDEX(Table1[Subregion], ROW()), INDEX(Table2[Subregion], ROW()-ROWS(Table1[])))</f>
        <v>0</v>
      </c>
      <c r="H1202" t="str" cm="1">
        <f t="array" ref="H1202">IF(ROW()&lt;=ROWS(Table1[]), INDEX(Table1[Stratum], ROW()), INDEX(Table2[Stratum], ROW()-ROWS(Table1[])))</f>
        <v>Bay</v>
      </c>
      <c r="I1202" cm="1">
        <f t="array" ref="I1202">IF(ROW()&lt;=ROWS(Table1[]), INDEX(Table1[Fork Length], ROW()), INDEX(Table2[Length], ROW()-ROWS(Table1[])))</f>
        <v>61</v>
      </c>
      <c r="J1202" cm="1">
        <f t="array" ref="J1202">IF(ROW()&lt;=ROWS(Table1[]), INDEX(Table1[Catch], ROW()), INDEX(Table2[Frequency], ROW()-ROWS(Table1[])))</f>
        <v>1</v>
      </c>
      <c r="K1202" t="str" cm="1">
        <f t="array" ref="K1202">IF(ROW()&lt;=ROWS(Table1[]), INDEX(Table1[Life Stage], ROW()), INDEX(Table2[Life Stage], ROW()-ROWS(Table1[])))</f>
        <v>Juvenile</v>
      </c>
      <c r="L1202" s="50" cm="1">
        <f t="array" ref="L1202">IF(ROW()&lt;=ROWS(Table1[]), INDEX(Table1[SalvageSum], ROW()), INDEX(Table2[SalvageSum], ROW()-ROWS(Table1[])))</f>
        <v>0</v>
      </c>
      <c r="M1202" s="50" cm="1">
        <f t="array" ref="M1202">IF(ROW()&lt;=ROWS(Table1[]), INDEX(Table1[ExpSalv], ROW()), INDEX(Table2[ExpSalv], ROW()-ROWS(Table1[])))</f>
        <v>0</v>
      </c>
      <c r="N1202" t="str" cm="1">
        <f t="array" ref="N1202">IF(ROW()&lt;=ROWS(Table1[]), INDEX(Table1[Agency], ROW()), INDEX(Table2[Agency], ROW()-ROWS(Table1[])))</f>
        <v>CDFW</v>
      </c>
      <c r="O1202" t="str" cm="1">
        <f t="array" ref="O1202">IF(ROW()&lt;=ROWS(Table1[]), INDEX(Table1[Notes], ROW()), INDEX(Table2[Comments], ROW()-ROWS(Table1[])))</f>
        <v>NA</v>
      </c>
    </row>
    <row r="1203" spans="1:15" x14ac:dyDescent="0.25">
      <c r="A1203" cm="1">
        <f t="array" ref="A1203">IF(ROW()&lt;=ROWS(Table1[]), INDEX(Table1[SurveyNo], ROW()), INDEX(Table2[SurveyNo], ROW()-ROWS(Table1[])))</f>
        <v>10</v>
      </c>
      <c r="B1203" s="23" t="str" cm="1">
        <f t="array" ref="B1203">IF(ROW()&lt;=ROWS(Table1[]), INDEX(Table1[Date], ROW()), INDEX(Table2[Date], ROW()-ROWS(Table1[])))</f>
        <v>2024-10-10T00:00:00Z</v>
      </c>
      <c r="C1203" cm="1">
        <f t="array" ref="C1203">IF(ROW()&lt;=ROWS(Table1[]), INDEX(Table1[SampleID], ROW()), INDEX(Table2[SampleID], ROW()-ROWS(Table1[])))</f>
        <v>0</v>
      </c>
      <c r="D1203" t="str" cm="1">
        <f t="array" ref="D1203">IF(ROW()&lt;=ROWS(Table1[]), INDEX(Table1[Survey], ROW()), INDEX(Table2[Survey], ROW()-ROWS(Table1[])))</f>
        <v>Bay Study</v>
      </c>
      <c r="E1203" cm="1">
        <f t="array" ref="E1203">IF(ROW()&lt;=ROWS(Table1[]), INDEX(Table1[Station Code], ROW()), INDEX(Table2[Station], ROW()-ROWS(Table1[])))</f>
        <v>345</v>
      </c>
      <c r="F1203" t="str" cm="1">
        <f t="array" ref="F1203">IF(ROW()&lt;=ROWS(Table1[]), INDEX(Table1[Region], ROW()), INDEX(Table2[Region], ROW()-ROWS(Table1[])))</f>
        <v>Bay</v>
      </c>
      <c r="G1203" cm="1">
        <f t="array" ref="G1203">IF(ROW()&lt;=ROWS(Table1[]), INDEX(Table1[Subregion], ROW()), INDEX(Table2[Subregion], ROW()-ROWS(Table1[])))</f>
        <v>0</v>
      </c>
      <c r="H1203" t="str" cm="1">
        <f t="array" ref="H1203">IF(ROW()&lt;=ROWS(Table1[]), INDEX(Table1[Stratum], ROW()), INDEX(Table2[Stratum], ROW()-ROWS(Table1[])))</f>
        <v>Bay</v>
      </c>
      <c r="I1203" cm="1">
        <f t="array" ref="I1203">IF(ROW()&lt;=ROWS(Table1[]), INDEX(Table1[Fork Length], ROW()), INDEX(Table2[Length], ROW()-ROWS(Table1[])))</f>
        <v>47</v>
      </c>
      <c r="J1203" cm="1">
        <f t="array" ref="J1203">IF(ROW()&lt;=ROWS(Table1[]), INDEX(Table1[Catch], ROW()), INDEX(Table2[Frequency], ROW()-ROWS(Table1[])))</f>
        <v>1</v>
      </c>
      <c r="K1203" t="str" cm="1">
        <f t="array" ref="K1203">IF(ROW()&lt;=ROWS(Table1[]), INDEX(Table1[Life Stage], ROW()), INDEX(Table2[Life Stage], ROW()-ROWS(Table1[])))</f>
        <v>Juvenile</v>
      </c>
      <c r="L1203" s="50" cm="1">
        <f t="array" ref="L1203">IF(ROW()&lt;=ROWS(Table1[]), INDEX(Table1[SalvageSum], ROW()), INDEX(Table2[SalvageSum], ROW()-ROWS(Table1[])))</f>
        <v>0</v>
      </c>
      <c r="M1203" s="50" cm="1">
        <f t="array" ref="M1203">IF(ROW()&lt;=ROWS(Table1[]), INDEX(Table1[ExpSalv], ROW()), INDEX(Table2[ExpSalv], ROW()-ROWS(Table1[])))</f>
        <v>0</v>
      </c>
      <c r="N1203" t="str" cm="1">
        <f t="array" ref="N1203">IF(ROW()&lt;=ROWS(Table1[]), INDEX(Table1[Agency], ROW()), INDEX(Table2[Agency], ROW()-ROWS(Table1[])))</f>
        <v>CDFW</v>
      </c>
      <c r="O1203" t="str" cm="1">
        <f t="array" ref="O1203">IF(ROW()&lt;=ROWS(Table1[]), INDEX(Table1[Notes], ROW()), INDEX(Table2[Comments], ROW()-ROWS(Table1[])))</f>
        <v>NA</v>
      </c>
    </row>
    <row r="1204" spans="1:15" x14ac:dyDescent="0.25">
      <c r="A1204" cm="1">
        <f t="array" ref="A1204">IF(ROW()&lt;=ROWS(Table1[]), INDEX(Table1[SurveyNo], ROW()), INDEX(Table2[SurveyNo], ROW()-ROWS(Table1[])))</f>
        <v>10</v>
      </c>
      <c r="B1204" s="23" t="str" cm="1">
        <f t="array" ref="B1204">IF(ROW()&lt;=ROWS(Table1[]), INDEX(Table1[Date], ROW()), INDEX(Table2[Date], ROW()-ROWS(Table1[])))</f>
        <v>2024-10-10T00:00:00Z</v>
      </c>
      <c r="C1204" cm="1">
        <f t="array" ref="C1204">IF(ROW()&lt;=ROWS(Table1[]), INDEX(Table1[SampleID], ROW()), INDEX(Table2[SampleID], ROW()-ROWS(Table1[])))</f>
        <v>0</v>
      </c>
      <c r="D1204" t="str" cm="1">
        <f t="array" ref="D1204">IF(ROW()&lt;=ROWS(Table1[]), INDEX(Table1[Survey], ROW()), INDEX(Table2[Survey], ROW()-ROWS(Table1[])))</f>
        <v>Bay Study</v>
      </c>
      <c r="E1204" cm="1">
        <f t="array" ref="E1204">IF(ROW()&lt;=ROWS(Table1[]), INDEX(Table1[Station Code], ROW()), INDEX(Table2[Station], ROW()-ROWS(Table1[])))</f>
        <v>345</v>
      </c>
      <c r="F1204" t="str" cm="1">
        <f t="array" ref="F1204">IF(ROW()&lt;=ROWS(Table1[]), INDEX(Table1[Region], ROW()), INDEX(Table2[Region], ROW()-ROWS(Table1[])))</f>
        <v>Bay</v>
      </c>
      <c r="G1204" cm="1">
        <f t="array" ref="G1204">IF(ROW()&lt;=ROWS(Table1[]), INDEX(Table1[Subregion], ROW()), INDEX(Table2[Subregion], ROW()-ROWS(Table1[])))</f>
        <v>0</v>
      </c>
      <c r="H1204" t="str" cm="1">
        <f t="array" ref="H1204">IF(ROW()&lt;=ROWS(Table1[]), INDEX(Table1[Stratum], ROW()), INDEX(Table2[Stratum], ROW()-ROWS(Table1[])))</f>
        <v>Bay</v>
      </c>
      <c r="I1204" cm="1">
        <f t="array" ref="I1204">IF(ROW()&lt;=ROWS(Table1[]), INDEX(Table1[Fork Length], ROW()), INDEX(Table2[Length], ROW()-ROWS(Table1[])))</f>
        <v>49</v>
      </c>
      <c r="J1204" cm="1">
        <f t="array" ref="J1204">IF(ROW()&lt;=ROWS(Table1[]), INDEX(Table1[Catch], ROW()), INDEX(Table2[Frequency], ROW()-ROWS(Table1[])))</f>
        <v>1</v>
      </c>
      <c r="K1204" t="str" cm="1">
        <f t="array" ref="K1204">IF(ROW()&lt;=ROWS(Table1[]), INDEX(Table1[Life Stage], ROW()), INDEX(Table2[Life Stage], ROW()-ROWS(Table1[])))</f>
        <v>Juvenile</v>
      </c>
      <c r="L1204" s="50" cm="1">
        <f t="array" ref="L1204">IF(ROW()&lt;=ROWS(Table1[]), INDEX(Table1[SalvageSum], ROW()), INDEX(Table2[SalvageSum], ROW()-ROWS(Table1[])))</f>
        <v>0</v>
      </c>
      <c r="M1204" s="50" cm="1">
        <f t="array" ref="M1204">IF(ROW()&lt;=ROWS(Table1[]), INDEX(Table1[ExpSalv], ROW()), INDEX(Table2[ExpSalv], ROW()-ROWS(Table1[])))</f>
        <v>0</v>
      </c>
      <c r="N1204" t="str" cm="1">
        <f t="array" ref="N1204">IF(ROW()&lt;=ROWS(Table1[]), INDEX(Table1[Agency], ROW()), INDEX(Table2[Agency], ROW()-ROWS(Table1[])))</f>
        <v>CDFW</v>
      </c>
      <c r="O1204" t="str" cm="1">
        <f t="array" ref="O1204">IF(ROW()&lt;=ROWS(Table1[]), INDEX(Table1[Notes], ROW()), INDEX(Table2[Comments], ROW()-ROWS(Table1[])))</f>
        <v>NA</v>
      </c>
    </row>
    <row r="1205" spans="1:15" x14ac:dyDescent="0.25">
      <c r="A1205" cm="1">
        <f t="array" ref="A1205">IF(ROW()&lt;=ROWS(Table1[]), INDEX(Table1[SurveyNo], ROW()), INDEX(Table2[SurveyNo], ROW()-ROWS(Table1[])))</f>
        <v>10</v>
      </c>
      <c r="B1205" s="23" t="str" cm="1">
        <f t="array" ref="B1205">IF(ROW()&lt;=ROWS(Table1[]), INDEX(Table1[Date], ROW()), INDEX(Table2[Date], ROW()-ROWS(Table1[])))</f>
        <v>2024-10-10T00:00:00Z</v>
      </c>
      <c r="C1205" cm="1">
        <f t="array" ref="C1205">IF(ROW()&lt;=ROWS(Table1[]), INDEX(Table1[SampleID], ROW()), INDEX(Table2[SampleID], ROW()-ROWS(Table1[])))</f>
        <v>0</v>
      </c>
      <c r="D1205" t="str" cm="1">
        <f t="array" ref="D1205">IF(ROW()&lt;=ROWS(Table1[]), INDEX(Table1[Survey], ROW()), INDEX(Table2[Survey], ROW()-ROWS(Table1[])))</f>
        <v>Bay Study</v>
      </c>
      <c r="E1205" cm="1">
        <f t="array" ref="E1205">IF(ROW()&lt;=ROWS(Table1[]), INDEX(Table1[Station Code], ROW()), INDEX(Table2[Station], ROW()-ROWS(Table1[])))</f>
        <v>345</v>
      </c>
      <c r="F1205" t="str" cm="1">
        <f t="array" ref="F1205">IF(ROW()&lt;=ROWS(Table1[]), INDEX(Table1[Region], ROW()), INDEX(Table2[Region], ROW()-ROWS(Table1[])))</f>
        <v>Bay</v>
      </c>
      <c r="G1205" cm="1">
        <f t="array" ref="G1205">IF(ROW()&lt;=ROWS(Table1[]), INDEX(Table1[Subregion], ROW()), INDEX(Table2[Subregion], ROW()-ROWS(Table1[])))</f>
        <v>0</v>
      </c>
      <c r="H1205" t="str" cm="1">
        <f t="array" ref="H1205">IF(ROW()&lt;=ROWS(Table1[]), INDEX(Table1[Stratum], ROW()), INDEX(Table2[Stratum], ROW()-ROWS(Table1[])))</f>
        <v>Bay</v>
      </c>
      <c r="I1205" cm="1">
        <f t="array" ref="I1205">IF(ROW()&lt;=ROWS(Table1[]), INDEX(Table1[Fork Length], ROW()), INDEX(Table2[Length], ROW()-ROWS(Table1[])))</f>
        <v>50</v>
      </c>
      <c r="J1205" cm="1">
        <f t="array" ref="J1205">IF(ROW()&lt;=ROWS(Table1[]), INDEX(Table1[Catch], ROW()), INDEX(Table2[Frequency], ROW()-ROWS(Table1[])))</f>
        <v>2</v>
      </c>
      <c r="K1205" t="str" cm="1">
        <f t="array" ref="K1205">IF(ROW()&lt;=ROWS(Table1[]), INDEX(Table1[Life Stage], ROW()), INDEX(Table2[Life Stage], ROW()-ROWS(Table1[])))</f>
        <v>Juvenile</v>
      </c>
      <c r="L1205" s="50" cm="1">
        <f t="array" ref="L1205">IF(ROW()&lt;=ROWS(Table1[]), INDEX(Table1[SalvageSum], ROW()), INDEX(Table2[SalvageSum], ROW()-ROWS(Table1[])))</f>
        <v>0</v>
      </c>
      <c r="M1205" s="50" cm="1">
        <f t="array" ref="M1205">IF(ROW()&lt;=ROWS(Table1[]), INDEX(Table1[ExpSalv], ROW()), INDEX(Table2[ExpSalv], ROW()-ROWS(Table1[])))</f>
        <v>0</v>
      </c>
      <c r="N1205" t="str" cm="1">
        <f t="array" ref="N1205">IF(ROW()&lt;=ROWS(Table1[]), INDEX(Table1[Agency], ROW()), INDEX(Table2[Agency], ROW()-ROWS(Table1[])))</f>
        <v>CDFW</v>
      </c>
      <c r="O1205" t="str" cm="1">
        <f t="array" ref="O1205">IF(ROW()&lt;=ROWS(Table1[]), INDEX(Table1[Notes], ROW()), INDEX(Table2[Comments], ROW()-ROWS(Table1[])))</f>
        <v>NA</v>
      </c>
    </row>
    <row r="1206" spans="1:15" x14ac:dyDescent="0.25">
      <c r="A1206" cm="1">
        <f t="array" ref="A1206">IF(ROW()&lt;=ROWS(Table1[]), INDEX(Table1[SurveyNo], ROW()), INDEX(Table2[SurveyNo], ROW()-ROWS(Table1[])))</f>
        <v>10</v>
      </c>
      <c r="B1206" s="23" t="str" cm="1">
        <f t="array" ref="B1206">IF(ROW()&lt;=ROWS(Table1[]), INDEX(Table1[Date], ROW()), INDEX(Table2[Date], ROW()-ROWS(Table1[])))</f>
        <v>2024-10-10T00:00:00Z</v>
      </c>
      <c r="C1206" cm="1">
        <f t="array" ref="C1206">IF(ROW()&lt;=ROWS(Table1[]), INDEX(Table1[SampleID], ROW()), INDEX(Table2[SampleID], ROW()-ROWS(Table1[])))</f>
        <v>0</v>
      </c>
      <c r="D1206" t="str" cm="1">
        <f t="array" ref="D1206">IF(ROW()&lt;=ROWS(Table1[]), INDEX(Table1[Survey], ROW()), INDEX(Table2[Survey], ROW()-ROWS(Table1[])))</f>
        <v>Bay Study</v>
      </c>
      <c r="E1206" cm="1">
        <f t="array" ref="E1206">IF(ROW()&lt;=ROWS(Table1[]), INDEX(Table1[Station Code], ROW()), INDEX(Table2[Station], ROW()-ROWS(Table1[])))</f>
        <v>345</v>
      </c>
      <c r="F1206" t="str" cm="1">
        <f t="array" ref="F1206">IF(ROW()&lt;=ROWS(Table1[]), INDEX(Table1[Region], ROW()), INDEX(Table2[Region], ROW()-ROWS(Table1[])))</f>
        <v>Bay</v>
      </c>
      <c r="G1206" cm="1">
        <f t="array" ref="G1206">IF(ROW()&lt;=ROWS(Table1[]), INDEX(Table1[Subregion], ROW()), INDEX(Table2[Subregion], ROW()-ROWS(Table1[])))</f>
        <v>0</v>
      </c>
      <c r="H1206" t="str" cm="1">
        <f t="array" ref="H1206">IF(ROW()&lt;=ROWS(Table1[]), INDEX(Table1[Stratum], ROW()), INDEX(Table2[Stratum], ROW()-ROWS(Table1[])))</f>
        <v>Bay</v>
      </c>
      <c r="I1206" cm="1">
        <f t="array" ref="I1206">IF(ROW()&lt;=ROWS(Table1[]), INDEX(Table1[Fork Length], ROW()), INDEX(Table2[Length], ROW()-ROWS(Table1[])))</f>
        <v>52</v>
      </c>
      <c r="J1206" cm="1">
        <f t="array" ref="J1206">IF(ROW()&lt;=ROWS(Table1[]), INDEX(Table1[Catch], ROW()), INDEX(Table2[Frequency], ROW()-ROWS(Table1[])))</f>
        <v>1</v>
      </c>
      <c r="K1206" t="str" cm="1">
        <f t="array" ref="K1206">IF(ROW()&lt;=ROWS(Table1[]), INDEX(Table1[Life Stage], ROW()), INDEX(Table2[Life Stage], ROW()-ROWS(Table1[])))</f>
        <v>Juvenile</v>
      </c>
      <c r="L1206" s="50" cm="1">
        <f t="array" ref="L1206">IF(ROW()&lt;=ROWS(Table1[]), INDEX(Table1[SalvageSum], ROW()), INDEX(Table2[SalvageSum], ROW()-ROWS(Table1[])))</f>
        <v>0</v>
      </c>
      <c r="M1206" s="50" cm="1">
        <f t="array" ref="M1206">IF(ROW()&lt;=ROWS(Table1[]), INDEX(Table1[ExpSalv], ROW()), INDEX(Table2[ExpSalv], ROW()-ROWS(Table1[])))</f>
        <v>0</v>
      </c>
      <c r="N1206" t="str" cm="1">
        <f t="array" ref="N1206">IF(ROW()&lt;=ROWS(Table1[]), INDEX(Table1[Agency], ROW()), INDEX(Table2[Agency], ROW()-ROWS(Table1[])))</f>
        <v>CDFW</v>
      </c>
      <c r="O1206" t="str" cm="1">
        <f t="array" ref="O1206">IF(ROW()&lt;=ROWS(Table1[]), INDEX(Table1[Notes], ROW()), INDEX(Table2[Comments], ROW()-ROWS(Table1[])))</f>
        <v>NA</v>
      </c>
    </row>
    <row r="1207" spans="1:15" x14ac:dyDescent="0.25">
      <c r="A1207" cm="1">
        <f t="array" ref="A1207">IF(ROW()&lt;=ROWS(Table1[]), INDEX(Table1[SurveyNo], ROW()), INDEX(Table2[SurveyNo], ROW()-ROWS(Table1[])))</f>
        <v>10</v>
      </c>
      <c r="B1207" s="23" t="str" cm="1">
        <f t="array" ref="B1207">IF(ROW()&lt;=ROWS(Table1[]), INDEX(Table1[Date], ROW()), INDEX(Table2[Date], ROW()-ROWS(Table1[])))</f>
        <v>2024-10-10T00:00:00Z</v>
      </c>
      <c r="C1207" cm="1">
        <f t="array" ref="C1207">IF(ROW()&lt;=ROWS(Table1[]), INDEX(Table1[SampleID], ROW()), INDEX(Table2[SampleID], ROW()-ROWS(Table1[])))</f>
        <v>0</v>
      </c>
      <c r="D1207" t="str" cm="1">
        <f t="array" ref="D1207">IF(ROW()&lt;=ROWS(Table1[]), INDEX(Table1[Survey], ROW()), INDEX(Table2[Survey], ROW()-ROWS(Table1[])))</f>
        <v>Bay Study</v>
      </c>
      <c r="E1207" cm="1">
        <f t="array" ref="E1207">IF(ROW()&lt;=ROWS(Table1[]), INDEX(Table1[Station Code], ROW()), INDEX(Table2[Station], ROW()-ROWS(Table1[])))</f>
        <v>345</v>
      </c>
      <c r="F1207" t="str" cm="1">
        <f t="array" ref="F1207">IF(ROW()&lt;=ROWS(Table1[]), INDEX(Table1[Region], ROW()), INDEX(Table2[Region], ROW()-ROWS(Table1[])))</f>
        <v>Bay</v>
      </c>
      <c r="G1207" cm="1">
        <f t="array" ref="G1207">IF(ROW()&lt;=ROWS(Table1[]), INDEX(Table1[Subregion], ROW()), INDEX(Table2[Subregion], ROW()-ROWS(Table1[])))</f>
        <v>0</v>
      </c>
      <c r="H1207" t="str" cm="1">
        <f t="array" ref="H1207">IF(ROW()&lt;=ROWS(Table1[]), INDEX(Table1[Stratum], ROW()), INDEX(Table2[Stratum], ROW()-ROWS(Table1[])))</f>
        <v>Bay</v>
      </c>
      <c r="I1207" cm="1">
        <f t="array" ref="I1207">IF(ROW()&lt;=ROWS(Table1[]), INDEX(Table1[Fork Length], ROW()), INDEX(Table2[Length], ROW()-ROWS(Table1[])))</f>
        <v>53</v>
      </c>
      <c r="J1207" cm="1">
        <f t="array" ref="J1207">IF(ROW()&lt;=ROWS(Table1[]), INDEX(Table1[Catch], ROW()), INDEX(Table2[Frequency], ROW()-ROWS(Table1[])))</f>
        <v>1</v>
      </c>
      <c r="K1207" t="str" cm="1">
        <f t="array" ref="K1207">IF(ROW()&lt;=ROWS(Table1[]), INDEX(Table1[Life Stage], ROW()), INDEX(Table2[Life Stage], ROW()-ROWS(Table1[])))</f>
        <v>Juvenile</v>
      </c>
      <c r="L1207" s="50" cm="1">
        <f t="array" ref="L1207">IF(ROW()&lt;=ROWS(Table1[]), INDEX(Table1[SalvageSum], ROW()), INDEX(Table2[SalvageSum], ROW()-ROWS(Table1[])))</f>
        <v>0</v>
      </c>
      <c r="M1207" s="50" cm="1">
        <f t="array" ref="M1207">IF(ROW()&lt;=ROWS(Table1[]), INDEX(Table1[ExpSalv], ROW()), INDEX(Table2[ExpSalv], ROW()-ROWS(Table1[])))</f>
        <v>0</v>
      </c>
      <c r="N1207" t="str" cm="1">
        <f t="array" ref="N1207">IF(ROW()&lt;=ROWS(Table1[]), INDEX(Table1[Agency], ROW()), INDEX(Table2[Agency], ROW()-ROWS(Table1[])))</f>
        <v>CDFW</v>
      </c>
      <c r="O1207" t="str" cm="1">
        <f t="array" ref="O1207">IF(ROW()&lt;=ROWS(Table1[]), INDEX(Table1[Notes], ROW()), INDEX(Table2[Comments], ROW()-ROWS(Table1[])))</f>
        <v>NA</v>
      </c>
    </row>
    <row r="1208" spans="1:15" x14ac:dyDescent="0.25">
      <c r="A1208" cm="1">
        <f t="array" ref="A1208">IF(ROW()&lt;=ROWS(Table1[]), INDEX(Table1[SurveyNo], ROW()), INDEX(Table2[SurveyNo], ROW()-ROWS(Table1[])))</f>
        <v>10</v>
      </c>
      <c r="B1208" s="23" t="str" cm="1">
        <f t="array" ref="B1208">IF(ROW()&lt;=ROWS(Table1[]), INDEX(Table1[Date], ROW()), INDEX(Table2[Date], ROW()-ROWS(Table1[])))</f>
        <v>2024-10-10T00:00:00Z</v>
      </c>
      <c r="C1208" cm="1">
        <f t="array" ref="C1208">IF(ROW()&lt;=ROWS(Table1[]), INDEX(Table1[SampleID], ROW()), INDEX(Table2[SampleID], ROW()-ROWS(Table1[])))</f>
        <v>0</v>
      </c>
      <c r="D1208" t="str" cm="1">
        <f t="array" ref="D1208">IF(ROW()&lt;=ROWS(Table1[]), INDEX(Table1[Survey], ROW()), INDEX(Table2[Survey], ROW()-ROWS(Table1[])))</f>
        <v>Bay Study</v>
      </c>
      <c r="E1208" cm="1">
        <f t="array" ref="E1208">IF(ROW()&lt;=ROWS(Table1[]), INDEX(Table1[Station Code], ROW()), INDEX(Table2[Station], ROW()-ROWS(Table1[])))</f>
        <v>345</v>
      </c>
      <c r="F1208" t="str" cm="1">
        <f t="array" ref="F1208">IF(ROW()&lt;=ROWS(Table1[]), INDEX(Table1[Region], ROW()), INDEX(Table2[Region], ROW()-ROWS(Table1[])))</f>
        <v>Bay</v>
      </c>
      <c r="G1208" cm="1">
        <f t="array" ref="G1208">IF(ROW()&lt;=ROWS(Table1[]), INDEX(Table1[Subregion], ROW()), INDEX(Table2[Subregion], ROW()-ROWS(Table1[])))</f>
        <v>0</v>
      </c>
      <c r="H1208" t="str" cm="1">
        <f t="array" ref="H1208">IF(ROW()&lt;=ROWS(Table1[]), INDEX(Table1[Stratum], ROW()), INDEX(Table2[Stratum], ROW()-ROWS(Table1[])))</f>
        <v>Bay</v>
      </c>
      <c r="I1208" cm="1">
        <f t="array" ref="I1208">IF(ROW()&lt;=ROWS(Table1[]), INDEX(Table1[Fork Length], ROW()), INDEX(Table2[Length], ROW()-ROWS(Table1[])))</f>
        <v>54</v>
      </c>
      <c r="J1208" cm="1">
        <f t="array" ref="J1208">IF(ROW()&lt;=ROWS(Table1[]), INDEX(Table1[Catch], ROW()), INDEX(Table2[Frequency], ROW()-ROWS(Table1[])))</f>
        <v>1</v>
      </c>
      <c r="K1208" t="str" cm="1">
        <f t="array" ref="K1208">IF(ROW()&lt;=ROWS(Table1[]), INDEX(Table1[Life Stage], ROW()), INDEX(Table2[Life Stage], ROW()-ROWS(Table1[])))</f>
        <v>Juvenile</v>
      </c>
      <c r="L1208" s="50" cm="1">
        <f t="array" ref="L1208">IF(ROW()&lt;=ROWS(Table1[]), INDEX(Table1[SalvageSum], ROW()), INDEX(Table2[SalvageSum], ROW()-ROWS(Table1[])))</f>
        <v>0</v>
      </c>
      <c r="M1208" s="50" cm="1">
        <f t="array" ref="M1208">IF(ROW()&lt;=ROWS(Table1[]), INDEX(Table1[ExpSalv], ROW()), INDEX(Table2[ExpSalv], ROW()-ROWS(Table1[])))</f>
        <v>0</v>
      </c>
      <c r="N1208" t="str" cm="1">
        <f t="array" ref="N1208">IF(ROW()&lt;=ROWS(Table1[]), INDEX(Table1[Agency], ROW()), INDEX(Table2[Agency], ROW()-ROWS(Table1[])))</f>
        <v>CDFW</v>
      </c>
      <c r="O1208" t="str" cm="1">
        <f t="array" ref="O1208">IF(ROW()&lt;=ROWS(Table1[]), INDEX(Table1[Notes], ROW()), INDEX(Table2[Comments], ROW()-ROWS(Table1[])))</f>
        <v>NA</v>
      </c>
    </row>
    <row r="1209" spans="1:15" x14ac:dyDescent="0.25">
      <c r="A1209" cm="1">
        <f t="array" ref="A1209">IF(ROW()&lt;=ROWS(Table1[]), INDEX(Table1[SurveyNo], ROW()), INDEX(Table2[SurveyNo], ROW()-ROWS(Table1[])))</f>
        <v>10</v>
      </c>
      <c r="B1209" s="23" t="str" cm="1">
        <f t="array" ref="B1209">IF(ROW()&lt;=ROWS(Table1[]), INDEX(Table1[Date], ROW()), INDEX(Table2[Date], ROW()-ROWS(Table1[])))</f>
        <v>2024-10-10T00:00:00Z</v>
      </c>
      <c r="C1209" cm="1">
        <f t="array" ref="C1209">IF(ROW()&lt;=ROWS(Table1[]), INDEX(Table1[SampleID], ROW()), INDEX(Table2[SampleID], ROW()-ROWS(Table1[])))</f>
        <v>0</v>
      </c>
      <c r="D1209" t="str" cm="1">
        <f t="array" ref="D1209">IF(ROW()&lt;=ROWS(Table1[]), INDEX(Table1[Survey], ROW()), INDEX(Table2[Survey], ROW()-ROWS(Table1[])))</f>
        <v>Bay Study</v>
      </c>
      <c r="E1209" cm="1">
        <f t="array" ref="E1209">IF(ROW()&lt;=ROWS(Table1[]), INDEX(Table1[Station Code], ROW()), INDEX(Table2[Station], ROW()-ROWS(Table1[])))</f>
        <v>345</v>
      </c>
      <c r="F1209" t="str" cm="1">
        <f t="array" ref="F1209">IF(ROW()&lt;=ROWS(Table1[]), INDEX(Table1[Region], ROW()), INDEX(Table2[Region], ROW()-ROWS(Table1[])))</f>
        <v>Bay</v>
      </c>
      <c r="G1209" cm="1">
        <f t="array" ref="G1209">IF(ROW()&lt;=ROWS(Table1[]), INDEX(Table1[Subregion], ROW()), INDEX(Table2[Subregion], ROW()-ROWS(Table1[])))</f>
        <v>0</v>
      </c>
      <c r="H1209" t="str" cm="1">
        <f t="array" ref="H1209">IF(ROW()&lt;=ROWS(Table1[]), INDEX(Table1[Stratum], ROW()), INDEX(Table2[Stratum], ROW()-ROWS(Table1[])))</f>
        <v>Bay</v>
      </c>
      <c r="I1209" cm="1">
        <f t="array" ref="I1209">IF(ROW()&lt;=ROWS(Table1[]), INDEX(Table1[Fork Length], ROW()), INDEX(Table2[Length], ROW()-ROWS(Table1[])))</f>
        <v>56</v>
      </c>
      <c r="J1209" cm="1">
        <f t="array" ref="J1209">IF(ROW()&lt;=ROWS(Table1[]), INDEX(Table1[Catch], ROW()), INDEX(Table2[Frequency], ROW()-ROWS(Table1[])))</f>
        <v>1</v>
      </c>
      <c r="K1209" t="str" cm="1">
        <f t="array" ref="K1209">IF(ROW()&lt;=ROWS(Table1[]), INDEX(Table1[Life Stage], ROW()), INDEX(Table2[Life Stage], ROW()-ROWS(Table1[])))</f>
        <v>Juvenile</v>
      </c>
      <c r="L1209" s="50" cm="1">
        <f t="array" ref="L1209">IF(ROW()&lt;=ROWS(Table1[]), INDEX(Table1[SalvageSum], ROW()), INDEX(Table2[SalvageSum], ROW()-ROWS(Table1[])))</f>
        <v>0</v>
      </c>
      <c r="M1209" s="50" cm="1">
        <f t="array" ref="M1209">IF(ROW()&lt;=ROWS(Table1[]), INDEX(Table1[ExpSalv], ROW()), INDEX(Table2[ExpSalv], ROW()-ROWS(Table1[])))</f>
        <v>0</v>
      </c>
      <c r="N1209" t="str" cm="1">
        <f t="array" ref="N1209">IF(ROW()&lt;=ROWS(Table1[]), INDEX(Table1[Agency], ROW()), INDEX(Table2[Agency], ROW()-ROWS(Table1[])))</f>
        <v>CDFW</v>
      </c>
      <c r="O1209" t="str" cm="1">
        <f t="array" ref="O1209">IF(ROW()&lt;=ROWS(Table1[]), INDEX(Table1[Notes], ROW()), INDEX(Table2[Comments], ROW()-ROWS(Table1[])))</f>
        <v>NA</v>
      </c>
    </row>
    <row r="1210" spans="1:15" x14ac:dyDescent="0.25">
      <c r="A1210" cm="1">
        <f t="array" ref="A1210">IF(ROW()&lt;=ROWS(Table1[]), INDEX(Table1[SurveyNo], ROW()), INDEX(Table2[SurveyNo], ROW()-ROWS(Table1[])))</f>
        <v>10</v>
      </c>
      <c r="B1210" s="23" t="str" cm="1">
        <f t="array" ref="B1210">IF(ROW()&lt;=ROWS(Table1[]), INDEX(Table1[Date], ROW()), INDEX(Table2[Date], ROW()-ROWS(Table1[])))</f>
        <v>2024-10-10T00:00:00Z</v>
      </c>
      <c r="C1210" cm="1">
        <f t="array" ref="C1210">IF(ROW()&lt;=ROWS(Table1[]), INDEX(Table1[SampleID], ROW()), INDEX(Table2[SampleID], ROW()-ROWS(Table1[])))</f>
        <v>0</v>
      </c>
      <c r="D1210" t="str" cm="1">
        <f t="array" ref="D1210">IF(ROW()&lt;=ROWS(Table1[]), INDEX(Table1[Survey], ROW()), INDEX(Table2[Survey], ROW()-ROWS(Table1[])))</f>
        <v>Bay Study</v>
      </c>
      <c r="E1210" cm="1">
        <f t="array" ref="E1210">IF(ROW()&lt;=ROWS(Table1[]), INDEX(Table1[Station Code], ROW()), INDEX(Table2[Station], ROW()-ROWS(Table1[])))</f>
        <v>345</v>
      </c>
      <c r="F1210" t="str" cm="1">
        <f t="array" ref="F1210">IF(ROW()&lt;=ROWS(Table1[]), INDEX(Table1[Region], ROW()), INDEX(Table2[Region], ROW()-ROWS(Table1[])))</f>
        <v>Bay</v>
      </c>
      <c r="G1210" cm="1">
        <f t="array" ref="G1210">IF(ROW()&lt;=ROWS(Table1[]), INDEX(Table1[Subregion], ROW()), INDEX(Table2[Subregion], ROW()-ROWS(Table1[])))</f>
        <v>0</v>
      </c>
      <c r="H1210" t="str" cm="1">
        <f t="array" ref="H1210">IF(ROW()&lt;=ROWS(Table1[]), INDEX(Table1[Stratum], ROW()), INDEX(Table2[Stratum], ROW()-ROWS(Table1[])))</f>
        <v>Bay</v>
      </c>
      <c r="I1210" cm="1">
        <f t="array" ref="I1210">IF(ROW()&lt;=ROWS(Table1[]), INDEX(Table1[Fork Length], ROW()), INDEX(Table2[Length], ROW()-ROWS(Table1[])))</f>
        <v>59</v>
      </c>
      <c r="J1210" cm="1">
        <f t="array" ref="J1210">IF(ROW()&lt;=ROWS(Table1[]), INDEX(Table1[Catch], ROW()), INDEX(Table2[Frequency], ROW()-ROWS(Table1[])))</f>
        <v>1</v>
      </c>
      <c r="K1210" t="str" cm="1">
        <f t="array" ref="K1210">IF(ROW()&lt;=ROWS(Table1[]), INDEX(Table1[Life Stage], ROW()), INDEX(Table2[Life Stage], ROW()-ROWS(Table1[])))</f>
        <v>Juvenile</v>
      </c>
      <c r="L1210" s="50" cm="1">
        <f t="array" ref="L1210">IF(ROW()&lt;=ROWS(Table1[]), INDEX(Table1[SalvageSum], ROW()), INDEX(Table2[SalvageSum], ROW()-ROWS(Table1[])))</f>
        <v>0</v>
      </c>
      <c r="M1210" s="50" cm="1">
        <f t="array" ref="M1210">IF(ROW()&lt;=ROWS(Table1[]), INDEX(Table1[ExpSalv], ROW()), INDEX(Table2[ExpSalv], ROW()-ROWS(Table1[])))</f>
        <v>0</v>
      </c>
      <c r="N1210" t="str" cm="1">
        <f t="array" ref="N1210">IF(ROW()&lt;=ROWS(Table1[]), INDEX(Table1[Agency], ROW()), INDEX(Table2[Agency], ROW()-ROWS(Table1[])))</f>
        <v>CDFW</v>
      </c>
      <c r="O1210" t="str" cm="1">
        <f t="array" ref="O1210">IF(ROW()&lt;=ROWS(Table1[]), INDEX(Table1[Notes], ROW()), INDEX(Table2[Comments], ROW()-ROWS(Table1[])))</f>
        <v>NA</v>
      </c>
    </row>
    <row r="1211" spans="1:15" x14ac:dyDescent="0.25">
      <c r="A1211" cm="1">
        <f t="array" ref="A1211">IF(ROW()&lt;=ROWS(Table1[]), INDEX(Table1[SurveyNo], ROW()), INDEX(Table2[SurveyNo], ROW()-ROWS(Table1[])))</f>
        <v>10</v>
      </c>
      <c r="B1211" s="23" t="str" cm="1">
        <f t="array" ref="B1211">IF(ROW()&lt;=ROWS(Table1[]), INDEX(Table1[Date], ROW()), INDEX(Table2[Date], ROW()-ROWS(Table1[])))</f>
        <v>2024-10-10T00:00:00Z</v>
      </c>
      <c r="C1211" cm="1">
        <f t="array" ref="C1211">IF(ROW()&lt;=ROWS(Table1[]), INDEX(Table1[SampleID], ROW()), INDEX(Table2[SampleID], ROW()-ROWS(Table1[])))</f>
        <v>0</v>
      </c>
      <c r="D1211" t="str" cm="1">
        <f t="array" ref="D1211">IF(ROW()&lt;=ROWS(Table1[]), INDEX(Table1[Survey], ROW()), INDEX(Table2[Survey], ROW()-ROWS(Table1[])))</f>
        <v>Bay Study</v>
      </c>
      <c r="E1211" cm="1">
        <f t="array" ref="E1211">IF(ROW()&lt;=ROWS(Table1[]), INDEX(Table1[Station Code], ROW()), INDEX(Table2[Station], ROW()-ROWS(Table1[])))</f>
        <v>345</v>
      </c>
      <c r="F1211" t="str" cm="1">
        <f t="array" ref="F1211">IF(ROW()&lt;=ROWS(Table1[]), INDEX(Table1[Region], ROW()), INDEX(Table2[Region], ROW()-ROWS(Table1[])))</f>
        <v>Bay</v>
      </c>
      <c r="G1211" cm="1">
        <f t="array" ref="G1211">IF(ROW()&lt;=ROWS(Table1[]), INDEX(Table1[Subregion], ROW()), INDEX(Table2[Subregion], ROW()-ROWS(Table1[])))</f>
        <v>0</v>
      </c>
      <c r="H1211" t="str" cm="1">
        <f t="array" ref="H1211">IF(ROW()&lt;=ROWS(Table1[]), INDEX(Table1[Stratum], ROW()), INDEX(Table2[Stratum], ROW()-ROWS(Table1[])))</f>
        <v>Bay</v>
      </c>
      <c r="I1211" cm="1">
        <f t="array" ref="I1211">IF(ROW()&lt;=ROWS(Table1[]), INDEX(Table1[Fork Length], ROW()), INDEX(Table2[Length], ROW()-ROWS(Table1[])))</f>
        <v>60</v>
      </c>
      <c r="J1211" cm="1">
        <f t="array" ref="J1211">IF(ROW()&lt;=ROWS(Table1[]), INDEX(Table1[Catch], ROW()), INDEX(Table2[Frequency], ROW()-ROWS(Table1[])))</f>
        <v>1</v>
      </c>
      <c r="K1211" t="str" cm="1">
        <f t="array" ref="K1211">IF(ROW()&lt;=ROWS(Table1[]), INDEX(Table1[Life Stage], ROW()), INDEX(Table2[Life Stage], ROW()-ROWS(Table1[])))</f>
        <v>Juvenile</v>
      </c>
      <c r="L1211" s="50" cm="1">
        <f t="array" ref="L1211">IF(ROW()&lt;=ROWS(Table1[]), INDEX(Table1[SalvageSum], ROW()), INDEX(Table2[SalvageSum], ROW()-ROWS(Table1[])))</f>
        <v>0</v>
      </c>
      <c r="M1211" s="50" cm="1">
        <f t="array" ref="M1211">IF(ROW()&lt;=ROWS(Table1[]), INDEX(Table1[ExpSalv], ROW()), INDEX(Table2[ExpSalv], ROW()-ROWS(Table1[])))</f>
        <v>0</v>
      </c>
      <c r="N1211" t="str" cm="1">
        <f t="array" ref="N1211">IF(ROW()&lt;=ROWS(Table1[]), INDEX(Table1[Agency], ROW()), INDEX(Table2[Agency], ROW()-ROWS(Table1[])))</f>
        <v>CDFW</v>
      </c>
      <c r="O1211" t="str" cm="1">
        <f t="array" ref="O1211">IF(ROW()&lt;=ROWS(Table1[]), INDEX(Table1[Notes], ROW()), INDEX(Table2[Comments], ROW()-ROWS(Table1[])))</f>
        <v>NA</v>
      </c>
    </row>
    <row r="1212" spans="1:15" x14ac:dyDescent="0.25">
      <c r="A1212" cm="1">
        <f t="array" ref="A1212">IF(ROW()&lt;=ROWS(Table1[]), INDEX(Table1[SurveyNo], ROW()), INDEX(Table2[SurveyNo], ROW()-ROWS(Table1[])))</f>
        <v>10</v>
      </c>
      <c r="B1212" s="23" t="str" cm="1">
        <f t="array" ref="B1212">IF(ROW()&lt;=ROWS(Table1[]), INDEX(Table1[Date], ROW()), INDEX(Table2[Date], ROW()-ROWS(Table1[])))</f>
        <v>2024-10-10T00:00:00Z</v>
      </c>
      <c r="C1212" cm="1">
        <f t="array" ref="C1212">IF(ROW()&lt;=ROWS(Table1[]), INDEX(Table1[SampleID], ROW()), INDEX(Table2[SampleID], ROW()-ROWS(Table1[])))</f>
        <v>0</v>
      </c>
      <c r="D1212" t="str" cm="1">
        <f t="array" ref="D1212">IF(ROW()&lt;=ROWS(Table1[]), INDEX(Table1[Survey], ROW()), INDEX(Table2[Survey], ROW()-ROWS(Table1[])))</f>
        <v>Bay Study</v>
      </c>
      <c r="E1212" cm="1">
        <f t="array" ref="E1212">IF(ROW()&lt;=ROWS(Table1[]), INDEX(Table1[Station Code], ROW()), INDEX(Table2[Station], ROW()-ROWS(Table1[])))</f>
        <v>346</v>
      </c>
      <c r="F1212" t="str" cm="1">
        <f t="array" ref="F1212">IF(ROW()&lt;=ROWS(Table1[]), INDEX(Table1[Region], ROW()), INDEX(Table2[Region], ROW()-ROWS(Table1[])))</f>
        <v>Far West</v>
      </c>
      <c r="G1212" cm="1">
        <f t="array" ref="G1212">IF(ROW()&lt;=ROWS(Table1[]), INDEX(Table1[Subregion], ROW()), INDEX(Table2[Subregion], ROW()-ROWS(Table1[])))</f>
        <v>0</v>
      </c>
      <c r="H1212" t="str" cm="1">
        <f t="array" ref="H1212">IF(ROW()&lt;=ROWS(Table1[]), INDEX(Table1[Stratum], ROW()), INDEX(Table2[Stratum], ROW()-ROWS(Table1[])))</f>
        <v>Western Delta</v>
      </c>
      <c r="I1212" cm="1">
        <f t="array" ref="I1212">IF(ROW()&lt;=ROWS(Table1[]), INDEX(Table1[Fork Length], ROW()), INDEX(Table2[Length], ROW()-ROWS(Table1[])))</f>
        <v>52</v>
      </c>
      <c r="J1212" cm="1">
        <f t="array" ref="J1212">IF(ROW()&lt;=ROWS(Table1[]), INDEX(Table1[Catch], ROW()), INDEX(Table2[Frequency], ROW()-ROWS(Table1[])))</f>
        <v>1</v>
      </c>
      <c r="K1212" t="str" cm="1">
        <f t="array" ref="K1212">IF(ROW()&lt;=ROWS(Table1[]), INDEX(Table1[Life Stage], ROW()), INDEX(Table2[Life Stage], ROW()-ROWS(Table1[])))</f>
        <v>Juvenile</v>
      </c>
      <c r="L1212" s="50" cm="1">
        <f t="array" ref="L1212">IF(ROW()&lt;=ROWS(Table1[]), INDEX(Table1[SalvageSum], ROW()), INDEX(Table2[SalvageSum], ROW()-ROWS(Table1[])))</f>
        <v>0</v>
      </c>
      <c r="M1212" s="50" cm="1">
        <f t="array" ref="M1212">IF(ROW()&lt;=ROWS(Table1[]), INDEX(Table1[ExpSalv], ROW()), INDEX(Table2[ExpSalv], ROW()-ROWS(Table1[])))</f>
        <v>0</v>
      </c>
      <c r="N1212" t="str" cm="1">
        <f t="array" ref="N1212">IF(ROW()&lt;=ROWS(Table1[]), INDEX(Table1[Agency], ROW()), INDEX(Table2[Agency], ROW()-ROWS(Table1[])))</f>
        <v>CDFW</v>
      </c>
      <c r="O1212" t="str" cm="1">
        <f t="array" ref="O1212">IF(ROW()&lt;=ROWS(Table1[]), INDEX(Table1[Notes], ROW()), INDEX(Table2[Comments], ROW()-ROWS(Table1[])))</f>
        <v>NA</v>
      </c>
    </row>
    <row r="1213" spans="1:15" x14ac:dyDescent="0.25">
      <c r="A1213" cm="1">
        <f t="array" ref="A1213">IF(ROW()&lt;=ROWS(Table1[]), INDEX(Table1[SurveyNo], ROW()), INDEX(Table2[SurveyNo], ROW()-ROWS(Table1[])))</f>
        <v>10</v>
      </c>
      <c r="B1213" s="23" t="str" cm="1">
        <f t="array" ref="B1213">IF(ROW()&lt;=ROWS(Table1[]), INDEX(Table1[Date], ROW()), INDEX(Table2[Date], ROW()-ROWS(Table1[])))</f>
        <v>2024-10-10T00:00:00Z</v>
      </c>
      <c r="C1213" cm="1">
        <f t="array" ref="C1213">IF(ROW()&lt;=ROWS(Table1[]), INDEX(Table1[SampleID], ROW()), INDEX(Table2[SampleID], ROW()-ROWS(Table1[])))</f>
        <v>0</v>
      </c>
      <c r="D1213" t="str" cm="1">
        <f t="array" ref="D1213">IF(ROW()&lt;=ROWS(Table1[]), INDEX(Table1[Survey], ROW()), INDEX(Table2[Survey], ROW()-ROWS(Table1[])))</f>
        <v>Bay Study</v>
      </c>
      <c r="E1213" cm="1">
        <f t="array" ref="E1213">IF(ROW()&lt;=ROWS(Table1[]), INDEX(Table1[Station Code], ROW()), INDEX(Table2[Station], ROW()-ROWS(Table1[])))</f>
        <v>346</v>
      </c>
      <c r="F1213" t="str" cm="1">
        <f t="array" ref="F1213">IF(ROW()&lt;=ROWS(Table1[]), INDEX(Table1[Region], ROW()), INDEX(Table2[Region], ROW()-ROWS(Table1[])))</f>
        <v>Far West</v>
      </c>
      <c r="G1213" cm="1">
        <f t="array" ref="G1213">IF(ROW()&lt;=ROWS(Table1[]), INDEX(Table1[Subregion], ROW()), INDEX(Table2[Subregion], ROW()-ROWS(Table1[])))</f>
        <v>0</v>
      </c>
      <c r="H1213" t="str" cm="1">
        <f t="array" ref="H1213">IF(ROW()&lt;=ROWS(Table1[]), INDEX(Table1[Stratum], ROW()), INDEX(Table2[Stratum], ROW()-ROWS(Table1[])))</f>
        <v>Western Delta</v>
      </c>
      <c r="I1213" cm="1">
        <f t="array" ref="I1213">IF(ROW()&lt;=ROWS(Table1[]), INDEX(Table1[Fork Length], ROW()), INDEX(Table2[Length], ROW()-ROWS(Table1[])))</f>
        <v>55</v>
      </c>
      <c r="J1213" cm="1">
        <f t="array" ref="J1213">IF(ROW()&lt;=ROWS(Table1[]), INDEX(Table1[Catch], ROW()), INDEX(Table2[Frequency], ROW()-ROWS(Table1[])))</f>
        <v>1</v>
      </c>
      <c r="K1213" t="str" cm="1">
        <f t="array" ref="K1213">IF(ROW()&lt;=ROWS(Table1[]), INDEX(Table1[Life Stage], ROW()), INDEX(Table2[Life Stage], ROW()-ROWS(Table1[])))</f>
        <v>Juvenile</v>
      </c>
      <c r="L1213" s="50" cm="1">
        <f t="array" ref="L1213">IF(ROW()&lt;=ROWS(Table1[]), INDEX(Table1[SalvageSum], ROW()), INDEX(Table2[SalvageSum], ROW()-ROWS(Table1[])))</f>
        <v>0</v>
      </c>
      <c r="M1213" s="50" cm="1">
        <f t="array" ref="M1213">IF(ROW()&lt;=ROWS(Table1[]), INDEX(Table1[ExpSalv], ROW()), INDEX(Table2[ExpSalv], ROW()-ROWS(Table1[])))</f>
        <v>0</v>
      </c>
      <c r="N1213" t="str" cm="1">
        <f t="array" ref="N1213">IF(ROW()&lt;=ROWS(Table1[]), INDEX(Table1[Agency], ROW()), INDEX(Table2[Agency], ROW()-ROWS(Table1[])))</f>
        <v>CDFW</v>
      </c>
      <c r="O1213" t="str" cm="1">
        <f t="array" ref="O1213">IF(ROW()&lt;=ROWS(Table1[]), INDEX(Table1[Notes], ROW()), INDEX(Table2[Comments], ROW()-ROWS(Table1[])))</f>
        <v>NA</v>
      </c>
    </row>
    <row r="1214" spans="1:15" x14ac:dyDescent="0.25">
      <c r="A1214" cm="1">
        <f t="array" ref="A1214">IF(ROW()&lt;=ROWS(Table1[]), INDEX(Table1[SurveyNo], ROW()), INDEX(Table2[SurveyNo], ROW()-ROWS(Table1[])))</f>
        <v>10</v>
      </c>
      <c r="B1214" s="23" t="str" cm="1">
        <f t="array" ref="B1214">IF(ROW()&lt;=ROWS(Table1[]), INDEX(Table1[Date], ROW()), INDEX(Table2[Date], ROW()-ROWS(Table1[])))</f>
        <v>2024-10-10T00:00:00Z</v>
      </c>
      <c r="C1214" cm="1">
        <f t="array" ref="C1214">IF(ROW()&lt;=ROWS(Table1[]), INDEX(Table1[SampleID], ROW()), INDEX(Table2[SampleID], ROW()-ROWS(Table1[])))</f>
        <v>0</v>
      </c>
      <c r="D1214" t="str" cm="1">
        <f t="array" ref="D1214">IF(ROW()&lt;=ROWS(Table1[]), INDEX(Table1[Survey], ROW()), INDEX(Table2[Survey], ROW()-ROWS(Table1[])))</f>
        <v>Bay Study</v>
      </c>
      <c r="E1214" cm="1">
        <f t="array" ref="E1214">IF(ROW()&lt;=ROWS(Table1[]), INDEX(Table1[Station Code], ROW()), INDEX(Table2[Station], ROW()-ROWS(Table1[])))</f>
        <v>346</v>
      </c>
      <c r="F1214" t="str" cm="1">
        <f t="array" ref="F1214">IF(ROW()&lt;=ROWS(Table1[]), INDEX(Table1[Region], ROW()), INDEX(Table2[Region], ROW()-ROWS(Table1[])))</f>
        <v>Far West</v>
      </c>
      <c r="G1214" cm="1">
        <f t="array" ref="G1214">IF(ROW()&lt;=ROWS(Table1[]), INDEX(Table1[Subregion], ROW()), INDEX(Table2[Subregion], ROW()-ROWS(Table1[])))</f>
        <v>0</v>
      </c>
      <c r="H1214" t="str" cm="1">
        <f t="array" ref="H1214">IF(ROW()&lt;=ROWS(Table1[]), INDEX(Table1[Stratum], ROW()), INDEX(Table2[Stratum], ROW()-ROWS(Table1[])))</f>
        <v>Western Delta</v>
      </c>
      <c r="I1214" cm="1">
        <f t="array" ref="I1214">IF(ROW()&lt;=ROWS(Table1[]), INDEX(Table1[Fork Length], ROW()), INDEX(Table2[Length], ROW()-ROWS(Table1[])))</f>
        <v>60</v>
      </c>
      <c r="J1214" cm="1">
        <f t="array" ref="J1214">IF(ROW()&lt;=ROWS(Table1[]), INDEX(Table1[Catch], ROW()), INDEX(Table2[Frequency], ROW()-ROWS(Table1[])))</f>
        <v>1</v>
      </c>
      <c r="K1214" t="str" cm="1">
        <f t="array" ref="K1214">IF(ROW()&lt;=ROWS(Table1[]), INDEX(Table1[Life Stage], ROW()), INDEX(Table2[Life Stage], ROW()-ROWS(Table1[])))</f>
        <v>Juvenile</v>
      </c>
      <c r="L1214" s="50" cm="1">
        <f t="array" ref="L1214">IF(ROW()&lt;=ROWS(Table1[]), INDEX(Table1[SalvageSum], ROW()), INDEX(Table2[SalvageSum], ROW()-ROWS(Table1[])))</f>
        <v>0</v>
      </c>
      <c r="M1214" s="50" cm="1">
        <f t="array" ref="M1214">IF(ROW()&lt;=ROWS(Table1[]), INDEX(Table1[ExpSalv], ROW()), INDEX(Table2[ExpSalv], ROW()-ROWS(Table1[])))</f>
        <v>0</v>
      </c>
      <c r="N1214" t="str" cm="1">
        <f t="array" ref="N1214">IF(ROW()&lt;=ROWS(Table1[]), INDEX(Table1[Agency], ROW()), INDEX(Table2[Agency], ROW()-ROWS(Table1[])))</f>
        <v>CDFW</v>
      </c>
      <c r="O1214" t="str" cm="1">
        <f t="array" ref="O1214">IF(ROW()&lt;=ROWS(Table1[]), INDEX(Table1[Notes], ROW()), INDEX(Table2[Comments], ROW()-ROWS(Table1[])))</f>
        <v>NA</v>
      </c>
    </row>
    <row r="1215" spans="1:15" x14ac:dyDescent="0.25">
      <c r="A1215" cm="1">
        <f t="array" ref="A1215">IF(ROW()&lt;=ROWS(Table1[]), INDEX(Table1[SurveyNo], ROW()), INDEX(Table2[SurveyNo], ROW()-ROWS(Table1[])))</f>
        <v>10</v>
      </c>
      <c r="B1215" s="23" t="str" cm="1">
        <f t="array" ref="B1215">IF(ROW()&lt;=ROWS(Table1[]), INDEX(Table1[Date], ROW()), INDEX(Table2[Date], ROW()-ROWS(Table1[])))</f>
        <v>2024-10-10T00:00:00Z</v>
      </c>
      <c r="C1215" cm="1">
        <f t="array" ref="C1215">IF(ROW()&lt;=ROWS(Table1[]), INDEX(Table1[SampleID], ROW()), INDEX(Table2[SampleID], ROW()-ROWS(Table1[])))</f>
        <v>0</v>
      </c>
      <c r="D1215" t="str" cm="1">
        <f t="array" ref="D1215">IF(ROW()&lt;=ROWS(Table1[]), INDEX(Table1[Survey], ROW()), INDEX(Table2[Survey], ROW()-ROWS(Table1[])))</f>
        <v>Bay Study</v>
      </c>
      <c r="E1215" cm="1">
        <f t="array" ref="E1215">IF(ROW()&lt;=ROWS(Table1[]), INDEX(Table1[Station Code], ROW()), INDEX(Table2[Station], ROW()-ROWS(Table1[])))</f>
        <v>346</v>
      </c>
      <c r="F1215" t="str" cm="1">
        <f t="array" ref="F1215">IF(ROW()&lt;=ROWS(Table1[]), INDEX(Table1[Region], ROW()), INDEX(Table2[Region], ROW()-ROWS(Table1[])))</f>
        <v>Far West</v>
      </c>
      <c r="G1215" cm="1">
        <f t="array" ref="G1215">IF(ROW()&lt;=ROWS(Table1[]), INDEX(Table1[Subregion], ROW()), INDEX(Table2[Subregion], ROW()-ROWS(Table1[])))</f>
        <v>0</v>
      </c>
      <c r="H1215" t="str" cm="1">
        <f t="array" ref="H1215">IF(ROW()&lt;=ROWS(Table1[]), INDEX(Table1[Stratum], ROW()), INDEX(Table2[Stratum], ROW()-ROWS(Table1[])))</f>
        <v>Western Delta</v>
      </c>
      <c r="I1215" cm="1">
        <f t="array" ref="I1215">IF(ROW()&lt;=ROWS(Table1[]), INDEX(Table1[Fork Length], ROW()), INDEX(Table2[Length], ROW()-ROWS(Table1[])))</f>
        <v>61</v>
      </c>
      <c r="J1215" cm="1">
        <f t="array" ref="J1215">IF(ROW()&lt;=ROWS(Table1[]), INDEX(Table1[Catch], ROW()), INDEX(Table2[Frequency], ROW()-ROWS(Table1[])))</f>
        <v>1</v>
      </c>
      <c r="K1215" t="str" cm="1">
        <f t="array" ref="K1215">IF(ROW()&lt;=ROWS(Table1[]), INDEX(Table1[Life Stage], ROW()), INDEX(Table2[Life Stage], ROW()-ROWS(Table1[])))</f>
        <v>Juvenile</v>
      </c>
      <c r="L1215" s="50" cm="1">
        <f t="array" ref="L1215">IF(ROW()&lt;=ROWS(Table1[]), INDEX(Table1[SalvageSum], ROW()), INDEX(Table2[SalvageSum], ROW()-ROWS(Table1[])))</f>
        <v>0</v>
      </c>
      <c r="M1215" s="50" cm="1">
        <f t="array" ref="M1215">IF(ROW()&lt;=ROWS(Table1[]), INDEX(Table1[ExpSalv], ROW()), INDEX(Table2[ExpSalv], ROW()-ROWS(Table1[])))</f>
        <v>0</v>
      </c>
      <c r="N1215" t="str" cm="1">
        <f t="array" ref="N1215">IF(ROW()&lt;=ROWS(Table1[]), INDEX(Table1[Agency], ROW()), INDEX(Table2[Agency], ROW()-ROWS(Table1[])))</f>
        <v>CDFW</v>
      </c>
      <c r="O1215" t="str" cm="1">
        <f t="array" ref="O1215">IF(ROW()&lt;=ROWS(Table1[]), INDEX(Table1[Notes], ROW()), INDEX(Table2[Comments], ROW()-ROWS(Table1[])))</f>
        <v>NA</v>
      </c>
    </row>
    <row r="1216" spans="1:15" x14ac:dyDescent="0.25">
      <c r="A1216" cm="1">
        <f t="array" ref="A1216">IF(ROW()&lt;=ROWS(Table1[]), INDEX(Table1[SurveyNo], ROW()), INDEX(Table2[SurveyNo], ROW()-ROWS(Table1[])))</f>
        <v>10</v>
      </c>
      <c r="B1216" s="23" t="str" cm="1">
        <f t="array" ref="B1216">IF(ROW()&lt;=ROWS(Table1[]), INDEX(Table1[Date], ROW()), INDEX(Table2[Date], ROW()-ROWS(Table1[])))</f>
        <v>2024-10-10T00:00:00Z</v>
      </c>
      <c r="C1216" cm="1">
        <f t="array" ref="C1216">IF(ROW()&lt;=ROWS(Table1[]), INDEX(Table1[SampleID], ROW()), INDEX(Table2[SampleID], ROW()-ROWS(Table1[])))</f>
        <v>0</v>
      </c>
      <c r="D1216" t="str" cm="1">
        <f t="array" ref="D1216">IF(ROW()&lt;=ROWS(Table1[]), INDEX(Table1[Survey], ROW()), INDEX(Table2[Survey], ROW()-ROWS(Table1[])))</f>
        <v>Bay Study</v>
      </c>
      <c r="E1216" cm="1">
        <f t="array" ref="E1216">IF(ROW()&lt;=ROWS(Table1[]), INDEX(Table1[Station Code], ROW()), INDEX(Table2[Station], ROW()-ROWS(Table1[])))</f>
        <v>346</v>
      </c>
      <c r="F1216" t="str" cm="1">
        <f t="array" ref="F1216">IF(ROW()&lt;=ROWS(Table1[]), INDEX(Table1[Region], ROW()), INDEX(Table2[Region], ROW()-ROWS(Table1[])))</f>
        <v>Far West</v>
      </c>
      <c r="G1216" cm="1">
        <f t="array" ref="G1216">IF(ROW()&lt;=ROWS(Table1[]), INDEX(Table1[Subregion], ROW()), INDEX(Table2[Subregion], ROW()-ROWS(Table1[])))</f>
        <v>0</v>
      </c>
      <c r="H1216" t="str" cm="1">
        <f t="array" ref="H1216">IF(ROW()&lt;=ROWS(Table1[]), INDEX(Table1[Stratum], ROW()), INDEX(Table2[Stratum], ROW()-ROWS(Table1[])))</f>
        <v>Western Delta</v>
      </c>
      <c r="I1216" cm="1">
        <f t="array" ref="I1216">IF(ROW()&lt;=ROWS(Table1[]), INDEX(Table1[Fork Length], ROW()), INDEX(Table2[Length], ROW()-ROWS(Table1[])))</f>
        <v>94</v>
      </c>
      <c r="J1216" cm="1">
        <f t="array" ref="J1216">IF(ROW()&lt;=ROWS(Table1[]), INDEX(Table1[Catch], ROW()), INDEX(Table2[Frequency], ROW()-ROWS(Table1[])))</f>
        <v>1</v>
      </c>
      <c r="K1216" t="str" cm="1">
        <f t="array" ref="K1216">IF(ROW()&lt;=ROWS(Table1[]), INDEX(Table1[Life Stage], ROW()), INDEX(Table2[Life Stage], ROW()-ROWS(Table1[])))</f>
        <v>Adult</v>
      </c>
      <c r="L1216" s="50" cm="1">
        <f t="array" ref="L1216">IF(ROW()&lt;=ROWS(Table1[]), INDEX(Table1[SalvageSum], ROW()), INDEX(Table2[SalvageSum], ROW()-ROWS(Table1[])))</f>
        <v>0</v>
      </c>
      <c r="M1216" s="50" cm="1">
        <f t="array" ref="M1216">IF(ROW()&lt;=ROWS(Table1[]), INDEX(Table1[ExpSalv], ROW()), INDEX(Table2[ExpSalv], ROW()-ROWS(Table1[])))</f>
        <v>0</v>
      </c>
      <c r="N1216" t="str" cm="1">
        <f t="array" ref="N1216">IF(ROW()&lt;=ROWS(Table1[]), INDEX(Table1[Agency], ROW()), INDEX(Table2[Agency], ROW()-ROWS(Table1[])))</f>
        <v>CDFW</v>
      </c>
      <c r="O1216" t="str" cm="1">
        <f t="array" ref="O1216">IF(ROW()&lt;=ROWS(Table1[]), INDEX(Table1[Notes], ROW()), INDEX(Table2[Comments], ROW()-ROWS(Table1[])))</f>
        <v>NA</v>
      </c>
    </row>
    <row r="1217" spans="1:15" x14ac:dyDescent="0.25">
      <c r="A1217" cm="1">
        <f t="array" ref="A1217">IF(ROW()&lt;=ROWS(Table1[]), INDEX(Table1[SurveyNo], ROW()), INDEX(Table2[SurveyNo], ROW()-ROWS(Table1[])))</f>
        <v>10</v>
      </c>
      <c r="B1217" s="23" t="str" cm="1">
        <f t="array" ref="B1217">IF(ROW()&lt;=ROWS(Table1[]), INDEX(Table1[Date], ROW()), INDEX(Table2[Date], ROW()-ROWS(Table1[])))</f>
        <v>2024-10-10T00:00:00Z</v>
      </c>
      <c r="C1217" cm="1">
        <f t="array" ref="C1217">IF(ROW()&lt;=ROWS(Table1[]), INDEX(Table1[SampleID], ROW()), INDEX(Table2[SampleID], ROW()-ROWS(Table1[])))</f>
        <v>0</v>
      </c>
      <c r="D1217" t="str" cm="1">
        <f t="array" ref="D1217">IF(ROW()&lt;=ROWS(Table1[]), INDEX(Table1[Survey], ROW()), INDEX(Table2[Survey], ROW()-ROWS(Table1[])))</f>
        <v>Bay Study</v>
      </c>
      <c r="E1217" cm="1">
        <f t="array" ref="E1217">IF(ROW()&lt;=ROWS(Table1[]), INDEX(Table1[Station Code], ROW()), INDEX(Table2[Station], ROW()-ROWS(Table1[])))</f>
        <v>346</v>
      </c>
      <c r="F1217" t="str" cm="1">
        <f t="array" ref="F1217">IF(ROW()&lt;=ROWS(Table1[]), INDEX(Table1[Region], ROW()), INDEX(Table2[Region], ROW()-ROWS(Table1[])))</f>
        <v>Far West</v>
      </c>
      <c r="G1217" cm="1">
        <f t="array" ref="G1217">IF(ROW()&lt;=ROWS(Table1[]), INDEX(Table1[Subregion], ROW()), INDEX(Table2[Subregion], ROW()-ROWS(Table1[])))</f>
        <v>0</v>
      </c>
      <c r="H1217" t="str" cm="1">
        <f t="array" ref="H1217">IF(ROW()&lt;=ROWS(Table1[]), INDEX(Table1[Stratum], ROW()), INDEX(Table2[Stratum], ROW()-ROWS(Table1[])))</f>
        <v>Western Delta</v>
      </c>
      <c r="I1217" cm="1">
        <f t="array" ref="I1217">IF(ROW()&lt;=ROWS(Table1[]), INDEX(Table1[Fork Length], ROW()), INDEX(Table2[Length], ROW()-ROWS(Table1[])))</f>
        <v>42</v>
      </c>
      <c r="J1217" cm="1">
        <f t="array" ref="J1217">IF(ROW()&lt;=ROWS(Table1[]), INDEX(Table1[Catch], ROW()), INDEX(Table2[Frequency], ROW()-ROWS(Table1[])))</f>
        <v>1</v>
      </c>
      <c r="K1217" t="str" cm="1">
        <f t="array" ref="K1217">IF(ROW()&lt;=ROWS(Table1[]), INDEX(Table1[Life Stage], ROW()), INDEX(Table2[Life Stage], ROW()-ROWS(Table1[])))</f>
        <v>Juvenile</v>
      </c>
      <c r="L1217" s="50" cm="1">
        <f t="array" ref="L1217">IF(ROW()&lt;=ROWS(Table1[]), INDEX(Table1[SalvageSum], ROW()), INDEX(Table2[SalvageSum], ROW()-ROWS(Table1[])))</f>
        <v>0</v>
      </c>
      <c r="M1217" s="50" cm="1">
        <f t="array" ref="M1217">IF(ROW()&lt;=ROWS(Table1[]), INDEX(Table1[ExpSalv], ROW()), INDEX(Table2[ExpSalv], ROW()-ROWS(Table1[])))</f>
        <v>0</v>
      </c>
      <c r="N1217" t="str" cm="1">
        <f t="array" ref="N1217">IF(ROW()&lt;=ROWS(Table1[]), INDEX(Table1[Agency], ROW()), INDEX(Table2[Agency], ROW()-ROWS(Table1[])))</f>
        <v>CDFW</v>
      </c>
      <c r="O1217" t="str" cm="1">
        <f t="array" ref="O1217">IF(ROW()&lt;=ROWS(Table1[]), INDEX(Table1[Notes], ROW()), INDEX(Table2[Comments], ROW()-ROWS(Table1[])))</f>
        <v>NA</v>
      </c>
    </row>
    <row r="1218" spans="1:15" x14ac:dyDescent="0.25">
      <c r="A1218" cm="1">
        <f t="array" ref="A1218">IF(ROW()&lt;=ROWS(Table1[]), INDEX(Table1[SurveyNo], ROW()), INDEX(Table2[SurveyNo], ROW()-ROWS(Table1[])))</f>
        <v>10</v>
      </c>
      <c r="B1218" s="23" t="str" cm="1">
        <f t="array" ref="B1218">IF(ROW()&lt;=ROWS(Table1[]), INDEX(Table1[Date], ROW()), INDEX(Table2[Date], ROW()-ROWS(Table1[])))</f>
        <v>2024-10-09T00:00:00Z</v>
      </c>
      <c r="C1218" cm="1">
        <f t="array" ref="C1218">IF(ROW()&lt;=ROWS(Table1[]), INDEX(Table1[SampleID], ROW()), INDEX(Table2[SampleID], ROW()-ROWS(Table1[])))</f>
        <v>0</v>
      </c>
      <c r="D1218" t="str" cm="1">
        <f t="array" ref="D1218">IF(ROW()&lt;=ROWS(Table1[]), INDEX(Table1[Survey], ROW()), INDEX(Table2[Survey], ROW()-ROWS(Table1[])))</f>
        <v>Bay Study</v>
      </c>
      <c r="E1218" cm="1">
        <f t="array" ref="E1218">IF(ROW()&lt;=ROWS(Table1[]), INDEX(Table1[Station Code], ROW()), INDEX(Table2[Station], ROW()-ROWS(Table1[])))</f>
        <v>427</v>
      </c>
      <c r="F1218" t="str" cm="1">
        <f t="array" ref="F1218">IF(ROW()&lt;=ROWS(Table1[]), INDEX(Table1[Region], ROW()), INDEX(Table2[Region], ROW()-ROWS(Table1[])))</f>
        <v>Far West</v>
      </c>
      <c r="G1218" cm="1">
        <f t="array" ref="G1218">IF(ROW()&lt;=ROWS(Table1[]), INDEX(Table1[Subregion], ROW()), INDEX(Table2[Subregion], ROW()-ROWS(Table1[])))</f>
        <v>0</v>
      </c>
      <c r="H1218" t="str" cm="1">
        <f t="array" ref="H1218">IF(ROW()&lt;=ROWS(Table1[]), INDEX(Table1[Stratum], ROW()), INDEX(Table2[Stratum], ROW()-ROWS(Table1[])))</f>
        <v>Western Delta</v>
      </c>
      <c r="I1218" cm="1">
        <f t="array" ref="I1218">IF(ROW()&lt;=ROWS(Table1[]), INDEX(Table1[Fork Length], ROW()), INDEX(Table2[Length], ROW()-ROWS(Table1[])))</f>
        <v>50</v>
      </c>
      <c r="J1218" cm="1">
        <f t="array" ref="J1218">IF(ROW()&lt;=ROWS(Table1[]), INDEX(Table1[Catch], ROW()), INDEX(Table2[Frequency], ROW()-ROWS(Table1[])))</f>
        <v>1</v>
      </c>
      <c r="K1218" t="str" cm="1">
        <f t="array" ref="K1218">IF(ROW()&lt;=ROWS(Table1[]), INDEX(Table1[Life Stage], ROW()), INDEX(Table2[Life Stage], ROW()-ROWS(Table1[])))</f>
        <v>Juvenile</v>
      </c>
      <c r="L1218" s="50" cm="1">
        <f t="array" ref="L1218">IF(ROW()&lt;=ROWS(Table1[]), INDEX(Table1[SalvageSum], ROW()), INDEX(Table2[SalvageSum], ROW()-ROWS(Table1[])))</f>
        <v>0</v>
      </c>
      <c r="M1218" s="50" cm="1">
        <f t="array" ref="M1218">IF(ROW()&lt;=ROWS(Table1[]), INDEX(Table1[ExpSalv], ROW()), INDEX(Table2[ExpSalv], ROW()-ROWS(Table1[])))</f>
        <v>0</v>
      </c>
      <c r="N1218" t="str" cm="1">
        <f t="array" ref="N1218">IF(ROW()&lt;=ROWS(Table1[]), INDEX(Table1[Agency], ROW()), INDEX(Table2[Agency], ROW()-ROWS(Table1[])))</f>
        <v>CDFW</v>
      </c>
      <c r="O1218" t="str" cm="1">
        <f t="array" ref="O1218">IF(ROW()&lt;=ROWS(Table1[]), INDEX(Table1[Notes], ROW()), INDEX(Table2[Comments], ROW()-ROWS(Table1[])))</f>
        <v>NA</v>
      </c>
    </row>
    <row r="1219" spans="1:15" x14ac:dyDescent="0.25">
      <c r="A1219" cm="1">
        <f t="array" ref="A1219">IF(ROW()&lt;=ROWS(Table1[]), INDEX(Table1[SurveyNo], ROW()), INDEX(Table2[SurveyNo], ROW()-ROWS(Table1[])))</f>
        <v>10</v>
      </c>
      <c r="B1219" s="23" t="str" cm="1">
        <f t="array" ref="B1219">IF(ROW()&lt;=ROWS(Table1[]), INDEX(Table1[Date], ROW()), INDEX(Table2[Date], ROW()-ROWS(Table1[])))</f>
        <v>2024-10-09T00:00:00Z</v>
      </c>
      <c r="C1219" cm="1">
        <f t="array" ref="C1219">IF(ROW()&lt;=ROWS(Table1[]), INDEX(Table1[SampleID], ROW()), INDEX(Table2[SampleID], ROW()-ROWS(Table1[])))</f>
        <v>0</v>
      </c>
      <c r="D1219" t="str" cm="1">
        <f t="array" ref="D1219">IF(ROW()&lt;=ROWS(Table1[]), INDEX(Table1[Survey], ROW()), INDEX(Table2[Survey], ROW()-ROWS(Table1[])))</f>
        <v>Bay Study</v>
      </c>
      <c r="E1219" cm="1">
        <f t="array" ref="E1219">IF(ROW()&lt;=ROWS(Table1[]), INDEX(Table1[Station Code], ROW()), INDEX(Table2[Station], ROW()-ROWS(Table1[])))</f>
        <v>429</v>
      </c>
      <c r="F1219" t="str" cm="1">
        <f t="array" ref="F1219">IF(ROW()&lt;=ROWS(Table1[]), INDEX(Table1[Region], ROW()), INDEX(Table2[Region], ROW()-ROWS(Table1[])))</f>
        <v>Far West</v>
      </c>
      <c r="G1219" cm="1">
        <f t="array" ref="G1219">IF(ROW()&lt;=ROWS(Table1[]), INDEX(Table1[Subregion], ROW()), INDEX(Table2[Subregion], ROW()-ROWS(Table1[])))</f>
        <v>0</v>
      </c>
      <c r="H1219" t="str" cm="1">
        <f t="array" ref="H1219">IF(ROW()&lt;=ROWS(Table1[]), INDEX(Table1[Stratum], ROW()), INDEX(Table2[Stratum], ROW()-ROWS(Table1[])))</f>
        <v>Suisun Bay</v>
      </c>
      <c r="I1219" cm="1">
        <f t="array" ref="I1219">IF(ROW()&lt;=ROWS(Table1[]), INDEX(Table1[Fork Length], ROW()), INDEX(Table2[Length], ROW()-ROWS(Table1[])))</f>
        <v>59</v>
      </c>
      <c r="J1219" cm="1">
        <f t="array" ref="J1219">IF(ROW()&lt;=ROWS(Table1[]), INDEX(Table1[Catch], ROW()), INDEX(Table2[Frequency], ROW()-ROWS(Table1[])))</f>
        <v>2</v>
      </c>
      <c r="K1219" t="str" cm="1">
        <f t="array" ref="K1219">IF(ROW()&lt;=ROWS(Table1[]), INDEX(Table1[Life Stage], ROW()), INDEX(Table2[Life Stage], ROW()-ROWS(Table1[])))</f>
        <v>Juvenile</v>
      </c>
      <c r="L1219" s="50" cm="1">
        <f t="array" ref="L1219">IF(ROW()&lt;=ROWS(Table1[]), INDEX(Table1[SalvageSum], ROW()), INDEX(Table2[SalvageSum], ROW()-ROWS(Table1[])))</f>
        <v>0</v>
      </c>
      <c r="M1219" s="50" cm="1">
        <f t="array" ref="M1219">IF(ROW()&lt;=ROWS(Table1[]), INDEX(Table1[ExpSalv], ROW()), INDEX(Table2[ExpSalv], ROW()-ROWS(Table1[])))</f>
        <v>0</v>
      </c>
      <c r="N1219" t="str" cm="1">
        <f t="array" ref="N1219">IF(ROW()&lt;=ROWS(Table1[]), INDEX(Table1[Agency], ROW()), INDEX(Table2[Agency], ROW()-ROWS(Table1[])))</f>
        <v>CDFW</v>
      </c>
      <c r="O1219" t="str" cm="1">
        <f t="array" ref="O1219">IF(ROW()&lt;=ROWS(Table1[]), INDEX(Table1[Notes], ROW()), INDEX(Table2[Comments], ROW()-ROWS(Table1[])))</f>
        <v>NA</v>
      </c>
    </row>
    <row r="1220" spans="1:15" x14ac:dyDescent="0.25">
      <c r="A1220" cm="1">
        <f t="array" ref="A1220">IF(ROW()&lt;=ROWS(Table1[]), INDEX(Table1[SurveyNo], ROW()), INDEX(Table2[SurveyNo], ROW()-ROWS(Table1[])))</f>
        <v>10</v>
      </c>
      <c r="B1220" s="23" t="str" cm="1">
        <f t="array" ref="B1220">IF(ROW()&lt;=ROWS(Table1[]), INDEX(Table1[Date], ROW()), INDEX(Table2[Date], ROW()-ROWS(Table1[])))</f>
        <v>2024-10-09T00:00:00Z</v>
      </c>
      <c r="C1220" cm="1">
        <f t="array" ref="C1220">IF(ROW()&lt;=ROWS(Table1[]), INDEX(Table1[SampleID], ROW()), INDEX(Table2[SampleID], ROW()-ROWS(Table1[])))</f>
        <v>0</v>
      </c>
      <c r="D1220" t="str" cm="1">
        <f t="array" ref="D1220">IF(ROW()&lt;=ROWS(Table1[]), INDEX(Table1[Survey], ROW()), INDEX(Table2[Survey], ROW()-ROWS(Table1[])))</f>
        <v>Bay Study</v>
      </c>
      <c r="E1220" cm="1">
        <f t="array" ref="E1220">IF(ROW()&lt;=ROWS(Table1[]), INDEX(Table1[Station Code], ROW()), INDEX(Table2[Station], ROW()-ROWS(Table1[])))</f>
        <v>535</v>
      </c>
      <c r="F1220" t="str" cm="1">
        <f t="array" ref="F1220">IF(ROW()&lt;=ROWS(Table1[]), INDEX(Table1[Region], ROW()), INDEX(Table2[Region], ROW()-ROWS(Table1[])))</f>
        <v>West</v>
      </c>
      <c r="G1220" cm="1">
        <f t="array" ref="G1220">IF(ROW()&lt;=ROWS(Table1[]), INDEX(Table1[Subregion], ROW()), INDEX(Table2[Subregion], ROW()-ROWS(Table1[])))</f>
        <v>0</v>
      </c>
      <c r="H1220" t="str" cm="1">
        <f t="array" ref="H1220">IF(ROW()&lt;=ROWS(Table1[]), INDEX(Table1[Stratum], ROW()), INDEX(Table2[Stratum], ROW()-ROWS(Table1[])))</f>
        <v>Suisun Bay</v>
      </c>
      <c r="I1220" cm="1">
        <f t="array" ref="I1220">IF(ROW()&lt;=ROWS(Table1[]), INDEX(Table1[Fork Length], ROW()), INDEX(Table2[Length], ROW()-ROWS(Table1[])))</f>
        <v>50</v>
      </c>
      <c r="J1220" cm="1">
        <f t="array" ref="J1220">IF(ROW()&lt;=ROWS(Table1[]), INDEX(Table1[Catch], ROW()), INDEX(Table2[Frequency], ROW()-ROWS(Table1[])))</f>
        <v>1</v>
      </c>
      <c r="K1220" t="str" cm="1">
        <f t="array" ref="K1220">IF(ROW()&lt;=ROWS(Table1[]), INDEX(Table1[Life Stage], ROW()), INDEX(Table2[Life Stage], ROW()-ROWS(Table1[])))</f>
        <v>Juvenile</v>
      </c>
      <c r="L1220" s="50" cm="1">
        <f t="array" ref="L1220">IF(ROW()&lt;=ROWS(Table1[]), INDEX(Table1[SalvageSum], ROW()), INDEX(Table2[SalvageSum], ROW()-ROWS(Table1[])))</f>
        <v>0</v>
      </c>
      <c r="M1220" s="50" cm="1">
        <f t="array" ref="M1220">IF(ROW()&lt;=ROWS(Table1[]), INDEX(Table1[ExpSalv], ROW()), INDEX(Table2[ExpSalv], ROW()-ROWS(Table1[])))</f>
        <v>0</v>
      </c>
      <c r="N1220" t="str" cm="1">
        <f t="array" ref="N1220">IF(ROW()&lt;=ROWS(Table1[]), INDEX(Table1[Agency], ROW()), INDEX(Table2[Agency], ROW()-ROWS(Table1[])))</f>
        <v>CDFW</v>
      </c>
      <c r="O1220" t="str" cm="1">
        <f t="array" ref="O1220">IF(ROW()&lt;=ROWS(Table1[]), INDEX(Table1[Notes], ROW()), INDEX(Table2[Comments], ROW()-ROWS(Table1[])))</f>
        <v>NA</v>
      </c>
    </row>
    <row r="1221" spans="1:15" x14ac:dyDescent="0.25">
      <c r="A1221" cm="1">
        <f t="array" ref="A1221">IF(ROW()&lt;=ROWS(Table1[]), INDEX(Table1[SurveyNo], ROW()), INDEX(Table2[SurveyNo], ROW()-ROWS(Table1[])))</f>
        <v>10</v>
      </c>
      <c r="B1221" s="23" t="str" cm="1">
        <f t="array" ref="B1221">IF(ROW()&lt;=ROWS(Table1[]), INDEX(Table1[Date], ROW()), INDEX(Table2[Date], ROW()-ROWS(Table1[])))</f>
        <v>2024-10-09T00:00:00Z</v>
      </c>
      <c r="C1221" cm="1">
        <f t="array" ref="C1221">IF(ROW()&lt;=ROWS(Table1[]), INDEX(Table1[SampleID], ROW()), INDEX(Table2[SampleID], ROW()-ROWS(Table1[])))</f>
        <v>0</v>
      </c>
      <c r="D1221" t="str" cm="1">
        <f t="array" ref="D1221">IF(ROW()&lt;=ROWS(Table1[]), INDEX(Table1[Survey], ROW()), INDEX(Table2[Survey], ROW()-ROWS(Table1[])))</f>
        <v>Bay Study</v>
      </c>
      <c r="E1221" cm="1">
        <f t="array" ref="E1221">IF(ROW()&lt;=ROWS(Table1[]), INDEX(Table1[Station Code], ROW()), INDEX(Table2[Station], ROW()-ROWS(Table1[])))</f>
        <v>535</v>
      </c>
      <c r="F1221" t="str" cm="1">
        <f t="array" ref="F1221">IF(ROW()&lt;=ROWS(Table1[]), INDEX(Table1[Region], ROW()), INDEX(Table2[Region], ROW()-ROWS(Table1[])))</f>
        <v>West</v>
      </c>
      <c r="G1221" cm="1">
        <f t="array" ref="G1221">IF(ROW()&lt;=ROWS(Table1[]), INDEX(Table1[Subregion], ROW()), INDEX(Table2[Subregion], ROW()-ROWS(Table1[])))</f>
        <v>0</v>
      </c>
      <c r="H1221" t="str" cm="1">
        <f t="array" ref="H1221">IF(ROW()&lt;=ROWS(Table1[]), INDEX(Table1[Stratum], ROW()), INDEX(Table2[Stratum], ROW()-ROWS(Table1[])))</f>
        <v>Suisun Bay</v>
      </c>
      <c r="I1221" cm="1">
        <f t="array" ref="I1221">IF(ROW()&lt;=ROWS(Table1[]), INDEX(Table1[Fork Length], ROW()), INDEX(Table2[Length], ROW()-ROWS(Table1[])))</f>
        <v>66</v>
      </c>
      <c r="J1221" cm="1">
        <f t="array" ref="J1221">IF(ROW()&lt;=ROWS(Table1[]), INDEX(Table1[Catch], ROW()), INDEX(Table2[Frequency], ROW()-ROWS(Table1[])))</f>
        <v>1</v>
      </c>
      <c r="K1221" t="str" cm="1">
        <f t="array" ref="K1221">IF(ROW()&lt;=ROWS(Table1[]), INDEX(Table1[Life Stage], ROW()), INDEX(Table2[Life Stage], ROW()-ROWS(Table1[])))</f>
        <v>Juvenile</v>
      </c>
      <c r="L1221" s="50" cm="1">
        <f t="array" ref="L1221">IF(ROW()&lt;=ROWS(Table1[]), INDEX(Table1[SalvageSum], ROW()), INDEX(Table2[SalvageSum], ROW()-ROWS(Table1[])))</f>
        <v>0</v>
      </c>
      <c r="M1221" s="50" cm="1">
        <f t="array" ref="M1221">IF(ROW()&lt;=ROWS(Table1[]), INDEX(Table1[ExpSalv], ROW()), INDEX(Table2[ExpSalv], ROW()-ROWS(Table1[])))</f>
        <v>0</v>
      </c>
      <c r="N1221" t="str" cm="1">
        <f t="array" ref="N1221">IF(ROW()&lt;=ROWS(Table1[]), INDEX(Table1[Agency], ROW()), INDEX(Table2[Agency], ROW()-ROWS(Table1[])))</f>
        <v>CDFW</v>
      </c>
      <c r="O1221" t="str" cm="1">
        <f t="array" ref="O1221">IF(ROW()&lt;=ROWS(Table1[]), INDEX(Table1[Notes], ROW()), INDEX(Table2[Comments], ROW()-ROWS(Table1[])))</f>
        <v>NA</v>
      </c>
    </row>
    <row r="1222" spans="1:15" x14ac:dyDescent="0.25">
      <c r="A1222" cm="1">
        <f t="array" ref="A1222">IF(ROW()&lt;=ROWS(Table1[]), INDEX(Table1[SurveyNo], ROW()), INDEX(Table2[SurveyNo], ROW()-ROWS(Table1[])))</f>
        <v>11</v>
      </c>
      <c r="B1222" s="23" t="str" cm="1">
        <f t="array" ref="B1222">IF(ROW()&lt;=ROWS(Table1[]), INDEX(Table1[Date], ROW()), INDEX(Table2[Date], ROW()-ROWS(Table1[])))</f>
        <v>2024-11-05T00:00:00Z</v>
      </c>
      <c r="C1222" cm="1">
        <f t="array" ref="C1222">IF(ROW()&lt;=ROWS(Table1[]), INDEX(Table1[SampleID], ROW()), INDEX(Table2[SampleID], ROW()-ROWS(Table1[])))</f>
        <v>0</v>
      </c>
      <c r="D1222" t="str" cm="1">
        <f t="array" ref="D1222">IF(ROW()&lt;=ROWS(Table1[]), INDEX(Table1[Survey], ROW()), INDEX(Table2[Survey], ROW()-ROWS(Table1[])))</f>
        <v>Bay Study</v>
      </c>
      <c r="E1222" cm="1">
        <f t="array" ref="E1222">IF(ROW()&lt;=ROWS(Table1[]), INDEX(Table1[Station Code], ROW()), INDEX(Table2[Station], ROW()-ROWS(Table1[])))</f>
        <v>751</v>
      </c>
      <c r="F1222" t="str" cm="1">
        <f t="array" ref="F1222">IF(ROW()&lt;=ROWS(Table1[]), INDEX(Table1[Region], ROW()), INDEX(Table2[Region], ROW()-ROWS(Table1[])))</f>
        <v>North</v>
      </c>
      <c r="G1222" cm="1">
        <f t="array" ref="G1222">IF(ROW()&lt;=ROWS(Table1[]), INDEX(Table1[Subregion], ROW()), INDEX(Table2[Subregion], ROW()-ROWS(Table1[])))</f>
        <v>0</v>
      </c>
      <c r="H1222" t="str" cm="1">
        <f t="array" ref="H1222">IF(ROW()&lt;=ROWS(Table1[]), INDEX(Table1[Stratum], ROW()), INDEX(Table2[Stratum], ROW()-ROWS(Table1[])))</f>
        <v>Lower Sacramento</v>
      </c>
      <c r="I1222" cm="1">
        <f t="array" ref="I1222">IF(ROW()&lt;=ROWS(Table1[]), INDEX(Table1[Fork Length], ROW()), INDEX(Table2[Length], ROW()-ROWS(Table1[])))</f>
        <v>118</v>
      </c>
      <c r="J1222" cm="1">
        <f t="array" ref="J1222">IF(ROW()&lt;=ROWS(Table1[]), INDEX(Table1[Catch], ROW()), INDEX(Table2[Frequency], ROW()-ROWS(Table1[])))</f>
        <v>1</v>
      </c>
      <c r="K1222" t="str" cm="1">
        <f t="array" ref="K1222">IF(ROW()&lt;=ROWS(Table1[]), INDEX(Table1[Life Stage], ROW()), INDEX(Table2[Life Stage], ROW()-ROWS(Table1[])))</f>
        <v>Adult</v>
      </c>
      <c r="L1222" s="50" cm="1">
        <f t="array" ref="L1222">IF(ROW()&lt;=ROWS(Table1[]), INDEX(Table1[SalvageSum], ROW()), INDEX(Table2[SalvageSum], ROW()-ROWS(Table1[])))</f>
        <v>0</v>
      </c>
      <c r="M1222" s="50" cm="1">
        <f t="array" ref="M1222">IF(ROW()&lt;=ROWS(Table1[]), INDEX(Table1[ExpSalv], ROW()), INDEX(Table2[ExpSalv], ROW()-ROWS(Table1[])))</f>
        <v>0</v>
      </c>
      <c r="N1222" t="str" cm="1">
        <f t="array" ref="N1222">IF(ROW()&lt;=ROWS(Table1[]), INDEX(Table1[Agency], ROW()), INDEX(Table2[Agency], ROW()-ROWS(Table1[])))</f>
        <v>CDFW</v>
      </c>
      <c r="O1222" t="str" cm="1">
        <f t="array" ref="O1222">IF(ROW()&lt;=ROWS(Table1[]), INDEX(Table1[Notes], ROW()), INDEX(Table2[Comments], ROW()-ROWS(Table1[])))</f>
        <v>NA</v>
      </c>
    </row>
    <row r="1223" spans="1:15" x14ac:dyDescent="0.25">
      <c r="A1223" cm="1">
        <f t="array" ref="A1223">IF(ROW()&lt;=ROWS(Table1[]), INDEX(Table1[SurveyNo], ROW()), INDEX(Table2[SurveyNo], ROW()-ROWS(Table1[])))</f>
        <v>11</v>
      </c>
      <c r="B1223" s="23" t="str" cm="1">
        <f t="array" ref="B1223">IF(ROW()&lt;=ROWS(Table1[]), INDEX(Table1[Date], ROW()), INDEX(Table2[Date], ROW()-ROWS(Table1[])))</f>
        <v>2024-11-05T00:00:00Z</v>
      </c>
      <c r="C1223" cm="1">
        <f t="array" ref="C1223">IF(ROW()&lt;=ROWS(Table1[]), INDEX(Table1[SampleID], ROW()), INDEX(Table2[SampleID], ROW()-ROWS(Table1[])))</f>
        <v>0</v>
      </c>
      <c r="D1223" t="str" cm="1">
        <f t="array" ref="D1223">IF(ROW()&lt;=ROWS(Table1[]), INDEX(Table1[Survey], ROW()), INDEX(Table2[Survey], ROW()-ROWS(Table1[])))</f>
        <v>Bay Study</v>
      </c>
      <c r="E1223" cm="1">
        <f t="array" ref="E1223">IF(ROW()&lt;=ROWS(Table1[]), INDEX(Table1[Station Code], ROW()), INDEX(Table2[Station], ROW()-ROWS(Table1[])))</f>
        <v>750</v>
      </c>
      <c r="F1223" t="str" cm="1">
        <f t="array" ref="F1223">IF(ROW()&lt;=ROWS(Table1[]), INDEX(Table1[Region], ROW()), INDEX(Table2[Region], ROW()-ROWS(Table1[])))</f>
        <v>West</v>
      </c>
      <c r="G1223" cm="1">
        <f t="array" ref="G1223">IF(ROW()&lt;=ROWS(Table1[]), INDEX(Table1[Subregion], ROW()), INDEX(Table2[Subregion], ROW()-ROWS(Table1[])))</f>
        <v>0</v>
      </c>
      <c r="H1223" t="str" cm="1">
        <f t="array" ref="H1223">IF(ROW()&lt;=ROWS(Table1[]), INDEX(Table1[Stratum], ROW()), INDEX(Table2[Stratum], ROW()-ROWS(Table1[])))</f>
        <v>Lower Sacramento</v>
      </c>
      <c r="I1223" cm="1">
        <f t="array" ref="I1223">IF(ROW()&lt;=ROWS(Table1[]), INDEX(Table1[Fork Length], ROW()), INDEX(Table2[Length], ROW()-ROWS(Table1[])))</f>
        <v>61</v>
      </c>
      <c r="J1223" cm="1">
        <f t="array" ref="J1223">IF(ROW()&lt;=ROWS(Table1[]), INDEX(Table1[Catch], ROW()), INDEX(Table2[Frequency], ROW()-ROWS(Table1[])))</f>
        <v>2</v>
      </c>
      <c r="K1223" t="str" cm="1">
        <f t="array" ref="K1223">IF(ROW()&lt;=ROWS(Table1[]), INDEX(Table1[Life Stage], ROW()), INDEX(Table2[Life Stage], ROW()-ROWS(Table1[])))</f>
        <v>Juvenile</v>
      </c>
      <c r="L1223" s="50" cm="1">
        <f t="array" ref="L1223">IF(ROW()&lt;=ROWS(Table1[]), INDEX(Table1[SalvageSum], ROW()), INDEX(Table2[SalvageSum], ROW()-ROWS(Table1[])))</f>
        <v>0</v>
      </c>
      <c r="M1223" s="50" cm="1">
        <f t="array" ref="M1223">IF(ROW()&lt;=ROWS(Table1[]), INDEX(Table1[ExpSalv], ROW()), INDEX(Table2[ExpSalv], ROW()-ROWS(Table1[])))</f>
        <v>0</v>
      </c>
      <c r="N1223" t="str" cm="1">
        <f t="array" ref="N1223">IF(ROW()&lt;=ROWS(Table1[]), INDEX(Table1[Agency], ROW()), INDEX(Table2[Agency], ROW()-ROWS(Table1[])))</f>
        <v>CDFW</v>
      </c>
      <c r="O1223" t="str" cm="1">
        <f t="array" ref="O1223">IF(ROW()&lt;=ROWS(Table1[]), INDEX(Table1[Notes], ROW()), INDEX(Table2[Comments], ROW()-ROWS(Table1[])))</f>
        <v>NA</v>
      </c>
    </row>
    <row r="1224" spans="1:15" x14ac:dyDescent="0.25">
      <c r="A1224" cm="1">
        <f t="array" ref="A1224">IF(ROW()&lt;=ROWS(Table1[]), INDEX(Table1[SurveyNo], ROW()), INDEX(Table2[SurveyNo], ROW()-ROWS(Table1[])))</f>
        <v>11</v>
      </c>
      <c r="B1224" s="23" t="str" cm="1">
        <f t="array" ref="B1224">IF(ROW()&lt;=ROWS(Table1[]), INDEX(Table1[Date], ROW()), INDEX(Table2[Date], ROW()-ROWS(Table1[])))</f>
        <v>2024-11-06T00:00:00Z</v>
      </c>
      <c r="C1224" cm="1">
        <f t="array" ref="C1224">IF(ROW()&lt;=ROWS(Table1[]), INDEX(Table1[SampleID], ROW()), INDEX(Table2[SampleID], ROW()-ROWS(Table1[])))</f>
        <v>0</v>
      </c>
      <c r="D1224" t="str" cm="1">
        <f t="array" ref="D1224">IF(ROW()&lt;=ROWS(Table1[]), INDEX(Table1[Survey], ROW()), INDEX(Table2[Survey], ROW()-ROWS(Table1[])))</f>
        <v>Bay Study</v>
      </c>
      <c r="E1224" cm="1">
        <f t="array" ref="E1224">IF(ROW()&lt;=ROWS(Table1[]), INDEX(Table1[Station Code], ROW()), INDEX(Table2[Station], ROW()-ROWS(Table1[])))</f>
        <v>535</v>
      </c>
      <c r="F1224" t="str" cm="1">
        <f t="array" ref="F1224">IF(ROW()&lt;=ROWS(Table1[]), INDEX(Table1[Region], ROW()), INDEX(Table2[Region], ROW()-ROWS(Table1[])))</f>
        <v>West</v>
      </c>
      <c r="G1224" cm="1">
        <f t="array" ref="G1224">IF(ROW()&lt;=ROWS(Table1[]), INDEX(Table1[Subregion], ROW()), INDEX(Table2[Subregion], ROW()-ROWS(Table1[])))</f>
        <v>0</v>
      </c>
      <c r="H1224" t="str" cm="1">
        <f t="array" ref="H1224">IF(ROW()&lt;=ROWS(Table1[]), INDEX(Table1[Stratum], ROW()), INDEX(Table2[Stratum], ROW()-ROWS(Table1[])))</f>
        <v>Suisun Bay</v>
      </c>
      <c r="I1224" cm="1">
        <f t="array" ref="I1224">IF(ROW()&lt;=ROWS(Table1[]), INDEX(Table1[Fork Length], ROW()), INDEX(Table2[Length], ROW()-ROWS(Table1[])))</f>
        <v>59</v>
      </c>
      <c r="J1224" cm="1">
        <f t="array" ref="J1224">IF(ROW()&lt;=ROWS(Table1[]), INDEX(Table1[Catch], ROW()), INDEX(Table2[Frequency], ROW()-ROWS(Table1[])))</f>
        <v>1</v>
      </c>
      <c r="K1224" t="str" cm="1">
        <f t="array" ref="K1224">IF(ROW()&lt;=ROWS(Table1[]), INDEX(Table1[Life Stage], ROW()), INDEX(Table2[Life Stage], ROW()-ROWS(Table1[])))</f>
        <v>Juvenile</v>
      </c>
      <c r="L1224" s="50" cm="1">
        <f t="array" ref="L1224">IF(ROW()&lt;=ROWS(Table1[]), INDEX(Table1[SalvageSum], ROW()), INDEX(Table2[SalvageSum], ROW()-ROWS(Table1[])))</f>
        <v>0</v>
      </c>
      <c r="M1224" s="50" cm="1">
        <f t="array" ref="M1224">IF(ROW()&lt;=ROWS(Table1[]), INDEX(Table1[ExpSalv], ROW()), INDEX(Table2[ExpSalv], ROW()-ROWS(Table1[])))</f>
        <v>0</v>
      </c>
      <c r="N1224" t="str" cm="1">
        <f t="array" ref="N1224">IF(ROW()&lt;=ROWS(Table1[]), INDEX(Table1[Agency], ROW()), INDEX(Table2[Agency], ROW()-ROWS(Table1[])))</f>
        <v>CDFW</v>
      </c>
      <c r="O1224" t="str" cm="1">
        <f t="array" ref="O1224">IF(ROW()&lt;=ROWS(Table1[]), INDEX(Table1[Notes], ROW()), INDEX(Table2[Comments], ROW()-ROWS(Table1[])))</f>
        <v>NA</v>
      </c>
    </row>
    <row r="1225" spans="1:15" x14ac:dyDescent="0.25">
      <c r="A1225" cm="1">
        <f t="array" ref="A1225">IF(ROW()&lt;=ROWS(Table1[]), INDEX(Table1[SurveyNo], ROW()), INDEX(Table2[SurveyNo], ROW()-ROWS(Table1[])))</f>
        <v>11</v>
      </c>
      <c r="B1225" s="23" t="str" cm="1">
        <f t="array" ref="B1225">IF(ROW()&lt;=ROWS(Table1[]), INDEX(Table1[Date], ROW()), INDEX(Table2[Date], ROW()-ROWS(Table1[])))</f>
        <v>2024-11-06T00:00:00Z</v>
      </c>
      <c r="C1225" cm="1">
        <f t="array" ref="C1225">IF(ROW()&lt;=ROWS(Table1[]), INDEX(Table1[SampleID], ROW()), INDEX(Table2[SampleID], ROW()-ROWS(Table1[])))</f>
        <v>0</v>
      </c>
      <c r="D1225" t="str" cm="1">
        <f t="array" ref="D1225">IF(ROW()&lt;=ROWS(Table1[]), INDEX(Table1[Survey], ROW()), INDEX(Table2[Survey], ROW()-ROWS(Table1[])))</f>
        <v>Bay Study</v>
      </c>
      <c r="E1225" cm="1">
        <f t="array" ref="E1225">IF(ROW()&lt;=ROWS(Table1[]), INDEX(Table1[Station Code], ROW()), INDEX(Table2[Station], ROW()-ROWS(Table1[])))</f>
        <v>534</v>
      </c>
      <c r="F1225" t="str" cm="1">
        <f t="array" ref="F1225">IF(ROW()&lt;=ROWS(Table1[]), INDEX(Table1[Region], ROW()), INDEX(Table2[Region], ROW()-ROWS(Table1[])))</f>
        <v>West</v>
      </c>
      <c r="G1225" cm="1">
        <f t="array" ref="G1225">IF(ROW()&lt;=ROWS(Table1[]), INDEX(Table1[Subregion], ROW()), INDEX(Table2[Subregion], ROW()-ROWS(Table1[])))</f>
        <v>0</v>
      </c>
      <c r="H1225" t="str" cm="1">
        <f t="array" ref="H1225">IF(ROW()&lt;=ROWS(Table1[]), INDEX(Table1[Stratum], ROW()), INDEX(Table2[Stratum], ROW()-ROWS(Table1[])))</f>
        <v>Suisun Bay</v>
      </c>
      <c r="I1225" cm="1">
        <f t="array" ref="I1225">IF(ROW()&lt;=ROWS(Table1[]), INDEX(Table1[Fork Length], ROW()), INDEX(Table2[Length], ROW()-ROWS(Table1[])))</f>
        <v>115</v>
      </c>
      <c r="J1225" cm="1">
        <f t="array" ref="J1225">IF(ROW()&lt;=ROWS(Table1[]), INDEX(Table1[Catch], ROW()), INDEX(Table2[Frequency], ROW()-ROWS(Table1[])))</f>
        <v>1</v>
      </c>
      <c r="K1225" t="str" cm="1">
        <f t="array" ref="K1225">IF(ROW()&lt;=ROWS(Table1[]), INDEX(Table1[Life Stage], ROW()), INDEX(Table2[Life Stage], ROW()-ROWS(Table1[])))</f>
        <v>Adult</v>
      </c>
      <c r="L1225" s="50" cm="1">
        <f t="array" ref="L1225">IF(ROW()&lt;=ROWS(Table1[]), INDEX(Table1[SalvageSum], ROW()), INDEX(Table2[SalvageSum], ROW()-ROWS(Table1[])))</f>
        <v>0</v>
      </c>
      <c r="M1225" s="50" cm="1">
        <f t="array" ref="M1225">IF(ROW()&lt;=ROWS(Table1[]), INDEX(Table1[ExpSalv], ROW()), INDEX(Table2[ExpSalv], ROW()-ROWS(Table1[])))</f>
        <v>0</v>
      </c>
      <c r="N1225" t="str" cm="1">
        <f t="array" ref="N1225">IF(ROW()&lt;=ROWS(Table1[]), INDEX(Table1[Agency], ROW()), INDEX(Table2[Agency], ROW()-ROWS(Table1[])))</f>
        <v>CDFW</v>
      </c>
      <c r="O1225" t="str" cm="1">
        <f t="array" ref="O1225">IF(ROW()&lt;=ROWS(Table1[]), INDEX(Table1[Notes], ROW()), INDEX(Table2[Comments], ROW()-ROWS(Table1[])))</f>
        <v>NA</v>
      </c>
    </row>
    <row r="1226" spans="1:15" x14ac:dyDescent="0.25">
      <c r="A1226" cm="1">
        <f t="array" ref="A1226">IF(ROW()&lt;=ROWS(Table1[]), INDEX(Table1[SurveyNo], ROW()), INDEX(Table2[SurveyNo], ROW()-ROWS(Table1[])))</f>
        <v>11</v>
      </c>
      <c r="B1226" s="23" t="str" cm="1">
        <f t="array" ref="B1226">IF(ROW()&lt;=ROWS(Table1[]), INDEX(Table1[Date], ROW()), INDEX(Table2[Date], ROW()-ROWS(Table1[])))</f>
        <v>2024-11-06T00:00:00Z</v>
      </c>
      <c r="C1226" cm="1">
        <f t="array" ref="C1226">IF(ROW()&lt;=ROWS(Table1[]), INDEX(Table1[SampleID], ROW()), INDEX(Table2[SampleID], ROW()-ROWS(Table1[])))</f>
        <v>0</v>
      </c>
      <c r="D1226" t="str" cm="1">
        <f t="array" ref="D1226">IF(ROW()&lt;=ROWS(Table1[]), INDEX(Table1[Survey], ROW()), INDEX(Table2[Survey], ROW()-ROWS(Table1[])))</f>
        <v>Bay Study</v>
      </c>
      <c r="E1226" cm="1">
        <f t="array" ref="E1226">IF(ROW()&lt;=ROWS(Table1[]), INDEX(Table1[Station Code], ROW()), INDEX(Table2[Station], ROW()-ROWS(Table1[])))</f>
        <v>432</v>
      </c>
      <c r="F1226" t="str" cm="1">
        <f t="array" ref="F1226">IF(ROW()&lt;=ROWS(Table1[]), INDEX(Table1[Region], ROW()), INDEX(Table2[Region], ROW()-ROWS(Table1[])))</f>
        <v>Far West</v>
      </c>
      <c r="G1226" cm="1">
        <f t="array" ref="G1226">IF(ROW()&lt;=ROWS(Table1[]), INDEX(Table1[Subregion], ROW()), INDEX(Table2[Subregion], ROW()-ROWS(Table1[])))</f>
        <v>0</v>
      </c>
      <c r="H1226" t="str" cm="1">
        <f t="array" ref="H1226">IF(ROW()&lt;=ROWS(Table1[]), INDEX(Table1[Stratum], ROW()), INDEX(Table2[Stratum], ROW()-ROWS(Table1[])))</f>
        <v>Suisun Bay</v>
      </c>
      <c r="I1226" cm="1">
        <f t="array" ref="I1226">IF(ROW()&lt;=ROWS(Table1[]), INDEX(Table1[Fork Length], ROW()), INDEX(Table2[Length], ROW()-ROWS(Table1[])))</f>
        <v>68</v>
      </c>
      <c r="J1226" cm="1">
        <f t="array" ref="J1226">IF(ROW()&lt;=ROWS(Table1[]), INDEX(Table1[Catch], ROW()), INDEX(Table2[Frequency], ROW()-ROWS(Table1[])))</f>
        <v>1</v>
      </c>
      <c r="K1226" t="str" cm="1">
        <f t="array" ref="K1226">IF(ROW()&lt;=ROWS(Table1[]), INDEX(Table1[Life Stage], ROW()), INDEX(Table2[Life Stage], ROW()-ROWS(Table1[])))</f>
        <v>Juvenile</v>
      </c>
      <c r="L1226" s="50" cm="1">
        <f t="array" ref="L1226">IF(ROW()&lt;=ROWS(Table1[]), INDEX(Table1[SalvageSum], ROW()), INDEX(Table2[SalvageSum], ROW()-ROWS(Table1[])))</f>
        <v>0</v>
      </c>
      <c r="M1226" s="50" cm="1">
        <f t="array" ref="M1226">IF(ROW()&lt;=ROWS(Table1[]), INDEX(Table1[ExpSalv], ROW()), INDEX(Table2[ExpSalv], ROW()-ROWS(Table1[])))</f>
        <v>0</v>
      </c>
      <c r="N1226" t="str" cm="1">
        <f t="array" ref="N1226">IF(ROW()&lt;=ROWS(Table1[]), INDEX(Table1[Agency], ROW()), INDEX(Table2[Agency], ROW()-ROWS(Table1[])))</f>
        <v>CDFW</v>
      </c>
      <c r="O1226" t="str" cm="1">
        <f t="array" ref="O1226">IF(ROW()&lt;=ROWS(Table1[]), INDEX(Table1[Notes], ROW()), INDEX(Table2[Comments], ROW()-ROWS(Table1[])))</f>
        <v>NA</v>
      </c>
    </row>
    <row r="1227" spans="1:15" x14ac:dyDescent="0.25">
      <c r="A1227" cm="1">
        <f t="array" ref="A1227">IF(ROW()&lt;=ROWS(Table1[]), INDEX(Table1[SurveyNo], ROW()), INDEX(Table2[SurveyNo], ROW()-ROWS(Table1[])))</f>
        <v>11</v>
      </c>
      <c r="B1227" s="23" t="str" cm="1">
        <f t="array" ref="B1227">IF(ROW()&lt;=ROWS(Table1[]), INDEX(Table1[Date], ROW()), INDEX(Table2[Date], ROW()-ROWS(Table1[])))</f>
        <v>2024-11-06T00:00:00Z</v>
      </c>
      <c r="C1227" cm="1">
        <f t="array" ref="C1227">IF(ROW()&lt;=ROWS(Table1[]), INDEX(Table1[SampleID], ROW()), INDEX(Table2[SampleID], ROW()-ROWS(Table1[])))</f>
        <v>0</v>
      </c>
      <c r="D1227" t="str" cm="1">
        <f t="array" ref="D1227">IF(ROW()&lt;=ROWS(Table1[]), INDEX(Table1[Survey], ROW()), INDEX(Table2[Survey], ROW()-ROWS(Table1[])))</f>
        <v>Bay Study</v>
      </c>
      <c r="E1227" cm="1">
        <f t="array" ref="E1227">IF(ROW()&lt;=ROWS(Table1[]), INDEX(Table1[Station Code], ROW()), INDEX(Table2[Station], ROW()-ROWS(Table1[])))</f>
        <v>431</v>
      </c>
      <c r="F1227" t="str" cm="1">
        <f t="array" ref="F1227">IF(ROW()&lt;=ROWS(Table1[]), INDEX(Table1[Region], ROW()), INDEX(Table2[Region], ROW()-ROWS(Table1[])))</f>
        <v>West</v>
      </c>
      <c r="G1227" cm="1">
        <f t="array" ref="G1227">IF(ROW()&lt;=ROWS(Table1[]), INDEX(Table1[Subregion], ROW()), INDEX(Table2[Subregion], ROW()-ROWS(Table1[])))</f>
        <v>0</v>
      </c>
      <c r="H1227" t="str" cm="1">
        <f t="array" ref="H1227">IF(ROW()&lt;=ROWS(Table1[]), INDEX(Table1[Stratum], ROW()), INDEX(Table2[Stratum], ROW()-ROWS(Table1[])))</f>
        <v>Suisun Marsh</v>
      </c>
      <c r="I1227" cm="1">
        <f t="array" ref="I1227">IF(ROW()&lt;=ROWS(Table1[]), INDEX(Table1[Fork Length], ROW()), INDEX(Table2[Length], ROW()-ROWS(Table1[])))</f>
        <v>54</v>
      </c>
      <c r="J1227" cm="1">
        <f t="array" ref="J1227">IF(ROW()&lt;=ROWS(Table1[]), INDEX(Table1[Catch], ROW()), INDEX(Table2[Frequency], ROW()-ROWS(Table1[])))</f>
        <v>1</v>
      </c>
      <c r="K1227" t="str" cm="1">
        <f t="array" ref="K1227">IF(ROW()&lt;=ROWS(Table1[]), INDEX(Table1[Life Stage], ROW()), INDEX(Table2[Life Stage], ROW()-ROWS(Table1[])))</f>
        <v>Juvenile</v>
      </c>
      <c r="L1227" s="50" cm="1">
        <f t="array" ref="L1227">IF(ROW()&lt;=ROWS(Table1[]), INDEX(Table1[SalvageSum], ROW()), INDEX(Table2[SalvageSum], ROW()-ROWS(Table1[])))</f>
        <v>0</v>
      </c>
      <c r="M1227" s="50" cm="1">
        <f t="array" ref="M1227">IF(ROW()&lt;=ROWS(Table1[]), INDEX(Table1[ExpSalv], ROW()), INDEX(Table2[ExpSalv], ROW()-ROWS(Table1[])))</f>
        <v>0</v>
      </c>
      <c r="N1227" t="str" cm="1">
        <f t="array" ref="N1227">IF(ROW()&lt;=ROWS(Table1[]), INDEX(Table1[Agency], ROW()), INDEX(Table2[Agency], ROW()-ROWS(Table1[])))</f>
        <v>CDFW</v>
      </c>
      <c r="O1227" t="str" cm="1">
        <f t="array" ref="O1227">IF(ROW()&lt;=ROWS(Table1[]), INDEX(Table1[Notes], ROW()), INDEX(Table2[Comments], ROW()-ROWS(Table1[])))</f>
        <v>NA</v>
      </c>
    </row>
    <row r="1228" spans="1:15" x14ac:dyDescent="0.25">
      <c r="A1228" cm="1">
        <f t="array" ref="A1228">IF(ROW()&lt;=ROWS(Table1[]), INDEX(Table1[SurveyNo], ROW()), INDEX(Table2[SurveyNo], ROW()-ROWS(Table1[])))</f>
        <v>11</v>
      </c>
      <c r="B1228" s="23" t="str" cm="1">
        <f t="array" ref="B1228">IF(ROW()&lt;=ROWS(Table1[]), INDEX(Table1[Date], ROW()), INDEX(Table2[Date], ROW()-ROWS(Table1[])))</f>
        <v>2024-11-06T00:00:00Z</v>
      </c>
      <c r="C1228" cm="1">
        <f t="array" ref="C1228">IF(ROW()&lt;=ROWS(Table1[]), INDEX(Table1[SampleID], ROW()), INDEX(Table2[SampleID], ROW()-ROWS(Table1[])))</f>
        <v>0</v>
      </c>
      <c r="D1228" t="str" cm="1">
        <f t="array" ref="D1228">IF(ROW()&lt;=ROWS(Table1[]), INDEX(Table1[Survey], ROW()), INDEX(Table2[Survey], ROW()-ROWS(Table1[])))</f>
        <v>Bay Study</v>
      </c>
      <c r="E1228" cm="1">
        <f t="array" ref="E1228">IF(ROW()&lt;=ROWS(Table1[]), INDEX(Table1[Station Code], ROW()), INDEX(Table2[Station], ROW()-ROWS(Table1[])))</f>
        <v>430</v>
      </c>
      <c r="F1228" t="str" cm="1">
        <f t="array" ref="F1228">IF(ROW()&lt;=ROWS(Table1[]), INDEX(Table1[Region], ROW()), INDEX(Table2[Region], ROW()-ROWS(Table1[])))</f>
        <v>West</v>
      </c>
      <c r="G1228" cm="1">
        <f t="array" ref="G1228">IF(ROW()&lt;=ROWS(Table1[]), INDEX(Table1[Subregion], ROW()), INDEX(Table2[Subregion], ROW()-ROWS(Table1[])))</f>
        <v>0</v>
      </c>
      <c r="H1228" t="str" cm="1">
        <f t="array" ref="H1228">IF(ROW()&lt;=ROWS(Table1[]), INDEX(Table1[Stratum], ROW()), INDEX(Table2[Stratum], ROW()-ROWS(Table1[])))</f>
        <v>Suisun Marsh</v>
      </c>
      <c r="I1228" cm="1">
        <f t="array" ref="I1228">IF(ROW()&lt;=ROWS(Table1[]), INDEX(Table1[Fork Length], ROW()), INDEX(Table2[Length], ROW()-ROWS(Table1[])))</f>
        <v>58</v>
      </c>
      <c r="J1228" cm="1">
        <f t="array" ref="J1228">IF(ROW()&lt;=ROWS(Table1[]), INDEX(Table1[Catch], ROW()), INDEX(Table2[Frequency], ROW()-ROWS(Table1[])))</f>
        <v>1</v>
      </c>
      <c r="K1228" t="str" cm="1">
        <f t="array" ref="K1228">IF(ROW()&lt;=ROWS(Table1[]), INDEX(Table1[Life Stage], ROW()), INDEX(Table2[Life Stage], ROW()-ROWS(Table1[])))</f>
        <v>Juvenile</v>
      </c>
      <c r="L1228" s="50" cm="1">
        <f t="array" ref="L1228">IF(ROW()&lt;=ROWS(Table1[]), INDEX(Table1[SalvageSum], ROW()), INDEX(Table2[SalvageSum], ROW()-ROWS(Table1[])))</f>
        <v>0</v>
      </c>
      <c r="M1228" s="50" cm="1">
        <f t="array" ref="M1228">IF(ROW()&lt;=ROWS(Table1[]), INDEX(Table1[ExpSalv], ROW()), INDEX(Table2[ExpSalv], ROW()-ROWS(Table1[])))</f>
        <v>0</v>
      </c>
      <c r="N1228" t="str" cm="1">
        <f t="array" ref="N1228">IF(ROW()&lt;=ROWS(Table1[]), INDEX(Table1[Agency], ROW()), INDEX(Table2[Agency], ROW()-ROWS(Table1[])))</f>
        <v>CDFW</v>
      </c>
      <c r="O1228" t="str" cm="1">
        <f t="array" ref="O1228">IF(ROW()&lt;=ROWS(Table1[]), INDEX(Table1[Notes], ROW()), INDEX(Table2[Comments], ROW()-ROWS(Table1[])))</f>
        <v>NA</v>
      </c>
    </row>
    <row r="1229" spans="1:15" x14ac:dyDescent="0.25">
      <c r="A1229" cm="1">
        <f t="array" ref="A1229">IF(ROW()&lt;=ROWS(Table1[]), INDEX(Table1[SurveyNo], ROW()), INDEX(Table2[SurveyNo], ROW()-ROWS(Table1[])))</f>
        <v>11</v>
      </c>
      <c r="B1229" s="23" t="str" cm="1">
        <f t="array" ref="B1229">IF(ROW()&lt;=ROWS(Table1[]), INDEX(Table1[Date], ROW()), INDEX(Table2[Date], ROW()-ROWS(Table1[])))</f>
        <v>2024-11-07T00:00:00Z</v>
      </c>
      <c r="C1229" cm="1">
        <f t="array" ref="C1229">IF(ROW()&lt;=ROWS(Table1[]), INDEX(Table1[SampleID], ROW()), INDEX(Table2[SampleID], ROW()-ROWS(Table1[])))</f>
        <v>0</v>
      </c>
      <c r="D1229" t="str" cm="1">
        <f t="array" ref="D1229">IF(ROW()&lt;=ROWS(Table1[]), INDEX(Table1[Survey], ROW()), INDEX(Table2[Survey], ROW()-ROWS(Table1[])))</f>
        <v>Bay Study</v>
      </c>
      <c r="E1229" cm="1">
        <f t="array" ref="E1229">IF(ROW()&lt;=ROWS(Table1[]), INDEX(Table1[Station Code], ROW()), INDEX(Table2[Station], ROW()-ROWS(Table1[])))</f>
        <v>346</v>
      </c>
      <c r="F1229" t="str" cm="1">
        <f t="array" ref="F1229">IF(ROW()&lt;=ROWS(Table1[]), INDEX(Table1[Region], ROW()), INDEX(Table2[Region], ROW()-ROWS(Table1[])))</f>
        <v>Far West</v>
      </c>
      <c r="G1229" cm="1">
        <f t="array" ref="G1229">IF(ROW()&lt;=ROWS(Table1[]), INDEX(Table1[Subregion], ROW()), INDEX(Table2[Subregion], ROW()-ROWS(Table1[])))</f>
        <v>0</v>
      </c>
      <c r="H1229" t="str" cm="1">
        <f t="array" ref="H1229">IF(ROW()&lt;=ROWS(Table1[]), INDEX(Table1[Stratum], ROW()), INDEX(Table2[Stratum], ROW()-ROWS(Table1[])))</f>
        <v>Western Delta</v>
      </c>
      <c r="I1229" cm="1">
        <f t="array" ref="I1229">IF(ROW()&lt;=ROWS(Table1[]), INDEX(Table1[Fork Length], ROW()), INDEX(Table2[Length], ROW()-ROWS(Table1[])))</f>
        <v>89</v>
      </c>
      <c r="J1229" cm="1">
        <f t="array" ref="J1229">IF(ROW()&lt;=ROWS(Table1[]), INDEX(Table1[Catch], ROW()), INDEX(Table2[Frequency], ROW()-ROWS(Table1[])))</f>
        <v>1</v>
      </c>
      <c r="K1229" t="str" cm="1">
        <f t="array" ref="K1229">IF(ROW()&lt;=ROWS(Table1[]), INDEX(Table1[Life Stage], ROW()), INDEX(Table2[Life Stage], ROW()-ROWS(Table1[])))</f>
        <v>Adult</v>
      </c>
      <c r="L1229" s="50" cm="1">
        <f t="array" ref="L1229">IF(ROW()&lt;=ROWS(Table1[]), INDEX(Table1[SalvageSum], ROW()), INDEX(Table2[SalvageSum], ROW()-ROWS(Table1[])))</f>
        <v>0</v>
      </c>
      <c r="M1229" s="50" cm="1">
        <f t="array" ref="M1229">IF(ROW()&lt;=ROWS(Table1[]), INDEX(Table1[ExpSalv], ROW()), INDEX(Table2[ExpSalv], ROW()-ROWS(Table1[])))</f>
        <v>0</v>
      </c>
      <c r="N1229" t="str" cm="1">
        <f t="array" ref="N1229">IF(ROW()&lt;=ROWS(Table1[]), INDEX(Table1[Agency], ROW()), INDEX(Table2[Agency], ROW()-ROWS(Table1[])))</f>
        <v>CDFW</v>
      </c>
      <c r="O1229" t="str" cm="1">
        <f t="array" ref="O1229">IF(ROW()&lt;=ROWS(Table1[]), INDEX(Table1[Notes], ROW()), INDEX(Table2[Comments], ROW()-ROWS(Table1[])))</f>
        <v>NA</v>
      </c>
    </row>
    <row r="1230" spans="1:15" x14ac:dyDescent="0.25">
      <c r="A1230" cm="1">
        <f t="array" ref="A1230">IF(ROW()&lt;=ROWS(Table1[]), INDEX(Table1[SurveyNo], ROW()), INDEX(Table2[SurveyNo], ROW()-ROWS(Table1[])))</f>
        <v>11</v>
      </c>
      <c r="B1230" s="23" t="str" cm="1">
        <f t="array" ref="B1230">IF(ROW()&lt;=ROWS(Table1[]), INDEX(Table1[Date], ROW()), INDEX(Table2[Date], ROW()-ROWS(Table1[])))</f>
        <v>2024-11-07T00:00:00Z</v>
      </c>
      <c r="C1230" cm="1">
        <f t="array" ref="C1230">IF(ROW()&lt;=ROWS(Table1[]), INDEX(Table1[SampleID], ROW()), INDEX(Table2[SampleID], ROW()-ROWS(Table1[])))</f>
        <v>0</v>
      </c>
      <c r="D1230" t="str" cm="1">
        <f t="array" ref="D1230">IF(ROW()&lt;=ROWS(Table1[]), INDEX(Table1[Survey], ROW()), INDEX(Table2[Survey], ROW()-ROWS(Table1[])))</f>
        <v>Bay Study</v>
      </c>
      <c r="E1230" cm="1">
        <f t="array" ref="E1230">IF(ROW()&lt;=ROWS(Table1[]), INDEX(Table1[Station Code], ROW()), INDEX(Table2[Station], ROW()-ROWS(Table1[])))</f>
        <v>346</v>
      </c>
      <c r="F1230" t="str" cm="1">
        <f t="array" ref="F1230">IF(ROW()&lt;=ROWS(Table1[]), INDEX(Table1[Region], ROW()), INDEX(Table2[Region], ROW()-ROWS(Table1[])))</f>
        <v>Far West</v>
      </c>
      <c r="G1230" cm="1">
        <f t="array" ref="G1230">IF(ROW()&lt;=ROWS(Table1[]), INDEX(Table1[Subregion], ROW()), INDEX(Table2[Subregion], ROW()-ROWS(Table1[])))</f>
        <v>0</v>
      </c>
      <c r="H1230" t="str" cm="1">
        <f t="array" ref="H1230">IF(ROW()&lt;=ROWS(Table1[]), INDEX(Table1[Stratum], ROW()), INDEX(Table2[Stratum], ROW()-ROWS(Table1[])))</f>
        <v>Western Delta</v>
      </c>
      <c r="I1230" cm="1">
        <f t="array" ref="I1230">IF(ROW()&lt;=ROWS(Table1[]), INDEX(Table1[Fork Length], ROW()), INDEX(Table2[Length], ROW()-ROWS(Table1[])))</f>
        <v>59</v>
      </c>
      <c r="J1230" cm="1">
        <f t="array" ref="J1230">IF(ROW()&lt;=ROWS(Table1[]), INDEX(Table1[Catch], ROW()), INDEX(Table2[Frequency], ROW()-ROWS(Table1[])))</f>
        <v>1</v>
      </c>
      <c r="K1230" t="str" cm="1">
        <f t="array" ref="K1230">IF(ROW()&lt;=ROWS(Table1[]), INDEX(Table1[Life Stage], ROW()), INDEX(Table2[Life Stage], ROW()-ROWS(Table1[])))</f>
        <v>Juvenile</v>
      </c>
      <c r="L1230" s="50" cm="1">
        <f t="array" ref="L1230">IF(ROW()&lt;=ROWS(Table1[]), INDEX(Table1[SalvageSum], ROW()), INDEX(Table2[SalvageSum], ROW()-ROWS(Table1[])))</f>
        <v>0</v>
      </c>
      <c r="M1230" s="50" cm="1">
        <f t="array" ref="M1230">IF(ROW()&lt;=ROWS(Table1[]), INDEX(Table1[ExpSalv], ROW()), INDEX(Table2[ExpSalv], ROW()-ROWS(Table1[])))</f>
        <v>0</v>
      </c>
      <c r="N1230" t="str" cm="1">
        <f t="array" ref="N1230">IF(ROW()&lt;=ROWS(Table1[]), INDEX(Table1[Agency], ROW()), INDEX(Table2[Agency], ROW()-ROWS(Table1[])))</f>
        <v>CDFW</v>
      </c>
      <c r="O1230" t="str" cm="1">
        <f t="array" ref="O1230">IF(ROW()&lt;=ROWS(Table1[]), INDEX(Table1[Notes], ROW()), INDEX(Table2[Comments], ROW()-ROWS(Table1[])))</f>
        <v>NA</v>
      </c>
    </row>
    <row r="1231" spans="1:15" x14ac:dyDescent="0.25">
      <c r="A1231" cm="1">
        <f t="array" ref="A1231">IF(ROW()&lt;=ROWS(Table1[]), INDEX(Table1[SurveyNo], ROW()), INDEX(Table2[SurveyNo], ROW()-ROWS(Table1[])))</f>
        <v>11</v>
      </c>
      <c r="B1231" s="23" t="str" cm="1">
        <f t="array" ref="B1231">IF(ROW()&lt;=ROWS(Table1[]), INDEX(Table1[Date], ROW()), INDEX(Table2[Date], ROW()-ROWS(Table1[])))</f>
        <v>2024-11-07T00:00:00Z</v>
      </c>
      <c r="C1231" cm="1">
        <f t="array" ref="C1231">IF(ROW()&lt;=ROWS(Table1[]), INDEX(Table1[SampleID], ROW()), INDEX(Table2[SampleID], ROW()-ROWS(Table1[])))</f>
        <v>0</v>
      </c>
      <c r="D1231" t="str" cm="1">
        <f t="array" ref="D1231">IF(ROW()&lt;=ROWS(Table1[]), INDEX(Table1[Survey], ROW()), INDEX(Table2[Survey], ROW()-ROWS(Table1[])))</f>
        <v>Bay Study</v>
      </c>
      <c r="E1231" cm="1">
        <f t="array" ref="E1231">IF(ROW()&lt;=ROWS(Table1[]), INDEX(Table1[Station Code], ROW()), INDEX(Table2[Station], ROW()-ROWS(Table1[])))</f>
        <v>346</v>
      </c>
      <c r="F1231" t="str" cm="1">
        <f t="array" ref="F1231">IF(ROW()&lt;=ROWS(Table1[]), INDEX(Table1[Region], ROW()), INDEX(Table2[Region], ROW()-ROWS(Table1[])))</f>
        <v>Far West</v>
      </c>
      <c r="G1231" cm="1">
        <f t="array" ref="G1231">IF(ROW()&lt;=ROWS(Table1[]), INDEX(Table1[Subregion], ROW()), INDEX(Table2[Subregion], ROW()-ROWS(Table1[])))</f>
        <v>0</v>
      </c>
      <c r="H1231" t="str" cm="1">
        <f t="array" ref="H1231">IF(ROW()&lt;=ROWS(Table1[]), INDEX(Table1[Stratum], ROW()), INDEX(Table2[Stratum], ROW()-ROWS(Table1[])))</f>
        <v>Western Delta</v>
      </c>
      <c r="I1231" cm="1">
        <f t="array" ref="I1231">IF(ROW()&lt;=ROWS(Table1[]), INDEX(Table1[Fork Length], ROW()), INDEX(Table2[Length], ROW()-ROWS(Table1[])))</f>
        <v>56</v>
      </c>
      <c r="J1231" cm="1">
        <f t="array" ref="J1231">IF(ROW()&lt;=ROWS(Table1[]), INDEX(Table1[Catch], ROW()), INDEX(Table2[Frequency], ROW()-ROWS(Table1[])))</f>
        <v>1</v>
      </c>
      <c r="K1231" t="str" cm="1">
        <f t="array" ref="K1231">IF(ROW()&lt;=ROWS(Table1[]), INDEX(Table1[Life Stage], ROW()), INDEX(Table2[Life Stage], ROW()-ROWS(Table1[])))</f>
        <v>Juvenile</v>
      </c>
      <c r="L1231" s="50" cm="1">
        <f t="array" ref="L1231">IF(ROW()&lt;=ROWS(Table1[]), INDEX(Table1[SalvageSum], ROW()), INDEX(Table2[SalvageSum], ROW()-ROWS(Table1[])))</f>
        <v>0</v>
      </c>
      <c r="M1231" s="50" cm="1">
        <f t="array" ref="M1231">IF(ROW()&lt;=ROWS(Table1[]), INDEX(Table1[ExpSalv], ROW()), INDEX(Table2[ExpSalv], ROW()-ROWS(Table1[])))</f>
        <v>0</v>
      </c>
      <c r="N1231" t="str" cm="1">
        <f t="array" ref="N1231">IF(ROW()&lt;=ROWS(Table1[]), INDEX(Table1[Agency], ROW()), INDEX(Table2[Agency], ROW()-ROWS(Table1[])))</f>
        <v>CDFW</v>
      </c>
      <c r="O1231" t="str" cm="1">
        <f t="array" ref="O1231">IF(ROW()&lt;=ROWS(Table1[]), INDEX(Table1[Notes], ROW()), INDEX(Table2[Comments], ROW()-ROWS(Table1[])))</f>
        <v>NA</v>
      </c>
    </row>
    <row r="1232" spans="1:15" x14ac:dyDescent="0.25">
      <c r="A1232" cm="1">
        <f t="array" ref="A1232">IF(ROW()&lt;=ROWS(Table1[]), INDEX(Table1[SurveyNo], ROW()), INDEX(Table2[SurveyNo], ROW()-ROWS(Table1[])))</f>
        <v>11</v>
      </c>
      <c r="B1232" s="23" t="str" cm="1">
        <f t="array" ref="B1232">IF(ROW()&lt;=ROWS(Table1[]), INDEX(Table1[Date], ROW()), INDEX(Table2[Date], ROW()-ROWS(Table1[])))</f>
        <v>2024-11-07T00:00:00Z</v>
      </c>
      <c r="C1232" cm="1">
        <f t="array" ref="C1232">IF(ROW()&lt;=ROWS(Table1[]), INDEX(Table1[SampleID], ROW()), INDEX(Table2[SampleID], ROW()-ROWS(Table1[])))</f>
        <v>0</v>
      </c>
      <c r="D1232" t="str" cm="1">
        <f t="array" ref="D1232">IF(ROW()&lt;=ROWS(Table1[]), INDEX(Table1[Survey], ROW()), INDEX(Table2[Survey], ROW()-ROWS(Table1[])))</f>
        <v>Bay Study</v>
      </c>
      <c r="E1232" cm="1">
        <f t="array" ref="E1232">IF(ROW()&lt;=ROWS(Table1[]), INDEX(Table1[Station Code], ROW()), INDEX(Table2[Station], ROW()-ROWS(Table1[])))</f>
        <v>346</v>
      </c>
      <c r="F1232" t="str" cm="1">
        <f t="array" ref="F1232">IF(ROW()&lt;=ROWS(Table1[]), INDEX(Table1[Region], ROW()), INDEX(Table2[Region], ROW()-ROWS(Table1[])))</f>
        <v>Far West</v>
      </c>
      <c r="G1232" cm="1">
        <f t="array" ref="G1232">IF(ROW()&lt;=ROWS(Table1[]), INDEX(Table1[Subregion], ROW()), INDEX(Table2[Subregion], ROW()-ROWS(Table1[])))</f>
        <v>0</v>
      </c>
      <c r="H1232" t="str" cm="1">
        <f t="array" ref="H1232">IF(ROW()&lt;=ROWS(Table1[]), INDEX(Table1[Stratum], ROW()), INDEX(Table2[Stratum], ROW()-ROWS(Table1[])))</f>
        <v>Western Delta</v>
      </c>
      <c r="I1232" cm="1">
        <f t="array" ref="I1232">IF(ROW()&lt;=ROWS(Table1[]), INDEX(Table1[Fork Length], ROW()), INDEX(Table2[Length], ROW()-ROWS(Table1[])))</f>
        <v>54</v>
      </c>
      <c r="J1232" cm="1">
        <f t="array" ref="J1232">IF(ROW()&lt;=ROWS(Table1[]), INDEX(Table1[Catch], ROW()), INDEX(Table2[Frequency], ROW()-ROWS(Table1[])))</f>
        <v>1</v>
      </c>
      <c r="K1232" t="str" cm="1">
        <f t="array" ref="K1232">IF(ROW()&lt;=ROWS(Table1[]), INDEX(Table1[Life Stage], ROW()), INDEX(Table2[Life Stage], ROW()-ROWS(Table1[])))</f>
        <v>Juvenile</v>
      </c>
      <c r="L1232" s="50" cm="1">
        <f t="array" ref="L1232">IF(ROW()&lt;=ROWS(Table1[]), INDEX(Table1[SalvageSum], ROW()), INDEX(Table2[SalvageSum], ROW()-ROWS(Table1[])))</f>
        <v>0</v>
      </c>
      <c r="M1232" s="50" cm="1">
        <f t="array" ref="M1232">IF(ROW()&lt;=ROWS(Table1[]), INDEX(Table1[ExpSalv], ROW()), INDEX(Table2[ExpSalv], ROW()-ROWS(Table1[])))</f>
        <v>0</v>
      </c>
      <c r="N1232" t="str" cm="1">
        <f t="array" ref="N1232">IF(ROW()&lt;=ROWS(Table1[]), INDEX(Table1[Agency], ROW()), INDEX(Table2[Agency], ROW()-ROWS(Table1[])))</f>
        <v>CDFW</v>
      </c>
      <c r="O1232" t="str" cm="1">
        <f t="array" ref="O1232">IF(ROW()&lt;=ROWS(Table1[]), INDEX(Table1[Notes], ROW()), INDEX(Table2[Comments], ROW()-ROWS(Table1[])))</f>
        <v>NA</v>
      </c>
    </row>
    <row r="1233" spans="1:15" x14ac:dyDescent="0.25">
      <c r="A1233" cm="1">
        <f t="array" ref="A1233">IF(ROW()&lt;=ROWS(Table1[]), INDEX(Table1[SurveyNo], ROW()), INDEX(Table2[SurveyNo], ROW()-ROWS(Table1[])))</f>
        <v>11</v>
      </c>
      <c r="B1233" s="23" t="str" cm="1">
        <f t="array" ref="B1233">IF(ROW()&lt;=ROWS(Table1[]), INDEX(Table1[Date], ROW()), INDEX(Table2[Date], ROW()-ROWS(Table1[])))</f>
        <v>2024-11-07T00:00:00Z</v>
      </c>
      <c r="C1233" cm="1">
        <f t="array" ref="C1233">IF(ROW()&lt;=ROWS(Table1[]), INDEX(Table1[SampleID], ROW()), INDEX(Table2[SampleID], ROW()-ROWS(Table1[])))</f>
        <v>0</v>
      </c>
      <c r="D1233" t="str" cm="1">
        <f t="array" ref="D1233">IF(ROW()&lt;=ROWS(Table1[]), INDEX(Table1[Survey], ROW()), INDEX(Table2[Survey], ROW()-ROWS(Table1[])))</f>
        <v>Bay Study</v>
      </c>
      <c r="E1233" cm="1">
        <f t="array" ref="E1233">IF(ROW()&lt;=ROWS(Table1[]), INDEX(Table1[Station Code], ROW()), INDEX(Table2[Station], ROW()-ROWS(Table1[])))</f>
        <v>345</v>
      </c>
      <c r="F1233" t="str" cm="1">
        <f t="array" ref="F1233">IF(ROW()&lt;=ROWS(Table1[]), INDEX(Table1[Region], ROW()), INDEX(Table2[Region], ROW()-ROWS(Table1[])))</f>
        <v>Bay</v>
      </c>
      <c r="G1233" cm="1">
        <f t="array" ref="G1233">IF(ROW()&lt;=ROWS(Table1[]), INDEX(Table1[Subregion], ROW()), INDEX(Table2[Subregion], ROW()-ROWS(Table1[])))</f>
        <v>0</v>
      </c>
      <c r="H1233" t="str" cm="1">
        <f t="array" ref="H1233">IF(ROW()&lt;=ROWS(Table1[]), INDEX(Table1[Stratum], ROW()), INDEX(Table2[Stratum], ROW()-ROWS(Table1[])))</f>
        <v>Bay</v>
      </c>
      <c r="I1233" cm="1">
        <f t="array" ref="I1233">IF(ROW()&lt;=ROWS(Table1[]), INDEX(Table1[Fork Length], ROW()), INDEX(Table2[Length], ROW()-ROWS(Table1[])))</f>
        <v>52</v>
      </c>
      <c r="J1233" cm="1">
        <f t="array" ref="J1233">IF(ROW()&lt;=ROWS(Table1[]), INDEX(Table1[Catch], ROW()), INDEX(Table2[Frequency], ROW()-ROWS(Table1[])))</f>
        <v>1</v>
      </c>
      <c r="K1233" t="str" cm="1">
        <f t="array" ref="K1233">IF(ROW()&lt;=ROWS(Table1[]), INDEX(Table1[Life Stage], ROW()), INDEX(Table2[Life Stage], ROW()-ROWS(Table1[])))</f>
        <v>Juvenile</v>
      </c>
      <c r="L1233" s="50" cm="1">
        <f t="array" ref="L1233">IF(ROW()&lt;=ROWS(Table1[]), INDEX(Table1[SalvageSum], ROW()), INDEX(Table2[SalvageSum], ROW()-ROWS(Table1[])))</f>
        <v>0</v>
      </c>
      <c r="M1233" s="50" cm="1">
        <f t="array" ref="M1233">IF(ROW()&lt;=ROWS(Table1[]), INDEX(Table1[ExpSalv], ROW()), INDEX(Table2[ExpSalv], ROW()-ROWS(Table1[])))</f>
        <v>0</v>
      </c>
      <c r="N1233" t="str" cm="1">
        <f t="array" ref="N1233">IF(ROW()&lt;=ROWS(Table1[]), INDEX(Table1[Agency], ROW()), INDEX(Table2[Agency], ROW()-ROWS(Table1[])))</f>
        <v>CDFW</v>
      </c>
      <c r="O1233" t="str" cm="1">
        <f t="array" ref="O1233">IF(ROW()&lt;=ROWS(Table1[]), INDEX(Table1[Notes], ROW()), INDEX(Table2[Comments], ROW()-ROWS(Table1[])))</f>
        <v>NA</v>
      </c>
    </row>
    <row r="1234" spans="1:15" x14ac:dyDescent="0.25">
      <c r="A1234" cm="1">
        <f t="array" ref="A1234">IF(ROW()&lt;=ROWS(Table1[]), INDEX(Table1[SurveyNo], ROW()), INDEX(Table2[SurveyNo], ROW()-ROWS(Table1[])))</f>
        <v>11</v>
      </c>
      <c r="B1234" s="23" t="str" cm="1">
        <f t="array" ref="B1234">IF(ROW()&lt;=ROWS(Table1[]), INDEX(Table1[Date], ROW()), INDEX(Table2[Date], ROW()-ROWS(Table1[])))</f>
        <v>2024-11-07T00:00:00Z</v>
      </c>
      <c r="C1234" cm="1">
        <f t="array" ref="C1234">IF(ROW()&lt;=ROWS(Table1[]), INDEX(Table1[SampleID], ROW()), INDEX(Table2[SampleID], ROW()-ROWS(Table1[])))</f>
        <v>0</v>
      </c>
      <c r="D1234" t="str" cm="1">
        <f t="array" ref="D1234">IF(ROW()&lt;=ROWS(Table1[]), INDEX(Table1[Survey], ROW()), INDEX(Table2[Survey], ROW()-ROWS(Table1[])))</f>
        <v>Bay Study</v>
      </c>
      <c r="E1234" cm="1">
        <f t="array" ref="E1234">IF(ROW()&lt;=ROWS(Table1[]), INDEX(Table1[Station Code], ROW()), INDEX(Table2[Station], ROW()-ROWS(Table1[])))</f>
        <v>325</v>
      </c>
      <c r="F1234" t="str" cm="1">
        <f t="array" ref="F1234">IF(ROW()&lt;=ROWS(Table1[]), INDEX(Table1[Region], ROW()), INDEX(Table2[Region], ROW()-ROWS(Table1[])))</f>
        <v>Bay</v>
      </c>
      <c r="G1234" cm="1">
        <f t="array" ref="G1234">IF(ROW()&lt;=ROWS(Table1[]), INDEX(Table1[Subregion], ROW()), INDEX(Table2[Subregion], ROW()-ROWS(Table1[])))</f>
        <v>0</v>
      </c>
      <c r="H1234" t="str" cm="1">
        <f t="array" ref="H1234">IF(ROW()&lt;=ROWS(Table1[]), INDEX(Table1[Stratum], ROW()), INDEX(Table2[Stratum], ROW()-ROWS(Table1[])))</f>
        <v>Bay</v>
      </c>
      <c r="I1234" cm="1">
        <f t="array" ref="I1234">IF(ROW()&lt;=ROWS(Table1[]), INDEX(Table1[Fork Length], ROW()), INDEX(Table2[Length], ROW()-ROWS(Table1[])))</f>
        <v>57</v>
      </c>
      <c r="J1234" cm="1">
        <f t="array" ref="J1234">IF(ROW()&lt;=ROWS(Table1[]), INDEX(Table1[Catch], ROW()), INDEX(Table2[Frequency], ROW()-ROWS(Table1[])))</f>
        <v>1</v>
      </c>
      <c r="K1234" t="str" cm="1">
        <f t="array" ref="K1234">IF(ROW()&lt;=ROWS(Table1[]), INDEX(Table1[Life Stage], ROW()), INDEX(Table2[Life Stage], ROW()-ROWS(Table1[])))</f>
        <v>Juvenile</v>
      </c>
      <c r="L1234" s="50" cm="1">
        <f t="array" ref="L1234">IF(ROW()&lt;=ROWS(Table1[]), INDEX(Table1[SalvageSum], ROW()), INDEX(Table2[SalvageSum], ROW()-ROWS(Table1[])))</f>
        <v>0</v>
      </c>
      <c r="M1234" s="50" cm="1">
        <f t="array" ref="M1234">IF(ROW()&lt;=ROWS(Table1[]), INDEX(Table1[ExpSalv], ROW()), INDEX(Table2[ExpSalv], ROW()-ROWS(Table1[])))</f>
        <v>0</v>
      </c>
      <c r="N1234" t="str" cm="1">
        <f t="array" ref="N1234">IF(ROW()&lt;=ROWS(Table1[]), INDEX(Table1[Agency], ROW()), INDEX(Table2[Agency], ROW()-ROWS(Table1[])))</f>
        <v>CDFW</v>
      </c>
      <c r="O1234" t="str" cm="1">
        <f t="array" ref="O1234">IF(ROW()&lt;=ROWS(Table1[]), INDEX(Table1[Notes], ROW()), INDEX(Table2[Comments], ROW()-ROWS(Table1[])))</f>
        <v>NA</v>
      </c>
    </row>
    <row r="1235" spans="1:15" x14ac:dyDescent="0.25">
      <c r="A1235" cm="1">
        <f t="array" ref="A1235">IF(ROW()&lt;=ROWS(Table1[]), INDEX(Table1[SurveyNo], ROW()), INDEX(Table2[SurveyNo], ROW()-ROWS(Table1[])))</f>
        <v>11</v>
      </c>
      <c r="B1235" s="23" t="str" cm="1">
        <f t="array" ref="B1235">IF(ROW()&lt;=ROWS(Table1[]), INDEX(Table1[Date], ROW()), INDEX(Table2[Date], ROW()-ROWS(Table1[])))</f>
        <v>2024-11-07T00:00:00Z</v>
      </c>
      <c r="C1235" cm="1">
        <f t="array" ref="C1235">IF(ROW()&lt;=ROWS(Table1[]), INDEX(Table1[SampleID], ROW()), INDEX(Table2[SampleID], ROW()-ROWS(Table1[])))</f>
        <v>0</v>
      </c>
      <c r="D1235" t="str" cm="1">
        <f t="array" ref="D1235">IF(ROW()&lt;=ROWS(Table1[]), INDEX(Table1[Survey], ROW()), INDEX(Table2[Survey], ROW()-ROWS(Table1[])))</f>
        <v>Bay Study</v>
      </c>
      <c r="E1235" cm="1">
        <f t="array" ref="E1235">IF(ROW()&lt;=ROWS(Table1[]), INDEX(Table1[Station Code], ROW()), INDEX(Table2[Station], ROW()-ROWS(Table1[])))</f>
        <v>325</v>
      </c>
      <c r="F1235" t="str" cm="1">
        <f t="array" ref="F1235">IF(ROW()&lt;=ROWS(Table1[]), INDEX(Table1[Region], ROW()), INDEX(Table2[Region], ROW()-ROWS(Table1[])))</f>
        <v>Bay</v>
      </c>
      <c r="G1235" cm="1">
        <f t="array" ref="G1235">IF(ROW()&lt;=ROWS(Table1[]), INDEX(Table1[Subregion], ROW()), INDEX(Table2[Subregion], ROW()-ROWS(Table1[])))</f>
        <v>0</v>
      </c>
      <c r="H1235" t="str" cm="1">
        <f t="array" ref="H1235">IF(ROW()&lt;=ROWS(Table1[]), INDEX(Table1[Stratum], ROW()), INDEX(Table2[Stratum], ROW()-ROWS(Table1[])))</f>
        <v>Bay</v>
      </c>
      <c r="I1235" cm="1">
        <f t="array" ref="I1235">IF(ROW()&lt;=ROWS(Table1[]), INDEX(Table1[Fork Length], ROW()), INDEX(Table2[Length], ROW()-ROWS(Table1[])))</f>
        <v>55</v>
      </c>
      <c r="J1235" cm="1">
        <f t="array" ref="J1235">IF(ROW()&lt;=ROWS(Table1[]), INDEX(Table1[Catch], ROW()), INDEX(Table2[Frequency], ROW()-ROWS(Table1[])))</f>
        <v>2</v>
      </c>
      <c r="K1235" t="str" cm="1">
        <f t="array" ref="K1235">IF(ROW()&lt;=ROWS(Table1[]), INDEX(Table1[Life Stage], ROW()), INDEX(Table2[Life Stage], ROW()-ROWS(Table1[])))</f>
        <v>Juvenile</v>
      </c>
      <c r="L1235" s="50" cm="1">
        <f t="array" ref="L1235">IF(ROW()&lt;=ROWS(Table1[]), INDEX(Table1[SalvageSum], ROW()), INDEX(Table2[SalvageSum], ROW()-ROWS(Table1[])))</f>
        <v>0</v>
      </c>
      <c r="M1235" s="50" cm="1">
        <f t="array" ref="M1235">IF(ROW()&lt;=ROWS(Table1[]), INDEX(Table1[ExpSalv], ROW()), INDEX(Table2[ExpSalv], ROW()-ROWS(Table1[])))</f>
        <v>0</v>
      </c>
      <c r="N1235" t="str" cm="1">
        <f t="array" ref="N1235">IF(ROW()&lt;=ROWS(Table1[]), INDEX(Table1[Agency], ROW()), INDEX(Table2[Agency], ROW()-ROWS(Table1[])))</f>
        <v>CDFW</v>
      </c>
      <c r="O1235" t="str" cm="1">
        <f t="array" ref="O1235">IF(ROW()&lt;=ROWS(Table1[]), INDEX(Table1[Notes], ROW()), INDEX(Table2[Comments], ROW()-ROWS(Table1[])))</f>
        <v>NA</v>
      </c>
    </row>
    <row r="1236" spans="1:15" x14ac:dyDescent="0.25">
      <c r="A1236" cm="1">
        <f t="array" ref="A1236">IF(ROW()&lt;=ROWS(Table1[]), INDEX(Table1[SurveyNo], ROW()), INDEX(Table2[SurveyNo], ROW()-ROWS(Table1[])))</f>
        <v>11</v>
      </c>
      <c r="B1236" s="23" t="str" cm="1">
        <f t="array" ref="B1236">IF(ROW()&lt;=ROWS(Table1[]), INDEX(Table1[Date], ROW()), INDEX(Table2[Date], ROW()-ROWS(Table1[])))</f>
        <v>2024-11-07T00:00:00Z</v>
      </c>
      <c r="C1236" cm="1">
        <f t="array" ref="C1236">IF(ROW()&lt;=ROWS(Table1[]), INDEX(Table1[SampleID], ROW()), INDEX(Table2[SampleID], ROW()-ROWS(Table1[])))</f>
        <v>0</v>
      </c>
      <c r="D1236" t="str" cm="1">
        <f t="array" ref="D1236">IF(ROW()&lt;=ROWS(Table1[]), INDEX(Table1[Survey], ROW()), INDEX(Table2[Survey], ROW()-ROWS(Table1[])))</f>
        <v>Bay Study</v>
      </c>
      <c r="E1236" cm="1">
        <f t="array" ref="E1236">IF(ROW()&lt;=ROWS(Table1[]), INDEX(Table1[Station Code], ROW()), INDEX(Table2[Station], ROW()-ROWS(Table1[])))</f>
        <v>325</v>
      </c>
      <c r="F1236" t="str" cm="1">
        <f t="array" ref="F1236">IF(ROW()&lt;=ROWS(Table1[]), INDEX(Table1[Region], ROW()), INDEX(Table2[Region], ROW()-ROWS(Table1[])))</f>
        <v>Bay</v>
      </c>
      <c r="G1236" cm="1">
        <f t="array" ref="G1236">IF(ROW()&lt;=ROWS(Table1[]), INDEX(Table1[Subregion], ROW()), INDEX(Table2[Subregion], ROW()-ROWS(Table1[])))</f>
        <v>0</v>
      </c>
      <c r="H1236" t="str" cm="1">
        <f t="array" ref="H1236">IF(ROW()&lt;=ROWS(Table1[]), INDEX(Table1[Stratum], ROW()), INDEX(Table2[Stratum], ROW()-ROWS(Table1[])))</f>
        <v>Bay</v>
      </c>
      <c r="I1236" cm="1">
        <f t="array" ref="I1236">IF(ROW()&lt;=ROWS(Table1[]), INDEX(Table1[Fork Length], ROW()), INDEX(Table2[Length], ROW()-ROWS(Table1[])))</f>
        <v>54</v>
      </c>
      <c r="J1236" cm="1">
        <f t="array" ref="J1236">IF(ROW()&lt;=ROWS(Table1[]), INDEX(Table1[Catch], ROW()), INDEX(Table2[Frequency], ROW()-ROWS(Table1[])))</f>
        <v>1</v>
      </c>
      <c r="K1236" t="str" cm="1">
        <f t="array" ref="K1236">IF(ROW()&lt;=ROWS(Table1[]), INDEX(Table1[Life Stage], ROW()), INDEX(Table2[Life Stage], ROW()-ROWS(Table1[])))</f>
        <v>Juvenile</v>
      </c>
      <c r="L1236" s="50" cm="1">
        <f t="array" ref="L1236">IF(ROW()&lt;=ROWS(Table1[]), INDEX(Table1[SalvageSum], ROW()), INDEX(Table2[SalvageSum], ROW()-ROWS(Table1[])))</f>
        <v>0</v>
      </c>
      <c r="M1236" s="50" cm="1">
        <f t="array" ref="M1236">IF(ROW()&lt;=ROWS(Table1[]), INDEX(Table1[ExpSalv], ROW()), INDEX(Table2[ExpSalv], ROW()-ROWS(Table1[])))</f>
        <v>0</v>
      </c>
      <c r="N1236" t="str" cm="1">
        <f t="array" ref="N1236">IF(ROW()&lt;=ROWS(Table1[]), INDEX(Table1[Agency], ROW()), INDEX(Table2[Agency], ROW()-ROWS(Table1[])))</f>
        <v>CDFW</v>
      </c>
      <c r="O1236" t="str" cm="1">
        <f t="array" ref="O1236">IF(ROW()&lt;=ROWS(Table1[]), INDEX(Table1[Notes], ROW()), INDEX(Table2[Comments], ROW()-ROWS(Table1[])))</f>
        <v>NA</v>
      </c>
    </row>
    <row r="1237" spans="1:15" x14ac:dyDescent="0.25">
      <c r="A1237" cm="1">
        <f t="array" ref="A1237">IF(ROW()&lt;=ROWS(Table1[]), INDEX(Table1[SurveyNo], ROW()), INDEX(Table2[SurveyNo], ROW()-ROWS(Table1[])))</f>
        <v>11</v>
      </c>
      <c r="B1237" s="23" t="str" cm="1">
        <f t="array" ref="B1237">IF(ROW()&lt;=ROWS(Table1[]), INDEX(Table1[Date], ROW()), INDEX(Table2[Date], ROW()-ROWS(Table1[])))</f>
        <v>2024-11-07T00:00:00Z</v>
      </c>
      <c r="C1237" cm="1">
        <f t="array" ref="C1237">IF(ROW()&lt;=ROWS(Table1[]), INDEX(Table1[SampleID], ROW()), INDEX(Table2[SampleID], ROW()-ROWS(Table1[])))</f>
        <v>0</v>
      </c>
      <c r="D1237" t="str" cm="1">
        <f t="array" ref="D1237">IF(ROW()&lt;=ROWS(Table1[]), INDEX(Table1[Survey], ROW()), INDEX(Table2[Survey], ROW()-ROWS(Table1[])))</f>
        <v>Bay Study</v>
      </c>
      <c r="E1237" cm="1">
        <f t="array" ref="E1237">IF(ROW()&lt;=ROWS(Table1[]), INDEX(Table1[Station Code], ROW()), INDEX(Table2[Station], ROW()-ROWS(Table1[])))</f>
        <v>323</v>
      </c>
      <c r="F1237" t="str" cm="1">
        <f t="array" ref="F1237">IF(ROW()&lt;=ROWS(Table1[]), INDEX(Table1[Region], ROW()), INDEX(Table2[Region], ROW()-ROWS(Table1[])))</f>
        <v>Bay</v>
      </c>
      <c r="G1237" cm="1">
        <f t="array" ref="G1237">IF(ROW()&lt;=ROWS(Table1[]), INDEX(Table1[Subregion], ROW()), INDEX(Table2[Subregion], ROW()-ROWS(Table1[])))</f>
        <v>0</v>
      </c>
      <c r="H1237" t="str" cm="1">
        <f t="array" ref="H1237">IF(ROW()&lt;=ROWS(Table1[]), INDEX(Table1[Stratum], ROW()), INDEX(Table2[Stratum], ROW()-ROWS(Table1[])))</f>
        <v>Bay</v>
      </c>
      <c r="I1237" cm="1">
        <f t="array" ref="I1237">IF(ROW()&lt;=ROWS(Table1[]), INDEX(Table1[Fork Length], ROW()), INDEX(Table2[Length], ROW()-ROWS(Table1[])))</f>
        <v>52</v>
      </c>
      <c r="J1237" cm="1">
        <f t="array" ref="J1237">IF(ROW()&lt;=ROWS(Table1[]), INDEX(Table1[Catch], ROW()), INDEX(Table2[Frequency], ROW()-ROWS(Table1[])))</f>
        <v>1</v>
      </c>
      <c r="K1237" t="str" cm="1">
        <f t="array" ref="K1237">IF(ROW()&lt;=ROWS(Table1[]), INDEX(Table1[Life Stage], ROW()), INDEX(Table2[Life Stage], ROW()-ROWS(Table1[])))</f>
        <v>Juvenile</v>
      </c>
      <c r="L1237" s="50" cm="1">
        <f t="array" ref="L1237">IF(ROW()&lt;=ROWS(Table1[]), INDEX(Table1[SalvageSum], ROW()), INDEX(Table2[SalvageSum], ROW()-ROWS(Table1[])))</f>
        <v>0</v>
      </c>
      <c r="M1237" s="50" cm="1">
        <f t="array" ref="M1237">IF(ROW()&lt;=ROWS(Table1[]), INDEX(Table1[ExpSalv], ROW()), INDEX(Table2[ExpSalv], ROW()-ROWS(Table1[])))</f>
        <v>0</v>
      </c>
      <c r="N1237" t="str" cm="1">
        <f t="array" ref="N1237">IF(ROW()&lt;=ROWS(Table1[]), INDEX(Table1[Agency], ROW()), INDEX(Table2[Agency], ROW()-ROWS(Table1[])))</f>
        <v>CDFW</v>
      </c>
      <c r="O1237" t="str" cm="1">
        <f t="array" ref="O1237">IF(ROW()&lt;=ROWS(Table1[]), INDEX(Table1[Notes], ROW()), INDEX(Table2[Comments], ROW()-ROWS(Table1[])))</f>
        <v>NA</v>
      </c>
    </row>
    <row r="1238" spans="1:15" x14ac:dyDescent="0.25">
      <c r="A1238" cm="1">
        <f t="array" ref="A1238">IF(ROW()&lt;=ROWS(Table1[]), INDEX(Table1[SurveyNo], ROW()), INDEX(Table2[SurveyNo], ROW()-ROWS(Table1[])))</f>
        <v>11</v>
      </c>
      <c r="B1238" s="23" t="str" cm="1">
        <f t="array" ref="B1238">IF(ROW()&lt;=ROWS(Table1[]), INDEX(Table1[Date], ROW()), INDEX(Table2[Date], ROW()-ROWS(Table1[])))</f>
        <v>2024-11-07T00:00:00Z</v>
      </c>
      <c r="C1238" cm="1">
        <f t="array" ref="C1238">IF(ROW()&lt;=ROWS(Table1[]), INDEX(Table1[SampleID], ROW()), INDEX(Table2[SampleID], ROW()-ROWS(Table1[])))</f>
        <v>0</v>
      </c>
      <c r="D1238" t="str" cm="1">
        <f t="array" ref="D1238">IF(ROW()&lt;=ROWS(Table1[]), INDEX(Table1[Survey], ROW()), INDEX(Table2[Survey], ROW()-ROWS(Table1[])))</f>
        <v>Bay Study</v>
      </c>
      <c r="E1238" cm="1">
        <f t="array" ref="E1238">IF(ROW()&lt;=ROWS(Table1[]), INDEX(Table1[Station Code], ROW()), INDEX(Table2[Station], ROW()-ROWS(Table1[])))</f>
        <v>323</v>
      </c>
      <c r="F1238" t="str" cm="1">
        <f t="array" ref="F1238">IF(ROW()&lt;=ROWS(Table1[]), INDEX(Table1[Region], ROW()), INDEX(Table2[Region], ROW()-ROWS(Table1[])))</f>
        <v>Bay</v>
      </c>
      <c r="G1238" cm="1">
        <f t="array" ref="G1238">IF(ROW()&lt;=ROWS(Table1[]), INDEX(Table1[Subregion], ROW()), INDEX(Table2[Subregion], ROW()-ROWS(Table1[])))</f>
        <v>0</v>
      </c>
      <c r="H1238" t="str" cm="1">
        <f t="array" ref="H1238">IF(ROW()&lt;=ROWS(Table1[]), INDEX(Table1[Stratum], ROW()), INDEX(Table2[Stratum], ROW()-ROWS(Table1[])))</f>
        <v>Bay</v>
      </c>
      <c r="I1238" cm="1">
        <f t="array" ref="I1238">IF(ROW()&lt;=ROWS(Table1[]), INDEX(Table1[Fork Length], ROW()), INDEX(Table2[Length], ROW()-ROWS(Table1[])))</f>
        <v>51</v>
      </c>
      <c r="J1238" cm="1">
        <f t="array" ref="J1238">IF(ROW()&lt;=ROWS(Table1[]), INDEX(Table1[Catch], ROW()), INDEX(Table2[Frequency], ROW()-ROWS(Table1[])))</f>
        <v>1</v>
      </c>
      <c r="K1238" t="str" cm="1">
        <f t="array" ref="K1238">IF(ROW()&lt;=ROWS(Table1[]), INDEX(Table1[Life Stage], ROW()), INDEX(Table2[Life Stage], ROW()-ROWS(Table1[])))</f>
        <v>Juvenile</v>
      </c>
      <c r="L1238" s="50" cm="1">
        <f t="array" ref="L1238">IF(ROW()&lt;=ROWS(Table1[]), INDEX(Table1[SalvageSum], ROW()), INDEX(Table2[SalvageSum], ROW()-ROWS(Table1[])))</f>
        <v>0</v>
      </c>
      <c r="M1238" s="50" cm="1">
        <f t="array" ref="M1238">IF(ROW()&lt;=ROWS(Table1[]), INDEX(Table1[ExpSalv], ROW()), INDEX(Table2[ExpSalv], ROW()-ROWS(Table1[])))</f>
        <v>0</v>
      </c>
      <c r="N1238" t="str" cm="1">
        <f t="array" ref="N1238">IF(ROW()&lt;=ROWS(Table1[]), INDEX(Table1[Agency], ROW()), INDEX(Table2[Agency], ROW()-ROWS(Table1[])))</f>
        <v>CDFW</v>
      </c>
      <c r="O1238" t="str" cm="1">
        <f t="array" ref="O1238">IF(ROW()&lt;=ROWS(Table1[]), INDEX(Table1[Notes], ROW()), INDEX(Table2[Comments], ROW()-ROWS(Table1[])))</f>
        <v>NA</v>
      </c>
    </row>
    <row r="1239" spans="1:15" x14ac:dyDescent="0.25">
      <c r="A1239" cm="1">
        <f t="array" ref="A1239">IF(ROW()&lt;=ROWS(Table1[]), INDEX(Table1[SurveyNo], ROW()), INDEX(Table2[SurveyNo], ROW()-ROWS(Table1[])))</f>
        <v>11</v>
      </c>
      <c r="B1239" s="23" t="str" cm="1">
        <f t="array" ref="B1239">IF(ROW()&lt;=ROWS(Table1[]), INDEX(Table1[Date], ROW()), INDEX(Table2[Date], ROW()-ROWS(Table1[])))</f>
        <v>2024-11-07T00:00:00Z</v>
      </c>
      <c r="C1239" cm="1">
        <f t="array" ref="C1239">IF(ROW()&lt;=ROWS(Table1[]), INDEX(Table1[SampleID], ROW()), INDEX(Table2[SampleID], ROW()-ROWS(Table1[])))</f>
        <v>0</v>
      </c>
      <c r="D1239" t="str" cm="1">
        <f t="array" ref="D1239">IF(ROW()&lt;=ROWS(Table1[]), INDEX(Table1[Survey], ROW()), INDEX(Table2[Survey], ROW()-ROWS(Table1[])))</f>
        <v>Bay Study</v>
      </c>
      <c r="E1239" cm="1">
        <f t="array" ref="E1239">IF(ROW()&lt;=ROWS(Table1[]), INDEX(Table1[Station Code], ROW()), INDEX(Table2[Station], ROW()-ROWS(Table1[])))</f>
        <v>322</v>
      </c>
      <c r="F1239" t="str" cm="1">
        <f t="array" ref="F1239">IF(ROW()&lt;=ROWS(Table1[]), INDEX(Table1[Region], ROW()), INDEX(Table2[Region], ROW()-ROWS(Table1[])))</f>
        <v>Bay</v>
      </c>
      <c r="G1239" cm="1">
        <f t="array" ref="G1239">IF(ROW()&lt;=ROWS(Table1[]), INDEX(Table1[Subregion], ROW()), INDEX(Table2[Subregion], ROW()-ROWS(Table1[])))</f>
        <v>0</v>
      </c>
      <c r="H1239" t="str" cm="1">
        <f t="array" ref="H1239">IF(ROW()&lt;=ROWS(Table1[]), INDEX(Table1[Stratum], ROW()), INDEX(Table2[Stratum], ROW()-ROWS(Table1[])))</f>
        <v>Bay</v>
      </c>
      <c r="I1239" cm="1">
        <f t="array" ref="I1239">IF(ROW()&lt;=ROWS(Table1[]), INDEX(Table1[Fork Length], ROW()), INDEX(Table2[Length], ROW()-ROWS(Table1[])))</f>
        <v>66</v>
      </c>
      <c r="J1239" cm="1">
        <f t="array" ref="J1239">IF(ROW()&lt;=ROWS(Table1[]), INDEX(Table1[Catch], ROW()), INDEX(Table2[Frequency], ROW()-ROWS(Table1[])))</f>
        <v>1</v>
      </c>
      <c r="K1239" t="str" cm="1">
        <f t="array" ref="K1239">IF(ROW()&lt;=ROWS(Table1[]), INDEX(Table1[Life Stage], ROW()), INDEX(Table2[Life Stage], ROW()-ROWS(Table1[])))</f>
        <v>Juvenile</v>
      </c>
      <c r="L1239" s="50" cm="1">
        <f t="array" ref="L1239">IF(ROW()&lt;=ROWS(Table1[]), INDEX(Table1[SalvageSum], ROW()), INDEX(Table2[SalvageSum], ROW()-ROWS(Table1[])))</f>
        <v>0</v>
      </c>
      <c r="M1239" s="50" cm="1">
        <f t="array" ref="M1239">IF(ROW()&lt;=ROWS(Table1[]), INDEX(Table1[ExpSalv], ROW()), INDEX(Table2[ExpSalv], ROW()-ROWS(Table1[])))</f>
        <v>0</v>
      </c>
      <c r="N1239" t="str" cm="1">
        <f t="array" ref="N1239">IF(ROW()&lt;=ROWS(Table1[]), INDEX(Table1[Agency], ROW()), INDEX(Table2[Agency], ROW()-ROWS(Table1[])))</f>
        <v>CDFW</v>
      </c>
      <c r="O1239" t="str" cm="1">
        <f t="array" ref="O1239">IF(ROW()&lt;=ROWS(Table1[]), INDEX(Table1[Notes], ROW()), INDEX(Table2[Comments], ROW()-ROWS(Table1[])))</f>
        <v>NA</v>
      </c>
    </row>
    <row r="1240" spans="1:15" x14ac:dyDescent="0.25">
      <c r="A1240" cm="1">
        <f t="array" ref="A1240">IF(ROW()&lt;=ROWS(Table1[]), INDEX(Table1[SurveyNo], ROW()), INDEX(Table2[SurveyNo], ROW()-ROWS(Table1[])))</f>
        <v>11</v>
      </c>
      <c r="B1240" s="23" t="str" cm="1">
        <f t="array" ref="B1240">IF(ROW()&lt;=ROWS(Table1[]), INDEX(Table1[Date], ROW()), INDEX(Table2[Date], ROW()-ROWS(Table1[])))</f>
        <v>2024-11-07T00:00:00Z</v>
      </c>
      <c r="C1240" cm="1">
        <f t="array" ref="C1240">IF(ROW()&lt;=ROWS(Table1[]), INDEX(Table1[SampleID], ROW()), INDEX(Table2[SampleID], ROW()-ROWS(Table1[])))</f>
        <v>0</v>
      </c>
      <c r="D1240" t="str" cm="1">
        <f t="array" ref="D1240">IF(ROW()&lt;=ROWS(Table1[]), INDEX(Table1[Survey], ROW()), INDEX(Table2[Survey], ROW()-ROWS(Table1[])))</f>
        <v>Bay Study</v>
      </c>
      <c r="E1240" cm="1">
        <f t="array" ref="E1240">IF(ROW()&lt;=ROWS(Table1[]), INDEX(Table1[Station Code], ROW()), INDEX(Table2[Station], ROW()-ROWS(Table1[])))</f>
        <v>322</v>
      </c>
      <c r="F1240" t="str" cm="1">
        <f t="array" ref="F1240">IF(ROW()&lt;=ROWS(Table1[]), INDEX(Table1[Region], ROW()), INDEX(Table2[Region], ROW()-ROWS(Table1[])))</f>
        <v>Bay</v>
      </c>
      <c r="G1240" cm="1">
        <f t="array" ref="G1240">IF(ROW()&lt;=ROWS(Table1[]), INDEX(Table1[Subregion], ROW()), INDEX(Table2[Subregion], ROW()-ROWS(Table1[])))</f>
        <v>0</v>
      </c>
      <c r="H1240" t="str" cm="1">
        <f t="array" ref="H1240">IF(ROW()&lt;=ROWS(Table1[]), INDEX(Table1[Stratum], ROW()), INDEX(Table2[Stratum], ROW()-ROWS(Table1[])))</f>
        <v>Bay</v>
      </c>
      <c r="I1240" cm="1">
        <f t="array" ref="I1240">IF(ROW()&lt;=ROWS(Table1[]), INDEX(Table1[Fork Length], ROW()), INDEX(Table2[Length], ROW()-ROWS(Table1[])))</f>
        <v>63</v>
      </c>
      <c r="J1240" cm="1">
        <f t="array" ref="J1240">IF(ROW()&lt;=ROWS(Table1[]), INDEX(Table1[Catch], ROW()), INDEX(Table2[Frequency], ROW()-ROWS(Table1[])))</f>
        <v>1</v>
      </c>
      <c r="K1240" t="str" cm="1">
        <f t="array" ref="K1240">IF(ROW()&lt;=ROWS(Table1[]), INDEX(Table1[Life Stage], ROW()), INDEX(Table2[Life Stage], ROW()-ROWS(Table1[])))</f>
        <v>Juvenile</v>
      </c>
      <c r="L1240" s="50" cm="1">
        <f t="array" ref="L1240">IF(ROW()&lt;=ROWS(Table1[]), INDEX(Table1[SalvageSum], ROW()), INDEX(Table2[SalvageSum], ROW()-ROWS(Table1[])))</f>
        <v>0</v>
      </c>
      <c r="M1240" s="50" cm="1">
        <f t="array" ref="M1240">IF(ROW()&lt;=ROWS(Table1[]), INDEX(Table1[ExpSalv], ROW()), INDEX(Table2[ExpSalv], ROW()-ROWS(Table1[])))</f>
        <v>0</v>
      </c>
      <c r="N1240" t="str" cm="1">
        <f t="array" ref="N1240">IF(ROW()&lt;=ROWS(Table1[]), INDEX(Table1[Agency], ROW()), INDEX(Table2[Agency], ROW()-ROWS(Table1[])))</f>
        <v>CDFW</v>
      </c>
      <c r="O1240" t="str" cm="1">
        <f t="array" ref="O1240">IF(ROW()&lt;=ROWS(Table1[]), INDEX(Table1[Notes], ROW()), INDEX(Table2[Comments], ROW()-ROWS(Table1[])))</f>
        <v>NA</v>
      </c>
    </row>
    <row r="1241" spans="1:15" x14ac:dyDescent="0.25">
      <c r="A1241" cm="1">
        <f t="array" ref="A1241">IF(ROW()&lt;=ROWS(Table1[]), INDEX(Table1[SurveyNo], ROW()), INDEX(Table2[SurveyNo], ROW()-ROWS(Table1[])))</f>
        <v>11</v>
      </c>
      <c r="B1241" s="23" t="str" cm="1">
        <f t="array" ref="B1241">IF(ROW()&lt;=ROWS(Table1[]), INDEX(Table1[Date], ROW()), INDEX(Table2[Date], ROW()-ROWS(Table1[])))</f>
        <v>2024-11-07T00:00:00Z</v>
      </c>
      <c r="C1241" cm="1">
        <f t="array" ref="C1241">IF(ROW()&lt;=ROWS(Table1[]), INDEX(Table1[SampleID], ROW()), INDEX(Table2[SampleID], ROW()-ROWS(Table1[])))</f>
        <v>0</v>
      </c>
      <c r="D1241" t="str" cm="1">
        <f t="array" ref="D1241">IF(ROW()&lt;=ROWS(Table1[]), INDEX(Table1[Survey], ROW()), INDEX(Table2[Survey], ROW()-ROWS(Table1[])))</f>
        <v>Bay Study</v>
      </c>
      <c r="E1241" cm="1">
        <f t="array" ref="E1241">IF(ROW()&lt;=ROWS(Table1[]), INDEX(Table1[Station Code], ROW()), INDEX(Table2[Station], ROW()-ROWS(Table1[])))</f>
        <v>322</v>
      </c>
      <c r="F1241" t="str" cm="1">
        <f t="array" ref="F1241">IF(ROW()&lt;=ROWS(Table1[]), INDEX(Table1[Region], ROW()), INDEX(Table2[Region], ROW()-ROWS(Table1[])))</f>
        <v>Bay</v>
      </c>
      <c r="G1241" cm="1">
        <f t="array" ref="G1241">IF(ROW()&lt;=ROWS(Table1[]), INDEX(Table1[Subregion], ROW()), INDEX(Table2[Subregion], ROW()-ROWS(Table1[])))</f>
        <v>0</v>
      </c>
      <c r="H1241" t="str" cm="1">
        <f t="array" ref="H1241">IF(ROW()&lt;=ROWS(Table1[]), INDEX(Table1[Stratum], ROW()), INDEX(Table2[Stratum], ROW()-ROWS(Table1[])))</f>
        <v>Bay</v>
      </c>
      <c r="I1241" cm="1">
        <f t="array" ref="I1241">IF(ROW()&lt;=ROWS(Table1[]), INDEX(Table1[Fork Length], ROW()), INDEX(Table2[Length], ROW()-ROWS(Table1[])))</f>
        <v>57</v>
      </c>
      <c r="J1241" cm="1">
        <f t="array" ref="J1241">IF(ROW()&lt;=ROWS(Table1[]), INDEX(Table1[Catch], ROW()), INDEX(Table2[Frequency], ROW()-ROWS(Table1[])))</f>
        <v>1</v>
      </c>
      <c r="K1241" t="str" cm="1">
        <f t="array" ref="K1241">IF(ROW()&lt;=ROWS(Table1[]), INDEX(Table1[Life Stage], ROW()), INDEX(Table2[Life Stage], ROW()-ROWS(Table1[])))</f>
        <v>Juvenile</v>
      </c>
      <c r="L1241" s="50" cm="1">
        <f t="array" ref="L1241">IF(ROW()&lt;=ROWS(Table1[]), INDEX(Table1[SalvageSum], ROW()), INDEX(Table2[SalvageSum], ROW()-ROWS(Table1[])))</f>
        <v>0</v>
      </c>
      <c r="M1241" s="50" cm="1">
        <f t="array" ref="M1241">IF(ROW()&lt;=ROWS(Table1[]), INDEX(Table1[ExpSalv], ROW()), INDEX(Table2[ExpSalv], ROW()-ROWS(Table1[])))</f>
        <v>0</v>
      </c>
      <c r="N1241" t="str" cm="1">
        <f t="array" ref="N1241">IF(ROW()&lt;=ROWS(Table1[]), INDEX(Table1[Agency], ROW()), INDEX(Table2[Agency], ROW()-ROWS(Table1[])))</f>
        <v>CDFW</v>
      </c>
      <c r="O1241" t="str" cm="1">
        <f t="array" ref="O1241">IF(ROW()&lt;=ROWS(Table1[]), INDEX(Table1[Notes], ROW()), INDEX(Table2[Comments], ROW()-ROWS(Table1[])))</f>
        <v>NA</v>
      </c>
    </row>
    <row r="1242" spans="1:15" x14ac:dyDescent="0.25">
      <c r="A1242" cm="1">
        <f t="array" ref="A1242">IF(ROW()&lt;=ROWS(Table1[]), INDEX(Table1[SurveyNo], ROW()), INDEX(Table2[SurveyNo], ROW()-ROWS(Table1[])))</f>
        <v>11</v>
      </c>
      <c r="B1242" s="23" t="str" cm="1">
        <f t="array" ref="B1242">IF(ROW()&lt;=ROWS(Table1[]), INDEX(Table1[Date], ROW()), INDEX(Table2[Date], ROW()-ROWS(Table1[])))</f>
        <v>2024-11-07T00:00:00Z</v>
      </c>
      <c r="C1242" cm="1">
        <f t="array" ref="C1242">IF(ROW()&lt;=ROWS(Table1[]), INDEX(Table1[SampleID], ROW()), INDEX(Table2[SampleID], ROW()-ROWS(Table1[])))</f>
        <v>0</v>
      </c>
      <c r="D1242" t="str" cm="1">
        <f t="array" ref="D1242">IF(ROW()&lt;=ROWS(Table1[]), INDEX(Table1[Survey], ROW()), INDEX(Table2[Survey], ROW()-ROWS(Table1[])))</f>
        <v>Bay Study</v>
      </c>
      <c r="E1242" cm="1">
        <f t="array" ref="E1242">IF(ROW()&lt;=ROWS(Table1[]), INDEX(Table1[Station Code], ROW()), INDEX(Table2[Station], ROW()-ROWS(Table1[])))</f>
        <v>322</v>
      </c>
      <c r="F1242" t="str" cm="1">
        <f t="array" ref="F1242">IF(ROW()&lt;=ROWS(Table1[]), INDEX(Table1[Region], ROW()), INDEX(Table2[Region], ROW()-ROWS(Table1[])))</f>
        <v>Bay</v>
      </c>
      <c r="G1242" cm="1">
        <f t="array" ref="G1242">IF(ROW()&lt;=ROWS(Table1[]), INDEX(Table1[Subregion], ROW()), INDEX(Table2[Subregion], ROW()-ROWS(Table1[])))</f>
        <v>0</v>
      </c>
      <c r="H1242" t="str" cm="1">
        <f t="array" ref="H1242">IF(ROW()&lt;=ROWS(Table1[]), INDEX(Table1[Stratum], ROW()), INDEX(Table2[Stratum], ROW()-ROWS(Table1[])))</f>
        <v>Bay</v>
      </c>
      <c r="I1242" cm="1">
        <f t="array" ref="I1242">IF(ROW()&lt;=ROWS(Table1[]), INDEX(Table1[Fork Length], ROW()), INDEX(Table2[Length], ROW()-ROWS(Table1[])))</f>
        <v>55</v>
      </c>
      <c r="J1242" cm="1">
        <f t="array" ref="J1242">IF(ROW()&lt;=ROWS(Table1[]), INDEX(Table1[Catch], ROW()), INDEX(Table2[Frequency], ROW()-ROWS(Table1[])))</f>
        <v>1</v>
      </c>
      <c r="K1242" t="str" cm="1">
        <f t="array" ref="K1242">IF(ROW()&lt;=ROWS(Table1[]), INDEX(Table1[Life Stage], ROW()), INDEX(Table2[Life Stage], ROW()-ROWS(Table1[])))</f>
        <v>Juvenile</v>
      </c>
      <c r="L1242" s="50" cm="1">
        <f t="array" ref="L1242">IF(ROW()&lt;=ROWS(Table1[]), INDEX(Table1[SalvageSum], ROW()), INDEX(Table2[SalvageSum], ROW()-ROWS(Table1[])))</f>
        <v>0</v>
      </c>
      <c r="M1242" s="50" cm="1">
        <f t="array" ref="M1242">IF(ROW()&lt;=ROWS(Table1[]), INDEX(Table1[ExpSalv], ROW()), INDEX(Table2[ExpSalv], ROW()-ROWS(Table1[])))</f>
        <v>0</v>
      </c>
      <c r="N1242" t="str" cm="1">
        <f t="array" ref="N1242">IF(ROW()&lt;=ROWS(Table1[]), INDEX(Table1[Agency], ROW()), INDEX(Table2[Agency], ROW()-ROWS(Table1[])))</f>
        <v>CDFW</v>
      </c>
      <c r="O1242" t="str" cm="1">
        <f t="array" ref="O1242">IF(ROW()&lt;=ROWS(Table1[]), INDEX(Table1[Notes], ROW()), INDEX(Table2[Comments], ROW()-ROWS(Table1[])))</f>
        <v>NA</v>
      </c>
    </row>
    <row r="1243" spans="1:15" x14ac:dyDescent="0.25">
      <c r="A1243" cm="1">
        <f t="array" ref="A1243">IF(ROW()&lt;=ROWS(Table1[]), INDEX(Table1[SurveyNo], ROW()), INDEX(Table2[SurveyNo], ROW()-ROWS(Table1[])))</f>
        <v>11</v>
      </c>
      <c r="B1243" s="23" t="str" cm="1">
        <f t="array" ref="B1243">IF(ROW()&lt;=ROWS(Table1[]), INDEX(Table1[Date], ROW()), INDEX(Table2[Date], ROW()-ROWS(Table1[])))</f>
        <v>2024-11-07T00:00:00Z</v>
      </c>
      <c r="C1243" cm="1">
        <f t="array" ref="C1243">IF(ROW()&lt;=ROWS(Table1[]), INDEX(Table1[SampleID], ROW()), INDEX(Table2[SampleID], ROW()-ROWS(Table1[])))</f>
        <v>0</v>
      </c>
      <c r="D1243" t="str" cm="1">
        <f t="array" ref="D1243">IF(ROW()&lt;=ROWS(Table1[]), INDEX(Table1[Survey], ROW()), INDEX(Table2[Survey], ROW()-ROWS(Table1[])))</f>
        <v>Bay Study</v>
      </c>
      <c r="E1243" cm="1">
        <f t="array" ref="E1243">IF(ROW()&lt;=ROWS(Table1[]), INDEX(Table1[Station Code], ROW()), INDEX(Table2[Station], ROW()-ROWS(Table1[])))</f>
        <v>322</v>
      </c>
      <c r="F1243" t="str" cm="1">
        <f t="array" ref="F1243">IF(ROW()&lt;=ROWS(Table1[]), INDEX(Table1[Region], ROW()), INDEX(Table2[Region], ROW()-ROWS(Table1[])))</f>
        <v>Bay</v>
      </c>
      <c r="G1243" cm="1">
        <f t="array" ref="G1243">IF(ROW()&lt;=ROWS(Table1[]), INDEX(Table1[Subregion], ROW()), INDEX(Table2[Subregion], ROW()-ROWS(Table1[])))</f>
        <v>0</v>
      </c>
      <c r="H1243" t="str" cm="1">
        <f t="array" ref="H1243">IF(ROW()&lt;=ROWS(Table1[]), INDEX(Table1[Stratum], ROW()), INDEX(Table2[Stratum], ROW()-ROWS(Table1[])))</f>
        <v>Bay</v>
      </c>
      <c r="I1243" cm="1">
        <f t="array" ref="I1243">IF(ROW()&lt;=ROWS(Table1[]), INDEX(Table1[Fork Length], ROW()), INDEX(Table2[Length], ROW()-ROWS(Table1[])))</f>
        <v>50</v>
      </c>
      <c r="J1243" cm="1">
        <f t="array" ref="J1243">IF(ROW()&lt;=ROWS(Table1[]), INDEX(Table1[Catch], ROW()), INDEX(Table2[Frequency], ROW()-ROWS(Table1[])))</f>
        <v>1</v>
      </c>
      <c r="K1243" t="str" cm="1">
        <f t="array" ref="K1243">IF(ROW()&lt;=ROWS(Table1[]), INDEX(Table1[Life Stage], ROW()), INDEX(Table2[Life Stage], ROW()-ROWS(Table1[])))</f>
        <v>Juvenile</v>
      </c>
      <c r="L1243" s="50" cm="1">
        <f t="array" ref="L1243">IF(ROW()&lt;=ROWS(Table1[]), INDEX(Table1[SalvageSum], ROW()), INDEX(Table2[SalvageSum], ROW()-ROWS(Table1[])))</f>
        <v>0</v>
      </c>
      <c r="M1243" s="50" cm="1">
        <f t="array" ref="M1243">IF(ROW()&lt;=ROWS(Table1[]), INDEX(Table1[ExpSalv], ROW()), INDEX(Table2[ExpSalv], ROW()-ROWS(Table1[])))</f>
        <v>0</v>
      </c>
      <c r="N1243" t="str" cm="1">
        <f t="array" ref="N1243">IF(ROW()&lt;=ROWS(Table1[]), INDEX(Table1[Agency], ROW()), INDEX(Table2[Agency], ROW()-ROWS(Table1[])))</f>
        <v>CDFW</v>
      </c>
      <c r="O1243" t="str" cm="1">
        <f t="array" ref="O1243">IF(ROW()&lt;=ROWS(Table1[]), INDEX(Table1[Notes], ROW()), INDEX(Table2[Comments], ROW()-ROWS(Table1[])))</f>
        <v>NA</v>
      </c>
    </row>
    <row r="1244" spans="1:15" x14ac:dyDescent="0.25">
      <c r="A1244" cm="1">
        <f t="array" ref="A1244">IF(ROW()&lt;=ROWS(Table1[]), INDEX(Table1[SurveyNo], ROW()), INDEX(Table2[SurveyNo], ROW()-ROWS(Table1[])))</f>
        <v>11</v>
      </c>
      <c r="B1244" s="23" t="str" cm="1">
        <f t="array" ref="B1244">IF(ROW()&lt;=ROWS(Table1[]), INDEX(Table1[Date], ROW()), INDEX(Table2[Date], ROW()-ROWS(Table1[])))</f>
        <v>2024-11-07T00:00:00Z</v>
      </c>
      <c r="C1244" cm="1">
        <f t="array" ref="C1244">IF(ROW()&lt;=ROWS(Table1[]), INDEX(Table1[SampleID], ROW()), INDEX(Table2[SampleID], ROW()-ROWS(Table1[])))</f>
        <v>0</v>
      </c>
      <c r="D1244" t="str" cm="1">
        <f t="array" ref="D1244">IF(ROW()&lt;=ROWS(Table1[]), INDEX(Table1[Survey], ROW()), INDEX(Table2[Survey], ROW()-ROWS(Table1[])))</f>
        <v>Bay Study</v>
      </c>
      <c r="E1244" cm="1">
        <f t="array" ref="E1244">IF(ROW()&lt;=ROWS(Table1[]), INDEX(Table1[Station Code], ROW()), INDEX(Table2[Station], ROW()-ROWS(Table1[])))</f>
        <v>322</v>
      </c>
      <c r="F1244" t="str" cm="1">
        <f t="array" ref="F1244">IF(ROW()&lt;=ROWS(Table1[]), INDEX(Table1[Region], ROW()), INDEX(Table2[Region], ROW()-ROWS(Table1[])))</f>
        <v>Bay</v>
      </c>
      <c r="G1244" cm="1">
        <f t="array" ref="G1244">IF(ROW()&lt;=ROWS(Table1[]), INDEX(Table1[Subregion], ROW()), INDEX(Table2[Subregion], ROW()-ROWS(Table1[])))</f>
        <v>0</v>
      </c>
      <c r="H1244" t="str" cm="1">
        <f t="array" ref="H1244">IF(ROW()&lt;=ROWS(Table1[]), INDEX(Table1[Stratum], ROW()), INDEX(Table2[Stratum], ROW()-ROWS(Table1[])))</f>
        <v>Bay</v>
      </c>
      <c r="I1244" cm="1">
        <f t="array" ref="I1244">IF(ROW()&lt;=ROWS(Table1[]), INDEX(Table1[Fork Length], ROW()), INDEX(Table2[Length], ROW()-ROWS(Table1[])))</f>
        <v>49</v>
      </c>
      <c r="J1244" cm="1">
        <f t="array" ref="J1244">IF(ROW()&lt;=ROWS(Table1[]), INDEX(Table1[Catch], ROW()), INDEX(Table2[Frequency], ROW()-ROWS(Table1[])))</f>
        <v>1</v>
      </c>
      <c r="K1244" t="str" cm="1">
        <f t="array" ref="K1244">IF(ROW()&lt;=ROWS(Table1[]), INDEX(Table1[Life Stage], ROW()), INDEX(Table2[Life Stage], ROW()-ROWS(Table1[])))</f>
        <v>Juvenile</v>
      </c>
      <c r="L1244" s="50" cm="1">
        <f t="array" ref="L1244">IF(ROW()&lt;=ROWS(Table1[]), INDEX(Table1[SalvageSum], ROW()), INDEX(Table2[SalvageSum], ROW()-ROWS(Table1[])))</f>
        <v>0</v>
      </c>
      <c r="M1244" s="50" cm="1">
        <f t="array" ref="M1244">IF(ROW()&lt;=ROWS(Table1[]), INDEX(Table1[ExpSalv], ROW()), INDEX(Table2[ExpSalv], ROW()-ROWS(Table1[])))</f>
        <v>0</v>
      </c>
      <c r="N1244" t="str" cm="1">
        <f t="array" ref="N1244">IF(ROW()&lt;=ROWS(Table1[]), INDEX(Table1[Agency], ROW()), INDEX(Table2[Agency], ROW()-ROWS(Table1[])))</f>
        <v>CDFW</v>
      </c>
      <c r="O1244" t="str" cm="1">
        <f t="array" ref="O1244">IF(ROW()&lt;=ROWS(Table1[]), INDEX(Table1[Notes], ROW()), INDEX(Table2[Comments], ROW()-ROWS(Table1[])))</f>
        <v>NA</v>
      </c>
    </row>
    <row r="1245" spans="1:15" x14ac:dyDescent="0.25">
      <c r="A1245" cm="1">
        <f t="array" ref="A1245">IF(ROW()&lt;=ROWS(Table1[]), INDEX(Table1[SurveyNo], ROW()), INDEX(Table2[SurveyNo], ROW()-ROWS(Table1[])))</f>
        <v>11</v>
      </c>
      <c r="B1245" s="23" t="str" cm="1">
        <f t="array" ref="B1245">IF(ROW()&lt;=ROWS(Table1[]), INDEX(Table1[Date], ROW()), INDEX(Table2[Date], ROW()-ROWS(Table1[])))</f>
        <v>2024-11-10T00:00:00Z</v>
      </c>
      <c r="C1245" cm="1">
        <f t="array" ref="C1245">IF(ROW()&lt;=ROWS(Table1[]), INDEX(Table1[SampleID], ROW()), INDEX(Table2[SampleID], ROW()-ROWS(Table1[])))</f>
        <v>0</v>
      </c>
      <c r="D1245" t="str" cm="1">
        <f t="array" ref="D1245">IF(ROW()&lt;=ROWS(Table1[]), INDEX(Table1[Survey], ROW()), INDEX(Table2[Survey], ROW()-ROWS(Table1[])))</f>
        <v>Bay Study</v>
      </c>
      <c r="E1245" cm="1">
        <f t="array" ref="E1245">IF(ROW()&lt;=ROWS(Table1[]), INDEX(Table1[Station Code], ROW()), INDEX(Table2[Station], ROW()-ROWS(Table1[])))</f>
        <v>321</v>
      </c>
      <c r="F1245" t="str" cm="1">
        <f t="array" ref="F1245">IF(ROW()&lt;=ROWS(Table1[]), INDEX(Table1[Region], ROW()), INDEX(Table2[Region], ROW()-ROWS(Table1[])))</f>
        <v>Bay</v>
      </c>
      <c r="G1245" cm="1">
        <f t="array" ref="G1245">IF(ROW()&lt;=ROWS(Table1[]), INDEX(Table1[Subregion], ROW()), INDEX(Table2[Subregion], ROW()-ROWS(Table1[])))</f>
        <v>0</v>
      </c>
      <c r="H1245" t="str" cm="1">
        <f t="array" ref="H1245">IF(ROW()&lt;=ROWS(Table1[]), INDEX(Table1[Stratum], ROW()), INDEX(Table2[Stratum], ROW()-ROWS(Table1[])))</f>
        <v>Bay</v>
      </c>
      <c r="I1245" cm="1">
        <f t="array" ref="I1245">IF(ROW()&lt;=ROWS(Table1[]), INDEX(Table1[Fork Length], ROW()), INDEX(Table2[Length], ROW()-ROWS(Table1[])))</f>
        <v>57</v>
      </c>
      <c r="J1245" cm="1">
        <f t="array" ref="J1245">IF(ROW()&lt;=ROWS(Table1[]), INDEX(Table1[Catch], ROW()), INDEX(Table2[Frequency], ROW()-ROWS(Table1[])))</f>
        <v>1</v>
      </c>
      <c r="K1245" t="str" cm="1">
        <f t="array" ref="K1245">IF(ROW()&lt;=ROWS(Table1[]), INDEX(Table1[Life Stage], ROW()), INDEX(Table2[Life Stage], ROW()-ROWS(Table1[])))</f>
        <v>Juvenile</v>
      </c>
      <c r="L1245" s="50" cm="1">
        <f t="array" ref="L1245">IF(ROW()&lt;=ROWS(Table1[]), INDEX(Table1[SalvageSum], ROW()), INDEX(Table2[SalvageSum], ROW()-ROWS(Table1[])))</f>
        <v>0</v>
      </c>
      <c r="M1245" s="50" cm="1">
        <f t="array" ref="M1245">IF(ROW()&lt;=ROWS(Table1[]), INDEX(Table1[ExpSalv], ROW()), INDEX(Table2[ExpSalv], ROW()-ROWS(Table1[])))</f>
        <v>0</v>
      </c>
      <c r="N1245" t="str" cm="1">
        <f t="array" ref="N1245">IF(ROW()&lt;=ROWS(Table1[]), INDEX(Table1[Agency], ROW()), INDEX(Table2[Agency], ROW()-ROWS(Table1[])))</f>
        <v>CDFW</v>
      </c>
      <c r="O1245" t="str" cm="1">
        <f t="array" ref="O1245">IF(ROW()&lt;=ROWS(Table1[]), INDEX(Table1[Notes], ROW()), INDEX(Table2[Comments], ROW()-ROWS(Table1[])))</f>
        <v>NA</v>
      </c>
    </row>
    <row r="1246" spans="1:15" x14ac:dyDescent="0.25">
      <c r="A1246" cm="1">
        <f t="array" ref="A1246">IF(ROW()&lt;=ROWS(Table1[]), INDEX(Table1[SurveyNo], ROW()), INDEX(Table2[SurveyNo], ROW()-ROWS(Table1[])))</f>
        <v>11</v>
      </c>
      <c r="B1246" s="23" t="str" cm="1">
        <f t="array" ref="B1246">IF(ROW()&lt;=ROWS(Table1[]), INDEX(Table1[Date], ROW()), INDEX(Table2[Date], ROW()-ROWS(Table1[])))</f>
        <v>2024-11-10T00:00:00Z</v>
      </c>
      <c r="C1246" cm="1">
        <f t="array" ref="C1246">IF(ROW()&lt;=ROWS(Table1[]), INDEX(Table1[SampleID], ROW()), INDEX(Table2[SampleID], ROW()-ROWS(Table1[])))</f>
        <v>0</v>
      </c>
      <c r="D1246" t="str" cm="1">
        <f t="array" ref="D1246">IF(ROW()&lt;=ROWS(Table1[]), INDEX(Table1[Survey], ROW()), INDEX(Table2[Survey], ROW()-ROWS(Table1[])))</f>
        <v>Bay Study</v>
      </c>
      <c r="E1246" cm="1">
        <f t="array" ref="E1246">IF(ROW()&lt;=ROWS(Table1[]), INDEX(Table1[Station Code], ROW()), INDEX(Table2[Station], ROW()-ROWS(Table1[])))</f>
        <v>321</v>
      </c>
      <c r="F1246" t="str" cm="1">
        <f t="array" ref="F1246">IF(ROW()&lt;=ROWS(Table1[]), INDEX(Table1[Region], ROW()), INDEX(Table2[Region], ROW()-ROWS(Table1[])))</f>
        <v>Bay</v>
      </c>
      <c r="G1246" cm="1">
        <f t="array" ref="G1246">IF(ROW()&lt;=ROWS(Table1[]), INDEX(Table1[Subregion], ROW()), INDEX(Table2[Subregion], ROW()-ROWS(Table1[])))</f>
        <v>0</v>
      </c>
      <c r="H1246" t="str" cm="1">
        <f t="array" ref="H1246">IF(ROW()&lt;=ROWS(Table1[]), INDEX(Table1[Stratum], ROW()), INDEX(Table2[Stratum], ROW()-ROWS(Table1[])))</f>
        <v>Bay</v>
      </c>
      <c r="I1246" cm="1">
        <f t="array" ref="I1246">IF(ROW()&lt;=ROWS(Table1[]), INDEX(Table1[Fork Length], ROW()), INDEX(Table2[Length], ROW()-ROWS(Table1[])))</f>
        <v>51</v>
      </c>
      <c r="J1246" cm="1">
        <f t="array" ref="J1246">IF(ROW()&lt;=ROWS(Table1[]), INDEX(Table1[Catch], ROW()), INDEX(Table2[Frequency], ROW()-ROWS(Table1[])))</f>
        <v>1</v>
      </c>
      <c r="K1246" t="str" cm="1">
        <f t="array" ref="K1246">IF(ROW()&lt;=ROWS(Table1[]), INDEX(Table1[Life Stage], ROW()), INDEX(Table2[Life Stage], ROW()-ROWS(Table1[])))</f>
        <v>Juvenile</v>
      </c>
      <c r="L1246" s="50" cm="1">
        <f t="array" ref="L1246">IF(ROW()&lt;=ROWS(Table1[]), INDEX(Table1[SalvageSum], ROW()), INDEX(Table2[SalvageSum], ROW()-ROWS(Table1[])))</f>
        <v>0</v>
      </c>
      <c r="M1246" s="50" cm="1">
        <f t="array" ref="M1246">IF(ROW()&lt;=ROWS(Table1[]), INDEX(Table1[ExpSalv], ROW()), INDEX(Table2[ExpSalv], ROW()-ROWS(Table1[])))</f>
        <v>0</v>
      </c>
      <c r="N1246" t="str" cm="1">
        <f t="array" ref="N1246">IF(ROW()&lt;=ROWS(Table1[]), INDEX(Table1[Agency], ROW()), INDEX(Table2[Agency], ROW()-ROWS(Table1[])))</f>
        <v>CDFW</v>
      </c>
      <c r="O1246" t="str" cm="1">
        <f t="array" ref="O1246">IF(ROW()&lt;=ROWS(Table1[]), INDEX(Table1[Notes], ROW()), INDEX(Table2[Comments], ROW()-ROWS(Table1[])))</f>
        <v>NA</v>
      </c>
    </row>
    <row r="1247" spans="1:15" x14ac:dyDescent="0.25">
      <c r="A1247" cm="1">
        <f t="array" ref="A1247">IF(ROW()&lt;=ROWS(Table1[]), INDEX(Table1[SurveyNo], ROW()), INDEX(Table2[SurveyNo], ROW()-ROWS(Table1[])))</f>
        <v>11</v>
      </c>
      <c r="B1247" s="23" t="str" cm="1">
        <f t="array" ref="B1247">IF(ROW()&lt;=ROWS(Table1[]), INDEX(Table1[Date], ROW()), INDEX(Table2[Date], ROW()-ROWS(Table1[])))</f>
        <v>2024-11-10T00:00:00Z</v>
      </c>
      <c r="C1247" cm="1">
        <f t="array" ref="C1247">IF(ROW()&lt;=ROWS(Table1[]), INDEX(Table1[SampleID], ROW()), INDEX(Table2[SampleID], ROW()-ROWS(Table1[])))</f>
        <v>0</v>
      </c>
      <c r="D1247" t="str" cm="1">
        <f t="array" ref="D1247">IF(ROW()&lt;=ROWS(Table1[]), INDEX(Table1[Survey], ROW()), INDEX(Table2[Survey], ROW()-ROWS(Table1[])))</f>
        <v>Bay Study</v>
      </c>
      <c r="E1247" cm="1">
        <f t="array" ref="E1247">IF(ROW()&lt;=ROWS(Table1[]), INDEX(Table1[Station Code], ROW()), INDEX(Table2[Station], ROW()-ROWS(Table1[])))</f>
        <v>321</v>
      </c>
      <c r="F1247" t="str" cm="1">
        <f t="array" ref="F1247">IF(ROW()&lt;=ROWS(Table1[]), INDEX(Table1[Region], ROW()), INDEX(Table2[Region], ROW()-ROWS(Table1[])))</f>
        <v>Bay</v>
      </c>
      <c r="G1247" cm="1">
        <f t="array" ref="G1247">IF(ROW()&lt;=ROWS(Table1[]), INDEX(Table1[Subregion], ROW()), INDEX(Table2[Subregion], ROW()-ROWS(Table1[])))</f>
        <v>0</v>
      </c>
      <c r="H1247" t="str" cm="1">
        <f t="array" ref="H1247">IF(ROW()&lt;=ROWS(Table1[]), INDEX(Table1[Stratum], ROW()), INDEX(Table2[Stratum], ROW()-ROWS(Table1[])))</f>
        <v>Bay</v>
      </c>
      <c r="I1247" cm="1">
        <f t="array" ref="I1247">IF(ROW()&lt;=ROWS(Table1[]), INDEX(Table1[Fork Length], ROW()), INDEX(Table2[Length], ROW()-ROWS(Table1[])))</f>
        <v>51</v>
      </c>
      <c r="J1247" cm="1">
        <f t="array" ref="J1247">IF(ROW()&lt;=ROWS(Table1[]), INDEX(Table1[Catch], ROW()), INDEX(Table2[Frequency], ROW()-ROWS(Table1[])))</f>
        <v>1</v>
      </c>
      <c r="K1247" t="str" cm="1">
        <f t="array" ref="K1247">IF(ROW()&lt;=ROWS(Table1[]), INDEX(Table1[Life Stage], ROW()), INDEX(Table2[Life Stage], ROW()-ROWS(Table1[])))</f>
        <v>Juvenile</v>
      </c>
      <c r="L1247" s="50" cm="1">
        <f t="array" ref="L1247">IF(ROW()&lt;=ROWS(Table1[]), INDEX(Table1[SalvageSum], ROW()), INDEX(Table2[SalvageSum], ROW()-ROWS(Table1[])))</f>
        <v>0</v>
      </c>
      <c r="M1247" s="50" cm="1">
        <f t="array" ref="M1247">IF(ROW()&lt;=ROWS(Table1[]), INDEX(Table1[ExpSalv], ROW()), INDEX(Table2[ExpSalv], ROW()-ROWS(Table1[])))</f>
        <v>0</v>
      </c>
      <c r="N1247" t="str" cm="1">
        <f t="array" ref="N1247">IF(ROW()&lt;=ROWS(Table1[]), INDEX(Table1[Agency], ROW()), INDEX(Table2[Agency], ROW()-ROWS(Table1[])))</f>
        <v>CDFW</v>
      </c>
      <c r="O1247" t="str" cm="1">
        <f t="array" ref="O1247">IF(ROW()&lt;=ROWS(Table1[]), INDEX(Table1[Notes], ROW()), INDEX(Table2[Comments], ROW()-ROWS(Table1[])))</f>
        <v>NA</v>
      </c>
    </row>
    <row r="1248" spans="1:15" x14ac:dyDescent="0.25">
      <c r="A1248" cm="1">
        <f t="array" ref="A1248">IF(ROW()&lt;=ROWS(Table1[]), INDEX(Table1[SurveyNo], ROW()), INDEX(Table2[SurveyNo], ROW()-ROWS(Table1[])))</f>
        <v>11</v>
      </c>
      <c r="B1248" s="23" t="str" cm="1">
        <f t="array" ref="B1248">IF(ROW()&lt;=ROWS(Table1[]), INDEX(Table1[Date], ROW()), INDEX(Table2[Date], ROW()-ROWS(Table1[])))</f>
        <v>2024-11-07T00:00:00Z</v>
      </c>
      <c r="C1248" cm="1">
        <f t="array" ref="C1248">IF(ROW()&lt;=ROWS(Table1[]), INDEX(Table1[SampleID], ROW()), INDEX(Table2[SampleID], ROW()-ROWS(Table1[])))</f>
        <v>0</v>
      </c>
      <c r="D1248" t="str" cm="1">
        <f t="array" ref="D1248">IF(ROW()&lt;=ROWS(Table1[]), INDEX(Table1[Survey], ROW()), INDEX(Table2[Survey], ROW()-ROWS(Table1[])))</f>
        <v>Bay Study</v>
      </c>
      <c r="E1248" cm="1">
        <f t="array" ref="E1248">IF(ROW()&lt;=ROWS(Table1[]), INDEX(Table1[Station Code], ROW()), INDEX(Table2[Station], ROW()-ROWS(Table1[])))</f>
        <v>320</v>
      </c>
      <c r="F1248" t="str" cm="1">
        <f t="array" ref="F1248">IF(ROW()&lt;=ROWS(Table1[]), INDEX(Table1[Region], ROW()), INDEX(Table2[Region], ROW()-ROWS(Table1[])))</f>
        <v>Far West</v>
      </c>
      <c r="G1248" cm="1">
        <f t="array" ref="G1248">IF(ROW()&lt;=ROWS(Table1[]), INDEX(Table1[Subregion], ROW()), INDEX(Table2[Subregion], ROW()-ROWS(Table1[])))</f>
        <v>0</v>
      </c>
      <c r="H1248" t="str" cm="1">
        <f t="array" ref="H1248">IF(ROW()&lt;=ROWS(Table1[]), INDEX(Table1[Stratum], ROW()), INDEX(Table2[Stratum], ROW()-ROWS(Table1[])))</f>
        <v>Western Delta</v>
      </c>
      <c r="I1248" cm="1">
        <f t="array" ref="I1248">IF(ROW()&lt;=ROWS(Table1[]), INDEX(Table1[Fork Length], ROW()), INDEX(Table2[Length], ROW()-ROWS(Table1[])))</f>
        <v>57</v>
      </c>
      <c r="J1248" cm="1">
        <f t="array" ref="J1248">IF(ROW()&lt;=ROWS(Table1[]), INDEX(Table1[Catch], ROW()), INDEX(Table2[Frequency], ROW()-ROWS(Table1[])))</f>
        <v>1</v>
      </c>
      <c r="K1248" t="str" cm="1">
        <f t="array" ref="K1248">IF(ROW()&lt;=ROWS(Table1[]), INDEX(Table1[Life Stage], ROW()), INDEX(Table2[Life Stage], ROW()-ROWS(Table1[])))</f>
        <v>Juvenile</v>
      </c>
      <c r="L1248" s="50" cm="1">
        <f t="array" ref="L1248">IF(ROW()&lt;=ROWS(Table1[]), INDEX(Table1[SalvageSum], ROW()), INDEX(Table2[SalvageSum], ROW()-ROWS(Table1[])))</f>
        <v>0</v>
      </c>
      <c r="M1248" s="50" cm="1">
        <f t="array" ref="M1248">IF(ROW()&lt;=ROWS(Table1[]), INDEX(Table1[ExpSalv], ROW()), INDEX(Table2[ExpSalv], ROW()-ROWS(Table1[])))</f>
        <v>0</v>
      </c>
      <c r="N1248" t="str" cm="1">
        <f t="array" ref="N1248">IF(ROW()&lt;=ROWS(Table1[]), INDEX(Table1[Agency], ROW()), INDEX(Table2[Agency], ROW()-ROWS(Table1[])))</f>
        <v>CDFW</v>
      </c>
      <c r="O1248" t="str" cm="1">
        <f t="array" ref="O1248">IF(ROW()&lt;=ROWS(Table1[]), INDEX(Table1[Notes], ROW()), INDEX(Table2[Comments], ROW()-ROWS(Table1[])))</f>
        <v>NA</v>
      </c>
    </row>
    <row r="1249" spans="1:15" x14ac:dyDescent="0.25">
      <c r="A1249" cm="1">
        <f t="array" ref="A1249">IF(ROW()&lt;=ROWS(Table1[]), INDEX(Table1[SurveyNo], ROW()), INDEX(Table2[SurveyNo], ROW()-ROWS(Table1[])))</f>
        <v>11</v>
      </c>
      <c r="B1249" s="23" t="str" cm="1">
        <f t="array" ref="B1249">IF(ROW()&lt;=ROWS(Table1[]), INDEX(Table1[Date], ROW()), INDEX(Table2[Date], ROW()-ROWS(Table1[])))</f>
        <v>2024-11-07T00:00:00Z</v>
      </c>
      <c r="C1249" cm="1">
        <f t="array" ref="C1249">IF(ROW()&lt;=ROWS(Table1[]), INDEX(Table1[SampleID], ROW()), INDEX(Table2[SampleID], ROW()-ROWS(Table1[])))</f>
        <v>0</v>
      </c>
      <c r="D1249" t="str" cm="1">
        <f t="array" ref="D1249">IF(ROW()&lt;=ROWS(Table1[]), INDEX(Table1[Survey], ROW()), INDEX(Table2[Survey], ROW()-ROWS(Table1[])))</f>
        <v>Bay Study</v>
      </c>
      <c r="E1249" cm="1">
        <f t="array" ref="E1249">IF(ROW()&lt;=ROWS(Table1[]), INDEX(Table1[Station Code], ROW()), INDEX(Table2[Station], ROW()-ROWS(Table1[])))</f>
        <v>320</v>
      </c>
      <c r="F1249" t="str" cm="1">
        <f t="array" ref="F1249">IF(ROW()&lt;=ROWS(Table1[]), INDEX(Table1[Region], ROW()), INDEX(Table2[Region], ROW()-ROWS(Table1[])))</f>
        <v>Far West</v>
      </c>
      <c r="G1249" cm="1">
        <f t="array" ref="G1249">IF(ROW()&lt;=ROWS(Table1[]), INDEX(Table1[Subregion], ROW()), INDEX(Table2[Subregion], ROW()-ROWS(Table1[])))</f>
        <v>0</v>
      </c>
      <c r="H1249" t="str" cm="1">
        <f t="array" ref="H1249">IF(ROW()&lt;=ROWS(Table1[]), INDEX(Table1[Stratum], ROW()), INDEX(Table2[Stratum], ROW()-ROWS(Table1[])))</f>
        <v>Western Delta</v>
      </c>
      <c r="I1249" cm="1">
        <f t="array" ref="I1249">IF(ROW()&lt;=ROWS(Table1[]), INDEX(Table1[Fork Length], ROW()), INDEX(Table2[Length], ROW()-ROWS(Table1[])))</f>
        <v>55</v>
      </c>
      <c r="J1249" cm="1">
        <f t="array" ref="J1249">IF(ROW()&lt;=ROWS(Table1[]), INDEX(Table1[Catch], ROW()), INDEX(Table2[Frequency], ROW()-ROWS(Table1[])))</f>
        <v>1</v>
      </c>
      <c r="K1249" t="str" cm="1">
        <f t="array" ref="K1249">IF(ROW()&lt;=ROWS(Table1[]), INDEX(Table1[Life Stage], ROW()), INDEX(Table2[Life Stage], ROW()-ROWS(Table1[])))</f>
        <v>Juvenile</v>
      </c>
      <c r="L1249" s="50" cm="1">
        <f t="array" ref="L1249">IF(ROW()&lt;=ROWS(Table1[]), INDEX(Table1[SalvageSum], ROW()), INDEX(Table2[SalvageSum], ROW()-ROWS(Table1[])))</f>
        <v>0</v>
      </c>
      <c r="M1249" s="50" cm="1">
        <f t="array" ref="M1249">IF(ROW()&lt;=ROWS(Table1[]), INDEX(Table1[ExpSalv], ROW()), INDEX(Table2[ExpSalv], ROW()-ROWS(Table1[])))</f>
        <v>0</v>
      </c>
      <c r="N1249" t="str" cm="1">
        <f t="array" ref="N1249">IF(ROW()&lt;=ROWS(Table1[]), INDEX(Table1[Agency], ROW()), INDEX(Table2[Agency], ROW()-ROWS(Table1[])))</f>
        <v>CDFW</v>
      </c>
      <c r="O1249" t="str" cm="1">
        <f t="array" ref="O1249">IF(ROW()&lt;=ROWS(Table1[]), INDEX(Table1[Notes], ROW()), INDEX(Table2[Comments], ROW()-ROWS(Table1[])))</f>
        <v>NA</v>
      </c>
    </row>
    <row r="1250" spans="1:15" x14ac:dyDescent="0.25">
      <c r="A1250" cm="1">
        <f t="array" ref="A1250">IF(ROW()&lt;=ROWS(Table1[]), INDEX(Table1[SurveyNo], ROW()), INDEX(Table2[SurveyNo], ROW()-ROWS(Table1[])))</f>
        <v>11</v>
      </c>
      <c r="B1250" s="23" t="str" cm="1">
        <f t="array" ref="B1250">IF(ROW()&lt;=ROWS(Table1[]), INDEX(Table1[Date], ROW()), INDEX(Table2[Date], ROW()-ROWS(Table1[])))</f>
        <v>2024-11-12T00:00:00Z</v>
      </c>
      <c r="C1250" cm="1">
        <f t="array" ref="C1250">IF(ROW()&lt;=ROWS(Table1[]), INDEX(Table1[SampleID], ROW()), INDEX(Table2[SampleID], ROW()-ROWS(Table1[])))</f>
        <v>0</v>
      </c>
      <c r="D1250" t="str" cm="1">
        <f t="array" ref="D1250">IF(ROW()&lt;=ROWS(Table1[]), INDEX(Table1[Survey], ROW()), INDEX(Table2[Survey], ROW()-ROWS(Table1[])))</f>
        <v>Bay Study</v>
      </c>
      <c r="E1250" cm="1">
        <f t="array" ref="E1250">IF(ROW()&lt;=ROWS(Table1[]), INDEX(Table1[Station Code], ROW()), INDEX(Table2[Station], ROW()-ROWS(Table1[])))</f>
        <v>215</v>
      </c>
      <c r="F1250" t="str" cm="1">
        <f t="array" ref="F1250">IF(ROW()&lt;=ROWS(Table1[]), INDEX(Table1[Region], ROW()), INDEX(Table2[Region], ROW()-ROWS(Table1[])))</f>
        <v>Bay</v>
      </c>
      <c r="G1250" cm="1">
        <f t="array" ref="G1250">IF(ROW()&lt;=ROWS(Table1[]), INDEX(Table1[Subregion], ROW()), INDEX(Table2[Subregion], ROW()-ROWS(Table1[])))</f>
        <v>0</v>
      </c>
      <c r="H1250" t="str" cm="1">
        <f t="array" ref="H1250">IF(ROW()&lt;=ROWS(Table1[]), INDEX(Table1[Stratum], ROW()), INDEX(Table2[Stratum], ROW()-ROWS(Table1[])))</f>
        <v>Bay</v>
      </c>
      <c r="I1250" cm="1">
        <f t="array" ref="I1250">IF(ROW()&lt;=ROWS(Table1[]), INDEX(Table1[Fork Length], ROW()), INDEX(Table2[Length], ROW()-ROWS(Table1[])))</f>
        <v>66</v>
      </c>
      <c r="J1250" cm="1">
        <f t="array" ref="J1250">IF(ROW()&lt;=ROWS(Table1[]), INDEX(Table1[Catch], ROW()), INDEX(Table2[Frequency], ROW()-ROWS(Table1[])))</f>
        <v>1</v>
      </c>
      <c r="K1250" t="str" cm="1">
        <f t="array" ref="K1250">IF(ROW()&lt;=ROWS(Table1[]), INDEX(Table1[Life Stage], ROW()), INDEX(Table2[Life Stage], ROW()-ROWS(Table1[])))</f>
        <v>Juvenile</v>
      </c>
      <c r="L1250" s="50" cm="1">
        <f t="array" ref="L1250">IF(ROW()&lt;=ROWS(Table1[]), INDEX(Table1[SalvageSum], ROW()), INDEX(Table2[SalvageSum], ROW()-ROWS(Table1[])))</f>
        <v>0</v>
      </c>
      <c r="M1250" s="50" cm="1">
        <f t="array" ref="M1250">IF(ROW()&lt;=ROWS(Table1[]), INDEX(Table1[ExpSalv], ROW()), INDEX(Table2[ExpSalv], ROW()-ROWS(Table1[])))</f>
        <v>0</v>
      </c>
      <c r="N1250" t="str" cm="1">
        <f t="array" ref="N1250">IF(ROW()&lt;=ROWS(Table1[]), INDEX(Table1[Agency], ROW()), INDEX(Table2[Agency], ROW()-ROWS(Table1[])))</f>
        <v>CDFW</v>
      </c>
      <c r="O1250" t="str" cm="1">
        <f t="array" ref="O1250">IF(ROW()&lt;=ROWS(Table1[]), INDEX(Table1[Notes], ROW()), INDEX(Table2[Comments], ROW()-ROWS(Table1[])))</f>
        <v>NA</v>
      </c>
    </row>
    <row r="1251" spans="1:15" x14ac:dyDescent="0.25">
      <c r="A1251" cm="1">
        <f t="array" ref="A1251">IF(ROW()&lt;=ROWS(Table1[]), INDEX(Table1[SurveyNo], ROW()), INDEX(Table2[SurveyNo], ROW()-ROWS(Table1[])))</f>
        <v>11</v>
      </c>
      <c r="B1251" s="23" t="str" cm="1">
        <f t="array" ref="B1251">IF(ROW()&lt;=ROWS(Table1[]), INDEX(Table1[Date], ROW()), INDEX(Table2[Date], ROW()-ROWS(Table1[])))</f>
        <v>2024-11-12T00:00:00Z</v>
      </c>
      <c r="C1251" cm="1">
        <f t="array" ref="C1251">IF(ROW()&lt;=ROWS(Table1[]), INDEX(Table1[SampleID], ROW()), INDEX(Table2[SampleID], ROW()-ROWS(Table1[])))</f>
        <v>0</v>
      </c>
      <c r="D1251" t="str" cm="1">
        <f t="array" ref="D1251">IF(ROW()&lt;=ROWS(Table1[]), INDEX(Table1[Survey], ROW()), INDEX(Table2[Survey], ROW()-ROWS(Table1[])))</f>
        <v>Bay Study</v>
      </c>
      <c r="E1251" cm="1">
        <f t="array" ref="E1251">IF(ROW()&lt;=ROWS(Table1[]), INDEX(Table1[Station Code], ROW()), INDEX(Table2[Station], ROW()-ROWS(Table1[])))</f>
        <v>214</v>
      </c>
      <c r="F1251" t="str" cm="1">
        <f t="array" ref="F1251">IF(ROW()&lt;=ROWS(Table1[]), INDEX(Table1[Region], ROW()), INDEX(Table2[Region], ROW()-ROWS(Table1[])))</f>
        <v>Bay</v>
      </c>
      <c r="G1251" cm="1">
        <f t="array" ref="G1251">IF(ROW()&lt;=ROWS(Table1[]), INDEX(Table1[Subregion], ROW()), INDEX(Table2[Subregion], ROW()-ROWS(Table1[])))</f>
        <v>0</v>
      </c>
      <c r="H1251" t="str" cm="1">
        <f t="array" ref="H1251">IF(ROW()&lt;=ROWS(Table1[]), INDEX(Table1[Stratum], ROW()), INDEX(Table2[Stratum], ROW()-ROWS(Table1[])))</f>
        <v>Bay</v>
      </c>
      <c r="I1251" cm="1">
        <f t="array" ref="I1251">IF(ROW()&lt;=ROWS(Table1[]), INDEX(Table1[Fork Length], ROW()), INDEX(Table2[Length], ROW()-ROWS(Table1[])))</f>
        <v>89</v>
      </c>
      <c r="J1251" cm="1">
        <f t="array" ref="J1251">IF(ROW()&lt;=ROWS(Table1[]), INDEX(Table1[Catch], ROW()), INDEX(Table2[Frequency], ROW()-ROWS(Table1[])))</f>
        <v>1</v>
      </c>
      <c r="K1251" t="str" cm="1">
        <f t="array" ref="K1251">IF(ROW()&lt;=ROWS(Table1[]), INDEX(Table1[Life Stage], ROW()), INDEX(Table2[Life Stage], ROW()-ROWS(Table1[])))</f>
        <v>Adult</v>
      </c>
      <c r="L1251" s="50" cm="1">
        <f t="array" ref="L1251">IF(ROW()&lt;=ROWS(Table1[]), INDEX(Table1[SalvageSum], ROW()), INDEX(Table2[SalvageSum], ROW()-ROWS(Table1[])))</f>
        <v>0</v>
      </c>
      <c r="M1251" s="50" cm="1">
        <f t="array" ref="M1251">IF(ROW()&lt;=ROWS(Table1[]), INDEX(Table1[ExpSalv], ROW()), INDEX(Table2[ExpSalv], ROW()-ROWS(Table1[])))</f>
        <v>0</v>
      </c>
      <c r="N1251" t="str" cm="1">
        <f t="array" ref="N1251">IF(ROW()&lt;=ROWS(Table1[]), INDEX(Table1[Agency], ROW()), INDEX(Table2[Agency], ROW()-ROWS(Table1[])))</f>
        <v>CDFW</v>
      </c>
      <c r="O1251" t="str" cm="1">
        <f t="array" ref="O1251">IF(ROW()&lt;=ROWS(Table1[]), INDEX(Table1[Notes], ROW()), INDEX(Table2[Comments], ROW()-ROWS(Table1[])))</f>
        <v>NA</v>
      </c>
    </row>
    <row r="1252" spans="1:15" x14ac:dyDescent="0.25">
      <c r="A1252" cm="1">
        <f t="array" ref="A1252">IF(ROW()&lt;=ROWS(Table1[]), INDEX(Table1[SurveyNo], ROW()), INDEX(Table2[SurveyNo], ROW()-ROWS(Table1[])))</f>
        <v>11</v>
      </c>
      <c r="B1252" s="23" t="str" cm="1">
        <f t="array" ref="B1252">IF(ROW()&lt;=ROWS(Table1[]), INDEX(Table1[Date], ROW()), INDEX(Table2[Date], ROW()-ROWS(Table1[])))</f>
        <v>2024-11-12T00:00:00Z</v>
      </c>
      <c r="C1252" cm="1">
        <f t="array" ref="C1252">IF(ROW()&lt;=ROWS(Table1[]), INDEX(Table1[SampleID], ROW()), INDEX(Table2[SampleID], ROW()-ROWS(Table1[])))</f>
        <v>0</v>
      </c>
      <c r="D1252" t="str" cm="1">
        <f t="array" ref="D1252">IF(ROW()&lt;=ROWS(Table1[]), INDEX(Table1[Survey], ROW()), INDEX(Table2[Survey], ROW()-ROWS(Table1[])))</f>
        <v>Bay Study</v>
      </c>
      <c r="E1252" cm="1">
        <f t="array" ref="E1252">IF(ROW()&lt;=ROWS(Table1[]), INDEX(Table1[Station Code], ROW()), INDEX(Table2[Station], ROW()-ROWS(Table1[])))</f>
        <v>211</v>
      </c>
      <c r="F1252" t="str" cm="1">
        <f t="array" ref="F1252">IF(ROW()&lt;=ROWS(Table1[]), INDEX(Table1[Region], ROW()), INDEX(Table2[Region], ROW()-ROWS(Table1[])))</f>
        <v>Bay</v>
      </c>
      <c r="G1252" cm="1">
        <f t="array" ref="G1252">IF(ROW()&lt;=ROWS(Table1[]), INDEX(Table1[Subregion], ROW()), INDEX(Table2[Subregion], ROW()-ROWS(Table1[])))</f>
        <v>0</v>
      </c>
      <c r="H1252" t="str" cm="1">
        <f t="array" ref="H1252">IF(ROW()&lt;=ROWS(Table1[]), INDEX(Table1[Stratum], ROW()), INDEX(Table2[Stratum], ROW()-ROWS(Table1[])))</f>
        <v>Bay</v>
      </c>
      <c r="I1252" cm="1">
        <f t="array" ref="I1252">IF(ROW()&lt;=ROWS(Table1[]), INDEX(Table1[Fork Length], ROW()), INDEX(Table2[Length], ROW()-ROWS(Table1[])))</f>
        <v>55</v>
      </c>
      <c r="J1252" cm="1">
        <f t="array" ref="J1252">IF(ROW()&lt;=ROWS(Table1[]), INDEX(Table1[Catch], ROW()), INDEX(Table2[Frequency], ROW()-ROWS(Table1[])))</f>
        <v>1</v>
      </c>
      <c r="K1252" t="str" cm="1">
        <f t="array" ref="K1252">IF(ROW()&lt;=ROWS(Table1[]), INDEX(Table1[Life Stage], ROW()), INDEX(Table2[Life Stage], ROW()-ROWS(Table1[])))</f>
        <v>Juvenile</v>
      </c>
      <c r="L1252" s="50" cm="1">
        <f t="array" ref="L1252">IF(ROW()&lt;=ROWS(Table1[]), INDEX(Table1[SalvageSum], ROW()), INDEX(Table2[SalvageSum], ROW()-ROWS(Table1[])))</f>
        <v>0</v>
      </c>
      <c r="M1252" s="50" cm="1">
        <f t="array" ref="M1252">IF(ROW()&lt;=ROWS(Table1[]), INDEX(Table1[ExpSalv], ROW()), INDEX(Table2[ExpSalv], ROW()-ROWS(Table1[])))</f>
        <v>0</v>
      </c>
      <c r="N1252" t="str" cm="1">
        <f t="array" ref="N1252">IF(ROW()&lt;=ROWS(Table1[]), INDEX(Table1[Agency], ROW()), INDEX(Table2[Agency], ROW()-ROWS(Table1[])))</f>
        <v>CDFW</v>
      </c>
      <c r="O1252" t="str" cm="1">
        <f t="array" ref="O1252">IF(ROW()&lt;=ROWS(Table1[]), INDEX(Table1[Notes], ROW()), INDEX(Table2[Comments], ROW()-ROWS(Table1[])))</f>
        <v>NA</v>
      </c>
    </row>
    <row r="1253" spans="1:15" x14ac:dyDescent="0.25">
      <c r="A1253" cm="1">
        <f t="array" ref="A1253">IF(ROW()&lt;=ROWS(Table1[]), INDEX(Table1[SurveyNo], ROW()), INDEX(Table2[SurveyNo], ROW()-ROWS(Table1[])))</f>
        <v>11</v>
      </c>
      <c r="B1253" s="23" t="str" cm="1">
        <f t="array" ref="B1253">IF(ROW()&lt;=ROWS(Table1[]), INDEX(Table1[Date], ROW()), INDEX(Table2[Date], ROW()-ROWS(Table1[])))</f>
        <v>2024-11-13T00:00:00Z</v>
      </c>
      <c r="C1253" cm="1">
        <f t="array" ref="C1253">IF(ROW()&lt;=ROWS(Table1[]), INDEX(Table1[SampleID], ROW()), INDEX(Table2[SampleID], ROW()-ROWS(Table1[])))</f>
        <v>0</v>
      </c>
      <c r="D1253" t="str" cm="1">
        <f t="array" ref="D1253">IF(ROW()&lt;=ROWS(Table1[]), INDEX(Table1[Survey], ROW()), INDEX(Table2[Survey], ROW()-ROWS(Table1[])))</f>
        <v>Bay Study</v>
      </c>
      <c r="E1253" cm="1">
        <f t="array" ref="E1253">IF(ROW()&lt;=ROWS(Table1[]), INDEX(Table1[Station Code], ROW()), INDEX(Table2[Station], ROW()-ROWS(Table1[])))</f>
        <v>109</v>
      </c>
      <c r="F1253" t="str" cm="1">
        <f t="array" ref="F1253">IF(ROW()&lt;=ROWS(Table1[]), INDEX(Table1[Region], ROW()), INDEX(Table2[Region], ROW()-ROWS(Table1[])))</f>
        <v>Bay</v>
      </c>
      <c r="G1253" cm="1">
        <f t="array" ref="G1253">IF(ROW()&lt;=ROWS(Table1[]), INDEX(Table1[Subregion], ROW()), INDEX(Table2[Subregion], ROW()-ROWS(Table1[])))</f>
        <v>0</v>
      </c>
      <c r="H1253" t="str" cm="1">
        <f t="array" ref="H1253">IF(ROW()&lt;=ROWS(Table1[]), INDEX(Table1[Stratum], ROW()), INDEX(Table2[Stratum], ROW()-ROWS(Table1[])))</f>
        <v>Bay</v>
      </c>
      <c r="I1253" cm="1">
        <f t="array" ref="I1253">IF(ROW()&lt;=ROWS(Table1[]), INDEX(Table1[Fork Length], ROW()), INDEX(Table2[Length], ROW()-ROWS(Table1[])))</f>
        <v>51</v>
      </c>
      <c r="J1253" cm="1">
        <f t="array" ref="J1253">IF(ROW()&lt;=ROWS(Table1[]), INDEX(Table1[Catch], ROW()), INDEX(Table2[Frequency], ROW()-ROWS(Table1[])))</f>
        <v>1</v>
      </c>
      <c r="K1253" t="str" cm="1">
        <f t="array" ref="K1253">IF(ROW()&lt;=ROWS(Table1[]), INDEX(Table1[Life Stage], ROW()), INDEX(Table2[Life Stage], ROW()-ROWS(Table1[])))</f>
        <v>Juvenile</v>
      </c>
      <c r="L1253" s="50" cm="1">
        <f t="array" ref="L1253">IF(ROW()&lt;=ROWS(Table1[]), INDEX(Table1[SalvageSum], ROW()), INDEX(Table2[SalvageSum], ROW()-ROWS(Table1[])))</f>
        <v>0</v>
      </c>
      <c r="M1253" s="50" cm="1">
        <f t="array" ref="M1253">IF(ROW()&lt;=ROWS(Table1[]), INDEX(Table1[ExpSalv], ROW()), INDEX(Table2[ExpSalv], ROW()-ROWS(Table1[])))</f>
        <v>0</v>
      </c>
      <c r="N1253" t="str" cm="1">
        <f t="array" ref="N1253">IF(ROW()&lt;=ROWS(Table1[]), INDEX(Table1[Agency], ROW()), INDEX(Table2[Agency], ROW()-ROWS(Table1[])))</f>
        <v>CDFW</v>
      </c>
      <c r="O1253" t="str" cm="1">
        <f t="array" ref="O1253">IF(ROW()&lt;=ROWS(Table1[]), INDEX(Table1[Notes], ROW()), INDEX(Table2[Comments], ROW()-ROWS(Table1[])))</f>
        <v>NA</v>
      </c>
    </row>
    <row r="1254" spans="1:15" x14ac:dyDescent="0.25">
      <c r="A1254" cm="1">
        <f t="array" ref="A1254">IF(ROW()&lt;=ROWS(Table1[]), INDEX(Table1[SurveyNo], ROW()), INDEX(Table2[SurveyNo], ROW()-ROWS(Table1[])))</f>
        <v>11</v>
      </c>
      <c r="B1254" s="23" t="str" cm="1">
        <f t="array" ref="B1254">IF(ROW()&lt;=ROWS(Table1[]), INDEX(Table1[Date], ROW()), INDEX(Table2[Date], ROW()-ROWS(Table1[])))</f>
        <v>2024-11-13T00:00:00Z</v>
      </c>
      <c r="C1254" cm="1">
        <f t="array" ref="C1254">IF(ROW()&lt;=ROWS(Table1[]), INDEX(Table1[SampleID], ROW()), INDEX(Table2[SampleID], ROW()-ROWS(Table1[])))</f>
        <v>0</v>
      </c>
      <c r="D1254" t="str" cm="1">
        <f t="array" ref="D1254">IF(ROW()&lt;=ROWS(Table1[]), INDEX(Table1[Survey], ROW()), INDEX(Table2[Survey], ROW()-ROWS(Table1[])))</f>
        <v>Bay Study</v>
      </c>
      <c r="E1254" cm="1">
        <f t="array" ref="E1254">IF(ROW()&lt;=ROWS(Table1[]), INDEX(Table1[Station Code], ROW()), INDEX(Table2[Station], ROW()-ROWS(Table1[])))</f>
        <v>108</v>
      </c>
      <c r="F1254" t="str" cm="1">
        <f t="array" ref="F1254">IF(ROW()&lt;=ROWS(Table1[]), INDEX(Table1[Region], ROW()), INDEX(Table2[Region], ROW()-ROWS(Table1[])))</f>
        <v>Bay</v>
      </c>
      <c r="G1254" cm="1">
        <f t="array" ref="G1254">IF(ROW()&lt;=ROWS(Table1[]), INDEX(Table1[Subregion], ROW()), INDEX(Table2[Subregion], ROW()-ROWS(Table1[])))</f>
        <v>0</v>
      </c>
      <c r="H1254" t="str" cm="1">
        <f t="array" ref="H1254">IF(ROW()&lt;=ROWS(Table1[]), INDEX(Table1[Stratum], ROW()), INDEX(Table2[Stratum], ROW()-ROWS(Table1[])))</f>
        <v>Bay</v>
      </c>
      <c r="I1254" cm="1">
        <f t="array" ref="I1254">IF(ROW()&lt;=ROWS(Table1[]), INDEX(Table1[Fork Length], ROW()), INDEX(Table2[Length], ROW()-ROWS(Table1[])))</f>
        <v>55</v>
      </c>
      <c r="J1254" cm="1">
        <f t="array" ref="J1254">IF(ROW()&lt;=ROWS(Table1[]), INDEX(Table1[Catch], ROW()), INDEX(Table2[Frequency], ROW()-ROWS(Table1[])))</f>
        <v>1</v>
      </c>
      <c r="K1254" t="str" cm="1">
        <f t="array" ref="K1254">IF(ROW()&lt;=ROWS(Table1[]), INDEX(Table1[Life Stage], ROW()), INDEX(Table2[Life Stage], ROW()-ROWS(Table1[])))</f>
        <v>Juvenile</v>
      </c>
      <c r="L1254" s="50" cm="1">
        <f t="array" ref="L1254">IF(ROW()&lt;=ROWS(Table1[]), INDEX(Table1[SalvageSum], ROW()), INDEX(Table2[SalvageSum], ROW()-ROWS(Table1[])))</f>
        <v>0</v>
      </c>
      <c r="M1254" s="50" cm="1">
        <f t="array" ref="M1254">IF(ROW()&lt;=ROWS(Table1[]), INDEX(Table1[ExpSalv], ROW()), INDEX(Table2[ExpSalv], ROW()-ROWS(Table1[])))</f>
        <v>0</v>
      </c>
      <c r="N1254" t="str" cm="1">
        <f t="array" ref="N1254">IF(ROW()&lt;=ROWS(Table1[]), INDEX(Table1[Agency], ROW()), INDEX(Table2[Agency], ROW()-ROWS(Table1[])))</f>
        <v>CDFW</v>
      </c>
      <c r="O1254" t="str" cm="1">
        <f t="array" ref="O1254">IF(ROW()&lt;=ROWS(Table1[]), INDEX(Table1[Notes], ROW()), INDEX(Table2[Comments], ROW()-ROWS(Table1[])))</f>
        <v>NA</v>
      </c>
    </row>
    <row r="1255" spans="1:15" x14ac:dyDescent="0.25">
      <c r="A1255" cm="1">
        <f t="array" ref="A1255">IF(ROW()&lt;=ROWS(Table1[]), INDEX(Table1[SurveyNo], ROW()), INDEX(Table2[SurveyNo], ROW()-ROWS(Table1[])))</f>
        <v>11</v>
      </c>
      <c r="B1255" s="23" t="str" cm="1">
        <f t="array" ref="B1255">IF(ROW()&lt;=ROWS(Table1[]), INDEX(Table1[Date], ROW()), INDEX(Table2[Date], ROW()-ROWS(Table1[])))</f>
        <v>2024-11-13T00:00:00Z</v>
      </c>
      <c r="C1255" cm="1">
        <f t="array" ref="C1255">IF(ROW()&lt;=ROWS(Table1[]), INDEX(Table1[SampleID], ROW()), INDEX(Table2[SampleID], ROW()-ROWS(Table1[])))</f>
        <v>0</v>
      </c>
      <c r="D1255" t="str" cm="1">
        <f t="array" ref="D1255">IF(ROW()&lt;=ROWS(Table1[]), INDEX(Table1[Survey], ROW()), INDEX(Table2[Survey], ROW()-ROWS(Table1[])))</f>
        <v>Bay Study</v>
      </c>
      <c r="E1255" cm="1">
        <f t="array" ref="E1255">IF(ROW()&lt;=ROWS(Table1[]), INDEX(Table1[Station Code], ROW()), INDEX(Table2[Station], ROW()-ROWS(Table1[])))</f>
        <v>108</v>
      </c>
      <c r="F1255" t="str" cm="1">
        <f t="array" ref="F1255">IF(ROW()&lt;=ROWS(Table1[]), INDEX(Table1[Region], ROW()), INDEX(Table2[Region], ROW()-ROWS(Table1[])))</f>
        <v>Bay</v>
      </c>
      <c r="G1255" cm="1">
        <f t="array" ref="G1255">IF(ROW()&lt;=ROWS(Table1[]), INDEX(Table1[Subregion], ROW()), INDEX(Table2[Subregion], ROW()-ROWS(Table1[])))</f>
        <v>0</v>
      </c>
      <c r="H1255" t="str" cm="1">
        <f t="array" ref="H1255">IF(ROW()&lt;=ROWS(Table1[]), INDEX(Table1[Stratum], ROW()), INDEX(Table2[Stratum], ROW()-ROWS(Table1[])))</f>
        <v>Bay</v>
      </c>
      <c r="I1255" cm="1">
        <f t="array" ref="I1255">IF(ROW()&lt;=ROWS(Table1[]), INDEX(Table1[Fork Length], ROW()), INDEX(Table2[Length], ROW()-ROWS(Table1[])))</f>
        <v>54</v>
      </c>
      <c r="J1255" cm="1">
        <f t="array" ref="J1255">IF(ROW()&lt;=ROWS(Table1[]), INDEX(Table1[Catch], ROW()), INDEX(Table2[Frequency], ROW()-ROWS(Table1[])))</f>
        <v>1</v>
      </c>
      <c r="K1255" t="str" cm="1">
        <f t="array" ref="K1255">IF(ROW()&lt;=ROWS(Table1[]), INDEX(Table1[Life Stage], ROW()), INDEX(Table2[Life Stage], ROW()-ROWS(Table1[])))</f>
        <v>Juvenile</v>
      </c>
      <c r="L1255" s="50" cm="1">
        <f t="array" ref="L1255">IF(ROW()&lt;=ROWS(Table1[]), INDEX(Table1[SalvageSum], ROW()), INDEX(Table2[SalvageSum], ROW()-ROWS(Table1[])))</f>
        <v>0</v>
      </c>
      <c r="M1255" s="50" cm="1">
        <f t="array" ref="M1255">IF(ROW()&lt;=ROWS(Table1[]), INDEX(Table1[ExpSalv], ROW()), INDEX(Table2[ExpSalv], ROW()-ROWS(Table1[])))</f>
        <v>0</v>
      </c>
      <c r="N1255" t="str" cm="1">
        <f t="array" ref="N1255">IF(ROW()&lt;=ROWS(Table1[]), INDEX(Table1[Agency], ROW()), INDEX(Table2[Agency], ROW()-ROWS(Table1[])))</f>
        <v>CDFW</v>
      </c>
      <c r="O1255" t="str" cm="1">
        <f t="array" ref="O1255">IF(ROW()&lt;=ROWS(Table1[]), INDEX(Table1[Notes], ROW()), INDEX(Table2[Comments], ROW()-ROWS(Table1[])))</f>
        <v>NA</v>
      </c>
    </row>
    <row r="1256" spans="1:15" x14ac:dyDescent="0.25">
      <c r="A1256" cm="1">
        <f t="array" ref="A1256">IF(ROW()&lt;=ROWS(Table1[]), INDEX(Table1[SurveyNo], ROW()), INDEX(Table2[SurveyNo], ROW()-ROWS(Table1[])))</f>
        <v>11</v>
      </c>
      <c r="B1256" s="23" t="str" cm="1">
        <f t="array" ref="B1256">IF(ROW()&lt;=ROWS(Table1[]), INDEX(Table1[Date], ROW()), INDEX(Table2[Date], ROW()-ROWS(Table1[])))</f>
        <v>2024-11-13T00:00:00Z</v>
      </c>
      <c r="C1256" cm="1">
        <f t="array" ref="C1256">IF(ROW()&lt;=ROWS(Table1[]), INDEX(Table1[SampleID], ROW()), INDEX(Table2[SampleID], ROW()-ROWS(Table1[])))</f>
        <v>0</v>
      </c>
      <c r="D1256" t="str" cm="1">
        <f t="array" ref="D1256">IF(ROW()&lt;=ROWS(Table1[]), INDEX(Table1[Survey], ROW()), INDEX(Table2[Survey], ROW()-ROWS(Table1[])))</f>
        <v>Bay Study</v>
      </c>
      <c r="E1256" cm="1">
        <f t="array" ref="E1256">IF(ROW()&lt;=ROWS(Table1[]), INDEX(Table1[Station Code], ROW()), INDEX(Table2[Station], ROW()-ROWS(Table1[])))</f>
        <v>108</v>
      </c>
      <c r="F1256" t="str" cm="1">
        <f t="array" ref="F1256">IF(ROW()&lt;=ROWS(Table1[]), INDEX(Table1[Region], ROW()), INDEX(Table2[Region], ROW()-ROWS(Table1[])))</f>
        <v>Bay</v>
      </c>
      <c r="G1256" cm="1">
        <f t="array" ref="G1256">IF(ROW()&lt;=ROWS(Table1[]), INDEX(Table1[Subregion], ROW()), INDEX(Table2[Subregion], ROW()-ROWS(Table1[])))</f>
        <v>0</v>
      </c>
      <c r="H1256" t="str" cm="1">
        <f t="array" ref="H1256">IF(ROW()&lt;=ROWS(Table1[]), INDEX(Table1[Stratum], ROW()), INDEX(Table2[Stratum], ROW()-ROWS(Table1[])))</f>
        <v>Bay</v>
      </c>
      <c r="I1256" cm="1">
        <f t="array" ref="I1256">IF(ROW()&lt;=ROWS(Table1[]), INDEX(Table1[Fork Length], ROW()), INDEX(Table2[Length], ROW()-ROWS(Table1[])))</f>
        <v>52</v>
      </c>
      <c r="J1256" cm="1">
        <f t="array" ref="J1256">IF(ROW()&lt;=ROWS(Table1[]), INDEX(Table1[Catch], ROW()), INDEX(Table2[Frequency], ROW()-ROWS(Table1[])))</f>
        <v>2</v>
      </c>
      <c r="K1256" t="str" cm="1">
        <f t="array" ref="K1256">IF(ROW()&lt;=ROWS(Table1[]), INDEX(Table1[Life Stage], ROW()), INDEX(Table2[Life Stage], ROW()-ROWS(Table1[])))</f>
        <v>Juvenile</v>
      </c>
      <c r="L1256" s="50" cm="1">
        <f t="array" ref="L1256">IF(ROW()&lt;=ROWS(Table1[]), INDEX(Table1[SalvageSum], ROW()), INDEX(Table2[SalvageSum], ROW()-ROWS(Table1[])))</f>
        <v>0</v>
      </c>
      <c r="M1256" s="50" cm="1">
        <f t="array" ref="M1256">IF(ROW()&lt;=ROWS(Table1[]), INDEX(Table1[ExpSalv], ROW()), INDEX(Table2[ExpSalv], ROW()-ROWS(Table1[])))</f>
        <v>0</v>
      </c>
      <c r="N1256" t="str" cm="1">
        <f t="array" ref="N1256">IF(ROW()&lt;=ROWS(Table1[]), INDEX(Table1[Agency], ROW()), INDEX(Table2[Agency], ROW()-ROWS(Table1[])))</f>
        <v>CDFW</v>
      </c>
      <c r="O1256" t="str" cm="1">
        <f t="array" ref="O1256">IF(ROW()&lt;=ROWS(Table1[]), INDEX(Table1[Notes], ROW()), INDEX(Table2[Comments], ROW()-ROWS(Table1[])))</f>
        <v>NA</v>
      </c>
    </row>
    <row r="1257" spans="1:15" x14ac:dyDescent="0.25">
      <c r="A1257" cm="1">
        <f t="array" ref="A1257">IF(ROW()&lt;=ROWS(Table1[]), INDEX(Table1[SurveyNo], ROW()), INDEX(Table2[SurveyNo], ROW()-ROWS(Table1[])))</f>
        <v>11</v>
      </c>
      <c r="B1257" s="23" t="str" cm="1">
        <f t="array" ref="B1257">IF(ROW()&lt;=ROWS(Table1[]), INDEX(Table1[Date], ROW()), INDEX(Table2[Date], ROW()-ROWS(Table1[])))</f>
        <v>2024-11-14T00:00:00Z</v>
      </c>
      <c r="C1257" cm="1">
        <f t="array" ref="C1257">IF(ROW()&lt;=ROWS(Table1[]), INDEX(Table1[SampleID], ROW()), INDEX(Table2[SampleID], ROW()-ROWS(Table1[])))</f>
        <v>0</v>
      </c>
      <c r="D1257" t="str" cm="1">
        <f t="array" ref="D1257">IF(ROW()&lt;=ROWS(Table1[]), INDEX(Table1[Survey], ROW()), INDEX(Table2[Survey], ROW()-ROWS(Table1[])))</f>
        <v>Bay Study</v>
      </c>
      <c r="E1257" cm="1">
        <f t="array" ref="E1257">IF(ROW()&lt;=ROWS(Table1[]), INDEX(Table1[Station Code], ROW()), INDEX(Table2[Station], ROW()-ROWS(Table1[])))</f>
        <v>107</v>
      </c>
      <c r="F1257" t="str" cm="1">
        <f t="array" ref="F1257">IF(ROW()&lt;=ROWS(Table1[]), INDEX(Table1[Region], ROW()), INDEX(Table2[Region], ROW()-ROWS(Table1[])))</f>
        <v>Bay</v>
      </c>
      <c r="G1257" cm="1">
        <f t="array" ref="G1257">IF(ROW()&lt;=ROWS(Table1[]), INDEX(Table1[Subregion], ROW()), INDEX(Table2[Subregion], ROW()-ROWS(Table1[])))</f>
        <v>0</v>
      </c>
      <c r="H1257" t="str" cm="1">
        <f t="array" ref="H1257">IF(ROW()&lt;=ROWS(Table1[]), INDEX(Table1[Stratum], ROW()), INDEX(Table2[Stratum], ROW()-ROWS(Table1[])))</f>
        <v>Bay</v>
      </c>
      <c r="I1257" cm="1">
        <f t="array" ref="I1257">IF(ROW()&lt;=ROWS(Table1[]), INDEX(Table1[Fork Length], ROW()), INDEX(Table2[Length], ROW()-ROWS(Table1[])))</f>
        <v>66</v>
      </c>
      <c r="J1257" cm="1">
        <f t="array" ref="J1257">IF(ROW()&lt;=ROWS(Table1[]), INDEX(Table1[Catch], ROW()), INDEX(Table2[Frequency], ROW()-ROWS(Table1[])))</f>
        <v>1</v>
      </c>
      <c r="K1257" t="str" cm="1">
        <f t="array" ref="K1257">IF(ROW()&lt;=ROWS(Table1[]), INDEX(Table1[Life Stage], ROW()), INDEX(Table2[Life Stage], ROW()-ROWS(Table1[])))</f>
        <v>Juvenile</v>
      </c>
      <c r="L1257" s="50" cm="1">
        <f t="array" ref="L1257">IF(ROW()&lt;=ROWS(Table1[]), INDEX(Table1[SalvageSum], ROW()), INDEX(Table2[SalvageSum], ROW()-ROWS(Table1[])))</f>
        <v>0</v>
      </c>
      <c r="M1257" s="50" cm="1">
        <f t="array" ref="M1257">IF(ROW()&lt;=ROWS(Table1[]), INDEX(Table1[ExpSalv], ROW()), INDEX(Table2[ExpSalv], ROW()-ROWS(Table1[])))</f>
        <v>0</v>
      </c>
      <c r="N1257" t="str" cm="1">
        <f t="array" ref="N1257">IF(ROW()&lt;=ROWS(Table1[]), INDEX(Table1[Agency], ROW()), INDEX(Table2[Agency], ROW()-ROWS(Table1[])))</f>
        <v>CDFW</v>
      </c>
      <c r="O1257" t="str" cm="1">
        <f t="array" ref="O1257">IF(ROW()&lt;=ROWS(Table1[]), INDEX(Table1[Notes], ROW()), INDEX(Table2[Comments], ROW()-ROWS(Table1[])))</f>
        <v>NA</v>
      </c>
    </row>
    <row r="1258" spans="1:15" x14ac:dyDescent="0.25">
      <c r="A1258" cm="1">
        <f t="array" ref="A1258">IF(ROW()&lt;=ROWS(Table1[]), INDEX(Table1[SurveyNo], ROW()), INDEX(Table2[SurveyNo], ROW()-ROWS(Table1[])))</f>
        <v>11</v>
      </c>
      <c r="B1258" s="23" t="str" cm="1">
        <f t="array" ref="B1258">IF(ROW()&lt;=ROWS(Table1[]), INDEX(Table1[Date], ROW()), INDEX(Table2[Date], ROW()-ROWS(Table1[])))</f>
        <v>2024-11-14T00:00:00Z</v>
      </c>
      <c r="C1258" cm="1">
        <f t="array" ref="C1258">IF(ROW()&lt;=ROWS(Table1[]), INDEX(Table1[SampleID], ROW()), INDEX(Table2[SampleID], ROW()-ROWS(Table1[])))</f>
        <v>0</v>
      </c>
      <c r="D1258" t="str" cm="1">
        <f t="array" ref="D1258">IF(ROW()&lt;=ROWS(Table1[]), INDEX(Table1[Survey], ROW()), INDEX(Table2[Survey], ROW()-ROWS(Table1[])))</f>
        <v>Bay Study</v>
      </c>
      <c r="E1258" cm="1">
        <f t="array" ref="E1258">IF(ROW()&lt;=ROWS(Table1[]), INDEX(Table1[Station Code], ROW()), INDEX(Table2[Station], ROW()-ROWS(Table1[])))</f>
        <v>107</v>
      </c>
      <c r="F1258" t="str" cm="1">
        <f t="array" ref="F1258">IF(ROW()&lt;=ROWS(Table1[]), INDEX(Table1[Region], ROW()), INDEX(Table2[Region], ROW()-ROWS(Table1[])))</f>
        <v>Bay</v>
      </c>
      <c r="G1258" cm="1">
        <f t="array" ref="G1258">IF(ROW()&lt;=ROWS(Table1[]), INDEX(Table1[Subregion], ROW()), INDEX(Table2[Subregion], ROW()-ROWS(Table1[])))</f>
        <v>0</v>
      </c>
      <c r="H1258" t="str" cm="1">
        <f t="array" ref="H1258">IF(ROW()&lt;=ROWS(Table1[]), INDEX(Table1[Stratum], ROW()), INDEX(Table2[Stratum], ROW()-ROWS(Table1[])))</f>
        <v>Bay</v>
      </c>
      <c r="I1258" cm="1">
        <f t="array" ref="I1258">IF(ROW()&lt;=ROWS(Table1[]), INDEX(Table1[Fork Length], ROW()), INDEX(Table2[Length], ROW()-ROWS(Table1[])))</f>
        <v>57</v>
      </c>
      <c r="J1258" cm="1">
        <f t="array" ref="J1258">IF(ROW()&lt;=ROWS(Table1[]), INDEX(Table1[Catch], ROW()), INDEX(Table2[Frequency], ROW()-ROWS(Table1[])))</f>
        <v>1</v>
      </c>
      <c r="K1258" t="str" cm="1">
        <f t="array" ref="K1258">IF(ROW()&lt;=ROWS(Table1[]), INDEX(Table1[Life Stage], ROW()), INDEX(Table2[Life Stage], ROW()-ROWS(Table1[])))</f>
        <v>Juvenile</v>
      </c>
      <c r="L1258" s="50" cm="1">
        <f t="array" ref="L1258">IF(ROW()&lt;=ROWS(Table1[]), INDEX(Table1[SalvageSum], ROW()), INDEX(Table2[SalvageSum], ROW()-ROWS(Table1[])))</f>
        <v>0</v>
      </c>
      <c r="M1258" s="50" cm="1">
        <f t="array" ref="M1258">IF(ROW()&lt;=ROWS(Table1[]), INDEX(Table1[ExpSalv], ROW()), INDEX(Table2[ExpSalv], ROW()-ROWS(Table1[])))</f>
        <v>0</v>
      </c>
      <c r="N1258" t="str" cm="1">
        <f t="array" ref="N1258">IF(ROW()&lt;=ROWS(Table1[]), INDEX(Table1[Agency], ROW()), INDEX(Table2[Agency], ROW()-ROWS(Table1[])))</f>
        <v>CDFW</v>
      </c>
      <c r="O1258" t="str" cm="1">
        <f t="array" ref="O1258">IF(ROW()&lt;=ROWS(Table1[]), INDEX(Table1[Notes], ROW()), INDEX(Table2[Comments], ROW()-ROWS(Table1[])))</f>
        <v>NA</v>
      </c>
    </row>
    <row r="1259" spans="1:15" x14ac:dyDescent="0.25">
      <c r="A1259" cm="1">
        <f t="array" ref="A1259">IF(ROW()&lt;=ROWS(Table1[]), INDEX(Table1[SurveyNo], ROW()), INDEX(Table2[SurveyNo], ROW()-ROWS(Table1[])))</f>
        <v>11</v>
      </c>
      <c r="B1259" s="23" t="str" cm="1">
        <f t="array" ref="B1259">IF(ROW()&lt;=ROWS(Table1[]), INDEX(Table1[Date], ROW()), INDEX(Table2[Date], ROW()-ROWS(Table1[])))</f>
        <v>2024-11-14T00:00:00Z</v>
      </c>
      <c r="C1259" cm="1">
        <f t="array" ref="C1259">IF(ROW()&lt;=ROWS(Table1[]), INDEX(Table1[SampleID], ROW()), INDEX(Table2[SampleID], ROW()-ROWS(Table1[])))</f>
        <v>0</v>
      </c>
      <c r="D1259" t="str" cm="1">
        <f t="array" ref="D1259">IF(ROW()&lt;=ROWS(Table1[]), INDEX(Table1[Survey], ROW()), INDEX(Table2[Survey], ROW()-ROWS(Table1[])))</f>
        <v>Bay Study</v>
      </c>
      <c r="E1259" cm="1">
        <f t="array" ref="E1259">IF(ROW()&lt;=ROWS(Table1[]), INDEX(Table1[Station Code], ROW()), INDEX(Table2[Station], ROW()-ROWS(Table1[])))</f>
        <v>107</v>
      </c>
      <c r="F1259" t="str" cm="1">
        <f t="array" ref="F1259">IF(ROW()&lt;=ROWS(Table1[]), INDEX(Table1[Region], ROW()), INDEX(Table2[Region], ROW()-ROWS(Table1[])))</f>
        <v>Bay</v>
      </c>
      <c r="G1259" cm="1">
        <f t="array" ref="G1259">IF(ROW()&lt;=ROWS(Table1[]), INDEX(Table1[Subregion], ROW()), INDEX(Table2[Subregion], ROW()-ROWS(Table1[])))</f>
        <v>0</v>
      </c>
      <c r="H1259" t="str" cm="1">
        <f t="array" ref="H1259">IF(ROW()&lt;=ROWS(Table1[]), INDEX(Table1[Stratum], ROW()), INDEX(Table2[Stratum], ROW()-ROWS(Table1[])))</f>
        <v>Bay</v>
      </c>
      <c r="I1259" cm="1">
        <f t="array" ref="I1259">IF(ROW()&lt;=ROWS(Table1[]), INDEX(Table1[Fork Length], ROW()), INDEX(Table2[Length], ROW()-ROWS(Table1[])))</f>
        <v>52</v>
      </c>
      <c r="J1259" cm="1">
        <f t="array" ref="J1259">IF(ROW()&lt;=ROWS(Table1[]), INDEX(Table1[Catch], ROW()), INDEX(Table2[Frequency], ROW()-ROWS(Table1[])))</f>
        <v>1</v>
      </c>
      <c r="K1259" t="str" cm="1">
        <f t="array" ref="K1259">IF(ROW()&lt;=ROWS(Table1[]), INDEX(Table1[Life Stage], ROW()), INDEX(Table2[Life Stage], ROW()-ROWS(Table1[])))</f>
        <v>Juvenile</v>
      </c>
      <c r="L1259" s="50" cm="1">
        <f t="array" ref="L1259">IF(ROW()&lt;=ROWS(Table1[]), INDEX(Table1[SalvageSum], ROW()), INDEX(Table2[SalvageSum], ROW()-ROWS(Table1[])))</f>
        <v>0</v>
      </c>
      <c r="M1259" s="50" cm="1">
        <f t="array" ref="M1259">IF(ROW()&lt;=ROWS(Table1[]), INDEX(Table1[ExpSalv], ROW()), INDEX(Table2[ExpSalv], ROW()-ROWS(Table1[])))</f>
        <v>0</v>
      </c>
      <c r="N1259" t="str" cm="1">
        <f t="array" ref="N1259">IF(ROW()&lt;=ROWS(Table1[]), INDEX(Table1[Agency], ROW()), INDEX(Table2[Agency], ROW()-ROWS(Table1[])))</f>
        <v>CDFW</v>
      </c>
      <c r="O1259" t="str" cm="1">
        <f t="array" ref="O1259">IF(ROW()&lt;=ROWS(Table1[]), INDEX(Table1[Notes], ROW()), INDEX(Table2[Comments], ROW()-ROWS(Table1[])))</f>
        <v>NA</v>
      </c>
    </row>
    <row r="1260" spans="1:15" x14ac:dyDescent="0.25">
      <c r="A1260" cm="1">
        <f t="array" ref="A1260">IF(ROW()&lt;=ROWS(Table1[]), INDEX(Table1[SurveyNo], ROW()), INDEX(Table2[SurveyNo], ROW()-ROWS(Table1[])))</f>
        <v>11</v>
      </c>
      <c r="B1260" s="23" t="str" cm="1">
        <f t="array" ref="B1260">IF(ROW()&lt;=ROWS(Table1[]), INDEX(Table1[Date], ROW()), INDEX(Table2[Date], ROW()-ROWS(Table1[])))</f>
        <v>2024-11-14T00:00:00Z</v>
      </c>
      <c r="C1260" cm="1">
        <f t="array" ref="C1260">IF(ROW()&lt;=ROWS(Table1[]), INDEX(Table1[SampleID], ROW()), INDEX(Table2[SampleID], ROW()-ROWS(Table1[])))</f>
        <v>0</v>
      </c>
      <c r="D1260" t="str" cm="1">
        <f t="array" ref="D1260">IF(ROW()&lt;=ROWS(Table1[]), INDEX(Table1[Survey], ROW()), INDEX(Table2[Survey], ROW()-ROWS(Table1[])))</f>
        <v>Bay Study</v>
      </c>
      <c r="E1260" cm="1">
        <f t="array" ref="E1260">IF(ROW()&lt;=ROWS(Table1[]), INDEX(Table1[Station Code], ROW()), INDEX(Table2[Station], ROW()-ROWS(Table1[])))</f>
        <v>103</v>
      </c>
      <c r="F1260" t="str" cm="1">
        <f t="array" ref="F1260">IF(ROW()&lt;=ROWS(Table1[]), INDEX(Table1[Region], ROW()), INDEX(Table2[Region], ROW()-ROWS(Table1[])))</f>
        <v>Bay</v>
      </c>
      <c r="G1260" cm="1">
        <f t="array" ref="G1260">IF(ROW()&lt;=ROWS(Table1[]), INDEX(Table1[Subregion], ROW()), INDEX(Table2[Subregion], ROW()-ROWS(Table1[])))</f>
        <v>0</v>
      </c>
      <c r="H1260" t="str" cm="1">
        <f t="array" ref="H1260">IF(ROW()&lt;=ROWS(Table1[]), INDEX(Table1[Stratum], ROW()), INDEX(Table2[Stratum], ROW()-ROWS(Table1[])))</f>
        <v>Bay</v>
      </c>
      <c r="I1260" cm="1">
        <f t="array" ref="I1260">IF(ROW()&lt;=ROWS(Table1[]), INDEX(Table1[Fork Length], ROW()), INDEX(Table2[Length], ROW()-ROWS(Table1[])))</f>
        <v>57</v>
      </c>
      <c r="J1260" cm="1">
        <f t="array" ref="J1260">IF(ROW()&lt;=ROWS(Table1[]), INDEX(Table1[Catch], ROW()), INDEX(Table2[Frequency], ROW()-ROWS(Table1[])))</f>
        <v>1</v>
      </c>
      <c r="K1260" t="str" cm="1">
        <f t="array" ref="K1260">IF(ROW()&lt;=ROWS(Table1[]), INDEX(Table1[Life Stage], ROW()), INDEX(Table2[Life Stage], ROW()-ROWS(Table1[])))</f>
        <v>Juvenile</v>
      </c>
      <c r="L1260" s="50" cm="1">
        <f t="array" ref="L1260">IF(ROW()&lt;=ROWS(Table1[]), INDEX(Table1[SalvageSum], ROW()), INDEX(Table2[SalvageSum], ROW()-ROWS(Table1[])))</f>
        <v>0</v>
      </c>
      <c r="M1260" s="50" cm="1">
        <f t="array" ref="M1260">IF(ROW()&lt;=ROWS(Table1[]), INDEX(Table1[ExpSalv], ROW()), INDEX(Table2[ExpSalv], ROW()-ROWS(Table1[])))</f>
        <v>0</v>
      </c>
      <c r="N1260" t="str" cm="1">
        <f t="array" ref="N1260">IF(ROW()&lt;=ROWS(Table1[]), INDEX(Table1[Agency], ROW()), INDEX(Table2[Agency], ROW()-ROWS(Table1[])))</f>
        <v>CDFW</v>
      </c>
      <c r="O1260" t="str" cm="1">
        <f t="array" ref="O1260">IF(ROW()&lt;=ROWS(Table1[]), INDEX(Table1[Notes], ROW()), INDEX(Table2[Comments], ROW()-ROWS(Table1[])))</f>
        <v>NA</v>
      </c>
    </row>
    <row r="1261" spans="1:15" x14ac:dyDescent="0.25">
      <c r="A1261" cm="1">
        <f t="array" ref="A1261">IF(ROW()&lt;=ROWS(Table1[]), INDEX(Table1[SurveyNo], ROW()), INDEX(Table2[SurveyNo], ROW()-ROWS(Table1[])))</f>
        <v>12</v>
      </c>
      <c r="B1261" s="23" cm="1">
        <f t="array" ref="B1261">IF(ROW()&lt;=ROWS(Table1[]), INDEX(Table1[Date], ROW()), INDEX(Table2[Date], ROW()-ROWS(Table1[])))</f>
        <v>0</v>
      </c>
      <c r="C1261" cm="1">
        <f t="array" ref="C1261">IF(ROW()&lt;=ROWS(Table1[]), INDEX(Table1[SampleID], ROW()), INDEX(Table2[SampleID], ROW()-ROWS(Table1[])))</f>
        <v>0</v>
      </c>
      <c r="D1261" t="str" cm="1">
        <f t="array" ref="D1261">IF(ROW()&lt;=ROWS(Table1[]), INDEX(Table1[Survey], ROW()), INDEX(Table2[Survey], ROW()-ROWS(Table1[])))</f>
        <v>Bay Study</v>
      </c>
      <c r="E1261" cm="1">
        <f t="array" ref="E1261">IF(ROW()&lt;=ROWS(Table1[]), INDEX(Table1[Station Code], ROW()), INDEX(Table2[Station], ROW()-ROWS(Table1[])))</f>
        <v>853</v>
      </c>
      <c r="F1261" t="str" cm="1">
        <f t="array" ref="F1261">IF(ROW()&lt;=ROWS(Table1[]), INDEX(Table1[Region], ROW()), INDEX(Table2[Region], ROW()-ROWS(Table1[])))</f>
        <v>West</v>
      </c>
      <c r="G1261" cm="1">
        <f t="array" ref="G1261">IF(ROW()&lt;=ROWS(Table1[]), INDEX(Table1[Subregion], ROW()), INDEX(Table2[Subregion], ROW()-ROWS(Table1[])))</f>
        <v>0</v>
      </c>
      <c r="H1261" t="str" cm="1">
        <f t="array" ref="H1261">IF(ROW()&lt;=ROWS(Table1[]), INDEX(Table1[Stratum], ROW()), INDEX(Table2[Stratum], ROW()-ROWS(Table1[])))</f>
        <v>Lower San Joaquin</v>
      </c>
      <c r="I1261" cm="1">
        <f t="array" ref="I1261">IF(ROW()&lt;=ROWS(Table1[]), INDEX(Table1[Fork Length], ROW()), INDEX(Table2[Length], ROW()-ROWS(Table1[])))</f>
        <v>114</v>
      </c>
      <c r="J1261" cm="1">
        <f t="array" ref="J1261">IF(ROW()&lt;=ROWS(Table1[]), INDEX(Table1[Catch], ROW()), INDEX(Table2[Frequency], ROW()-ROWS(Table1[])))</f>
        <v>1</v>
      </c>
      <c r="K1261" t="str" cm="1">
        <f t="array" ref="K1261">IF(ROW()&lt;=ROWS(Table1[]), INDEX(Table1[Life Stage], ROW()), INDEX(Table2[Life Stage], ROW()-ROWS(Table1[])))</f>
        <v>Adult</v>
      </c>
      <c r="L1261" s="50" cm="1">
        <f t="array" ref="L1261">IF(ROW()&lt;=ROWS(Table1[]), INDEX(Table1[SalvageSum], ROW()), INDEX(Table2[SalvageSum], ROW()-ROWS(Table1[])))</f>
        <v>0</v>
      </c>
      <c r="M1261" s="50" cm="1">
        <f t="array" ref="M1261">IF(ROW()&lt;=ROWS(Table1[]), INDEX(Table1[ExpSalv], ROW()), INDEX(Table2[ExpSalv], ROW()-ROWS(Table1[])))</f>
        <v>0</v>
      </c>
      <c r="N1261" t="str" cm="1">
        <f t="array" ref="N1261">IF(ROW()&lt;=ROWS(Table1[]), INDEX(Table1[Agency], ROW()), INDEX(Table2[Agency], ROW()-ROWS(Table1[])))</f>
        <v>CDFW</v>
      </c>
      <c r="O1261" cm="1">
        <f t="array" ref="O1261">IF(ROW()&lt;=ROWS(Table1[]), INDEX(Table1[Notes], ROW()), INDEX(Table2[Comments], ROW()-ROWS(Table1[])))</f>
        <v>0</v>
      </c>
    </row>
    <row r="1262" spans="1:15" x14ac:dyDescent="0.25">
      <c r="A1262" cm="1">
        <f t="array" ref="A1262">IF(ROW()&lt;=ROWS(Table1[]), INDEX(Table1[SurveyNo], ROW()), INDEX(Table2[SurveyNo], ROW()-ROWS(Table1[])))</f>
        <v>12</v>
      </c>
      <c r="B1262" s="23" cm="1">
        <f t="array" ref="B1262">IF(ROW()&lt;=ROWS(Table1[]), INDEX(Table1[Date], ROW()), INDEX(Table2[Date], ROW()-ROWS(Table1[])))</f>
        <v>0</v>
      </c>
      <c r="C1262" cm="1">
        <f t="array" ref="C1262">IF(ROW()&lt;=ROWS(Table1[]), INDEX(Table1[SampleID], ROW()), INDEX(Table2[SampleID], ROW()-ROWS(Table1[])))</f>
        <v>0</v>
      </c>
      <c r="D1262" t="str" cm="1">
        <f t="array" ref="D1262">IF(ROW()&lt;=ROWS(Table1[]), INDEX(Table1[Survey], ROW()), INDEX(Table2[Survey], ROW()-ROWS(Table1[])))</f>
        <v>Bay Study</v>
      </c>
      <c r="E1262" cm="1">
        <f t="array" ref="E1262">IF(ROW()&lt;=ROWS(Table1[]), INDEX(Table1[Station Code], ROW()), INDEX(Table2[Station], ROW()-ROWS(Table1[])))</f>
        <v>761</v>
      </c>
      <c r="F1262" t="str" cm="1">
        <f t="array" ref="F1262">IF(ROW()&lt;=ROWS(Table1[]), INDEX(Table1[Region], ROW()), INDEX(Table2[Region], ROW()-ROWS(Table1[])))</f>
        <v>North</v>
      </c>
      <c r="G1262" cm="1">
        <f t="array" ref="G1262">IF(ROW()&lt;=ROWS(Table1[]), INDEX(Table1[Subregion], ROW()), INDEX(Table2[Subregion], ROW()-ROWS(Table1[])))</f>
        <v>0</v>
      </c>
      <c r="H1262" t="str" cm="1">
        <f t="array" ref="H1262">IF(ROW()&lt;=ROWS(Table1[]), INDEX(Table1[Stratum], ROW()), INDEX(Table2[Stratum], ROW()-ROWS(Table1[])))</f>
        <v>Lower Sacramento</v>
      </c>
      <c r="I1262" cm="1">
        <f t="array" ref="I1262">IF(ROW()&lt;=ROWS(Table1[]), INDEX(Table1[Fork Length], ROW()), INDEX(Table2[Length], ROW()-ROWS(Table1[])))</f>
        <v>113</v>
      </c>
      <c r="J1262" cm="1">
        <f t="array" ref="J1262">IF(ROW()&lt;=ROWS(Table1[]), INDEX(Table1[Catch], ROW()), INDEX(Table2[Frequency], ROW()-ROWS(Table1[])))</f>
        <v>1</v>
      </c>
      <c r="K1262" t="str" cm="1">
        <f t="array" ref="K1262">IF(ROW()&lt;=ROWS(Table1[]), INDEX(Table1[Life Stage], ROW()), INDEX(Table2[Life Stage], ROW()-ROWS(Table1[])))</f>
        <v>Adult</v>
      </c>
      <c r="L1262" s="50" cm="1">
        <f t="array" ref="L1262">IF(ROW()&lt;=ROWS(Table1[]), INDEX(Table1[SalvageSum], ROW()), INDEX(Table2[SalvageSum], ROW()-ROWS(Table1[])))</f>
        <v>0</v>
      </c>
      <c r="M1262" s="50" cm="1">
        <f t="array" ref="M1262">IF(ROW()&lt;=ROWS(Table1[]), INDEX(Table1[ExpSalv], ROW()), INDEX(Table2[ExpSalv], ROW()-ROWS(Table1[])))</f>
        <v>0</v>
      </c>
      <c r="N1262" t="str" cm="1">
        <f t="array" ref="N1262">IF(ROW()&lt;=ROWS(Table1[]), INDEX(Table1[Agency], ROW()), INDEX(Table2[Agency], ROW()-ROWS(Table1[])))</f>
        <v>CDFW</v>
      </c>
      <c r="O1262" cm="1">
        <f t="array" ref="O1262">IF(ROW()&lt;=ROWS(Table1[]), INDEX(Table1[Notes], ROW()), INDEX(Table2[Comments], ROW()-ROWS(Table1[])))</f>
        <v>0</v>
      </c>
    </row>
    <row r="1263" spans="1:15" x14ac:dyDescent="0.25">
      <c r="A1263" cm="1">
        <f t="array" ref="A1263">IF(ROW()&lt;=ROWS(Table1[]), INDEX(Table1[SurveyNo], ROW()), INDEX(Table2[SurveyNo], ROW()-ROWS(Table1[])))</f>
        <v>12</v>
      </c>
      <c r="B1263" s="23" cm="1">
        <f t="array" ref="B1263">IF(ROW()&lt;=ROWS(Table1[]), INDEX(Table1[Date], ROW()), INDEX(Table2[Date], ROW()-ROWS(Table1[])))</f>
        <v>0</v>
      </c>
      <c r="C1263" cm="1">
        <f t="array" ref="C1263">IF(ROW()&lt;=ROWS(Table1[]), INDEX(Table1[SampleID], ROW()), INDEX(Table2[SampleID], ROW()-ROWS(Table1[])))</f>
        <v>0</v>
      </c>
      <c r="D1263" t="str" cm="1">
        <f t="array" ref="D1263">IF(ROW()&lt;=ROWS(Table1[]), INDEX(Table1[Survey], ROW()), INDEX(Table2[Survey], ROW()-ROWS(Table1[])))</f>
        <v>Bay Study</v>
      </c>
      <c r="E1263" cm="1">
        <f t="array" ref="E1263">IF(ROW()&lt;=ROWS(Table1[]), INDEX(Table1[Station Code], ROW()), INDEX(Table2[Station], ROW()-ROWS(Table1[])))</f>
        <v>751</v>
      </c>
      <c r="F1263" t="str" cm="1">
        <f t="array" ref="F1263">IF(ROW()&lt;=ROWS(Table1[]), INDEX(Table1[Region], ROW()), INDEX(Table2[Region], ROW()-ROWS(Table1[])))</f>
        <v>North</v>
      </c>
      <c r="G1263" cm="1">
        <f t="array" ref="G1263">IF(ROW()&lt;=ROWS(Table1[]), INDEX(Table1[Subregion], ROW()), INDEX(Table2[Subregion], ROW()-ROWS(Table1[])))</f>
        <v>0</v>
      </c>
      <c r="H1263" t="str" cm="1">
        <f t="array" ref="H1263">IF(ROW()&lt;=ROWS(Table1[]), INDEX(Table1[Stratum], ROW()), INDEX(Table2[Stratum], ROW()-ROWS(Table1[])))</f>
        <v>Lower Sacramento</v>
      </c>
      <c r="I1263" cm="1">
        <f t="array" ref="I1263">IF(ROW()&lt;=ROWS(Table1[]), INDEX(Table1[Fork Length], ROW()), INDEX(Table2[Length], ROW()-ROWS(Table1[])))</f>
        <v>117</v>
      </c>
      <c r="J1263" cm="1">
        <f t="array" ref="J1263">IF(ROW()&lt;=ROWS(Table1[]), INDEX(Table1[Catch], ROW()), INDEX(Table2[Frequency], ROW()-ROWS(Table1[])))</f>
        <v>1</v>
      </c>
      <c r="K1263" t="str" cm="1">
        <f t="array" ref="K1263">IF(ROW()&lt;=ROWS(Table1[]), INDEX(Table1[Life Stage], ROW()), INDEX(Table2[Life Stage], ROW()-ROWS(Table1[])))</f>
        <v>Adult</v>
      </c>
      <c r="L1263" s="50" cm="1">
        <f t="array" ref="L1263">IF(ROW()&lt;=ROWS(Table1[]), INDEX(Table1[SalvageSum], ROW()), INDEX(Table2[SalvageSum], ROW()-ROWS(Table1[])))</f>
        <v>0</v>
      </c>
      <c r="M1263" s="50" cm="1">
        <f t="array" ref="M1263">IF(ROW()&lt;=ROWS(Table1[]), INDEX(Table1[ExpSalv], ROW()), INDEX(Table2[ExpSalv], ROW()-ROWS(Table1[])))</f>
        <v>0</v>
      </c>
      <c r="N1263" t="str" cm="1">
        <f t="array" ref="N1263">IF(ROW()&lt;=ROWS(Table1[]), INDEX(Table1[Agency], ROW()), INDEX(Table2[Agency], ROW()-ROWS(Table1[])))</f>
        <v>CDFW</v>
      </c>
      <c r="O1263" cm="1">
        <f t="array" ref="O1263">IF(ROW()&lt;=ROWS(Table1[]), INDEX(Table1[Notes], ROW()), INDEX(Table2[Comments], ROW()-ROWS(Table1[])))</f>
        <v>0</v>
      </c>
    </row>
    <row r="1264" spans="1:15" x14ac:dyDescent="0.25">
      <c r="A1264" cm="1">
        <f t="array" ref="A1264">IF(ROW()&lt;=ROWS(Table1[]), INDEX(Table1[SurveyNo], ROW()), INDEX(Table2[SurveyNo], ROW()-ROWS(Table1[])))</f>
        <v>12</v>
      </c>
      <c r="B1264" s="23" cm="1">
        <f t="array" ref="B1264">IF(ROW()&lt;=ROWS(Table1[]), INDEX(Table1[Date], ROW()), INDEX(Table2[Date], ROW()-ROWS(Table1[])))</f>
        <v>0</v>
      </c>
      <c r="C1264" cm="1">
        <f t="array" ref="C1264">IF(ROW()&lt;=ROWS(Table1[]), INDEX(Table1[SampleID], ROW()), INDEX(Table2[SampleID], ROW()-ROWS(Table1[])))</f>
        <v>0</v>
      </c>
      <c r="D1264" t="str" cm="1">
        <f t="array" ref="D1264">IF(ROW()&lt;=ROWS(Table1[]), INDEX(Table1[Survey], ROW()), INDEX(Table2[Survey], ROW()-ROWS(Table1[])))</f>
        <v>Bay Study</v>
      </c>
      <c r="E1264" cm="1">
        <f t="array" ref="E1264">IF(ROW()&lt;=ROWS(Table1[]), INDEX(Table1[Station Code], ROW()), INDEX(Table2[Station], ROW()-ROWS(Table1[])))</f>
        <v>750</v>
      </c>
      <c r="F1264" t="str" cm="1">
        <f t="array" ref="F1264">IF(ROW()&lt;=ROWS(Table1[]), INDEX(Table1[Region], ROW()), INDEX(Table2[Region], ROW()-ROWS(Table1[])))</f>
        <v>West</v>
      </c>
      <c r="G1264" cm="1">
        <f t="array" ref="G1264">IF(ROW()&lt;=ROWS(Table1[]), INDEX(Table1[Subregion], ROW()), INDEX(Table2[Subregion], ROW()-ROWS(Table1[])))</f>
        <v>0</v>
      </c>
      <c r="H1264" t="str" cm="1">
        <f t="array" ref="H1264">IF(ROW()&lt;=ROWS(Table1[]), INDEX(Table1[Stratum], ROW()), INDEX(Table2[Stratum], ROW()-ROWS(Table1[])))</f>
        <v>Lower Sacramento</v>
      </c>
      <c r="I1264" cm="1">
        <f t="array" ref="I1264">IF(ROW()&lt;=ROWS(Table1[]), INDEX(Table1[Fork Length], ROW()), INDEX(Table2[Length], ROW()-ROWS(Table1[])))</f>
        <v>103</v>
      </c>
      <c r="J1264" cm="1">
        <f t="array" ref="J1264">IF(ROW()&lt;=ROWS(Table1[]), INDEX(Table1[Catch], ROW()), INDEX(Table2[Frequency], ROW()-ROWS(Table1[])))</f>
        <v>1</v>
      </c>
      <c r="K1264" t="str" cm="1">
        <f t="array" ref="K1264">IF(ROW()&lt;=ROWS(Table1[]), INDEX(Table1[Life Stage], ROW()), INDEX(Table2[Life Stage], ROW()-ROWS(Table1[])))</f>
        <v>Adult</v>
      </c>
      <c r="L1264" s="50" cm="1">
        <f t="array" ref="L1264">IF(ROW()&lt;=ROWS(Table1[]), INDEX(Table1[SalvageSum], ROW()), INDEX(Table2[SalvageSum], ROW()-ROWS(Table1[])))</f>
        <v>0</v>
      </c>
      <c r="M1264" s="50" cm="1">
        <f t="array" ref="M1264">IF(ROW()&lt;=ROWS(Table1[]), INDEX(Table1[ExpSalv], ROW()), INDEX(Table2[ExpSalv], ROW()-ROWS(Table1[])))</f>
        <v>0</v>
      </c>
      <c r="N1264" t="str" cm="1">
        <f t="array" ref="N1264">IF(ROW()&lt;=ROWS(Table1[]), INDEX(Table1[Agency], ROW()), INDEX(Table2[Agency], ROW()-ROWS(Table1[])))</f>
        <v>CDFW</v>
      </c>
      <c r="O1264" cm="1">
        <f t="array" ref="O1264">IF(ROW()&lt;=ROWS(Table1[]), INDEX(Table1[Notes], ROW()), INDEX(Table2[Comments], ROW()-ROWS(Table1[])))</f>
        <v>0</v>
      </c>
    </row>
    <row r="1265" spans="1:15" x14ac:dyDescent="0.25">
      <c r="A1265" cm="1">
        <f t="array" ref="A1265">IF(ROW()&lt;=ROWS(Table1[]), INDEX(Table1[SurveyNo], ROW()), INDEX(Table2[SurveyNo], ROW()-ROWS(Table1[])))</f>
        <v>12</v>
      </c>
      <c r="B1265" s="23" cm="1">
        <f t="array" ref="B1265">IF(ROW()&lt;=ROWS(Table1[]), INDEX(Table1[Date], ROW()), INDEX(Table2[Date], ROW()-ROWS(Table1[])))</f>
        <v>0</v>
      </c>
      <c r="C1265" cm="1">
        <f t="array" ref="C1265">IF(ROW()&lt;=ROWS(Table1[]), INDEX(Table1[SampleID], ROW()), INDEX(Table2[SampleID], ROW()-ROWS(Table1[])))</f>
        <v>0</v>
      </c>
      <c r="D1265" t="str" cm="1">
        <f t="array" ref="D1265">IF(ROW()&lt;=ROWS(Table1[]), INDEX(Table1[Survey], ROW()), INDEX(Table2[Survey], ROW()-ROWS(Table1[])))</f>
        <v>Bay Study</v>
      </c>
      <c r="E1265" cm="1">
        <f t="array" ref="E1265">IF(ROW()&lt;=ROWS(Table1[]), INDEX(Table1[Station Code], ROW()), INDEX(Table2[Station], ROW()-ROWS(Table1[])))</f>
        <v>736</v>
      </c>
      <c r="F1265" t="str" cm="1">
        <f t="array" ref="F1265">IF(ROW()&lt;=ROWS(Table1[]), INDEX(Table1[Region], ROW()), INDEX(Table2[Region], ROW()-ROWS(Table1[])))</f>
        <v>West</v>
      </c>
      <c r="G1265" cm="1">
        <f t="array" ref="G1265">IF(ROW()&lt;=ROWS(Table1[]), INDEX(Table1[Subregion], ROW()), INDEX(Table2[Subregion], ROW()-ROWS(Table1[])))</f>
        <v>0</v>
      </c>
      <c r="H1265" t="str" cm="1">
        <f t="array" ref="H1265">IF(ROW()&lt;=ROWS(Table1[]), INDEX(Table1[Stratum], ROW()), INDEX(Table2[Stratum], ROW()-ROWS(Table1[])))</f>
        <v>Lower Sacramento</v>
      </c>
      <c r="I1265" cm="1">
        <f t="array" ref="I1265">IF(ROW()&lt;=ROWS(Table1[]), INDEX(Table1[Fork Length], ROW()), INDEX(Table2[Length], ROW()-ROWS(Table1[])))</f>
        <v>106</v>
      </c>
      <c r="J1265" cm="1">
        <f t="array" ref="J1265">IF(ROW()&lt;=ROWS(Table1[]), INDEX(Table1[Catch], ROW()), INDEX(Table2[Frequency], ROW()-ROWS(Table1[])))</f>
        <v>1</v>
      </c>
      <c r="K1265" t="str" cm="1">
        <f t="array" ref="K1265">IF(ROW()&lt;=ROWS(Table1[]), INDEX(Table1[Life Stage], ROW()), INDEX(Table2[Life Stage], ROW()-ROWS(Table1[])))</f>
        <v>Adult</v>
      </c>
      <c r="L1265" s="50" cm="1">
        <f t="array" ref="L1265">IF(ROW()&lt;=ROWS(Table1[]), INDEX(Table1[SalvageSum], ROW()), INDEX(Table2[SalvageSum], ROW()-ROWS(Table1[])))</f>
        <v>0</v>
      </c>
      <c r="M1265" s="50" cm="1">
        <f t="array" ref="M1265">IF(ROW()&lt;=ROWS(Table1[]), INDEX(Table1[ExpSalv], ROW()), INDEX(Table2[ExpSalv], ROW()-ROWS(Table1[])))</f>
        <v>0</v>
      </c>
      <c r="N1265" t="str" cm="1">
        <f t="array" ref="N1265">IF(ROW()&lt;=ROWS(Table1[]), INDEX(Table1[Agency], ROW()), INDEX(Table2[Agency], ROW()-ROWS(Table1[])))</f>
        <v>CDFW</v>
      </c>
      <c r="O1265" cm="1">
        <f t="array" ref="O1265">IF(ROW()&lt;=ROWS(Table1[]), INDEX(Table1[Notes], ROW()), INDEX(Table2[Comments], ROW()-ROWS(Table1[])))</f>
        <v>0</v>
      </c>
    </row>
    <row r="1266" spans="1:15" x14ac:dyDescent="0.25">
      <c r="A1266" cm="1">
        <f t="array" ref="A1266">IF(ROW()&lt;=ROWS(Table1[]), INDEX(Table1[SurveyNo], ROW()), INDEX(Table2[SurveyNo], ROW()-ROWS(Table1[])))</f>
        <v>12</v>
      </c>
      <c r="B1266" s="23" cm="1">
        <f t="array" ref="B1266">IF(ROW()&lt;=ROWS(Table1[]), INDEX(Table1[Date], ROW()), INDEX(Table2[Date], ROW()-ROWS(Table1[])))</f>
        <v>0</v>
      </c>
      <c r="C1266" cm="1">
        <f t="array" ref="C1266">IF(ROW()&lt;=ROWS(Table1[]), INDEX(Table1[SampleID], ROW()), INDEX(Table2[SampleID], ROW()-ROWS(Table1[])))</f>
        <v>0</v>
      </c>
      <c r="D1266" t="str" cm="1">
        <f t="array" ref="D1266">IF(ROW()&lt;=ROWS(Table1[]), INDEX(Table1[Survey], ROW()), INDEX(Table2[Survey], ROW()-ROWS(Table1[])))</f>
        <v>Bay Study</v>
      </c>
      <c r="E1266" cm="1">
        <f t="array" ref="E1266">IF(ROW()&lt;=ROWS(Table1[]), INDEX(Table1[Station Code], ROW()), INDEX(Table2[Station], ROW()-ROWS(Table1[])))</f>
        <v>535</v>
      </c>
      <c r="F1266" t="str" cm="1">
        <f t="array" ref="F1266">IF(ROW()&lt;=ROWS(Table1[]), INDEX(Table1[Region], ROW()), INDEX(Table2[Region], ROW()-ROWS(Table1[])))</f>
        <v>West</v>
      </c>
      <c r="G1266" cm="1">
        <f t="array" ref="G1266">IF(ROW()&lt;=ROWS(Table1[]), INDEX(Table1[Subregion], ROW()), INDEX(Table2[Subregion], ROW()-ROWS(Table1[])))</f>
        <v>0</v>
      </c>
      <c r="H1266" t="str" cm="1">
        <f t="array" ref="H1266">IF(ROW()&lt;=ROWS(Table1[]), INDEX(Table1[Stratum], ROW()), INDEX(Table2[Stratum], ROW()-ROWS(Table1[])))</f>
        <v>Suisun Bay</v>
      </c>
      <c r="I1266" cm="1">
        <f t="array" ref="I1266">IF(ROW()&lt;=ROWS(Table1[]), INDEX(Table1[Fork Length], ROW()), INDEX(Table2[Length], ROW()-ROWS(Table1[])))</f>
        <v>107</v>
      </c>
      <c r="J1266" cm="1">
        <f t="array" ref="J1266">IF(ROW()&lt;=ROWS(Table1[]), INDEX(Table1[Catch], ROW()), INDEX(Table2[Frequency], ROW()-ROWS(Table1[])))</f>
        <v>1</v>
      </c>
      <c r="K1266" t="str" cm="1">
        <f t="array" ref="K1266">IF(ROW()&lt;=ROWS(Table1[]), INDEX(Table1[Life Stage], ROW()), INDEX(Table2[Life Stage], ROW()-ROWS(Table1[])))</f>
        <v>Adult</v>
      </c>
      <c r="L1266" s="50" cm="1">
        <f t="array" ref="L1266">IF(ROW()&lt;=ROWS(Table1[]), INDEX(Table1[SalvageSum], ROW()), INDEX(Table2[SalvageSum], ROW()-ROWS(Table1[])))</f>
        <v>0</v>
      </c>
      <c r="M1266" s="50" cm="1">
        <f t="array" ref="M1266">IF(ROW()&lt;=ROWS(Table1[]), INDEX(Table1[ExpSalv], ROW()), INDEX(Table2[ExpSalv], ROW()-ROWS(Table1[])))</f>
        <v>0</v>
      </c>
      <c r="N1266" t="str" cm="1">
        <f t="array" ref="N1266">IF(ROW()&lt;=ROWS(Table1[]), INDEX(Table1[Agency], ROW()), INDEX(Table2[Agency], ROW()-ROWS(Table1[])))</f>
        <v>CDFW</v>
      </c>
      <c r="O1266" cm="1">
        <f t="array" ref="O1266">IF(ROW()&lt;=ROWS(Table1[]), INDEX(Table1[Notes], ROW()), INDEX(Table2[Comments], ROW()-ROWS(Table1[])))</f>
        <v>0</v>
      </c>
    </row>
    <row r="1267" spans="1:15" x14ac:dyDescent="0.25">
      <c r="A1267" cm="1">
        <f t="array" ref="A1267">IF(ROW()&lt;=ROWS(Table1[]), INDEX(Table1[SurveyNo], ROW()), INDEX(Table2[SurveyNo], ROW()-ROWS(Table1[])))</f>
        <v>12</v>
      </c>
      <c r="B1267" s="23" cm="1">
        <f t="array" ref="B1267">IF(ROW()&lt;=ROWS(Table1[]), INDEX(Table1[Date], ROW()), INDEX(Table2[Date], ROW()-ROWS(Table1[])))</f>
        <v>0</v>
      </c>
      <c r="C1267" cm="1">
        <f t="array" ref="C1267">IF(ROW()&lt;=ROWS(Table1[]), INDEX(Table1[SampleID], ROW()), INDEX(Table2[SampleID], ROW()-ROWS(Table1[])))</f>
        <v>0</v>
      </c>
      <c r="D1267" t="str" cm="1">
        <f t="array" ref="D1267">IF(ROW()&lt;=ROWS(Table1[]), INDEX(Table1[Survey], ROW()), INDEX(Table2[Survey], ROW()-ROWS(Table1[])))</f>
        <v>Bay Study</v>
      </c>
      <c r="E1267" cm="1">
        <f t="array" ref="E1267">IF(ROW()&lt;=ROWS(Table1[]), INDEX(Table1[Station Code], ROW()), INDEX(Table2[Station], ROW()-ROWS(Table1[])))</f>
        <v>535</v>
      </c>
      <c r="F1267" t="str" cm="1">
        <f t="array" ref="F1267">IF(ROW()&lt;=ROWS(Table1[]), INDEX(Table1[Region], ROW()), INDEX(Table2[Region], ROW()-ROWS(Table1[])))</f>
        <v>West</v>
      </c>
      <c r="G1267" cm="1">
        <f t="array" ref="G1267">IF(ROW()&lt;=ROWS(Table1[]), INDEX(Table1[Subregion], ROW()), INDEX(Table2[Subregion], ROW()-ROWS(Table1[])))</f>
        <v>0</v>
      </c>
      <c r="H1267" t="str" cm="1">
        <f t="array" ref="H1267">IF(ROW()&lt;=ROWS(Table1[]), INDEX(Table1[Stratum], ROW()), INDEX(Table2[Stratum], ROW()-ROWS(Table1[])))</f>
        <v>Suisun Bay</v>
      </c>
      <c r="I1267" cm="1">
        <f t="array" ref="I1267">IF(ROW()&lt;=ROWS(Table1[]), INDEX(Table1[Fork Length], ROW()), INDEX(Table2[Length], ROW()-ROWS(Table1[])))</f>
        <v>95</v>
      </c>
      <c r="J1267" cm="1">
        <f t="array" ref="J1267">IF(ROW()&lt;=ROWS(Table1[]), INDEX(Table1[Catch], ROW()), INDEX(Table2[Frequency], ROW()-ROWS(Table1[])))</f>
        <v>1</v>
      </c>
      <c r="K1267" t="str" cm="1">
        <f t="array" ref="K1267">IF(ROW()&lt;=ROWS(Table1[]), INDEX(Table1[Life Stage], ROW()), INDEX(Table2[Life Stage], ROW()-ROWS(Table1[])))</f>
        <v>Adult</v>
      </c>
      <c r="L1267" s="50" cm="1">
        <f t="array" ref="L1267">IF(ROW()&lt;=ROWS(Table1[]), INDEX(Table1[SalvageSum], ROW()), INDEX(Table2[SalvageSum], ROW()-ROWS(Table1[])))</f>
        <v>0</v>
      </c>
      <c r="M1267" s="50" cm="1">
        <f t="array" ref="M1267">IF(ROW()&lt;=ROWS(Table1[]), INDEX(Table1[ExpSalv], ROW()), INDEX(Table2[ExpSalv], ROW()-ROWS(Table1[])))</f>
        <v>0</v>
      </c>
      <c r="N1267" t="str" cm="1">
        <f t="array" ref="N1267">IF(ROW()&lt;=ROWS(Table1[]), INDEX(Table1[Agency], ROW()), INDEX(Table2[Agency], ROW()-ROWS(Table1[])))</f>
        <v>CDFW</v>
      </c>
      <c r="O1267" cm="1">
        <f t="array" ref="O1267">IF(ROW()&lt;=ROWS(Table1[]), INDEX(Table1[Notes], ROW()), INDEX(Table2[Comments], ROW()-ROWS(Table1[])))</f>
        <v>0</v>
      </c>
    </row>
    <row r="1268" spans="1:15" x14ac:dyDescent="0.25">
      <c r="A1268" cm="1">
        <f t="array" ref="A1268">IF(ROW()&lt;=ROWS(Table1[]), INDEX(Table1[SurveyNo], ROW()), INDEX(Table2[SurveyNo], ROW()-ROWS(Table1[])))</f>
        <v>12</v>
      </c>
      <c r="B1268" s="23" cm="1">
        <f t="array" ref="B1268">IF(ROW()&lt;=ROWS(Table1[]), INDEX(Table1[Date], ROW()), INDEX(Table2[Date], ROW()-ROWS(Table1[])))</f>
        <v>0</v>
      </c>
      <c r="C1268" cm="1">
        <f t="array" ref="C1268">IF(ROW()&lt;=ROWS(Table1[]), INDEX(Table1[SampleID], ROW()), INDEX(Table2[SampleID], ROW()-ROWS(Table1[])))</f>
        <v>0</v>
      </c>
      <c r="D1268" t="str" cm="1">
        <f t="array" ref="D1268">IF(ROW()&lt;=ROWS(Table1[]), INDEX(Table1[Survey], ROW()), INDEX(Table2[Survey], ROW()-ROWS(Table1[])))</f>
        <v>Bay Study</v>
      </c>
      <c r="E1268" cm="1">
        <f t="array" ref="E1268">IF(ROW()&lt;=ROWS(Table1[]), INDEX(Table1[Station Code], ROW()), INDEX(Table2[Station], ROW()-ROWS(Table1[])))</f>
        <v>433</v>
      </c>
      <c r="F1268" t="str" cm="1">
        <f t="array" ref="F1268">IF(ROW()&lt;=ROWS(Table1[]), INDEX(Table1[Region], ROW()), INDEX(Table2[Region], ROW()-ROWS(Table1[])))</f>
        <v>West</v>
      </c>
      <c r="G1268" cm="1">
        <f t="array" ref="G1268">IF(ROW()&lt;=ROWS(Table1[]), INDEX(Table1[Subregion], ROW()), INDEX(Table2[Subregion], ROW()-ROWS(Table1[])))</f>
        <v>0</v>
      </c>
      <c r="H1268" t="str" cm="1">
        <f t="array" ref="H1268">IF(ROW()&lt;=ROWS(Table1[]), INDEX(Table1[Stratum], ROW()), INDEX(Table2[Stratum], ROW()-ROWS(Table1[])))</f>
        <v>Suisun Bay</v>
      </c>
      <c r="I1268" cm="1">
        <f t="array" ref="I1268">IF(ROW()&lt;=ROWS(Table1[]), INDEX(Table1[Fork Length], ROW()), INDEX(Table2[Length], ROW()-ROWS(Table1[])))</f>
        <v>113</v>
      </c>
      <c r="J1268" cm="1">
        <f t="array" ref="J1268">IF(ROW()&lt;=ROWS(Table1[]), INDEX(Table1[Catch], ROW()), INDEX(Table2[Frequency], ROW()-ROWS(Table1[])))</f>
        <v>1</v>
      </c>
      <c r="K1268" t="str" cm="1">
        <f t="array" ref="K1268">IF(ROW()&lt;=ROWS(Table1[]), INDEX(Table1[Life Stage], ROW()), INDEX(Table2[Life Stage], ROW()-ROWS(Table1[])))</f>
        <v>Adult</v>
      </c>
      <c r="L1268" s="50" cm="1">
        <f t="array" ref="L1268">IF(ROW()&lt;=ROWS(Table1[]), INDEX(Table1[SalvageSum], ROW()), INDEX(Table2[SalvageSum], ROW()-ROWS(Table1[])))</f>
        <v>0</v>
      </c>
      <c r="M1268" s="50" cm="1">
        <f t="array" ref="M1268">IF(ROW()&lt;=ROWS(Table1[]), INDEX(Table1[ExpSalv], ROW()), INDEX(Table2[ExpSalv], ROW()-ROWS(Table1[])))</f>
        <v>0</v>
      </c>
      <c r="N1268" t="str" cm="1">
        <f t="array" ref="N1268">IF(ROW()&lt;=ROWS(Table1[]), INDEX(Table1[Agency], ROW()), INDEX(Table2[Agency], ROW()-ROWS(Table1[])))</f>
        <v>CDFW</v>
      </c>
      <c r="O1268" cm="1">
        <f t="array" ref="O1268">IF(ROW()&lt;=ROWS(Table1[]), INDEX(Table1[Notes], ROW()), INDEX(Table2[Comments], ROW()-ROWS(Table1[])))</f>
        <v>0</v>
      </c>
    </row>
    <row r="1269" spans="1:15" x14ac:dyDescent="0.25">
      <c r="A1269" cm="1">
        <f t="array" ref="A1269">IF(ROW()&lt;=ROWS(Table1[]), INDEX(Table1[SurveyNo], ROW()), INDEX(Table2[SurveyNo], ROW()-ROWS(Table1[])))</f>
        <v>12</v>
      </c>
      <c r="B1269" s="23" cm="1">
        <f t="array" ref="B1269">IF(ROW()&lt;=ROWS(Table1[]), INDEX(Table1[Date], ROW()), INDEX(Table2[Date], ROW()-ROWS(Table1[])))</f>
        <v>0</v>
      </c>
      <c r="C1269" cm="1">
        <f t="array" ref="C1269">IF(ROW()&lt;=ROWS(Table1[]), INDEX(Table1[SampleID], ROW()), INDEX(Table2[SampleID], ROW()-ROWS(Table1[])))</f>
        <v>0</v>
      </c>
      <c r="D1269" t="str" cm="1">
        <f t="array" ref="D1269">IF(ROW()&lt;=ROWS(Table1[]), INDEX(Table1[Survey], ROW()), INDEX(Table2[Survey], ROW()-ROWS(Table1[])))</f>
        <v>Bay Study</v>
      </c>
      <c r="E1269" cm="1">
        <f t="array" ref="E1269">IF(ROW()&lt;=ROWS(Table1[]), INDEX(Table1[Station Code], ROW()), INDEX(Table2[Station], ROW()-ROWS(Table1[])))</f>
        <v>433</v>
      </c>
      <c r="F1269" t="str" cm="1">
        <f t="array" ref="F1269">IF(ROW()&lt;=ROWS(Table1[]), INDEX(Table1[Region], ROW()), INDEX(Table2[Region], ROW()-ROWS(Table1[])))</f>
        <v>West</v>
      </c>
      <c r="G1269" cm="1">
        <f t="array" ref="G1269">IF(ROW()&lt;=ROWS(Table1[]), INDEX(Table1[Subregion], ROW()), INDEX(Table2[Subregion], ROW()-ROWS(Table1[])))</f>
        <v>0</v>
      </c>
      <c r="H1269" t="str" cm="1">
        <f t="array" ref="H1269">IF(ROW()&lt;=ROWS(Table1[]), INDEX(Table1[Stratum], ROW()), INDEX(Table2[Stratum], ROW()-ROWS(Table1[])))</f>
        <v>Suisun Bay</v>
      </c>
      <c r="I1269" cm="1">
        <f t="array" ref="I1269">IF(ROW()&lt;=ROWS(Table1[]), INDEX(Table1[Fork Length], ROW()), INDEX(Table2[Length], ROW()-ROWS(Table1[])))</f>
        <v>107</v>
      </c>
      <c r="J1269" cm="1">
        <f t="array" ref="J1269">IF(ROW()&lt;=ROWS(Table1[]), INDEX(Table1[Catch], ROW()), INDEX(Table2[Frequency], ROW()-ROWS(Table1[])))</f>
        <v>1</v>
      </c>
      <c r="K1269" t="str" cm="1">
        <f t="array" ref="K1269">IF(ROW()&lt;=ROWS(Table1[]), INDEX(Table1[Life Stage], ROW()), INDEX(Table2[Life Stage], ROW()-ROWS(Table1[])))</f>
        <v>Adult</v>
      </c>
      <c r="L1269" s="50" cm="1">
        <f t="array" ref="L1269">IF(ROW()&lt;=ROWS(Table1[]), INDEX(Table1[SalvageSum], ROW()), INDEX(Table2[SalvageSum], ROW()-ROWS(Table1[])))</f>
        <v>0</v>
      </c>
      <c r="M1269" s="50" cm="1">
        <f t="array" ref="M1269">IF(ROW()&lt;=ROWS(Table1[]), INDEX(Table1[ExpSalv], ROW()), INDEX(Table2[ExpSalv], ROW()-ROWS(Table1[])))</f>
        <v>0</v>
      </c>
      <c r="N1269" t="str" cm="1">
        <f t="array" ref="N1269">IF(ROW()&lt;=ROWS(Table1[]), INDEX(Table1[Agency], ROW()), INDEX(Table2[Agency], ROW()-ROWS(Table1[])))</f>
        <v>CDFW</v>
      </c>
      <c r="O1269" cm="1">
        <f t="array" ref="O1269">IF(ROW()&lt;=ROWS(Table1[]), INDEX(Table1[Notes], ROW()), INDEX(Table2[Comments], ROW()-ROWS(Table1[])))</f>
        <v>0</v>
      </c>
    </row>
    <row r="1270" spans="1:15" x14ac:dyDescent="0.25">
      <c r="A1270" cm="1">
        <f t="array" ref="A1270">IF(ROW()&lt;=ROWS(Table1[]), INDEX(Table1[SurveyNo], ROW()), INDEX(Table2[SurveyNo], ROW()-ROWS(Table1[])))</f>
        <v>12</v>
      </c>
      <c r="B1270" s="23" cm="1">
        <f t="array" ref="B1270">IF(ROW()&lt;=ROWS(Table1[]), INDEX(Table1[Date], ROW()), INDEX(Table2[Date], ROW()-ROWS(Table1[])))</f>
        <v>0</v>
      </c>
      <c r="C1270" cm="1">
        <f t="array" ref="C1270">IF(ROW()&lt;=ROWS(Table1[]), INDEX(Table1[SampleID], ROW()), INDEX(Table2[SampleID], ROW()-ROWS(Table1[])))</f>
        <v>0</v>
      </c>
      <c r="D1270" t="str" cm="1">
        <f t="array" ref="D1270">IF(ROW()&lt;=ROWS(Table1[]), INDEX(Table1[Survey], ROW()), INDEX(Table2[Survey], ROW()-ROWS(Table1[])))</f>
        <v>Bay Study</v>
      </c>
      <c r="E1270" cm="1">
        <f t="array" ref="E1270">IF(ROW()&lt;=ROWS(Table1[]), INDEX(Table1[Station Code], ROW()), INDEX(Table2[Station], ROW()-ROWS(Table1[])))</f>
        <v>433</v>
      </c>
      <c r="F1270" t="str" cm="1">
        <f t="array" ref="F1270">IF(ROW()&lt;=ROWS(Table1[]), INDEX(Table1[Region], ROW()), INDEX(Table2[Region], ROW()-ROWS(Table1[])))</f>
        <v>West</v>
      </c>
      <c r="G1270" cm="1">
        <f t="array" ref="G1270">IF(ROW()&lt;=ROWS(Table1[]), INDEX(Table1[Subregion], ROW()), INDEX(Table2[Subregion], ROW()-ROWS(Table1[])))</f>
        <v>0</v>
      </c>
      <c r="H1270" t="str" cm="1">
        <f t="array" ref="H1270">IF(ROW()&lt;=ROWS(Table1[]), INDEX(Table1[Stratum], ROW()), INDEX(Table2[Stratum], ROW()-ROWS(Table1[])))</f>
        <v>Suisun Bay</v>
      </c>
      <c r="I1270" cm="1">
        <f t="array" ref="I1270">IF(ROW()&lt;=ROWS(Table1[]), INDEX(Table1[Fork Length], ROW()), INDEX(Table2[Length], ROW()-ROWS(Table1[])))</f>
        <v>97</v>
      </c>
      <c r="J1270" cm="1">
        <f t="array" ref="J1270">IF(ROW()&lt;=ROWS(Table1[]), INDEX(Table1[Catch], ROW()), INDEX(Table2[Frequency], ROW()-ROWS(Table1[])))</f>
        <v>1</v>
      </c>
      <c r="K1270" t="str" cm="1">
        <f t="array" ref="K1270">IF(ROW()&lt;=ROWS(Table1[]), INDEX(Table1[Life Stage], ROW()), INDEX(Table2[Life Stage], ROW()-ROWS(Table1[])))</f>
        <v>Adult</v>
      </c>
      <c r="L1270" s="50" cm="1">
        <f t="array" ref="L1270">IF(ROW()&lt;=ROWS(Table1[]), INDEX(Table1[SalvageSum], ROW()), INDEX(Table2[SalvageSum], ROW()-ROWS(Table1[])))</f>
        <v>0</v>
      </c>
      <c r="M1270" s="50" cm="1">
        <f t="array" ref="M1270">IF(ROW()&lt;=ROWS(Table1[]), INDEX(Table1[ExpSalv], ROW()), INDEX(Table2[ExpSalv], ROW()-ROWS(Table1[])))</f>
        <v>0</v>
      </c>
      <c r="N1270" t="str" cm="1">
        <f t="array" ref="N1270">IF(ROW()&lt;=ROWS(Table1[]), INDEX(Table1[Agency], ROW()), INDEX(Table2[Agency], ROW()-ROWS(Table1[])))</f>
        <v>CDFW</v>
      </c>
      <c r="O1270" cm="1">
        <f t="array" ref="O1270">IF(ROW()&lt;=ROWS(Table1[]), INDEX(Table1[Notes], ROW()), INDEX(Table2[Comments], ROW()-ROWS(Table1[])))</f>
        <v>0</v>
      </c>
    </row>
    <row r="1271" spans="1:15" x14ac:dyDescent="0.25">
      <c r="A1271" cm="1">
        <f t="array" ref="A1271">IF(ROW()&lt;=ROWS(Table1[]), INDEX(Table1[SurveyNo], ROW()), INDEX(Table2[SurveyNo], ROW()-ROWS(Table1[])))</f>
        <v>12</v>
      </c>
      <c r="B1271" s="23" cm="1">
        <f t="array" ref="B1271">IF(ROW()&lt;=ROWS(Table1[]), INDEX(Table1[Date], ROW()), INDEX(Table2[Date], ROW()-ROWS(Table1[])))</f>
        <v>0</v>
      </c>
      <c r="C1271" cm="1">
        <f t="array" ref="C1271">IF(ROW()&lt;=ROWS(Table1[]), INDEX(Table1[SampleID], ROW()), INDEX(Table2[SampleID], ROW()-ROWS(Table1[])))</f>
        <v>0</v>
      </c>
      <c r="D1271" t="str" cm="1">
        <f t="array" ref="D1271">IF(ROW()&lt;=ROWS(Table1[]), INDEX(Table1[Survey], ROW()), INDEX(Table2[Survey], ROW()-ROWS(Table1[])))</f>
        <v>Bay Study</v>
      </c>
      <c r="E1271" cm="1">
        <f t="array" ref="E1271">IF(ROW()&lt;=ROWS(Table1[]), INDEX(Table1[Station Code], ROW()), INDEX(Table2[Station], ROW()-ROWS(Table1[])))</f>
        <v>433</v>
      </c>
      <c r="F1271" t="str" cm="1">
        <f t="array" ref="F1271">IF(ROW()&lt;=ROWS(Table1[]), INDEX(Table1[Region], ROW()), INDEX(Table2[Region], ROW()-ROWS(Table1[])))</f>
        <v>West</v>
      </c>
      <c r="G1271" cm="1">
        <f t="array" ref="G1271">IF(ROW()&lt;=ROWS(Table1[]), INDEX(Table1[Subregion], ROW()), INDEX(Table2[Subregion], ROW()-ROWS(Table1[])))</f>
        <v>0</v>
      </c>
      <c r="H1271" t="str" cm="1">
        <f t="array" ref="H1271">IF(ROW()&lt;=ROWS(Table1[]), INDEX(Table1[Stratum], ROW()), INDEX(Table2[Stratum], ROW()-ROWS(Table1[])))</f>
        <v>Suisun Bay</v>
      </c>
      <c r="I1271" cm="1">
        <f t="array" ref="I1271">IF(ROW()&lt;=ROWS(Table1[]), INDEX(Table1[Fork Length], ROW()), INDEX(Table2[Length], ROW()-ROWS(Table1[])))</f>
        <v>58</v>
      </c>
      <c r="J1271" cm="1">
        <f t="array" ref="J1271">IF(ROW()&lt;=ROWS(Table1[]), INDEX(Table1[Catch], ROW()), INDEX(Table2[Frequency], ROW()-ROWS(Table1[])))</f>
        <v>1</v>
      </c>
      <c r="K1271" t="str" cm="1">
        <f t="array" ref="K1271">IF(ROW()&lt;=ROWS(Table1[]), INDEX(Table1[Life Stage], ROW()), INDEX(Table2[Life Stage], ROW()-ROWS(Table1[])))</f>
        <v>Juvenile</v>
      </c>
      <c r="L1271" s="50" cm="1">
        <f t="array" ref="L1271">IF(ROW()&lt;=ROWS(Table1[]), INDEX(Table1[SalvageSum], ROW()), INDEX(Table2[SalvageSum], ROW()-ROWS(Table1[])))</f>
        <v>0</v>
      </c>
      <c r="M1271" s="50" cm="1">
        <f t="array" ref="M1271">IF(ROW()&lt;=ROWS(Table1[]), INDEX(Table1[ExpSalv], ROW()), INDEX(Table2[ExpSalv], ROW()-ROWS(Table1[])))</f>
        <v>0</v>
      </c>
      <c r="N1271" t="str" cm="1">
        <f t="array" ref="N1271">IF(ROW()&lt;=ROWS(Table1[]), INDEX(Table1[Agency], ROW()), INDEX(Table2[Agency], ROW()-ROWS(Table1[])))</f>
        <v>CDFW</v>
      </c>
      <c r="O1271" cm="1">
        <f t="array" ref="O1271">IF(ROW()&lt;=ROWS(Table1[]), INDEX(Table1[Notes], ROW()), INDEX(Table2[Comments], ROW()-ROWS(Table1[])))</f>
        <v>0</v>
      </c>
    </row>
    <row r="1272" spans="1:15" x14ac:dyDescent="0.25">
      <c r="A1272" cm="1">
        <f t="array" ref="A1272">IF(ROW()&lt;=ROWS(Table1[]), INDEX(Table1[SurveyNo], ROW()), INDEX(Table2[SurveyNo], ROW()-ROWS(Table1[])))</f>
        <v>12</v>
      </c>
      <c r="B1272" s="23" cm="1">
        <f t="array" ref="B1272">IF(ROW()&lt;=ROWS(Table1[]), INDEX(Table1[Date], ROW()), INDEX(Table2[Date], ROW()-ROWS(Table1[])))</f>
        <v>0</v>
      </c>
      <c r="C1272" cm="1">
        <f t="array" ref="C1272">IF(ROW()&lt;=ROWS(Table1[]), INDEX(Table1[SampleID], ROW()), INDEX(Table2[SampleID], ROW()-ROWS(Table1[])))</f>
        <v>0</v>
      </c>
      <c r="D1272" t="str" cm="1">
        <f t="array" ref="D1272">IF(ROW()&lt;=ROWS(Table1[]), INDEX(Table1[Survey], ROW()), INDEX(Table2[Survey], ROW()-ROWS(Table1[])))</f>
        <v>Bay Study</v>
      </c>
      <c r="E1272" cm="1">
        <f t="array" ref="E1272">IF(ROW()&lt;=ROWS(Table1[]), INDEX(Table1[Station Code], ROW()), INDEX(Table2[Station], ROW()-ROWS(Table1[])))</f>
        <v>432</v>
      </c>
      <c r="F1272" t="str" cm="1">
        <f t="array" ref="F1272">IF(ROW()&lt;=ROWS(Table1[]), INDEX(Table1[Region], ROW()), INDEX(Table2[Region], ROW()-ROWS(Table1[])))</f>
        <v>Far West</v>
      </c>
      <c r="G1272" cm="1">
        <f t="array" ref="G1272">IF(ROW()&lt;=ROWS(Table1[]), INDEX(Table1[Subregion], ROW()), INDEX(Table2[Subregion], ROW()-ROWS(Table1[])))</f>
        <v>0</v>
      </c>
      <c r="H1272" t="str" cm="1">
        <f t="array" ref="H1272">IF(ROW()&lt;=ROWS(Table1[]), INDEX(Table1[Stratum], ROW()), INDEX(Table2[Stratum], ROW()-ROWS(Table1[])))</f>
        <v>Suisun Bay</v>
      </c>
      <c r="I1272" cm="1">
        <f t="array" ref="I1272">IF(ROW()&lt;=ROWS(Table1[]), INDEX(Table1[Fork Length], ROW()), INDEX(Table2[Length], ROW()-ROWS(Table1[])))</f>
        <v>113</v>
      </c>
      <c r="J1272" cm="1">
        <f t="array" ref="J1272">IF(ROW()&lt;=ROWS(Table1[]), INDEX(Table1[Catch], ROW()), INDEX(Table2[Frequency], ROW()-ROWS(Table1[])))</f>
        <v>1</v>
      </c>
      <c r="K1272" t="str" cm="1">
        <f t="array" ref="K1272">IF(ROW()&lt;=ROWS(Table1[]), INDEX(Table1[Life Stage], ROW()), INDEX(Table2[Life Stage], ROW()-ROWS(Table1[])))</f>
        <v>Adult</v>
      </c>
      <c r="L1272" s="50" cm="1">
        <f t="array" ref="L1272">IF(ROW()&lt;=ROWS(Table1[]), INDEX(Table1[SalvageSum], ROW()), INDEX(Table2[SalvageSum], ROW()-ROWS(Table1[])))</f>
        <v>0</v>
      </c>
      <c r="M1272" s="50" cm="1">
        <f t="array" ref="M1272">IF(ROW()&lt;=ROWS(Table1[]), INDEX(Table1[ExpSalv], ROW()), INDEX(Table2[ExpSalv], ROW()-ROWS(Table1[])))</f>
        <v>0</v>
      </c>
      <c r="N1272" t="str" cm="1">
        <f t="array" ref="N1272">IF(ROW()&lt;=ROWS(Table1[]), INDEX(Table1[Agency], ROW()), INDEX(Table2[Agency], ROW()-ROWS(Table1[])))</f>
        <v>CDFW</v>
      </c>
      <c r="O1272" cm="1">
        <f t="array" ref="O1272">IF(ROW()&lt;=ROWS(Table1[]), INDEX(Table1[Notes], ROW()), INDEX(Table2[Comments], ROW()-ROWS(Table1[])))</f>
        <v>0</v>
      </c>
    </row>
    <row r="1273" spans="1:15" x14ac:dyDescent="0.25">
      <c r="A1273" cm="1">
        <f t="array" ref="A1273">IF(ROW()&lt;=ROWS(Table1[]), INDEX(Table1[SurveyNo], ROW()), INDEX(Table2[SurveyNo], ROW()-ROWS(Table1[])))</f>
        <v>12</v>
      </c>
      <c r="B1273" s="23" cm="1">
        <f t="array" ref="B1273">IF(ROW()&lt;=ROWS(Table1[]), INDEX(Table1[Date], ROW()), INDEX(Table2[Date], ROW()-ROWS(Table1[])))</f>
        <v>0</v>
      </c>
      <c r="C1273" cm="1">
        <f t="array" ref="C1273">IF(ROW()&lt;=ROWS(Table1[]), INDEX(Table1[SampleID], ROW()), INDEX(Table2[SampleID], ROW()-ROWS(Table1[])))</f>
        <v>0</v>
      </c>
      <c r="D1273" t="str" cm="1">
        <f t="array" ref="D1273">IF(ROW()&lt;=ROWS(Table1[]), INDEX(Table1[Survey], ROW()), INDEX(Table2[Survey], ROW()-ROWS(Table1[])))</f>
        <v>Bay Study</v>
      </c>
      <c r="E1273" cm="1">
        <f t="array" ref="E1273">IF(ROW()&lt;=ROWS(Table1[]), INDEX(Table1[Station Code], ROW()), INDEX(Table2[Station], ROW()-ROWS(Table1[])))</f>
        <v>432</v>
      </c>
      <c r="F1273" t="str" cm="1">
        <f t="array" ref="F1273">IF(ROW()&lt;=ROWS(Table1[]), INDEX(Table1[Region], ROW()), INDEX(Table2[Region], ROW()-ROWS(Table1[])))</f>
        <v>Far West</v>
      </c>
      <c r="G1273" cm="1">
        <f t="array" ref="G1273">IF(ROW()&lt;=ROWS(Table1[]), INDEX(Table1[Subregion], ROW()), INDEX(Table2[Subregion], ROW()-ROWS(Table1[])))</f>
        <v>0</v>
      </c>
      <c r="H1273" t="str" cm="1">
        <f t="array" ref="H1273">IF(ROW()&lt;=ROWS(Table1[]), INDEX(Table1[Stratum], ROW()), INDEX(Table2[Stratum], ROW()-ROWS(Table1[])))</f>
        <v>Suisun Bay</v>
      </c>
      <c r="I1273" cm="1">
        <f t="array" ref="I1273">IF(ROW()&lt;=ROWS(Table1[]), INDEX(Table1[Fork Length], ROW()), INDEX(Table2[Length], ROW()-ROWS(Table1[])))</f>
        <v>107</v>
      </c>
      <c r="J1273" cm="1">
        <f t="array" ref="J1273">IF(ROW()&lt;=ROWS(Table1[]), INDEX(Table1[Catch], ROW()), INDEX(Table2[Frequency], ROW()-ROWS(Table1[])))</f>
        <v>1</v>
      </c>
      <c r="K1273" t="str" cm="1">
        <f t="array" ref="K1273">IF(ROW()&lt;=ROWS(Table1[]), INDEX(Table1[Life Stage], ROW()), INDEX(Table2[Life Stage], ROW()-ROWS(Table1[])))</f>
        <v>Adult</v>
      </c>
      <c r="L1273" s="50" cm="1">
        <f t="array" ref="L1273">IF(ROW()&lt;=ROWS(Table1[]), INDEX(Table1[SalvageSum], ROW()), INDEX(Table2[SalvageSum], ROW()-ROWS(Table1[])))</f>
        <v>0</v>
      </c>
      <c r="M1273" s="50" cm="1">
        <f t="array" ref="M1273">IF(ROW()&lt;=ROWS(Table1[]), INDEX(Table1[ExpSalv], ROW()), INDEX(Table2[ExpSalv], ROW()-ROWS(Table1[])))</f>
        <v>0</v>
      </c>
      <c r="N1273" t="str" cm="1">
        <f t="array" ref="N1273">IF(ROW()&lt;=ROWS(Table1[]), INDEX(Table1[Agency], ROW()), INDEX(Table2[Agency], ROW()-ROWS(Table1[])))</f>
        <v>CDFW</v>
      </c>
      <c r="O1273" cm="1">
        <f t="array" ref="O1273">IF(ROW()&lt;=ROWS(Table1[]), INDEX(Table1[Notes], ROW()), INDEX(Table2[Comments], ROW()-ROWS(Table1[])))</f>
        <v>0</v>
      </c>
    </row>
    <row r="1274" spans="1:15" x14ac:dyDescent="0.25">
      <c r="A1274" cm="1">
        <f t="array" ref="A1274">IF(ROW()&lt;=ROWS(Table1[]), INDEX(Table1[SurveyNo], ROW()), INDEX(Table2[SurveyNo], ROW()-ROWS(Table1[])))</f>
        <v>12</v>
      </c>
      <c r="B1274" s="23" cm="1">
        <f t="array" ref="B1274">IF(ROW()&lt;=ROWS(Table1[]), INDEX(Table1[Date], ROW()), INDEX(Table2[Date], ROW()-ROWS(Table1[])))</f>
        <v>0</v>
      </c>
      <c r="C1274" cm="1">
        <f t="array" ref="C1274">IF(ROW()&lt;=ROWS(Table1[]), INDEX(Table1[SampleID], ROW()), INDEX(Table2[SampleID], ROW()-ROWS(Table1[])))</f>
        <v>0</v>
      </c>
      <c r="D1274" t="str" cm="1">
        <f t="array" ref="D1274">IF(ROW()&lt;=ROWS(Table1[]), INDEX(Table1[Survey], ROW()), INDEX(Table2[Survey], ROW()-ROWS(Table1[])))</f>
        <v>Bay Study</v>
      </c>
      <c r="E1274" cm="1">
        <f t="array" ref="E1274">IF(ROW()&lt;=ROWS(Table1[]), INDEX(Table1[Station Code], ROW()), INDEX(Table2[Station], ROW()-ROWS(Table1[])))</f>
        <v>432</v>
      </c>
      <c r="F1274" t="str" cm="1">
        <f t="array" ref="F1274">IF(ROW()&lt;=ROWS(Table1[]), INDEX(Table1[Region], ROW()), INDEX(Table2[Region], ROW()-ROWS(Table1[])))</f>
        <v>Far West</v>
      </c>
      <c r="G1274" cm="1">
        <f t="array" ref="G1274">IF(ROW()&lt;=ROWS(Table1[]), INDEX(Table1[Subregion], ROW()), INDEX(Table2[Subregion], ROW()-ROWS(Table1[])))</f>
        <v>0</v>
      </c>
      <c r="H1274" t="str" cm="1">
        <f t="array" ref="H1274">IF(ROW()&lt;=ROWS(Table1[]), INDEX(Table1[Stratum], ROW()), INDEX(Table2[Stratum], ROW()-ROWS(Table1[])))</f>
        <v>Suisun Bay</v>
      </c>
      <c r="I1274" cm="1">
        <f t="array" ref="I1274">IF(ROW()&lt;=ROWS(Table1[]), INDEX(Table1[Fork Length], ROW()), INDEX(Table2[Length], ROW()-ROWS(Table1[])))</f>
        <v>72</v>
      </c>
      <c r="J1274" cm="1">
        <f t="array" ref="J1274">IF(ROW()&lt;=ROWS(Table1[]), INDEX(Table1[Catch], ROW()), INDEX(Table2[Frequency], ROW()-ROWS(Table1[])))</f>
        <v>1</v>
      </c>
      <c r="K1274" t="str" cm="1">
        <f t="array" ref="K1274">IF(ROW()&lt;=ROWS(Table1[]), INDEX(Table1[Life Stage], ROW()), INDEX(Table2[Life Stage], ROW()-ROWS(Table1[])))</f>
        <v>Juvenile</v>
      </c>
      <c r="L1274" s="50" cm="1">
        <f t="array" ref="L1274">IF(ROW()&lt;=ROWS(Table1[]), INDEX(Table1[SalvageSum], ROW()), INDEX(Table2[SalvageSum], ROW()-ROWS(Table1[])))</f>
        <v>0</v>
      </c>
      <c r="M1274" s="50" cm="1">
        <f t="array" ref="M1274">IF(ROW()&lt;=ROWS(Table1[]), INDEX(Table1[ExpSalv], ROW()), INDEX(Table2[ExpSalv], ROW()-ROWS(Table1[])))</f>
        <v>0</v>
      </c>
      <c r="N1274" t="str" cm="1">
        <f t="array" ref="N1274">IF(ROW()&lt;=ROWS(Table1[]), INDEX(Table1[Agency], ROW()), INDEX(Table2[Agency], ROW()-ROWS(Table1[])))</f>
        <v>CDFW</v>
      </c>
      <c r="O1274" cm="1">
        <f t="array" ref="O1274">IF(ROW()&lt;=ROWS(Table1[]), INDEX(Table1[Notes], ROW()), INDEX(Table2[Comments], ROW()-ROWS(Table1[])))</f>
        <v>0</v>
      </c>
    </row>
    <row r="1275" spans="1:15" x14ac:dyDescent="0.25">
      <c r="A1275" cm="1">
        <f t="array" ref="A1275">IF(ROW()&lt;=ROWS(Table1[]), INDEX(Table1[SurveyNo], ROW()), INDEX(Table2[SurveyNo], ROW()-ROWS(Table1[])))</f>
        <v>12</v>
      </c>
      <c r="B1275" s="23" cm="1">
        <f t="array" ref="B1275">IF(ROW()&lt;=ROWS(Table1[]), INDEX(Table1[Date], ROW()), INDEX(Table2[Date], ROW()-ROWS(Table1[])))</f>
        <v>0</v>
      </c>
      <c r="C1275" cm="1">
        <f t="array" ref="C1275">IF(ROW()&lt;=ROWS(Table1[]), INDEX(Table1[SampleID], ROW()), INDEX(Table2[SampleID], ROW()-ROWS(Table1[])))</f>
        <v>0</v>
      </c>
      <c r="D1275" t="str" cm="1">
        <f t="array" ref="D1275">IF(ROW()&lt;=ROWS(Table1[]), INDEX(Table1[Survey], ROW()), INDEX(Table2[Survey], ROW()-ROWS(Table1[])))</f>
        <v>Bay Study</v>
      </c>
      <c r="E1275" cm="1">
        <f t="array" ref="E1275">IF(ROW()&lt;=ROWS(Table1[]), INDEX(Table1[Station Code], ROW()), INDEX(Table2[Station], ROW()-ROWS(Table1[])))</f>
        <v>432</v>
      </c>
      <c r="F1275" t="str" cm="1">
        <f t="array" ref="F1275">IF(ROW()&lt;=ROWS(Table1[]), INDEX(Table1[Region], ROW()), INDEX(Table2[Region], ROW()-ROWS(Table1[])))</f>
        <v>Far West</v>
      </c>
      <c r="G1275" cm="1">
        <f t="array" ref="G1275">IF(ROW()&lt;=ROWS(Table1[]), INDEX(Table1[Subregion], ROW()), INDEX(Table2[Subregion], ROW()-ROWS(Table1[])))</f>
        <v>0</v>
      </c>
      <c r="H1275" t="str" cm="1">
        <f t="array" ref="H1275">IF(ROW()&lt;=ROWS(Table1[]), INDEX(Table1[Stratum], ROW()), INDEX(Table2[Stratum], ROW()-ROWS(Table1[])))</f>
        <v>Suisun Bay</v>
      </c>
      <c r="I1275" cm="1">
        <f t="array" ref="I1275">IF(ROW()&lt;=ROWS(Table1[]), INDEX(Table1[Fork Length], ROW()), INDEX(Table2[Length], ROW()-ROWS(Table1[])))</f>
        <v>64</v>
      </c>
      <c r="J1275" cm="1">
        <f t="array" ref="J1275">IF(ROW()&lt;=ROWS(Table1[]), INDEX(Table1[Catch], ROW()), INDEX(Table2[Frequency], ROW()-ROWS(Table1[])))</f>
        <v>2</v>
      </c>
      <c r="K1275" t="str" cm="1">
        <f t="array" ref="K1275">IF(ROW()&lt;=ROWS(Table1[]), INDEX(Table1[Life Stage], ROW()), INDEX(Table2[Life Stage], ROW()-ROWS(Table1[])))</f>
        <v>Juvenile</v>
      </c>
      <c r="L1275" s="50" cm="1">
        <f t="array" ref="L1275">IF(ROW()&lt;=ROWS(Table1[]), INDEX(Table1[SalvageSum], ROW()), INDEX(Table2[SalvageSum], ROW()-ROWS(Table1[])))</f>
        <v>0</v>
      </c>
      <c r="M1275" s="50" cm="1">
        <f t="array" ref="M1275">IF(ROW()&lt;=ROWS(Table1[]), INDEX(Table1[ExpSalv], ROW()), INDEX(Table2[ExpSalv], ROW()-ROWS(Table1[])))</f>
        <v>0</v>
      </c>
      <c r="N1275" t="str" cm="1">
        <f t="array" ref="N1275">IF(ROW()&lt;=ROWS(Table1[]), INDEX(Table1[Agency], ROW()), INDEX(Table2[Agency], ROW()-ROWS(Table1[])))</f>
        <v>CDFW</v>
      </c>
      <c r="O1275" cm="1">
        <f t="array" ref="O1275">IF(ROW()&lt;=ROWS(Table1[]), INDEX(Table1[Notes], ROW()), INDEX(Table2[Comments], ROW()-ROWS(Table1[])))</f>
        <v>0</v>
      </c>
    </row>
    <row r="1276" spans="1:15" x14ac:dyDescent="0.25">
      <c r="A1276" cm="1">
        <f t="array" ref="A1276">IF(ROW()&lt;=ROWS(Table1[]), INDEX(Table1[SurveyNo], ROW()), INDEX(Table2[SurveyNo], ROW()-ROWS(Table1[])))</f>
        <v>12</v>
      </c>
      <c r="B1276" s="23" cm="1">
        <f t="array" ref="B1276">IF(ROW()&lt;=ROWS(Table1[]), INDEX(Table1[Date], ROW()), INDEX(Table2[Date], ROW()-ROWS(Table1[])))</f>
        <v>0</v>
      </c>
      <c r="C1276" cm="1">
        <f t="array" ref="C1276">IF(ROW()&lt;=ROWS(Table1[]), INDEX(Table1[SampleID], ROW()), INDEX(Table2[SampleID], ROW()-ROWS(Table1[])))</f>
        <v>0</v>
      </c>
      <c r="D1276" t="str" cm="1">
        <f t="array" ref="D1276">IF(ROW()&lt;=ROWS(Table1[]), INDEX(Table1[Survey], ROW()), INDEX(Table2[Survey], ROW()-ROWS(Table1[])))</f>
        <v>Bay Study</v>
      </c>
      <c r="E1276" cm="1">
        <f t="array" ref="E1276">IF(ROW()&lt;=ROWS(Table1[]), INDEX(Table1[Station Code], ROW()), INDEX(Table2[Station], ROW()-ROWS(Table1[])))</f>
        <v>432</v>
      </c>
      <c r="F1276" t="str" cm="1">
        <f t="array" ref="F1276">IF(ROW()&lt;=ROWS(Table1[]), INDEX(Table1[Region], ROW()), INDEX(Table2[Region], ROW()-ROWS(Table1[])))</f>
        <v>Far West</v>
      </c>
      <c r="G1276" cm="1">
        <f t="array" ref="G1276">IF(ROW()&lt;=ROWS(Table1[]), INDEX(Table1[Subregion], ROW()), INDEX(Table2[Subregion], ROW()-ROWS(Table1[])))</f>
        <v>0</v>
      </c>
      <c r="H1276" t="str" cm="1">
        <f t="array" ref="H1276">IF(ROW()&lt;=ROWS(Table1[]), INDEX(Table1[Stratum], ROW()), INDEX(Table2[Stratum], ROW()-ROWS(Table1[])))</f>
        <v>Suisun Bay</v>
      </c>
      <c r="I1276" cm="1">
        <f t="array" ref="I1276">IF(ROW()&lt;=ROWS(Table1[]), INDEX(Table1[Fork Length], ROW()), INDEX(Table2[Length], ROW()-ROWS(Table1[])))</f>
        <v>63</v>
      </c>
      <c r="J1276" cm="1">
        <f t="array" ref="J1276">IF(ROW()&lt;=ROWS(Table1[]), INDEX(Table1[Catch], ROW()), INDEX(Table2[Frequency], ROW()-ROWS(Table1[])))</f>
        <v>1</v>
      </c>
      <c r="K1276" t="str" cm="1">
        <f t="array" ref="K1276">IF(ROW()&lt;=ROWS(Table1[]), INDEX(Table1[Life Stage], ROW()), INDEX(Table2[Life Stage], ROW()-ROWS(Table1[])))</f>
        <v>Juvenile</v>
      </c>
      <c r="L1276" s="50" cm="1">
        <f t="array" ref="L1276">IF(ROW()&lt;=ROWS(Table1[]), INDEX(Table1[SalvageSum], ROW()), INDEX(Table2[SalvageSum], ROW()-ROWS(Table1[])))</f>
        <v>0</v>
      </c>
      <c r="M1276" s="50" cm="1">
        <f t="array" ref="M1276">IF(ROW()&lt;=ROWS(Table1[]), INDEX(Table1[ExpSalv], ROW()), INDEX(Table2[ExpSalv], ROW()-ROWS(Table1[])))</f>
        <v>0</v>
      </c>
      <c r="N1276" t="str" cm="1">
        <f t="array" ref="N1276">IF(ROW()&lt;=ROWS(Table1[]), INDEX(Table1[Agency], ROW()), INDEX(Table2[Agency], ROW()-ROWS(Table1[])))</f>
        <v>CDFW</v>
      </c>
      <c r="O1276" cm="1">
        <f t="array" ref="O1276">IF(ROW()&lt;=ROWS(Table1[]), INDEX(Table1[Notes], ROW()), INDEX(Table2[Comments], ROW()-ROWS(Table1[])))</f>
        <v>0</v>
      </c>
    </row>
    <row r="1277" spans="1:15" x14ac:dyDescent="0.25">
      <c r="A1277" cm="1">
        <f t="array" ref="A1277">IF(ROW()&lt;=ROWS(Table1[]), INDEX(Table1[SurveyNo], ROW()), INDEX(Table2[SurveyNo], ROW()-ROWS(Table1[])))</f>
        <v>12</v>
      </c>
      <c r="B1277" s="23" cm="1">
        <f t="array" ref="B1277">IF(ROW()&lt;=ROWS(Table1[]), INDEX(Table1[Date], ROW()), INDEX(Table2[Date], ROW()-ROWS(Table1[])))</f>
        <v>0</v>
      </c>
      <c r="C1277" cm="1">
        <f t="array" ref="C1277">IF(ROW()&lt;=ROWS(Table1[]), INDEX(Table1[SampleID], ROW()), INDEX(Table2[SampleID], ROW()-ROWS(Table1[])))</f>
        <v>0</v>
      </c>
      <c r="D1277" t="str" cm="1">
        <f t="array" ref="D1277">IF(ROW()&lt;=ROWS(Table1[]), INDEX(Table1[Survey], ROW()), INDEX(Table2[Survey], ROW()-ROWS(Table1[])))</f>
        <v>Bay Study</v>
      </c>
      <c r="E1277" cm="1">
        <f t="array" ref="E1277">IF(ROW()&lt;=ROWS(Table1[]), INDEX(Table1[Station Code], ROW()), INDEX(Table2[Station], ROW()-ROWS(Table1[])))</f>
        <v>432</v>
      </c>
      <c r="F1277" t="str" cm="1">
        <f t="array" ref="F1277">IF(ROW()&lt;=ROWS(Table1[]), INDEX(Table1[Region], ROW()), INDEX(Table2[Region], ROW()-ROWS(Table1[])))</f>
        <v>Far West</v>
      </c>
      <c r="G1277" cm="1">
        <f t="array" ref="G1277">IF(ROW()&lt;=ROWS(Table1[]), INDEX(Table1[Subregion], ROW()), INDEX(Table2[Subregion], ROW()-ROWS(Table1[])))</f>
        <v>0</v>
      </c>
      <c r="H1277" t="str" cm="1">
        <f t="array" ref="H1277">IF(ROW()&lt;=ROWS(Table1[]), INDEX(Table1[Stratum], ROW()), INDEX(Table2[Stratum], ROW()-ROWS(Table1[])))</f>
        <v>Suisun Bay</v>
      </c>
      <c r="I1277" cm="1">
        <f t="array" ref="I1277">IF(ROW()&lt;=ROWS(Table1[]), INDEX(Table1[Fork Length], ROW()), INDEX(Table2[Length], ROW()-ROWS(Table1[])))</f>
        <v>57</v>
      </c>
      <c r="J1277" cm="1">
        <f t="array" ref="J1277">IF(ROW()&lt;=ROWS(Table1[]), INDEX(Table1[Catch], ROW()), INDEX(Table2[Frequency], ROW()-ROWS(Table1[])))</f>
        <v>2</v>
      </c>
      <c r="K1277" t="str" cm="1">
        <f t="array" ref="K1277">IF(ROW()&lt;=ROWS(Table1[]), INDEX(Table1[Life Stage], ROW()), INDEX(Table2[Life Stage], ROW()-ROWS(Table1[])))</f>
        <v>Juvenile</v>
      </c>
      <c r="L1277" s="50" cm="1">
        <f t="array" ref="L1277">IF(ROW()&lt;=ROWS(Table1[]), INDEX(Table1[SalvageSum], ROW()), INDEX(Table2[SalvageSum], ROW()-ROWS(Table1[])))</f>
        <v>0</v>
      </c>
      <c r="M1277" s="50" cm="1">
        <f t="array" ref="M1277">IF(ROW()&lt;=ROWS(Table1[]), INDEX(Table1[ExpSalv], ROW()), INDEX(Table2[ExpSalv], ROW()-ROWS(Table1[])))</f>
        <v>0</v>
      </c>
      <c r="N1277" t="str" cm="1">
        <f t="array" ref="N1277">IF(ROW()&lt;=ROWS(Table1[]), INDEX(Table1[Agency], ROW()), INDEX(Table2[Agency], ROW()-ROWS(Table1[])))</f>
        <v>CDFW</v>
      </c>
      <c r="O1277" cm="1">
        <f t="array" ref="O1277">IF(ROW()&lt;=ROWS(Table1[]), INDEX(Table1[Notes], ROW()), INDEX(Table2[Comments], ROW()-ROWS(Table1[])))</f>
        <v>0</v>
      </c>
    </row>
    <row r="1278" spans="1:15" x14ac:dyDescent="0.25">
      <c r="A1278" cm="1">
        <f t="array" ref="A1278">IF(ROW()&lt;=ROWS(Table1[]), INDEX(Table1[SurveyNo], ROW()), INDEX(Table2[SurveyNo], ROW()-ROWS(Table1[])))</f>
        <v>12</v>
      </c>
      <c r="B1278" s="23" cm="1">
        <f t="array" ref="B1278">IF(ROW()&lt;=ROWS(Table1[]), INDEX(Table1[Date], ROW()), INDEX(Table2[Date], ROW()-ROWS(Table1[])))</f>
        <v>0</v>
      </c>
      <c r="C1278" cm="1">
        <f t="array" ref="C1278">IF(ROW()&lt;=ROWS(Table1[]), INDEX(Table1[SampleID], ROW()), INDEX(Table2[SampleID], ROW()-ROWS(Table1[])))</f>
        <v>0</v>
      </c>
      <c r="D1278" t="str" cm="1">
        <f t="array" ref="D1278">IF(ROW()&lt;=ROWS(Table1[]), INDEX(Table1[Survey], ROW()), INDEX(Table2[Survey], ROW()-ROWS(Table1[])))</f>
        <v>Bay Study</v>
      </c>
      <c r="E1278" cm="1">
        <f t="array" ref="E1278">IF(ROW()&lt;=ROWS(Table1[]), INDEX(Table1[Station Code], ROW()), INDEX(Table2[Station], ROW()-ROWS(Table1[])))</f>
        <v>432</v>
      </c>
      <c r="F1278" t="str" cm="1">
        <f t="array" ref="F1278">IF(ROW()&lt;=ROWS(Table1[]), INDEX(Table1[Region], ROW()), INDEX(Table2[Region], ROW()-ROWS(Table1[])))</f>
        <v>Far West</v>
      </c>
      <c r="G1278" cm="1">
        <f t="array" ref="G1278">IF(ROW()&lt;=ROWS(Table1[]), INDEX(Table1[Subregion], ROW()), INDEX(Table2[Subregion], ROW()-ROWS(Table1[])))</f>
        <v>0</v>
      </c>
      <c r="H1278" t="str" cm="1">
        <f t="array" ref="H1278">IF(ROW()&lt;=ROWS(Table1[]), INDEX(Table1[Stratum], ROW()), INDEX(Table2[Stratum], ROW()-ROWS(Table1[])))</f>
        <v>Suisun Bay</v>
      </c>
      <c r="I1278" cm="1">
        <f t="array" ref="I1278">IF(ROW()&lt;=ROWS(Table1[]), INDEX(Table1[Fork Length], ROW()), INDEX(Table2[Length], ROW()-ROWS(Table1[])))</f>
        <v>56</v>
      </c>
      <c r="J1278" cm="1">
        <f t="array" ref="J1278">IF(ROW()&lt;=ROWS(Table1[]), INDEX(Table1[Catch], ROW()), INDEX(Table2[Frequency], ROW()-ROWS(Table1[])))</f>
        <v>1</v>
      </c>
      <c r="K1278" t="str" cm="1">
        <f t="array" ref="K1278">IF(ROW()&lt;=ROWS(Table1[]), INDEX(Table1[Life Stage], ROW()), INDEX(Table2[Life Stage], ROW()-ROWS(Table1[])))</f>
        <v>Juvenile</v>
      </c>
      <c r="L1278" s="50" cm="1">
        <f t="array" ref="L1278">IF(ROW()&lt;=ROWS(Table1[]), INDEX(Table1[SalvageSum], ROW()), INDEX(Table2[SalvageSum], ROW()-ROWS(Table1[])))</f>
        <v>0</v>
      </c>
      <c r="M1278" s="50" cm="1">
        <f t="array" ref="M1278">IF(ROW()&lt;=ROWS(Table1[]), INDEX(Table1[ExpSalv], ROW()), INDEX(Table2[ExpSalv], ROW()-ROWS(Table1[])))</f>
        <v>0</v>
      </c>
      <c r="N1278" t="str" cm="1">
        <f t="array" ref="N1278">IF(ROW()&lt;=ROWS(Table1[]), INDEX(Table1[Agency], ROW()), INDEX(Table2[Agency], ROW()-ROWS(Table1[])))</f>
        <v>CDFW</v>
      </c>
      <c r="O1278" cm="1">
        <f t="array" ref="O1278">IF(ROW()&lt;=ROWS(Table1[]), INDEX(Table1[Notes], ROW()), INDEX(Table2[Comments], ROW()-ROWS(Table1[])))</f>
        <v>0</v>
      </c>
    </row>
    <row r="1279" spans="1:15" x14ac:dyDescent="0.25">
      <c r="A1279" cm="1">
        <f t="array" ref="A1279">IF(ROW()&lt;=ROWS(Table1[]), INDEX(Table1[SurveyNo], ROW()), INDEX(Table2[SurveyNo], ROW()-ROWS(Table1[])))</f>
        <v>12</v>
      </c>
      <c r="B1279" s="23" cm="1">
        <f t="array" ref="B1279">IF(ROW()&lt;=ROWS(Table1[]), INDEX(Table1[Date], ROW()), INDEX(Table2[Date], ROW()-ROWS(Table1[])))</f>
        <v>0</v>
      </c>
      <c r="C1279" cm="1">
        <f t="array" ref="C1279">IF(ROW()&lt;=ROWS(Table1[]), INDEX(Table1[SampleID], ROW()), INDEX(Table2[SampleID], ROW()-ROWS(Table1[])))</f>
        <v>0</v>
      </c>
      <c r="D1279" t="str" cm="1">
        <f t="array" ref="D1279">IF(ROW()&lt;=ROWS(Table1[]), INDEX(Table1[Survey], ROW()), INDEX(Table2[Survey], ROW()-ROWS(Table1[])))</f>
        <v>Bay Study</v>
      </c>
      <c r="E1279" cm="1">
        <f t="array" ref="E1279">IF(ROW()&lt;=ROWS(Table1[]), INDEX(Table1[Station Code], ROW()), INDEX(Table2[Station], ROW()-ROWS(Table1[])))</f>
        <v>432</v>
      </c>
      <c r="F1279" t="str" cm="1">
        <f t="array" ref="F1279">IF(ROW()&lt;=ROWS(Table1[]), INDEX(Table1[Region], ROW()), INDEX(Table2[Region], ROW()-ROWS(Table1[])))</f>
        <v>Far West</v>
      </c>
      <c r="G1279" cm="1">
        <f t="array" ref="G1279">IF(ROW()&lt;=ROWS(Table1[]), INDEX(Table1[Subregion], ROW()), INDEX(Table2[Subregion], ROW()-ROWS(Table1[])))</f>
        <v>0</v>
      </c>
      <c r="H1279" t="str" cm="1">
        <f t="array" ref="H1279">IF(ROW()&lt;=ROWS(Table1[]), INDEX(Table1[Stratum], ROW()), INDEX(Table2[Stratum], ROW()-ROWS(Table1[])))</f>
        <v>Suisun Bay</v>
      </c>
      <c r="I1279" cm="1">
        <f t="array" ref="I1279">IF(ROW()&lt;=ROWS(Table1[]), INDEX(Table1[Fork Length], ROW()), INDEX(Table2[Length], ROW()-ROWS(Table1[])))</f>
        <v>53</v>
      </c>
      <c r="J1279" cm="1">
        <f t="array" ref="J1279">IF(ROW()&lt;=ROWS(Table1[]), INDEX(Table1[Catch], ROW()), INDEX(Table2[Frequency], ROW()-ROWS(Table1[])))</f>
        <v>1</v>
      </c>
      <c r="K1279" t="str" cm="1">
        <f t="array" ref="K1279">IF(ROW()&lt;=ROWS(Table1[]), INDEX(Table1[Life Stage], ROW()), INDEX(Table2[Life Stage], ROW()-ROWS(Table1[])))</f>
        <v>Juvenile</v>
      </c>
      <c r="L1279" s="50" cm="1">
        <f t="array" ref="L1279">IF(ROW()&lt;=ROWS(Table1[]), INDEX(Table1[SalvageSum], ROW()), INDEX(Table2[SalvageSum], ROW()-ROWS(Table1[])))</f>
        <v>0</v>
      </c>
      <c r="M1279" s="50" cm="1">
        <f t="array" ref="M1279">IF(ROW()&lt;=ROWS(Table1[]), INDEX(Table1[ExpSalv], ROW()), INDEX(Table2[ExpSalv], ROW()-ROWS(Table1[])))</f>
        <v>0</v>
      </c>
      <c r="N1279" t="str" cm="1">
        <f t="array" ref="N1279">IF(ROW()&lt;=ROWS(Table1[]), INDEX(Table1[Agency], ROW()), INDEX(Table2[Agency], ROW()-ROWS(Table1[])))</f>
        <v>CDFW</v>
      </c>
      <c r="O1279" cm="1">
        <f t="array" ref="O1279">IF(ROW()&lt;=ROWS(Table1[]), INDEX(Table1[Notes], ROW()), INDEX(Table2[Comments], ROW()-ROWS(Table1[])))</f>
        <v>0</v>
      </c>
    </row>
    <row r="1280" spans="1:15" x14ac:dyDescent="0.25">
      <c r="A1280" cm="1">
        <f t="array" ref="A1280">IF(ROW()&lt;=ROWS(Table1[]), INDEX(Table1[SurveyNo], ROW()), INDEX(Table2[SurveyNo], ROW()-ROWS(Table1[])))</f>
        <v>12</v>
      </c>
      <c r="B1280" s="23" cm="1">
        <f t="array" ref="B1280">IF(ROW()&lt;=ROWS(Table1[]), INDEX(Table1[Date], ROW()), INDEX(Table2[Date], ROW()-ROWS(Table1[])))</f>
        <v>0</v>
      </c>
      <c r="C1280" cm="1">
        <f t="array" ref="C1280">IF(ROW()&lt;=ROWS(Table1[]), INDEX(Table1[SampleID], ROW()), INDEX(Table2[SampleID], ROW()-ROWS(Table1[])))</f>
        <v>0</v>
      </c>
      <c r="D1280" t="str" cm="1">
        <f t="array" ref="D1280">IF(ROW()&lt;=ROWS(Table1[]), INDEX(Table1[Survey], ROW()), INDEX(Table2[Survey], ROW()-ROWS(Table1[])))</f>
        <v>Bay Study</v>
      </c>
      <c r="E1280" cm="1">
        <f t="array" ref="E1280">IF(ROW()&lt;=ROWS(Table1[]), INDEX(Table1[Station Code], ROW()), INDEX(Table2[Station], ROW()-ROWS(Table1[])))</f>
        <v>431</v>
      </c>
      <c r="F1280" t="str" cm="1">
        <f t="array" ref="F1280">IF(ROW()&lt;=ROWS(Table1[]), INDEX(Table1[Region], ROW()), INDEX(Table2[Region], ROW()-ROWS(Table1[])))</f>
        <v>West</v>
      </c>
      <c r="G1280" cm="1">
        <f t="array" ref="G1280">IF(ROW()&lt;=ROWS(Table1[]), INDEX(Table1[Subregion], ROW()), INDEX(Table2[Subregion], ROW()-ROWS(Table1[])))</f>
        <v>0</v>
      </c>
      <c r="H1280" t="str" cm="1">
        <f t="array" ref="H1280">IF(ROW()&lt;=ROWS(Table1[]), INDEX(Table1[Stratum], ROW()), INDEX(Table2[Stratum], ROW()-ROWS(Table1[])))</f>
        <v>Suisun Marsh</v>
      </c>
      <c r="I1280" cm="1">
        <f t="array" ref="I1280">IF(ROW()&lt;=ROWS(Table1[]), INDEX(Table1[Fork Length], ROW()), INDEX(Table2[Length], ROW()-ROWS(Table1[])))</f>
        <v>69</v>
      </c>
      <c r="J1280" cm="1">
        <f t="array" ref="J1280">IF(ROW()&lt;=ROWS(Table1[]), INDEX(Table1[Catch], ROW()), INDEX(Table2[Frequency], ROW()-ROWS(Table1[])))</f>
        <v>1</v>
      </c>
      <c r="K1280" t="str" cm="1">
        <f t="array" ref="K1280">IF(ROW()&lt;=ROWS(Table1[]), INDEX(Table1[Life Stage], ROW()), INDEX(Table2[Life Stage], ROW()-ROWS(Table1[])))</f>
        <v>Juvenile</v>
      </c>
      <c r="L1280" s="50" cm="1">
        <f t="array" ref="L1280">IF(ROW()&lt;=ROWS(Table1[]), INDEX(Table1[SalvageSum], ROW()), INDEX(Table2[SalvageSum], ROW()-ROWS(Table1[])))</f>
        <v>0</v>
      </c>
      <c r="M1280" s="50" cm="1">
        <f t="array" ref="M1280">IF(ROW()&lt;=ROWS(Table1[]), INDEX(Table1[ExpSalv], ROW()), INDEX(Table2[ExpSalv], ROW()-ROWS(Table1[])))</f>
        <v>0</v>
      </c>
      <c r="N1280" t="str" cm="1">
        <f t="array" ref="N1280">IF(ROW()&lt;=ROWS(Table1[]), INDEX(Table1[Agency], ROW()), INDEX(Table2[Agency], ROW()-ROWS(Table1[])))</f>
        <v>CDFW</v>
      </c>
      <c r="O1280" cm="1">
        <f t="array" ref="O1280">IF(ROW()&lt;=ROWS(Table1[]), INDEX(Table1[Notes], ROW()), INDEX(Table2[Comments], ROW()-ROWS(Table1[])))</f>
        <v>0</v>
      </c>
    </row>
    <row r="1281" spans="1:15" x14ac:dyDescent="0.25">
      <c r="A1281" cm="1">
        <f t="array" ref="A1281">IF(ROW()&lt;=ROWS(Table1[]), INDEX(Table1[SurveyNo], ROW()), INDEX(Table2[SurveyNo], ROW()-ROWS(Table1[])))</f>
        <v>12</v>
      </c>
      <c r="B1281" s="23" cm="1">
        <f t="array" ref="B1281">IF(ROW()&lt;=ROWS(Table1[]), INDEX(Table1[Date], ROW()), INDEX(Table2[Date], ROW()-ROWS(Table1[])))</f>
        <v>0</v>
      </c>
      <c r="C1281" cm="1">
        <f t="array" ref="C1281">IF(ROW()&lt;=ROWS(Table1[]), INDEX(Table1[SampleID], ROW()), INDEX(Table2[SampleID], ROW()-ROWS(Table1[])))</f>
        <v>0</v>
      </c>
      <c r="D1281" t="str" cm="1">
        <f t="array" ref="D1281">IF(ROW()&lt;=ROWS(Table1[]), INDEX(Table1[Survey], ROW()), INDEX(Table2[Survey], ROW()-ROWS(Table1[])))</f>
        <v>Bay Study</v>
      </c>
      <c r="E1281" cm="1">
        <f t="array" ref="E1281">IF(ROW()&lt;=ROWS(Table1[]), INDEX(Table1[Station Code], ROW()), INDEX(Table2[Station], ROW()-ROWS(Table1[])))</f>
        <v>431</v>
      </c>
      <c r="F1281" t="str" cm="1">
        <f t="array" ref="F1281">IF(ROW()&lt;=ROWS(Table1[]), INDEX(Table1[Region], ROW()), INDEX(Table2[Region], ROW()-ROWS(Table1[])))</f>
        <v>West</v>
      </c>
      <c r="G1281" cm="1">
        <f t="array" ref="G1281">IF(ROW()&lt;=ROWS(Table1[]), INDEX(Table1[Subregion], ROW()), INDEX(Table2[Subregion], ROW()-ROWS(Table1[])))</f>
        <v>0</v>
      </c>
      <c r="H1281" t="str" cm="1">
        <f t="array" ref="H1281">IF(ROW()&lt;=ROWS(Table1[]), INDEX(Table1[Stratum], ROW()), INDEX(Table2[Stratum], ROW()-ROWS(Table1[])))</f>
        <v>Suisun Marsh</v>
      </c>
      <c r="I1281" cm="1">
        <f t="array" ref="I1281">IF(ROW()&lt;=ROWS(Table1[]), INDEX(Table1[Fork Length], ROW()), INDEX(Table2[Length], ROW()-ROWS(Table1[])))</f>
        <v>62</v>
      </c>
      <c r="J1281" cm="1">
        <f t="array" ref="J1281">IF(ROW()&lt;=ROWS(Table1[]), INDEX(Table1[Catch], ROW()), INDEX(Table2[Frequency], ROW()-ROWS(Table1[])))</f>
        <v>1</v>
      </c>
      <c r="K1281" t="str" cm="1">
        <f t="array" ref="K1281">IF(ROW()&lt;=ROWS(Table1[]), INDEX(Table1[Life Stage], ROW()), INDEX(Table2[Life Stage], ROW()-ROWS(Table1[])))</f>
        <v>Juvenile</v>
      </c>
      <c r="L1281" s="50" cm="1">
        <f t="array" ref="L1281">IF(ROW()&lt;=ROWS(Table1[]), INDEX(Table1[SalvageSum], ROW()), INDEX(Table2[SalvageSum], ROW()-ROWS(Table1[])))</f>
        <v>0</v>
      </c>
      <c r="M1281" s="50" cm="1">
        <f t="array" ref="M1281">IF(ROW()&lt;=ROWS(Table1[]), INDEX(Table1[ExpSalv], ROW()), INDEX(Table2[ExpSalv], ROW()-ROWS(Table1[])))</f>
        <v>0</v>
      </c>
      <c r="N1281" t="str" cm="1">
        <f t="array" ref="N1281">IF(ROW()&lt;=ROWS(Table1[]), INDEX(Table1[Agency], ROW()), INDEX(Table2[Agency], ROW()-ROWS(Table1[])))</f>
        <v>CDFW</v>
      </c>
      <c r="O1281" cm="1">
        <f t="array" ref="O1281">IF(ROW()&lt;=ROWS(Table1[]), INDEX(Table1[Notes], ROW()), INDEX(Table2[Comments], ROW()-ROWS(Table1[])))</f>
        <v>0</v>
      </c>
    </row>
    <row r="1282" spans="1:15" x14ac:dyDescent="0.25">
      <c r="A1282" cm="1">
        <f t="array" ref="A1282">IF(ROW()&lt;=ROWS(Table1[]), INDEX(Table1[SurveyNo], ROW()), INDEX(Table2[SurveyNo], ROW()-ROWS(Table1[])))</f>
        <v>12</v>
      </c>
      <c r="B1282" s="23" cm="1">
        <f t="array" ref="B1282">IF(ROW()&lt;=ROWS(Table1[]), INDEX(Table1[Date], ROW()), INDEX(Table2[Date], ROW()-ROWS(Table1[])))</f>
        <v>0</v>
      </c>
      <c r="C1282" cm="1">
        <f t="array" ref="C1282">IF(ROW()&lt;=ROWS(Table1[]), INDEX(Table1[SampleID], ROW()), INDEX(Table2[SampleID], ROW()-ROWS(Table1[])))</f>
        <v>0</v>
      </c>
      <c r="D1282" t="str" cm="1">
        <f t="array" ref="D1282">IF(ROW()&lt;=ROWS(Table1[]), INDEX(Table1[Survey], ROW()), INDEX(Table2[Survey], ROW()-ROWS(Table1[])))</f>
        <v>Bay Study</v>
      </c>
      <c r="E1282" cm="1">
        <f t="array" ref="E1282">IF(ROW()&lt;=ROWS(Table1[]), INDEX(Table1[Station Code], ROW()), INDEX(Table2[Station], ROW()-ROWS(Table1[])))</f>
        <v>430</v>
      </c>
      <c r="F1282" t="str" cm="1">
        <f t="array" ref="F1282">IF(ROW()&lt;=ROWS(Table1[]), INDEX(Table1[Region], ROW()), INDEX(Table2[Region], ROW()-ROWS(Table1[])))</f>
        <v>West</v>
      </c>
      <c r="G1282" cm="1">
        <f t="array" ref="G1282">IF(ROW()&lt;=ROWS(Table1[]), INDEX(Table1[Subregion], ROW()), INDEX(Table2[Subregion], ROW()-ROWS(Table1[])))</f>
        <v>0</v>
      </c>
      <c r="H1282" t="str" cm="1">
        <f t="array" ref="H1282">IF(ROW()&lt;=ROWS(Table1[]), INDEX(Table1[Stratum], ROW()), INDEX(Table2[Stratum], ROW()-ROWS(Table1[])))</f>
        <v>Suisun Marsh</v>
      </c>
      <c r="I1282" cm="1">
        <f t="array" ref="I1282">IF(ROW()&lt;=ROWS(Table1[]), INDEX(Table1[Fork Length], ROW()), INDEX(Table2[Length], ROW()-ROWS(Table1[])))</f>
        <v>111</v>
      </c>
      <c r="J1282" cm="1">
        <f t="array" ref="J1282">IF(ROW()&lt;=ROWS(Table1[]), INDEX(Table1[Catch], ROW()), INDEX(Table2[Frequency], ROW()-ROWS(Table1[])))</f>
        <v>1</v>
      </c>
      <c r="K1282" t="str" cm="1">
        <f t="array" ref="K1282">IF(ROW()&lt;=ROWS(Table1[]), INDEX(Table1[Life Stage], ROW()), INDEX(Table2[Life Stage], ROW()-ROWS(Table1[])))</f>
        <v>Adult</v>
      </c>
      <c r="L1282" s="50" cm="1">
        <f t="array" ref="L1282">IF(ROW()&lt;=ROWS(Table1[]), INDEX(Table1[SalvageSum], ROW()), INDEX(Table2[SalvageSum], ROW()-ROWS(Table1[])))</f>
        <v>0</v>
      </c>
      <c r="M1282" s="50" cm="1">
        <f t="array" ref="M1282">IF(ROW()&lt;=ROWS(Table1[]), INDEX(Table1[ExpSalv], ROW()), INDEX(Table2[ExpSalv], ROW()-ROWS(Table1[])))</f>
        <v>0</v>
      </c>
      <c r="N1282" t="str" cm="1">
        <f t="array" ref="N1282">IF(ROW()&lt;=ROWS(Table1[]), INDEX(Table1[Agency], ROW()), INDEX(Table2[Agency], ROW()-ROWS(Table1[])))</f>
        <v>CDFW</v>
      </c>
      <c r="O1282" cm="1">
        <f t="array" ref="O1282">IF(ROW()&lt;=ROWS(Table1[]), INDEX(Table1[Notes], ROW()), INDEX(Table2[Comments], ROW()-ROWS(Table1[])))</f>
        <v>0</v>
      </c>
    </row>
    <row r="1283" spans="1:15" x14ac:dyDescent="0.25">
      <c r="A1283" cm="1">
        <f t="array" ref="A1283">IF(ROW()&lt;=ROWS(Table1[]), INDEX(Table1[SurveyNo], ROW()), INDEX(Table2[SurveyNo], ROW()-ROWS(Table1[])))</f>
        <v>12</v>
      </c>
      <c r="B1283" s="23" cm="1">
        <f t="array" ref="B1283">IF(ROW()&lt;=ROWS(Table1[]), INDEX(Table1[Date], ROW()), INDEX(Table2[Date], ROW()-ROWS(Table1[])))</f>
        <v>0</v>
      </c>
      <c r="C1283" cm="1">
        <f t="array" ref="C1283">IF(ROW()&lt;=ROWS(Table1[]), INDEX(Table1[SampleID], ROW()), INDEX(Table2[SampleID], ROW()-ROWS(Table1[])))</f>
        <v>0</v>
      </c>
      <c r="D1283" t="str" cm="1">
        <f t="array" ref="D1283">IF(ROW()&lt;=ROWS(Table1[]), INDEX(Table1[Survey], ROW()), INDEX(Table2[Survey], ROW()-ROWS(Table1[])))</f>
        <v>Bay Study</v>
      </c>
      <c r="E1283" cm="1">
        <f t="array" ref="E1283">IF(ROW()&lt;=ROWS(Table1[]), INDEX(Table1[Station Code], ROW()), INDEX(Table2[Station], ROW()-ROWS(Table1[])))</f>
        <v>429</v>
      </c>
      <c r="F1283" t="str" cm="1">
        <f t="array" ref="F1283">IF(ROW()&lt;=ROWS(Table1[]), INDEX(Table1[Region], ROW()), INDEX(Table2[Region], ROW()-ROWS(Table1[])))</f>
        <v>Far West</v>
      </c>
      <c r="G1283" cm="1">
        <f t="array" ref="G1283">IF(ROW()&lt;=ROWS(Table1[]), INDEX(Table1[Subregion], ROW()), INDEX(Table2[Subregion], ROW()-ROWS(Table1[])))</f>
        <v>0</v>
      </c>
      <c r="H1283" t="str" cm="1">
        <f t="array" ref="H1283">IF(ROW()&lt;=ROWS(Table1[]), INDEX(Table1[Stratum], ROW()), INDEX(Table2[Stratum], ROW()-ROWS(Table1[])))</f>
        <v>Suisun Bay</v>
      </c>
      <c r="I1283" cm="1">
        <f t="array" ref="I1283">IF(ROW()&lt;=ROWS(Table1[]), INDEX(Table1[Fork Length], ROW()), INDEX(Table2[Length], ROW()-ROWS(Table1[])))</f>
        <v>108</v>
      </c>
      <c r="J1283" cm="1">
        <f t="array" ref="J1283">IF(ROW()&lt;=ROWS(Table1[]), INDEX(Table1[Catch], ROW()), INDEX(Table2[Frequency], ROW()-ROWS(Table1[])))</f>
        <v>1</v>
      </c>
      <c r="K1283" t="str" cm="1">
        <f t="array" ref="K1283">IF(ROW()&lt;=ROWS(Table1[]), INDEX(Table1[Life Stage], ROW()), INDEX(Table2[Life Stage], ROW()-ROWS(Table1[])))</f>
        <v>Adult</v>
      </c>
      <c r="L1283" s="50" cm="1">
        <f t="array" ref="L1283">IF(ROW()&lt;=ROWS(Table1[]), INDEX(Table1[SalvageSum], ROW()), INDEX(Table2[SalvageSum], ROW()-ROWS(Table1[])))</f>
        <v>0</v>
      </c>
      <c r="M1283" s="50" cm="1">
        <f t="array" ref="M1283">IF(ROW()&lt;=ROWS(Table1[]), INDEX(Table1[ExpSalv], ROW()), INDEX(Table2[ExpSalv], ROW()-ROWS(Table1[])))</f>
        <v>0</v>
      </c>
      <c r="N1283" t="str" cm="1">
        <f t="array" ref="N1283">IF(ROW()&lt;=ROWS(Table1[]), INDEX(Table1[Agency], ROW()), INDEX(Table2[Agency], ROW()-ROWS(Table1[])))</f>
        <v>CDFW</v>
      </c>
      <c r="O1283" cm="1">
        <f t="array" ref="O1283">IF(ROW()&lt;=ROWS(Table1[]), INDEX(Table1[Notes], ROW()), INDEX(Table2[Comments], ROW()-ROWS(Table1[])))</f>
        <v>0</v>
      </c>
    </row>
    <row r="1284" spans="1:15" x14ac:dyDescent="0.25">
      <c r="A1284" cm="1">
        <f t="array" ref="A1284">IF(ROW()&lt;=ROWS(Table1[]), INDEX(Table1[SurveyNo], ROW()), INDEX(Table2[SurveyNo], ROW()-ROWS(Table1[])))</f>
        <v>12</v>
      </c>
      <c r="B1284" s="23" cm="1">
        <f t="array" ref="B1284">IF(ROW()&lt;=ROWS(Table1[]), INDEX(Table1[Date], ROW()), INDEX(Table2[Date], ROW()-ROWS(Table1[])))</f>
        <v>0</v>
      </c>
      <c r="C1284" cm="1">
        <f t="array" ref="C1284">IF(ROW()&lt;=ROWS(Table1[]), INDEX(Table1[SampleID], ROW()), INDEX(Table2[SampleID], ROW()-ROWS(Table1[])))</f>
        <v>0</v>
      </c>
      <c r="D1284" t="str" cm="1">
        <f t="array" ref="D1284">IF(ROW()&lt;=ROWS(Table1[]), INDEX(Table1[Survey], ROW()), INDEX(Table2[Survey], ROW()-ROWS(Table1[])))</f>
        <v>Bay Study</v>
      </c>
      <c r="E1284" cm="1">
        <f t="array" ref="E1284">IF(ROW()&lt;=ROWS(Table1[]), INDEX(Table1[Station Code], ROW()), INDEX(Table2[Station], ROW()-ROWS(Table1[])))</f>
        <v>429</v>
      </c>
      <c r="F1284" t="str" cm="1">
        <f t="array" ref="F1284">IF(ROW()&lt;=ROWS(Table1[]), INDEX(Table1[Region], ROW()), INDEX(Table2[Region], ROW()-ROWS(Table1[])))</f>
        <v>Far West</v>
      </c>
      <c r="G1284" cm="1">
        <f t="array" ref="G1284">IF(ROW()&lt;=ROWS(Table1[]), INDEX(Table1[Subregion], ROW()), INDEX(Table2[Subregion], ROW()-ROWS(Table1[])))</f>
        <v>0</v>
      </c>
      <c r="H1284" t="str" cm="1">
        <f t="array" ref="H1284">IF(ROW()&lt;=ROWS(Table1[]), INDEX(Table1[Stratum], ROW()), INDEX(Table2[Stratum], ROW()-ROWS(Table1[])))</f>
        <v>Suisun Bay</v>
      </c>
      <c r="I1284" cm="1">
        <f t="array" ref="I1284">IF(ROW()&lt;=ROWS(Table1[]), INDEX(Table1[Fork Length], ROW()), INDEX(Table2[Length], ROW()-ROWS(Table1[])))</f>
        <v>70</v>
      </c>
      <c r="J1284" cm="1">
        <f t="array" ref="J1284">IF(ROW()&lt;=ROWS(Table1[]), INDEX(Table1[Catch], ROW()), INDEX(Table2[Frequency], ROW()-ROWS(Table1[])))</f>
        <v>1</v>
      </c>
      <c r="K1284" t="str" cm="1">
        <f t="array" ref="K1284">IF(ROW()&lt;=ROWS(Table1[]), INDEX(Table1[Life Stage], ROW()), INDEX(Table2[Life Stage], ROW()-ROWS(Table1[])))</f>
        <v>Juvenile</v>
      </c>
      <c r="L1284" s="50" cm="1">
        <f t="array" ref="L1284">IF(ROW()&lt;=ROWS(Table1[]), INDEX(Table1[SalvageSum], ROW()), INDEX(Table2[SalvageSum], ROW()-ROWS(Table1[])))</f>
        <v>0</v>
      </c>
      <c r="M1284" s="50" cm="1">
        <f t="array" ref="M1284">IF(ROW()&lt;=ROWS(Table1[]), INDEX(Table1[ExpSalv], ROW()), INDEX(Table2[ExpSalv], ROW()-ROWS(Table1[])))</f>
        <v>0</v>
      </c>
      <c r="N1284" t="str" cm="1">
        <f t="array" ref="N1284">IF(ROW()&lt;=ROWS(Table1[]), INDEX(Table1[Agency], ROW()), INDEX(Table2[Agency], ROW()-ROWS(Table1[])))</f>
        <v>CDFW</v>
      </c>
      <c r="O1284" cm="1">
        <f t="array" ref="O1284">IF(ROW()&lt;=ROWS(Table1[]), INDEX(Table1[Notes], ROW()), INDEX(Table2[Comments], ROW()-ROWS(Table1[])))</f>
        <v>0</v>
      </c>
    </row>
    <row r="1285" spans="1:15" x14ac:dyDescent="0.25">
      <c r="A1285" cm="1">
        <f t="array" ref="A1285">IF(ROW()&lt;=ROWS(Table1[]), INDEX(Table1[SurveyNo], ROW()), INDEX(Table2[SurveyNo], ROW()-ROWS(Table1[])))</f>
        <v>12</v>
      </c>
      <c r="B1285" s="23" cm="1">
        <f t="array" ref="B1285">IF(ROW()&lt;=ROWS(Table1[]), INDEX(Table1[Date], ROW()), INDEX(Table2[Date], ROW()-ROWS(Table1[])))</f>
        <v>0</v>
      </c>
      <c r="C1285" cm="1">
        <f t="array" ref="C1285">IF(ROW()&lt;=ROWS(Table1[]), INDEX(Table1[SampleID], ROW()), INDEX(Table2[SampleID], ROW()-ROWS(Table1[])))</f>
        <v>0</v>
      </c>
      <c r="D1285" t="str" cm="1">
        <f t="array" ref="D1285">IF(ROW()&lt;=ROWS(Table1[]), INDEX(Table1[Survey], ROW()), INDEX(Table2[Survey], ROW()-ROWS(Table1[])))</f>
        <v>Bay Study</v>
      </c>
      <c r="E1285" cm="1">
        <f t="array" ref="E1285">IF(ROW()&lt;=ROWS(Table1[]), INDEX(Table1[Station Code], ROW()), INDEX(Table2[Station], ROW()-ROWS(Table1[])))</f>
        <v>429</v>
      </c>
      <c r="F1285" t="str" cm="1">
        <f t="array" ref="F1285">IF(ROW()&lt;=ROWS(Table1[]), INDEX(Table1[Region], ROW()), INDEX(Table2[Region], ROW()-ROWS(Table1[])))</f>
        <v>Far West</v>
      </c>
      <c r="G1285" cm="1">
        <f t="array" ref="G1285">IF(ROW()&lt;=ROWS(Table1[]), INDEX(Table1[Subregion], ROW()), INDEX(Table2[Subregion], ROW()-ROWS(Table1[])))</f>
        <v>0</v>
      </c>
      <c r="H1285" t="str" cm="1">
        <f t="array" ref="H1285">IF(ROW()&lt;=ROWS(Table1[]), INDEX(Table1[Stratum], ROW()), INDEX(Table2[Stratum], ROW()-ROWS(Table1[])))</f>
        <v>Suisun Bay</v>
      </c>
      <c r="I1285" cm="1">
        <f t="array" ref="I1285">IF(ROW()&lt;=ROWS(Table1[]), INDEX(Table1[Fork Length], ROW()), INDEX(Table2[Length], ROW()-ROWS(Table1[])))</f>
        <v>60</v>
      </c>
      <c r="J1285" cm="1">
        <f t="array" ref="J1285">IF(ROW()&lt;=ROWS(Table1[]), INDEX(Table1[Catch], ROW()), INDEX(Table2[Frequency], ROW()-ROWS(Table1[])))</f>
        <v>1</v>
      </c>
      <c r="K1285" t="str" cm="1">
        <f t="array" ref="K1285">IF(ROW()&lt;=ROWS(Table1[]), INDEX(Table1[Life Stage], ROW()), INDEX(Table2[Life Stage], ROW()-ROWS(Table1[])))</f>
        <v>Juvenile</v>
      </c>
      <c r="L1285" s="50" cm="1">
        <f t="array" ref="L1285">IF(ROW()&lt;=ROWS(Table1[]), INDEX(Table1[SalvageSum], ROW()), INDEX(Table2[SalvageSum], ROW()-ROWS(Table1[])))</f>
        <v>0</v>
      </c>
      <c r="M1285" s="50" cm="1">
        <f t="array" ref="M1285">IF(ROW()&lt;=ROWS(Table1[]), INDEX(Table1[ExpSalv], ROW()), INDEX(Table2[ExpSalv], ROW()-ROWS(Table1[])))</f>
        <v>0</v>
      </c>
      <c r="N1285" t="str" cm="1">
        <f t="array" ref="N1285">IF(ROW()&lt;=ROWS(Table1[]), INDEX(Table1[Agency], ROW()), INDEX(Table2[Agency], ROW()-ROWS(Table1[])))</f>
        <v>CDFW</v>
      </c>
      <c r="O1285" cm="1">
        <f t="array" ref="O1285">IF(ROW()&lt;=ROWS(Table1[]), INDEX(Table1[Notes], ROW()), INDEX(Table2[Comments], ROW()-ROWS(Table1[])))</f>
        <v>0</v>
      </c>
    </row>
    <row r="1286" spans="1:15" x14ac:dyDescent="0.25">
      <c r="A1286" cm="1">
        <f t="array" ref="A1286">IF(ROW()&lt;=ROWS(Table1[]), INDEX(Table1[SurveyNo], ROW()), INDEX(Table2[SurveyNo], ROW()-ROWS(Table1[])))</f>
        <v>12</v>
      </c>
      <c r="B1286" s="23" cm="1">
        <f t="array" ref="B1286">IF(ROW()&lt;=ROWS(Table1[]), INDEX(Table1[Date], ROW()), INDEX(Table2[Date], ROW()-ROWS(Table1[])))</f>
        <v>0</v>
      </c>
      <c r="C1286" cm="1">
        <f t="array" ref="C1286">IF(ROW()&lt;=ROWS(Table1[]), INDEX(Table1[SampleID], ROW()), INDEX(Table2[SampleID], ROW()-ROWS(Table1[])))</f>
        <v>0</v>
      </c>
      <c r="D1286" t="str" cm="1">
        <f t="array" ref="D1286">IF(ROW()&lt;=ROWS(Table1[]), INDEX(Table1[Survey], ROW()), INDEX(Table2[Survey], ROW()-ROWS(Table1[])))</f>
        <v>Bay Study</v>
      </c>
      <c r="E1286" cm="1">
        <f t="array" ref="E1286">IF(ROW()&lt;=ROWS(Table1[]), INDEX(Table1[Station Code], ROW()), INDEX(Table2[Station], ROW()-ROWS(Table1[])))</f>
        <v>428</v>
      </c>
      <c r="F1286" t="str" cm="1">
        <f t="array" ref="F1286">IF(ROW()&lt;=ROWS(Table1[]), INDEX(Table1[Region], ROW()), INDEX(Table2[Region], ROW()-ROWS(Table1[])))</f>
        <v>Far West</v>
      </c>
      <c r="G1286" cm="1">
        <f t="array" ref="G1286">IF(ROW()&lt;=ROWS(Table1[]), INDEX(Table1[Subregion], ROW()), INDEX(Table2[Subregion], ROW()-ROWS(Table1[])))</f>
        <v>0</v>
      </c>
      <c r="H1286" t="str" cm="1">
        <f t="array" ref="H1286">IF(ROW()&lt;=ROWS(Table1[]), INDEX(Table1[Stratum], ROW()), INDEX(Table2[Stratum], ROW()-ROWS(Table1[])))</f>
        <v>Suisun Bay</v>
      </c>
      <c r="I1286" cm="1">
        <f t="array" ref="I1286">IF(ROW()&lt;=ROWS(Table1[]), INDEX(Table1[Fork Length], ROW()), INDEX(Table2[Length], ROW()-ROWS(Table1[])))</f>
        <v>93</v>
      </c>
      <c r="J1286" cm="1">
        <f t="array" ref="J1286">IF(ROW()&lt;=ROWS(Table1[]), INDEX(Table1[Catch], ROW()), INDEX(Table2[Frequency], ROW()-ROWS(Table1[])))</f>
        <v>1</v>
      </c>
      <c r="K1286" t="str" cm="1">
        <f t="array" ref="K1286">IF(ROW()&lt;=ROWS(Table1[]), INDEX(Table1[Life Stage], ROW()), INDEX(Table2[Life Stage], ROW()-ROWS(Table1[])))</f>
        <v>Adult</v>
      </c>
      <c r="L1286" s="50" cm="1">
        <f t="array" ref="L1286">IF(ROW()&lt;=ROWS(Table1[]), INDEX(Table1[SalvageSum], ROW()), INDEX(Table2[SalvageSum], ROW()-ROWS(Table1[])))</f>
        <v>0</v>
      </c>
      <c r="M1286" s="50" cm="1">
        <f t="array" ref="M1286">IF(ROW()&lt;=ROWS(Table1[]), INDEX(Table1[ExpSalv], ROW()), INDEX(Table2[ExpSalv], ROW()-ROWS(Table1[])))</f>
        <v>0</v>
      </c>
      <c r="N1286" t="str" cm="1">
        <f t="array" ref="N1286">IF(ROW()&lt;=ROWS(Table1[]), INDEX(Table1[Agency], ROW()), INDEX(Table2[Agency], ROW()-ROWS(Table1[])))</f>
        <v>CDFW</v>
      </c>
      <c r="O1286" cm="1">
        <f t="array" ref="O1286">IF(ROW()&lt;=ROWS(Table1[]), INDEX(Table1[Notes], ROW()), INDEX(Table2[Comments], ROW()-ROWS(Table1[])))</f>
        <v>0</v>
      </c>
    </row>
    <row r="1287" spans="1:15" x14ac:dyDescent="0.25">
      <c r="A1287" cm="1">
        <f t="array" ref="A1287">IF(ROW()&lt;=ROWS(Table1[]), INDEX(Table1[SurveyNo], ROW()), INDEX(Table2[SurveyNo], ROW()-ROWS(Table1[])))</f>
        <v>12</v>
      </c>
      <c r="B1287" s="23" cm="1">
        <f t="array" ref="B1287">IF(ROW()&lt;=ROWS(Table1[]), INDEX(Table1[Date], ROW()), INDEX(Table2[Date], ROW()-ROWS(Table1[])))</f>
        <v>0</v>
      </c>
      <c r="C1287" cm="1">
        <f t="array" ref="C1287">IF(ROW()&lt;=ROWS(Table1[]), INDEX(Table1[SampleID], ROW()), INDEX(Table2[SampleID], ROW()-ROWS(Table1[])))</f>
        <v>0</v>
      </c>
      <c r="D1287" t="str" cm="1">
        <f t="array" ref="D1287">IF(ROW()&lt;=ROWS(Table1[]), INDEX(Table1[Survey], ROW()), INDEX(Table2[Survey], ROW()-ROWS(Table1[])))</f>
        <v>Bay Study</v>
      </c>
      <c r="E1287" cm="1">
        <f t="array" ref="E1287">IF(ROW()&lt;=ROWS(Table1[]), INDEX(Table1[Station Code], ROW()), INDEX(Table2[Station], ROW()-ROWS(Table1[])))</f>
        <v>428</v>
      </c>
      <c r="F1287" t="str" cm="1">
        <f t="array" ref="F1287">IF(ROW()&lt;=ROWS(Table1[]), INDEX(Table1[Region], ROW()), INDEX(Table2[Region], ROW()-ROWS(Table1[])))</f>
        <v>Far West</v>
      </c>
      <c r="G1287" cm="1">
        <f t="array" ref="G1287">IF(ROW()&lt;=ROWS(Table1[]), INDEX(Table1[Subregion], ROW()), INDEX(Table2[Subregion], ROW()-ROWS(Table1[])))</f>
        <v>0</v>
      </c>
      <c r="H1287" t="str" cm="1">
        <f t="array" ref="H1287">IF(ROW()&lt;=ROWS(Table1[]), INDEX(Table1[Stratum], ROW()), INDEX(Table2[Stratum], ROW()-ROWS(Table1[])))</f>
        <v>Suisun Bay</v>
      </c>
      <c r="I1287" cm="1">
        <f t="array" ref="I1287">IF(ROW()&lt;=ROWS(Table1[]), INDEX(Table1[Fork Length], ROW()), INDEX(Table2[Length], ROW()-ROWS(Table1[])))</f>
        <v>67</v>
      </c>
      <c r="J1287" cm="1">
        <f t="array" ref="J1287">IF(ROW()&lt;=ROWS(Table1[]), INDEX(Table1[Catch], ROW()), INDEX(Table2[Frequency], ROW()-ROWS(Table1[])))</f>
        <v>1</v>
      </c>
      <c r="K1287" t="str" cm="1">
        <f t="array" ref="K1287">IF(ROW()&lt;=ROWS(Table1[]), INDEX(Table1[Life Stage], ROW()), INDEX(Table2[Life Stage], ROW()-ROWS(Table1[])))</f>
        <v>Juvenile</v>
      </c>
      <c r="L1287" s="50" cm="1">
        <f t="array" ref="L1287">IF(ROW()&lt;=ROWS(Table1[]), INDEX(Table1[SalvageSum], ROW()), INDEX(Table2[SalvageSum], ROW()-ROWS(Table1[])))</f>
        <v>0</v>
      </c>
      <c r="M1287" s="50" cm="1">
        <f t="array" ref="M1287">IF(ROW()&lt;=ROWS(Table1[]), INDEX(Table1[ExpSalv], ROW()), INDEX(Table2[ExpSalv], ROW()-ROWS(Table1[])))</f>
        <v>0</v>
      </c>
      <c r="N1287" t="str" cm="1">
        <f t="array" ref="N1287">IF(ROW()&lt;=ROWS(Table1[]), INDEX(Table1[Agency], ROW()), INDEX(Table2[Agency], ROW()-ROWS(Table1[])))</f>
        <v>CDFW</v>
      </c>
      <c r="O1287" cm="1">
        <f t="array" ref="O1287">IF(ROW()&lt;=ROWS(Table1[]), INDEX(Table1[Notes], ROW()), INDEX(Table2[Comments], ROW()-ROWS(Table1[])))</f>
        <v>0</v>
      </c>
    </row>
    <row r="1288" spans="1:15" x14ac:dyDescent="0.25">
      <c r="A1288" cm="1">
        <f t="array" ref="A1288">IF(ROW()&lt;=ROWS(Table1[]), INDEX(Table1[SurveyNo], ROW()), INDEX(Table2[SurveyNo], ROW()-ROWS(Table1[])))</f>
        <v>12</v>
      </c>
      <c r="B1288" s="23" cm="1">
        <f t="array" ref="B1288">IF(ROW()&lt;=ROWS(Table1[]), INDEX(Table1[Date], ROW()), INDEX(Table2[Date], ROW()-ROWS(Table1[])))</f>
        <v>0</v>
      </c>
      <c r="C1288" cm="1">
        <f t="array" ref="C1288">IF(ROW()&lt;=ROWS(Table1[]), INDEX(Table1[SampleID], ROW()), INDEX(Table2[SampleID], ROW()-ROWS(Table1[])))</f>
        <v>0</v>
      </c>
      <c r="D1288" t="str" cm="1">
        <f t="array" ref="D1288">IF(ROW()&lt;=ROWS(Table1[]), INDEX(Table1[Survey], ROW()), INDEX(Table2[Survey], ROW()-ROWS(Table1[])))</f>
        <v>Bay Study</v>
      </c>
      <c r="E1288" cm="1">
        <f t="array" ref="E1288">IF(ROW()&lt;=ROWS(Table1[]), INDEX(Table1[Station Code], ROW()), INDEX(Table2[Station], ROW()-ROWS(Table1[])))</f>
        <v>428</v>
      </c>
      <c r="F1288" t="str" cm="1">
        <f t="array" ref="F1288">IF(ROW()&lt;=ROWS(Table1[]), INDEX(Table1[Region], ROW()), INDEX(Table2[Region], ROW()-ROWS(Table1[])))</f>
        <v>Far West</v>
      </c>
      <c r="G1288" cm="1">
        <f t="array" ref="G1288">IF(ROW()&lt;=ROWS(Table1[]), INDEX(Table1[Subregion], ROW()), INDEX(Table2[Subregion], ROW()-ROWS(Table1[])))</f>
        <v>0</v>
      </c>
      <c r="H1288" t="str" cm="1">
        <f t="array" ref="H1288">IF(ROW()&lt;=ROWS(Table1[]), INDEX(Table1[Stratum], ROW()), INDEX(Table2[Stratum], ROW()-ROWS(Table1[])))</f>
        <v>Suisun Bay</v>
      </c>
      <c r="I1288" cm="1">
        <f t="array" ref="I1288">IF(ROW()&lt;=ROWS(Table1[]), INDEX(Table1[Fork Length], ROW()), INDEX(Table2[Length], ROW()-ROWS(Table1[])))</f>
        <v>66</v>
      </c>
      <c r="J1288" cm="1">
        <f t="array" ref="J1288">IF(ROW()&lt;=ROWS(Table1[]), INDEX(Table1[Catch], ROW()), INDEX(Table2[Frequency], ROW()-ROWS(Table1[])))</f>
        <v>1</v>
      </c>
      <c r="K1288" t="str" cm="1">
        <f t="array" ref="K1288">IF(ROW()&lt;=ROWS(Table1[]), INDEX(Table1[Life Stage], ROW()), INDEX(Table2[Life Stage], ROW()-ROWS(Table1[])))</f>
        <v>Juvenile</v>
      </c>
      <c r="L1288" s="50" cm="1">
        <f t="array" ref="L1288">IF(ROW()&lt;=ROWS(Table1[]), INDEX(Table1[SalvageSum], ROW()), INDEX(Table2[SalvageSum], ROW()-ROWS(Table1[])))</f>
        <v>0</v>
      </c>
      <c r="M1288" s="50" cm="1">
        <f t="array" ref="M1288">IF(ROW()&lt;=ROWS(Table1[]), INDEX(Table1[ExpSalv], ROW()), INDEX(Table2[ExpSalv], ROW()-ROWS(Table1[])))</f>
        <v>0</v>
      </c>
      <c r="N1288" t="str" cm="1">
        <f t="array" ref="N1288">IF(ROW()&lt;=ROWS(Table1[]), INDEX(Table1[Agency], ROW()), INDEX(Table2[Agency], ROW()-ROWS(Table1[])))</f>
        <v>CDFW</v>
      </c>
      <c r="O1288" cm="1">
        <f t="array" ref="O1288">IF(ROW()&lt;=ROWS(Table1[]), INDEX(Table1[Notes], ROW()), INDEX(Table2[Comments], ROW()-ROWS(Table1[])))</f>
        <v>0</v>
      </c>
    </row>
    <row r="1289" spans="1:15" x14ac:dyDescent="0.25">
      <c r="A1289" cm="1">
        <f t="array" ref="A1289">IF(ROW()&lt;=ROWS(Table1[]), INDEX(Table1[SurveyNo], ROW()), INDEX(Table2[SurveyNo], ROW()-ROWS(Table1[])))</f>
        <v>12</v>
      </c>
      <c r="B1289" s="23" cm="1">
        <f t="array" ref="B1289">IF(ROW()&lt;=ROWS(Table1[]), INDEX(Table1[Date], ROW()), INDEX(Table2[Date], ROW()-ROWS(Table1[])))</f>
        <v>0</v>
      </c>
      <c r="C1289" cm="1">
        <f t="array" ref="C1289">IF(ROW()&lt;=ROWS(Table1[]), INDEX(Table1[SampleID], ROW()), INDEX(Table2[SampleID], ROW()-ROWS(Table1[])))</f>
        <v>0</v>
      </c>
      <c r="D1289" t="str" cm="1">
        <f t="array" ref="D1289">IF(ROW()&lt;=ROWS(Table1[]), INDEX(Table1[Survey], ROW()), INDEX(Table2[Survey], ROW()-ROWS(Table1[])))</f>
        <v>Bay Study</v>
      </c>
      <c r="E1289" cm="1">
        <f t="array" ref="E1289">IF(ROW()&lt;=ROWS(Table1[]), INDEX(Table1[Station Code], ROW()), INDEX(Table2[Station], ROW()-ROWS(Table1[])))</f>
        <v>428</v>
      </c>
      <c r="F1289" t="str" cm="1">
        <f t="array" ref="F1289">IF(ROW()&lt;=ROWS(Table1[]), INDEX(Table1[Region], ROW()), INDEX(Table2[Region], ROW()-ROWS(Table1[])))</f>
        <v>Far West</v>
      </c>
      <c r="G1289" cm="1">
        <f t="array" ref="G1289">IF(ROW()&lt;=ROWS(Table1[]), INDEX(Table1[Subregion], ROW()), INDEX(Table2[Subregion], ROW()-ROWS(Table1[])))</f>
        <v>0</v>
      </c>
      <c r="H1289" t="str" cm="1">
        <f t="array" ref="H1289">IF(ROW()&lt;=ROWS(Table1[]), INDEX(Table1[Stratum], ROW()), INDEX(Table2[Stratum], ROW()-ROWS(Table1[])))</f>
        <v>Suisun Bay</v>
      </c>
      <c r="I1289" cm="1">
        <f t="array" ref="I1289">IF(ROW()&lt;=ROWS(Table1[]), INDEX(Table1[Fork Length], ROW()), INDEX(Table2[Length], ROW()-ROWS(Table1[])))</f>
        <v>63</v>
      </c>
      <c r="J1289" cm="1">
        <f t="array" ref="J1289">IF(ROW()&lt;=ROWS(Table1[]), INDEX(Table1[Catch], ROW()), INDEX(Table2[Frequency], ROW()-ROWS(Table1[])))</f>
        <v>1</v>
      </c>
      <c r="K1289" t="str" cm="1">
        <f t="array" ref="K1289">IF(ROW()&lt;=ROWS(Table1[]), INDEX(Table1[Life Stage], ROW()), INDEX(Table2[Life Stage], ROW()-ROWS(Table1[])))</f>
        <v>Juvenile</v>
      </c>
      <c r="L1289" s="50" cm="1">
        <f t="array" ref="L1289">IF(ROW()&lt;=ROWS(Table1[]), INDEX(Table1[SalvageSum], ROW()), INDEX(Table2[SalvageSum], ROW()-ROWS(Table1[])))</f>
        <v>0</v>
      </c>
      <c r="M1289" s="50" cm="1">
        <f t="array" ref="M1289">IF(ROW()&lt;=ROWS(Table1[]), INDEX(Table1[ExpSalv], ROW()), INDEX(Table2[ExpSalv], ROW()-ROWS(Table1[])))</f>
        <v>0</v>
      </c>
      <c r="N1289" t="str" cm="1">
        <f t="array" ref="N1289">IF(ROW()&lt;=ROWS(Table1[]), INDEX(Table1[Agency], ROW()), INDEX(Table2[Agency], ROW()-ROWS(Table1[])))</f>
        <v>CDFW</v>
      </c>
      <c r="O1289" cm="1">
        <f t="array" ref="O1289">IF(ROW()&lt;=ROWS(Table1[]), INDEX(Table1[Notes], ROW()), INDEX(Table2[Comments], ROW()-ROWS(Table1[])))</f>
        <v>0</v>
      </c>
    </row>
    <row r="1290" spans="1:15" x14ac:dyDescent="0.25">
      <c r="A1290" cm="1">
        <f t="array" ref="A1290">IF(ROW()&lt;=ROWS(Table1[]), INDEX(Table1[SurveyNo], ROW()), INDEX(Table2[SurveyNo], ROW()-ROWS(Table1[])))</f>
        <v>12</v>
      </c>
      <c r="B1290" s="23" cm="1">
        <f t="array" ref="B1290">IF(ROW()&lt;=ROWS(Table1[]), INDEX(Table1[Date], ROW()), INDEX(Table2[Date], ROW()-ROWS(Table1[])))</f>
        <v>0</v>
      </c>
      <c r="C1290" cm="1">
        <f t="array" ref="C1290">IF(ROW()&lt;=ROWS(Table1[]), INDEX(Table1[SampleID], ROW()), INDEX(Table2[SampleID], ROW()-ROWS(Table1[])))</f>
        <v>0</v>
      </c>
      <c r="D1290" t="str" cm="1">
        <f t="array" ref="D1290">IF(ROW()&lt;=ROWS(Table1[]), INDEX(Table1[Survey], ROW()), INDEX(Table2[Survey], ROW()-ROWS(Table1[])))</f>
        <v>Bay Study</v>
      </c>
      <c r="E1290" cm="1">
        <f t="array" ref="E1290">IF(ROW()&lt;=ROWS(Table1[]), INDEX(Table1[Station Code], ROW()), INDEX(Table2[Station], ROW()-ROWS(Table1[])))</f>
        <v>428</v>
      </c>
      <c r="F1290" t="str" cm="1">
        <f t="array" ref="F1290">IF(ROW()&lt;=ROWS(Table1[]), INDEX(Table1[Region], ROW()), INDEX(Table2[Region], ROW()-ROWS(Table1[])))</f>
        <v>Far West</v>
      </c>
      <c r="G1290" cm="1">
        <f t="array" ref="G1290">IF(ROW()&lt;=ROWS(Table1[]), INDEX(Table1[Subregion], ROW()), INDEX(Table2[Subregion], ROW()-ROWS(Table1[])))</f>
        <v>0</v>
      </c>
      <c r="H1290" t="str" cm="1">
        <f t="array" ref="H1290">IF(ROW()&lt;=ROWS(Table1[]), INDEX(Table1[Stratum], ROW()), INDEX(Table2[Stratum], ROW()-ROWS(Table1[])))</f>
        <v>Suisun Bay</v>
      </c>
      <c r="I1290" cm="1">
        <f t="array" ref="I1290">IF(ROW()&lt;=ROWS(Table1[]), INDEX(Table1[Fork Length], ROW()), INDEX(Table2[Length], ROW()-ROWS(Table1[])))</f>
        <v>61</v>
      </c>
      <c r="J1290" cm="1">
        <f t="array" ref="J1290">IF(ROW()&lt;=ROWS(Table1[]), INDEX(Table1[Catch], ROW()), INDEX(Table2[Frequency], ROW()-ROWS(Table1[])))</f>
        <v>1</v>
      </c>
      <c r="K1290" t="str" cm="1">
        <f t="array" ref="K1290">IF(ROW()&lt;=ROWS(Table1[]), INDEX(Table1[Life Stage], ROW()), INDEX(Table2[Life Stage], ROW()-ROWS(Table1[])))</f>
        <v>Juvenile</v>
      </c>
      <c r="L1290" s="50" cm="1">
        <f t="array" ref="L1290">IF(ROW()&lt;=ROWS(Table1[]), INDEX(Table1[SalvageSum], ROW()), INDEX(Table2[SalvageSum], ROW()-ROWS(Table1[])))</f>
        <v>0</v>
      </c>
      <c r="M1290" s="50" cm="1">
        <f t="array" ref="M1290">IF(ROW()&lt;=ROWS(Table1[]), INDEX(Table1[ExpSalv], ROW()), INDEX(Table2[ExpSalv], ROW()-ROWS(Table1[])))</f>
        <v>0</v>
      </c>
      <c r="N1290" t="str" cm="1">
        <f t="array" ref="N1290">IF(ROW()&lt;=ROWS(Table1[]), INDEX(Table1[Agency], ROW()), INDEX(Table2[Agency], ROW()-ROWS(Table1[])))</f>
        <v>CDFW</v>
      </c>
      <c r="O1290" cm="1">
        <f t="array" ref="O1290">IF(ROW()&lt;=ROWS(Table1[]), INDEX(Table1[Notes], ROW()), INDEX(Table2[Comments], ROW()-ROWS(Table1[])))</f>
        <v>0</v>
      </c>
    </row>
    <row r="1291" spans="1:15" x14ac:dyDescent="0.25">
      <c r="A1291" cm="1">
        <f t="array" ref="A1291">IF(ROW()&lt;=ROWS(Table1[]), INDEX(Table1[SurveyNo], ROW()), INDEX(Table2[SurveyNo], ROW()-ROWS(Table1[])))</f>
        <v>12</v>
      </c>
      <c r="B1291" s="23" cm="1">
        <f t="array" ref="B1291">IF(ROW()&lt;=ROWS(Table1[]), INDEX(Table1[Date], ROW()), INDEX(Table2[Date], ROW()-ROWS(Table1[])))</f>
        <v>0</v>
      </c>
      <c r="C1291" cm="1">
        <f t="array" ref="C1291">IF(ROW()&lt;=ROWS(Table1[]), INDEX(Table1[SampleID], ROW()), INDEX(Table2[SampleID], ROW()-ROWS(Table1[])))</f>
        <v>0</v>
      </c>
      <c r="D1291" t="str" cm="1">
        <f t="array" ref="D1291">IF(ROW()&lt;=ROWS(Table1[]), INDEX(Table1[Survey], ROW()), INDEX(Table2[Survey], ROW()-ROWS(Table1[])))</f>
        <v>Bay Study</v>
      </c>
      <c r="E1291" cm="1">
        <f t="array" ref="E1291">IF(ROW()&lt;=ROWS(Table1[]), INDEX(Table1[Station Code], ROW()), INDEX(Table2[Station], ROW()-ROWS(Table1[])))</f>
        <v>428</v>
      </c>
      <c r="F1291" t="str" cm="1">
        <f t="array" ref="F1291">IF(ROW()&lt;=ROWS(Table1[]), INDEX(Table1[Region], ROW()), INDEX(Table2[Region], ROW()-ROWS(Table1[])))</f>
        <v>Far West</v>
      </c>
      <c r="G1291" cm="1">
        <f t="array" ref="G1291">IF(ROW()&lt;=ROWS(Table1[]), INDEX(Table1[Subregion], ROW()), INDEX(Table2[Subregion], ROW()-ROWS(Table1[])))</f>
        <v>0</v>
      </c>
      <c r="H1291" t="str" cm="1">
        <f t="array" ref="H1291">IF(ROW()&lt;=ROWS(Table1[]), INDEX(Table1[Stratum], ROW()), INDEX(Table2[Stratum], ROW()-ROWS(Table1[])))</f>
        <v>Suisun Bay</v>
      </c>
      <c r="I1291" cm="1">
        <f t="array" ref="I1291">IF(ROW()&lt;=ROWS(Table1[]), INDEX(Table1[Fork Length], ROW()), INDEX(Table2[Length], ROW()-ROWS(Table1[])))</f>
        <v>59</v>
      </c>
      <c r="J1291" cm="1">
        <f t="array" ref="J1291">IF(ROW()&lt;=ROWS(Table1[]), INDEX(Table1[Catch], ROW()), INDEX(Table2[Frequency], ROW()-ROWS(Table1[])))</f>
        <v>1</v>
      </c>
      <c r="K1291" t="str" cm="1">
        <f t="array" ref="K1291">IF(ROW()&lt;=ROWS(Table1[]), INDEX(Table1[Life Stage], ROW()), INDEX(Table2[Life Stage], ROW()-ROWS(Table1[])))</f>
        <v>Juvenile</v>
      </c>
      <c r="L1291" s="50" cm="1">
        <f t="array" ref="L1291">IF(ROW()&lt;=ROWS(Table1[]), INDEX(Table1[SalvageSum], ROW()), INDEX(Table2[SalvageSum], ROW()-ROWS(Table1[])))</f>
        <v>0</v>
      </c>
      <c r="M1291" s="50" cm="1">
        <f t="array" ref="M1291">IF(ROW()&lt;=ROWS(Table1[]), INDEX(Table1[ExpSalv], ROW()), INDEX(Table2[ExpSalv], ROW()-ROWS(Table1[])))</f>
        <v>0</v>
      </c>
      <c r="N1291" t="str" cm="1">
        <f t="array" ref="N1291">IF(ROW()&lt;=ROWS(Table1[]), INDEX(Table1[Agency], ROW()), INDEX(Table2[Agency], ROW()-ROWS(Table1[])))</f>
        <v>CDFW</v>
      </c>
      <c r="O1291" cm="1">
        <f t="array" ref="O1291">IF(ROW()&lt;=ROWS(Table1[]), INDEX(Table1[Notes], ROW()), INDEX(Table2[Comments], ROW()-ROWS(Table1[])))</f>
        <v>0</v>
      </c>
    </row>
    <row r="1292" spans="1:15" x14ac:dyDescent="0.25">
      <c r="A1292" cm="1">
        <f t="array" ref="A1292">IF(ROW()&lt;=ROWS(Table1[]), INDEX(Table1[SurveyNo], ROW()), INDEX(Table2[SurveyNo], ROW()-ROWS(Table1[])))</f>
        <v>12</v>
      </c>
      <c r="B1292" s="23" cm="1">
        <f t="array" ref="B1292">IF(ROW()&lt;=ROWS(Table1[]), INDEX(Table1[Date], ROW()), INDEX(Table2[Date], ROW()-ROWS(Table1[])))</f>
        <v>0</v>
      </c>
      <c r="C1292" cm="1">
        <f t="array" ref="C1292">IF(ROW()&lt;=ROWS(Table1[]), INDEX(Table1[SampleID], ROW()), INDEX(Table2[SampleID], ROW()-ROWS(Table1[])))</f>
        <v>0</v>
      </c>
      <c r="D1292" t="str" cm="1">
        <f t="array" ref="D1292">IF(ROW()&lt;=ROWS(Table1[]), INDEX(Table1[Survey], ROW()), INDEX(Table2[Survey], ROW()-ROWS(Table1[])))</f>
        <v>Bay Study</v>
      </c>
      <c r="E1292" cm="1">
        <f t="array" ref="E1292">IF(ROW()&lt;=ROWS(Table1[]), INDEX(Table1[Station Code], ROW()), INDEX(Table2[Station], ROW()-ROWS(Table1[])))</f>
        <v>428</v>
      </c>
      <c r="F1292" t="str" cm="1">
        <f t="array" ref="F1292">IF(ROW()&lt;=ROWS(Table1[]), INDEX(Table1[Region], ROW()), INDEX(Table2[Region], ROW()-ROWS(Table1[])))</f>
        <v>Far West</v>
      </c>
      <c r="G1292" cm="1">
        <f t="array" ref="G1292">IF(ROW()&lt;=ROWS(Table1[]), INDEX(Table1[Subregion], ROW()), INDEX(Table2[Subregion], ROW()-ROWS(Table1[])))</f>
        <v>0</v>
      </c>
      <c r="H1292" t="str" cm="1">
        <f t="array" ref="H1292">IF(ROW()&lt;=ROWS(Table1[]), INDEX(Table1[Stratum], ROW()), INDEX(Table2[Stratum], ROW()-ROWS(Table1[])))</f>
        <v>Suisun Bay</v>
      </c>
      <c r="I1292" cm="1">
        <f t="array" ref="I1292">IF(ROW()&lt;=ROWS(Table1[]), INDEX(Table1[Fork Length], ROW()), INDEX(Table2[Length], ROW()-ROWS(Table1[])))</f>
        <v>58</v>
      </c>
      <c r="J1292" cm="1">
        <f t="array" ref="J1292">IF(ROW()&lt;=ROWS(Table1[]), INDEX(Table1[Catch], ROW()), INDEX(Table2[Frequency], ROW()-ROWS(Table1[])))</f>
        <v>1</v>
      </c>
      <c r="K1292" t="str" cm="1">
        <f t="array" ref="K1292">IF(ROW()&lt;=ROWS(Table1[]), INDEX(Table1[Life Stage], ROW()), INDEX(Table2[Life Stage], ROW()-ROWS(Table1[])))</f>
        <v>Juvenile</v>
      </c>
      <c r="L1292" s="50" cm="1">
        <f t="array" ref="L1292">IF(ROW()&lt;=ROWS(Table1[]), INDEX(Table1[SalvageSum], ROW()), INDEX(Table2[SalvageSum], ROW()-ROWS(Table1[])))</f>
        <v>0</v>
      </c>
      <c r="M1292" s="50" cm="1">
        <f t="array" ref="M1292">IF(ROW()&lt;=ROWS(Table1[]), INDEX(Table1[ExpSalv], ROW()), INDEX(Table2[ExpSalv], ROW()-ROWS(Table1[])))</f>
        <v>0</v>
      </c>
      <c r="N1292" t="str" cm="1">
        <f t="array" ref="N1292">IF(ROW()&lt;=ROWS(Table1[]), INDEX(Table1[Agency], ROW()), INDEX(Table2[Agency], ROW()-ROWS(Table1[])))</f>
        <v>CDFW</v>
      </c>
      <c r="O1292" cm="1">
        <f t="array" ref="O1292">IF(ROW()&lt;=ROWS(Table1[]), INDEX(Table1[Notes], ROW()), INDEX(Table2[Comments], ROW()-ROWS(Table1[])))</f>
        <v>0</v>
      </c>
    </row>
    <row r="1293" spans="1:15" x14ac:dyDescent="0.25">
      <c r="A1293" cm="1">
        <f t="array" ref="A1293">IF(ROW()&lt;=ROWS(Table1[]), INDEX(Table1[SurveyNo], ROW()), INDEX(Table2[SurveyNo], ROW()-ROWS(Table1[])))</f>
        <v>12</v>
      </c>
      <c r="B1293" s="23" cm="1">
        <f t="array" ref="B1293">IF(ROW()&lt;=ROWS(Table1[]), INDEX(Table1[Date], ROW()), INDEX(Table2[Date], ROW()-ROWS(Table1[])))</f>
        <v>0</v>
      </c>
      <c r="C1293" cm="1">
        <f t="array" ref="C1293">IF(ROW()&lt;=ROWS(Table1[]), INDEX(Table1[SampleID], ROW()), INDEX(Table2[SampleID], ROW()-ROWS(Table1[])))</f>
        <v>0</v>
      </c>
      <c r="D1293" t="str" cm="1">
        <f t="array" ref="D1293">IF(ROW()&lt;=ROWS(Table1[]), INDEX(Table1[Survey], ROW()), INDEX(Table2[Survey], ROW()-ROWS(Table1[])))</f>
        <v>Bay Study</v>
      </c>
      <c r="E1293" cm="1">
        <f t="array" ref="E1293">IF(ROW()&lt;=ROWS(Table1[]), INDEX(Table1[Station Code], ROW()), INDEX(Table2[Station], ROW()-ROWS(Table1[])))</f>
        <v>428</v>
      </c>
      <c r="F1293" t="str" cm="1">
        <f t="array" ref="F1293">IF(ROW()&lt;=ROWS(Table1[]), INDEX(Table1[Region], ROW()), INDEX(Table2[Region], ROW()-ROWS(Table1[])))</f>
        <v>Far West</v>
      </c>
      <c r="G1293" cm="1">
        <f t="array" ref="G1293">IF(ROW()&lt;=ROWS(Table1[]), INDEX(Table1[Subregion], ROW()), INDEX(Table2[Subregion], ROW()-ROWS(Table1[])))</f>
        <v>0</v>
      </c>
      <c r="H1293" t="str" cm="1">
        <f t="array" ref="H1293">IF(ROW()&lt;=ROWS(Table1[]), INDEX(Table1[Stratum], ROW()), INDEX(Table2[Stratum], ROW()-ROWS(Table1[])))</f>
        <v>Suisun Bay</v>
      </c>
      <c r="I1293" cm="1">
        <f t="array" ref="I1293">IF(ROW()&lt;=ROWS(Table1[]), INDEX(Table1[Fork Length], ROW()), INDEX(Table2[Length], ROW()-ROWS(Table1[])))</f>
        <v>57</v>
      </c>
      <c r="J1293" cm="1">
        <f t="array" ref="J1293">IF(ROW()&lt;=ROWS(Table1[]), INDEX(Table1[Catch], ROW()), INDEX(Table2[Frequency], ROW()-ROWS(Table1[])))</f>
        <v>2</v>
      </c>
      <c r="K1293" t="str" cm="1">
        <f t="array" ref="K1293">IF(ROW()&lt;=ROWS(Table1[]), INDEX(Table1[Life Stage], ROW()), INDEX(Table2[Life Stage], ROW()-ROWS(Table1[])))</f>
        <v>Juvenile</v>
      </c>
      <c r="L1293" s="50" cm="1">
        <f t="array" ref="L1293">IF(ROW()&lt;=ROWS(Table1[]), INDEX(Table1[SalvageSum], ROW()), INDEX(Table2[SalvageSum], ROW()-ROWS(Table1[])))</f>
        <v>0</v>
      </c>
      <c r="M1293" s="50" cm="1">
        <f t="array" ref="M1293">IF(ROW()&lt;=ROWS(Table1[]), INDEX(Table1[ExpSalv], ROW()), INDEX(Table2[ExpSalv], ROW()-ROWS(Table1[])))</f>
        <v>0</v>
      </c>
      <c r="N1293" t="str" cm="1">
        <f t="array" ref="N1293">IF(ROW()&lt;=ROWS(Table1[]), INDEX(Table1[Agency], ROW()), INDEX(Table2[Agency], ROW()-ROWS(Table1[])))</f>
        <v>CDFW</v>
      </c>
      <c r="O1293" cm="1">
        <f t="array" ref="O1293">IF(ROW()&lt;=ROWS(Table1[]), INDEX(Table1[Notes], ROW()), INDEX(Table2[Comments], ROW()-ROWS(Table1[])))</f>
        <v>0</v>
      </c>
    </row>
    <row r="1294" spans="1:15" x14ac:dyDescent="0.25">
      <c r="A1294" cm="1">
        <f t="array" ref="A1294">IF(ROW()&lt;=ROWS(Table1[]), INDEX(Table1[SurveyNo], ROW()), INDEX(Table2[SurveyNo], ROW()-ROWS(Table1[])))</f>
        <v>12</v>
      </c>
      <c r="B1294" s="23" cm="1">
        <f t="array" ref="B1294">IF(ROW()&lt;=ROWS(Table1[]), INDEX(Table1[Date], ROW()), INDEX(Table2[Date], ROW()-ROWS(Table1[])))</f>
        <v>0</v>
      </c>
      <c r="C1294" cm="1">
        <f t="array" ref="C1294">IF(ROW()&lt;=ROWS(Table1[]), INDEX(Table1[SampleID], ROW()), INDEX(Table2[SampleID], ROW()-ROWS(Table1[])))</f>
        <v>0</v>
      </c>
      <c r="D1294" t="str" cm="1">
        <f t="array" ref="D1294">IF(ROW()&lt;=ROWS(Table1[]), INDEX(Table1[Survey], ROW()), INDEX(Table2[Survey], ROW()-ROWS(Table1[])))</f>
        <v>Bay Study</v>
      </c>
      <c r="E1294" cm="1">
        <f t="array" ref="E1294">IF(ROW()&lt;=ROWS(Table1[]), INDEX(Table1[Station Code], ROW()), INDEX(Table2[Station], ROW()-ROWS(Table1[])))</f>
        <v>427</v>
      </c>
      <c r="F1294" t="str" cm="1">
        <f t="array" ref="F1294">IF(ROW()&lt;=ROWS(Table1[]), INDEX(Table1[Region], ROW()), INDEX(Table2[Region], ROW()-ROWS(Table1[])))</f>
        <v>Far West</v>
      </c>
      <c r="G1294" cm="1">
        <f t="array" ref="G1294">IF(ROW()&lt;=ROWS(Table1[]), INDEX(Table1[Subregion], ROW()), INDEX(Table2[Subregion], ROW()-ROWS(Table1[])))</f>
        <v>0</v>
      </c>
      <c r="H1294" t="str" cm="1">
        <f t="array" ref="H1294">IF(ROW()&lt;=ROWS(Table1[]), INDEX(Table1[Stratum], ROW()), INDEX(Table2[Stratum], ROW()-ROWS(Table1[])))</f>
        <v>Western Delta</v>
      </c>
      <c r="I1294" cm="1">
        <f t="array" ref="I1294">IF(ROW()&lt;=ROWS(Table1[]), INDEX(Table1[Fork Length], ROW()), INDEX(Table2[Length], ROW()-ROWS(Table1[])))</f>
        <v>113</v>
      </c>
      <c r="J1294" cm="1">
        <f t="array" ref="J1294">IF(ROW()&lt;=ROWS(Table1[]), INDEX(Table1[Catch], ROW()), INDEX(Table2[Frequency], ROW()-ROWS(Table1[])))</f>
        <v>1</v>
      </c>
      <c r="K1294" t="str" cm="1">
        <f t="array" ref="K1294">IF(ROW()&lt;=ROWS(Table1[]), INDEX(Table1[Life Stage], ROW()), INDEX(Table2[Life Stage], ROW()-ROWS(Table1[])))</f>
        <v>Adult</v>
      </c>
      <c r="L1294" s="50" cm="1">
        <f t="array" ref="L1294">IF(ROW()&lt;=ROWS(Table1[]), INDEX(Table1[SalvageSum], ROW()), INDEX(Table2[SalvageSum], ROW()-ROWS(Table1[])))</f>
        <v>0</v>
      </c>
      <c r="M1294" s="50" cm="1">
        <f t="array" ref="M1294">IF(ROW()&lt;=ROWS(Table1[]), INDEX(Table1[ExpSalv], ROW()), INDEX(Table2[ExpSalv], ROW()-ROWS(Table1[])))</f>
        <v>0</v>
      </c>
      <c r="N1294" t="str" cm="1">
        <f t="array" ref="N1294">IF(ROW()&lt;=ROWS(Table1[]), INDEX(Table1[Agency], ROW()), INDEX(Table2[Agency], ROW()-ROWS(Table1[])))</f>
        <v>CDFW</v>
      </c>
      <c r="O1294" cm="1">
        <f t="array" ref="O1294">IF(ROW()&lt;=ROWS(Table1[]), INDEX(Table1[Notes], ROW()), INDEX(Table2[Comments], ROW()-ROWS(Table1[])))</f>
        <v>0</v>
      </c>
    </row>
    <row r="1295" spans="1:15" x14ac:dyDescent="0.25">
      <c r="A1295" cm="1">
        <f t="array" ref="A1295">IF(ROW()&lt;=ROWS(Table1[]), INDEX(Table1[SurveyNo], ROW()), INDEX(Table2[SurveyNo], ROW()-ROWS(Table1[])))</f>
        <v>12</v>
      </c>
      <c r="B1295" s="23" cm="1">
        <f t="array" ref="B1295">IF(ROW()&lt;=ROWS(Table1[]), INDEX(Table1[Date], ROW()), INDEX(Table2[Date], ROW()-ROWS(Table1[])))</f>
        <v>0</v>
      </c>
      <c r="C1295" cm="1">
        <f t="array" ref="C1295">IF(ROW()&lt;=ROWS(Table1[]), INDEX(Table1[SampleID], ROW()), INDEX(Table2[SampleID], ROW()-ROWS(Table1[])))</f>
        <v>0</v>
      </c>
      <c r="D1295" t="str" cm="1">
        <f t="array" ref="D1295">IF(ROW()&lt;=ROWS(Table1[]), INDEX(Table1[Survey], ROW()), INDEX(Table2[Survey], ROW()-ROWS(Table1[])))</f>
        <v>Bay Study</v>
      </c>
      <c r="E1295" cm="1">
        <f t="array" ref="E1295">IF(ROW()&lt;=ROWS(Table1[]), INDEX(Table1[Station Code], ROW()), INDEX(Table2[Station], ROW()-ROWS(Table1[])))</f>
        <v>427</v>
      </c>
      <c r="F1295" t="str" cm="1">
        <f t="array" ref="F1295">IF(ROW()&lt;=ROWS(Table1[]), INDEX(Table1[Region], ROW()), INDEX(Table2[Region], ROW()-ROWS(Table1[])))</f>
        <v>Far West</v>
      </c>
      <c r="G1295" cm="1">
        <f t="array" ref="G1295">IF(ROW()&lt;=ROWS(Table1[]), INDEX(Table1[Subregion], ROW()), INDEX(Table2[Subregion], ROW()-ROWS(Table1[])))</f>
        <v>0</v>
      </c>
      <c r="H1295" t="str" cm="1">
        <f t="array" ref="H1295">IF(ROW()&lt;=ROWS(Table1[]), INDEX(Table1[Stratum], ROW()), INDEX(Table2[Stratum], ROW()-ROWS(Table1[])))</f>
        <v>Western Delta</v>
      </c>
      <c r="I1295" cm="1">
        <f t="array" ref="I1295">IF(ROW()&lt;=ROWS(Table1[]), INDEX(Table1[Fork Length], ROW()), INDEX(Table2[Length], ROW()-ROWS(Table1[])))</f>
        <v>97</v>
      </c>
      <c r="J1295" cm="1">
        <f t="array" ref="J1295">IF(ROW()&lt;=ROWS(Table1[]), INDEX(Table1[Catch], ROW()), INDEX(Table2[Frequency], ROW()-ROWS(Table1[])))</f>
        <v>1</v>
      </c>
      <c r="K1295" t="str" cm="1">
        <f t="array" ref="K1295">IF(ROW()&lt;=ROWS(Table1[]), INDEX(Table1[Life Stage], ROW()), INDEX(Table2[Life Stage], ROW()-ROWS(Table1[])))</f>
        <v>Adult</v>
      </c>
      <c r="L1295" s="50" cm="1">
        <f t="array" ref="L1295">IF(ROW()&lt;=ROWS(Table1[]), INDEX(Table1[SalvageSum], ROW()), INDEX(Table2[SalvageSum], ROW()-ROWS(Table1[])))</f>
        <v>0</v>
      </c>
      <c r="M1295" s="50" cm="1">
        <f t="array" ref="M1295">IF(ROW()&lt;=ROWS(Table1[]), INDEX(Table1[ExpSalv], ROW()), INDEX(Table2[ExpSalv], ROW()-ROWS(Table1[])))</f>
        <v>0</v>
      </c>
      <c r="N1295" t="str" cm="1">
        <f t="array" ref="N1295">IF(ROW()&lt;=ROWS(Table1[]), INDEX(Table1[Agency], ROW()), INDEX(Table2[Agency], ROW()-ROWS(Table1[])))</f>
        <v>CDFW</v>
      </c>
      <c r="O1295" cm="1">
        <f t="array" ref="O1295">IF(ROW()&lt;=ROWS(Table1[]), INDEX(Table1[Notes], ROW()), INDEX(Table2[Comments], ROW()-ROWS(Table1[])))</f>
        <v>0</v>
      </c>
    </row>
    <row r="1296" spans="1:15" x14ac:dyDescent="0.25">
      <c r="A1296" cm="1">
        <f t="array" ref="A1296">IF(ROW()&lt;=ROWS(Table1[]), INDEX(Table1[SurveyNo], ROW()), INDEX(Table2[SurveyNo], ROW()-ROWS(Table1[])))</f>
        <v>12</v>
      </c>
      <c r="B1296" s="23" cm="1">
        <f t="array" ref="B1296">IF(ROW()&lt;=ROWS(Table1[]), INDEX(Table1[Date], ROW()), INDEX(Table2[Date], ROW()-ROWS(Table1[])))</f>
        <v>0</v>
      </c>
      <c r="C1296" cm="1">
        <f t="array" ref="C1296">IF(ROW()&lt;=ROWS(Table1[]), INDEX(Table1[SampleID], ROW()), INDEX(Table2[SampleID], ROW()-ROWS(Table1[])))</f>
        <v>0</v>
      </c>
      <c r="D1296" t="str" cm="1">
        <f t="array" ref="D1296">IF(ROW()&lt;=ROWS(Table1[]), INDEX(Table1[Survey], ROW()), INDEX(Table2[Survey], ROW()-ROWS(Table1[])))</f>
        <v>Bay Study</v>
      </c>
      <c r="E1296" cm="1">
        <f t="array" ref="E1296">IF(ROW()&lt;=ROWS(Table1[]), INDEX(Table1[Station Code], ROW()), INDEX(Table2[Station], ROW()-ROWS(Table1[])))</f>
        <v>427</v>
      </c>
      <c r="F1296" t="str" cm="1">
        <f t="array" ref="F1296">IF(ROW()&lt;=ROWS(Table1[]), INDEX(Table1[Region], ROW()), INDEX(Table2[Region], ROW()-ROWS(Table1[])))</f>
        <v>Far West</v>
      </c>
      <c r="G1296" cm="1">
        <f t="array" ref="G1296">IF(ROW()&lt;=ROWS(Table1[]), INDEX(Table1[Subregion], ROW()), INDEX(Table2[Subregion], ROW()-ROWS(Table1[])))</f>
        <v>0</v>
      </c>
      <c r="H1296" t="str" cm="1">
        <f t="array" ref="H1296">IF(ROW()&lt;=ROWS(Table1[]), INDEX(Table1[Stratum], ROW()), INDEX(Table2[Stratum], ROW()-ROWS(Table1[])))</f>
        <v>Western Delta</v>
      </c>
      <c r="I1296" cm="1">
        <f t="array" ref="I1296">IF(ROW()&lt;=ROWS(Table1[]), INDEX(Table1[Fork Length], ROW()), INDEX(Table2[Length], ROW()-ROWS(Table1[])))</f>
        <v>96</v>
      </c>
      <c r="J1296" cm="1">
        <f t="array" ref="J1296">IF(ROW()&lt;=ROWS(Table1[]), INDEX(Table1[Catch], ROW()), INDEX(Table2[Frequency], ROW()-ROWS(Table1[])))</f>
        <v>1</v>
      </c>
      <c r="K1296" t="str" cm="1">
        <f t="array" ref="K1296">IF(ROW()&lt;=ROWS(Table1[]), INDEX(Table1[Life Stage], ROW()), INDEX(Table2[Life Stage], ROW()-ROWS(Table1[])))</f>
        <v>Adult</v>
      </c>
      <c r="L1296" s="50" cm="1">
        <f t="array" ref="L1296">IF(ROW()&lt;=ROWS(Table1[]), INDEX(Table1[SalvageSum], ROW()), INDEX(Table2[SalvageSum], ROW()-ROWS(Table1[])))</f>
        <v>0</v>
      </c>
      <c r="M1296" s="50" cm="1">
        <f t="array" ref="M1296">IF(ROW()&lt;=ROWS(Table1[]), INDEX(Table1[ExpSalv], ROW()), INDEX(Table2[ExpSalv], ROW()-ROWS(Table1[])))</f>
        <v>0</v>
      </c>
      <c r="N1296" t="str" cm="1">
        <f t="array" ref="N1296">IF(ROW()&lt;=ROWS(Table1[]), INDEX(Table1[Agency], ROW()), INDEX(Table2[Agency], ROW()-ROWS(Table1[])))</f>
        <v>CDFW</v>
      </c>
      <c r="O1296" cm="1">
        <f t="array" ref="O1296">IF(ROW()&lt;=ROWS(Table1[]), INDEX(Table1[Notes], ROW()), INDEX(Table2[Comments], ROW()-ROWS(Table1[])))</f>
        <v>0</v>
      </c>
    </row>
    <row r="1297" spans="1:15" x14ac:dyDescent="0.25">
      <c r="A1297" cm="1">
        <f t="array" ref="A1297">IF(ROW()&lt;=ROWS(Table1[]), INDEX(Table1[SurveyNo], ROW()), INDEX(Table2[SurveyNo], ROW()-ROWS(Table1[])))</f>
        <v>12</v>
      </c>
      <c r="B1297" s="23" cm="1">
        <f t="array" ref="B1297">IF(ROW()&lt;=ROWS(Table1[]), INDEX(Table1[Date], ROW()), INDEX(Table2[Date], ROW()-ROWS(Table1[])))</f>
        <v>0</v>
      </c>
      <c r="C1297" cm="1">
        <f t="array" ref="C1297">IF(ROW()&lt;=ROWS(Table1[]), INDEX(Table1[SampleID], ROW()), INDEX(Table2[SampleID], ROW()-ROWS(Table1[])))</f>
        <v>0</v>
      </c>
      <c r="D1297" t="str" cm="1">
        <f t="array" ref="D1297">IF(ROW()&lt;=ROWS(Table1[]), INDEX(Table1[Survey], ROW()), INDEX(Table2[Survey], ROW()-ROWS(Table1[])))</f>
        <v>Bay Study</v>
      </c>
      <c r="E1297" cm="1">
        <f t="array" ref="E1297">IF(ROW()&lt;=ROWS(Table1[]), INDEX(Table1[Station Code], ROW()), INDEX(Table2[Station], ROW()-ROWS(Table1[])))</f>
        <v>427</v>
      </c>
      <c r="F1297" t="str" cm="1">
        <f t="array" ref="F1297">IF(ROW()&lt;=ROWS(Table1[]), INDEX(Table1[Region], ROW()), INDEX(Table2[Region], ROW()-ROWS(Table1[])))</f>
        <v>Far West</v>
      </c>
      <c r="G1297" cm="1">
        <f t="array" ref="G1297">IF(ROW()&lt;=ROWS(Table1[]), INDEX(Table1[Subregion], ROW()), INDEX(Table2[Subregion], ROW()-ROWS(Table1[])))</f>
        <v>0</v>
      </c>
      <c r="H1297" t="str" cm="1">
        <f t="array" ref="H1297">IF(ROW()&lt;=ROWS(Table1[]), INDEX(Table1[Stratum], ROW()), INDEX(Table2[Stratum], ROW()-ROWS(Table1[])))</f>
        <v>Western Delta</v>
      </c>
      <c r="I1297" cm="1">
        <f t="array" ref="I1297">IF(ROW()&lt;=ROWS(Table1[]), INDEX(Table1[Fork Length], ROW()), INDEX(Table2[Length], ROW()-ROWS(Table1[])))</f>
        <v>57</v>
      </c>
      <c r="J1297" cm="1">
        <f t="array" ref="J1297">IF(ROW()&lt;=ROWS(Table1[]), INDEX(Table1[Catch], ROW()), INDEX(Table2[Frequency], ROW()-ROWS(Table1[])))</f>
        <v>3</v>
      </c>
      <c r="K1297" t="str" cm="1">
        <f t="array" ref="K1297">IF(ROW()&lt;=ROWS(Table1[]), INDEX(Table1[Life Stage], ROW()), INDEX(Table2[Life Stage], ROW()-ROWS(Table1[])))</f>
        <v>Juvenile</v>
      </c>
      <c r="L1297" s="50" cm="1">
        <f t="array" ref="L1297">IF(ROW()&lt;=ROWS(Table1[]), INDEX(Table1[SalvageSum], ROW()), INDEX(Table2[SalvageSum], ROW()-ROWS(Table1[])))</f>
        <v>0</v>
      </c>
      <c r="M1297" s="50" cm="1">
        <f t="array" ref="M1297">IF(ROW()&lt;=ROWS(Table1[]), INDEX(Table1[ExpSalv], ROW()), INDEX(Table2[ExpSalv], ROW()-ROWS(Table1[])))</f>
        <v>0</v>
      </c>
      <c r="N1297" t="str" cm="1">
        <f t="array" ref="N1297">IF(ROW()&lt;=ROWS(Table1[]), INDEX(Table1[Agency], ROW()), INDEX(Table2[Agency], ROW()-ROWS(Table1[])))</f>
        <v>CDFW</v>
      </c>
      <c r="O1297" cm="1">
        <f t="array" ref="O1297">IF(ROW()&lt;=ROWS(Table1[]), INDEX(Table1[Notes], ROW()), INDEX(Table2[Comments], ROW()-ROWS(Table1[])))</f>
        <v>0</v>
      </c>
    </row>
    <row r="1298" spans="1:15" x14ac:dyDescent="0.25">
      <c r="A1298" cm="1">
        <f t="array" ref="A1298">IF(ROW()&lt;=ROWS(Table1[]), INDEX(Table1[SurveyNo], ROW()), INDEX(Table2[SurveyNo], ROW()-ROWS(Table1[])))</f>
        <v>12</v>
      </c>
      <c r="B1298" s="23" cm="1">
        <f t="array" ref="B1298">IF(ROW()&lt;=ROWS(Table1[]), INDEX(Table1[Date], ROW()), INDEX(Table2[Date], ROW()-ROWS(Table1[])))</f>
        <v>0</v>
      </c>
      <c r="C1298" cm="1">
        <f t="array" ref="C1298">IF(ROW()&lt;=ROWS(Table1[]), INDEX(Table1[SampleID], ROW()), INDEX(Table2[SampleID], ROW()-ROWS(Table1[])))</f>
        <v>0</v>
      </c>
      <c r="D1298" t="str" cm="1">
        <f t="array" ref="D1298">IF(ROW()&lt;=ROWS(Table1[]), INDEX(Table1[Survey], ROW()), INDEX(Table2[Survey], ROW()-ROWS(Table1[])))</f>
        <v>Bay Study</v>
      </c>
      <c r="E1298" cm="1">
        <f t="array" ref="E1298">IF(ROW()&lt;=ROWS(Table1[]), INDEX(Table1[Station Code], ROW()), INDEX(Table2[Station], ROW()-ROWS(Table1[])))</f>
        <v>427</v>
      </c>
      <c r="F1298" t="str" cm="1">
        <f t="array" ref="F1298">IF(ROW()&lt;=ROWS(Table1[]), INDEX(Table1[Region], ROW()), INDEX(Table2[Region], ROW()-ROWS(Table1[])))</f>
        <v>Far West</v>
      </c>
      <c r="G1298" cm="1">
        <f t="array" ref="G1298">IF(ROW()&lt;=ROWS(Table1[]), INDEX(Table1[Subregion], ROW()), INDEX(Table2[Subregion], ROW()-ROWS(Table1[])))</f>
        <v>0</v>
      </c>
      <c r="H1298" t="str" cm="1">
        <f t="array" ref="H1298">IF(ROW()&lt;=ROWS(Table1[]), INDEX(Table1[Stratum], ROW()), INDEX(Table2[Stratum], ROW()-ROWS(Table1[])))</f>
        <v>Western Delta</v>
      </c>
      <c r="I1298" cm="1">
        <f t="array" ref="I1298">IF(ROW()&lt;=ROWS(Table1[]), INDEX(Table1[Fork Length], ROW()), INDEX(Table2[Length], ROW()-ROWS(Table1[])))</f>
        <v>54</v>
      </c>
      <c r="J1298" cm="1">
        <f t="array" ref="J1298">IF(ROW()&lt;=ROWS(Table1[]), INDEX(Table1[Catch], ROW()), INDEX(Table2[Frequency], ROW()-ROWS(Table1[])))</f>
        <v>1</v>
      </c>
      <c r="K1298" t="str" cm="1">
        <f t="array" ref="K1298">IF(ROW()&lt;=ROWS(Table1[]), INDEX(Table1[Life Stage], ROW()), INDEX(Table2[Life Stage], ROW()-ROWS(Table1[])))</f>
        <v>Juvenile</v>
      </c>
      <c r="L1298" s="50" cm="1">
        <f t="array" ref="L1298">IF(ROW()&lt;=ROWS(Table1[]), INDEX(Table1[SalvageSum], ROW()), INDEX(Table2[SalvageSum], ROW()-ROWS(Table1[])))</f>
        <v>0</v>
      </c>
      <c r="M1298" s="50" cm="1">
        <f t="array" ref="M1298">IF(ROW()&lt;=ROWS(Table1[]), INDEX(Table1[ExpSalv], ROW()), INDEX(Table2[ExpSalv], ROW()-ROWS(Table1[])))</f>
        <v>0</v>
      </c>
      <c r="N1298" t="str" cm="1">
        <f t="array" ref="N1298">IF(ROW()&lt;=ROWS(Table1[]), INDEX(Table1[Agency], ROW()), INDEX(Table2[Agency], ROW()-ROWS(Table1[])))</f>
        <v>CDFW</v>
      </c>
      <c r="O1298" cm="1">
        <f t="array" ref="O1298">IF(ROW()&lt;=ROWS(Table1[]), INDEX(Table1[Notes], ROW()), INDEX(Table2[Comments], ROW()-ROWS(Table1[])))</f>
        <v>0</v>
      </c>
    </row>
    <row r="1299" spans="1:15" x14ac:dyDescent="0.25">
      <c r="A1299" cm="1">
        <f t="array" ref="A1299">IF(ROW()&lt;=ROWS(Table1[]), INDEX(Table1[SurveyNo], ROW()), INDEX(Table2[SurveyNo], ROW()-ROWS(Table1[])))</f>
        <v>12</v>
      </c>
      <c r="B1299" s="23" cm="1">
        <f t="array" ref="B1299">IF(ROW()&lt;=ROWS(Table1[]), INDEX(Table1[Date], ROW()), INDEX(Table2[Date], ROW()-ROWS(Table1[])))</f>
        <v>0</v>
      </c>
      <c r="C1299" cm="1">
        <f t="array" ref="C1299">IF(ROW()&lt;=ROWS(Table1[]), INDEX(Table1[SampleID], ROW()), INDEX(Table2[SampleID], ROW()-ROWS(Table1[])))</f>
        <v>0</v>
      </c>
      <c r="D1299" t="str" cm="1">
        <f t="array" ref="D1299">IF(ROW()&lt;=ROWS(Table1[]), INDEX(Table1[Survey], ROW()), INDEX(Table2[Survey], ROW()-ROWS(Table1[])))</f>
        <v>Bay Study</v>
      </c>
      <c r="E1299" cm="1">
        <f t="array" ref="E1299">IF(ROW()&lt;=ROWS(Table1[]), INDEX(Table1[Station Code], ROW()), INDEX(Table2[Station], ROW()-ROWS(Table1[])))</f>
        <v>427</v>
      </c>
      <c r="F1299" t="str" cm="1">
        <f t="array" ref="F1299">IF(ROW()&lt;=ROWS(Table1[]), INDEX(Table1[Region], ROW()), INDEX(Table2[Region], ROW()-ROWS(Table1[])))</f>
        <v>Far West</v>
      </c>
      <c r="G1299" cm="1">
        <f t="array" ref="G1299">IF(ROW()&lt;=ROWS(Table1[]), INDEX(Table1[Subregion], ROW()), INDEX(Table2[Subregion], ROW()-ROWS(Table1[])))</f>
        <v>0</v>
      </c>
      <c r="H1299" t="str" cm="1">
        <f t="array" ref="H1299">IF(ROW()&lt;=ROWS(Table1[]), INDEX(Table1[Stratum], ROW()), INDEX(Table2[Stratum], ROW()-ROWS(Table1[])))</f>
        <v>Western Delta</v>
      </c>
      <c r="I1299" cm="1">
        <f t="array" ref="I1299">IF(ROW()&lt;=ROWS(Table1[]), INDEX(Table1[Fork Length], ROW()), INDEX(Table2[Length], ROW()-ROWS(Table1[])))</f>
        <v>52</v>
      </c>
      <c r="J1299" cm="1">
        <f t="array" ref="J1299">IF(ROW()&lt;=ROWS(Table1[]), INDEX(Table1[Catch], ROW()), INDEX(Table2[Frequency], ROW()-ROWS(Table1[])))</f>
        <v>1</v>
      </c>
      <c r="K1299" t="str" cm="1">
        <f t="array" ref="K1299">IF(ROW()&lt;=ROWS(Table1[]), INDEX(Table1[Life Stage], ROW()), INDEX(Table2[Life Stage], ROW()-ROWS(Table1[])))</f>
        <v>Juvenile</v>
      </c>
      <c r="L1299" s="50" cm="1">
        <f t="array" ref="L1299">IF(ROW()&lt;=ROWS(Table1[]), INDEX(Table1[SalvageSum], ROW()), INDEX(Table2[SalvageSum], ROW()-ROWS(Table1[])))</f>
        <v>0</v>
      </c>
      <c r="M1299" s="50" cm="1">
        <f t="array" ref="M1299">IF(ROW()&lt;=ROWS(Table1[]), INDEX(Table1[ExpSalv], ROW()), INDEX(Table2[ExpSalv], ROW()-ROWS(Table1[])))</f>
        <v>0</v>
      </c>
      <c r="N1299" t="str" cm="1">
        <f t="array" ref="N1299">IF(ROW()&lt;=ROWS(Table1[]), INDEX(Table1[Agency], ROW()), INDEX(Table2[Agency], ROW()-ROWS(Table1[])))</f>
        <v>CDFW</v>
      </c>
      <c r="O1299" cm="1">
        <f t="array" ref="O1299">IF(ROW()&lt;=ROWS(Table1[]), INDEX(Table1[Notes], ROW()), INDEX(Table2[Comments], ROW()-ROWS(Table1[])))</f>
        <v>0</v>
      </c>
    </row>
    <row r="1300" spans="1:15" x14ac:dyDescent="0.25">
      <c r="A1300" cm="1">
        <f t="array" ref="A1300">IF(ROW()&lt;=ROWS(Table1[]), INDEX(Table1[SurveyNo], ROW()), INDEX(Table2[SurveyNo], ROW()-ROWS(Table1[])))</f>
        <v>12</v>
      </c>
      <c r="B1300" s="23" cm="1">
        <f t="array" ref="B1300">IF(ROW()&lt;=ROWS(Table1[]), INDEX(Table1[Date], ROW()), INDEX(Table2[Date], ROW()-ROWS(Table1[])))</f>
        <v>0</v>
      </c>
      <c r="C1300" cm="1">
        <f t="array" ref="C1300">IF(ROW()&lt;=ROWS(Table1[]), INDEX(Table1[SampleID], ROW()), INDEX(Table2[SampleID], ROW()-ROWS(Table1[])))</f>
        <v>0</v>
      </c>
      <c r="D1300" t="str" cm="1">
        <f t="array" ref="D1300">IF(ROW()&lt;=ROWS(Table1[]), INDEX(Table1[Survey], ROW()), INDEX(Table2[Survey], ROW()-ROWS(Table1[])))</f>
        <v>Bay Study</v>
      </c>
      <c r="E1300" cm="1">
        <f t="array" ref="E1300">IF(ROW()&lt;=ROWS(Table1[]), INDEX(Table1[Station Code], ROW()), INDEX(Table2[Station], ROW()-ROWS(Table1[])))</f>
        <v>427</v>
      </c>
      <c r="F1300" t="str" cm="1">
        <f t="array" ref="F1300">IF(ROW()&lt;=ROWS(Table1[]), INDEX(Table1[Region], ROW()), INDEX(Table2[Region], ROW()-ROWS(Table1[])))</f>
        <v>Far West</v>
      </c>
      <c r="G1300" cm="1">
        <f t="array" ref="G1300">IF(ROW()&lt;=ROWS(Table1[]), INDEX(Table1[Subregion], ROW()), INDEX(Table2[Subregion], ROW()-ROWS(Table1[])))</f>
        <v>0</v>
      </c>
      <c r="H1300" t="str" cm="1">
        <f t="array" ref="H1300">IF(ROW()&lt;=ROWS(Table1[]), INDEX(Table1[Stratum], ROW()), INDEX(Table2[Stratum], ROW()-ROWS(Table1[])))</f>
        <v>Western Delta</v>
      </c>
      <c r="I1300" cm="1">
        <f t="array" ref="I1300">IF(ROW()&lt;=ROWS(Table1[]), INDEX(Table1[Fork Length], ROW()), INDEX(Table2[Length], ROW()-ROWS(Table1[])))</f>
        <v>49</v>
      </c>
      <c r="J1300" cm="1">
        <f t="array" ref="J1300">IF(ROW()&lt;=ROWS(Table1[]), INDEX(Table1[Catch], ROW()), INDEX(Table2[Frequency], ROW()-ROWS(Table1[])))</f>
        <v>1</v>
      </c>
      <c r="K1300" t="str" cm="1">
        <f t="array" ref="K1300">IF(ROW()&lt;=ROWS(Table1[]), INDEX(Table1[Life Stage], ROW()), INDEX(Table2[Life Stage], ROW()-ROWS(Table1[])))</f>
        <v>Juvenile</v>
      </c>
      <c r="L1300" s="50" cm="1">
        <f t="array" ref="L1300">IF(ROW()&lt;=ROWS(Table1[]), INDEX(Table1[SalvageSum], ROW()), INDEX(Table2[SalvageSum], ROW()-ROWS(Table1[])))</f>
        <v>0</v>
      </c>
      <c r="M1300" s="50" cm="1">
        <f t="array" ref="M1300">IF(ROW()&lt;=ROWS(Table1[]), INDEX(Table1[ExpSalv], ROW()), INDEX(Table2[ExpSalv], ROW()-ROWS(Table1[])))</f>
        <v>0</v>
      </c>
      <c r="N1300" t="str" cm="1">
        <f t="array" ref="N1300">IF(ROW()&lt;=ROWS(Table1[]), INDEX(Table1[Agency], ROW()), INDEX(Table2[Agency], ROW()-ROWS(Table1[])))</f>
        <v>CDFW</v>
      </c>
      <c r="O1300" cm="1">
        <f t="array" ref="O1300">IF(ROW()&lt;=ROWS(Table1[]), INDEX(Table1[Notes], ROW()), INDEX(Table2[Comments], ROW()-ROWS(Table1[])))</f>
        <v>0</v>
      </c>
    </row>
    <row r="1301" spans="1:15" x14ac:dyDescent="0.25">
      <c r="A1301" cm="1">
        <f t="array" ref="A1301">IF(ROW()&lt;=ROWS(Table1[]), INDEX(Table1[SurveyNo], ROW()), INDEX(Table2[SurveyNo], ROW()-ROWS(Table1[])))</f>
        <v>12</v>
      </c>
      <c r="B1301" s="23" cm="1">
        <f t="array" ref="B1301">IF(ROW()&lt;=ROWS(Table1[]), INDEX(Table1[Date], ROW()), INDEX(Table2[Date], ROW()-ROWS(Table1[])))</f>
        <v>0</v>
      </c>
      <c r="C1301" cm="1">
        <f t="array" ref="C1301">IF(ROW()&lt;=ROWS(Table1[]), INDEX(Table1[SampleID], ROW()), INDEX(Table2[SampleID], ROW()-ROWS(Table1[])))</f>
        <v>0</v>
      </c>
      <c r="D1301" t="str" cm="1">
        <f t="array" ref="D1301">IF(ROW()&lt;=ROWS(Table1[]), INDEX(Table1[Survey], ROW()), INDEX(Table2[Survey], ROW()-ROWS(Table1[])))</f>
        <v>Bay Study</v>
      </c>
      <c r="E1301" cm="1">
        <f t="array" ref="E1301">IF(ROW()&lt;=ROWS(Table1[]), INDEX(Table1[Station Code], ROW()), INDEX(Table2[Station], ROW()-ROWS(Table1[])))</f>
        <v>346</v>
      </c>
      <c r="F1301" t="str" cm="1">
        <f t="array" ref="F1301">IF(ROW()&lt;=ROWS(Table1[]), INDEX(Table1[Region], ROW()), INDEX(Table2[Region], ROW()-ROWS(Table1[])))</f>
        <v>Far West</v>
      </c>
      <c r="G1301" cm="1">
        <f t="array" ref="G1301">IF(ROW()&lt;=ROWS(Table1[]), INDEX(Table1[Subregion], ROW()), INDEX(Table2[Subregion], ROW()-ROWS(Table1[])))</f>
        <v>0</v>
      </c>
      <c r="H1301" t="str" cm="1">
        <f t="array" ref="H1301">IF(ROW()&lt;=ROWS(Table1[]), INDEX(Table1[Stratum], ROW()), INDEX(Table2[Stratum], ROW()-ROWS(Table1[])))</f>
        <v>Western Delta</v>
      </c>
      <c r="I1301" cm="1">
        <f t="array" ref="I1301">IF(ROW()&lt;=ROWS(Table1[]), INDEX(Table1[Fork Length], ROW()), INDEX(Table2[Length], ROW()-ROWS(Table1[])))</f>
        <v>102</v>
      </c>
      <c r="J1301" cm="1">
        <f t="array" ref="J1301">IF(ROW()&lt;=ROWS(Table1[]), INDEX(Table1[Catch], ROW()), INDEX(Table2[Frequency], ROW()-ROWS(Table1[])))</f>
        <v>1</v>
      </c>
      <c r="K1301" t="str" cm="1">
        <f t="array" ref="K1301">IF(ROW()&lt;=ROWS(Table1[]), INDEX(Table1[Life Stage], ROW()), INDEX(Table2[Life Stage], ROW()-ROWS(Table1[])))</f>
        <v>Adult</v>
      </c>
      <c r="L1301" s="50" cm="1">
        <f t="array" ref="L1301">IF(ROW()&lt;=ROWS(Table1[]), INDEX(Table1[SalvageSum], ROW()), INDEX(Table2[SalvageSum], ROW()-ROWS(Table1[])))</f>
        <v>0</v>
      </c>
      <c r="M1301" s="50" cm="1">
        <f t="array" ref="M1301">IF(ROW()&lt;=ROWS(Table1[]), INDEX(Table1[ExpSalv], ROW()), INDEX(Table2[ExpSalv], ROW()-ROWS(Table1[])))</f>
        <v>0</v>
      </c>
      <c r="N1301" t="str" cm="1">
        <f t="array" ref="N1301">IF(ROW()&lt;=ROWS(Table1[]), INDEX(Table1[Agency], ROW()), INDEX(Table2[Agency], ROW()-ROWS(Table1[])))</f>
        <v>CDFW</v>
      </c>
      <c r="O1301" cm="1">
        <f t="array" ref="O1301">IF(ROW()&lt;=ROWS(Table1[]), INDEX(Table1[Notes], ROW()), INDEX(Table2[Comments], ROW()-ROWS(Table1[])))</f>
        <v>0</v>
      </c>
    </row>
    <row r="1302" spans="1:15" x14ac:dyDescent="0.25">
      <c r="A1302" cm="1">
        <f t="array" ref="A1302">IF(ROW()&lt;=ROWS(Table1[]), INDEX(Table1[SurveyNo], ROW()), INDEX(Table2[SurveyNo], ROW()-ROWS(Table1[])))</f>
        <v>12</v>
      </c>
      <c r="B1302" s="23" cm="1">
        <f t="array" ref="B1302">IF(ROW()&lt;=ROWS(Table1[]), INDEX(Table1[Date], ROW()), INDEX(Table2[Date], ROW()-ROWS(Table1[])))</f>
        <v>0</v>
      </c>
      <c r="C1302" cm="1">
        <f t="array" ref="C1302">IF(ROW()&lt;=ROWS(Table1[]), INDEX(Table1[SampleID], ROW()), INDEX(Table2[SampleID], ROW()-ROWS(Table1[])))</f>
        <v>0</v>
      </c>
      <c r="D1302" t="str" cm="1">
        <f t="array" ref="D1302">IF(ROW()&lt;=ROWS(Table1[]), INDEX(Table1[Survey], ROW()), INDEX(Table2[Survey], ROW()-ROWS(Table1[])))</f>
        <v>Bay Study</v>
      </c>
      <c r="E1302" cm="1">
        <f t="array" ref="E1302">IF(ROW()&lt;=ROWS(Table1[]), INDEX(Table1[Station Code], ROW()), INDEX(Table2[Station], ROW()-ROWS(Table1[])))</f>
        <v>346</v>
      </c>
      <c r="F1302" t="str" cm="1">
        <f t="array" ref="F1302">IF(ROW()&lt;=ROWS(Table1[]), INDEX(Table1[Region], ROW()), INDEX(Table2[Region], ROW()-ROWS(Table1[])))</f>
        <v>Far West</v>
      </c>
      <c r="G1302" cm="1">
        <f t="array" ref="G1302">IF(ROW()&lt;=ROWS(Table1[]), INDEX(Table1[Subregion], ROW()), INDEX(Table2[Subregion], ROW()-ROWS(Table1[])))</f>
        <v>0</v>
      </c>
      <c r="H1302" t="str" cm="1">
        <f t="array" ref="H1302">IF(ROW()&lt;=ROWS(Table1[]), INDEX(Table1[Stratum], ROW()), INDEX(Table2[Stratum], ROW()-ROWS(Table1[])))</f>
        <v>Western Delta</v>
      </c>
      <c r="I1302" cm="1">
        <f t="array" ref="I1302">IF(ROW()&lt;=ROWS(Table1[]), INDEX(Table1[Fork Length], ROW()), INDEX(Table2[Length], ROW()-ROWS(Table1[])))</f>
        <v>57</v>
      </c>
      <c r="J1302" cm="1">
        <f t="array" ref="J1302">IF(ROW()&lt;=ROWS(Table1[]), INDEX(Table1[Catch], ROW()), INDEX(Table2[Frequency], ROW()-ROWS(Table1[])))</f>
        <v>1</v>
      </c>
      <c r="K1302" t="str" cm="1">
        <f t="array" ref="K1302">IF(ROW()&lt;=ROWS(Table1[]), INDEX(Table1[Life Stage], ROW()), INDEX(Table2[Life Stage], ROW()-ROWS(Table1[])))</f>
        <v>Juvenile</v>
      </c>
      <c r="L1302" s="50" cm="1">
        <f t="array" ref="L1302">IF(ROW()&lt;=ROWS(Table1[]), INDEX(Table1[SalvageSum], ROW()), INDEX(Table2[SalvageSum], ROW()-ROWS(Table1[])))</f>
        <v>0</v>
      </c>
      <c r="M1302" s="50" cm="1">
        <f t="array" ref="M1302">IF(ROW()&lt;=ROWS(Table1[]), INDEX(Table1[ExpSalv], ROW()), INDEX(Table2[ExpSalv], ROW()-ROWS(Table1[])))</f>
        <v>0</v>
      </c>
      <c r="N1302" t="str" cm="1">
        <f t="array" ref="N1302">IF(ROW()&lt;=ROWS(Table1[]), INDEX(Table1[Agency], ROW()), INDEX(Table2[Agency], ROW()-ROWS(Table1[])))</f>
        <v>CDFW</v>
      </c>
      <c r="O1302" cm="1">
        <f t="array" ref="O1302">IF(ROW()&lt;=ROWS(Table1[]), INDEX(Table1[Notes], ROW()), INDEX(Table2[Comments], ROW()-ROWS(Table1[])))</f>
        <v>0</v>
      </c>
    </row>
    <row r="1303" spans="1:15" x14ac:dyDescent="0.25">
      <c r="A1303" cm="1">
        <f t="array" ref="A1303">IF(ROW()&lt;=ROWS(Table1[]), INDEX(Table1[SurveyNo], ROW()), INDEX(Table2[SurveyNo], ROW()-ROWS(Table1[])))</f>
        <v>12</v>
      </c>
      <c r="B1303" s="23" cm="1">
        <f t="array" ref="B1303">IF(ROW()&lt;=ROWS(Table1[]), INDEX(Table1[Date], ROW()), INDEX(Table2[Date], ROW()-ROWS(Table1[])))</f>
        <v>0</v>
      </c>
      <c r="C1303" cm="1">
        <f t="array" ref="C1303">IF(ROW()&lt;=ROWS(Table1[]), INDEX(Table1[SampleID], ROW()), INDEX(Table2[SampleID], ROW()-ROWS(Table1[])))</f>
        <v>0</v>
      </c>
      <c r="D1303" t="str" cm="1">
        <f t="array" ref="D1303">IF(ROW()&lt;=ROWS(Table1[]), INDEX(Table1[Survey], ROW()), INDEX(Table2[Survey], ROW()-ROWS(Table1[])))</f>
        <v>Bay Study</v>
      </c>
      <c r="E1303" cm="1">
        <f t="array" ref="E1303">IF(ROW()&lt;=ROWS(Table1[]), INDEX(Table1[Station Code], ROW()), INDEX(Table2[Station], ROW()-ROWS(Table1[])))</f>
        <v>345</v>
      </c>
      <c r="F1303" t="str" cm="1">
        <f t="array" ref="F1303">IF(ROW()&lt;=ROWS(Table1[]), INDEX(Table1[Region], ROW()), INDEX(Table2[Region], ROW()-ROWS(Table1[])))</f>
        <v>Bay</v>
      </c>
      <c r="G1303" cm="1">
        <f t="array" ref="G1303">IF(ROW()&lt;=ROWS(Table1[]), INDEX(Table1[Subregion], ROW()), INDEX(Table2[Subregion], ROW()-ROWS(Table1[])))</f>
        <v>0</v>
      </c>
      <c r="H1303" t="str" cm="1">
        <f t="array" ref="H1303">IF(ROW()&lt;=ROWS(Table1[]), INDEX(Table1[Stratum], ROW()), INDEX(Table2[Stratum], ROW()-ROWS(Table1[])))</f>
        <v>Bay</v>
      </c>
      <c r="I1303" cm="1">
        <f t="array" ref="I1303">IF(ROW()&lt;=ROWS(Table1[]), INDEX(Table1[Fork Length], ROW()), INDEX(Table2[Length], ROW()-ROWS(Table1[])))</f>
        <v>107</v>
      </c>
      <c r="J1303" cm="1">
        <f t="array" ref="J1303">IF(ROW()&lt;=ROWS(Table1[]), INDEX(Table1[Catch], ROW()), INDEX(Table2[Frequency], ROW()-ROWS(Table1[])))</f>
        <v>1</v>
      </c>
      <c r="K1303" t="str" cm="1">
        <f t="array" ref="K1303">IF(ROW()&lt;=ROWS(Table1[]), INDEX(Table1[Life Stage], ROW()), INDEX(Table2[Life Stage], ROW()-ROWS(Table1[])))</f>
        <v>Adult</v>
      </c>
      <c r="L1303" s="50" cm="1">
        <f t="array" ref="L1303">IF(ROW()&lt;=ROWS(Table1[]), INDEX(Table1[SalvageSum], ROW()), INDEX(Table2[SalvageSum], ROW()-ROWS(Table1[])))</f>
        <v>0</v>
      </c>
      <c r="M1303" s="50" cm="1">
        <f t="array" ref="M1303">IF(ROW()&lt;=ROWS(Table1[]), INDEX(Table1[ExpSalv], ROW()), INDEX(Table2[ExpSalv], ROW()-ROWS(Table1[])))</f>
        <v>0</v>
      </c>
      <c r="N1303" t="str" cm="1">
        <f t="array" ref="N1303">IF(ROW()&lt;=ROWS(Table1[]), INDEX(Table1[Agency], ROW()), INDEX(Table2[Agency], ROW()-ROWS(Table1[])))</f>
        <v>CDFW</v>
      </c>
      <c r="O1303" cm="1">
        <f t="array" ref="O1303">IF(ROW()&lt;=ROWS(Table1[]), INDEX(Table1[Notes], ROW()), INDEX(Table2[Comments], ROW()-ROWS(Table1[])))</f>
        <v>0</v>
      </c>
    </row>
    <row r="1304" spans="1:15" x14ac:dyDescent="0.25">
      <c r="A1304" cm="1">
        <f t="array" ref="A1304">IF(ROW()&lt;=ROWS(Table1[]), INDEX(Table1[SurveyNo], ROW()), INDEX(Table2[SurveyNo], ROW()-ROWS(Table1[])))</f>
        <v>12</v>
      </c>
      <c r="B1304" s="23" cm="1">
        <f t="array" ref="B1304">IF(ROW()&lt;=ROWS(Table1[]), INDEX(Table1[Date], ROW()), INDEX(Table2[Date], ROW()-ROWS(Table1[])))</f>
        <v>0</v>
      </c>
      <c r="C1304" cm="1">
        <f t="array" ref="C1304">IF(ROW()&lt;=ROWS(Table1[]), INDEX(Table1[SampleID], ROW()), INDEX(Table2[SampleID], ROW()-ROWS(Table1[])))</f>
        <v>0</v>
      </c>
      <c r="D1304" t="str" cm="1">
        <f t="array" ref="D1304">IF(ROW()&lt;=ROWS(Table1[]), INDEX(Table1[Survey], ROW()), INDEX(Table2[Survey], ROW()-ROWS(Table1[])))</f>
        <v>Bay Study</v>
      </c>
      <c r="E1304" cm="1">
        <f t="array" ref="E1304">IF(ROW()&lt;=ROWS(Table1[]), INDEX(Table1[Station Code], ROW()), INDEX(Table2[Station], ROW()-ROWS(Table1[])))</f>
        <v>345</v>
      </c>
      <c r="F1304" t="str" cm="1">
        <f t="array" ref="F1304">IF(ROW()&lt;=ROWS(Table1[]), INDEX(Table1[Region], ROW()), INDEX(Table2[Region], ROW()-ROWS(Table1[])))</f>
        <v>Bay</v>
      </c>
      <c r="G1304" cm="1">
        <f t="array" ref="G1304">IF(ROW()&lt;=ROWS(Table1[]), INDEX(Table1[Subregion], ROW()), INDEX(Table2[Subregion], ROW()-ROWS(Table1[])))</f>
        <v>0</v>
      </c>
      <c r="H1304" t="str" cm="1">
        <f t="array" ref="H1304">IF(ROW()&lt;=ROWS(Table1[]), INDEX(Table1[Stratum], ROW()), INDEX(Table2[Stratum], ROW()-ROWS(Table1[])))</f>
        <v>Bay</v>
      </c>
      <c r="I1304" cm="1">
        <f t="array" ref="I1304">IF(ROW()&lt;=ROWS(Table1[]), INDEX(Table1[Fork Length], ROW()), INDEX(Table2[Length], ROW()-ROWS(Table1[])))</f>
        <v>106</v>
      </c>
      <c r="J1304" cm="1">
        <f t="array" ref="J1304">IF(ROW()&lt;=ROWS(Table1[]), INDEX(Table1[Catch], ROW()), INDEX(Table2[Frequency], ROW()-ROWS(Table1[])))</f>
        <v>1</v>
      </c>
      <c r="K1304" t="str" cm="1">
        <f t="array" ref="K1304">IF(ROW()&lt;=ROWS(Table1[]), INDEX(Table1[Life Stage], ROW()), INDEX(Table2[Life Stage], ROW()-ROWS(Table1[])))</f>
        <v>Adult</v>
      </c>
      <c r="L1304" s="50" cm="1">
        <f t="array" ref="L1304">IF(ROW()&lt;=ROWS(Table1[]), INDEX(Table1[SalvageSum], ROW()), INDEX(Table2[SalvageSum], ROW()-ROWS(Table1[])))</f>
        <v>0</v>
      </c>
      <c r="M1304" s="50" cm="1">
        <f t="array" ref="M1304">IF(ROW()&lt;=ROWS(Table1[]), INDEX(Table1[ExpSalv], ROW()), INDEX(Table2[ExpSalv], ROW()-ROWS(Table1[])))</f>
        <v>0</v>
      </c>
      <c r="N1304" t="str" cm="1">
        <f t="array" ref="N1304">IF(ROW()&lt;=ROWS(Table1[]), INDEX(Table1[Agency], ROW()), INDEX(Table2[Agency], ROW()-ROWS(Table1[])))</f>
        <v>CDFW</v>
      </c>
      <c r="O1304" cm="1">
        <f t="array" ref="O1304">IF(ROW()&lt;=ROWS(Table1[]), INDEX(Table1[Notes], ROW()), INDEX(Table2[Comments], ROW()-ROWS(Table1[])))</f>
        <v>0</v>
      </c>
    </row>
    <row r="1305" spans="1:15" x14ac:dyDescent="0.25">
      <c r="A1305" cm="1">
        <f t="array" ref="A1305">IF(ROW()&lt;=ROWS(Table1[]), INDEX(Table1[SurveyNo], ROW()), INDEX(Table2[SurveyNo], ROW()-ROWS(Table1[])))</f>
        <v>12</v>
      </c>
      <c r="B1305" s="77" cm="1">
        <f t="array" ref="B1305">IF(ROW()&lt;=ROWS(Table1[]), INDEX(Table1[Date], ROW()), INDEX(Table2[Date], ROW()-ROWS(Table1[])))</f>
        <v>0</v>
      </c>
      <c r="C1305" cm="1">
        <f t="array" ref="C1305">IF(ROW()&lt;=ROWS(Table1[]), INDEX(Table1[SampleID], ROW()), INDEX(Table2[SampleID], ROW()-ROWS(Table1[])))</f>
        <v>0</v>
      </c>
      <c r="D1305" t="str" cm="1">
        <f t="array" ref="D1305">IF(ROW()&lt;=ROWS(Table1[]), INDEX(Table1[Survey], ROW()), INDEX(Table2[Survey], ROW()-ROWS(Table1[])))</f>
        <v>Bay Study</v>
      </c>
      <c r="E1305" cm="1">
        <f t="array" ref="E1305">IF(ROW()&lt;=ROWS(Table1[]), INDEX(Table1[Station Code], ROW()), INDEX(Table2[Station], ROW()-ROWS(Table1[])))</f>
        <v>345</v>
      </c>
      <c r="F1305" t="str" cm="1">
        <f t="array" ref="F1305">IF(ROW()&lt;=ROWS(Table1[]), INDEX(Table1[Region], ROW()), INDEX(Table2[Region], ROW()-ROWS(Table1[])))</f>
        <v>Bay</v>
      </c>
      <c r="G1305" cm="1">
        <f t="array" ref="G1305">IF(ROW()&lt;=ROWS(Table1[]), INDEX(Table1[Subregion], ROW()), INDEX(Table2[Subregion], ROW()-ROWS(Table1[])))</f>
        <v>0</v>
      </c>
      <c r="H1305" t="str" cm="1">
        <f t="array" ref="H1305">IF(ROW()&lt;=ROWS(Table1[]), INDEX(Table1[Stratum], ROW()), INDEX(Table2[Stratum], ROW()-ROWS(Table1[])))</f>
        <v>Bay</v>
      </c>
      <c r="I1305" cm="1">
        <f t="array" ref="I1305">IF(ROW()&lt;=ROWS(Table1[]), INDEX(Table1[Fork Length], ROW()), INDEX(Table2[Length], ROW()-ROWS(Table1[])))</f>
        <v>100</v>
      </c>
      <c r="J1305" cm="1">
        <f t="array" ref="J1305">IF(ROW()&lt;=ROWS(Table1[]), INDEX(Table1[Catch], ROW()), INDEX(Table2[Frequency], ROW()-ROWS(Table1[])))</f>
        <v>1</v>
      </c>
      <c r="K1305" t="str" cm="1">
        <f t="array" ref="K1305">IF(ROW()&lt;=ROWS(Table1[]), INDEX(Table1[Life Stage], ROW()), INDEX(Table2[Life Stage], ROW()-ROWS(Table1[])))</f>
        <v>Adult</v>
      </c>
      <c r="L1305" s="50" cm="1">
        <f t="array" ref="L1305">IF(ROW()&lt;=ROWS(Table1[]), INDEX(Table1[SalvageSum], ROW()), INDEX(Table2[SalvageSum], ROW()-ROWS(Table1[])))</f>
        <v>0</v>
      </c>
      <c r="M1305" s="50" cm="1">
        <f t="array" ref="M1305">IF(ROW()&lt;=ROWS(Table1[]), INDEX(Table1[ExpSalv], ROW()), INDEX(Table2[ExpSalv], ROW()-ROWS(Table1[])))</f>
        <v>0</v>
      </c>
      <c r="N1305" t="str" cm="1">
        <f t="array" ref="N1305">IF(ROW()&lt;=ROWS(Table1[]), INDEX(Table1[Agency], ROW()), INDEX(Table2[Agency], ROW()-ROWS(Table1[])))</f>
        <v>CDFW</v>
      </c>
      <c r="O1305" cm="1">
        <f t="array" ref="O1305">IF(ROW()&lt;=ROWS(Table1[]), INDEX(Table1[Notes], ROW()), INDEX(Table2[Comments], ROW()-ROWS(Table1[])))</f>
        <v>0</v>
      </c>
    </row>
    <row r="1306" spans="1:15" x14ac:dyDescent="0.25">
      <c r="A1306" cm="1">
        <f t="array" ref="A1306">IF(ROW()&lt;=ROWS(Table1[]), INDEX(Table1[SurveyNo], ROW()), INDEX(Table2[SurveyNo], ROW()-ROWS(Table1[])))</f>
        <v>12</v>
      </c>
      <c r="B1306" s="77" cm="1">
        <f t="array" ref="B1306">IF(ROW()&lt;=ROWS(Table1[]), INDEX(Table1[Date], ROW()), INDEX(Table2[Date], ROW()-ROWS(Table1[])))</f>
        <v>0</v>
      </c>
      <c r="C1306" cm="1">
        <f t="array" ref="C1306">IF(ROW()&lt;=ROWS(Table1[]), INDEX(Table1[SampleID], ROW()), INDEX(Table2[SampleID], ROW()-ROWS(Table1[])))</f>
        <v>0</v>
      </c>
      <c r="D1306" t="str" cm="1">
        <f t="array" ref="D1306">IF(ROW()&lt;=ROWS(Table1[]), INDEX(Table1[Survey], ROW()), INDEX(Table2[Survey], ROW()-ROWS(Table1[])))</f>
        <v>Bay Study</v>
      </c>
      <c r="E1306" cm="1">
        <f t="array" ref="E1306">IF(ROW()&lt;=ROWS(Table1[]), INDEX(Table1[Station Code], ROW()), INDEX(Table2[Station], ROW()-ROWS(Table1[])))</f>
        <v>345</v>
      </c>
      <c r="F1306" t="str" cm="1">
        <f t="array" ref="F1306">IF(ROW()&lt;=ROWS(Table1[]), INDEX(Table1[Region], ROW()), INDEX(Table2[Region], ROW()-ROWS(Table1[])))</f>
        <v>Bay</v>
      </c>
      <c r="G1306" cm="1">
        <f t="array" ref="G1306">IF(ROW()&lt;=ROWS(Table1[]), INDEX(Table1[Subregion], ROW()), INDEX(Table2[Subregion], ROW()-ROWS(Table1[])))</f>
        <v>0</v>
      </c>
      <c r="H1306" t="str" cm="1">
        <f t="array" ref="H1306">IF(ROW()&lt;=ROWS(Table1[]), INDEX(Table1[Stratum], ROW()), INDEX(Table2[Stratum], ROW()-ROWS(Table1[])))</f>
        <v>Bay</v>
      </c>
      <c r="I1306" cm="1">
        <f t="array" ref="I1306">IF(ROW()&lt;=ROWS(Table1[]), INDEX(Table1[Fork Length], ROW()), INDEX(Table2[Length], ROW()-ROWS(Table1[])))</f>
        <v>65</v>
      </c>
      <c r="J1306" cm="1">
        <f t="array" ref="J1306">IF(ROW()&lt;=ROWS(Table1[]), INDEX(Table1[Catch], ROW()), INDEX(Table2[Frequency], ROW()-ROWS(Table1[])))</f>
        <v>1</v>
      </c>
      <c r="K1306" t="str" cm="1">
        <f t="array" ref="K1306">IF(ROW()&lt;=ROWS(Table1[]), INDEX(Table1[Life Stage], ROW()), INDEX(Table2[Life Stage], ROW()-ROWS(Table1[])))</f>
        <v>Juvenile</v>
      </c>
      <c r="L1306" s="50" cm="1">
        <f t="array" ref="L1306">IF(ROW()&lt;=ROWS(Table1[]), INDEX(Table1[SalvageSum], ROW()), INDEX(Table2[SalvageSum], ROW()-ROWS(Table1[])))</f>
        <v>0</v>
      </c>
      <c r="M1306" s="50" cm="1">
        <f t="array" ref="M1306">IF(ROW()&lt;=ROWS(Table1[]), INDEX(Table1[ExpSalv], ROW()), INDEX(Table2[ExpSalv], ROW()-ROWS(Table1[])))</f>
        <v>0</v>
      </c>
      <c r="N1306" t="str" cm="1">
        <f t="array" ref="N1306">IF(ROW()&lt;=ROWS(Table1[]), INDEX(Table1[Agency], ROW()), INDEX(Table2[Agency], ROW()-ROWS(Table1[])))</f>
        <v>CDFW</v>
      </c>
      <c r="O1306" cm="1">
        <f t="array" ref="O1306">IF(ROW()&lt;=ROWS(Table1[]), INDEX(Table1[Notes], ROW()), INDEX(Table2[Comments], ROW()-ROWS(Table1[])))</f>
        <v>0</v>
      </c>
    </row>
    <row r="1307" spans="1:15" x14ac:dyDescent="0.25">
      <c r="A1307" cm="1">
        <f t="array" ref="A1307">IF(ROW()&lt;=ROWS(Table1[]), INDEX(Table1[SurveyNo], ROW()), INDEX(Table2[SurveyNo], ROW()-ROWS(Table1[])))</f>
        <v>12</v>
      </c>
      <c r="B1307" s="77" cm="1">
        <f t="array" ref="B1307">IF(ROW()&lt;=ROWS(Table1[]), INDEX(Table1[Date], ROW()), INDEX(Table2[Date], ROW()-ROWS(Table1[])))</f>
        <v>0</v>
      </c>
      <c r="C1307" cm="1">
        <f t="array" ref="C1307">IF(ROW()&lt;=ROWS(Table1[]), INDEX(Table1[SampleID], ROW()), INDEX(Table2[SampleID], ROW()-ROWS(Table1[])))</f>
        <v>0</v>
      </c>
      <c r="D1307" t="str" cm="1">
        <f t="array" ref="D1307">IF(ROW()&lt;=ROWS(Table1[]), INDEX(Table1[Survey], ROW()), INDEX(Table2[Survey], ROW()-ROWS(Table1[])))</f>
        <v>Bay Study</v>
      </c>
      <c r="E1307" cm="1">
        <f t="array" ref="E1307">IF(ROW()&lt;=ROWS(Table1[]), INDEX(Table1[Station Code], ROW()), INDEX(Table2[Station], ROW()-ROWS(Table1[])))</f>
        <v>345</v>
      </c>
      <c r="F1307" t="str" cm="1">
        <f t="array" ref="F1307">IF(ROW()&lt;=ROWS(Table1[]), INDEX(Table1[Region], ROW()), INDEX(Table2[Region], ROW()-ROWS(Table1[])))</f>
        <v>Bay</v>
      </c>
      <c r="G1307" cm="1">
        <f t="array" ref="G1307">IF(ROW()&lt;=ROWS(Table1[]), INDEX(Table1[Subregion], ROW()), INDEX(Table2[Subregion], ROW()-ROWS(Table1[])))</f>
        <v>0</v>
      </c>
      <c r="H1307" t="str" cm="1">
        <f t="array" ref="H1307">IF(ROW()&lt;=ROWS(Table1[]), INDEX(Table1[Stratum], ROW()), INDEX(Table2[Stratum], ROW()-ROWS(Table1[])))</f>
        <v>Bay</v>
      </c>
      <c r="I1307" cm="1">
        <f t="array" ref="I1307">IF(ROW()&lt;=ROWS(Table1[]), INDEX(Table1[Fork Length], ROW()), INDEX(Table2[Length], ROW()-ROWS(Table1[])))</f>
        <v>55</v>
      </c>
      <c r="J1307" cm="1">
        <f t="array" ref="J1307">IF(ROW()&lt;=ROWS(Table1[]), INDEX(Table1[Catch], ROW()), INDEX(Table2[Frequency], ROW()-ROWS(Table1[])))</f>
        <v>1</v>
      </c>
      <c r="K1307" t="str" cm="1">
        <f t="array" ref="K1307">IF(ROW()&lt;=ROWS(Table1[]), INDEX(Table1[Life Stage], ROW()), INDEX(Table2[Life Stage], ROW()-ROWS(Table1[])))</f>
        <v>Juvenile</v>
      </c>
      <c r="L1307" s="50" cm="1">
        <f t="array" ref="L1307">IF(ROW()&lt;=ROWS(Table1[]), INDEX(Table1[SalvageSum], ROW()), INDEX(Table2[SalvageSum], ROW()-ROWS(Table1[])))</f>
        <v>0</v>
      </c>
      <c r="M1307" s="50" cm="1">
        <f t="array" ref="M1307">IF(ROW()&lt;=ROWS(Table1[]), INDEX(Table1[ExpSalv], ROW()), INDEX(Table2[ExpSalv], ROW()-ROWS(Table1[])))</f>
        <v>0</v>
      </c>
      <c r="N1307" t="str" cm="1">
        <f t="array" ref="N1307">IF(ROW()&lt;=ROWS(Table1[]), INDEX(Table1[Agency], ROW()), INDEX(Table2[Agency], ROW()-ROWS(Table1[])))</f>
        <v>CDFW</v>
      </c>
      <c r="O1307" cm="1">
        <f t="array" ref="O1307">IF(ROW()&lt;=ROWS(Table1[]), INDEX(Table1[Notes], ROW()), INDEX(Table2[Comments], ROW()-ROWS(Table1[])))</f>
        <v>0</v>
      </c>
    </row>
    <row r="1308" spans="1:15" x14ac:dyDescent="0.25">
      <c r="A1308" cm="1">
        <f t="array" ref="A1308">IF(ROW()&lt;=ROWS(Table1[]), INDEX(Table1[SurveyNo], ROW()), INDEX(Table2[SurveyNo], ROW()-ROWS(Table1[])))</f>
        <v>12</v>
      </c>
      <c r="B1308" s="77" cm="1">
        <f t="array" ref="B1308">IF(ROW()&lt;=ROWS(Table1[]), INDEX(Table1[Date], ROW()), INDEX(Table2[Date], ROW()-ROWS(Table1[])))</f>
        <v>0</v>
      </c>
      <c r="C1308" cm="1">
        <f t="array" ref="C1308">IF(ROW()&lt;=ROWS(Table1[]), INDEX(Table1[SampleID], ROW()), INDEX(Table2[SampleID], ROW()-ROWS(Table1[])))</f>
        <v>0</v>
      </c>
      <c r="D1308" t="str" cm="1">
        <f t="array" ref="D1308">IF(ROW()&lt;=ROWS(Table1[]), INDEX(Table1[Survey], ROW()), INDEX(Table2[Survey], ROW()-ROWS(Table1[])))</f>
        <v>Bay Study</v>
      </c>
      <c r="E1308" cm="1">
        <f t="array" ref="E1308">IF(ROW()&lt;=ROWS(Table1[]), INDEX(Table1[Station Code], ROW()), INDEX(Table2[Station], ROW()-ROWS(Table1[])))</f>
        <v>325</v>
      </c>
      <c r="F1308" t="str" cm="1">
        <f t="array" ref="F1308">IF(ROW()&lt;=ROWS(Table1[]), INDEX(Table1[Region], ROW()), INDEX(Table2[Region], ROW()-ROWS(Table1[])))</f>
        <v>Bay</v>
      </c>
      <c r="G1308" cm="1">
        <f t="array" ref="G1308">IF(ROW()&lt;=ROWS(Table1[]), INDEX(Table1[Subregion], ROW()), INDEX(Table2[Subregion], ROW()-ROWS(Table1[])))</f>
        <v>0</v>
      </c>
      <c r="H1308" t="str" cm="1">
        <f t="array" ref="H1308">IF(ROW()&lt;=ROWS(Table1[]), INDEX(Table1[Stratum], ROW()), INDEX(Table2[Stratum], ROW()-ROWS(Table1[])))</f>
        <v>Bay</v>
      </c>
      <c r="I1308" cm="1">
        <f t="array" ref="I1308">IF(ROW()&lt;=ROWS(Table1[]), INDEX(Table1[Fork Length], ROW()), INDEX(Table2[Length], ROW()-ROWS(Table1[])))</f>
        <v>118</v>
      </c>
      <c r="J1308" cm="1">
        <f t="array" ref="J1308">IF(ROW()&lt;=ROWS(Table1[]), INDEX(Table1[Catch], ROW()), INDEX(Table2[Frequency], ROW()-ROWS(Table1[])))</f>
        <v>1</v>
      </c>
      <c r="K1308" t="str" cm="1">
        <f t="array" ref="K1308">IF(ROW()&lt;=ROWS(Table1[]), INDEX(Table1[Life Stage], ROW()), INDEX(Table2[Life Stage], ROW()-ROWS(Table1[])))</f>
        <v>Adult</v>
      </c>
      <c r="L1308" s="50" cm="1">
        <f t="array" ref="L1308">IF(ROW()&lt;=ROWS(Table1[]), INDEX(Table1[SalvageSum], ROW()), INDEX(Table2[SalvageSum], ROW()-ROWS(Table1[])))</f>
        <v>0</v>
      </c>
      <c r="M1308" s="50" cm="1">
        <f t="array" ref="M1308">IF(ROW()&lt;=ROWS(Table1[]), INDEX(Table1[ExpSalv], ROW()), INDEX(Table2[ExpSalv], ROW()-ROWS(Table1[])))</f>
        <v>0</v>
      </c>
      <c r="N1308" t="str" cm="1">
        <f t="array" ref="N1308">IF(ROW()&lt;=ROWS(Table1[]), INDEX(Table1[Agency], ROW()), INDEX(Table2[Agency], ROW()-ROWS(Table1[])))</f>
        <v>CDFW</v>
      </c>
      <c r="O1308" cm="1">
        <f t="array" ref="O1308">IF(ROW()&lt;=ROWS(Table1[]), INDEX(Table1[Notes], ROW()), INDEX(Table2[Comments], ROW()-ROWS(Table1[])))</f>
        <v>0</v>
      </c>
    </row>
    <row r="1309" spans="1:15" x14ac:dyDescent="0.25">
      <c r="A1309" cm="1">
        <f t="array" ref="A1309">IF(ROW()&lt;=ROWS(Table1[]), INDEX(Table1[SurveyNo], ROW()), INDEX(Table2[SurveyNo], ROW()-ROWS(Table1[])))</f>
        <v>12</v>
      </c>
      <c r="B1309" s="77" cm="1">
        <f t="array" ref="B1309">IF(ROW()&lt;=ROWS(Table1[]), INDEX(Table1[Date], ROW()), INDEX(Table2[Date], ROW()-ROWS(Table1[])))</f>
        <v>0</v>
      </c>
      <c r="C1309" cm="1">
        <f t="array" ref="C1309">IF(ROW()&lt;=ROWS(Table1[]), INDEX(Table1[SampleID], ROW()), INDEX(Table2[SampleID], ROW()-ROWS(Table1[])))</f>
        <v>0</v>
      </c>
      <c r="D1309" t="str" cm="1">
        <f t="array" ref="D1309">IF(ROW()&lt;=ROWS(Table1[]), INDEX(Table1[Survey], ROW()), INDEX(Table2[Survey], ROW()-ROWS(Table1[])))</f>
        <v>Bay Study</v>
      </c>
      <c r="E1309" cm="1">
        <f t="array" ref="E1309">IF(ROW()&lt;=ROWS(Table1[]), INDEX(Table1[Station Code], ROW()), INDEX(Table2[Station], ROW()-ROWS(Table1[])))</f>
        <v>325</v>
      </c>
      <c r="F1309" t="str" cm="1">
        <f t="array" ref="F1309">IF(ROW()&lt;=ROWS(Table1[]), INDEX(Table1[Region], ROW()), INDEX(Table2[Region], ROW()-ROWS(Table1[])))</f>
        <v>Bay</v>
      </c>
      <c r="G1309" cm="1">
        <f t="array" ref="G1309">IF(ROW()&lt;=ROWS(Table1[]), INDEX(Table1[Subregion], ROW()), INDEX(Table2[Subregion], ROW()-ROWS(Table1[])))</f>
        <v>0</v>
      </c>
      <c r="H1309" t="str" cm="1">
        <f t="array" ref="H1309">IF(ROW()&lt;=ROWS(Table1[]), INDEX(Table1[Stratum], ROW()), INDEX(Table2[Stratum], ROW()-ROWS(Table1[])))</f>
        <v>Bay</v>
      </c>
      <c r="I1309" cm="1">
        <f t="array" ref="I1309">IF(ROW()&lt;=ROWS(Table1[]), INDEX(Table1[Fork Length], ROW()), INDEX(Table2[Length], ROW()-ROWS(Table1[])))</f>
        <v>110</v>
      </c>
      <c r="J1309" cm="1">
        <f t="array" ref="J1309">IF(ROW()&lt;=ROWS(Table1[]), INDEX(Table1[Catch], ROW()), INDEX(Table2[Frequency], ROW()-ROWS(Table1[])))</f>
        <v>2</v>
      </c>
      <c r="K1309" t="str" cm="1">
        <f t="array" ref="K1309">IF(ROW()&lt;=ROWS(Table1[]), INDEX(Table1[Life Stage], ROW()), INDEX(Table2[Life Stage], ROW()-ROWS(Table1[])))</f>
        <v>Adult</v>
      </c>
      <c r="L1309" s="50" cm="1">
        <f t="array" ref="L1309">IF(ROW()&lt;=ROWS(Table1[]), INDEX(Table1[SalvageSum], ROW()), INDEX(Table2[SalvageSum], ROW()-ROWS(Table1[])))</f>
        <v>0</v>
      </c>
      <c r="M1309" s="50" cm="1">
        <f t="array" ref="M1309">IF(ROW()&lt;=ROWS(Table1[]), INDEX(Table1[ExpSalv], ROW()), INDEX(Table2[ExpSalv], ROW()-ROWS(Table1[])))</f>
        <v>0</v>
      </c>
      <c r="N1309" t="str" cm="1">
        <f t="array" ref="N1309">IF(ROW()&lt;=ROWS(Table1[]), INDEX(Table1[Agency], ROW()), INDEX(Table2[Agency], ROW()-ROWS(Table1[])))</f>
        <v>CDFW</v>
      </c>
      <c r="O1309" cm="1">
        <f t="array" ref="O1309">IF(ROW()&lt;=ROWS(Table1[]), INDEX(Table1[Notes], ROW()), INDEX(Table2[Comments], ROW()-ROWS(Table1[])))</f>
        <v>0</v>
      </c>
    </row>
    <row r="1310" spans="1:15" x14ac:dyDescent="0.25">
      <c r="A1310" cm="1">
        <f t="array" ref="A1310">IF(ROW()&lt;=ROWS(Table1[]), INDEX(Table1[SurveyNo], ROW()), INDEX(Table2[SurveyNo], ROW()-ROWS(Table1[])))</f>
        <v>12</v>
      </c>
      <c r="B1310" s="77" cm="1">
        <f t="array" ref="B1310">IF(ROW()&lt;=ROWS(Table1[]), INDEX(Table1[Date], ROW()), INDEX(Table2[Date], ROW()-ROWS(Table1[])))</f>
        <v>0</v>
      </c>
      <c r="C1310" cm="1">
        <f t="array" ref="C1310">IF(ROW()&lt;=ROWS(Table1[]), INDEX(Table1[SampleID], ROW()), INDEX(Table2[SampleID], ROW()-ROWS(Table1[])))</f>
        <v>0</v>
      </c>
      <c r="D1310" t="str" cm="1">
        <f t="array" ref="D1310">IF(ROW()&lt;=ROWS(Table1[]), INDEX(Table1[Survey], ROW()), INDEX(Table2[Survey], ROW()-ROWS(Table1[])))</f>
        <v>Bay Study</v>
      </c>
      <c r="E1310" cm="1">
        <f t="array" ref="E1310">IF(ROW()&lt;=ROWS(Table1[]), INDEX(Table1[Station Code], ROW()), INDEX(Table2[Station], ROW()-ROWS(Table1[])))</f>
        <v>325</v>
      </c>
      <c r="F1310" t="str" cm="1">
        <f t="array" ref="F1310">IF(ROW()&lt;=ROWS(Table1[]), INDEX(Table1[Region], ROW()), INDEX(Table2[Region], ROW()-ROWS(Table1[])))</f>
        <v>Bay</v>
      </c>
      <c r="G1310" cm="1">
        <f t="array" ref="G1310">IF(ROW()&lt;=ROWS(Table1[]), INDEX(Table1[Subregion], ROW()), INDEX(Table2[Subregion], ROW()-ROWS(Table1[])))</f>
        <v>0</v>
      </c>
      <c r="H1310" t="str" cm="1">
        <f t="array" ref="H1310">IF(ROW()&lt;=ROWS(Table1[]), INDEX(Table1[Stratum], ROW()), INDEX(Table2[Stratum], ROW()-ROWS(Table1[])))</f>
        <v>Bay</v>
      </c>
      <c r="I1310" cm="1">
        <f t="array" ref="I1310">IF(ROW()&lt;=ROWS(Table1[]), INDEX(Table1[Fork Length], ROW()), INDEX(Table2[Length], ROW()-ROWS(Table1[])))</f>
        <v>109</v>
      </c>
      <c r="J1310" cm="1">
        <f t="array" ref="J1310">IF(ROW()&lt;=ROWS(Table1[]), INDEX(Table1[Catch], ROW()), INDEX(Table2[Frequency], ROW()-ROWS(Table1[])))</f>
        <v>1</v>
      </c>
      <c r="K1310" t="str" cm="1">
        <f t="array" ref="K1310">IF(ROW()&lt;=ROWS(Table1[]), INDEX(Table1[Life Stage], ROW()), INDEX(Table2[Life Stage], ROW()-ROWS(Table1[])))</f>
        <v>Adult</v>
      </c>
      <c r="L1310" s="50" cm="1">
        <f t="array" ref="L1310">IF(ROW()&lt;=ROWS(Table1[]), INDEX(Table1[SalvageSum], ROW()), INDEX(Table2[SalvageSum], ROW()-ROWS(Table1[])))</f>
        <v>0</v>
      </c>
      <c r="M1310" s="50" cm="1">
        <f t="array" ref="M1310">IF(ROW()&lt;=ROWS(Table1[]), INDEX(Table1[ExpSalv], ROW()), INDEX(Table2[ExpSalv], ROW()-ROWS(Table1[])))</f>
        <v>0</v>
      </c>
      <c r="N1310" t="str" cm="1">
        <f t="array" ref="N1310">IF(ROW()&lt;=ROWS(Table1[]), INDEX(Table1[Agency], ROW()), INDEX(Table2[Agency], ROW()-ROWS(Table1[])))</f>
        <v>CDFW</v>
      </c>
      <c r="O1310" cm="1">
        <f t="array" ref="O1310">IF(ROW()&lt;=ROWS(Table1[]), INDEX(Table1[Notes], ROW()), INDEX(Table2[Comments], ROW()-ROWS(Table1[])))</f>
        <v>0</v>
      </c>
    </row>
    <row r="1311" spans="1:15" x14ac:dyDescent="0.25">
      <c r="A1311" cm="1">
        <f t="array" ref="A1311">IF(ROW()&lt;=ROWS(Table1[]), INDEX(Table1[SurveyNo], ROW()), INDEX(Table2[SurveyNo], ROW()-ROWS(Table1[])))</f>
        <v>12</v>
      </c>
      <c r="B1311" s="77" cm="1">
        <f t="array" ref="B1311">IF(ROW()&lt;=ROWS(Table1[]), INDEX(Table1[Date], ROW()), INDEX(Table2[Date], ROW()-ROWS(Table1[])))</f>
        <v>0</v>
      </c>
      <c r="C1311" cm="1">
        <f t="array" ref="C1311">IF(ROW()&lt;=ROWS(Table1[]), INDEX(Table1[SampleID], ROW()), INDEX(Table2[SampleID], ROW()-ROWS(Table1[])))</f>
        <v>0</v>
      </c>
      <c r="D1311" t="str" cm="1">
        <f t="array" ref="D1311">IF(ROW()&lt;=ROWS(Table1[]), INDEX(Table1[Survey], ROW()), INDEX(Table2[Survey], ROW()-ROWS(Table1[])))</f>
        <v>Bay Study</v>
      </c>
      <c r="E1311" cm="1">
        <f t="array" ref="E1311">IF(ROW()&lt;=ROWS(Table1[]), INDEX(Table1[Station Code], ROW()), INDEX(Table2[Station], ROW()-ROWS(Table1[])))</f>
        <v>325</v>
      </c>
      <c r="F1311" t="str" cm="1">
        <f t="array" ref="F1311">IF(ROW()&lt;=ROWS(Table1[]), INDEX(Table1[Region], ROW()), INDEX(Table2[Region], ROW()-ROWS(Table1[])))</f>
        <v>Bay</v>
      </c>
      <c r="G1311" cm="1">
        <f t="array" ref="G1311">IF(ROW()&lt;=ROWS(Table1[]), INDEX(Table1[Subregion], ROW()), INDEX(Table2[Subregion], ROW()-ROWS(Table1[])))</f>
        <v>0</v>
      </c>
      <c r="H1311" t="str" cm="1">
        <f t="array" ref="H1311">IF(ROW()&lt;=ROWS(Table1[]), INDEX(Table1[Stratum], ROW()), INDEX(Table2[Stratum], ROW()-ROWS(Table1[])))</f>
        <v>Bay</v>
      </c>
      <c r="I1311" cm="1">
        <f t="array" ref="I1311">IF(ROW()&lt;=ROWS(Table1[]), INDEX(Table1[Fork Length], ROW()), INDEX(Table2[Length], ROW()-ROWS(Table1[])))</f>
        <v>108</v>
      </c>
      <c r="J1311" cm="1">
        <f t="array" ref="J1311">IF(ROW()&lt;=ROWS(Table1[]), INDEX(Table1[Catch], ROW()), INDEX(Table2[Frequency], ROW()-ROWS(Table1[])))</f>
        <v>1</v>
      </c>
      <c r="K1311" t="str" cm="1">
        <f t="array" ref="K1311">IF(ROW()&lt;=ROWS(Table1[]), INDEX(Table1[Life Stage], ROW()), INDEX(Table2[Life Stage], ROW()-ROWS(Table1[])))</f>
        <v>Adult</v>
      </c>
      <c r="L1311" s="50" cm="1">
        <f t="array" ref="L1311">IF(ROW()&lt;=ROWS(Table1[]), INDEX(Table1[SalvageSum], ROW()), INDEX(Table2[SalvageSum], ROW()-ROWS(Table1[])))</f>
        <v>0</v>
      </c>
      <c r="M1311" s="50" cm="1">
        <f t="array" ref="M1311">IF(ROW()&lt;=ROWS(Table1[]), INDEX(Table1[ExpSalv], ROW()), INDEX(Table2[ExpSalv], ROW()-ROWS(Table1[])))</f>
        <v>0</v>
      </c>
      <c r="N1311" t="str" cm="1">
        <f t="array" ref="N1311">IF(ROW()&lt;=ROWS(Table1[]), INDEX(Table1[Agency], ROW()), INDEX(Table2[Agency], ROW()-ROWS(Table1[])))</f>
        <v>CDFW</v>
      </c>
      <c r="O1311" cm="1">
        <f t="array" ref="O1311">IF(ROW()&lt;=ROWS(Table1[]), INDEX(Table1[Notes], ROW()), INDEX(Table2[Comments], ROW()-ROWS(Table1[])))</f>
        <v>0</v>
      </c>
    </row>
    <row r="1312" spans="1:15" x14ac:dyDescent="0.25">
      <c r="A1312" cm="1">
        <f t="array" ref="A1312">IF(ROW()&lt;=ROWS(Table1[]), INDEX(Table1[SurveyNo], ROW()), INDEX(Table2[SurveyNo], ROW()-ROWS(Table1[])))</f>
        <v>12</v>
      </c>
      <c r="B1312" s="77" cm="1">
        <f t="array" ref="B1312">IF(ROW()&lt;=ROWS(Table1[]), INDEX(Table1[Date], ROW()), INDEX(Table2[Date], ROW()-ROWS(Table1[])))</f>
        <v>0</v>
      </c>
      <c r="C1312" cm="1">
        <f t="array" ref="C1312">IF(ROW()&lt;=ROWS(Table1[]), INDEX(Table1[SampleID], ROW()), INDEX(Table2[SampleID], ROW()-ROWS(Table1[])))</f>
        <v>0</v>
      </c>
      <c r="D1312" t="str" cm="1">
        <f t="array" ref="D1312">IF(ROW()&lt;=ROWS(Table1[]), INDEX(Table1[Survey], ROW()), INDEX(Table2[Survey], ROW()-ROWS(Table1[])))</f>
        <v>Bay Study</v>
      </c>
      <c r="E1312" cm="1">
        <f t="array" ref="E1312">IF(ROW()&lt;=ROWS(Table1[]), INDEX(Table1[Station Code], ROW()), INDEX(Table2[Station], ROW()-ROWS(Table1[])))</f>
        <v>325</v>
      </c>
      <c r="F1312" t="str" cm="1">
        <f t="array" ref="F1312">IF(ROW()&lt;=ROWS(Table1[]), INDEX(Table1[Region], ROW()), INDEX(Table2[Region], ROW()-ROWS(Table1[])))</f>
        <v>Bay</v>
      </c>
      <c r="G1312" cm="1">
        <f t="array" ref="G1312">IF(ROW()&lt;=ROWS(Table1[]), INDEX(Table1[Subregion], ROW()), INDEX(Table2[Subregion], ROW()-ROWS(Table1[])))</f>
        <v>0</v>
      </c>
      <c r="H1312" t="str" cm="1">
        <f t="array" ref="H1312">IF(ROW()&lt;=ROWS(Table1[]), INDEX(Table1[Stratum], ROW()), INDEX(Table2[Stratum], ROW()-ROWS(Table1[])))</f>
        <v>Bay</v>
      </c>
      <c r="I1312" cm="1">
        <f t="array" ref="I1312">IF(ROW()&lt;=ROWS(Table1[]), INDEX(Table1[Fork Length], ROW()), INDEX(Table2[Length], ROW()-ROWS(Table1[])))</f>
        <v>107</v>
      </c>
      <c r="J1312" cm="1">
        <f t="array" ref="J1312">IF(ROW()&lt;=ROWS(Table1[]), INDEX(Table1[Catch], ROW()), INDEX(Table2[Frequency], ROW()-ROWS(Table1[])))</f>
        <v>1</v>
      </c>
      <c r="K1312" t="str" cm="1">
        <f t="array" ref="K1312">IF(ROW()&lt;=ROWS(Table1[]), INDEX(Table1[Life Stage], ROW()), INDEX(Table2[Life Stage], ROW()-ROWS(Table1[])))</f>
        <v>Adult</v>
      </c>
      <c r="L1312" s="50" cm="1">
        <f t="array" ref="L1312">IF(ROW()&lt;=ROWS(Table1[]), INDEX(Table1[SalvageSum], ROW()), INDEX(Table2[SalvageSum], ROW()-ROWS(Table1[])))</f>
        <v>0</v>
      </c>
      <c r="M1312" s="50" cm="1">
        <f t="array" ref="M1312">IF(ROW()&lt;=ROWS(Table1[]), INDEX(Table1[ExpSalv], ROW()), INDEX(Table2[ExpSalv], ROW()-ROWS(Table1[])))</f>
        <v>0</v>
      </c>
      <c r="N1312" t="str" cm="1">
        <f t="array" ref="N1312">IF(ROW()&lt;=ROWS(Table1[]), INDEX(Table1[Agency], ROW()), INDEX(Table2[Agency], ROW()-ROWS(Table1[])))</f>
        <v>CDFW</v>
      </c>
      <c r="O1312" cm="1">
        <f t="array" ref="O1312">IF(ROW()&lt;=ROWS(Table1[]), INDEX(Table1[Notes], ROW()), INDEX(Table2[Comments], ROW()-ROWS(Table1[])))</f>
        <v>0</v>
      </c>
    </row>
    <row r="1313" spans="1:15" x14ac:dyDescent="0.25">
      <c r="A1313" cm="1">
        <f t="array" ref="A1313">IF(ROW()&lt;=ROWS(Table1[]), INDEX(Table1[SurveyNo], ROW()), INDEX(Table2[SurveyNo], ROW()-ROWS(Table1[])))</f>
        <v>12</v>
      </c>
      <c r="B1313" s="77" cm="1">
        <f t="array" ref="B1313">IF(ROW()&lt;=ROWS(Table1[]), INDEX(Table1[Date], ROW()), INDEX(Table2[Date], ROW()-ROWS(Table1[])))</f>
        <v>0</v>
      </c>
      <c r="C1313" cm="1">
        <f t="array" ref="C1313">IF(ROW()&lt;=ROWS(Table1[]), INDEX(Table1[SampleID], ROW()), INDEX(Table2[SampleID], ROW()-ROWS(Table1[])))</f>
        <v>0</v>
      </c>
      <c r="D1313" t="str" cm="1">
        <f t="array" ref="D1313">IF(ROW()&lt;=ROWS(Table1[]), INDEX(Table1[Survey], ROW()), INDEX(Table2[Survey], ROW()-ROWS(Table1[])))</f>
        <v>Bay Study</v>
      </c>
      <c r="E1313" cm="1">
        <f t="array" ref="E1313">IF(ROW()&lt;=ROWS(Table1[]), INDEX(Table1[Station Code], ROW()), INDEX(Table2[Station], ROW()-ROWS(Table1[])))</f>
        <v>325</v>
      </c>
      <c r="F1313" t="str" cm="1">
        <f t="array" ref="F1313">IF(ROW()&lt;=ROWS(Table1[]), INDEX(Table1[Region], ROW()), INDEX(Table2[Region], ROW()-ROWS(Table1[])))</f>
        <v>Bay</v>
      </c>
      <c r="G1313" cm="1">
        <f t="array" ref="G1313">IF(ROW()&lt;=ROWS(Table1[]), INDEX(Table1[Subregion], ROW()), INDEX(Table2[Subregion], ROW()-ROWS(Table1[])))</f>
        <v>0</v>
      </c>
      <c r="H1313" t="str" cm="1">
        <f t="array" ref="H1313">IF(ROW()&lt;=ROWS(Table1[]), INDEX(Table1[Stratum], ROW()), INDEX(Table2[Stratum], ROW()-ROWS(Table1[])))</f>
        <v>Bay</v>
      </c>
      <c r="I1313" cm="1">
        <f t="array" ref="I1313">IF(ROW()&lt;=ROWS(Table1[]), INDEX(Table1[Fork Length], ROW()), INDEX(Table2[Length], ROW()-ROWS(Table1[])))</f>
        <v>106</v>
      </c>
      <c r="J1313" cm="1">
        <f t="array" ref="J1313">IF(ROW()&lt;=ROWS(Table1[]), INDEX(Table1[Catch], ROW()), INDEX(Table2[Frequency], ROW()-ROWS(Table1[])))</f>
        <v>2</v>
      </c>
      <c r="K1313" t="str" cm="1">
        <f t="array" ref="K1313">IF(ROW()&lt;=ROWS(Table1[]), INDEX(Table1[Life Stage], ROW()), INDEX(Table2[Life Stage], ROW()-ROWS(Table1[])))</f>
        <v>Adult</v>
      </c>
      <c r="L1313" s="50" cm="1">
        <f t="array" ref="L1313">IF(ROW()&lt;=ROWS(Table1[]), INDEX(Table1[SalvageSum], ROW()), INDEX(Table2[SalvageSum], ROW()-ROWS(Table1[])))</f>
        <v>0</v>
      </c>
      <c r="M1313" s="50" cm="1">
        <f t="array" ref="M1313">IF(ROW()&lt;=ROWS(Table1[]), INDEX(Table1[ExpSalv], ROW()), INDEX(Table2[ExpSalv], ROW()-ROWS(Table1[])))</f>
        <v>0</v>
      </c>
      <c r="N1313" t="str" cm="1">
        <f t="array" ref="N1313">IF(ROW()&lt;=ROWS(Table1[]), INDEX(Table1[Agency], ROW()), INDEX(Table2[Agency], ROW()-ROWS(Table1[])))</f>
        <v>CDFW</v>
      </c>
      <c r="O1313" cm="1">
        <f t="array" ref="O1313">IF(ROW()&lt;=ROWS(Table1[]), INDEX(Table1[Notes], ROW()), INDEX(Table2[Comments], ROW()-ROWS(Table1[])))</f>
        <v>0</v>
      </c>
    </row>
    <row r="1314" spans="1:15" x14ac:dyDescent="0.25">
      <c r="A1314" cm="1">
        <f t="array" ref="A1314">IF(ROW()&lt;=ROWS(Table1[]), INDEX(Table1[SurveyNo], ROW()), INDEX(Table2[SurveyNo], ROW()-ROWS(Table1[])))</f>
        <v>12</v>
      </c>
      <c r="B1314" s="77" cm="1">
        <f t="array" ref="B1314">IF(ROW()&lt;=ROWS(Table1[]), INDEX(Table1[Date], ROW()), INDEX(Table2[Date], ROW()-ROWS(Table1[])))</f>
        <v>0</v>
      </c>
      <c r="C1314" cm="1">
        <f t="array" ref="C1314">IF(ROW()&lt;=ROWS(Table1[]), INDEX(Table1[SampleID], ROW()), INDEX(Table2[SampleID], ROW()-ROWS(Table1[])))</f>
        <v>0</v>
      </c>
      <c r="D1314" t="str" cm="1">
        <f t="array" ref="D1314">IF(ROW()&lt;=ROWS(Table1[]), INDEX(Table1[Survey], ROW()), INDEX(Table2[Survey], ROW()-ROWS(Table1[])))</f>
        <v>Bay Study</v>
      </c>
      <c r="E1314" cm="1">
        <f t="array" ref="E1314">IF(ROW()&lt;=ROWS(Table1[]), INDEX(Table1[Station Code], ROW()), INDEX(Table2[Station], ROW()-ROWS(Table1[])))</f>
        <v>325</v>
      </c>
      <c r="F1314" t="str" cm="1">
        <f t="array" ref="F1314">IF(ROW()&lt;=ROWS(Table1[]), INDEX(Table1[Region], ROW()), INDEX(Table2[Region], ROW()-ROWS(Table1[])))</f>
        <v>Bay</v>
      </c>
      <c r="G1314" cm="1">
        <f t="array" ref="G1314">IF(ROW()&lt;=ROWS(Table1[]), INDEX(Table1[Subregion], ROW()), INDEX(Table2[Subregion], ROW()-ROWS(Table1[])))</f>
        <v>0</v>
      </c>
      <c r="H1314" t="str" cm="1">
        <f t="array" ref="H1314">IF(ROW()&lt;=ROWS(Table1[]), INDEX(Table1[Stratum], ROW()), INDEX(Table2[Stratum], ROW()-ROWS(Table1[])))</f>
        <v>Bay</v>
      </c>
      <c r="I1314" cm="1">
        <f t="array" ref="I1314">IF(ROW()&lt;=ROWS(Table1[]), INDEX(Table1[Fork Length], ROW()), INDEX(Table2[Length], ROW()-ROWS(Table1[])))</f>
        <v>105</v>
      </c>
      <c r="J1314" cm="1">
        <f t="array" ref="J1314">IF(ROW()&lt;=ROWS(Table1[]), INDEX(Table1[Catch], ROW()), INDEX(Table2[Frequency], ROW()-ROWS(Table1[])))</f>
        <v>1</v>
      </c>
      <c r="K1314" t="str" cm="1">
        <f t="array" ref="K1314">IF(ROW()&lt;=ROWS(Table1[]), INDEX(Table1[Life Stage], ROW()), INDEX(Table2[Life Stage], ROW()-ROWS(Table1[])))</f>
        <v>Adult</v>
      </c>
      <c r="L1314" s="50" cm="1">
        <f t="array" ref="L1314">IF(ROW()&lt;=ROWS(Table1[]), INDEX(Table1[SalvageSum], ROW()), INDEX(Table2[SalvageSum], ROW()-ROWS(Table1[])))</f>
        <v>0</v>
      </c>
      <c r="M1314" s="50" cm="1">
        <f t="array" ref="M1314">IF(ROW()&lt;=ROWS(Table1[]), INDEX(Table1[ExpSalv], ROW()), INDEX(Table2[ExpSalv], ROW()-ROWS(Table1[])))</f>
        <v>0</v>
      </c>
      <c r="N1314" t="str" cm="1">
        <f t="array" ref="N1314">IF(ROW()&lt;=ROWS(Table1[]), INDEX(Table1[Agency], ROW()), INDEX(Table2[Agency], ROW()-ROWS(Table1[])))</f>
        <v>CDFW</v>
      </c>
      <c r="O1314" cm="1">
        <f t="array" ref="O1314">IF(ROW()&lt;=ROWS(Table1[]), INDEX(Table1[Notes], ROW()), INDEX(Table2[Comments], ROW()-ROWS(Table1[])))</f>
        <v>0</v>
      </c>
    </row>
    <row r="1315" spans="1:15" x14ac:dyDescent="0.25">
      <c r="A1315" cm="1">
        <f t="array" ref="A1315">IF(ROW()&lt;=ROWS(Table1[]), INDEX(Table1[SurveyNo], ROW()), INDEX(Table2[SurveyNo], ROW()-ROWS(Table1[])))</f>
        <v>12</v>
      </c>
      <c r="B1315" s="77" cm="1">
        <f t="array" ref="B1315">IF(ROW()&lt;=ROWS(Table1[]), INDEX(Table1[Date], ROW()), INDEX(Table2[Date], ROW()-ROWS(Table1[])))</f>
        <v>0</v>
      </c>
      <c r="C1315" cm="1">
        <f t="array" ref="C1315">IF(ROW()&lt;=ROWS(Table1[]), INDEX(Table1[SampleID], ROW()), INDEX(Table2[SampleID], ROW()-ROWS(Table1[])))</f>
        <v>0</v>
      </c>
      <c r="D1315" t="str" cm="1">
        <f t="array" ref="D1315">IF(ROW()&lt;=ROWS(Table1[]), INDEX(Table1[Survey], ROW()), INDEX(Table2[Survey], ROW()-ROWS(Table1[])))</f>
        <v>Bay Study</v>
      </c>
      <c r="E1315" cm="1">
        <f t="array" ref="E1315">IF(ROW()&lt;=ROWS(Table1[]), INDEX(Table1[Station Code], ROW()), INDEX(Table2[Station], ROW()-ROWS(Table1[])))</f>
        <v>325</v>
      </c>
      <c r="F1315" t="str" cm="1">
        <f t="array" ref="F1315">IF(ROW()&lt;=ROWS(Table1[]), INDEX(Table1[Region], ROW()), INDEX(Table2[Region], ROW()-ROWS(Table1[])))</f>
        <v>Bay</v>
      </c>
      <c r="G1315" cm="1">
        <f t="array" ref="G1315">IF(ROW()&lt;=ROWS(Table1[]), INDEX(Table1[Subregion], ROW()), INDEX(Table2[Subregion], ROW()-ROWS(Table1[])))</f>
        <v>0</v>
      </c>
      <c r="H1315" t="str" cm="1">
        <f t="array" ref="H1315">IF(ROW()&lt;=ROWS(Table1[]), INDEX(Table1[Stratum], ROW()), INDEX(Table2[Stratum], ROW()-ROWS(Table1[])))</f>
        <v>Bay</v>
      </c>
      <c r="I1315" cm="1">
        <f t="array" ref="I1315">IF(ROW()&lt;=ROWS(Table1[]), INDEX(Table1[Fork Length], ROW()), INDEX(Table2[Length], ROW()-ROWS(Table1[])))</f>
        <v>103</v>
      </c>
      <c r="J1315" cm="1">
        <f t="array" ref="J1315">IF(ROW()&lt;=ROWS(Table1[]), INDEX(Table1[Catch], ROW()), INDEX(Table2[Frequency], ROW()-ROWS(Table1[])))</f>
        <v>1</v>
      </c>
      <c r="K1315" t="str" cm="1">
        <f t="array" ref="K1315">IF(ROW()&lt;=ROWS(Table1[]), INDEX(Table1[Life Stage], ROW()), INDEX(Table2[Life Stage], ROW()-ROWS(Table1[])))</f>
        <v>Adult</v>
      </c>
      <c r="L1315" s="50" cm="1">
        <f t="array" ref="L1315">IF(ROW()&lt;=ROWS(Table1[]), INDEX(Table1[SalvageSum], ROW()), INDEX(Table2[SalvageSum], ROW()-ROWS(Table1[])))</f>
        <v>0</v>
      </c>
      <c r="M1315" s="50" cm="1">
        <f t="array" ref="M1315">IF(ROW()&lt;=ROWS(Table1[]), INDEX(Table1[ExpSalv], ROW()), INDEX(Table2[ExpSalv], ROW()-ROWS(Table1[])))</f>
        <v>0</v>
      </c>
      <c r="N1315" t="str" cm="1">
        <f t="array" ref="N1315">IF(ROW()&lt;=ROWS(Table1[]), INDEX(Table1[Agency], ROW()), INDEX(Table2[Agency], ROW()-ROWS(Table1[])))</f>
        <v>CDFW</v>
      </c>
      <c r="O1315" cm="1">
        <f t="array" ref="O1315">IF(ROW()&lt;=ROWS(Table1[]), INDEX(Table1[Notes], ROW()), INDEX(Table2[Comments], ROW()-ROWS(Table1[])))</f>
        <v>0</v>
      </c>
    </row>
    <row r="1316" spans="1:15" x14ac:dyDescent="0.25">
      <c r="A1316" cm="1">
        <f t="array" ref="A1316">IF(ROW()&lt;=ROWS(Table1[]), INDEX(Table1[SurveyNo], ROW()), INDEX(Table2[SurveyNo], ROW()-ROWS(Table1[])))</f>
        <v>12</v>
      </c>
      <c r="B1316" s="77" cm="1">
        <f t="array" ref="B1316">IF(ROW()&lt;=ROWS(Table1[]), INDEX(Table1[Date], ROW()), INDEX(Table2[Date], ROW()-ROWS(Table1[])))</f>
        <v>0</v>
      </c>
      <c r="C1316" cm="1">
        <f t="array" ref="C1316">IF(ROW()&lt;=ROWS(Table1[]), INDEX(Table1[SampleID], ROW()), INDEX(Table2[SampleID], ROW()-ROWS(Table1[])))</f>
        <v>0</v>
      </c>
      <c r="D1316" t="str" cm="1">
        <f t="array" ref="D1316">IF(ROW()&lt;=ROWS(Table1[]), INDEX(Table1[Survey], ROW()), INDEX(Table2[Survey], ROW()-ROWS(Table1[])))</f>
        <v>Bay Study</v>
      </c>
      <c r="E1316" cm="1">
        <f t="array" ref="E1316">IF(ROW()&lt;=ROWS(Table1[]), INDEX(Table1[Station Code], ROW()), INDEX(Table2[Station], ROW()-ROWS(Table1[])))</f>
        <v>325</v>
      </c>
      <c r="F1316" t="str" cm="1">
        <f t="array" ref="F1316">IF(ROW()&lt;=ROWS(Table1[]), INDEX(Table1[Region], ROW()), INDEX(Table2[Region], ROW()-ROWS(Table1[])))</f>
        <v>Bay</v>
      </c>
      <c r="G1316" cm="1">
        <f t="array" ref="G1316">IF(ROW()&lt;=ROWS(Table1[]), INDEX(Table1[Subregion], ROW()), INDEX(Table2[Subregion], ROW()-ROWS(Table1[])))</f>
        <v>0</v>
      </c>
      <c r="H1316" t="str" cm="1">
        <f t="array" ref="H1316">IF(ROW()&lt;=ROWS(Table1[]), INDEX(Table1[Stratum], ROW()), INDEX(Table2[Stratum], ROW()-ROWS(Table1[])))</f>
        <v>Bay</v>
      </c>
      <c r="I1316" cm="1">
        <f t="array" ref="I1316">IF(ROW()&lt;=ROWS(Table1[]), INDEX(Table1[Fork Length], ROW()), INDEX(Table2[Length], ROW()-ROWS(Table1[])))</f>
        <v>102</v>
      </c>
      <c r="J1316" cm="1">
        <f t="array" ref="J1316">IF(ROW()&lt;=ROWS(Table1[]), INDEX(Table1[Catch], ROW()), INDEX(Table2[Frequency], ROW()-ROWS(Table1[])))</f>
        <v>1</v>
      </c>
      <c r="K1316" t="str" cm="1">
        <f t="array" ref="K1316">IF(ROW()&lt;=ROWS(Table1[]), INDEX(Table1[Life Stage], ROW()), INDEX(Table2[Life Stage], ROW()-ROWS(Table1[])))</f>
        <v>Adult</v>
      </c>
      <c r="L1316" s="50" cm="1">
        <f t="array" ref="L1316">IF(ROW()&lt;=ROWS(Table1[]), INDEX(Table1[SalvageSum], ROW()), INDEX(Table2[SalvageSum], ROW()-ROWS(Table1[])))</f>
        <v>0</v>
      </c>
      <c r="M1316" s="50" cm="1">
        <f t="array" ref="M1316">IF(ROW()&lt;=ROWS(Table1[]), INDEX(Table1[ExpSalv], ROW()), INDEX(Table2[ExpSalv], ROW()-ROWS(Table1[])))</f>
        <v>0</v>
      </c>
      <c r="N1316" t="str" cm="1">
        <f t="array" ref="N1316">IF(ROW()&lt;=ROWS(Table1[]), INDEX(Table1[Agency], ROW()), INDEX(Table2[Agency], ROW()-ROWS(Table1[])))</f>
        <v>CDFW</v>
      </c>
      <c r="O1316" cm="1">
        <f t="array" ref="O1316">IF(ROW()&lt;=ROWS(Table1[]), INDEX(Table1[Notes], ROW()), INDEX(Table2[Comments], ROW()-ROWS(Table1[])))</f>
        <v>0</v>
      </c>
    </row>
    <row r="1317" spans="1:15" x14ac:dyDescent="0.25">
      <c r="A1317" cm="1">
        <f t="array" ref="A1317">IF(ROW()&lt;=ROWS(Table1[]), INDEX(Table1[SurveyNo], ROW()), INDEX(Table2[SurveyNo], ROW()-ROWS(Table1[])))</f>
        <v>12</v>
      </c>
      <c r="B1317" s="77" cm="1">
        <f t="array" ref="B1317">IF(ROW()&lt;=ROWS(Table1[]), INDEX(Table1[Date], ROW()), INDEX(Table2[Date], ROW()-ROWS(Table1[])))</f>
        <v>0</v>
      </c>
      <c r="C1317" cm="1">
        <f t="array" ref="C1317">IF(ROW()&lt;=ROWS(Table1[]), INDEX(Table1[SampleID], ROW()), INDEX(Table2[SampleID], ROW()-ROWS(Table1[])))</f>
        <v>0</v>
      </c>
      <c r="D1317" t="str" cm="1">
        <f t="array" ref="D1317">IF(ROW()&lt;=ROWS(Table1[]), INDEX(Table1[Survey], ROW()), INDEX(Table2[Survey], ROW()-ROWS(Table1[])))</f>
        <v>Bay Study</v>
      </c>
      <c r="E1317" cm="1">
        <f t="array" ref="E1317">IF(ROW()&lt;=ROWS(Table1[]), INDEX(Table1[Station Code], ROW()), INDEX(Table2[Station], ROW()-ROWS(Table1[])))</f>
        <v>325</v>
      </c>
      <c r="F1317" t="str" cm="1">
        <f t="array" ref="F1317">IF(ROW()&lt;=ROWS(Table1[]), INDEX(Table1[Region], ROW()), INDEX(Table2[Region], ROW()-ROWS(Table1[])))</f>
        <v>Bay</v>
      </c>
      <c r="G1317" cm="1">
        <f t="array" ref="G1317">IF(ROW()&lt;=ROWS(Table1[]), INDEX(Table1[Subregion], ROW()), INDEX(Table2[Subregion], ROW()-ROWS(Table1[])))</f>
        <v>0</v>
      </c>
      <c r="H1317" t="str" cm="1">
        <f t="array" ref="H1317">IF(ROW()&lt;=ROWS(Table1[]), INDEX(Table1[Stratum], ROW()), INDEX(Table2[Stratum], ROW()-ROWS(Table1[])))</f>
        <v>Bay</v>
      </c>
      <c r="I1317" cm="1">
        <f t="array" ref="I1317">IF(ROW()&lt;=ROWS(Table1[]), INDEX(Table1[Fork Length], ROW()), INDEX(Table2[Length], ROW()-ROWS(Table1[])))</f>
        <v>98</v>
      </c>
      <c r="J1317" cm="1">
        <f t="array" ref="J1317">IF(ROW()&lt;=ROWS(Table1[]), INDEX(Table1[Catch], ROW()), INDEX(Table2[Frequency], ROW()-ROWS(Table1[])))</f>
        <v>1</v>
      </c>
      <c r="K1317" t="str" cm="1">
        <f t="array" ref="K1317">IF(ROW()&lt;=ROWS(Table1[]), INDEX(Table1[Life Stage], ROW()), INDEX(Table2[Life Stage], ROW()-ROWS(Table1[])))</f>
        <v>Adult</v>
      </c>
      <c r="L1317" s="50" cm="1">
        <f t="array" ref="L1317">IF(ROW()&lt;=ROWS(Table1[]), INDEX(Table1[SalvageSum], ROW()), INDEX(Table2[SalvageSum], ROW()-ROWS(Table1[])))</f>
        <v>0</v>
      </c>
      <c r="M1317" s="50" cm="1">
        <f t="array" ref="M1317">IF(ROW()&lt;=ROWS(Table1[]), INDEX(Table1[ExpSalv], ROW()), INDEX(Table2[ExpSalv], ROW()-ROWS(Table1[])))</f>
        <v>0</v>
      </c>
      <c r="N1317" t="str" cm="1">
        <f t="array" ref="N1317">IF(ROW()&lt;=ROWS(Table1[]), INDEX(Table1[Agency], ROW()), INDEX(Table2[Agency], ROW()-ROWS(Table1[])))</f>
        <v>CDFW</v>
      </c>
      <c r="O1317" cm="1">
        <f t="array" ref="O1317">IF(ROW()&lt;=ROWS(Table1[]), INDEX(Table1[Notes], ROW()), INDEX(Table2[Comments], ROW()-ROWS(Table1[])))</f>
        <v>0</v>
      </c>
    </row>
    <row r="1318" spans="1:15" x14ac:dyDescent="0.25">
      <c r="A1318" cm="1">
        <f t="array" ref="A1318">IF(ROW()&lt;=ROWS(Table1[]), INDEX(Table1[SurveyNo], ROW()), INDEX(Table2[SurveyNo], ROW()-ROWS(Table1[])))</f>
        <v>12</v>
      </c>
      <c r="B1318" s="77" cm="1">
        <f t="array" ref="B1318">IF(ROW()&lt;=ROWS(Table1[]), INDEX(Table1[Date], ROW()), INDEX(Table2[Date], ROW()-ROWS(Table1[])))</f>
        <v>0</v>
      </c>
      <c r="C1318" cm="1">
        <f t="array" ref="C1318">IF(ROW()&lt;=ROWS(Table1[]), INDEX(Table1[SampleID], ROW()), INDEX(Table2[SampleID], ROW()-ROWS(Table1[])))</f>
        <v>0</v>
      </c>
      <c r="D1318" t="str" cm="1">
        <f t="array" ref="D1318">IF(ROW()&lt;=ROWS(Table1[]), INDEX(Table1[Survey], ROW()), INDEX(Table2[Survey], ROW()-ROWS(Table1[])))</f>
        <v>Bay Study</v>
      </c>
      <c r="E1318" cm="1">
        <f t="array" ref="E1318">IF(ROW()&lt;=ROWS(Table1[]), INDEX(Table1[Station Code], ROW()), INDEX(Table2[Station], ROW()-ROWS(Table1[])))</f>
        <v>325</v>
      </c>
      <c r="F1318" t="str" cm="1">
        <f t="array" ref="F1318">IF(ROW()&lt;=ROWS(Table1[]), INDEX(Table1[Region], ROW()), INDEX(Table2[Region], ROW()-ROWS(Table1[])))</f>
        <v>Bay</v>
      </c>
      <c r="G1318" cm="1">
        <f t="array" ref="G1318">IF(ROW()&lt;=ROWS(Table1[]), INDEX(Table1[Subregion], ROW()), INDEX(Table2[Subregion], ROW()-ROWS(Table1[])))</f>
        <v>0</v>
      </c>
      <c r="H1318" t="str" cm="1">
        <f t="array" ref="H1318">IF(ROW()&lt;=ROWS(Table1[]), INDEX(Table1[Stratum], ROW()), INDEX(Table2[Stratum], ROW()-ROWS(Table1[])))</f>
        <v>Bay</v>
      </c>
      <c r="I1318" cm="1">
        <f t="array" ref="I1318">IF(ROW()&lt;=ROWS(Table1[]), INDEX(Table1[Fork Length], ROW()), INDEX(Table2[Length], ROW()-ROWS(Table1[])))</f>
        <v>96</v>
      </c>
      <c r="J1318" cm="1">
        <f t="array" ref="J1318">IF(ROW()&lt;=ROWS(Table1[]), INDEX(Table1[Catch], ROW()), INDEX(Table2[Frequency], ROW()-ROWS(Table1[])))</f>
        <v>1</v>
      </c>
      <c r="K1318" t="str" cm="1">
        <f t="array" ref="K1318">IF(ROW()&lt;=ROWS(Table1[]), INDEX(Table1[Life Stage], ROW()), INDEX(Table2[Life Stage], ROW()-ROWS(Table1[])))</f>
        <v>Adult</v>
      </c>
      <c r="L1318" s="50" cm="1">
        <f t="array" ref="L1318">IF(ROW()&lt;=ROWS(Table1[]), INDEX(Table1[SalvageSum], ROW()), INDEX(Table2[SalvageSum], ROW()-ROWS(Table1[])))</f>
        <v>0</v>
      </c>
      <c r="M1318" s="50" cm="1">
        <f t="array" ref="M1318">IF(ROW()&lt;=ROWS(Table1[]), INDEX(Table1[ExpSalv], ROW()), INDEX(Table2[ExpSalv], ROW()-ROWS(Table1[])))</f>
        <v>0</v>
      </c>
      <c r="N1318" t="str" cm="1">
        <f t="array" ref="N1318">IF(ROW()&lt;=ROWS(Table1[]), INDEX(Table1[Agency], ROW()), INDEX(Table2[Agency], ROW()-ROWS(Table1[])))</f>
        <v>CDFW</v>
      </c>
      <c r="O1318" cm="1">
        <f t="array" ref="O1318">IF(ROW()&lt;=ROWS(Table1[]), INDEX(Table1[Notes], ROW()), INDEX(Table2[Comments], ROW()-ROWS(Table1[])))</f>
        <v>0</v>
      </c>
    </row>
    <row r="1319" spans="1:15" x14ac:dyDescent="0.25">
      <c r="A1319" cm="1">
        <f t="array" ref="A1319">IF(ROW()&lt;=ROWS(Table1[]), INDEX(Table1[SurveyNo], ROW()), INDEX(Table2[SurveyNo], ROW()-ROWS(Table1[])))</f>
        <v>12</v>
      </c>
      <c r="B1319" s="77" cm="1">
        <f t="array" ref="B1319">IF(ROW()&lt;=ROWS(Table1[]), INDEX(Table1[Date], ROW()), INDEX(Table2[Date], ROW()-ROWS(Table1[])))</f>
        <v>0</v>
      </c>
      <c r="C1319" cm="1">
        <f t="array" ref="C1319">IF(ROW()&lt;=ROWS(Table1[]), INDEX(Table1[SampleID], ROW()), INDEX(Table2[SampleID], ROW()-ROWS(Table1[])))</f>
        <v>0</v>
      </c>
      <c r="D1319" t="str" cm="1">
        <f t="array" ref="D1319">IF(ROW()&lt;=ROWS(Table1[]), INDEX(Table1[Survey], ROW()), INDEX(Table2[Survey], ROW()-ROWS(Table1[])))</f>
        <v>Bay Study</v>
      </c>
      <c r="E1319" cm="1">
        <f t="array" ref="E1319">IF(ROW()&lt;=ROWS(Table1[]), INDEX(Table1[Station Code], ROW()), INDEX(Table2[Station], ROW()-ROWS(Table1[])))</f>
        <v>325</v>
      </c>
      <c r="F1319" t="str" cm="1">
        <f t="array" ref="F1319">IF(ROW()&lt;=ROWS(Table1[]), INDEX(Table1[Region], ROW()), INDEX(Table2[Region], ROW()-ROWS(Table1[])))</f>
        <v>Bay</v>
      </c>
      <c r="G1319" cm="1">
        <f t="array" ref="G1319">IF(ROW()&lt;=ROWS(Table1[]), INDEX(Table1[Subregion], ROW()), INDEX(Table2[Subregion], ROW()-ROWS(Table1[])))</f>
        <v>0</v>
      </c>
      <c r="H1319" t="str" cm="1">
        <f t="array" ref="H1319">IF(ROW()&lt;=ROWS(Table1[]), INDEX(Table1[Stratum], ROW()), INDEX(Table2[Stratum], ROW()-ROWS(Table1[])))</f>
        <v>Bay</v>
      </c>
      <c r="I1319" cm="1">
        <f t="array" ref="I1319">IF(ROW()&lt;=ROWS(Table1[]), INDEX(Table1[Fork Length], ROW()), INDEX(Table2[Length], ROW()-ROWS(Table1[])))</f>
        <v>93</v>
      </c>
      <c r="J1319" cm="1">
        <f t="array" ref="J1319">IF(ROW()&lt;=ROWS(Table1[]), INDEX(Table1[Catch], ROW()), INDEX(Table2[Frequency], ROW()-ROWS(Table1[])))</f>
        <v>1</v>
      </c>
      <c r="K1319" t="str" cm="1">
        <f t="array" ref="K1319">IF(ROW()&lt;=ROWS(Table1[]), INDEX(Table1[Life Stage], ROW()), INDEX(Table2[Life Stage], ROW()-ROWS(Table1[])))</f>
        <v>Adult</v>
      </c>
      <c r="L1319" s="50" cm="1">
        <f t="array" ref="L1319">IF(ROW()&lt;=ROWS(Table1[]), INDEX(Table1[SalvageSum], ROW()), INDEX(Table2[SalvageSum], ROW()-ROWS(Table1[])))</f>
        <v>0</v>
      </c>
      <c r="M1319" s="50" cm="1">
        <f t="array" ref="M1319">IF(ROW()&lt;=ROWS(Table1[]), INDEX(Table1[ExpSalv], ROW()), INDEX(Table2[ExpSalv], ROW()-ROWS(Table1[])))</f>
        <v>0</v>
      </c>
      <c r="N1319" t="str" cm="1">
        <f t="array" ref="N1319">IF(ROW()&lt;=ROWS(Table1[]), INDEX(Table1[Agency], ROW()), INDEX(Table2[Agency], ROW()-ROWS(Table1[])))</f>
        <v>CDFW</v>
      </c>
      <c r="O1319" cm="1">
        <f t="array" ref="O1319">IF(ROW()&lt;=ROWS(Table1[]), INDEX(Table1[Notes], ROW()), INDEX(Table2[Comments], ROW()-ROWS(Table1[])))</f>
        <v>0</v>
      </c>
    </row>
    <row r="1320" spans="1:15" x14ac:dyDescent="0.25">
      <c r="A1320" cm="1">
        <f t="array" ref="A1320">IF(ROW()&lt;=ROWS(Table1[]), INDEX(Table1[SurveyNo], ROW()), INDEX(Table2[SurveyNo], ROW()-ROWS(Table1[])))</f>
        <v>12</v>
      </c>
      <c r="B1320" s="77" cm="1">
        <f t="array" ref="B1320">IF(ROW()&lt;=ROWS(Table1[]), INDEX(Table1[Date], ROW()), INDEX(Table2[Date], ROW()-ROWS(Table1[])))</f>
        <v>0</v>
      </c>
      <c r="C1320" cm="1">
        <f t="array" ref="C1320">IF(ROW()&lt;=ROWS(Table1[]), INDEX(Table1[SampleID], ROW()), INDEX(Table2[SampleID], ROW()-ROWS(Table1[])))</f>
        <v>0</v>
      </c>
      <c r="D1320" t="str" cm="1">
        <f t="array" ref="D1320">IF(ROW()&lt;=ROWS(Table1[]), INDEX(Table1[Survey], ROW()), INDEX(Table2[Survey], ROW()-ROWS(Table1[])))</f>
        <v>Bay Study</v>
      </c>
      <c r="E1320" cm="1">
        <f t="array" ref="E1320">IF(ROW()&lt;=ROWS(Table1[]), INDEX(Table1[Station Code], ROW()), INDEX(Table2[Station], ROW()-ROWS(Table1[])))</f>
        <v>325</v>
      </c>
      <c r="F1320" t="str" cm="1">
        <f t="array" ref="F1320">IF(ROW()&lt;=ROWS(Table1[]), INDEX(Table1[Region], ROW()), INDEX(Table2[Region], ROW()-ROWS(Table1[])))</f>
        <v>Bay</v>
      </c>
      <c r="G1320" cm="1">
        <f t="array" ref="G1320">IF(ROW()&lt;=ROWS(Table1[]), INDEX(Table1[Subregion], ROW()), INDEX(Table2[Subregion], ROW()-ROWS(Table1[])))</f>
        <v>0</v>
      </c>
      <c r="H1320" t="str" cm="1">
        <f t="array" ref="H1320">IF(ROW()&lt;=ROWS(Table1[]), INDEX(Table1[Stratum], ROW()), INDEX(Table2[Stratum], ROW()-ROWS(Table1[])))</f>
        <v>Bay</v>
      </c>
      <c r="I1320" cm="1">
        <f t="array" ref="I1320">IF(ROW()&lt;=ROWS(Table1[]), INDEX(Table1[Fork Length], ROW()), INDEX(Table2[Length], ROW()-ROWS(Table1[])))</f>
        <v>92</v>
      </c>
      <c r="J1320" cm="1">
        <f t="array" ref="J1320">IF(ROW()&lt;=ROWS(Table1[]), INDEX(Table1[Catch], ROW()), INDEX(Table2[Frequency], ROW()-ROWS(Table1[])))</f>
        <v>1</v>
      </c>
      <c r="K1320" t="str" cm="1">
        <f t="array" ref="K1320">IF(ROW()&lt;=ROWS(Table1[]), INDEX(Table1[Life Stage], ROW()), INDEX(Table2[Life Stage], ROW()-ROWS(Table1[])))</f>
        <v>Adult</v>
      </c>
      <c r="L1320" s="50" cm="1">
        <f t="array" ref="L1320">IF(ROW()&lt;=ROWS(Table1[]), INDEX(Table1[SalvageSum], ROW()), INDEX(Table2[SalvageSum], ROW()-ROWS(Table1[])))</f>
        <v>0</v>
      </c>
      <c r="M1320" s="50" cm="1">
        <f t="array" ref="M1320">IF(ROW()&lt;=ROWS(Table1[]), INDEX(Table1[ExpSalv], ROW()), INDEX(Table2[ExpSalv], ROW()-ROWS(Table1[])))</f>
        <v>0</v>
      </c>
      <c r="N1320" t="str" cm="1">
        <f t="array" ref="N1320">IF(ROW()&lt;=ROWS(Table1[]), INDEX(Table1[Agency], ROW()), INDEX(Table2[Agency], ROW()-ROWS(Table1[])))</f>
        <v>CDFW</v>
      </c>
      <c r="O1320" cm="1">
        <f t="array" ref="O1320">IF(ROW()&lt;=ROWS(Table1[]), INDEX(Table1[Notes], ROW()), INDEX(Table2[Comments], ROW()-ROWS(Table1[])))</f>
        <v>0</v>
      </c>
    </row>
    <row r="1321" spans="1:15" x14ac:dyDescent="0.25">
      <c r="A1321" cm="1">
        <f t="array" ref="A1321">IF(ROW()&lt;=ROWS(Table1[]), INDEX(Table1[SurveyNo], ROW()), INDEX(Table2[SurveyNo], ROW()-ROWS(Table1[])))</f>
        <v>12</v>
      </c>
      <c r="B1321" s="77" cm="1">
        <f t="array" ref="B1321">IF(ROW()&lt;=ROWS(Table1[]), INDEX(Table1[Date], ROW()), INDEX(Table2[Date], ROW()-ROWS(Table1[])))</f>
        <v>0</v>
      </c>
      <c r="C1321" cm="1">
        <f t="array" ref="C1321">IF(ROW()&lt;=ROWS(Table1[]), INDEX(Table1[SampleID], ROW()), INDEX(Table2[SampleID], ROW()-ROWS(Table1[])))</f>
        <v>0</v>
      </c>
      <c r="D1321" t="str" cm="1">
        <f t="array" ref="D1321">IF(ROW()&lt;=ROWS(Table1[]), INDEX(Table1[Survey], ROW()), INDEX(Table2[Survey], ROW()-ROWS(Table1[])))</f>
        <v>Bay Study</v>
      </c>
      <c r="E1321" cm="1">
        <f t="array" ref="E1321">IF(ROW()&lt;=ROWS(Table1[]), INDEX(Table1[Station Code], ROW()), INDEX(Table2[Station], ROW()-ROWS(Table1[])))</f>
        <v>325</v>
      </c>
      <c r="F1321" t="str" cm="1">
        <f t="array" ref="F1321">IF(ROW()&lt;=ROWS(Table1[]), INDEX(Table1[Region], ROW()), INDEX(Table2[Region], ROW()-ROWS(Table1[])))</f>
        <v>Bay</v>
      </c>
      <c r="G1321" cm="1">
        <f t="array" ref="G1321">IF(ROW()&lt;=ROWS(Table1[]), INDEX(Table1[Subregion], ROW()), INDEX(Table2[Subregion], ROW()-ROWS(Table1[])))</f>
        <v>0</v>
      </c>
      <c r="H1321" t="str" cm="1">
        <f t="array" ref="H1321">IF(ROW()&lt;=ROWS(Table1[]), INDEX(Table1[Stratum], ROW()), INDEX(Table2[Stratum], ROW()-ROWS(Table1[])))</f>
        <v>Bay</v>
      </c>
      <c r="I1321" cm="1">
        <f t="array" ref="I1321">IF(ROW()&lt;=ROWS(Table1[]), INDEX(Table1[Fork Length], ROW()), INDEX(Table2[Length], ROW()-ROWS(Table1[])))</f>
        <v>67</v>
      </c>
      <c r="J1321" cm="1">
        <f t="array" ref="J1321">IF(ROW()&lt;=ROWS(Table1[]), INDEX(Table1[Catch], ROW()), INDEX(Table2[Frequency], ROW()-ROWS(Table1[])))</f>
        <v>1</v>
      </c>
      <c r="K1321" t="str" cm="1">
        <f t="array" ref="K1321">IF(ROW()&lt;=ROWS(Table1[]), INDEX(Table1[Life Stage], ROW()), INDEX(Table2[Life Stage], ROW()-ROWS(Table1[])))</f>
        <v>Juvenile</v>
      </c>
      <c r="L1321" s="50" cm="1">
        <f t="array" ref="L1321">IF(ROW()&lt;=ROWS(Table1[]), INDEX(Table1[SalvageSum], ROW()), INDEX(Table2[SalvageSum], ROW()-ROWS(Table1[])))</f>
        <v>0</v>
      </c>
      <c r="M1321" s="50" cm="1">
        <f t="array" ref="M1321">IF(ROW()&lt;=ROWS(Table1[]), INDEX(Table1[ExpSalv], ROW()), INDEX(Table2[ExpSalv], ROW()-ROWS(Table1[])))</f>
        <v>0</v>
      </c>
      <c r="N1321" t="str" cm="1">
        <f t="array" ref="N1321">IF(ROW()&lt;=ROWS(Table1[]), INDEX(Table1[Agency], ROW()), INDEX(Table2[Agency], ROW()-ROWS(Table1[])))</f>
        <v>CDFW</v>
      </c>
      <c r="O1321" cm="1">
        <f t="array" ref="O1321">IF(ROW()&lt;=ROWS(Table1[]), INDEX(Table1[Notes], ROW()), INDEX(Table2[Comments], ROW()-ROWS(Table1[])))</f>
        <v>0</v>
      </c>
    </row>
    <row r="1322" spans="1:15" x14ac:dyDescent="0.25">
      <c r="A1322" cm="1">
        <f t="array" ref="A1322">IF(ROW()&lt;=ROWS(Table1[]), INDEX(Table1[SurveyNo], ROW()), INDEX(Table2[SurveyNo], ROW()-ROWS(Table1[])))</f>
        <v>12</v>
      </c>
      <c r="B1322" s="77" cm="1">
        <f t="array" ref="B1322">IF(ROW()&lt;=ROWS(Table1[]), INDEX(Table1[Date], ROW()), INDEX(Table2[Date], ROW()-ROWS(Table1[])))</f>
        <v>0</v>
      </c>
      <c r="C1322" cm="1">
        <f t="array" ref="C1322">IF(ROW()&lt;=ROWS(Table1[]), INDEX(Table1[SampleID], ROW()), INDEX(Table2[SampleID], ROW()-ROWS(Table1[])))</f>
        <v>0</v>
      </c>
      <c r="D1322" t="str" cm="1">
        <f t="array" ref="D1322">IF(ROW()&lt;=ROWS(Table1[]), INDEX(Table1[Survey], ROW()), INDEX(Table2[Survey], ROW()-ROWS(Table1[])))</f>
        <v>Bay Study</v>
      </c>
      <c r="E1322" cm="1">
        <f t="array" ref="E1322">IF(ROW()&lt;=ROWS(Table1[]), INDEX(Table1[Station Code], ROW()), INDEX(Table2[Station], ROW()-ROWS(Table1[])))</f>
        <v>325</v>
      </c>
      <c r="F1322" t="str" cm="1">
        <f t="array" ref="F1322">IF(ROW()&lt;=ROWS(Table1[]), INDEX(Table1[Region], ROW()), INDEX(Table2[Region], ROW()-ROWS(Table1[])))</f>
        <v>Bay</v>
      </c>
      <c r="G1322" cm="1">
        <f t="array" ref="G1322">IF(ROW()&lt;=ROWS(Table1[]), INDEX(Table1[Subregion], ROW()), INDEX(Table2[Subregion], ROW()-ROWS(Table1[])))</f>
        <v>0</v>
      </c>
      <c r="H1322" t="str" cm="1">
        <f t="array" ref="H1322">IF(ROW()&lt;=ROWS(Table1[]), INDEX(Table1[Stratum], ROW()), INDEX(Table2[Stratum], ROW()-ROWS(Table1[])))</f>
        <v>Bay</v>
      </c>
      <c r="I1322" cm="1">
        <f t="array" ref="I1322">IF(ROW()&lt;=ROWS(Table1[]), INDEX(Table1[Fork Length], ROW()), INDEX(Table2[Length], ROW()-ROWS(Table1[])))</f>
        <v>64</v>
      </c>
      <c r="J1322" cm="1">
        <f t="array" ref="J1322">IF(ROW()&lt;=ROWS(Table1[]), INDEX(Table1[Catch], ROW()), INDEX(Table2[Frequency], ROW()-ROWS(Table1[])))</f>
        <v>2</v>
      </c>
      <c r="K1322" t="str" cm="1">
        <f t="array" ref="K1322">IF(ROW()&lt;=ROWS(Table1[]), INDEX(Table1[Life Stage], ROW()), INDEX(Table2[Life Stage], ROW()-ROWS(Table1[])))</f>
        <v>Juvenile</v>
      </c>
      <c r="L1322" s="50" cm="1">
        <f t="array" ref="L1322">IF(ROW()&lt;=ROWS(Table1[]), INDEX(Table1[SalvageSum], ROW()), INDEX(Table2[SalvageSum], ROW()-ROWS(Table1[])))</f>
        <v>0</v>
      </c>
      <c r="M1322" s="50" cm="1">
        <f t="array" ref="M1322">IF(ROW()&lt;=ROWS(Table1[]), INDEX(Table1[ExpSalv], ROW()), INDEX(Table2[ExpSalv], ROW()-ROWS(Table1[])))</f>
        <v>0</v>
      </c>
      <c r="N1322" t="str" cm="1">
        <f t="array" ref="N1322">IF(ROW()&lt;=ROWS(Table1[]), INDEX(Table1[Agency], ROW()), INDEX(Table2[Agency], ROW()-ROWS(Table1[])))</f>
        <v>CDFW</v>
      </c>
      <c r="O1322" cm="1">
        <f t="array" ref="O1322">IF(ROW()&lt;=ROWS(Table1[]), INDEX(Table1[Notes], ROW()), INDEX(Table2[Comments], ROW()-ROWS(Table1[])))</f>
        <v>0</v>
      </c>
    </row>
    <row r="1323" spans="1:15" x14ac:dyDescent="0.25">
      <c r="A1323" cm="1">
        <f t="array" ref="A1323">IF(ROW()&lt;=ROWS(Table1[]), INDEX(Table1[SurveyNo], ROW()), INDEX(Table2[SurveyNo], ROW()-ROWS(Table1[])))</f>
        <v>12</v>
      </c>
      <c r="B1323" s="77" cm="1">
        <f t="array" ref="B1323">IF(ROW()&lt;=ROWS(Table1[]), INDEX(Table1[Date], ROW()), INDEX(Table2[Date], ROW()-ROWS(Table1[])))</f>
        <v>0</v>
      </c>
      <c r="C1323" cm="1">
        <f t="array" ref="C1323">IF(ROW()&lt;=ROWS(Table1[]), INDEX(Table1[SampleID], ROW()), INDEX(Table2[SampleID], ROW()-ROWS(Table1[])))</f>
        <v>0</v>
      </c>
      <c r="D1323" t="str" cm="1">
        <f t="array" ref="D1323">IF(ROW()&lt;=ROWS(Table1[]), INDEX(Table1[Survey], ROW()), INDEX(Table2[Survey], ROW()-ROWS(Table1[])))</f>
        <v>Bay Study</v>
      </c>
      <c r="E1323" cm="1">
        <f t="array" ref="E1323">IF(ROW()&lt;=ROWS(Table1[]), INDEX(Table1[Station Code], ROW()), INDEX(Table2[Station], ROW()-ROWS(Table1[])))</f>
        <v>325</v>
      </c>
      <c r="F1323" t="str" cm="1">
        <f t="array" ref="F1323">IF(ROW()&lt;=ROWS(Table1[]), INDEX(Table1[Region], ROW()), INDEX(Table2[Region], ROW()-ROWS(Table1[])))</f>
        <v>Bay</v>
      </c>
      <c r="G1323" cm="1">
        <f t="array" ref="G1323">IF(ROW()&lt;=ROWS(Table1[]), INDEX(Table1[Subregion], ROW()), INDEX(Table2[Subregion], ROW()-ROWS(Table1[])))</f>
        <v>0</v>
      </c>
      <c r="H1323" t="str" cm="1">
        <f t="array" ref="H1323">IF(ROW()&lt;=ROWS(Table1[]), INDEX(Table1[Stratum], ROW()), INDEX(Table2[Stratum], ROW()-ROWS(Table1[])))</f>
        <v>Bay</v>
      </c>
      <c r="I1323" cm="1">
        <f t="array" ref="I1323">IF(ROW()&lt;=ROWS(Table1[]), INDEX(Table1[Fork Length], ROW()), INDEX(Table2[Length], ROW()-ROWS(Table1[])))</f>
        <v>62</v>
      </c>
      <c r="J1323" cm="1">
        <f t="array" ref="J1323">IF(ROW()&lt;=ROWS(Table1[]), INDEX(Table1[Catch], ROW()), INDEX(Table2[Frequency], ROW()-ROWS(Table1[])))</f>
        <v>1</v>
      </c>
      <c r="K1323" t="str" cm="1">
        <f t="array" ref="K1323">IF(ROW()&lt;=ROWS(Table1[]), INDEX(Table1[Life Stage], ROW()), INDEX(Table2[Life Stage], ROW()-ROWS(Table1[])))</f>
        <v>Juvenile</v>
      </c>
      <c r="L1323" s="50" cm="1">
        <f t="array" ref="L1323">IF(ROW()&lt;=ROWS(Table1[]), INDEX(Table1[SalvageSum], ROW()), INDEX(Table2[SalvageSum], ROW()-ROWS(Table1[])))</f>
        <v>0</v>
      </c>
      <c r="M1323" s="50" cm="1">
        <f t="array" ref="M1323">IF(ROW()&lt;=ROWS(Table1[]), INDEX(Table1[ExpSalv], ROW()), INDEX(Table2[ExpSalv], ROW()-ROWS(Table1[])))</f>
        <v>0</v>
      </c>
      <c r="N1323" t="str" cm="1">
        <f t="array" ref="N1323">IF(ROW()&lt;=ROWS(Table1[]), INDEX(Table1[Agency], ROW()), INDEX(Table2[Agency], ROW()-ROWS(Table1[])))</f>
        <v>CDFW</v>
      </c>
      <c r="O1323" cm="1">
        <f t="array" ref="O1323">IF(ROW()&lt;=ROWS(Table1[]), INDEX(Table1[Notes], ROW()), INDEX(Table2[Comments], ROW()-ROWS(Table1[])))</f>
        <v>0</v>
      </c>
    </row>
    <row r="1324" spans="1:15" x14ac:dyDescent="0.25">
      <c r="A1324" cm="1">
        <f t="array" ref="A1324">IF(ROW()&lt;=ROWS(Table1[]), INDEX(Table1[SurveyNo], ROW()), INDEX(Table2[SurveyNo], ROW()-ROWS(Table1[])))</f>
        <v>12</v>
      </c>
      <c r="B1324" s="77" cm="1">
        <f t="array" ref="B1324">IF(ROW()&lt;=ROWS(Table1[]), INDEX(Table1[Date], ROW()), INDEX(Table2[Date], ROW()-ROWS(Table1[])))</f>
        <v>0</v>
      </c>
      <c r="C1324" cm="1">
        <f t="array" ref="C1324">IF(ROW()&lt;=ROWS(Table1[]), INDEX(Table1[SampleID], ROW()), INDEX(Table2[SampleID], ROW()-ROWS(Table1[])))</f>
        <v>0</v>
      </c>
      <c r="D1324" t="str" cm="1">
        <f t="array" ref="D1324">IF(ROW()&lt;=ROWS(Table1[]), INDEX(Table1[Survey], ROW()), INDEX(Table2[Survey], ROW()-ROWS(Table1[])))</f>
        <v>Bay Study</v>
      </c>
      <c r="E1324" cm="1">
        <f t="array" ref="E1324">IF(ROW()&lt;=ROWS(Table1[]), INDEX(Table1[Station Code], ROW()), INDEX(Table2[Station], ROW()-ROWS(Table1[])))</f>
        <v>325</v>
      </c>
      <c r="F1324" t="str" cm="1">
        <f t="array" ref="F1324">IF(ROW()&lt;=ROWS(Table1[]), INDEX(Table1[Region], ROW()), INDEX(Table2[Region], ROW()-ROWS(Table1[])))</f>
        <v>Bay</v>
      </c>
      <c r="G1324" cm="1">
        <f t="array" ref="G1324">IF(ROW()&lt;=ROWS(Table1[]), INDEX(Table1[Subregion], ROW()), INDEX(Table2[Subregion], ROW()-ROWS(Table1[])))</f>
        <v>0</v>
      </c>
      <c r="H1324" t="str" cm="1">
        <f t="array" ref="H1324">IF(ROW()&lt;=ROWS(Table1[]), INDEX(Table1[Stratum], ROW()), INDEX(Table2[Stratum], ROW()-ROWS(Table1[])))</f>
        <v>Bay</v>
      </c>
      <c r="I1324" cm="1">
        <f t="array" ref="I1324">IF(ROW()&lt;=ROWS(Table1[]), INDEX(Table1[Fork Length], ROW()), INDEX(Table2[Length], ROW()-ROWS(Table1[])))</f>
        <v>61</v>
      </c>
      <c r="J1324" cm="1">
        <f t="array" ref="J1324">IF(ROW()&lt;=ROWS(Table1[]), INDEX(Table1[Catch], ROW()), INDEX(Table2[Frequency], ROW()-ROWS(Table1[])))</f>
        <v>2</v>
      </c>
      <c r="K1324" t="str" cm="1">
        <f t="array" ref="K1324">IF(ROW()&lt;=ROWS(Table1[]), INDEX(Table1[Life Stage], ROW()), INDEX(Table2[Life Stage], ROW()-ROWS(Table1[])))</f>
        <v>Juvenile</v>
      </c>
      <c r="L1324" s="50" cm="1">
        <f t="array" ref="L1324">IF(ROW()&lt;=ROWS(Table1[]), INDEX(Table1[SalvageSum], ROW()), INDEX(Table2[SalvageSum], ROW()-ROWS(Table1[])))</f>
        <v>0</v>
      </c>
      <c r="M1324" s="50" cm="1">
        <f t="array" ref="M1324">IF(ROW()&lt;=ROWS(Table1[]), INDEX(Table1[ExpSalv], ROW()), INDEX(Table2[ExpSalv], ROW()-ROWS(Table1[])))</f>
        <v>0</v>
      </c>
      <c r="N1324" t="str" cm="1">
        <f t="array" ref="N1324">IF(ROW()&lt;=ROWS(Table1[]), INDEX(Table1[Agency], ROW()), INDEX(Table2[Agency], ROW()-ROWS(Table1[])))</f>
        <v>CDFW</v>
      </c>
      <c r="O1324" cm="1">
        <f t="array" ref="O1324">IF(ROW()&lt;=ROWS(Table1[]), INDEX(Table1[Notes], ROW()), INDEX(Table2[Comments], ROW()-ROWS(Table1[])))</f>
        <v>0</v>
      </c>
    </row>
    <row r="1325" spans="1:15" x14ac:dyDescent="0.25">
      <c r="A1325" cm="1">
        <f t="array" ref="A1325">IF(ROW()&lt;=ROWS(Table1[]), INDEX(Table1[SurveyNo], ROW()), INDEX(Table2[SurveyNo], ROW()-ROWS(Table1[])))</f>
        <v>12</v>
      </c>
      <c r="B1325" s="77" cm="1">
        <f t="array" ref="B1325">IF(ROW()&lt;=ROWS(Table1[]), INDEX(Table1[Date], ROW()), INDEX(Table2[Date], ROW()-ROWS(Table1[])))</f>
        <v>0</v>
      </c>
      <c r="C1325" cm="1">
        <f t="array" ref="C1325">IF(ROW()&lt;=ROWS(Table1[]), INDEX(Table1[SampleID], ROW()), INDEX(Table2[SampleID], ROW()-ROWS(Table1[])))</f>
        <v>0</v>
      </c>
      <c r="D1325" t="str" cm="1">
        <f t="array" ref="D1325">IF(ROW()&lt;=ROWS(Table1[]), INDEX(Table1[Survey], ROW()), INDEX(Table2[Survey], ROW()-ROWS(Table1[])))</f>
        <v>Bay Study</v>
      </c>
      <c r="E1325" cm="1">
        <f t="array" ref="E1325">IF(ROW()&lt;=ROWS(Table1[]), INDEX(Table1[Station Code], ROW()), INDEX(Table2[Station], ROW()-ROWS(Table1[])))</f>
        <v>325</v>
      </c>
      <c r="F1325" t="str" cm="1">
        <f t="array" ref="F1325">IF(ROW()&lt;=ROWS(Table1[]), INDEX(Table1[Region], ROW()), INDEX(Table2[Region], ROW()-ROWS(Table1[])))</f>
        <v>Bay</v>
      </c>
      <c r="G1325" cm="1">
        <f t="array" ref="G1325">IF(ROW()&lt;=ROWS(Table1[]), INDEX(Table1[Subregion], ROW()), INDEX(Table2[Subregion], ROW()-ROWS(Table1[])))</f>
        <v>0</v>
      </c>
      <c r="H1325" t="str" cm="1">
        <f t="array" ref="H1325">IF(ROW()&lt;=ROWS(Table1[]), INDEX(Table1[Stratum], ROW()), INDEX(Table2[Stratum], ROW()-ROWS(Table1[])))</f>
        <v>Bay</v>
      </c>
      <c r="I1325" cm="1">
        <f t="array" ref="I1325">IF(ROW()&lt;=ROWS(Table1[]), INDEX(Table1[Fork Length], ROW()), INDEX(Table2[Length], ROW()-ROWS(Table1[])))</f>
        <v>61</v>
      </c>
      <c r="J1325" cm="1">
        <f t="array" ref="J1325">IF(ROW()&lt;=ROWS(Table1[]), INDEX(Table1[Catch], ROW()), INDEX(Table2[Frequency], ROW()-ROWS(Table1[])))</f>
        <v>3</v>
      </c>
      <c r="K1325" t="str" cm="1">
        <f t="array" ref="K1325">IF(ROW()&lt;=ROWS(Table1[]), INDEX(Table1[Life Stage], ROW()), INDEX(Table2[Life Stage], ROW()-ROWS(Table1[])))</f>
        <v>Juvenile</v>
      </c>
      <c r="L1325" s="50" cm="1">
        <f t="array" ref="L1325">IF(ROW()&lt;=ROWS(Table1[]), INDEX(Table1[SalvageSum], ROW()), INDEX(Table2[SalvageSum], ROW()-ROWS(Table1[])))</f>
        <v>0</v>
      </c>
      <c r="M1325" s="50" cm="1">
        <f t="array" ref="M1325">IF(ROW()&lt;=ROWS(Table1[]), INDEX(Table1[ExpSalv], ROW()), INDEX(Table2[ExpSalv], ROW()-ROWS(Table1[])))</f>
        <v>0</v>
      </c>
      <c r="N1325" t="str" cm="1">
        <f t="array" ref="N1325">IF(ROW()&lt;=ROWS(Table1[]), INDEX(Table1[Agency], ROW()), INDEX(Table2[Agency], ROW()-ROWS(Table1[])))</f>
        <v>CDFW</v>
      </c>
      <c r="O1325" cm="1">
        <f t="array" ref="O1325">IF(ROW()&lt;=ROWS(Table1[]), INDEX(Table1[Notes], ROW()), INDEX(Table2[Comments], ROW()-ROWS(Table1[])))</f>
        <v>0</v>
      </c>
    </row>
    <row r="1326" spans="1:15" x14ac:dyDescent="0.25">
      <c r="A1326" cm="1">
        <f t="array" ref="A1326">IF(ROW()&lt;=ROWS(Table1[]), INDEX(Table1[SurveyNo], ROW()), INDEX(Table2[SurveyNo], ROW()-ROWS(Table1[])))</f>
        <v>12</v>
      </c>
      <c r="B1326" s="77" cm="1">
        <f t="array" ref="B1326">IF(ROW()&lt;=ROWS(Table1[]), INDEX(Table1[Date], ROW()), INDEX(Table2[Date], ROW()-ROWS(Table1[])))</f>
        <v>0</v>
      </c>
      <c r="C1326" cm="1">
        <f t="array" ref="C1326">IF(ROW()&lt;=ROWS(Table1[]), INDEX(Table1[SampleID], ROW()), INDEX(Table2[SampleID], ROW()-ROWS(Table1[])))</f>
        <v>0</v>
      </c>
      <c r="D1326" t="str" cm="1">
        <f t="array" ref="D1326">IF(ROW()&lt;=ROWS(Table1[]), INDEX(Table1[Survey], ROW()), INDEX(Table2[Survey], ROW()-ROWS(Table1[])))</f>
        <v>Bay Study</v>
      </c>
      <c r="E1326" cm="1">
        <f t="array" ref="E1326">IF(ROW()&lt;=ROWS(Table1[]), INDEX(Table1[Station Code], ROW()), INDEX(Table2[Station], ROW()-ROWS(Table1[])))</f>
        <v>325</v>
      </c>
      <c r="F1326" t="str" cm="1">
        <f t="array" ref="F1326">IF(ROW()&lt;=ROWS(Table1[]), INDEX(Table1[Region], ROW()), INDEX(Table2[Region], ROW()-ROWS(Table1[])))</f>
        <v>Bay</v>
      </c>
      <c r="G1326" cm="1">
        <f t="array" ref="G1326">IF(ROW()&lt;=ROWS(Table1[]), INDEX(Table1[Subregion], ROW()), INDEX(Table2[Subregion], ROW()-ROWS(Table1[])))</f>
        <v>0</v>
      </c>
      <c r="H1326" t="str" cm="1">
        <f t="array" ref="H1326">IF(ROW()&lt;=ROWS(Table1[]), INDEX(Table1[Stratum], ROW()), INDEX(Table2[Stratum], ROW()-ROWS(Table1[])))</f>
        <v>Bay</v>
      </c>
      <c r="I1326" cm="1">
        <f t="array" ref="I1326">IF(ROW()&lt;=ROWS(Table1[]), INDEX(Table1[Fork Length], ROW()), INDEX(Table2[Length], ROW()-ROWS(Table1[])))</f>
        <v>60</v>
      </c>
      <c r="J1326" cm="1">
        <f t="array" ref="J1326">IF(ROW()&lt;=ROWS(Table1[]), INDEX(Table1[Catch], ROW()), INDEX(Table2[Frequency], ROW()-ROWS(Table1[])))</f>
        <v>1</v>
      </c>
      <c r="K1326" t="str" cm="1">
        <f t="array" ref="K1326">IF(ROW()&lt;=ROWS(Table1[]), INDEX(Table1[Life Stage], ROW()), INDEX(Table2[Life Stage], ROW()-ROWS(Table1[])))</f>
        <v>Juvenile</v>
      </c>
      <c r="L1326" s="50" cm="1">
        <f t="array" ref="L1326">IF(ROW()&lt;=ROWS(Table1[]), INDEX(Table1[SalvageSum], ROW()), INDEX(Table2[SalvageSum], ROW()-ROWS(Table1[])))</f>
        <v>0</v>
      </c>
      <c r="M1326" s="50" cm="1">
        <f t="array" ref="M1326">IF(ROW()&lt;=ROWS(Table1[]), INDEX(Table1[ExpSalv], ROW()), INDEX(Table2[ExpSalv], ROW()-ROWS(Table1[])))</f>
        <v>0</v>
      </c>
      <c r="N1326" t="str" cm="1">
        <f t="array" ref="N1326">IF(ROW()&lt;=ROWS(Table1[]), INDEX(Table1[Agency], ROW()), INDEX(Table2[Agency], ROW()-ROWS(Table1[])))</f>
        <v>CDFW</v>
      </c>
      <c r="O1326" cm="1">
        <f t="array" ref="O1326">IF(ROW()&lt;=ROWS(Table1[]), INDEX(Table1[Notes], ROW()), INDEX(Table2[Comments], ROW()-ROWS(Table1[])))</f>
        <v>0</v>
      </c>
    </row>
    <row r="1327" spans="1:15" x14ac:dyDescent="0.25">
      <c r="A1327" cm="1">
        <f t="array" ref="A1327">IF(ROW()&lt;=ROWS(Table1[]), INDEX(Table1[SurveyNo], ROW()), INDEX(Table2[SurveyNo], ROW()-ROWS(Table1[])))</f>
        <v>12</v>
      </c>
      <c r="B1327" s="77" cm="1">
        <f t="array" ref="B1327">IF(ROW()&lt;=ROWS(Table1[]), INDEX(Table1[Date], ROW()), INDEX(Table2[Date], ROW()-ROWS(Table1[])))</f>
        <v>0</v>
      </c>
      <c r="C1327" cm="1">
        <f t="array" ref="C1327">IF(ROW()&lt;=ROWS(Table1[]), INDEX(Table1[SampleID], ROW()), INDEX(Table2[SampleID], ROW()-ROWS(Table1[])))</f>
        <v>0</v>
      </c>
      <c r="D1327" t="str" cm="1">
        <f t="array" ref="D1327">IF(ROW()&lt;=ROWS(Table1[]), INDEX(Table1[Survey], ROW()), INDEX(Table2[Survey], ROW()-ROWS(Table1[])))</f>
        <v>Bay Study</v>
      </c>
      <c r="E1327" cm="1">
        <f t="array" ref="E1327">IF(ROW()&lt;=ROWS(Table1[]), INDEX(Table1[Station Code], ROW()), INDEX(Table2[Station], ROW()-ROWS(Table1[])))</f>
        <v>325</v>
      </c>
      <c r="F1327" t="str" cm="1">
        <f t="array" ref="F1327">IF(ROW()&lt;=ROWS(Table1[]), INDEX(Table1[Region], ROW()), INDEX(Table2[Region], ROW()-ROWS(Table1[])))</f>
        <v>Bay</v>
      </c>
      <c r="G1327" cm="1">
        <f t="array" ref="G1327">IF(ROW()&lt;=ROWS(Table1[]), INDEX(Table1[Subregion], ROW()), INDEX(Table2[Subregion], ROW()-ROWS(Table1[])))</f>
        <v>0</v>
      </c>
      <c r="H1327" t="str" cm="1">
        <f t="array" ref="H1327">IF(ROW()&lt;=ROWS(Table1[]), INDEX(Table1[Stratum], ROW()), INDEX(Table2[Stratum], ROW()-ROWS(Table1[])))</f>
        <v>Bay</v>
      </c>
      <c r="I1327" cm="1">
        <f t="array" ref="I1327">IF(ROW()&lt;=ROWS(Table1[]), INDEX(Table1[Fork Length], ROW()), INDEX(Table2[Length], ROW()-ROWS(Table1[])))</f>
        <v>59</v>
      </c>
      <c r="J1327" cm="1">
        <f t="array" ref="J1327">IF(ROW()&lt;=ROWS(Table1[]), INDEX(Table1[Catch], ROW()), INDEX(Table2[Frequency], ROW()-ROWS(Table1[])))</f>
        <v>1</v>
      </c>
      <c r="K1327" t="str" cm="1">
        <f t="array" ref="K1327">IF(ROW()&lt;=ROWS(Table1[]), INDEX(Table1[Life Stage], ROW()), INDEX(Table2[Life Stage], ROW()-ROWS(Table1[])))</f>
        <v>Juvenile</v>
      </c>
      <c r="L1327" s="50" cm="1">
        <f t="array" ref="L1327">IF(ROW()&lt;=ROWS(Table1[]), INDEX(Table1[SalvageSum], ROW()), INDEX(Table2[SalvageSum], ROW()-ROWS(Table1[])))</f>
        <v>0</v>
      </c>
      <c r="M1327" s="50" cm="1">
        <f t="array" ref="M1327">IF(ROW()&lt;=ROWS(Table1[]), INDEX(Table1[ExpSalv], ROW()), INDEX(Table2[ExpSalv], ROW()-ROWS(Table1[])))</f>
        <v>0</v>
      </c>
      <c r="N1327" t="str" cm="1">
        <f t="array" ref="N1327">IF(ROW()&lt;=ROWS(Table1[]), INDEX(Table1[Agency], ROW()), INDEX(Table2[Agency], ROW()-ROWS(Table1[])))</f>
        <v>CDFW</v>
      </c>
      <c r="O1327" cm="1">
        <f t="array" ref="O1327">IF(ROW()&lt;=ROWS(Table1[]), INDEX(Table1[Notes], ROW()), INDEX(Table2[Comments], ROW()-ROWS(Table1[])))</f>
        <v>0</v>
      </c>
    </row>
    <row r="1328" spans="1:15" x14ac:dyDescent="0.25">
      <c r="A1328" cm="1">
        <f t="array" ref="A1328">IF(ROW()&lt;=ROWS(Table1[]), INDEX(Table1[SurveyNo], ROW()), INDEX(Table2[SurveyNo], ROW()-ROWS(Table1[])))</f>
        <v>12</v>
      </c>
      <c r="B1328" s="77" cm="1">
        <f t="array" ref="B1328">IF(ROW()&lt;=ROWS(Table1[]), INDEX(Table1[Date], ROW()), INDEX(Table2[Date], ROW()-ROWS(Table1[])))</f>
        <v>0</v>
      </c>
      <c r="C1328" cm="1">
        <f t="array" ref="C1328">IF(ROW()&lt;=ROWS(Table1[]), INDEX(Table1[SampleID], ROW()), INDEX(Table2[SampleID], ROW()-ROWS(Table1[])))</f>
        <v>0</v>
      </c>
      <c r="D1328" t="str" cm="1">
        <f t="array" ref="D1328">IF(ROW()&lt;=ROWS(Table1[]), INDEX(Table1[Survey], ROW()), INDEX(Table2[Survey], ROW()-ROWS(Table1[])))</f>
        <v>Bay Study</v>
      </c>
      <c r="E1328" cm="1">
        <f t="array" ref="E1328">IF(ROW()&lt;=ROWS(Table1[]), INDEX(Table1[Station Code], ROW()), INDEX(Table2[Station], ROW()-ROWS(Table1[])))</f>
        <v>325</v>
      </c>
      <c r="F1328" t="str" cm="1">
        <f t="array" ref="F1328">IF(ROW()&lt;=ROWS(Table1[]), INDEX(Table1[Region], ROW()), INDEX(Table2[Region], ROW()-ROWS(Table1[])))</f>
        <v>Bay</v>
      </c>
      <c r="G1328" cm="1">
        <f t="array" ref="G1328">IF(ROW()&lt;=ROWS(Table1[]), INDEX(Table1[Subregion], ROW()), INDEX(Table2[Subregion], ROW()-ROWS(Table1[])))</f>
        <v>0</v>
      </c>
      <c r="H1328" t="str" cm="1">
        <f t="array" ref="H1328">IF(ROW()&lt;=ROWS(Table1[]), INDEX(Table1[Stratum], ROW()), INDEX(Table2[Stratum], ROW()-ROWS(Table1[])))</f>
        <v>Bay</v>
      </c>
      <c r="I1328" cm="1">
        <f t="array" ref="I1328">IF(ROW()&lt;=ROWS(Table1[]), INDEX(Table1[Fork Length], ROW()), INDEX(Table2[Length], ROW()-ROWS(Table1[])))</f>
        <v>58</v>
      </c>
      <c r="J1328" cm="1">
        <f t="array" ref="J1328">IF(ROW()&lt;=ROWS(Table1[]), INDEX(Table1[Catch], ROW()), INDEX(Table2[Frequency], ROW()-ROWS(Table1[])))</f>
        <v>1</v>
      </c>
      <c r="K1328" t="str" cm="1">
        <f t="array" ref="K1328">IF(ROW()&lt;=ROWS(Table1[]), INDEX(Table1[Life Stage], ROW()), INDEX(Table2[Life Stage], ROW()-ROWS(Table1[])))</f>
        <v>Juvenile</v>
      </c>
      <c r="L1328" s="50" cm="1">
        <f t="array" ref="L1328">IF(ROW()&lt;=ROWS(Table1[]), INDEX(Table1[SalvageSum], ROW()), INDEX(Table2[SalvageSum], ROW()-ROWS(Table1[])))</f>
        <v>0</v>
      </c>
      <c r="M1328" s="50" cm="1">
        <f t="array" ref="M1328">IF(ROW()&lt;=ROWS(Table1[]), INDEX(Table1[ExpSalv], ROW()), INDEX(Table2[ExpSalv], ROW()-ROWS(Table1[])))</f>
        <v>0</v>
      </c>
      <c r="N1328" t="str" cm="1">
        <f t="array" ref="N1328">IF(ROW()&lt;=ROWS(Table1[]), INDEX(Table1[Agency], ROW()), INDEX(Table2[Agency], ROW()-ROWS(Table1[])))</f>
        <v>CDFW</v>
      </c>
      <c r="O1328" cm="1">
        <f t="array" ref="O1328">IF(ROW()&lt;=ROWS(Table1[]), INDEX(Table1[Notes], ROW()), INDEX(Table2[Comments], ROW()-ROWS(Table1[])))</f>
        <v>0</v>
      </c>
    </row>
    <row r="1329" spans="1:15" x14ac:dyDescent="0.25">
      <c r="A1329" cm="1">
        <f t="array" ref="A1329">IF(ROW()&lt;=ROWS(Table1[]), INDEX(Table1[SurveyNo], ROW()), INDEX(Table2[SurveyNo], ROW()-ROWS(Table1[])))</f>
        <v>12</v>
      </c>
      <c r="B1329" s="77" cm="1">
        <f t="array" ref="B1329">IF(ROW()&lt;=ROWS(Table1[]), INDEX(Table1[Date], ROW()), INDEX(Table2[Date], ROW()-ROWS(Table1[])))</f>
        <v>0</v>
      </c>
      <c r="C1329" cm="1">
        <f t="array" ref="C1329">IF(ROW()&lt;=ROWS(Table1[]), INDEX(Table1[SampleID], ROW()), INDEX(Table2[SampleID], ROW()-ROWS(Table1[])))</f>
        <v>0</v>
      </c>
      <c r="D1329" t="str" cm="1">
        <f t="array" ref="D1329">IF(ROW()&lt;=ROWS(Table1[]), INDEX(Table1[Survey], ROW()), INDEX(Table2[Survey], ROW()-ROWS(Table1[])))</f>
        <v>Bay Study</v>
      </c>
      <c r="E1329" cm="1">
        <f t="array" ref="E1329">IF(ROW()&lt;=ROWS(Table1[]), INDEX(Table1[Station Code], ROW()), INDEX(Table2[Station], ROW()-ROWS(Table1[])))</f>
        <v>325</v>
      </c>
      <c r="F1329" t="str" cm="1">
        <f t="array" ref="F1329">IF(ROW()&lt;=ROWS(Table1[]), INDEX(Table1[Region], ROW()), INDEX(Table2[Region], ROW()-ROWS(Table1[])))</f>
        <v>Bay</v>
      </c>
      <c r="G1329" cm="1">
        <f t="array" ref="G1329">IF(ROW()&lt;=ROWS(Table1[]), INDEX(Table1[Subregion], ROW()), INDEX(Table2[Subregion], ROW()-ROWS(Table1[])))</f>
        <v>0</v>
      </c>
      <c r="H1329" t="str" cm="1">
        <f t="array" ref="H1329">IF(ROW()&lt;=ROWS(Table1[]), INDEX(Table1[Stratum], ROW()), INDEX(Table2[Stratum], ROW()-ROWS(Table1[])))</f>
        <v>Bay</v>
      </c>
      <c r="I1329" cm="1">
        <f t="array" ref="I1329">IF(ROW()&lt;=ROWS(Table1[]), INDEX(Table1[Fork Length], ROW()), INDEX(Table2[Length], ROW()-ROWS(Table1[])))</f>
        <v>58</v>
      </c>
      <c r="J1329" cm="1">
        <f t="array" ref="J1329">IF(ROW()&lt;=ROWS(Table1[]), INDEX(Table1[Catch], ROW()), INDEX(Table2[Frequency], ROW()-ROWS(Table1[])))</f>
        <v>6</v>
      </c>
      <c r="K1329" t="str" cm="1">
        <f t="array" ref="K1329">IF(ROW()&lt;=ROWS(Table1[]), INDEX(Table1[Life Stage], ROW()), INDEX(Table2[Life Stage], ROW()-ROWS(Table1[])))</f>
        <v>Juvenile</v>
      </c>
      <c r="L1329" s="50" cm="1">
        <f t="array" ref="L1329">IF(ROW()&lt;=ROWS(Table1[]), INDEX(Table1[SalvageSum], ROW()), INDEX(Table2[SalvageSum], ROW()-ROWS(Table1[])))</f>
        <v>0</v>
      </c>
      <c r="M1329" s="50" cm="1">
        <f t="array" ref="M1329">IF(ROW()&lt;=ROWS(Table1[]), INDEX(Table1[ExpSalv], ROW()), INDEX(Table2[ExpSalv], ROW()-ROWS(Table1[])))</f>
        <v>0</v>
      </c>
      <c r="N1329" t="str" cm="1">
        <f t="array" ref="N1329">IF(ROW()&lt;=ROWS(Table1[]), INDEX(Table1[Agency], ROW()), INDEX(Table2[Agency], ROW()-ROWS(Table1[])))</f>
        <v>CDFW</v>
      </c>
      <c r="O1329" cm="1">
        <f t="array" ref="O1329">IF(ROW()&lt;=ROWS(Table1[]), INDEX(Table1[Notes], ROW()), INDEX(Table2[Comments], ROW()-ROWS(Table1[])))</f>
        <v>0</v>
      </c>
    </row>
    <row r="1330" spans="1:15" x14ac:dyDescent="0.25">
      <c r="A1330" cm="1">
        <f t="array" ref="A1330">IF(ROW()&lt;=ROWS(Table1[]), INDEX(Table1[SurveyNo], ROW()), INDEX(Table2[SurveyNo], ROW()-ROWS(Table1[])))</f>
        <v>12</v>
      </c>
      <c r="B1330" s="77" cm="1">
        <f t="array" ref="B1330">IF(ROW()&lt;=ROWS(Table1[]), INDEX(Table1[Date], ROW()), INDEX(Table2[Date], ROW()-ROWS(Table1[])))</f>
        <v>0</v>
      </c>
      <c r="C1330" cm="1">
        <f t="array" ref="C1330">IF(ROW()&lt;=ROWS(Table1[]), INDEX(Table1[SampleID], ROW()), INDEX(Table2[SampleID], ROW()-ROWS(Table1[])))</f>
        <v>0</v>
      </c>
      <c r="D1330" t="str" cm="1">
        <f t="array" ref="D1330">IF(ROW()&lt;=ROWS(Table1[]), INDEX(Table1[Survey], ROW()), INDEX(Table2[Survey], ROW()-ROWS(Table1[])))</f>
        <v>Bay Study</v>
      </c>
      <c r="E1330" cm="1">
        <f t="array" ref="E1330">IF(ROW()&lt;=ROWS(Table1[]), INDEX(Table1[Station Code], ROW()), INDEX(Table2[Station], ROW()-ROWS(Table1[])))</f>
        <v>325</v>
      </c>
      <c r="F1330" t="str" cm="1">
        <f t="array" ref="F1330">IF(ROW()&lt;=ROWS(Table1[]), INDEX(Table1[Region], ROW()), INDEX(Table2[Region], ROW()-ROWS(Table1[])))</f>
        <v>Bay</v>
      </c>
      <c r="G1330" cm="1">
        <f t="array" ref="G1330">IF(ROW()&lt;=ROWS(Table1[]), INDEX(Table1[Subregion], ROW()), INDEX(Table2[Subregion], ROW()-ROWS(Table1[])))</f>
        <v>0</v>
      </c>
      <c r="H1330" t="str" cm="1">
        <f t="array" ref="H1330">IF(ROW()&lt;=ROWS(Table1[]), INDEX(Table1[Stratum], ROW()), INDEX(Table2[Stratum], ROW()-ROWS(Table1[])))</f>
        <v>Bay</v>
      </c>
      <c r="I1330" cm="1">
        <f t="array" ref="I1330">IF(ROW()&lt;=ROWS(Table1[]), INDEX(Table1[Fork Length], ROW()), INDEX(Table2[Length], ROW()-ROWS(Table1[])))</f>
        <v>57</v>
      </c>
      <c r="J1330" cm="1">
        <f t="array" ref="J1330">IF(ROW()&lt;=ROWS(Table1[]), INDEX(Table1[Catch], ROW()), INDEX(Table2[Frequency], ROW()-ROWS(Table1[])))</f>
        <v>1</v>
      </c>
      <c r="K1330" t="str" cm="1">
        <f t="array" ref="K1330">IF(ROW()&lt;=ROWS(Table1[]), INDEX(Table1[Life Stage], ROW()), INDEX(Table2[Life Stage], ROW()-ROWS(Table1[])))</f>
        <v>Juvenile</v>
      </c>
      <c r="L1330" s="50" cm="1">
        <f t="array" ref="L1330">IF(ROW()&lt;=ROWS(Table1[]), INDEX(Table1[SalvageSum], ROW()), INDEX(Table2[SalvageSum], ROW()-ROWS(Table1[])))</f>
        <v>0</v>
      </c>
      <c r="M1330" s="50" cm="1">
        <f t="array" ref="M1330">IF(ROW()&lt;=ROWS(Table1[]), INDEX(Table1[ExpSalv], ROW()), INDEX(Table2[ExpSalv], ROW()-ROWS(Table1[])))</f>
        <v>0</v>
      </c>
      <c r="N1330" t="str" cm="1">
        <f t="array" ref="N1330">IF(ROW()&lt;=ROWS(Table1[]), INDEX(Table1[Agency], ROW()), INDEX(Table2[Agency], ROW()-ROWS(Table1[])))</f>
        <v>CDFW</v>
      </c>
      <c r="O1330" cm="1">
        <f t="array" ref="O1330">IF(ROW()&lt;=ROWS(Table1[]), INDEX(Table1[Notes], ROW()), INDEX(Table2[Comments], ROW()-ROWS(Table1[])))</f>
        <v>0</v>
      </c>
    </row>
    <row r="1331" spans="1:15" x14ac:dyDescent="0.25">
      <c r="A1331" cm="1">
        <f t="array" ref="A1331">IF(ROW()&lt;=ROWS(Table1[]), INDEX(Table1[SurveyNo], ROW()), INDEX(Table2[SurveyNo], ROW()-ROWS(Table1[])))</f>
        <v>12</v>
      </c>
      <c r="B1331" s="77" cm="1">
        <f t="array" ref="B1331">IF(ROW()&lt;=ROWS(Table1[]), INDEX(Table1[Date], ROW()), INDEX(Table2[Date], ROW()-ROWS(Table1[])))</f>
        <v>0</v>
      </c>
      <c r="C1331" cm="1">
        <f t="array" ref="C1331">IF(ROW()&lt;=ROWS(Table1[]), INDEX(Table1[SampleID], ROW()), INDEX(Table2[SampleID], ROW()-ROWS(Table1[])))</f>
        <v>0</v>
      </c>
      <c r="D1331" t="str" cm="1">
        <f t="array" ref="D1331">IF(ROW()&lt;=ROWS(Table1[]), INDEX(Table1[Survey], ROW()), INDEX(Table2[Survey], ROW()-ROWS(Table1[])))</f>
        <v>Bay Study</v>
      </c>
      <c r="E1331" cm="1">
        <f t="array" ref="E1331">IF(ROW()&lt;=ROWS(Table1[]), INDEX(Table1[Station Code], ROW()), INDEX(Table2[Station], ROW()-ROWS(Table1[])))</f>
        <v>325</v>
      </c>
      <c r="F1331" t="str" cm="1">
        <f t="array" ref="F1331">IF(ROW()&lt;=ROWS(Table1[]), INDEX(Table1[Region], ROW()), INDEX(Table2[Region], ROW()-ROWS(Table1[])))</f>
        <v>Bay</v>
      </c>
      <c r="G1331" cm="1">
        <f t="array" ref="G1331">IF(ROW()&lt;=ROWS(Table1[]), INDEX(Table1[Subregion], ROW()), INDEX(Table2[Subregion], ROW()-ROWS(Table1[])))</f>
        <v>0</v>
      </c>
      <c r="H1331" t="str" cm="1">
        <f t="array" ref="H1331">IF(ROW()&lt;=ROWS(Table1[]), INDEX(Table1[Stratum], ROW()), INDEX(Table2[Stratum], ROW()-ROWS(Table1[])))</f>
        <v>Bay</v>
      </c>
      <c r="I1331" cm="1">
        <f t="array" ref="I1331">IF(ROW()&lt;=ROWS(Table1[]), INDEX(Table1[Fork Length], ROW()), INDEX(Table2[Length], ROW()-ROWS(Table1[])))</f>
        <v>57</v>
      </c>
      <c r="J1331" cm="1">
        <f t="array" ref="J1331">IF(ROW()&lt;=ROWS(Table1[]), INDEX(Table1[Catch], ROW()), INDEX(Table2[Frequency], ROW()-ROWS(Table1[])))</f>
        <v>3</v>
      </c>
      <c r="K1331" t="str" cm="1">
        <f t="array" ref="K1331">IF(ROW()&lt;=ROWS(Table1[]), INDEX(Table1[Life Stage], ROW()), INDEX(Table2[Life Stage], ROW()-ROWS(Table1[])))</f>
        <v>Juvenile</v>
      </c>
      <c r="L1331" s="50" cm="1">
        <f t="array" ref="L1331">IF(ROW()&lt;=ROWS(Table1[]), INDEX(Table1[SalvageSum], ROW()), INDEX(Table2[SalvageSum], ROW()-ROWS(Table1[])))</f>
        <v>0</v>
      </c>
      <c r="M1331" s="50" cm="1">
        <f t="array" ref="M1331">IF(ROW()&lt;=ROWS(Table1[]), INDEX(Table1[ExpSalv], ROW()), INDEX(Table2[ExpSalv], ROW()-ROWS(Table1[])))</f>
        <v>0</v>
      </c>
      <c r="N1331" t="str" cm="1">
        <f t="array" ref="N1331">IF(ROW()&lt;=ROWS(Table1[]), INDEX(Table1[Agency], ROW()), INDEX(Table2[Agency], ROW()-ROWS(Table1[])))</f>
        <v>CDFW</v>
      </c>
      <c r="O1331" cm="1">
        <f t="array" ref="O1331">IF(ROW()&lt;=ROWS(Table1[]), INDEX(Table1[Notes], ROW()), INDEX(Table2[Comments], ROW()-ROWS(Table1[])))</f>
        <v>0</v>
      </c>
    </row>
    <row r="1332" spans="1:15" x14ac:dyDescent="0.25">
      <c r="A1332" cm="1">
        <f t="array" ref="A1332">IF(ROW()&lt;=ROWS(Table1[]), INDEX(Table1[SurveyNo], ROW()), INDEX(Table2[SurveyNo], ROW()-ROWS(Table1[])))</f>
        <v>12</v>
      </c>
      <c r="B1332" s="77" cm="1">
        <f t="array" ref="B1332">IF(ROW()&lt;=ROWS(Table1[]), INDEX(Table1[Date], ROW()), INDEX(Table2[Date], ROW()-ROWS(Table1[])))</f>
        <v>0</v>
      </c>
      <c r="C1332" cm="1">
        <f t="array" ref="C1332">IF(ROW()&lt;=ROWS(Table1[]), INDEX(Table1[SampleID], ROW()), INDEX(Table2[SampleID], ROW()-ROWS(Table1[])))</f>
        <v>0</v>
      </c>
      <c r="D1332" t="str" cm="1">
        <f t="array" ref="D1332">IF(ROW()&lt;=ROWS(Table1[]), INDEX(Table1[Survey], ROW()), INDEX(Table2[Survey], ROW()-ROWS(Table1[])))</f>
        <v>Bay Study</v>
      </c>
      <c r="E1332" cm="1">
        <f t="array" ref="E1332">IF(ROW()&lt;=ROWS(Table1[]), INDEX(Table1[Station Code], ROW()), INDEX(Table2[Station], ROW()-ROWS(Table1[])))</f>
        <v>325</v>
      </c>
      <c r="F1332" t="str" cm="1">
        <f t="array" ref="F1332">IF(ROW()&lt;=ROWS(Table1[]), INDEX(Table1[Region], ROW()), INDEX(Table2[Region], ROW()-ROWS(Table1[])))</f>
        <v>Bay</v>
      </c>
      <c r="G1332" cm="1">
        <f t="array" ref="G1332">IF(ROW()&lt;=ROWS(Table1[]), INDEX(Table1[Subregion], ROW()), INDEX(Table2[Subregion], ROW()-ROWS(Table1[])))</f>
        <v>0</v>
      </c>
      <c r="H1332" t="str" cm="1">
        <f t="array" ref="H1332">IF(ROW()&lt;=ROWS(Table1[]), INDEX(Table1[Stratum], ROW()), INDEX(Table2[Stratum], ROW()-ROWS(Table1[])))</f>
        <v>Bay</v>
      </c>
      <c r="I1332" cm="1">
        <f t="array" ref="I1332">IF(ROW()&lt;=ROWS(Table1[]), INDEX(Table1[Fork Length], ROW()), INDEX(Table2[Length], ROW()-ROWS(Table1[])))</f>
        <v>56</v>
      </c>
      <c r="J1332" cm="1">
        <f t="array" ref="J1332">IF(ROW()&lt;=ROWS(Table1[]), INDEX(Table1[Catch], ROW()), INDEX(Table2[Frequency], ROW()-ROWS(Table1[])))</f>
        <v>1</v>
      </c>
      <c r="K1332" t="str" cm="1">
        <f t="array" ref="K1332">IF(ROW()&lt;=ROWS(Table1[]), INDEX(Table1[Life Stage], ROW()), INDEX(Table2[Life Stage], ROW()-ROWS(Table1[])))</f>
        <v>Juvenile</v>
      </c>
      <c r="L1332" s="50" cm="1">
        <f t="array" ref="L1332">IF(ROW()&lt;=ROWS(Table1[]), INDEX(Table1[SalvageSum], ROW()), INDEX(Table2[SalvageSum], ROW()-ROWS(Table1[])))</f>
        <v>0</v>
      </c>
      <c r="M1332" s="50" cm="1">
        <f t="array" ref="M1332">IF(ROW()&lt;=ROWS(Table1[]), INDEX(Table1[ExpSalv], ROW()), INDEX(Table2[ExpSalv], ROW()-ROWS(Table1[])))</f>
        <v>0</v>
      </c>
      <c r="N1332" t="str" cm="1">
        <f t="array" ref="N1332">IF(ROW()&lt;=ROWS(Table1[]), INDEX(Table1[Agency], ROW()), INDEX(Table2[Agency], ROW()-ROWS(Table1[])))</f>
        <v>CDFW</v>
      </c>
      <c r="O1332" cm="1">
        <f t="array" ref="O1332">IF(ROW()&lt;=ROWS(Table1[]), INDEX(Table1[Notes], ROW()), INDEX(Table2[Comments], ROW()-ROWS(Table1[])))</f>
        <v>0</v>
      </c>
    </row>
    <row r="1333" spans="1:15" x14ac:dyDescent="0.25">
      <c r="A1333" cm="1">
        <f t="array" ref="A1333">IF(ROW()&lt;=ROWS(Table1[]), INDEX(Table1[SurveyNo], ROW()), INDEX(Table2[SurveyNo], ROW()-ROWS(Table1[])))</f>
        <v>12</v>
      </c>
      <c r="B1333" s="77" cm="1">
        <f t="array" ref="B1333">IF(ROW()&lt;=ROWS(Table1[]), INDEX(Table1[Date], ROW()), INDEX(Table2[Date], ROW()-ROWS(Table1[])))</f>
        <v>0</v>
      </c>
      <c r="C1333" cm="1">
        <f t="array" ref="C1333">IF(ROW()&lt;=ROWS(Table1[]), INDEX(Table1[SampleID], ROW()), INDEX(Table2[SampleID], ROW()-ROWS(Table1[])))</f>
        <v>0</v>
      </c>
      <c r="D1333" t="str" cm="1">
        <f t="array" ref="D1333">IF(ROW()&lt;=ROWS(Table1[]), INDEX(Table1[Survey], ROW()), INDEX(Table2[Survey], ROW()-ROWS(Table1[])))</f>
        <v>Bay Study</v>
      </c>
      <c r="E1333" cm="1">
        <f t="array" ref="E1333">IF(ROW()&lt;=ROWS(Table1[]), INDEX(Table1[Station Code], ROW()), INDEX(Table2[Station], ROW()-ROWS(Table1[])))</f>
        <v>325</v>
      </c>
      <c r="F1333" t="str" cm="1">
        <f t="array" ref="F1333">IF(ROW()&lt;=ROWS(Table1[]), INDEX(Table1[Region], ROW()), INDEX(Table2[Region], ROW()-ROWS(Table1[])))</f>
        <v>Bay</v>
      </c>
      <c r="G1333" cm="1">
        <f t="array" ref="G1333">IF(ROW()&lt;=ROWS(Table1[]), INDEX(Table1[Subregion], ROW()), INDEX(Table2[Subregion], ROW()-ROWS(Table1[])))</f>
        <v>0</v>
      </c>
      <c r="H1333" t="str" cm="1">
        <f t="array" ref="H1333">IF(ROW()&lt;=ROWS(Table1[]), INDEX(Table1[Stratum], ROW()), INDEX(Table2[Stratum], ROW()-ROWS(Table1[])))</f>
        <v>Bay</v>
      </c>
      <c r="I1333" cm="1">
        <f t="array" ref="I1333">IF(ROW()&lt;=ROWS(Table1[]), INDEX(Table1[Fork Length], ROW()), INDEX(Table2[Length], ROW()-ROWS(Table1[])))</f>
        <v>56</v>
      </c>
      <c r="J1333" cm="1">
        <f t="array" ref="J1333">IF(ROW()&lt;=ROWS(Table1[]), INDEX(Table1[Catch], ROW()), INDEX(Table2[Frequency], ROW()-ROWS(Table1[])))</f>
        <v>6</v>
      </c>
      <c r="K1333" t="str" cm="1">
        <f t="array" ref="K1333">IF(ROW()&lt;=ROWS(Table1[]), INDEX(Table1[Life Stage], ROW()), INDEX(Table2[Life Stage], ROW()-ROWS(Table1[])))</f>
        <v>Juvenile</v>
      </c>
      <c r="L1333" s="50" cm="1">
        <f t="array" ref="L1333">IF(ROW()&lt;=ROWS(Table1[]), INDEX(Table1[SalvageSum], ROW()), INDEX(Table2[SalvageSum], ROW()-ROWS(Table1[])))</f>
        <v>0</v>
      </c>
      <c r="M1333" s="50" cm="1">
        <f t="array" ref="M1333">IF(ROW()&lt;=ROWS(Table1[]), INDEX(Table1[ExpSalv], ROW()), INDEX(Table2[ExpSalv], ROW()-ROWS(Table1[])))</f>
        <v>0</v>
      </c>
      <c r="N1333" t="str" cm="1">
        <f t="array" ref="N1333">IF(ROW()&lt;=ROWS(Table1[]), INDEX(Table1[Agency], ROW()), INDEX(Table2[Agency], ROW()-ROWS(Table1[])))</f>
        <v>CDFW</v>
      </c>
      <c r="O1333" cm="1">
        <f t="array" ref="O1333">IF(ROW()&lt;=ROWS(Table1[]), INDEX(Table1[Notes], ROW()), INDEX(Table2[Comments], ROW()-ROWS(Table1[])))</f>
        <v>0</v>
      </c>
    </row>
    <row r="1334" spans="1:15" x14ac:dyDescent="0.25">
      <c r="A1334" cm="1">
        <f t="array" ref="A1334">IF(ROW()&lt;=ROWS(Table1[]), INDEX(Table1[SurveyNo], ROW()), INDEX(Table2[SurveyNo], ROW()-ROWS(Table1[])))</f>
        <v>12</v>
      </c>
      <c r="B1334" s="77" cm="1">
        <f t="array" ref="B1334">IF(ROW()&lt;=ROWS(Table1[]), INDEX(Table1[Date], ROW()), INDEX(Table2[Date], ROW()-ROWS(Table1[])))</f>
        <v>0</v>
      </c>
      <c r="C1334" cm="1">
        <f t="array" ref="C1334">IF(ROW()&lt;=ROWS(Table1[]), INDEX(Table1[SampleID], ROW()), INDEX(Table2[SampleID], ROW()-ROWS(Table1[])))</f>
        <v>0</v>
      </c>
      <c r="D1334" t="str" cm="1">
        <f t="array" ref="D1334">IF(ROW()&lt;=ROWS(Table1[]), INDEX(Table1[Survey], ROW()), INDEX(Table2[Survey], ROW()-ROWS(Table1[])))</f>
        <v>Bay Study</v>
      </c>
      <c r="E1334" cm="1">
        <f t="array" ref="E1334">IF(ROW()&lt;=ROWS(Table1[]), INDEX(Table1[Station Code], ROW()), INDEX(Table2[Station], ROW()-ROWS(Table1[])))</f>
        <v>325</v>
      </c>
      <c r="F1334" t="str" cm="1">
        <f t="array" ref="F1334">IF(ROW()&lt;=ROWS(Table1[]), INDEX(Table1[Region], ROW()), INDEX(Table2[Region], ROW()-ROWS(Table1[])))</f>
        <v>Bay</v>
      </c>
      <c r="G1334" cm="1">
        <f t="array" ref="G1334">IF(ROW()&lt;=ROWS(Table1[]), INDEX(Table1[Subregion], ROW()), INDEX(Table2[Subregion], ROW()-ROWS(Table1[])))</f>
        <v>0</v>
      </c>
      <c r="H1334" t="str" cm="1">
        <f t="array" ref="H1334">IF(ROW()&lt;=ROWS(Table1[]), INDEX(Table1[Stratum], ROW()), INDEX(Table2[Stratum], ROW()-ROWS(Table1[])))</f>
        <v>Bay</v>
      </c>
      <c r="I1334" cm="1">
        <f t="array" ref="I1334">IF(ROW()&lt;=ROWS(Table1[]), INDEX(Table1[Fork Length], ROW()), INDEX(Table2[Length], ROW()-ROWS(Table1[])))</f>
        <v>55</v>
      </c>
      <c r="J1334" cm="1">
        <f t="array" ref="J1334">IF(ROW()&lt;=ROWS(Table1[]), INDEX(Table1[Catch], ROW()), INDEX(Table2[Frequency], ROW()-ROWS(Table1[])))</f>
        <v>2</v>
      </c>
      <c r="K1334" t="str" cm="1">
        <f t="array" ref="K1334">IF(ROW()&lt;=ROWS(Table1[]), INDEX(Table1[Life Stage], ROW()), INDEX(Table2[Life Stage], ROW()-ROWS(Table1[])))</f>
        <v>Juvenile</v>
      </c>
      <c r="L1334" s="50" cm="1">
        <f t="array" ref="L1334">IF(ROW()&lt;=ROWS(Table1[]), INDEX(Table1[SalvageSum], ROW()), INDEX(Table2[SalvageSum], ROW()-ROWS(Table1[])))</f>
        <v>0</v>
      </c>
      <c r="M1334" s="50" cm="1">
        <f t="array" ref="M1334">IF(ROW()&lt;=ROWS(Table1[]), INDEX(Table1[ExpSalv], ROW()), INDEX(Table2[ExpSalv], ROW()-ROWS(Table1[])))</f>
        <v>0</v>
      </c>
      <c r="N1334" t="str" cm="1">
        <f t="array" ref="N1334">IF(ROW()&lt;=ROWS(Table1[]), INDEX(Table1[Agency], ROW()), INDEX(Table2[Agency], ROW()-ROWS(Table1[])))</f>
        <v>CDFW</v>
      </c>
      <c r="O1334" cm="1">
        <f t="array" ref="O1334">IF(ROW()&lt;=ROWS(Table1[]), INDEX(Table1[Notes], ROW()), INDEX(Table2[Comments], ROW()-ROWS(Table1[])))</f>
        <v>0</v>
      </c>
    </row>
    <row r="1335" spans="1:15" x14ac:dyDescent="0.25">
      <c r="A1335" cm="1">
        <f t="array" ref="A1335">IF(ROW()&lt;=ROWS(Table1[]), INDEX(Table1[SurveyNo], ROW()), INDEX(Table2[SurveyNo], ROW()-ROWS(Table1[])))</f>
        <v>12</v>
      </c>
      <c r="B1335" s="77" cm="1">
        <f t="array" ref="B1335">IF(ROW()&lt;=ROWS(Table1[]), INDEX(Table1[Date], ROW()), INDEX(Table2[Date], ROW()-ROWS(Table1[])))</f>
        <v>0</v>
      </c>
      <c r="C1335" cm="1">
        <f t="array" ref="C1335">IF(ROW()&lt;=ROWS(Table1[]), INDEX(Table1[SampleID], ROW()), INDEX(Table2[SampleID], ROW()-ROWS(Table1[])))</f>
        <v>0</v>
      </c>
      <c r="D1335" t="str" cm="1">
        <f t="array" ref="D1335">IF(ROW()&lt;=ROWS(Table1[]), INDEX(Table1[Survey], ROW()), INDEX(Table2[Survey], ROW()-ROWS(Table1[])))</f>
        <v>Bay Study</v>
      </c>
      <c r="E1335" cm="1">
        <f t="array" ref="E1335">IF(ROW()&lt;=ROWS(Table1[]), INDEX(Table1[Station Code], ROW()), INDEX(Table2[Station], ROW()-ROWS(Table1[])))</f>
        <v>325</v>
      </c>
      <c r="F1335" t="str" cm="1">
        <f t="array" ref="F1335">IF(ROW()&lt;=ROWS(Table1[]), INDEX(Table1[Region], ROW()), INDEX(Table2[Region], ROW()-ROWS(Table1[])))</f>
        <v>Bay</v>
      </c>
      <c r="G1335" cm="1">
        <f t="array" ref="G1335">IF(ROW()&lt;=ROWS(Table1[]), INDEX(Table1[Subregion], ROW()), INDEX(Table2[Subregion], ROW()-ROWS(Table1[])))</f>
        <v>0</v>
      </c>
      <c r="H1335" t="str" cm="1">
        <f t="array" ref="H1335">IF(ROW()&lt;=ROWS(Table1[]), INDEX(Table1[Stratum], ROW()), INDEX(Table2[Stratum], ROW()-ROWS(Table1[])))</f>
        <v>Bay</v>
      </c>
      <c r="I1335" cm="1">
        <f t="array" ref="I1335">IF(ROW()&lt;=ROWS(Table1[]), INDEX(Table1[Fork Length], ROW()), INDEX(Table2[Length], ROW()-ROWS(Table1[])))</f>
        <v>55</v>
      </c>
      <c r="J1335" cm="1">
        <f t="array" ref="J1335">IF(ROW()&lt;=ROWS(Table1[]), INDEX(Table1[Catch], ROW()), INDEX(Table2[Frequency], ROW()-ROWS(Table1[])))</f>
        <v>4</v>
      </c>
      <c r="K1335" t="str" cm="1">
        <f t="array" ref="K1335">IF(ROW()&lt;=ROWS(Table1[]), INDEX(Table1[Life Stage], ROW()), INDEX(Table2[Life Stage], ROW()-ROWS(Table1[])))</f>
        <v>Juvenile</v>
      </c>
      <c r="L1335" s="50" cm="1">
        <f t="array" ref="L1335">IF(ROW()&lt;=ROWS(Table1[]), INDEX(Table1[SalvageSum], ROW()), INDEX(Table2[SalvageSum], ROW()-ROWS(Table1[])))</f>
        <v>0</v>
      </c>
      <c r="M1335" s="50" cm="1">
        <f t="array" ref="M1335">IF(ROW()&lt;=ROWS(Table1[]), INDEX(Table1[ExpSalv], ROW()), INDEX(Table2[ExpSalv], ROW()-ROWS(Table1[])))</f>
        <v>0</v>
      </c>
      <c r="N1335" t="str" cm="1">
        <f t="array" ref="N1335">IF(ROW()&lt;=ROWS(Table1[]), INDEX(Table1[Agency], ROW()), INDEX(Table2[Agency], ROW()-ROWS(Table1[])))</f>
        <v>CDFW</v>
      </c>
      <c r="O1335" cm="1">
        <f t="array" ref="O1335">IF(ROW()&lt;=ROWS(Table1[]), INDEX(Table1[Notes], ROW()), INDEX(Table2[Comments], ROW()-ROWS(Table1[])))</f>
        <v>0</v>
      </c>
    </row>
    <row r="1336" spans="1:15" x14ac:dyDescent="0.25">
      <c r="A1336" cm="1">
        <f t="array" ref="A1336">IF(ROW()&lt;=ROWS(Table1[]), INDEX(Table1[SurveyNo], ROW()), INDEX(Table2[SurveyNo], ROW()-ROWS(Table1[])))</f>
        <v>12</v>
      </c>
      <c r="B1336" s="77" cm="1">
        <f t="array" ref="B1336">IF(ROW()&lt;=ROWS(Table1[]), INDEX(Table1[Date], ROW()), INDEX(Table2[Date], ROW()-ROWS(Table1[])))</f>
        <v>0</v>
      </c>
      <c r="C1336" cm="1">
        <f t="array" ref="C1336">IF(ROW()&lt;=ROWS(Table1[]), INDEX(Table1[SampleID], ROW()), INDEX(Table2[SampleID], ROW()-ROWS(Table1[])))</f>
        <v>0</v>
      </c>
      <c r="D1336" t="str" cm="1">
        <f t="array" ref="D1336">IF(ROW()&lt;=ROWS(Table1[]), INDEX(Table1[Survey], ROW()), INDEX(Table2[Survey], ROW()-ROWS(Table1[])))</f>
        <v>Bay Study</v>
      </c>
      <c r="E1336" cm="1">
        <f t="array" ref="E1336">IF(ROW()&lt;=ROWS(Table1[]), INDEX(Table1[Station Code], ROW()), INDEX(Table2[Station], ROW()-ROWS(Table1[])))</f>
        <v>325</v>
      </c>
      <c r="F1336" t="str" cm="1">
        <f t="array" ref="F1336">IF(ROW()&lt;=ROWS(Table1[]), INDEX(Table1[Region], ROW()), INDEX(Table2[Region], ROW()-ROWS(Table1[])))</f>
        <v>Bay</v>
      </c>
      <c r="G1336" cm="1">
        <f t="array" ref="G1336">IF(ROW()&lt;=ROWS(Table1[]), INDEX(Table1[Subregion], ROW()), INDEX(Table2[Subregion], ROW()-ROWS(Table1[])))</f>
        <v>0</v>
      </c>
      <c r="H1336" t="str" cm="1">
        <f t="array" ref="H1336">IF(ROW()&lt;=ROWS(Table1[]), INDEX(Table1[Stratum], ROW()), INDEX(Table2[Stratum], ROW()-ROWS(Table1[])))</f>
        <v>Bay</v>
      </c>
      <c r="I1336" cm="1">
        <f t="array" ref="I1336">IF(ROW()&lt;=ROWS(Table1[]), INDEX(Table1[Fork Length], ROW()), INDEX(Table2[Length], ROW()-ROWS(Table1[])))</f>
        <v>54</v>
      </c>
      <c r="J1336" cm="1">
        <f t="array" ref="J1336">IF(ROW()&lt;=ROWS(Table1[]), INDEX(Table1[Catch], ROW()), INDEX(Table2[Frequency], ROW()-ROWS(Table1[])))</f>
        <v>3</v>
      </c>
      <c r="K1336" t="str" cm="1">
        <f t="array" ref="K1336">IF(ROW()&lt;=ROWS(Table1[]), INDEX(Table1[Life Stage], ROW()), INDEX(Table2[Life Stage], ROW()-ROWS(Table1[])))</f>
        <v>Juvenile</v>
      </c>
      <c r="L1336" s="50" cm="1">
        <f t="array" ref="L1336">IF(ROW()&lt;=ROWS(Table1[]), INDEX(Table1[SalvageSum], ROW()), INDEX(Table2[SalvageSum], ROW()-ROWS(Table1[])))</f>
        <v>0</v>
      </c>
      <c r="M1336" s="50" cm="1">
        <f t="array" ref="M1336">IF(ROW()&lt;=ROWS(Table1[]), INDEX(Table1[ExpSalv], ROW()), INDEX(Table2[ExpSalv], ROW()-ROWS(Table1[])))</f>
        <v>0</v>
      </c>
      <c r="N1336" t="str" cm="1">
        <f t="array" ref="N1336">IF(ROW()&lt;=ROWS(Table1[]), INDEX(Table1[Agency], ROW()), INDEX(Table2[Agency], ROW()-ROWS(Table1[])))</f>
        <v>CDFW</v>
      </c>
      <c r="O1336" cm="1">
        <f t="array" ref="O1336">IF(ROW()&lt;=ROWS(Table1[]), INDEX(Table1[Notes], ROW()), INDEX(Table2[Comments], ROW()-ROWS(Table1[])))</f>
        <v>0</v>
      </c>
    </row>
    <row r="1337" spans="1:15" x14ac:dyDescent="0.25">
      <c r="A1337" cm="1">
        <f t="array" ref="A1337">IF(ROW()&lt;=ROWS(Table1[]), INDEX(Table1[SurveyNo], ROW()), INDEX(Table2[SurveyNo], ROW()-ROWS(Table1[])))</f>
        <v>12</v>
      </c>
      <c r="B1337" s="77" cm="1">
        <f t="array" ref="B1337">IF(ROW()&lt;=ROWS(Table1[]), INDEX(Table1[Date], ROW()), INDEX(Table2[Date], ROW()-ROWS(Table1[])))</f>
        <v>0</v>
      </c>
      <c r="C1337" cm="1">
        <f t="array" ref="C1337">IF(ROW()&lt;=ROWS(Table1[]), INDEX(Table1[SampleID], ROW()), INDEX(Table2[SampleID], ROW()-ROWS(Table1[])))</f>
        <v>0</v>
      </c>
      <c r="D1337" t="str" cm="1">
        <f t="array" ref="D1337">IF(ROW()&lt;=ROWS(Table1[]), INDEX(Table1[Survey], ROW()), INDEX(Table2[Survey], ROW()-ROWS(Table1[])))</f>
        <v>Bay Study</v>
      </c>
      <c r="E1337" cm="1">
        <f t="array" ref="E1337">IF(ROW()&lt;=ROWS(Table1[]), INDEX(Table1[Station Code], ROW()), INDEX(Table2[Station], ROW()-ROWS(Table1[])))</f>
        <v>325</v>
      </c>
      <c r="F1337" t="str" cm="1">
        <f t="array" ref="F1337">IF(ROW()&lt;=ROWS(Table1[]), INDEX(Table1[Region], ROW()), INDEX(Table2[Region], ROW()-ROWS(Table1[])))</f>
        <v>Bay</v>
      </c>
      <c r="G1337" cm="1">
        <f t="array" ref="G1337">IF(ROW()&lt;=ROWS(Table1[]), INDEX(Table1[Subregion], ROW()), INDEX(Table2[Subregion], ROW()-ROWS(Table1[])))</f>
        <v>0</v>
      </c>
      <c r="H1337" t="str" cm="1">
        <f t="array" ref="H1337">IF(ROW()&lt;=ROWS(Table1[]), INDEX(Table1[Stratum], ROW()), INDEX(Table2[Stratum], ROW()-ROWS(Table1[])))</f>
        <v>Bay</v>
      </c>
      <c r="I1337" cm="1">
        <f t="array" ref="I1337">IF(ROW()&lt;=ROWS(Table1[]), INDEX(Table1[Fork Length], ROW()), INDEX(Table2[Length], ROW()-ROWS(Table1[])))</f>
        <v>54</v>
      </c>
      <c r="J1337" cm="1">
        <f t="array" ref="J1337">IF(ROW()&lt;=ROWS(Table1[]), INDEX(Table1[Catch], ROW()), INDEX(Table2[Frequency], ROW()-ROWS(Table1[])))</f>
        <v>2</v>
      </c>
      <c r="K1337" t="str" cm="1">
        <f t="array" ref="K1337">IF(ROW()&lt;=ROWS(Table1[]), INDEX(Table1[Life Stage], ROW()), INDEX(Table2[Life Stage], ROW()-ROWS(Table1[])))</f>
        <v>Juvenile</v>
      </c>
      <c r="L1337" s="50" cm="1">
        <f t="array" ref="L1337">IF(ROW()&lt;=ROWS(Table1[]), INDEX(Table1[SalvageSum], ROW()), INDEX(Table2[SalvageSum], ROW()-ROWS(Table1[])))</f>
        <v>0</v>
      </c>
      <c r="M1337" s="50" cm="1">
        <f t="array" ref="M1337">IF(ROW()&lt;=ROWS(Table1[]), INDEX(Table1[ExpSalv], ROW()), INDEX(Table2[ExpSalv], ROW()-ROWS(Table1[])))</f>
        <v>0</v>
      </c>
      <c r="N1337" t="str" cm="1">
        <f t="array" ref="N1337">IF(ROW()&lt;=ROWS(Table1[]), INDEX(Table1[Agency], ROW()), INDEX(Table2[Agency], ROW()-ROWS(Table1[])))</f>
        <v>CDFW</v>
      </c>
      <c r="O1337" cm="1">
        <f t="array" ref="O1337">IF(ROW()&lt;=ROWS(Table1[]), INDEX(Table1[Notes], ROW()), INDEX(Table2[Comments], ROW()-ROWS(Table1[])))</f>
        <v>0</v>
      </c>
    </row>
    <row r="1338" spans="1:15" x14ac:dyDescent="0.25">
      <c r="A1338" cm="1">
        <f t="array" ref="A1338">IF(ROW()&lt;=ROWS(Table1[]), INDEX(Table1[SurveyNo], ROW()), INDEX(Table2[SurveyNo], ROW()-ROWS(Table1[])))</f>
        <v>12</v>
      </c>
      <c r="B1338" s="77" cm="1">
        <f t="array" ref="B1338">IF(ROW()&lt;=ROWS(Table1[]), INDEX(Table1[Date], ROW()), INDEX(Table2[Date], ROW()-ROWS(Table1[])))</f>
        <v>0</v>
      </c>
      <c r="C1338" cm="1">
        <f t="array" ref="C1338">IF(ROW()&lt;=ROWS(Table1[]), INDEX(Table1[SampleID], ROW()), INDEX(Table2[SampleID], ROW()-ROWS(Table1[])))</f>
        <v>0</v>
      </c>
      <c r="D1338" t="str" cm="1">
        <f t="array" ref="D1338">IF(ROW()&lt;=ROWS(Table1[]), INDEX(Table1[Survey], ROW()), INDEX(Table2[Survey], ROW()-ROWS(Table1[])))</f>
        <v>Bay Study</v>
      </c>
      <c r="E1338" cm="1">
        <f t="array" ref="E1338">IF(ROW()&lt;=ROWS(Table1[]), INDEX(Table1[Station Code], ROW()), INDEX(Table2[Station], ROW()-ROWS(Table1[])))</f>
        <v>325</v>
      </c>
      <c r="F1338" t="str" cm="1">
        <f t="array" ref="F1338">IF(ROW()&lt;=ROWS(Table1[]), INDEX(Table1[Region], ROW()), INDEX(Table2[Region], ROW()-ROWS(Table1[])))</f>
        <v>Bay</v>
      </c>
      <c r="G1338" cm="1">
        <f t="array" ref="G1338">IF(ROW()&lt;=ROWS(Table1[]), INDEX(Table1[Subregion], ROW()), INDEX(Table2[Subregion], ROW()-ROWS(Table1[])))</f>
        <v>0</v>
      </c>
      <c r="H1338" t="str" cm="1">
        <f t="array" ref="H1338">IF(ROW()&lt;=ROWS(Table1[]), INDEX(Table1[Stratum], ROW()), INDEX(Table2[Stratum], ROW()-ROWS(Table1[])))</f>
        <v>Bay</v>
      </c>
      <c r="I1338" cm="1">
        <f t="array" ref="I1338">IF(ROW()&lt;=ROWS(Table1[]), INDEX(Table1[Fork Length], ROW()), INDEX(Table2[Length], ROW()-ROWS(Table1[])))</f>
        <v>53</v>
      </c>
      <c r="J1338" cm="1">
        <f t="array" ref="J1338">IF(ROW()&lt;=ROWS(Table1[]), INDEX(Table1[Catch], ROW()), INDEX(Table2[Frequency], ROW()-ROWS(Table1[])))</f>
        <v>1</v>
      </c>
      <c r="K1338" t="str" cm="1">
        <f t="array" ref="K1338">IF(ROW()&lt;=ROWS(Table1[]), INDEX(Table1[Life Stage], ROW()), INDEX(Table2[Life Stage], ROW()-ROWS(Table1[])))</f>
        <v>Juvenile</v>
      </c>
      <c r="L1338" s="50" cm="1">
        <f t="array" ref="L1338">IF(ROW()&lt;=ROWS(Table1[]), INDEX(Table1[SalvageSum], ROW()), INDEX(Table2[SalvageSum], ROW()-ROWS(Table1[])))</f>
        <v>0</v>
      </c>
      <c r="M1338" s="50" cm="1">
        <f t="array" ref="M1338">IF(ROW()&lt;=ROWS(Table1[]), INDEX(Table1[ExpSalv], ROW()), INDEX(Table2[ExpSalv], ROW()-ROWS(Table1[])))</f>
        <v>0</v>
      </c>
      <c r="N1338" t="str" cm="1">
        <f t="array" ref="N1338">IF(ROW()&lt;=ROWS(Table1[]), INDEX(Table1[Agency], ROW()), INDEX(Table2[Agency], ROW()-ROWS(Table1[])))</f>
        <v>CDFW</v>
      </c>
      <c r="O1338" cm="1">
        <f t="array" ref="O1338">IF(ROW()&lt;=ROWS(Table1[]), INDEX(Table1[Notes], ROW()), INDEX(Table2[Comments], ROW()-ROWS(Table1[])))</f>
        <v>0</v>
      </c>
    </row>
    <row r="1339" spans="1:15" x14ac:dyDescent="0.25">
      <c r="A1339" cm="1">
        <f t="array" ref="A1339">IF(ROW()&lt;=ROWS(Table1[]), INDEX(Table1[SurveyNo], ROW()), INDEX(Table2[SurveyNo], ROW()-ROWS(Table1[])))</f>
        <v>12</v>
      </c>
      <c r="B1339" s="77" cm="1">
        <f t="array" ref="B1339">IF(ROW()&lt;=ROWS(Table1[]), INDEX(Table1[Date], ROW()), INDEX(Table2[Date], ROW()-ROWS(Table1[])))</f>
        <v>0</v>
      </c>
      <c r="C1339" cm="1">
        <f t="array" ref="C1339">IF(ROW()&lt;=ROWS(Table1[]), INDEX(Table1[SampleID], ROW()), INDEX(Table2[SampleID], ROW()-ROWS(Table1[])))</f>
        <v>0</v>
      </c>
      <c r="D1339" t="str" cm="1">
        <f t="array" ref="D1339">IF(ROW()&lt;=ROWS(Table1[]), INDEX(Table1[Survey], ROW()), INDEX(Table2[Survey], ROW()-ROWS(Table1[])))</f>
        <v>Bay Study</v>
      </c>
      <c r="E1339" cm="1">
        <f t="array" ref="E1339">IF(ROW()&lt;=ROWS(Table1[]), INDEX(Table1[Station Code], ROW()), INDEX(Table2[Station], ROW()-ROWS(Table1[])))</f>
        <v>325</v>
      </c>
      <c r="F1339" t="str" cm="1">
        <f t="array" ref="F1339">IF(ROW()&lt;=ROWS(Table1[]), INDEX(Table1[Region], ROW()), INDEX(Table2[Region], ROW()-ROWS(Table1[])))</f>
        <v>Bay</v>
      </c>
      <c r="G1339" cm="1">
        <f t="array" ref="G1339">IF(ROW()&lt;=ROWS(Table1[]), INDEX(Table1[Subregion], ROW()), INDEX(Table2[Subregion], ROW()-ROWS(Table1[])))</f>
        <v>0</v>
      </c>
      <c r="H1339" t="str" cm="1">
        <f t="array" ref="H1339">IF(ROW()&lt;=ROWS(Table1[]), INDEX(Table1[Stratum], ROW()), INDEX(Table2[Stratum], ROW()-ROWS(Table1[])))</f>
        <v>Bay</v>
      </c>
      <c r="I1339" cm="1">
        <f t="array" ref="I1339">IF(ROW()&lt;=ROWS(Table1[]), INDEX(Table1[Fork Length], ROW()), INDEX(Table2[Length], ROW()-ROWS(Table1[])))</f>
        <v>52</v>
      </c>
      <c r="J1339" cm="1">
        <f t="array" ref="J1339">IF(ROW()&lt;=ROWS(Table1[]), INDEX(Table1[Catch], ROW()), INDEX(Table2[Frequency], ROW()-ROWS(Table1[])))</f>
        <v>1</v>
      </c>
      <c r="K1339" t="str" cm="1">
        <f t="array" ref="K1339">IF(ROW()&lt;=ROWS(Table1[]), INDEX(Table1[Life Stage], ROW()), INDEX(Table2[Life Stage], ROW()-ROWS(Table1[])))</f>
        <v>Juvenile</v>
      </c>
      <c r="L1339" s="50" cm="1">
        <f t="array" ref="L1339">IF(ROW()&lt;=ROWS(Table1[]), INDEX(Table1[SalvageSum], ROW()), INDEX(Table2[SalvageSum], ROW()-ROWS(Table1[])))</f>
        <v>0</v>
      </c>
      <c r="M1339" s="50" cm="1">
        <f t="array" ref="M1339">IF(ROW()&lt;=ROWS(Table1[]), INDEX(Table1[ExpSalv], ROW()), INDEX(Table2[ExpSalv], ROW()-ROWS(Table1[])))</f>
        <v>0</v>
      </c>
      <c r="N1339" t="str" cm="1">
        <f t="array" ref="N1339">IF(ROW()&lt;=ROWS(Table1[]), INDEX(Table1[Agency], ROW()), INDEX(Table2[Agency], ROW()-ROWS(Table1[])))</f>
        <v>CDFW</v>
      </c>
      <c r="O1339" cm="1">
        <f t="array" ref="O1339">IF(ROW()&lt;=ROWS(Table1[]), INDEX(Table1[Notes], ROW()), INDEX(Table2[Comments], ROW()-ROWS(Table1[])))</f>
        <v>0</v>
      </c>
    </row>
    <row r="1340" spans="1:15" x14ac:dyDescent="0.25">
      <c r="A1340" cm="1">
        <f t="array" ref="A1340">IF(ROW()&lt;=ROWS(Table1[]), INDEX(Table1[SurveyNo], ROW()), INDEX(Table2[SurveyNo], ROW()-ROWS(Table1[])))</f>
        <v>12</v>
      </c>
      <c r="B1340" s="77" cm="1">
        <f t="array" ref="B1340">IF(ROW()&lt;=ROWS(Table1[]), INDEX(Table1[Date], ROW()), INDEX(Table2[Date], ROW()-ROWS(Table1[])))</f>
        <v>0</v>
      </c>
      <c r="C1340" cm="1">
        <f t="array" ref="C1340">IF(ROW()&lt;=ROWS(Table1[]), INDEX(Table1[SampleID], ROW()), INDEX(Table2[SampleID], ROW()-ROWS(Table1[])))</f>
        <v>0</v>
      </c>
      <c r="D1340" t="str" cm="1">
        <f t="array" ref="D1340">IF(ROW()&lt;=ROWS(Table1[]), INDEX(Table1[Survey], ROW()), INDEX(Table2[Survey], ROW()-ROWS(Table1[])))</f>
        <v>Bay Study</v>
      </c>
      <c r="E1340" cm="1">
        <f t="array" ref="E1340">IF(ROW()&lt;=ROWS(Table1[]), INDEX(Table1[Station Code], ROW()), INDEX(Table2[Station], ROW()-ROWS(Table1[])))</f>
        <v>323</v>
      </c>
      <c r="F1340" t="str" cm="1">
        <f t="array" ref="F1340">IF(ROW()&lt;=ROWS(Table1[]), INDEX(Table1[Region], ROW()), INDEX(Table2[Region], ROW()-ROWS(Table1[])))</f>
        <v>Bay</v>
      </c>
      <c r="G1340" cm="1">
        <f t="array" ref="G1340">IF(ROW()&lt;=ROWS(Table1[]), INDEX(Table1[Subregion], ROW()), INDEX(Table2[Subregion], ROW()-ROWS(Table1[])))</f>
        <v>0</v>
      </c>
      <c r="H1340" t="str" cm="1">
        <f t="array" ref="H1340">IF(ROW()&lt;=ROWS(Table1[]), INDEX(Table1[Stratum], ROW()), INDEX(Table2[Stratum], ROW()-ROWS(Table1[])))</f>
        <v>Bay</v>
      </c>
      <c r="I1340" cm="1">
        <f t="array" ref="I1340">IF(ROW()&lt;=ROWS(Table1[]), INDEX(Table1[Fork Length], ROW()), INDEX(Table2[Length], ROW()-ROWS(Table1[])))</f>
        <v>61</v>
      </c>
      <c r="J1340" cm="1">
        <f t="array" ref="J1340">IF(ROW()&lt;=ROWS(Table1[]), INDEX(Table1[Catch], ROW()), INDEX(Table2[Frequency], ROW()-ROWS(Table1[])))</f>
        <v>1</v>
      </c>
      <c r="K1340" t="str" cm="1">
        <f t="array" ref="K1340">IF(ROW()&lt;=ROWS(Table1[]), INDEX(Table1[Life Stage], ROW()), INDEX(Table2[Life Stage], ROW()-ROWS(Table1[])))</f>
        <v>Juvenile</v>
      </c>
      <c r="L1340" s="50" cm="1">
        <f t="array" ref="L1340">IF(ROW()&lt;=ROWS(Table1[]), INDEX(Table1[SalvageSum], ROW()), INDEX(Table2[SalvageSum], ROW()-ROWS(Table1[])))</f>
        <v>0</v>
      </c>
      <c r="M1340" s="50" cm="1">
        <f t="array" ref="M1340">IF(ROW()&lt;=ROWS(Table1[]), INDEX(Table1[ExpSalv], ROW()), INDEX(Table2[ExpSalv], ROW()-ROWS(Table1[])))</f>
        <v>0</v>
      </c>
      <c r="N1340" t="str" cm="1">
        <f t="array" ref="N1340">IF(ROW()&lt;=ROWS(Table1[]), INDEX(Table1[Agency], ROW()), INDEX(Table2[Agency], ROW()-ROWS(Table1[])))</f>
        <v>CDFW</v>
      </c>
      <c r="O1340" cm="1">
        <f t="array" ref="O1340">IF(ROW()&lt;=ROWS(Table1[]), INDEX(Table1[Notes], ROW()), INDEX(Table2[Comments], ROW()-ROWS(Table1[])))</f>
        <v>0</v>
      </c>
    </row>
    <row r="1341" spans="1:15" x14ac:dyDescent="0.25">
      <c r="A1341" cm="1">
        <f t="array" ref="A1341">IF(ROW()&lt;=ROWS(Table1[]), INDEX(Table1[SurveyNo], ROW()), INDEX(Table2[SurveyNo], ROW()-ROWS(Table1[])))</f>
        <v>12</v>
      </c>
      <c r="B1341" s="77" cm="1">
        <f t="array" ref="B1341">IF(ROW()&lt;=ROWS(Table1[]), INDEX(Table1[Date], ROW()), INDEX(Table2[Date], ROW()-ROWS(Table1[])))</f>
        <v>0</v>
      </c>
      <c r="C1341" cm="1">
        <f t="array" ref="C1341">IF(ROW()&lt;=ROWS(Table1[]), INDEX(Table1[SampleID], ROW()), INDEX(Table2[SampleID], ROW()-ROWS(Table1[])))</f>
        <v>0</v>
      </c>
      <c r="D1341" t="str" cm="1">
        <f t="array" ref="D1341">IF(ROW()&lt;=ROWS(Table1[]), INDEX(Table1[Survey], ROW()), INDEX(Table2[Survey], ROW()-ROWS(Table1[])))</f>
        <v>Bay Study</v>
      </c>
      <c r="E1341" cm="1">
        <f t="array" ref="E1341">IF(ROW()&lt;=ROWS(Table1[]), INDEX(Table1[Station Code], ROW()), INDEX(Table2[Station], ROW()-ROWS(Table1[])))</f>
        <v>323</v>
      </c>
      <c r="F1341" t="str" cm="1">
        <f t="array" ref="F1341">IF(ROW()&lt;=ROWS(Table1[]), INDEX(Table1[Region], ROW()), INDEX(Table2[Region], ROW()-ROWS(Table1[])))</f>
        <v>Bay</v>
      </c>
      <c r="G1341" cm="1">
        <f t="array" ref="G1341">IF(ROW()&lt;=ROWS(Table1[]), INDEX(Table1[Subregion], ROW()), INDEX(Table2[Subregion], ROW()-ROWS(Table1[])))</f>
        <v>0</v>
      </c>
      <c r="H1341" t="str" cm="1">
        <f t="array" ref="H1341">IF(ROW()&lt;=ROWS(Table1[]), INDEX(Table1[Stratum], ROW()), INDEX(Table2[Stratum], ROW()-ROWS(Table1[])))</f>
        <v>Bay</v>
      </c>
      <c r="I1341" cm="1">
        <f t="array" ref="I1341">IF(ROW()&lt;=ROWS(Table1[]), INDEX(Table1[Fork Length], ROW()), INDEX(Table2[Length], ROW()-ROWS(Table1[])))</f>
        <v>59</v>
      </c>
      <c r="J1341" cm="1">
        <f t="array" ref="J1341">IF(ROW()&lt;=ROWS(Table1[]), INDEX(Table1[Catch], ROW()), INDEX(Table2[Frequency], ROW()-ROWS(Table1[])))</f>
        <v>1</v>
      </c>
      <c r="K1341" t="str" cm="1">
        <f t="array" ref="K1341">IF(ROW()&lt;=ROWS(Table1[]), INDEX(Table1[Life Stage], ROW()), INDEX(Table2[Life Stage], ROW()-ROWS(Table1[])))</f>
        <v>Juvenile</v>
      </c>
      <c r="L1341" s="50" cm="1">
        <f t="array" ref="L1341">IF(ROW()&lt;=ROWS(Table1[]), INDEX(Table1[SalvageSum], ROW()), INDEX(Table2[SalvageSum], ROW()-ROWS(Table1[])))</f>
        <v>0</v>
      </c>
      <c r="M1341" s="50" cm="1">
        <f t="array" ref="M1341">IF(ROW()&lt;=ROWS(Table1[]), INDEX(Table1[ExpSalv], ROW()), INDEX(Table2[ExpSalv], ROW()-ROWS(Table1[])))</f>
        <v>0</v>
      </c>
      <c r="N1341" t="str" cm="1">
        <f t="array" ref="N1341">IF(ROW()&lt;=ROWS(Table1[]), INDEX(Table1[Agency], ROW()), INDEX(Table2[Agency], ROW()-ROWS(Table1[])))</f>
        <v>CDFW</v>
      </c>
      <c r="O1341" cm="1">
        <f t="array" ref="O1341">IF(ROW()&lt;=ROWS(Table1[]), INDEX(Table1[Notes], ROW()), INDEX(Table2[Comments], ROW()-ROWS(Table1[])))</f>
        <v>0</v>
      </c>
    </row>
    <row r="1342" spans="1:15" x14ac:dyDescent="0.25">
      <c r="A1342" cm="1">
        <f t="array" ref="A1342">IF(ROW()&lt;=ROWS(Table1[]), INDEX(Table1[SurveyNo], ROW()), INDEX(Table2[SurveyNo], ROW()-ROWS(Table1[])))</f>
        <v>12</v>
      </c>
      <c r="B1342" s="77" cm="1">
        <f t="array" ref="B1342">IF(ROW()&lt;=ROWS(Table1[]), INDEX(Table1[Date], ROW()), INDEX(Table2[Date], ROW()-ROWS(Table1[])))</f>
        <v>0</v>
      </c>
      <c r="C1342" cm="1">
        <f t="array" ref="C1342">IF(ROW()&lt;=ROWS(Table1[]), INDEX(Table1[SampleID], ROW()), INDEX(Table2[SampleID], ROW()-ROWS(Table1[])))</f>
        <v>0</v>
      </c>
      <c r="D1342" t="str" cm="1">
        <f t="array" ref="D1342">IF(ROW()&lt;=ROWS(Table1[]), INDEX(Table1[Survey], ROW()), INDEX(Table2[Survey], ROW()-ROWS(Table1[])))</f>
        <v>Bay Study</v>
      </c>
      <c r="E1342" cm="1">
        <f t="array" ref="E1342">IF(ROW()&lt;=ROWS(Table1[]), INDEX(Table1[Station Code], ROW()), INDEX(Table2[Station], ROW()-ROWS(Table1[])))</f>
        <v>323</v>
      </c>
      <c r="F1342" t="str" cm="1">
        <f t="array" ref="F1342">IF(ROW()&lt;=ROWS(Table1[]), INDEX(Table1[Region], ROW()), INDEX(Table2[Region], ROW()-ROWS(Table1[])))</f>
        <v>Bay</v>
      </c>
      <c r="G1342" cm="1">
        <f t="array" ref="G1342">IF(ROW()&lt;=ROWS(Table1[]), INDEX(Table1[Subregion], ROW()), INDEX(Table2[Subregion], ROW()-ROWS(Table1[])))</f>
        <v>0</v>
      </c>
      <c r="H1342" t="str" cm="1">
        <f t="array" ref="H1342">IF(ROW()&lt;=ROWS(Table1[]), INDEX(Table1[Stratum], ROW()), INDEX(Table2[Stratum], ROW()-ROWS(Table1[])))</f>
        <v>Bay</v>
      </c>
      <c r="I1342" cm="1">
        <f t="array" ref="I1342">IF(ROW()&lt;=ROWS(Table1[]), INDEX(Table1[Fork Length], ROW()), INDEX(Table2[Length], ROW()-ROWS(Table1[])))</f>
        <v>58</v>
      </c>
      <c r="J1342" cm="1">
        <f t="array" ref="J1342">IF(ROW()&lt;=ROWS(Table1[]), INDEX(Table1[Catch], ROW()), INDEX(Table2[Frequency], ROW()-ROWS(Table1[])))</f>
        <v>1</v>
      </c>
      <c r="K1342" t="str" cm="1">
        <f t="array" ref="K1342">IF(ROW()&lt;=ROWS(Table1[]), INDEX(Table1[Life Stage], ROW()), INDEX(Table2[Life Stage], ROW()-ROWS(Table1[])))</f>
        <v>Juvenile</v>
      </c>
      <c r="L1342" s="50" cm="1">
        <f t="array" ref="L1342">IF(ROW()&lt;=ROWS(Table1[]), INDEX(Table1[SalvageSum], ROW()), INDEX(Table2[SalvageSum], ROW()-ROWS(Table1[])))</f>
        <v>0</v>
      </c>
      <c r="M1342" s="50" cm="1">
        <f t="array" ref="M1342">IF(ROW()&lt;=ROWS(Table1[]), INDEX(Table1[ExpSalv], ROW()), INDEX(Table2[ExpSalv], ROW()-ROWS(Table1[])))</f>
        <v>0</v>
      </c>
      <c r="N1342" t="str" cm="1">
        <f t="array" ref="N1342">IF(ROW()&lt;=ROWS(Table1[]), INDEX(Table1[Agency], ROW()), INDEX(Table2[Agency], ROW()-ROWS(Table1[])))</f>
        <v>CDFW</v>
      </c>
      <c r="O1342" cm="1">
        <f t="array" ref="O1342">IF(ROW()&lt;=ROWS(Table1[]), INDEX(Table1[Notes], ROW()), INDEX(Table2[Comments], ROW()-ROWS(Table1[])))</f>
        <v>0</v>
      </c>
    </row>
    <row r="1343" spans="1:15" x14ac:dyDescent="0.25">
      <c r="A1343" cm="1">
        <f t="array" ref="A1343">IF(ROW()&lt;=ROWS(Table1[]), INDEX(Table1[SurveyNo], ROW()), INDEX(Table2[SurveyNo], ROW()-ROWS(Table1[])))</f>
        <v>12</v>
      </c>
      <c r="B1343" s="77" cm="1">
        <f t="array" ref="B1343">IF(ROW()&lt;=ROWS(Table1[]), INDEX(Table1[Date], ROW()), INDEX(Table2[Date], ROW()-ROWS(Table1[])))</f>
        <v>0</v>
      </c>
      <c r="C1343" cm="1">
        <f t="array" ref="C1343">IF(ROW()&lt;=ROWS(Table1[]), INDEX(Table1[SampleID], ROW()), INDEX(Table2[SampleID], ROW()-ROWS(Table1[])))</f>
        <v>0</v>
      </c>
      <c r="D1343" t="str" cm="1">
        <f t="array" ref="D1343">IF(ROW()&lt;=ROWS(Table1[]), INDEX(Table1[Survey], ROW()), INDEX(Table2[Survey], ROW()-ROWS(Table1[])))</f>
        <v>Bay Study</v>
      </c>
      <c r="E1343" cm="1">
        <f t="array" ref="E1343">IF(ROW()&lt;=ROWS(Table1[]), INDEX(Table1[Station Code], ROW()), INDEX(Table2[Station], ROW()-ROWS(Table1[])))</f>
        <v>323</v>
      </c>
      <c r="F1343" t="str" cm="1">
        <f t="array" ref="F1343">IF(ROW()&lt;=ROWS(Table1[]), INDEX(Table1[Region], ROW()), INDEX(Table2[Region], ROW()-ROWS(Table1[])))</f>
        <v>Bay</v>
      </c>
      <c r="G1343" cm="1">
        <f t="array" ref="G1343">IF(ROW()&lt;=ROWS(Table1[]), INDEX(Table1[Subregion], ROW()), INDEX(Table2[Subregion], ROW()-ROWS(Table1[])))</f>
        <v>0</v>
      </c>
      <c r="H1343" t="str" cm="1">
        <f t="array" ref="H1343">IF(ROW()&lt;=ROWS(Table1[]), INDEX(Table1[Stratum], ROW()), INDEX(Table2[Stratum], ROW()-ROWS(Table1[])))</f>
        <v>Bay</v>
      </c>
      <c r="I1343" cm="1">
        <f t="array" ref="I1343">IF(ROW()&lt;=ROWS(Table1[]), INDEX(Table1[Fork Length], ROW()), INDEX(Table2[Length], ROW()-ROWS(Table1[])))</f>
        <v>57</v>
      </c>
      <c r="J1343" cm="1">
        <f t="array" ref="J1343">IF(ROW()&lt;=ROWS(Table1[]), INDEX(Table1[Catch], ROW()), INDEX(Table2[Frequency], ROW()-ROWS(Table1[])))</f>
        <v>2</v>
      </c>
      <c r="K1343" t="str" cm="1">
        <f t="array" ref="K1343">IF(ROW()&lt;=ROWS(Table1[]), INDEX(Table1[Life Stage], ROW()), INDEX(Table2[Life Stage], ROW()-ROWS(Table1[])))</f>
        <v>Juvenile</v>
      </c>
      <c r="L1343" s="50" cm="1">
        <f t="array" ref="L1343">IF(ROW()&lt;=ROWS(Table1[]), INDEX(Table1[SalvageSum], ROW()), INDEX(Table2[SalvageSum], ROW()-ROWS(Table1[])))</f>
        <v>0</v>
      </c>
      <c r="M1343" s="50" cm="1">
        <f t="array" ref="M1343">IF(ROW()&lt;=ROWS(Table1[]), INDEX(Table1[ExpSalv], ROW()), INDEX(Table2[ExpSalv], ROW()-ROWS(Table1[])))</f>
        <v>0</v>
      </c>
      <c r="N1343" t="str" cm="1">
        <f t="array" ref="N1343">IF(ROW()&lt;=ROWS(Table1[]), INDEX(Table1[Agency], ROW()), INDEX(Table2[Agency], ROW()-ROWS(Table1[])))</f>
        <v>CDFW</v>
      </c>
      <c r="O1343" cm="1">
        <f t="array" ref="O1343">IF(ROW()&lt;=ROWS(Table1[]), INDEX(Table1[Notes], ROW()), INDEX(Table2[Comments], ROW()-ROWS(Table1[])))</f>
        <v>0</v>
      </c>
    </row>
    <row r="1344" spans="1:15" x14ac:dyDescent="0.25">
      <c r="A1344" cm="1">
        <f t="array" ref="A1344">IF(ROW()&lt;=ROWS(Table1[]), INDEX(Table1[SurveyNo], ROW()), INDEX(Table2[SurveyNo], ROW()-ROWS(Table1[])))</f>
        <v>12</v>
      </c>
      <c r="B1344" s="77" cm="1">
        <f t="array" ref="B1344">IF(ROW()&lt;=ROWS(Table1[]), INDEX(Table1[Date], ROW()), INDEX(Table2[Date], ROW()-ROWS(Table1[])))</f>
        <v>0</v>
      </c>
      <c r="C1344" cm="1">
        <f t="array" ref="C1344">IF(ROW()&lt;=ROWS(Table1[]), INDEX(Table1[SampleID], ROW()), INDEX(Table2[SampleID], ROW()-ROWS(Table1[])))</f>
        <v>0</v>
      </c>
      <c r="D1344" t="str" cm="1">
        <f t="array" ref="D1344">IF(ROW()&lt;=ROWS(Table1[]), INDEX(Table1[Survey], ROW()), INDEX(Table2[Survey], ROW()-ROWS(Table1[])))</f>
        <v>Bay Study</v>
      </c>
      <c r="E1344" cm="1">
        <f t="array" ref="E1344">IF(ROW()&lt;=ROWS(Table1[]), INDEX(Table1[Station Code], ROW()), INDEX(Table2[Station], ROW()-ROWS(Table1[])))</f>
        <v>323</v>
      </c>
      <c r="F1344" t="str" cm="1">
        <f t="array" ref="F1344">IF(ROW()&lt;=ROWS(Table1[]), INDEX(Table1[Region], ROW()), INDEX(Table2[Region], ROW()-ROWS(Table1[])))</f>
        <v>Bay</v>
      </c>
      <c r="G1344" cm="1">
        <f t="array" ref="G1344">IF(ROW()&lt;=ROWS(Table1[]), INDEX(Table1[Subregion], ROW()), INDEX(Table2[Subregion], ROW()-ROWS(Table1[])))</f>
        <v>0</v>
      </c>
      <c r="H1344" t="str" cm="1">
        <f t="array" ref="H1344">IF(ROW()&lt;=ROWS(Table1[]), INDEX(Table1[Stratum], ROW()), INDEX(Table2[Stratum], ROW()-ROWS(Table1[])))</f>
        <v>Bay</v>
      </c>
      <c r="I1344" cm="1">
        <f t="array" ref="I1344">IF(ROW()&lt;=ROWS(Table1[]), INDEX(Table1[Fork Length], ROW()), INDEX(Table2[Length], ROW()-ROWS(Table1[])))</f>
        <v>55</v>
      </c>
      <c r="J1344" cm="1">
        <f t="array" ref="J1344">IF(ROW()&lt;=ROWS(Table1[]), INDEX(Table1[Catch], ROW()), INDEX(Table2[Frequency], ROW()-ROWS(Table1[])))</f>
        <v>2</v>
      </c>
      <c r="K1344" t="str" cm="1">
        <f t="array" ref="K1344">IF(ROW()&lt;=ROWS(Table1[]), INDEX(Table1[Life Stage], ROW()), INDEX(Table2[Life Stage], ROW()-ROWS(Table1[])))</f>
        <v>Juvenile</v>
      </c>
      <c r="L1344" s="50" cm="1">
        <f t="array" ref="L1344">IF(ROW()&lt;=ROWS(Table1[]), INDEX(Table1[SalvageSum], ROW()), INDEX(Table2[SalvageSum], ROW()-ROWS(Table1[])))</f>
        <v>0</v>
      </c>
      <c r="M1344" s="50" cm="1">
        <f t="array" ref="M1344">IF(ROW()&lt;=ROWS(Table1[]), INDEX(Table1[ExpSalv], ROW()), INDEX(Table2[ExpSalv], ROW()-ROWS(Table1[])))</f>
        <v>0</v>
      </c>
      <c r="N1344" t="str" cm="1">
        <f t="array" ref="N1344">IF(ROW()&lt;=ROWS(Table1[]), INDEX(Table1[Agency], ROW()), INDEX(Table2[Agency], ROW()-ROWS(Table1[])))</f>
        <v>CDFW</v>
      </c>
      <c r="O1344" cm="1">
        <f t="array" ref="O1344">IF(ROW()&lt;=ROWS(Table1[]), INDEX(Table1[Notes], ROW()), INDEX(Table2[Comments], ROW()-ROWS(Table1[])))</f>
        <v>0</v>
      </c>
    </row>
    <row r="1345" spans="1:15" x14ac:dyDescent="0.25">
      <c r="A1345" cm="1">
        <f t="array" ref="A1345">IF(ROW()&lt;=ROWS(Table1[]), INDEX(Table1[SurveyNo], ROW()), INDEX(Table2[SurveyNo], ROW()-ROWS(Table1[])))</f>
        <v>12</v>
      </c>
      <c r="B1345" s="77" cm="1">
        <f t="array" ref="B1345">IF(ROW()&lt;=ROWS(Table1[]), INDEX(Table1[Date], ROW()), INDEX(Table2[Date], ROW()-ROWS(Table1[])))</f>
        <v>0</v>
      </c>
      <c r="C1345" cm="1">
        <f t="array" ref="C1345">IF(ROW()&lt;=ROWS(Table1[]), INDEX(Table1[SampleID], ROW()), INDEX(Table2[SampleID], ROW()-ROWS(Table1[])))</f>
        <v>0</v>
      </c>
      <c r="D1345" t="str" cm="1">
        <f t="array" ref="D1345">IF(ROW()&lt;=ROWS(Table1[]), INDEX(Table1[Survey], ROW()), INDEX(Table2[Survey], ROW()-ROWS(Table1[])))</f>
        <v>Bay Study</v>
      </c>
      <c r="E1345" cm="1">
        <f t="array" ref="E1345">IF(ROW()&lt;=ROWS(Table1[]), INDEX(Table1[Station Code], ROW()), INDEX(Table2[Station], ROW()-ROWS(Table1[])))</f>
        <v>323</v>
      </c>
      <c r="F1345" t="str" cm="1">
        <f t="array" ref="F1345">IF(ROW()&lt;=ROWS(Table1[]), INDEX(Table1[Region], ROW()), INDEX(Table2[Region], ROW()-ROWS(Table1[])))</f>
        <v>Bay</v>
      </c>
      <c r="G1345" cm="1">
        <f t="array" ref="G1345">IF(ROW()&lt;=ROWS(Table1[]), INDEX(Table1[Subregion], ROW()), INDEX(Table2[Subregion], ROW()-ROWS(Table1[])))</f>
        <v>0</v>
      </c>
      <c r="H1345" t="str" cm="1">
        <f t="array" ref="H1345">IF(ROW()&lt;=ROWS(Table1[]), INDEX(Table1[Stratum], ROW()), INDEX(Table2[Stratum], ROW()-ROWS(Table1[])))</f>
        <v>Bay</v>
      </c>
      <c r="I1345" cm="1">
        <f t="array" ref="I1345">IF(ROW()&lt;=ROWS(Table1[]), INDEX(Table1[Fork Length], ROW()), INDEX(Table2[Length], ROW()-ROWS(Table1[])))</f>
        <v>54</v>
      </c>
      <c r="J1345" cm="1">
        <f t="array" ref="J1345">IF(ROW()&lt;=ROWS(Table1[]), INDEX(Table1[Catch], ROW()), INDEX(Table2[Frequency], ROW()-ROWS(Table1[])))</f>
        <v>1</v>
      </c>
      <c r="K1345" t="str" cm="1">
        <f t="array" ref="K1345">IF(ROW()&lt;=ROWS(Table1[]), INDEX(Table1[Life Stage], ROW()), INDEX(Table2[Life Stage], ROW()-ROWS(Table1[])))</f>
        <v>Juvenile</v>
      </c>
      <c r="L1345" s="50" cm="1">
        <f t="array" ref="L1345">IF(ROW()&lt;=ROWS(Table1[]), INDEX(Table1[SalvageSum], ROW()), INDEX(Table2[SalvageSum], ROW()-ROWS(Table1[])))</f>
        <v>0</v>
      </c>
      <c r="M1345" s="50" cm="1">
        <f t="array" ref="M1345">IF(ROW()&lt;=ROWS(Table1[]), INDEX(Table1[ExpSalv], ROW()), INDEX(Table2[ExpSalv], ROW()-ROWS(Table1[])))</f>
        <v>0</v>
      </c>
      <c r="N1345" t="str" cm="1">
        <f t="array" ref="N1345">IF(ROW()&lt;=ROWS(Table1[]), INDEX(Table1[Agency], ROW()), INDEX(Table2[Agency], ROW()-ROWS(Table1[])))</f>
        <v>CDFW</v>
      </c>
      <c r="O1345" cm="1">
        <f t="array" ref="O1345">IF(ROW()&lt;=ROWS(Table1[]), INDEX(Table1[Notes], ROW()), INDEX(Table2[Comments], ROW()-ROWS(Table1[])))</f>
        <v>0</v>
      </c>
    </row>
    <row r="1346" spans="1:15" x14ac:dyDescent="0.25">
      <c r="A1346" cm="1">
        <f t="array" ref="A1346">IF(ROW()&lt;=ROWS(Table1[]), INDEX(Table1[SurveyNo], ROW()), INDEX(Table2[SurveyNo], ROW()-ROWS(Table1[])))</f>
        <v>12</v>
      </c>
      <c r="B1346" s="77" cm="1">
        <f t="array" ref="B1346">IF(ROW()&lt;=ROWS(Table1[]), INDEX(Table1[Date], ROW()), INDEX(Table2[Date], ROW()-ROWS(Table1[])))</f>
        <v>0</v>
      </c>
      <c r="C1346" cm="1">
        <f t="array" ref="C1346">IF(ROW()&lt;=ROWS(Table1[]), INDEX(Table1[SampleID], ROW()), INDEX(Table2[SampleID], ROW()-ROWS(Table1[])))</f>
        <v>0</v>
      </c>
      <c r="D1346" t="str" cm="1">
        <f t="array" ref="D1346">IF(ROW()&lt;=ROWS(Table1[]), INDEX(Table1[Survey], ROW()), INDEX(Table2[Survey], ROW()-ROWS(Table1[])))</f>
        <v>Bay Study</v>
      </c>
      <c r="E1346" cm="1">
        <f t="array" ref="E1346">IF(ROW()&lt;=ROWS(Table1[]), INDEX(Table1[Station Code], ROW()), INDEX(Table2[Station], ROW()-ROWS(Table1[])))</f>
        <v>322</v>
      </c>
      <c r="F1346" t="str" cm="1">
        <f t="array" ref="F1346">IF(ROW()&lt;=ROWS(Table1[]), INDEX(Table1[Region], ROW()), INDEX(Table2[Region], ROW()-ROWS(Table1[])))</f>
        <v>Bay</v>
      </c>
      <c r="G1346" cm="1">
        <f t="array" ref="G1346">IF(ROW()&lt;=ROWS(Table1[]), INDEX(Table1[Subregion], ROW()), INDEX(Table2[Subregion], ROW()-ROWS(Table1[])))</f>
        <v>0</v>
      </c>
      <c r="H1346" t="str" cm="1">
        <f t="array" ref="H1346">IF(ROW()&lt;=ROWS(Table1[]), INDEX(Table1[Stratum], ROW()), INDEX(Table2[Stratum], ROW()-ROWS(Table1[])))</f>
        <v>Bay</v>
      </c>
      <c r="I1346" cm="1">
        <f t="array" ref="I1346">IF(ROW()&lt;=ROWS(Table1[]), INDEX(Table1[Fork Length], ROW()), INDEX(Table2[Length], ROW()-ROWS(Table1[])))</f>
        <v>113</v>
      </c>
      <c r="J1346" cm="1">
        <f t="array" ref="J1346">IF(ROW()&lt;=ROWS(Table1[]), INDEX(Table1[Catch], ROW()), INDEX(Table2[Frequency], ROW()-ROWS(Table1[])))</f>
        <v>1</v>
      </c>
      <c r="K1346" t="str" cm="1">
        <f t="array" ref="K1346">IF(ROW()&lt;=ROWS(Table1[]), INDEX(Table1[Life Stage], ROW()), INDEX(Table2[Life Stage], ROW()-ROWS(Table1[])))</f>
        <v>Adult</v>
      </c>
      <c r="L1346" s="50" cm="1">
        <f t="array" ref="L1346">IF(ROW()&lt;=ROWS(Table1[]), INDEX(Table1[SalvageSum], ROW()), INDEX(Table2[SalvageSum], ROW()-ROWS(Table1[])))</f>
        <v>0</v>
      </c>
      <c r="M1346" s="50" cm="1">
        <f t="array" ref="M1346">IF(ROW()&lt;=ROWS(Table1[]), INDEX(Table1[ExpSalv], ROW()), INDEX(Table2[ExpSalv], ROW()-ROWS(Table1[])))</f>
        <v>0</v>
      </c>
      <c r="N1346" t="str" cm="1">
        <f t="array" ref="N1346">IF(ROW()&lt;=ROWS(Table1[]), INDEX(Table1[Agency], ROW()), INDEX(Table2[Agency], ROW()-ROWS(Table1[])))</f>
        <v>CDFW</v>
      </c>
      <c r="O1346" cm="1">
        <f t="array" ref="O1346">IF(ROW()&lt;=ROWS(Table1[]), INDEX(Table1[Notes], ROW()), INDEX(Table2[Comments], ROW()-ROWS(Table1[])))</f>
        <v>0</v>
      </c>
    </row>
    <row r="1347" spans="1:15" x14ac:dyDescent="0.25">
      <c r="A1347" cm="1">
        <f t="array" ref="A1347">IF(ROW()&lt;=ROWS(Table1[]), INDEX(Table1[SurveyNo], ROW()), INDEX(Table2[SurveyNo], ROW()-ROWS(Table1[])))</f>
        <v>12</v>
      </c>
      <c r="B1347" s="77" cm="1">
        <f t="array" ref="B1347">IF(ROW()&lt;=ROWS(Table1[]), INDEX(Table1[Date], ROW()), INDEX(Table2[Date], ROW()-ROWS(Table1[])))</f>
        <v>0</v>
      </c>
      <c r="C1347" cm="1">
        <f t="array" ref="C1347">IF(ROW()&lt;=ROWS(Table1[]), INDEX(Table1[SampleID], ROW()), INDEX(Table2[SampleID], ROW()-ROWS(Table1[])))</f>
        <v>0</v>
      </c>
      <c r="D1347" t="str" cm="1">
        <f t="array" ref="D1347">IF(ROW()&lt;=ROWS(Table1[]), INDEX(Table1[Survey], ROW()), INDEX(Table2[Survey], ROW()-ROWS(Table1[])))</f>
        <v>Bay Study</v>
      </c>
      <c r="E1347" cm="1">
        <f t="array" ref="E1347">IF(ROW()&lt;=ROWS(Table1[]), INDEX(Table1[Station Code], ROW()), INDEX(Table2[Station], ROW()-ROWS(Table1[])))</f>
        <v>322</v>
      </c>
      <c r="F1347" t="str" cm="1">
        <f t="array" ref="F1347">IF(ROW()&lt;=ROWS(Table1[]), INDEX(Table1[Region], ROW()), INDEX(Table2[Region], ROW()-ROWS(Table1[])))</f>
        <v>Bay</v>
      </c>
      <c r="G1347" cm="1">
        <f t="array" ref="G1347">IF(ROW()&lt;=ROWS(Table1[]), INDEX(Table1[Subregion], ROW()), INDEX(Table2[Subregion], ROW()-ROWS(Table1[])))</f>
        <v>0</v>
      </c>
      <c r="H1347" t="str" cm="1">
        <f t="array" ref="H1347">IF(ROW()&lt;=ROWS(Table1[]), INDEX(Table1[Stratum], ROW()), INDEX(Table2[Stratum], ROW()-ROWS(Table1[])))</f>
        <v>Bay</v>
      </c>
      <c r="I1347" cm="1">
        <f t="array" ref="I1347">IF(ROW()&lt;=ROWS(Table1[]), INDEX(Table1[Fork Length], ROW()), INDEX(Table2[Length], ROW()-ROWS(Table1[])))</f>
        <v>107</v>
      </c>
      <c r="J1347" cm="1">
        <f t="array" ref="J1347">IF(ROW()&lt;=ROWS(Table1[]), INDEX(Table1[Catch], ROW()), INDEX(Table2[Frequency], ROW()-ROWS(Table1[])))</f>
        <v>1</v>
      </c>
      <c r="K1347" t="str" cm="1">
        <f t="array" ref="K1347">IF(ROW()&lt;=ROWS(Table1[]), INDEX(Table1[Life Stage], ROW()), INDEX(Table2[Life Stage], ROW()-ROWS(Table1[])))</f>
        <v>Adult</v>
      </c>
      <c r="L1347" s="50" cm="1">
        <f t="array" ref="L1347">IF(ROW()&lt;=ROWS(Table1[]), INDEX(Table1[SalvageSum], ROW()), INDEX(Table2[SalvageSum], ROW()-ROWS(Table1[])))</f>
        <v>0</v>
      </c>
      <c r="M1347" s="50" cm="1">
        <f t="array" ref="M1347">IF(ROW()&lt;=ROWS(Table1[]), INDEX(Table1[ExpSalv], ROW()), INDEX(Table2[ExpSalv], ROW()-ROWS(Table1[])))</f>
        <v>0</v>
      </c>
      <c r="N1347" t="str" cm="1">
        <f t="array" ref="N1347">IF(ROW()&lt;=ROWS(Table1[]), INDEX(Table1[Agency], ROW()), INDEX(Table2[Agency], ROW()-ROWS(Table1[])))</f>
        <v>CDFW</v>
      </c>
      <c r="O1347" cm="1">
        <f t="array" ref="O1347">IF(ROW()&lt;=ROWS(Table1[]), INDEX(Table1[Notes], ROW()), INDEX(Table2[Comments], ROW()-ROWS(Table1[])))</f>
        <v>0</v>
      </c>
    </row>
    <row r="1348" spans="1:15" x14ac:dyDescent="0.25">
      <c r="A1348" cm="1">
        <f t="array" ref="A1348">IF(ROW()&lt;=ROWS(Table1[]), INDEX(Table1[SurveyNo], ROW()), INDEX(Table2[SurveyNo], ROW()-ROWS(Table1[])))</f>
        <v>12</v>
      </c>
      <c r="B1348" s="77" cm="1">
        <f t="array" ref="B1348">IF(ROW()&lt;=ROWS(Table1[]), INDEX(Table1[Date], ROW()), INDEX(Table2[Date], ROW()-ROWS(Table1[])))</f>
        <v>0</v>
      </c>
      <c r="C1348" cm="1">
        <f t="array" ref="C1348">IF(ROW()&lt;=ROWS(Table1[]), INDEX(Table1[SampleID], ROW()), INDEX(Table2[SampleID], ROW()-ROWS(Table1[])))</f>
        <v>0</v>
      </c>
      <c r="D1348" t="str" cm="1">
        <f t="array" ref="D1348">IF(ROW()&lt;=ROWS(Table1[]), INDEX(Table1[Survey], ROW()), INDEX(Table2[Survey], ROW()-ROWS(Table1[])))</f>
        <v>Bay Study</v>
      </c>
      <c r="E1348" cm="1">
        <f t="array" ref="E1348">IF(ROW()&lt;=ROWS(Table1[]), INDEX(Table1[Station Code], ROW()), INDEX(Table2[Station], ROW()-ROWS(Table1[])))</f>
        <v>322</v>
      </c>
      <c r="F1348" t="str" cm="1">
        <f t="array" ref="F1348">IF(ROW()&lt;=ROWS(Table1[]), INDEX(Table1[Region], ROW()), INDEX(Table2[Region], ROW()-ROWS(Table1[])))</f>
        <v>Bay</v>
      </c>
      <c r="G1348" cm="1">
        <f t="array" ref="G1348">IF(ROW()&lt;=ROWS(Table1[]), INDEX(Table1[Subregion], ROW()), INDEX(Table2[Subregion], ROW()-ROWS(Table1[])))</f>
        <v>0</v>
      </c>
      <c r="H1348" t="str" cm="1">
        <f t="array" ref="H1348">IF(ROW()&lt;=ROWS(Table1[]), INDEX(Table1[Stratum], ROW()), INDEX(Table2[Stratum], ROW()-ROWS(Table1[])))</f>
        <v>Bay</v>
      </c>
      <c r="I1348" cm="1">
        <f t="array" ref="I1348">IF(ROW()&lt;=ROWS(Table1[]), INDEX(Table1[Fork Length], ROW()), INDEX(Table2[Length], ROW()-ROWS(Table1[])))</f>
        <v>62</v>
      </c>
      <c r="J1348" cm="1">
        <f t="array" ref="J1348">IF(ROW()&lt;=ROWS(Table1[]), INDEX(Table1[Catch], ROW()), INDEX(Table2[Frequency], ROW()-ROWS(Table1[])))</f>
        <v>1</v>
      </c>
      <c r="K1348" t="str" cm="1">
        <f t="array" ref="K1348">IF(ROW()&lt;=ROWS(Table1[]), INDEX(Table1[Life Stage], ROW()), INDEX(Table2[Life Stage], ROW()-ROWS(Table1[])))</f>
        <v>Juvenile</v>
      </c>
      <c r="L1348" s="50" cm="1">
        <f t="array" ref="L1348">IF(ROW()&lt;=ROWS(Table1[]), INDEX(Table1[SalvageSum], ROW()), INDEX(Table2[SalvageSum], ROW()-ROWS(Table1[])))</f>
        <v>0</v>
      </c>
      <c r="M1348" s="50" cm="1">
        <f t="array" ref="M1348">IF(ROW()&lt;=ROWS(Table1[]), INDEX(Table1[ExpSalv], ROW()), INDEX(Table2[ExpSalv], ROW()-ROWS(Table1[])))</f>
        <v>0</v>
      </c>
      <c r="N1348" t="str" cm="1">
        <f t="array" ref="N1348">IF(ROW()&lt;=ROWS(Table1[]), INDEX(Table1[Agency], ROW()), INDEX(Table2[Agency], ROW()-ROWS(Table1[])))</f>
        <v>CDFW</v>
      </c>
      <c r="O1348" cm="1">
        <f t="array" ref="O1348">IF(ROW()&lt;=ROWS(Table1[]), INDEX(Table1[Notes], ROW()), INDEX(Table2[Comments], ROW()-ROWS(Table1[])))</f>
        <v>0</v>
      </c>
    </row>
    <row r="1349" spans="1:15" x14ac:dyDescent="0.25">
      <c r="A1349" cm="1">
        <f t="array" ref="A1349">IF(ROW()&lt;=ROWS(Table1[]), INDEX(Table1[SurveyNo], ROW()), INDEX(Table2[SurveyNo], ROW()-ROWS(Table1[])))</f>
        <v>12</v>
      </c>
      <c r="B1349" s="77" cm="1">
        <f t="array" ref="B1349">IF(ROW()&lt;=ROWS(Table1[]), INDEX(Table1[Date], ROW()), INDEX(Table2[Date], ROW()-ROWS(Table1[])))</f>
        <v>0</v>
      </c>
      <c r="C1349" cm="1">
        <f t="array" ref="C1349">IF(ROW()&lt;=ROWS(Table1[]), INDEX(Table1[SampleID], ROW()), INDEX(Table2[SampleID], ROW()-ROWS(Table1[])))</f>
        <v>0</v>
      </c>
      <c r="D1349" t="str" cm="1">
        <f t="array" ref="D1349">IF(ROW()&lt;=ROWS(Table1[]), INDEX(Table1[Survey], ROW()), INDEX(Table2[Survey], ROW()-ROWS(Table1[])))</f>
        <v>Bay Study</v>
      </c>
      <c r="E1349" cm="1">
        <f t="array" ref="E1349">IF(ROW()&lt;=ROWS(Table1[]), INDEX(Table1[Station Code], ROW()), INDEX(Table2[Station], ROW()-ROWS(Table1[])))</f>
        <v>322</v>
      </c>
      <c r="F1349" t="str" cm="1">
        <f t="array" ref="F1349">IF(ROW()&lt;=ROWS(Table1[]), INDEX(Table1[Region], ROW()), INDEX(Table2[Region], ROW()-ROWS(Table1[])))</f>
        <v>Bay</v>
      </c>
      <c r="G1349" cm="1">
        <f t="array" ref="G1349">IF(ROW()&lt;=ROWS(Table1[]), INDEX(Table1[Subregion], ROW()), INDEX(Table2[Subregion], ROW()-ROWS(Table1[])))</f>
        <v>0</v>
      </c>
      <c r="H1349" t="str" cm="1">
        <f t="array" ref="H1349">IF(ROW()&lt;=ROWS(Table1[]), INDEX(Table1[Stratum], ROW()), INDEX(Table2[Stratum], ROW()-ROWS(Table1[])))</f>
        <v>Bay</v>
      </c>
      <c r="I1349" cm="1">
        <f t="array" ref="I1349">IF(ROW()&lt;=ROWS(Table1[]), INDEX(Table1[Fork Length], ROW()), INDEX(Table2[Length], ROW()-ROWS(Table1[])))</f>
        <v>60</v>
      </c>
      <c r="J1349" cm="1">
        <f t="array" ref="J1349">IF(ROW()&lt;=ROWS(Table1[]), INDEX(Table1[Catch], ROW()), INDEX(Table2[Frequency], ROW()-ROWS(Table1[])))</f>
        <v>1</v>
      </c>
      <c r="K1349" t="str" cm="1">
        <f t="array" ref="K1349">IF(ROW()&lt;=ROWS(Table1[]), INDEX(Table1[Life Stage], ROW()), INDEX(Table2[Life Stage], ROW()-ROWS(Table1[])))</f>
        <v>Juvenile</v>
      </c>
      <c r="L1349" s="50" cm="1">
        <f t="array" ref="L1349">IF(ROW()&lt;=ROWS(Table1[]), INDEX(Table1[SalvageSum], ROW()), INDEX(Table2[SalvageSum], ROW()-ROWS(Table1[])))</f>
        <v>0</v>
      </c>
      <c r="M1349" s="50" cm="1">
        <f t="array" ref="M1349">IF(ROW()&lt;=ROWS(Table1[]), INDEX(Table1[ExpSalv], ROW()), INDEX(Table2[ExpSalv], ROW()-ROWS(Table1[])))</f>
        <v>0</v>
      </c>
      <c r="N1349" t="str" cm="1">
        <f t="array" ref="N1349">IF(ROW()&lt;=ROWS(Table1[]), INDEX(Table1[Agency], ROW()), INDEX(Table2[Agency], ROW()-ROWS(Table1[])))</f>
        <v>CDFW</v>
      </c>
      <c r="O1349" cm="1">
        <f t="array" ref="O1349">IF(ROW()&lt;=ROWS(Table1[]), INDEX(Table1[Notes], ROW()), INDEX(Table2[Comments], ROW()-ROWS(Table1[])))</f>
        <v>0</v>
      </c>
    </row>
    <row r="1350" spans="1:15" x14ac:dyDescent="0.25">
      <c r="A1350" cm="1">
        <f t="array" ref="A1350">IF(ROW()&lt;=ROWS(Table1[]), INDEX(Table1[SurveyNo], ROW()), INDEX(Table2[SurveyNo], ROW()-ROWS(Table1[])))</f>
        <v>12</v>
      </c>
      <c r="B1350" s="77" cm="1">
        <f t="array" ref="B1350">IF(ROW()&lt;=ROWS(Table1[]), INDEX(Table1[Date], ROW()), INDEX(Table2[Date], ROW()-ROWS(Table1[])))</f>
        <v>0</v>
      </c>
      <c r="C1350" cm="1">
        <f t="array" ref="C1350">IF(ROW()&lt;=ROWS(Table1[]), INDEX(Table1[SampleID], ROW()), INDEX(Table2[SampleID], ROW()-ROWS(Table1[])))</f>
        <v>0</v>
      </c>
      <c r="D1350" t="str" cm="1">
        <f t="array" ref="D1350">IF(ROW()&lt;=ROWS(Table1[]), INDEX(Table1[Survey], ROW()), INDEX(Table2[Survey], ROW()-ROWS(Table1[])))</f>
        <v>Bay Study</v>
      </c>
      <c r="E1350" cm="1">
        <f t="array" ref="E1350">IF(ROW()&lt;=ROWS(Table1[]), INDEX(Table1[Station Code], ROW()), INDEX(Table2[Station], ROW()-ROWS(Table1[])))</f>
        <v>321</v>
      </c>
      <c r="F1350" t="str" cm="1">
        <f t="array" ref="F1350">IF(ROW()&lt;=ROWS(Table1[]), INDEX(Table1[Region], ROW()), INDEX(Table2[Region], ROW()-ROWS(Table1[])))</f>
        <v>Bay</v>
      </c>
      <c r="G1350" cm="1">
        <f t="array" ref="G1350">IF(ROW()&lt;=ROWS(Table1[]), INDEX(Table1[Subregion], ROW()), INDEX(Table2[Subregion], ROW()-ROWS(Table1[])))</f>
        <v>0</v>
      </c>
      <c r="H1350" t="str" cm="1">
        <f t="array" ref="H1350">IF(ROW()&lt;=ROWS(Table1[]), INDEX(Table1[Stratum], ROW()), INDEX(Table2[Stratum], ROW()-ROWS(Table1[])))</f>
        <v>Bay</v>
      </c>
      <c r="I1350" cm="1">
        <f t="array" ref="I1350">IF(ROW()&lt;=ROWS(Table1[]), INDEX(Table1[Fork Length], ROW()), INDEX(Table2[Length], ROW()-ROWS(Table1[])))</f>
        <v>55</v>
      </c>
      <c r="J1350" cm="1">
        <f t="array" ref="J1350">IF(ROW()&lt;=ROWS(Table1[]), INDEX(Table1[Catch], ROW()), INDEX(Table2[Frequency], ROW()-ROWS(Table1[])))</f>
        <v>1</v>
      </c>
      <c r="K1350" t="str" cm="1">
        <f t="array" ref="K1350">IF(ROW()&lt;=ROWS(Table1[]), INDEX(Table1[Life Stage], ROW()), INDEX(Table2[Life Stage], ROW()-ROWS(Table1[])))</f>
        <v>Juvenile</v>
      </c>
      <c r="L1350" s="50" cm="1">
        <f t="array" ref="L1350">IF(ROW()&lt;=ROWS(Table1[]), INDEX(Table1[SalvageSum], ROW()), INDEX(Table2[SalvageSum], ROW()-ROWS(Table1[])))</f>
        <v>0</v>
      </c>
      <c r="M1350" s="50" cm="1">
        <f t="array" ref="M1350">IF(ROW()&lt;=ROWS(Table1[]), INDEX(Table1[ExpSalv], ROW()), INDEX(Table2[ExpSalv], ROW()-ROWS(Table1[])))</f>
        <v>0</v>
      </c>
      <c r="N1350" t="str" cm="1">
        <f t="array" ref="N1350">IF(ROW()&lt;=ROWS(Table1[]), INDEX(Table1[Agency], ROW()), INDEX(Table2[Agency], ROW()-ROWS(Table1[])))</f>
        <v>CDFW</v>
      </c>
      <c r="O1350" cm="1">
        <f t="array" ref="O1350">IF(ROW()&lt;=ROWS(Table1[]), INDEX(Table1[Notes], ROW()), INDEX(Table2[Comments], ROW()-ROWS(Table1[])))</f>
        <v>0</v>
      </c>
    </row>
    <row r="1351" spans="1:15" x14ac:dyDescent="0.25">
      <c r="A1351" cm="1">
        <f t="array" ref="A1351">IF(ROW()&lt;=ROWS(Table1[]), INDEX(Table1[SurveyNo], ROW()), INDEX(Table2[SurveyNo], ROW()-ROWS(Table1[])))</f>
        <v>12</v>
      </c>
      <c r="B1351" s="77" cm="1">
        <f t="array" ref="B1351">IF(ROW()&lt;=ROWS(Table1[]), INDEX(Table1[Date], ROW()), INDEX(Table2[Date], ROW()-ROWS(Table1[])))</f>
        <v>0</v>
      </c>
      <c r="C1351" cm="1">
        <f t="array" ref="C1351">IF(ROW()&lt;=ROWS(Table1[]), INDEX(Table1[SampleID], ROW()), INDEX(Table2[SampleID], ROW()-ROWS(Table1[])))</f>
        <v>0</v>
      </c>
      <c r="D1351" t="str" cm="1">
        <f t="array" ref="D1351">IF(ROW()&lt;=ROWS(Table1[]), INDEX(Table1[Survey], ROW()), INDEX(Table2[Survey], ROW()-ROWS(Table1[])))</f>
        <v>Bay Study</v>
      </c>
      <c r="E1351" cm="1">
        <f t="array" ref="E1351">IF(ROW()&lt;=ROWS(Table1[]), INDEX(Table1[Station Code], ROW()), INDEX(Table2[Station], ROW()-ROWS(Table1[])))</f>
        <v>320</v>
      </c>
      <c r="F1351" t="str" cm="1">
        <f t="array" ref="F1351">IF(ROW()&lt;=ROWS(Table1[]), INDEX(Table1[Region], ROW()), INDEX(Table2[Region], ROW()-ROWS(Table1[])))</f>
        <v>Far West</v>
      </c>
      <c r="G1351" cm="1">
        <f t="array" ref="G1351">IF(ROW()&lt;=ROWS(Table1[]), INDEX(Table1[Subregion], ROW()), INDEX(Table2[Subregion], ROW()-ROWS(Table1[])))</f>
        <v>0</v>
      </c>
      <c r="H1351" t="str" cm="1">
        <f t="array" ref="H1351">IF(ROW()&lt;=ROWS(Table1[]), INDEX(Table1[Stratum], ROW()), INDEX(Table2[Stratum], ROW()-ROWS(Table1[])))</f>
        <v>Western Delta</v>
      </c>
      <c r="I1351" cm="1">
        <f t="array" ref="I1351">IF(ROW()&lt;=ROWS(Table1[]), INDEX(Table1[Fork Length], ROW()), INDEX(Table2[Length], ROW()-ROWS(Table1[])))</f>
        <v>76</v>
      </c>
      <c r="J1351" cm="1">
        <f t="array" ref="J1351">IF(ROW()&lt;=ROWS(Table1[]), INDEX(Table1[Catch], ROW()), INDEX(Table2[Frequency], ROW()-ROWS(Table1[])))</f>
        <v>1</v>
      </c>
      <c r="K1351" t="str" cm="1">
        <f t="array" ref="K1351">IF(ROW()&lt;=ROWS(Table1[]), INDEX(Table1[Life Stage], ROW()), INDEX(Table2[Life Stage], ROW()-ROWS(Table1[])))</f>
        <v>Juvenile</v>
      </c>
      <c r="L1351" s="50" cm="1">
        <f t="array" ref="L1351">IF(ROW()&lt;=ROWS(Table1[]), INDEX(Table1[SalvageSum], ROW()), INDEX(Table2[SalvageSum], ROW()-ROWS(Table1[])))</f>
        <v>0</v>
      </c>
      <c r="M1351" s="50" cm="1">
        <f t="array" ref="M1351">IF(ROW()&lt;=ROWS(Table1[]), INDEX(Table1[ExpSalv], ROW()), INDEX(Table2[ExpSalv], ROW()-ROWS(Table1[])))</f>
        <v>0</v>
      </c>
      <c r="N1351" t="str" cm="1">
        <f t="array" ref="N1351">IF(ROW()&lt;=ROWS(Table1[]), INDEX(Table1[Agency], ROW()), INDEX(Table2[Agency], ROW()-ROWS(Table1[])))</f>
        <v>CDFW</v>
      </c>
      <c r="O1351" cm="1">
        <f t="array" ref="O1351">IF(ROW()&lt;=ROWS(Table1[]), INDEX(Table1[Notes], ROW()), INDEX(Table2[Comments], ROW()-ROWS(Table1[])))</f>
        <v>0</v>
      </c>
    </row>
    <row r="1352" spans="1:15" x14ac:dyDescent="0.25">
      <c r="A1352" cm="1">
        <f t="array" ref="A1352">IF(ROW()&lt;=ROWS(Table1[]), INDEX(Table1[SurveyNo], ROW()), INDEX(Table2[SurveyNo], ROW()-ROWS(Table1[])))</f>
        <v>12</v>
      </c>
      <c r="B1352" s="77" cm="1">
        <f t="array" ref="B1352">IF(ROW()&lt;=ROWS(Table1[]), INDEX(Table1[Date], ROW()), INDEX(Table2[Date], ROW()-ROWS(Table1[])))</f>
        <v>0</v>
      </c>
      <c r="C1352" cm="1">
        <f t="array" ref="C1352">IF(ROW()&lt;=ROWS(Table1[]), INDEX(Table1[SampleID], ROW()), INDEX(Table2[SampleID], ROW()-ROWS(Table1[])))</f>
        <v>0</v>
      </c>
      <c r="D1352" t="str" cm="1">
        <f t="array" ref="D1352">IF(ROW()&lt;=ROWS(Table1[]), INDEX(Table1[Survey], ROW()), INDEX(Table2[Survey], ROW()-ROWS(Table1[])))</f>
        <v>Bay Study</v>
      </c>
      <c r="E1352" cm="1">
        <f t="array" ref="E1352">IF(ROW()&lt;=ROWS(Table1[]), INDEX(Table1[Station Code], ROW()), INDEX(Table2[Station], ROW()-ROWS(Table1[])))</f>
        <v>319</v>
      </c>
      <c r="F1352" t="str" cm="1">
        <f t="array" ref="F1352">IF(ROW()&lt;=ROWS(Table1[]), INDEX(Table1[Region], ROW()), INDEX(Table2[Region], ROW()-ROWS(Table1[])))</f>
        <v>Far West</v>
      </c>
      <c r="G1352" cm="1">
        <f t="array" ref="G1352">IF(ROW()&lt;=ROWS(Table1[]), INDEX(Table1[Subregion], ROW()), INDEX(Table2[Subregion], ROW()-ROWS(Table1[])))</f>
        <v>0</v>
      </c>
      <c r="H1352" t="str" cm="1">
        <f t="array" ref="H1352">IF(ROW()&lt;=ROWS(Table1[]), INDEX(Table1[Stratum], ROW()), INDEX(Table2[Stratum], ROW()-ROWS(Table1[])))</f>
        <v>Western Delta</v>
      </c>
      <c r="I1352" cm="1">
        <f t="array" ref="I1352">IF(ROW()&lt;=ROWS(Table1[]), INDEX(Table1[Fork Length], ROW()), INDEX(Table2[Length], ROW()-ROWS(Table1[])))</f>
        <v>98</v>
      </c>
      <c r="J1352" cm="1">
        <f t="array" ref="J1352">IF(ROW()&lt;=ROWS(Table1[]), INDEX(Table1[Catch], ROW()), INDEX(Table2[Frequency], ROW()-ROWS(Table1[])))</f>
        <v>1</v>
      </c>
      <c r="K1352" t="str" cm="1">
        <f t="array" ref="K1352">IF(ROW()&lt;=ROWS(Table1[]), INDEX(Table1[Life Stage], ROW()), INDEX(Table2[Life Stage], ROW()-ROWS(Table1[])))</f>
        <v>Adult</v>
      </c>
      <c r="L1352" s="50" cm="1">
        <f t="array" ref="L1352">IF(ROW()&lt;=ROWS(Table1[]), INDEX(Table1[SalvageSum], ROW()), INDEX(Table2[SalvageSum], ROW()-ROWS(Table1[])))</f>
        <v>0</v>
      </c>
      <c r="M1352" s="50" cm="1">
        <f t="array" ref="M1352">IF(ROW()&lt;=ROWS(Table1[]), INDEX(Table1[ExpSalv], ROW()), INDEX(Table2[ExpSalv], ROW()-ROWS(Table1[])))</f>
        <v>0</v>
      </c>
      <c r="N1352" t="str" cm="1">
        <f t="array" ref="N1352">IF(ROW()&lt;=ROWS(Table1[]), INDEX(Table1[Agency], ROW()), INDEX(Table2[Agency], ROW()-ROWS(Table1[])))</f>
        <v>CDFW</v>
      </c>
      <c r="O1352" cm="1">
        <f t="array" ref="O1352">IF(ROW()&lt;=ROWS(Table1[]), INDEX(Table1[Notes], ROW()), INDEX(Table2[Comments], ROW()-ROWS(Table1[])))</f>
        <v>0</v>
      </c>
    </row>
    <row r="1353" spans="1:15" x14ac:dyDescent="0.25">
      <c r="A1353" cm="1">
        <f t="array" ref="A1353">IF(ROW()&lt;=ROWS(Table1[]), INDEX(Table1[SurveyNo], ROW()), INDEX(Table2[SurveyNo], ROW()-ROWS(Table1[])))</f>
        <v>12</v>
      </c>
      <c r="B1353" s="77" cm="1">
        <f t="array" ref="B1353">IF(ROW()&lt;=ROWS(Table1[]), INDEX(Table1[Date], ROW()), INDEX(Table2[Date], ROW()-ROWS(Table1[])))</f>
        <v>0</v>
      </c>
      <c r="C1353" cm="1">
        <f t="array" ref="C1353">IF(ROW()&lt;=ROWS(Table1[]), INDEX(Table1[SampleID], ROW()), INDEX(Table2[SampleID], ROW()-ROWS(Table1[])))</f>
        <v>0</v>
      </c>
      <c r="D1353" t="str" cm="1">
        <f t="array" ref="D1353">IF(ROW()&lt;=ROWS(Table1[]), INDEX(Table1[Survey], ROW()), INDEX(Table2[Survey], ROW()-ROWS(Table1[])))</f>
        <v>Bay Study</v>
      </c>
      <c r="E1353" cm="1">
        <f t="array" ref="E1353">IF(ROW()&lt;=ROWS(Table1[]), INDEX(Table1[Station Code], ROW()), INDEX(Table2[Station], ROW()-ROWS(Table1[])))</f>
        <v>319</v>
      </c>
      <c r="F1353" t="str" cm="1">
        <f t="array" ref="F1353">IF(ROW()&lt;=ROWS(Table1[]), INDEX(Table1[Region], ROW()), INDEX(Table2[Region], ROW()-ROWS(Table1[])))</f>
        <v>Far West</v>
      </c>
      <c r="G1353" cm="1">
        <f t="array" ref="G1353">IF(ROW()&lt;=ROWS(Table1[]), INDEX(Table1[Subregion], ROW()), INDEX(Table2[Subregion], ROW()-ROWS(Table1[])))</f>
        <v>0</v>
      </c>
      <c r="H1353" t="str" cm="1">
        <f t="array" ref="H1353">IF(ROW()&lt;=ROWS(Table1[]), INDEX(Table1[Stratum], ROW()), INDEX(Table2[Stratum], ROW()-ROWS(Table1[])))</f>
        <v>Western Delta</v>
      </c>
      <c r="I1353" cm="1">
        <f t="array" ref="I1353">IF(ROW()&lt;=ROWS(Table1[]), INDEX(Table1[Fork Length], ROW()), INDEX(Table2[Length], ROW()-ROWS(Table1[])))</f>
        <v>57</v>
      </c>
      <c r="J1353" cm="1">
        <f t="array" ref="J1353">IF(ROW()&lt;=ROWS(Table1[]), INDEX(Table1[Catch], ROW()), INDEX(Table2[Frequency], ROW()-ROWS(Table1[])))</f>
        <v>1</v>
      </c>
      <c r="K1353" t="str" cm="1">
        <f t="array" ref="K1353">IF(ROW()&lt;=ROWS(Table1[]), INDEX(Table1[Life Stage], ROW()), INDEX(Table2[Life Stage], ROW()-ROWS(Table1[])))</f>
        <v>Juvenile</v>
      </c>
      <c r="L1353" s="50" cm="1">
        <f t="array" ref="L1353">IF(ROW()&lt;=ROWS(Table1[]), INDEX(Table1[SalvageSum], ROW()), INDEX(Table2[SalvageSum], ROW()-ROWS(Table1[])))</f>
        <v>0</v>
      </c>
      <c r="M1353" s="50" cm="1">
        <f t="array" ref="M1353">IF(ROW()&lt;=ROWS(Table1[]), INDEX(Table1[ExpSalv], ROW()), INDEX(Table2[ExpSalv], ROW()-ROWS(Table1[])))</f>
        <v>0</v>
      </c>
      <c r="N1353" t="str" cm="1">
        <f t="array" ref="N1353">IF(ROW()&lt;=ROWS(Table1[]), INDEX(Table1[Agency], ROW()), INDEX(Table2[Agency], ROW()-ROWS(Table1[])))</f>
        <v>CDFW</v>
      </c>
      <c r="O1353" cm="1">
        <f t="array" ref="O1353">IF(ROW()&lt;=ROWS(Table1[]), INDEX(Table1[Notes], ROW()), INDEX(Table2[Comments], ROW()-ROWS(Table1[])))</f>
        <v>0</v>
      </c>
    </row>
    <row r="1354" spans="1:15" x14ac:dyDescent="0.25">
      <c r="A1354" cm="1">
        <f t="array" ref="A1354">IF(ROW()&lt;=ROWS(Table1[]), INDEX(Table1[SurveyNo], ROW()), INDEX(Table2[SurveyNo], ROW()-ROWS(Table1[])))</f>
        <v>12</v>
      </c>
      <c r="B1354" s="77" cm="1">
        <f t="array" ref="B1354">IF(ROW()&lt;=ROWS(Table1[]), INDEX(Table1[Date], ROW()), INDEX(Table2[Date], ROW()-ROWS(Table1[])))</f>
        <v>0</v>
      </c>
      <c r="C1354" cm="1">
        <f t="array" ref="C1354">IF(ROW()&lt;=ROWS(Table1[]), INDEX(Table1[SampleID], ROW()), INDEX(Table2[SampleID], ROW()-ROWS(Table1[])))</f>
        <v>0</v>
      </c>
      <c r="D1354" t="str" cm="1">
        <f t="array" ref="D1354">IF(ROW()&lt;=ROWS(Table1[]), INDEX(Table1[Survey], ROW()), INDEX(Table2[Survey], ROW()-ROWS(Table1[])))</f>
        <v>Bay Study</v>
      </c>
      <c r="E1354" cm="1">
        <f t="array" ref="E1354">IF(ROW()&lt;=ROWS(Table1[]), INDEX(Table1[Station Code], ROW()), INDEX(Table2[Station], ROW()-ROWS(Table1[])))</f>
        <v>216</v>
      </c>
      <c r="F1354" t="str" cm="1">
        <f t="array" ref="F1354">IF(ROW()&lt;=ROWS(Table1[]), INDEX(Table1[Region], ROW()), INDEX(Table2[Region], ROW()-ROWS(Table1[])))</f>
        <v>Bay</v>
      </c>
      <c r="G1354" cm="1">
        <f t="array" ref="G1354">IF(ROW()&lt;=ROWS(Table1[]), INDEX(Table1[Subregion], ROW()), INDEX(Table2[Subregion], ROW()-ROWS(Table1[])))</f>
        <v>0</v>
      </c>
      <c r="H1354" t="str" cm="1">
        <f t="array" ref="H1354">IF(ROW()&lt;=ROWS(Table1[]), INDEX(Table1[Stratum], ROW()), INDEX(Table2[Stratum], ROW()-ROWS(Table1[])))</f>
        <v>Bay</v>
      </c>
      <c r="I1354" cm="1">
        <f t="array" ref="I1354">IF(ROW()&lt;=ROWS(Table1[]), INDEX(Table1[Fork Length], ROW()), INDEX(Table2[Length], ROW()-ROWS(Table1[])))</f>
        <v>113</v>
      </c>
      <c r="J1354" cm="1">
        <f t="array" ref="J1354">IF(ROW()&lt;=ROWS(Table1[]), INDEX(Table1[Catch], ROW()), INDEX(Table2[Frequency], ROW()-ROWS(Table1[])))</f>
        <v>1</v>
      </c>
      <c r="K1354" t="str" cm="1">
        <f t="array" ref="K1354">IF(ROW()&lt;=ROWS(Table1[]), INDEX(Table1[Life Stage], ROW()), INDEX(Table2[Life Stage], ROW()-ROWS(Table1[])))</f>
        <v>Adult</v>
      </c>
      <c r="L1354" s="50" cm="1">
        <f t="array" ref="L1354">IF(ROW()&lt;=ROWS(Table1[]), INDEX(Table1[SalvageSum], ROW()), INDEX(Table2[SalvageSum], ROW()-ROWS(Table1[])))</f>
        <v>0</v>
      </c>
      <c r="M1354" s="50" cm="1">
        <f t="array" ref="M1354">IF(ROW()&lt;=ROWS(Table1[]), INDEX(Table1[ExpSalv], ROW()), INDEX(Table2[ExpSalv], ROW()-ROWS(Table1[])))</f>
        <v>0</v>
      </c>
      <c r="N1354" t="str" cm="1">
        <f t="array" ref="N1354">IF(ROW()&lt;=ROWS(Table1[]), INDEX(Table1[Agency], ROW()), INDEX(Table2[Agency], ROW()-ROWS(Table1[])))</f>
        <v>CDFW</v>
      </c>
      <c r="O1354" cm="1">
        <f t="array" ref="O1354">IF(ROW()&lt;=ROWS(Table1[]), INDEX(Table1[Notes], ROW()), INDEX(Table2[Comments], ROW()-ROWS(Table1[])))</f>
        <v>0</v>
      </c>
    </row>
    <row r="1355" spans="1:15" x14ac:dyDescent="0.25">
      <c r="A1355" cm="1">
        <f t="array" ref="A1355">IF(ROW()&lt;=ROWS(Table1[]), INDEX(Table1[SurveyNo], ROW()), INDEX(Table2[SurveyNo], ROW()-ROWS(Table1[])))</f>
        <v>12</v>
      </c>
      <c r="B1355" s="77" cm="1">
        <f t="array" ref="B1355">IF(ROW()&lt;=ROWS(Table1[]), INDEX(Table1[Date], ROW()), INDEX(Table2[Date], ROW()-ROWS(Table1[])))</f>
        <v>0</v>
      </c>
      <c r="C1355" cm="1">
        <f t="array" ref="C1355">IF(ROW()&lt;=ROWS(Table1[]), INDEX(Table1[SampleID], ROW()), INDEX(Table2[SampleID], ROW()-ROWS(Table1[])))</f>
        <v>0</v>
      </c>
      <c r="D1355" t="str" cm="1">
        <f t="array" ref="D1355">IF(ROW()&lt;=ROWS(Table1[]), INDEX(Table1[Survey], ROW()), INDEX(Table2[Survey], ROW()-ROWS(Table1[])))</f>
        <v>Bay Study</v>
      </c>
      <c r="E1355" cm="1">
        <f t="array" ref="E1355">IF(ROW()&lt;=ROWS(Table1[]), INDEX(Table1[Station Code], ROW()), INDEX(Table2[Station], ROW()-ROWS(Table1[])))</f>
        <v>215</v>
      </c>
      <c r="F1355" t="str" cm="1">
        <f t="array" ref="F1355">IF(ROW()&lt;=ROWS(Table1[]), INDEX(Table1[Region], ROW()), INDEX(Table2[Region], ROW()-ROWS(Table1[])))</f>
        <v>Bay</v>
      </c>
      <c r="G1355" cm="1">
        <f t="array" ref="G1355">IF(ROW()&lt;=ROWS(Table1[]), INDEX(Table1[Subregion], ROW()), INDEX(Table2[Subregion], ROW()-ROWS(Table1[])))</f>
        <v>0</v>
      </c>
      <c r="H1355" t="str" cm="1">
        <f t="array" ref="H1355">IF(ROW()&lt;=ROWS(Table1[]), INDEX(Table1[Stratum], ROW()), INDEX(Table2[Stratum], ROW()-ROWS(Table1[])))</f>
        <v>Bay</v>
      </c>
      <c r="I1355" cm="1">
        <f t="array" ref="I1355">IF(ROW()&lt;=ROWS(Table1[]), INDEX(Table1[Fork Length], ROW()), INDEX(Table2[Length], ROW()-ROWS(Table1[])))</f>
        <v>120</v>
      </c>
      <c r="J1355" cm="1">
        <f t="array" ref="J1355">IF(ROW()&lt;=ROWS(Table1[]), INDEX(Table1[Catch], ROW()), INDEX(Table2[Frequency], ROW()-ROWS(Table1[])))</f>
        <v>1</v>
      </c>
      <c r="K1355" t="str" cm="1">
        <f t="array" ref="K1355">IF(ROW()&lt;=ROWS(Table1[]), INDEX(Table1[Life Stage], ROW()), INDEX(Table2[Life Stage], ROW()-ROWS(Table1[])))</f>
        <v>Adult</v>
      </c>
      <c r="L1355" s="50" cm="1">
        <f t="array" ref="L1355">IF(ROW()&lt;=ROWS(Table1[]), INDEX(Table1[SalvageSum], ROW()), INDEX(Table2[SalvageSum], ROW()-ROWS(Table1[])))</f>
        <v>0</v>
      </c>
      <c r="M1355" s="50" cm="1">
        <f t="array" ref="M1355">IF(ROW()&lt;=ROWS(Table1[]), INDEX(Table1[ExpSalv], ROW()), INDEX(Table2[ExpSalv], ROW()-ROWS(Table1[])))</f>
        <v>0</v>
      </c>
      <c r="N1355" t="str" cm="1">
        <f t="array" ref="N1355">IF(ROW()&lt;=ROWS(Table1[]), INDEX(Table1[Agency], ROW()), INDEX(Table2[Agency], ROW()-ROWS(Table1[])))</f>
        <v>CDFW</v>
      </c>
      <c r="O1355" cm="1">
        <f t="array" ref="O1355">IF(ROW()&lt;=ROWS(Table1[]), INDEX(Table1[Notes], ROW()), INDEX(Table2[Comments], ROW()-ROWS(Table1[])))</f>
        <v>0</v>
      </c>
    </row>
    <row r="1356" spans="1:15" x14ac:dyDescent="0.25">
      <c r="A1356" cm="1">
        <f t="array" ref="A1356">IF(ROW()&lt;=ROWS(Table1[]), INDEX(Table1[SurveyNo], ROW()), INDEX(Table2[SurveyNo], ROW()-ROWS(Table1[])))</f>
        <v>12</v>
      </c>
      <c r="B1356" s="77" cm="1">
        <f t="array" ref="B1356">IF(ROW()&lt;=ROWS(Table1[]), INDEX(Table1[Date], ROW()), INDEX(Table2[Date], ROW()-ROWS(Table1[])))</f>
        <v>0</v>
      </c>
      <c r="C1356" cm="1">
        <f t="array" ref="C1356">IF(ROW()&lt;=ROWS(Table1[]), INDEX(Table1[SampleID], ROW()), INDEX(Table2[SampleID], ROW()-ROWS(Table1[])))</f>
        <v>0</v>
      </c>
      <c r="D1356" t="str" cm="1">
        <f t="array" ref="D1356">IF(ROW()&lt;=ROWS(Table1[]), INDEX(Table1[Survey], ROW()), INDEX(Table2[Survey], ROW()-ROWS(Table1[])))</f>
        <v>Bay Study</v>
      </c>
      <c r="E1356" cm="1">
        <f t="array" ref="E1356">IF(ROW()&lt;=ROWS(Table1[]), INDEX(Table1[Station Code], ROW()), INDEX(Table2[Station], ROW()-ROWS(Table1[])))</f>
        <v>215</v>
      </c>
      <c r="F1356" t="str" cm="1">
        <f t="array" ref="F1356">IF(ROW()&lt;=ROWS(Table1[]), INDEX(Table1[Region], ROW()), INDEX(Table2[Region], ROW()-ROWS(Table1[])))</f>
        <v>Bay</v>
      </c>
      <c r="G1356" cm="1">
        <f t="array" ref="G1356">IF(ROW()&lt;=ROWS(Table1[]), INDEX(Table1[Subregion], ROW()), INDEX(Table2[Subregion], ROW()-ROWS(Table1[])))</f>
        <v>0</v>
      </c>
      <c r="H1356" t="str" cm="1">
        <f t="array" ref="H1356">IF(ROW()&lt;=ROWS(Table1[]), INDEX(Table1[Stratum], ROW()), INDEX(Table2[Stratum], ROW()-ROWS(Table1[])))</f>
        <v>Bay</v>
      </c>
      <c r="I1356" cm="1">
        <f t="array" ref="I1356">IF(ROW()&lt;=ROWS(Table1[]), INDEX(Table1[Fork Length], ROW()), INDEX(Table2[Length], ROW()-ROWS(Table1[])))</f>
        <v>70</v>
      </c>
      <c r="J1356" cm="1">
        <f t="array" ref="J1356">IF(ROW()&lt;=ROWS(Table1[]), INDEX(Table1[Catch], ROW()), INDEX(Table2[Frequency], ROW()-ROWS(Table1[])))</f>
        <v>1</v>
      </c>
      <c r="K1356" t="str" cm="1">
        <f t="array" ref="K1356">IF(ROW()&lt;=ROWS(Table1[]), INDEX(Table1[Life Stage], ROW()), INDEX(Table2[Life Stage], ROW()-ROWS(Table1[])))</f>
        <v>Juvenile</v>
      </c>
      <c r="L1356" s="50" cm="1">
        <f t="array" ref="L1356">IF(ROW()&lt;=ROWS(Table1[]), INDEX(Table1[SalvageSum], ROW()), INDEX(Table2[SalvageSum], ROW()-ROWS(Table1[])))</f>
        <v>0</v>
      </c>
      <c r="M1356" s="50" cm="1">
        <f t="array" ref="M1356">IF(ROW()&lt;=ROWS(Table1[]), INDEX(Table1[ExpSalv], ROW()), INDEX(Table2[ExpSalv], ROW()-ROWS(Table1[])))</f>
        <v>0</v>
      </c>
      <c r="N1356" t="str" cm="1">
        <f t="array" ref="N1356">IF(ROW()&lt;=ROWS(Table1[]), INDEX(Table1[Agency], ROW()), INDEX(Table2[Agency], ROW()-ROWS(Table1[])))</f>
        <v>CDFW</v>
      </c>
      <c r="O1356" cm="1">
        <f t="array" ref="O1356">IF(ROW()&lt;=ROWS(Table1[]), INDEX(Table1[Notes], ROW()), INDEX(Table2[Comments], ROW()-ROWS(Table1[])))</f>
        <v>0</v>
      </c>
    </row>
    <row r="1357" spans="1:15" x14ac:dyDescent="0.25">
      <c r="A1357" cm="1">
        <f t="array" ref="A1357">IF(ROW()&lt;=ROWS(Table1[]), INDEX(Table1[SurveyNo], ROW()), INDEX(Table2[SurveyNo], ROW()-ROWS(Table1[])))</f>
        <v>12</v>
      </c>
      <c r="B1357" s="77" cm="1">
        <f t="array" ref="B1357">IF(ROW()&lt;=ROWS(Table1[]), INDEX(Table1[Date], ROW()), INDEX(Table2[Date], ROW()-ROWS(Table1[])))</f>
        <v>0</v>
      </c>
      <c r="C1357" cm="1">
        <f t="array" ref="C1357">IF(ROW()&lt;=ROWS(Table1[]), INDEX(Table1[SampleID], ROW()), INDEX(Table2[SampleID], ROW()-ROWS(Table1[])))</f>
        <v>0</v>
      </c>
      <c r="D1357" t="str" cm="1">
        <f t="array" ref="D1357">IF(ROW()&lt;=ROWS(Table1[]), INDEX(Table1[Survey], ROW()), INDEX(Table2[Survey], ROW()-ROWS(Table1[])))</f>
        <v>Bay Study</v>
      </c>
      <c r="E1357" cm="1">
        <f t="array" ref="E1357">IF(ROW()&lt;=ROWS(Table1[]), INDEX(Table1[Station Code], ROW()), INDEX(Table2[Station], ROW()-ROWS(Table1[])))</f>
        <v>215</v>
      </c>
      <c r="F1357" t="str" cm="1">
        <f t="array" ref="F1357">IF(ROW()&lt;=ROWS(Table1[]), INDEX(Table1[Region], ROW()), INDEX(Table2[Region], ROW()-ROWS(Table1[])))</f>
        <v>Bay</v>
      </c>
      <c r="G1357" cm="1">
        <f t="array" ref="G1357">IF(ROW()&lt;=ROWS(Table1[]), INDEX(Table1[Subregion], ROW()), INDEX(Table2[Subregion], ROW()-ROWS(Table1[])))</f>
        <v>0</v>
      </c>
      <c r="H1357" t="str" cm="1">
        <f t="array" ref="H1357">IF(ROW()&lt;=ROWS(Table1[]), INDEX(Table1[Stratum], ROW()), INDEX(Table2[Stratum], ROW()-ROWS(Table1[])))</f>
        <v>Bay</v>
      </c>
      <c r="I1357" cm="1">
        <f t="array" ref="I1357">IF(ROW()&lt;=ROWS(Table1[]), INDEX(Table1[Fork Length], ROW()), INDEX(Table2[Length], ROW()-ROWS(Table1[])))</f>
        <v>67</v>
      </c>
      <c r="J1357" cm="1">
        <f t="array" ref="J1357">IF(ROW()&lt;=ROWS(Table1[]), INDEX(Table1[Catch], ROW()), INDEX(Table2[Frequency], ROW()-ROWS(Table1[])))</f>
        <v>1</v>
      </c>
      <c r="K1357" t="str" cm="1">
        <f t="array" ref="K1357">IF(ROW()&lt;=ROWS(Table1[]), INDEX(Table1[Life Stage], ROW()), INDEX(Table2[Life Stage], ROW()-ROWS(Table1[])))</f>
        <v>Juvenile</v>
      </c>
      <c r="L1357" s="50" cm="1">
        <f t="array" ref="L1357">IF(ROW()&lt;=ROWS(Table1[]), INDEX(Table1[SalvageSum], ROW()), INDEX(Table2[SalvageSum], ROW()-ROWS(Table1[])))</f>
        <v>0</v>
      </c>
      <c r="M1357" s="50" cm="1">
        <f t="array" ref="M1357">IF(ROW()&lt;=ROWS(Table1[]), INDEX(Table1[ExpSalv], ROW()), INDEX(Table2[ExpSalv], ROW()-ROWS(Table1[])))</f>
        <v>0</v>
      </c>
      <c r="N1357" t="str" cm="1">
        <f t="array" ref="N1357">IF(ROW()&lt;=ROWS(Table1[]), INDEX(Table1[Agency], ROW()), INDEX(Table2[Agency], ROW()-ROWS(Table1[])))</f>
        <v>CDFW</v>
      </c>
      <c r="O1357" cm="1">
        <f t="array" ref="O1357">IF(ROW()&lt;=ROWS(Table1[]), INDEX(Table1[Notes], ROW()), INDEX(Table2[Comments], ROW()-ROWS(Table1[])))</f>
        <v>0</v>
      </c>
    </row>
    <row r="1358" spans="1:15" x14ac:dyDescent="0.25">
      <c r="A1358" cm="1">
        <f t="array" ref="A1358">IF(ROW()&lt;=ROWS(Table1[]), INDEX(Table1[SurveyNo], ROW()), INDEX(Table2[SurveyNo], ROW()-ROWS(Table1[])))</f>
        <v>12</v>
      </c>
      <c r="B1358" s="77" cm="1">
        <f t="array" ref="B1358">IF(ROW()&lt;=ROWS(Table1[]), INDEX(Table1[Date], ROW()), INDEX(Table2[Date], ROW()-ROWS(Table1[])))</f>
        <v>0</v>
      </c>
      <c r="C1358" cm="1">
        <f t="array" ref="C1358">IF(ROW()&lt;=ROWS(Table1[]), INDEX(Table1[SampleID], ROW()), INDEX(Table2[SampleID], ROW()-ROWS(Table1[])))</f>
        <v>0</v>
      </c>
      <c r="D1358" t="str" cm="1">
        <f t="array" ref="D1358">IF(ROW()&lt;=ROWS(Table1[]), INDEX(Table1[Survey], ROW()), INDEX(Table2[Survey], ROW()-ROWS(Table1[])))</f>
        <v>Bay Study</v>
      </c>
      <c r="E1358" cm="1">
        <f t="array" ref="E1358">IF(ROW()&lt;=ROWS(Table1[]), INDEX(Table1[Station Code], ROW()), INDEX(Table2[Station], ROW()-ROWS(Table1[])))</f>
        <v>215</v>
      </c>
      <c r="F1358" t="str" cm="1">
        <f t="array" ref="F1358">IF(ROW()&lt;=ROWS(Table1[]), INDEX(Table1[Region], ROW()), INDEX(Table2[Region], ROW()-ROWS(Table1[])))</f>
        <v>Bay</v>
      </c>
      <c r="G1358" cm="1">
        <f t="array" ref="G1358">IF(ROW()&lt;=ROWS(Table1[]), INDEX(Table1[Subregion], ROW()), INDEX(Table2[Subregion], ROW()-ROWS(Table1[])))</f>
        <v>0</v>
      </c>
      <c r="H1358" t="str" cm="1">
        <f t="array" ref="H1358">IF(ROW()&lt;=ROWS(Table1[]), INDEX(Table1[Stratum], ROW()), INDEX(Table2[Stratum], ROW()-ROWS(Table1[])))</f>
        <v>Bay</v>
      </c>
      <c r="I1358" cm="1">
        <f t="array" ref="I1358">IF(ROW()&lt;=ROWS(Table1[]), INDEX(Table1[Fork Length], ROW()), INDEX(Table2[Length], ROW()-ROWS(Table1[])))</f>
        <v>56</v>
      </c>
      <c r="J1358" cm="1">
        <f t="array" ref="J1358">IF(ROW()&lt;=ROWS(Table1[]), INDEX(Table1[Catch], ROW()), INDEX(Table2[Frequency], ROW()-ROWS(Table1[])))</f>
        <v>1</v>
      </c>
      <c r="K1358" t="str" cm="1">
        <f t="array" ref="K1358">IF(ROW()&lt;=ROWS(Table1[]), INDEX(Table1[Life Stage], ROW()), INDEX(Table2[Life Stage], ROW()-ROWS(Table1[])))</f>
        <v>Juvenile</v>
      </c>
      <c r="L1358" s="50" cm="1">
        <f t="array" ref="L1358">IF(ROW()&lt;=ROWS(Table1[]), INDEX(Table1[SalvageSum], ROW()), INDEX(Table2[SalvageSum], ROW()-ROWS(Table1[])))</f>
        <v>0</v>
      </c>
      <c r="M1358" s="50" cm="1">
        <f t="array" ref="M1358">IF(ROW()&lt;=ROWS(Table1[]), INDEX(Table1[ExpSalv], ROW()), INDEX(Table2[ExpSalv], ROW()-ROWS(Table1[])))</f>
        <v>0</v>
      </c>
      <c r="N1358" t="str" cm="1">
        <f t="array" ref="N1358">IF(ROW()&lt;=ROWS(Table1[]), INDEX(Table1[Agency], ROW()), INDEX(Table2[Agency], ROW()-ROWS(Table1[])))</f>
        <v>CDFW</v>
      </c>
      <c r="O1358" cm="1">
        <f t="array" ref="O1358">IF(ROW()&lt;=ROWS(Table1[]), INDEX(Table1[Notes], ROW()), INDEX(Table2[Comments], ROW()-ROWS(Table1[])))</f>
        <v>0</v>
      </c>
    </row>
    <row r="1359" spans="1:15" x14ac:dyDescent="0.25">
      <c r="A1359" cm="1">
        <f t="array" ref="A1359">IF(ROW()&lt;=ROWS(Table1[]), INDEX(Table1[SurveyNo], ROW()), INDEX(Table2[SurveyNo], ROW()-ROWS(Table1[])))</f>
        <v>12</v>
      </c>
      <c r="B1359" s="77" cm="1">
        <f t="array" ref="B1359">IF(ROW()&lt;=ROWS(Table1[]), INDEX(Table1[Date], ROW()), INDEX(Table2[Date], ROW()-ROWS(Table1[])))</f>
        <v>0</v>
      </c>
      <c r="C1359" cm="1">
        <f t="array" ref="C1359">IF(ROW()&lt;=ROWS(Table1[]), INDEX(Table1[SampleID], ROW()), INDEX(Table2[SampleID], ROW()-ROWS(Table1[])))</f>
        <v>0</v>
      </c>
      <c r="D1359" t="str" cm="1">
        <f t="array" ref="D1359">IF(ROW()&lt;=ROWS(Table1[]), INDEX(Table1[Survey], ROW()), INDEX(Table2[Survey], ROW()-ROWS(Table1[])))</f>
        <v>Bay Study</v>
      </c>
      <c r="E1359" cm="1">
        <f t="array" ref="E1359">IF(ROW()&lt;=ROWS(Table1[]), INDEX(Table1[Station Code], ROW()), INDEX(Table2[Station], ROW()-ROWS(Table1[])))</f>
        <v>214</v>
      </c>
      <c r="F1359" t="str" cm="1">
        <f t="array" ref="F1359">IF(ROW()&lt;=ROWS(Table1[]), INDEX(Table1[Region], ROW()), INDEX(Table2[Region], ROW()-ROWS(Table1[])))</f>
        <v>Bay</v>
      </c>
      <c r="G1359" cm="1">
        <f t="array" ref="G1359">IF(ROW()&lt;=ROWS(Table1[]), INDEX(Table1[Subregion], ROW()), INDEX(Table2[Subregion], ROW()-ROWS(Table1[])))</f>
        <v>0</v>
      </c>
      <c r="H1359" t="str" cm="1">
        <f t="array" ref="H1359">IF(ROW()&lt;=ROWS(Table1[]), INDEX(Table1[Stratum], ROW()), INDEX(Table2[Stratum], ROW()-ROWS(Table1[])))</f>
        <v>Bay</v>
      </c>
      <c r="I1359" cm="1">
        <f t="array" ref="I1359">IF(ROW()&lt;=ROWS(Table1[]), INDEX(Table1[Fork Length], ROW()), INDEX(Table2[Length], ROW()-ROWS(Table1[])))</f>
        <v>106</v>
      </c>
      <c r="J1359" cm="1">
        <f t="array" ref="J1359">IF(ROW()&lt;=ROWS(Table1[]), INDEX(Table1[Catch], ROW()), INDEX(Table2[Frequency], ROW()-ROWS(Table1[])))</f>
        <v>1</v>
      </c>
      <c r="K1359" t="str" cm="1">
        <f t="array" ref="K1359">IF(ROW()&lt;=ROWS(Table1[]), INDEX(Table1[Life Stage], ROW()), INDEX(Table2[Life Stage], ROW()-ROWS(Table1[])))</f>
        <v>Adult</v>
      </c>
      <c r="L1359" s="50" cm="1">
        <f t="array" ref="L1359">IF(ROW()&lt;=ROWS(Table1[]), INDEX(Table1[SalvageSum], ROW()), INDEX(Table2[SalvageSum], ROW()-ROWS(Table1[])))</f>
        <v>0</v>
      </c>
      <c r="M1359" s="50" cm="1">
        <f t="array" ref="M1359">IF(ROW()&lt;=ROWS(Table1[]), INDEX(Table1[ExpSalv], ROW()), INDEX(Table2[ExpSalv], ROW()-ROWS(Table1[])))</f>
        <v>0</v>
      </c>
      <c r="N1359" t="str" cm="1">
        <f t="array" ref="N1359">IF(ROW()&lt;=ROWS(Table1[]), INDEX(Table1[Agency], ROW()), INDEX(Table2[Agency], ROW()-ROWS(Table1[])))</f>
        <v>CDFW</v>
      </c>
      <c r="O1359" cm="1">
        <f t="array" ref="O1359">IF(ROW()&lt;=ROWS(Table1[]), INDEX(Table1[Notes], ROW()), INDEX(Table2[Comments], ROW()-ROWS(Table1[])))</f>
        <v>0</v>
      </c>
    </row>
    <row r="1360" spans="1:15" x14ac:dyDescent="0.25">
      <c r="A1360" cm="1">
        <f t="array" ref="A1360">IF(ROW()&lt;=ROWS(Table1[]), INDEX(Table1[SurveyNo], ROW()), INDEX(Table2[SurveyNo], ROW()-ROWS(Table1[])))</f>
        <v>12</v>
      </c>
      <c r="B1360" s="77" cm="1">
        <f t="array" ref="B1360">IF(ROW()&lt;=ROWS(Table1[]), INDEX(Table1[Date], ROW()), INDEX(Table2[Date], ROW()-ROWS(Table1[])))</f>
        <v>0</v>
      </c>
      <c r="C1360" cm="1">
        <f t="array" ref="C1360">IF(ROW()&lt;=ROWS(Table1[]), INDEX(Table1[SampleID], ROW()), INDEX(Table2[SampleID], ROW()-ROWS(Table1[])))</f>
        <v>0</v>
      </c>
      <c r="D1360" t="str" cm="1">
        <f t="array" ref="D1360">IF(ROW()&lt;=ROWS(Table1[]), INDEX(Table1[Survey], ROW()), INDEX(Table2[Survey], ROW()-ROWS(Table1[])))</f>
        <v>Bay Study</v>
      </c>
      <c r="E1360" cm="1">
        <f t="array" ref="E1360">IF(ROW()&lt;=ROWS(Table1[]), INDEX(Table1[Station Code], ROW()), INDEX(Table2[Station], ROW()-ROWS(Table1[])))</f>
        <v>211</v>
      </c>
      <c r="F1360" t="str" cm="1">
        <f t="array" ref="F1360">IF(ROW()&lt;=ROWS(Table1[]), INDEX(Table1[Region], ROW()), INDEX(Table2[Region], ROW()-ROWS(Table1[])))</f>
        <v>Bay</v>
      </c>
      <c r="G1360" cm="1">
        <f t="array" ref="G1360">IF(ROW()&lt;=ROWS(Table1[]), INDEX(Table1[Subregion], ROW()), INDEX(Table2[Subregion], ROW()-ROWS(Table1[])))</f>
        <v>0</v>
      </c>
      <c r="H1360" t="str" cm="1">
        <f t="array" ref="H1360">IF(ROW()&lt;=ROWS(Table1[]), INDEX(Table1[Stratum], ROW()), INDEX(Table2[Stratum], ROW()-ROWS(Table1[])))</f>
        <v>Bay</v>
      </c>
      <c r="I1360" cm="1">
        <f t="array" ref="I1360">IF(ROW()&lt;=ROWS(Table1[]), INDEX(Table1[Fork Length], ROW()), INDEX(Table2[Length], ROW()-ROWS(Table1[])))</f>
        <v>108</v>
      </c>
      <c r="J1360" cm="1">
        <f t="array" ref="J1360">IF(ROW()&lt;=ROWS(Table1[]), INDEX(Table1[Catch], ROW()), INDEX(Table2[Frequency], ROW()-ROWS(Table1[])))</f>
        <v>1</v>
      </c>
      <c r="K1360" t="str" cm="1">
        <f t="array" ref="K1360">IF(ROW()&lt;=ROWS(Table1[]), INDEX(Table1[Life Stage], ROW()), INDEX(Table2[Life Stage], ROW()-ROWS(Table1[])))</f>
        <v>Adult</v>
      </c>
      <c r="L1360" s="50" cm="1">
        <f t="array" ref="L1360">IF(ROW()&lt;=ROWS(Table1[]), INDEX(Table1[SalvageSum], ROW()), INDEX(Table2[SalvageSum], ROW()-ROWS(Table1[])))</f>
        <v>0</v>
      </c>
      <c r="M1360" s="50" cm="1">
        <f t="array" ref="M1360">IF(ROW()&lt;=ROWS(Table1[]), INDEX(Table1[ExpSalv], ROW()), INDEX(Table2[ExpSalv], ROW()-ROWS(Table1[])))</f>
        <v>0</v>
      </c>
      <c r="N1360" t="str" cm="1">
        <f t="array" ref="N1360">IF(ROW()&lt;=ROWS(Table1[]), INDEX(Table1[Agency], ROW()), INDEX(Table2[Agency], ROW()-ROWS(Table1[])))</f>
        <v>CDFW</v>
      </c>
      <c r="O1360" cm="1">
        <f t="array" ref="O1360">IF(ROW()&lt;=ROWS(Table1[]), INDEX(Table1[Notes], ROW()), INDEX(Table2[Comments], ROW()-ROWS(Table1[])))</f>
        <v>0</v>
      </c>
    </row>
    <row r="1361" spans="1:15" x14ac:dyDescent="0.25">
      <c r="A1361" cm="1">
        <f t="array" ref="A1361">IF(ROW()&lt;=ROWS(Table1[]), INDEX(Table1[SurveyNo], ROW()), INDEX(Table2[SurveyNo], ROW()-ROWS(Table1[])))</f>
        <v>12</v>
      </c>
      <c r="B1361" s="77" cm="1">
        <f t="array" ref="B1361">IF(ROW()&lt;=ROWS(Table1[]), INDEX(Table1[Date], ROW()), INDEX(Table2[Date], ROW()-ROWS(Table1[])))</f>
        <v>0</v>
      </c>
      <c r="C1361" cm="1">
        <f t="array" ref="C1361">IF(ROW()&lt;=ROWS(Table1[]), INDEX(Table1[SampleID], ROW()), INDEX(Table2[SampleID], ROW()-ROWS(Table1[])))</f>
        <v>0</v>
      </c>
      <c r="D1361" t="str" cm="1">
        <f t="array" ref="D1361">IF(ROW()&lt;=ROWS(Table1[]), INDEX(Table1[Survey], ROW()), INDEX(Table2[Survey], ROW()-ROWS(Table1[])))</f>
        <v>Bay Study</v>
      </c>
      <c r="E1361" cm="1">
        <f t="array" ref="E1361">IF(ROW()&lt;=ROWS(Table1[]), INDEX(Table1[Station Code], ROW()), INDEX(Table2[Station], ROW()-ROWS(Table1[])))</f>
        <v>140</v>
      </c>
      <c r="F1361" t="str" cm="1">
        <f t="array" ref="F1361">IF(ROW()&lt;=ROWS(Table1[]), INDEX(Table1[Region], ROW()), INDEX(Table2[Region], ROW()-ROWS(Table1[])))</f>
        <v>Bay</v>
      </c>
      <c r="G1361" cm="1">
        <f t="array" ref="G1361">IF(ROW()&lt;=ROWS(Table1[]), INDEX(Table1[Subregion], ROW()), INDEX(Table2[Subregion], ROW()-ROWS(Table1[])))</f>
        <v>0</v>
      </c>
      <c r="H1361" t="str" cm="1">
        <f t="array" ref="H1361">IF(ROW()&lt;=ROWS(Table1[]), INDEX(Table1[Stratum], ROW()), INDEX(Table2[Stratum], ROW()-ROWS(Table1[])))</f>
        <v>Bay</v>
      </c>
      <c r="I1361" cm="1">
        <f t="array" ref="I1361">IF(ROW()&lt;=ROWS(Table1[]), INDEX(Table1[Fork Length], ROW()), INDEX(Table2[Length], ROW()-ROWS(Table1[])))</f>
        <v>72</v>
      </c>
      <c r="J1361" cm="1">
        <f t="array" ref="J1361">IF(ROW()&lt;=ROWS(Table1[]), INDEX(Table1[Catch], ROW()), INDEX(Table2[Frequency], ROW()-ROWS(Table1[])))</f>
        <v>1</v>
      </c>
      <c r="K1361" t="str" cm="1">
        <f t="array" ref="K1361">IF(ROW()&lt;=ROWS(Table1[]), INDEX(Table1[Life Stage], ROW()), INDEX(Table2[Life Stage], ROW()-ROWS(Table1[])))</f>
        <v>Juvenile</v>
      </c>
      <c r="L1361" s="50" cm="1">
        <f t="array" ref="L1361">IF(ROW()&lt;=ROWS(Table1[]), INDEX(Table1[SalvageSum], ROW()), INDEX(Table2[SalvageSum], ROW()-ROWS(Table1[])))</f>
        <v>0</v>
      </c>
      <c r="M1361" s="50" cm="1">
        <f t="array" ref="M1361">IF(ROW()&lt;=ROWS(Table1[]), INDEX(Table1[ExpSalv], ROW()), INDEX(Table2[ExpSalv], ROW()-ROWS(Table1[])))</f>
        <v>0</v>
      </c>
      <c r="N1361" t="str" cm="1">
        <f t="array" ref="N1361">IF(ROW()&lt;=ROWS(Table1[]), INDEX(Table1[Agency], ROW()), INDEX(Table2[Agency], ROW()-ROWS(Table1[])))</f>
        <v>CDFW</v>
      </c>
      <c r="O1361" cm="1">
        <f t="array" ref="O1361">IF(ROW()&lt;=ROWS(Table1[]), INDEX(Table1[Notes], ROW()), INDEX(Table2[Comments], ROW()-ROWS(Table1[])))</f>
        <v>0</v>
      </c>
    </row>
    <row r="1362" spans="1:15" x14ac:dyDescent="0.25">
      <c r="A1362" cm="1">
        <f t="array" ref="A1362">IF(ROW()&lt;=ROWS(Table1[]), INDEX(Table1[SurveyNo], ROW()), INDEX(Table2[SurveyNo], ROW()-ROWS(Table1[])))</f>
        <v>12</v>
      </c>
      <c r="B1362" s="77" cm="1">
        <f t="array" ref="B1362">IF(ROW()&lt;=ROWS(Table1[]), INDEX(Table1[Date], ROW()), INDEX(Table2[Date], ROW()-ROWS(Table1[])))</f>
        <v>0</v>
      </c>
      <c r="C1362" cm="1">
        <f t="array" ref="C1362">IF(ROW()&lt;=ROWS(Table1[]), INDEX(Table1[SampleID], ROW()), INDEX(Table2[SampleID], ROW()-ROWS(Table1[])))</f>
        <v>0</v>
      </c>
      <c r="D1362" t="str" cm="1">
        <f t="array" ref="D1362">IF(ROW()&lt;=ROWS(Table1[]), INDEX(Table1[Survey], ROW()), INDEX(Table2[Survey], ROW()-ROWS(Table1[])))</f>
        <v>Bay Study</v>
      </c>
      <c r="E1362" cm="1">
        <f t="array" ref="E1362">IF(ROW()&lt;=ROWS(Table1[]), INDEX(Table1[Station Code], ROW()), INDEX(Table2[Station], ROW()-ROWS(Table1[])))</f>
        <v>110</v>
      </c>
      <c r="F1362" t="str" cm="1">
        <f t="array" ref="F1362">IF(ROW()&lt;=ROWS(Table1[]), INDEX(Table1[Region], ROW()), INDEX(Table2[Region], ROW()-ROWS(Table1[])))</f>
        <v>Bay</v>
      </c>
      <c r="G1362" cm="1">
        <f t="array" ref="G1362">IF(ROW()&lt;=ROWS(Table1[]), INDEX(Table1[Subregion], ROW()), INDEX(Table2[Subregion], ROW()-ROWS(Table1[])))</f>
        <v>0</v>
      </c>
      <c r="H1362" t="str" cm="1">
        <f t="array" ref="H1362">IF(ROW()&lt;=ROWS(Table1[]), INDEX(Table1[Stratum], ROW()), INDEX(Table2[Stratum], ROW()-ROWS(Table1[])))</f>
        <v>Bay</v>
      </c>
      <c r="I1362" cm="1">
        <f t="array" ref="I1362">IF(ROW()&lt;=ROWS(Table1[]), INDEX(Table1[Fork Length], ROW()), INDEX(Table2[Length], ROW()-ROWS(Table1[])))</f>
        <v>116</v>
      </c>
      <c r="J1362" cm="1">
        <f t="array" ref="J1362">IF(ROW()&lt;=ROWS(Table1[]), INDEX(Table1[Catch], ROW()), INDEX(Table2[Frequency], ROW()-ROWS(Table1[])))</f>
        <v>1</v>
      </c>
      <c r="K1362" t="str" cm="1">
        <f t="array" ref="K1362">IF(ROW()&lt;=ROWS(Table1[]), INDEX(Table1[Life Stage], ROW()), INDEX(Table2[Life Stage], ROW()-ROWS(Table1[])))</f>
        <v>Adult</v>
      </c>
      <c r="L1362" s="50" cm="1">
        <f t="array" ref="L1362">IF(ROW()&lt;=ROWS(Table1[]), INDEX(Table1[SalvageSum], ROW()), INDEX(Table2[SalvageSum], ROW()-ROWS(Table1[])))</f>
        <v>0</v>
      </c>
      <c r="M1362" s="50" cm="1">
        <f t="array" ref="M1362">IF(ROW()&lt;=ROWS(Table1[]), INDEX(Table1[ExpSalv], ROW()), INDEX(Table2[ExpSalv], ROW()-ROWS(Table1[])))</f>
        <v>0</v>
      </c>
      <c r="N1362" t="str" cm="1">
        <f t="array" ref="N1362">IF(ROW()&lt;=ROWS(Table1[]), INDEX(Table1[Agency], ROW()), INDEX(Table2[Agency], ROW()-ROWS(Table1[])))</f>
        <v>CDFW</v>
      </c>
      <c r="O1362" cm="1">
        <f t="array" ref="O1362">IF(ROW()&lt;=ROWS(Table1[]), INDEX(Table1[Notes], ROW()), INDEX(Table2[Comments], ROW()-ROWS(Table1[])))</f>
        <v>0</v>
      </c>
    </row>
    <row r="1363" spans="1:15" x14ac:dyDescent="0.25">
      <c r="A1363" cm="1">
        <f t="array" ref="A1363">IF(ROW()&lt;=ROWS(Table1[]), INDEX(Table1[SurveyNo], ROW()), INDEX(Table2[SurveyNo], ROW()-ROWS(Table1[])))</f>
        <v>12</v>
      </c>
      <c r="B1363" s="77" cm="1">
        <f t="array" ref="B1363">IF(ROW()&lt;=ROWS(Table1[]), INDEX(Table1[Date], ROW()), INDEX(Table2[Date], ROW()-ROWS(Table1[])))</f>
        <v>0</v>
      </c>
      <c r="C1363" cm="1">
        <f t="array" ref="C1363">IF(ROW()&lt;=ROWS(Table1[]), INDEX(Table1[SampleID], ROW()), INDEX(Table2[SampleID], ROW()-ROWS(Table1[])))</f>
        <v>0</v>
      </c>
      <c r="D1363" t="str" cm="1">
        <f t="array" ref="D1363">IF(ROW()&lt;=ROWS(Table1[]), INDEX(Table1[Survey], ROW()), INDEX(Table2[Survey], ROW()-ROWS(Table1[])))</f>
        <v>Bay Study</v>
      </c>
      <c r="E1363" cm="1">
        <f t="array" ref="E1363">IF(ROW()&lt;=ROWS(Table1[]), INDEX(Table1[Station Code], ROW()), INDEX(Table2[Station], ROW()-ROWS(Table1[])))</f>
        <v>110</v>
      </c>
      <c r="F1363" t="str" cm="1">
        <f t="array" ref="F1363">IF(ROW()&lt;=ROWS(Table1[]), INDEX(Table1[Region], ROW()), INDEX(Table2[Region], ROW()-ROWS(Table1[])))</f>
        <v>Bay</v>
      </c>
      <c r="G1363" cm="1">
        <f t="array" ref="G1363">IF(ROW()&lt;=ROWS(Table1[]), INDEX(Table1[Subregion], ROW()), INDEX(Table2[Subregion], ROW()-ROWS(Table1[])))</f>
        <v>0</v>
      </c>
      <c r="H1363" t="str" cm="1">
        <f t="array" ref="H1363">IF(ROW()&lt;=ROWS(Table1[]), INDEX(Table1[Stratum], ROW()), INDEX(Table2[Stratum], ROW()-ROWS(Table1[])))</f>
        <v>Bay</v>
      </c>
      <c r="I1363" cm="1">
        <f t="array" ref="I1363">IF(ROW()&lt;=ROWS(Table1[]), INDEX(Table1[Fork Length], ROW()), INDEX(Table2[Length], ROW()-ROWS(Table1[])))</f>
        <v>112</v>
      </c>
      <c r="J1363" cm="1">
        <f t="array" ref="J1363">IF(ROW()&lt;=ROWS(Table1[]), INDEX(Table1[Catch], ROW()), INDEX(Table2[Frequency], ROW()-ROWS(Table1[])))</f>
        <v>1</v>
      </c>
      <c r="K1363" t="str" cm="1">
        <f t="array" ref="K1363">IF(ROW()&lt;=ROWS(Table1[]), INDEX(Table1[Life Stage], ROW()), INDEX(Table2[Life Stage], ROW()-ROWS(Table1[])))</f>
        <v>Adult</v>
      </c>
      <c r="L1363" s="50" cm="1">
        <f t="array" ref="L1363">IF(ROW()&lt;=ROWS(Table1[]), INDEX(Table1[SalvageSum], ROW()), INDEX(Table2[SalvageSum], ROW()-ROWS(Table1[])))</f>
        <v>0</v>
      </c>
      <c r="M1363" s="50" cm="1">
        <f t="array" ref="M1363">IF(ROW()&lt;=ROWS(Table1[]), INDEX(Table1[ExpSalv], ROW()), INDEX(Table2[ExpSalv], ROW()-ROWS(Table1[])))</f>
        <v>0</v>
      </c>
      <c r="N1363" t="str" cm="1">
        <f t="array" ref="N1363">IF(ROW()&lt;=ROWS(Table1[]), INDEX(Table1[Agency], ROW()), INDEX(Table2[Agency], ROW()-ROWS(Table1[])))</f>
        <v>CDFW</v>
      </c>
      <c r="O1363" cm="1">
        <f t="array" ref="O1363">IF(ROW()&lt;=ROWS(Table1[]), INDEX(Table1[Notes], ROW()), INDEX(Table2[Comments], ROW()-ROWS(Table1[])))</f>
        <v>0</v>
      </c>
    </row>
    <row r="1364" spans="1:15" x14ac:dyDescent="0.25">
      <c r="A1364" cm="1">
        <f t="array" ref="A1364">IF(ROW()&lt;=ROWS(Table1[]), INDEX(Table1[SurveyNo], ROW()), INDEX(Table2[SurveyNo], ROW()-ROWS(Table1[])))</f>
        <v>12</v>
      </c>
      <c r="B1364" s="77" cm="1">
        <f t="array" ref="B1364">IF(ROW()&lt;=ROWS(Table1[]), INDEX(Table1[Date], ROW()), INDEX(Table2[Date], ROW()-ROWS(Table1[])))</f>
        <v>0</v>
      </c>
      <c r="C1364" cm="1">
        <f t="array" ref="C1364">IF(ROW()&lt;=ROWS(Table1[]), INDEX(Table1[SampleID], ROW()), INDEX(Table2[SampleID], ROW()-ROWS(Table1[])))</f>
        <v>0</v>
      </c>
      <c r="D1364" t="str" cm="1">
        <f t="array" ref="D1364">IF(ROW()&lt;=ROWS(Table1[]), INDEX(Table1[Survey], ROW()), INDEX(Table2[Survey], ROW()-ROWS(Table1[])))</f>
        <v>Bay Study</v>
      </c>
      <c r="E1364" cm="1">
        <f t="array" ref="E1364">IF(ROW()&lt;=ROWS(Table1[]), INDEX(Table1[Station Code], ROW()), INDEX(Table2[Station], ROW()-ROWS(Table1[])))</f>
        <v>110</v>
      </c>
      <c r="F1364" t="str" cm="1">
        <f t="array" ref="F1364">IF(ROW()&lt;=ROWS(Table1[]), INDEX(Table1[Region], ROW()), INDEX(Table2[Region], ROW()-ROWS(Table1[])))</f>
        <v>Bay</v>
      </c>
      <c r="G1364" cm="1">
        <f t="array" ref="G1364">IF(ROW()&lt;=ROWS(Table1[]), INDEX(Table1[Subregion], ROW()), INDEX(Table2[Subregion], ROW()-ROWS(Table1[])))</f>
        <v>0</v>
      </c>
      <c r="H1364" t="str" cm="1">
        <f t="array" ref="H1364">IF(ROW()&lt;=ROWS(Table1[]), INDEX(Table1[Stratum], ROW()), INDEX(Table2[Stratum], ROW()-ROWS(Table1[])))</f>
        <v>Bay</v>
      </c>
      <c r="I1364" cm="1">
        <f t="array" ref="I1364">IF(ROW()&lt;=ROWS(Table1[]), INDEX(Table1[Fork Length], ROW()), INDEX(Table2[Length], ROW()-ROWS(Table1[])))</f>
        <v>67</v>
      </c>
      <c r="J1364" cm="1">
        <f t="array" ref="J1364">IF(ROW()&lt;=ROWS(Table1[]), INDEX(Table1[Catch], ROW()), INDEX(Table2[Frequency], ROW()-ROWS(Table1[])))</f>
        <v>1</v>
      </c>
      <c r="K1364" t="str" cm="1">
        <f t="array" ref="K1364">IF(ROW()&lt;=ROWS(Table1[]), INDEX(Table1[Life Stage], ROW()), INDEX(Table2[Life Stage], ROW()-ROWS(Table1[])))</f>
        <v>Juvenile</v>
      </c>
      <c r="L1364" s="50" cm="1">
        <f t="array" ref="L1364">IF(ROW()&lt;=ROWS(Table1[]), INDEX(Table1[SalvageSum], ROW()), INDEX(Table2[SalvageSum], ROW()-ROWS(Table1[])))</f>
        <v>0</v>
      </c>
      <c r="M1364" s="50" cm="1">
        <f t="array" ref="M1364">IF(ROW()&lt;=ROWS(Table1[]), INDEX(Table1[ExpSalv], ROW()), INDEX(Table2[ExpSalv], ROW()-ROWS(Table1[])))</f>
        <v>0</v>
      </c>
      <c r="N1364" t="str" cm="1">
        <f t="array" ref="N1364">IF(ROW()&lt;=ROWS(Table1[]), INDEX(Table1[Agency], ROW()), INDEX(Table2[Agency], ROW()-ROWS(Table1[])))</f>
        <v>CDFW</v>
      </c>
      <c r="O1364" cm="1">
        <f t="array" ref="O1364">IF(ROW()&lt;=ROWS(Table1[]), INDEX(Table1[Notes], ROW()), INDEX(Table2[Comments], ROW()-ROWS(Table1[])))</f>
        <v>0</v>
      </c>
    </row>
    <row r="1365" spans="1:15" x14ac:dyDescent="0.25">
      <c r="A1365" cm="1">
        <f t="array" ref="A1365">IF(ROW()&lt;=ROWS(Table1[]), INDEX(Table1[SurveyNo], ROW()), INDEX(Table2[SurveyNo], ROW()-ROWS(Table1[])))</f>
        <v>12</v>
      </c>
      <c r="B1365" s="77" cm="1">
        <f t="array" ref="B1365">IF(ROW()&lt;=ROWS(Table1[]), INDEX(Table1[Date], ROW()), INDEX(Table2[Date], ROW()-ROWS(Table1[])))</f>
        <v>0</v>
      </c>
      <c r="C1365" cm="1">
        <f t="array" ref="C1365">IF(ROW()&lt;=ROWS(Table1[]), INDEX(Table1[SampleID], ROW()), INDEX(Table2[SampleID], ROW()-ROWS(Table1[])))</f>
        <v>0</v>
      </c>
      <c r="D1365" t="str" cm="1">
        <f t="array" ref="D1365">IF(ROW()&lt;=ROWS(Table1[]), INDEX(Table1[Survey], ROW()), INDEX(Table2[Survey], ROW()-ROWS(Table1[])))</f>
        <v>Bay Study</v>
      </c>
      <c r="E1365" cm="1">
        <f t="array" ref="E1365">IF(ROW()&lt;=ROWS(Table1[]), INDEX(Table1[Station Code], ROW()), INDEX(Table2[Station], ROW()-ROWS(Table1[])))</f>
        <v>109</v>
      </c>
      <c r="F1365" t="str" cm="1">
        <f t="array" ref="F1365">IF(ROW()&lt;=ROWS(Table1[]), INDEX(Table1[Region], ROW()), INDEX(Table2[Region], ROW()-ROWS(Table1[])))</f>
        <v>Bay</v>
      </c>
      <c r="G1365" cm="1">
        <f t="array" ref="G1365">IF(ROW()&lt;=ROWS(Table1[]), INDEX(Table1[Subregion], ROW()), INDEX(Table2[Subregion], ROW()-ROWS(Table1[])))</f>
        <v>0</v>
      </c>
      <c r="H1365" t="str" cm="1">
        <f t="array" ref="H1365">IF(ROW()&lt;=ROWS(Table1[]), INDEX(Table1[Stratum], ROW()), INDEX(Table2[Stratum], ROW()-ROWS(Table1[])))</f>
        <v>Bay</v>
      </c>
      <c r="I1365" cm="1">
        <f t="array" ref="I1365">IF(ROW()&lt;=ROWS(Table1[]), INDEX(Table1[Fork Length], ROW()), INDEX(Table2[Length], ROW()-ROWS(Table1[])))</f>
        <v>61</v>
      </c>
      <c r="J1365" cm="1">
        <f t="array" ref="J1365">IF(ROW()&lt;=ROWS(Table1[]), INDEX(Table1[Catch], ROW()), INDEX(Table2[Frequency], ROW()-ROWS(Table1[])))</f>
        <v>1</v>
      </c>
      <c r="K1365" t="str" cm="1">
        <f t="array" ref="K1365">IF(ROW()&lt;=ROWS(Table1[]), INDEX(Table1[Life Stage], ROW()), INDEX(Table2[Life Stage], ROW()-ROWS(Table1[])))</f>
        <v>Juvenile</v>
      </c>
      <c r="L1365" s="50" cm="1">
        <f t="array" ref="L1365">IF(ROW()&lt;=ROWS(Table1[]), INDEX(Table1[SalvageSum], ROW()), INDEX(Table2[SalvageSum], ROW()-ROWS(Table1[])))</f>
        <v>0</v>
      </c>
      <c r="M1365" s="50" cm="1">
        <f t="array" ref="M1365">IF(ROW()&lt;=ROWS(Table1[]), INDEX(Table1[ExpSalv], ROW()), INDEX(Table2[ExpSalv], ROW()-ROWS(Table1[])))</f>
        <v>0</v>
      </c>
      <c r="N1365" t="str" cm="1">
        <f t="array" ref="N1365">IF(ROW()&lt;=ROWS(Table1[]), INDEX(Table1[Agency], ROW()), INDEX(Table2[Agency], ROW()-ROWS(Table1[])))</f>
        <v>CDFW</v>
      </c>
      <c r="O1365" cm="1">
        <f t="array" ref="O1365">IF(ROW()&lt;=ROWS(Table1[]), INDEX(Table1[Notes], ROW()), INDEX(Table2[Comments], ROW()-ROWS(Table1[])))</f>
        <v>0</v>
      </c>
    </row>
    <row r="1366" spans="1:15" x14ac:dyDescent="0.25">
      <c r="A1366" cm="1">
        <f t="array" ref="A1366">IF(ROW()&lt;=ROWS(Table1[]), INDEX(Table1[SurveyNo], ROW()), INDEX(Table2[SurveyNo], ROW()-ROWS(Table1[])))</f>
        <v>12</v>
      </c>
      <c r="B1366" s="77" cm="1">
        <f t="array" ref="B1366">IF(ROW()&lt;=ROWS(Table1[]), INDEX(Table1[Date], ROW()), INDEX(Table2[Date], ROW()-ROWS(Table1[])))</f>
        <v>0</v>
      </c>
      <c r="C1366" cm="1">
        <f t="array" ref="C1366">IF(ROW()&lt;=ROWS(Table1[]), INDEX(Table1[SampleID], ROW()), INDEX(Table2[SampleID], ROW()-ROWS(Table1[])))</f>
        <v>0</v>
      </c>
      <c r="D1366" t="str" cm="1">
        <f t="array" ref="D1366">IF(ROW()&lt;=ROWS(Table1[]), INDEX(Table1[Survey], ROW()), INDEX(Table2[Survey], ROW()-ROWS(Table1[])))</f>
        <v>Bay Study</v>
      </c>
      <c r="E1366" cm="1">
        <f t="array" ref="E1366">IF(ROW()&lt;=ROWS(Table1[]), INDEX(Table1[Station Code], ROW()), INDEX(Table2[Station], ROW()-ROWS(Table1[])))</f>
        <v>109</v>
      </c>
      <c r="F1366" t="str" cm="1">
        <f t="array" ref="F1366">IF(ROW()&lt;=ROWS(Table1[]), INDEX(Table1[Region], ROW()), INDEX(Table2[Region], ROW()-ROWS(Table1[])))</f>
        <v>Bay</v>
      </c>
      <c r="G1366" cm="1">
        <f t="array" ref="G1366">IF(ROW()&lt;=ROWS(Table1[]), INDEX(Table1[Subregion], ROW()), INDEX(Table2[Subregion], ROW()-ROWS(Table1[])))</f>
        <v>0</v>
      </c>
      <c r="H1366" t="str" cm="1">
        <f t="array" ref="H1366">IF(ROW()&lt;=ROWS(Table1[]), INDEX(Table1[Stratum], ROW()), INDEX(Table2[Stratum], ROW()-ROWS(Table1[])))</f>
        <v>Bay</v>
      </c>
      <c r="I1366" cm="1">
        <f t="array" ref="I1366">IF(ROW()&lt;=ROWS(Table1[]), INDEX(Table1[Fork Length], ROW()), INDEX(Table2[Length], ROW()-ROWS(Table1[])))</f>
        <v>60</v>
      </c>
      <c r="J1366" cm="1">
        <f t="array" ref="J1366">IF(ROW()&lt;=ROWS(Table1[]), INDEX(Table1[Catch], ROW()), INDEX(Table2[Frequency], ROW()-ROWS(Table1[])))</f>
        <v>1</v>
      </c>
      <c r="K1366" t="str" cm="1">
        <f t="array" ref="K1366">IF(ROW()&lt;=ROWS(Table1[]), INDEX(Table1[Life Stage], ROW()), INDEX(Table2[Life Stage], ROW()-ROWS(Table1[])))</f>
        <v>Juvenile</v>
      </c>
      <c r="L1366" s="50" cm="1">
        <f t="array" ref="L1366">IF(ROW()&lt;=ROWS(Table1[]), INDEX(Table1[SalvageSum], ROW()), INDEX(Table2[SalvageSum], ROW()-ROWS(Table1[])))</f>
        <v>0</v>
      </c>
      <c r="M1366" s="50" cm="1">
        <f t="array" ref="M1366">IF(ROW()&lt;=ROWS(Table1[]), INDEX(Table1[ExpSalv], ROW()), INDEX(Table2[ExpSalv], ROW()-ROWS(Table1[])))</f>
        <v>0</v>
      </c>
      <c r="N1366" t="str" cm="1">
        <f t="array" ref="N1366">IF(ROW()&lt;=ROWS(Table1[]), INDEX(Table1[Agency], ROW()), INDEX(Table2[Agency], ROW()-ROWS(Table1[])))</f>
        <v>CDFW</v>
      </c>
      <c r="O1366" cm="1">
        <f t="array" ref="O1366">IF(ROW()&lt;=ROWS(Table1[]), INDEX(Table1[Notes], ROW()), INDEX(Table2[Comments], ROW()-ROWS(Table1[])))</f>
        <v>0</v>
      </c>
    </row>
    <row r="1367" spans="1:15" x14ac:dyDescent="0.25">
      <c r="A1367" cm="1">
        <f t="array" ref="A1367">IF(ROW()&lt;=ROWS(Table1[]), INDEX(Table1[SurveyNo], ROW()), INDEX(Table2[SurveyNo], ROW()-ROWS(Table1[])))</f>
        <v>12</v>
      </c>
      <c r="B1367" s="77" cm="1">
        <f t="array" ref="B1367">IF(ROW()&lt;=ROWS(Table1[]), INDEX(Table1[Date], ROW()), INDEX(Table2[Date], ROW()-ROWS(Table1[])))</f>
        <v>0</v>
      </c>
      <c r="C1367" cm="1">
        <f t="array" ref="C1367">IF(ROW()&lt;=ROWS(Table1[]), INDEX(Table1[SampleID], ROW()), INDEX(Table2[SampleID], ROW()-ROWS(Table1[])))</f>
        <v>0</v>
      </c>
      <c r="D1367" t="str" cm="1">
        <f t="array" ref="D1367">IF(ROW()&lt;=ROWS(Table1[]), INDEX(Table1[Survey], ROW()), INDEX(Table2[Survey], ROW()-ROWS(Table1[])))</f>
        <v>Bay Study</v>
      </c>
      <c r="E1367" cm="1">
        <f t="array" ref="E1367">IF(ROW()&lt;=ROWS(Table1[]), INDEX(Table1[Station Code], ROW()), INDEX(Table2[Station], ROW()-ROWS(Table1[])))</f>
        <v>109</v>
      </c>
      <c r="F1367" t="str" cm="1">
        <f t="array" ref="F1367">IF(ROW()&lt;=ROWS(Table1[]), INDEX(Table1[Region], ROW()), INDEX(Table2[Region], ROW()-ROWS(Table1[])))</f>
        <v>Bay</v>
      </c>
      <c r="G1367" cm="1">
        <f t="array" ref="G1367">IF(ROW()&lt;=ROWS(Table1[]), INDEX(Table1[Subregion], ROW()), INDEX(Table2[Subregion], ROW()-ROWS(Table1[])))</f>
        <v>0</v>
      </c>
      <c r="H1367" t="str" cm="1">
        <f t="array" ref="H1367">IF(ROW()&lt;=ROWS(Table1[]), INDEX(Table1[Stratum], ROW()), INDEX(Table2[Stratum], ROW()-ROWS(Table1[])))</f>
        <v>Bay</v>
      </c>
      <c r="I1367" cm="1">
        <f t="array" ref="I1367">IF(ROW()&lt;=ROWS(Table1[]), INDEX(Table1[Fork Length], ROW()), INDEX(Table2[Length], ROW()-ROWS(Table1[])))</f>
        <v>56</v>
      </c>
      <c r="J1367" cm="1">
        <f t="array" ref="J1367">IF(ROW()&lt;=ROWS(Table1[]), INDEX(Table1[Catch], ROW()), INDEX(Table2[Frequency], ROW()-ROWS(Table1[])))</f>
        <v>1</v>
      </c>
      <c r="K1367" t="str" cm="1">
        <f t="array" ref="K1367">IF(ROW()&lt;=ROWS(Table1[]), INDEX(Table1[Life Stage], ROW()), INDEX(Table2[Life Stage], ROW()-ROWS(Table1[])))</f>
        <v>Juvenile</v>
      </c>
      <c r="L1367" s="50" cm="1">
        <f t="array" ref="L1367">IF(ROW()&lt;=ROWS(Table1[]), INDEX(Table1[SalvageSum], ROW()), INDEX(Table2[SalvageSum], ROW()-ROWS(Table1[])))</f>
        <v>0</v>
      </c>
      <c r="M1367" s="50" cm="1">
        <f t="array" ref="M1367">IF(ROW()&lt;=ROWS(Table1[]), INDEX(Table1[ExpSalv], ROW()), INDEX(Table2[ExpSalv], ROW()-ROWS(Table1[])))</f>
        <v>0</v>
      </c>
      <c r="N1367" t="str" cm="1">
        <f t="array" ref="N1367">IF(ROW()&lt;=ROWS(Table1[]), INDEX(Table1[Agency], ROW()), INDEX(Table2[Agency], ROW()-ROWS(Table1[])))</f>
        <v>CDFW</v>
      </c>
      <c r="O1367" cm="1">
        <f t="array" ref="O1367">IF(ROW()&lt;=ROWS(Table1[]), INDEX(Table1[Notes], ROW()), INDEX(Table2[Comments], ROW()-ROWS(Table1[])))</f>
        <v>0</v>
      </c>
    </row>
    <row r="1368" spans="1:15" x14ac:dyDescent="0.25">
      <c r="A1368" cm="1">
        <f t="array" ref="A1368">IF(ROW()&lt;=ROWS(Table1[]), INDEX(Table1[SurveyNo], ROW()), INDEX(Table2[SurveyNo], ROW()-ROWS(Table1[])))</f>
        <v>12</v>
      </c>
      <c r="B1368" s="77" cm="1">
        <f t="array" ref="B1368">IF(ROW()&lt;=ROWS(Table1[]), INDEX(Table1[Date], ROW()), INDEX(Table2[Date], ROW()-ROWS(Table1[])))</f>
        <v>0</v>
      </c>
      <c r="C1368" cm="1">
        <f t="array" ref="C1368">IF(ROW()&lt;=ROWS(Table1[]), INDEX(Table1[SampleID], ROW()), INDEX(Table2[SampleID], ROW()-ROWS(Table1[])))</f>
        <v>0</v>
      </c>
      <c r="D1368" t="str" cm="1">
        <f t="array" ref="D1368">IF(ROW()&lt;=ROWS(Table1[]), INDEX(Table1[Survey], ROW()), INDEX(Table2[Survey], ROW()-ROWS(Table1[])))</f>
        <v>Bay Study</v>
      </c>
      <c r="E1368" cm="1">
        <f t="array" ref="E1368">IF(ROW()&lt;=ROWS(Table1[]), INDEX(Table1[Station Code], ROW()), INDEX(Table2[Station], ROW()-ROWS(Table1[])))</f>
        <v>108</v>
      </c>
      <c r="F1368" t="str" cm="1">
        <f t="array" ref="F1368">IF(ROW()&lt;=ROWS(Table1[]), INDEX(Table1[Region], ROW()), INDEX(Table2[Region], ROW()-ROWS(Table1[])))</f>
        <v>Bay</v>
      </c>
      <c r="G1368" cm="1">
        <f t="array" ref="G1368">IF(ROW()&lt;=ROWS(Table1[]), INDEX(Table1[Subregion], ROW()), INDEX(Table2[Subregion], ROW()-ROWS(Table1[])))</f>
        <v>0</v>
      </c>
      <c r="H1368" t="str" cm="1">
        <f t="array" ref="H1368">IF(ROW()&lt;=ROWS(Table1[]), INDEX(Table1[Stratum], ROW()), INDEX(Table2[Stratum], ROW()-ROWS(Table1[])))</f>
        <v>Bay</v>
      </c>
      <c r="I1368" cm="1">
        <f t="array" ref="I1368">IF(ROW()&lt;=ROWS(Table1[]), INDEX(Table1[Fork Length], ROW()), INDEX(Table2[Length], ROW()-ROWS(Table1[])))</f>
        <v>68</v>
      </c>
      <c r="J1368" cm="1">
        <f t="array" ref="J1368">IF(ROW()&lt;=ROWS(Table1[]), INDEX(Table1[Catch], ROW()), INDEX(Table2[Frequency], ROW()-ROWS(Table1[])))</f>
        <v>1</v>
      </c>
      <c r="K1368" t="str" cm="1">
        <f t="array" ref="K1368">IF(ROW()&lt;=ROWS(Table1[]), INDEX(Table1[Life Stage], ROW()), INDEX(Table2[Life Stage], ROW()-ROWS(Table1[])))</f>
        <v>Juvenile</v>
      </c>
      <c r="L1368" s="50" cm="1">
        <f t="array" ref="L1368">IF(ROW()&lt;=ROWS(Table1[]), INDEX(Table1[SalvageSum], ROW()), INDEX(Table2[SalvageSum], ROW()-ROWS(Table1[])))</f>
        <v>0</v>
      </c>
      <c r="M1368" s="50" cm="1">
        <f t="array" ref="M1368">IF(ROW()&lt;=ROWS(Table1[]), INDEX(Table1[ExpSalv], ROW()), INDEX(Table2[ExpSalv], ROW()-ROWS(Table1[])))</f>
        <v>0</v>
      </c>
      <c r="N1368" t="str" cm="1">
        <f t="array" ref="N1368">IF(ROW()&lt;=ROWS(Table1[]), INDEX(Table1[Agency], ROW()), INDEX(Table2[Agency], ROW()-ROWS(Table1[])))</f>
        <v>CDFW</v>
      </c>
      <c r="O1368" cm="1">
        <f t="array" ref="O1368">IF(ROW()&lt;=ROWS(Table1[]), INDEX(Table1[Notes], ROW()), INDEX(Table2[Comments], ROW()-ROWS(Table1[])))</f>
        <v>0</v>
      </c>
    </row>
    <row r="1369" spans="1:15" x14ac:dyDescent="0.25">
      <c r="A1369" cm="1">
        <f t="array" ref="A1369">IF(ROW()&lt;=ROWS(Table1[]), INDEX(Table1[SurveyNo], ROW()), INDEX(Table2[SurveyNo], ROW()-ROWS(Table1[])))</f>
        <v>12</v>
      </c>
      <c r="B1369" s="77" cm="1">
        <f t="array" ref="B1369">IF(ROW()&lt;=ROWS(Table1[]), INDEX(Table1[Date], ROW()), INDEX(Table2[Date], ROW()-ROWS(Table1[])))</f>
        <v>0</v>
      </c>
      <c r="C1369" cm="1">
        <f t="array" ref="C1369">IF(ROW()&lt;=ROWS(Table1[]), INDEX(Table1[SampleID], ROW()), INDEX(Table2[SampleID], ROW()-ROWS(Table1[])))</f>
        <v>0</v>
      </c>
      <c r="D1369" t="str" cm="1">
        <f t="array" ref="D1369">IF(ROW()&lt;=ROWS(Table1[]), INDEX(Table1[Survey], ROW()), INDEX(Table2[Survey], ROW()-ROWS(Table1[])))</f>
        <v>Bay Study</v>
      </c>
      <c r="E1369" cm="1">
        <f t="array" ref="E1369">IF(ROW()&lt;=ROWS(Table1[]), INDEX(Table1[Station Code], ROW()), INDEX(Table2[Station], ROW()-ROWS(Table1[])))</f>
        <v>108</v>
      </c>
      <c r="F1369" t="str" cm="1">
        <f t="array" ref="F1369">IF(ROW()&lt;=ROWS(Table1[]), INDEX(Table1[Region], ROW()), INDEX(Table2[Region], ROW()-ROWS(Table1[])))</f>
        <v>Bay</v>
      </c>
      <c r="G1369" cm="1">
        <f t="array" ref="G1369">IF(ROW()&lt;=ROWS(Table1[]), INDEX(Table1[Subregion], ROW()), INDEX(Table2[Subregion], ROW()-ROWS(Table1[])))</f>
        <v>0</v>
      </c>
      <c r="H1369" t="str" cm="1">
        <f t="array" ref="H1369">IF(ROW()&lt;=ROWS(Table1[]), INDEX(Table1[Stratum], ROW()), INDEX(Table2[Stratum], ROW()-ROWS(Table1[])))</f>
        <v>Bay</v>
      </c>
      <c r="I1369" cm="1">
        <f t="array" ref="I1369">IF(ROW()&lt;=ROWS(Table1[]), INDEX(Table1[Fork Length], ROW()), INDEX(Table2[Length], ROW()-ROWS(Table1[])))</f>
        <v>58</v>
      </c>
      <c r="J1369" cm="1">
        <f t="array" ref="J1369">IF(ROW()&lt;=ROWS(Table1[]), INDEX(Table1[Catch], ROW()), INDEX(Table2[Frequency], ROW()-ROWS(Table1[])))</f>
        <v>1</v>
      </c>
      <c r="K1369" t="str" cm="1">
        <f t="array" ref="K1369">IF(ROW()&lt;=ROWS(Table1[]), INDEX(Table1[Life Stage], ROW()), INDEX(Table2[Life Stage], ROW()-ROWS(Table1[])))</f>
        <v>Juvenile</v>
      </c>
      <c r="L1369" s="50" cm="1">
        <f t="array" ref="L1369">IF(ROW()&lt;=ROWS(Table1[]), INDEX(Table1[SalvageSum], ROW()), INDEX(Table2[SalvageSum], ROW()-ROWS(Table1[])))</f>
        <v>0</v>
      </c>
      <c r="M1369" s="50" cm="1">
        <f t="array" ref="M1369">IF(ROW()&lt;=ROWS(Table1[]), INDEX(Table1[ExpSalv], ROW()), INDEX(Table2[ExpSalv], ROW()-ROWS(Table1[])))</f>
        <v>0</v>
      </c>
      <c r="N1369" t="str" cm="1">
        <f t="array" ref="N1369">IF(ROW()&lt;=ROWS(Table1[]), INDEX(Table1[Agency], ROW()), INDEX(Table2[Agency], ROW()-ROWS(Table1[])))</f>
        <v>CDFW</v>
      </c>
      <c r="O1369" cm="1">
        <f t="array" ref="O1369">IF(ROW()&lt;=ROWS(Table1[]), INDEX(Table1[Notes], ROW()), INDEX(Table2[Comments], ROW()-ROWS(Table1[])))</f>
        <v>0</v>
      </c>
    </row>
    <row r="1370" spans="1:15" x14ac:dyDescent="0.25">
      <c r="A1370" cm="1">
        <f t="array" ref="A1370">IF(ROW()&lt;=ROWS(Table1[]), INDEX(Table1[SurveyNo], ROW()), INDEX(Table2[SurveyNo], ROW()-ROWS(Table1[])))</f>
        <v>12</v>
      </c>
      <c r="B1370" s="77" cm="1">
        <f t="array" ref="B1370">IF(ROW()&lt;=ROWS(Table1[]), INDEX(Table1[Date], ROW()), INDEX(Table2[Date], ROW()-ROWS(Table1[])))</f>
        <v>0</v>
      </c>
      <c r="C1370" cm="1">
        <f t="array" ref="C1370">IF(ROW()&lt;=ROWS(Table1[]), INDEX(Table1[SampleID], ROW()), INDEX(Table2[SampleID], ROW()-ROWS(Table1[])))</f>
        <v>0</v>
      </c>
      <c r="D1370" t="str" cm="1">
        <f t="array" ref="D1370">IF(ROW()&lt;=ROWS(Table1[]), INDEX(Table1[Survey], ROW()), INDEX(Table2[Survey], ROW()-ROWS(Table1[])))</f>
        <v>Bay Study</v>
      </c>
      <c r="E1370" cm="1">
        <f t="array" ref="E1370">IF(ROW()&lt;=ROWS(Table1[]), INDEX(Table1[Station Code], ROW()), INDEX(Table2[Station], ROW()-ROWS(Table1[])))</f>
        <v>103</v>
      </c>
      <c r="F1370" t="str" cm="1">
        <f t="array" ref="F1370">IF(ROW()&lt;=ROWS(Table1[]), INDEX(Table1[Region], ROW()), INDEX(Table2[Region], ROW()-ROWS(Table1[])))</f>
        <v>Bay</v>
      </c>
      <c r="G1370" cm="1">
        <f t="array" ref="G1370">IF(ROW()&lt;=ROWS(Table1[]), INDEX(Table1[Subregion], ROW()), INDEX(Table2[Subregion], ROW()-ROWS(Table1[])))</f>
        <v>0</v>
      </c>
      <c r="H1370" t="str" cm="1">
        <f t="array" ref="H1370">IF(ROW()&lt;=ROWS(Table1[]), INDEX(Table1[Stratum], ROW()), INDEX(Table2[Stratum], ROW()-ROWS(Table1[])))</f>
        <v>Bay</v>
      </c>
      <c r="I1370" cm="1">
        <f t="array" ref="I1370">IF(ROW()&lt;=ROWS(Table1[]), INDEX(Table1[Fork Length], ROW()), INDEX(Table2[Length], ROW()-ROWS(Table1[])))</f>
        <v>65</v>
      </c>
      <c r="J1370" cm="1">
        <f t="array" ref="J1370">IF(ROW()&lt;=ROWS(Table1[]), INDEX(Table1[Catch], ROW()), INDEX(Table2[Frequency], ROW()-ROWS(Table1[])))</f>
        <v>1</v>
      </c>
      <c r="K1370" t="str" cm="1">
        <f t="array" ref="K1370">IF(ROW()&lt;=ROWS(Table1[]), INDEX(Table1[Life Stage], ROW()), INDEX(Table2[Life Stage], ROW()-ROWS(Table1[])))</f>
        <v>Juvenile</v>
      </c>
      <c r="L1370" s="50" cm="1">
        <f t="array" ref="L1370">IF(ROW()&lt;=ROWS(Table1[]), INDEX(Table1[SalvageSum], ROW()), INDEX(Table2[SalvageSum], ROW()-ROWS(Table1[])))</f>
        <v>0</v>
      </c>
      <c r="M1370" s="50" cm="1">
        <f t="array" ref="M1370">IF(ROW()&lt;=ROWS(Table1[]), INDEX(Table1[ExpSalv], ROW()), INDEX(Table2[ExpSalv], ROW()-ROWS(Table1[])))</f>
        <v>0</v>
      </c>
      <c r="N1370" t="str" cm="1">
        <f t="array" ref="N1370">IF(ROW()&lt;=ROWS(Table1[]), INDEX(Table1[Agency], ROW()), INDEX(Table2[Agency], ROW()-ROWS(Table1[])))</f>
        <v>CDFW</v>
      </c>
      <c r="O1370" cm="1">
        <f t="array" ref="O1370">IF(ROW()&lt;=ROWS(Table1[]), INDEX(Table1[Notes], ROW()), INDEX(Table2[Comments], ROW()-ROWS(Table1[])))</f>
        <v>0</v>
      </c>
    </row>
    <row r="1371" spans="1:15" x14ac:dyDescent="0.25">
      <c r="A1371" cm="1">
        <f t="array" ref="A1371">IF(ROW()&lt;=ROWS(Table1[]), INDEX(Table1[SurveyNo], ROW()), INDEX(Table2[SurveyNo], ROW()-ROWS(Table1[])))</f>
        <v>12</v>
      </c>
      <c r="B1371" s="77" cm="1">
        <f t="array" ref="B1371">IF(ROW()&lt;=ROWS(Table1[]), INDEX(Table1[Date], ROW()), INDEX(Table2[Date], ROW()-ROWS(Table1[])))</f>
        <v>0</v>
      </c>
      <c r="C1371" cm="1">
        <f t="array" ref="C1371">IF(ROW()&lt;=ROWS(Table1[]), INDEX(Table1[SampleID], ROW()), INDEX(Table2[SampleID], ROW()-ROWS(Table1[])))</f>
        <v>0</v>
      </c>
      <c r="D1371" t="str" cm="1">
        <f t="array" ref="D1371">IF(ROW()&lt;=ROWS(Table1[]), INDEX(Table1[Survey], ROW()), INDEX(Table2[Survey], ROW()-ROWS(Table1[])))</f>
        <v>Bay Study</v>
      </c>
      <c r="E1371" cm="1">
        <f t="array" ref="E1371">IF(ROW()&lt;=ROWS(Table1[]), INDEX(Table1[Station Code], ROW()), INDEX(Table2[Station], ROW()-ROWS(Table1[])))</f>
        <v>101</v>
      </c>
      <c r="F1371" t="str" cm="1">
        <f t="array" ref="F1371">IF(ROW()&lt;=ROWS(Table1[]), INDEX(Table1[Region], ROW()), INDEX(Table2[Region], ROW()-ROWS(Table1[])))</f>
        <v>Bay</v>
      </c>
      <c r="G1371" cm="1">
        <f t="array" ref="G1371">IF(ROW()&lt;=ROWS(Table1[]), INDEX(Table1[Subregion], ROW()), INDEX(Table2[Subregion], ROW()-ROWS(Table1[])))</f>
        <v>0</v>
      </c>
      <c r="H1371" t="str" cm="1">
        <f t="array" ref="H1371">IF(ROW()&lt;=ROWS(Table1[]), INDEX(Table1[Stratum], ROW()), INDEX(Table2[Stratum], ROW()-ROWS(Table1[])))</f>
        <v>Bay</v>
      </c>
      <c r="I1371" cm="1">
        <f t="array" ref="I1371">IF(ROW()&lt;=ROWS(Table1[]), INDEX(Table1[Fork Length], ROW()), INDEX(Table2[Length], ROW()-ROWS(Table1[])))</f>
        <v>74</v>
      </c>
      <c r="J1371" cm="1">
        <f t="array" ref="J1371">IF(ROW()&lt;=ROWS(Table1[]), INDEX(Table1[Catch], ROW()), INDEX(Table2[Frequency], ROW()-ROWS(Table1[])))</f>
        <v>1</v>
      </c>
      <c r="K1371" t="str" cm="1">
        <f t="array" ref="K1371">IF(ROW()&lt;=ROWS(Table1[]), INDEX(Table1[Life Stage], ROW()), INDEX(Table2[Life Stage], ROW()-ROWS(Table1[])))</f>
        <v>Juvenile</v>
      </c>
      <c r="L1371" s="50" cm="1">
        <f t="array" ref="L1371">IF(ROW()&lt;=ROWS(Table1[]), INDEX(Table1[SalvageSum], ROW()), INDEX(Table2[SalvageSum], ROW()-ROWS(Table1[])))</f>
        <v>0</v>
      </c>
      <c r="M1371" s="50" cm="1">
        <f t="array" ref="M1371">IF(ROW()&lt;=ROWS(Table1[]), INDEX(Table1[ExpSalv], ROW()), INDEX(Table2[ExpSalv], ROW()-ROWS(Table1[])))</f>
        <v>0</v>
      </c>
      <c r="N1371" t="str" cm="1">
        <f t="array" ref="N1371">IF(ROW()&lt;=ROWS(Table1[]), INDEX(Table1[Agency], ROW()), INDEX(Table2[Agency], ROW()-ROWS(Table1[])))</f>
        <v>CDFW</v>
      </c>
      <c r="O1371" cm="1">
        <f t="array" ref="O1371">IF(ROW()&lt;=ROWS(Table1[]), INDEX(Table1[Notes], ROW()), INDEX(Table2[Comments], ROW()-ROWS(Table1[])))</f>
        <v>0</v>
      </c>
    </row>
    <row r="1372" spans="1:15" x14ac:dyDescent="0.25">
      <c r="A1372" cm="1">
        <f t="array" ref="A1372">IF(ROW()&lt;=ROWS(Table1[]), INDEX(Table1[SurveyNo], ROW()), INDEX(Table2[SurveyNo], ROW()-ROWS(Table1[])))</f>
        <v>12</v>
      </c>
      <c r="B1372" s="77" cm="1">
        <f t="array" ref="B1372">IF(ROW()&lt;=ROWS(Table1[]), INDEX(Table1[Date], ROW()), INDEX(Table2[Date], ROW()-ROWS(Table1[])))</f>
        <v>0</v>
      </c>
      <c r="C1372" cm="1">
        <f t="array" ref="C1372">IF(ROW()&lt;=ROWS(Table1[]), INDEX(Table1[SampleID], ROW()), INDEX(Table2[SampleID], ROW()-ROWS(Table1[])))</f>
        <v>0</v>
      </c>
      <c r="D1372" t="str" cm="1">
        <f t="array" ref="D1372">IF(ROW()&lt;=ROWS(Table1[]), INDEX(Table1[Survey], ROW()), INDEX(Table2[Survey], ROW()-ROWS(Table1[])))</f>
        <v>Bay Study</v>
      </c>
      <c r="E1372" cm="1">
        <f t="array" ref="E1372">IF(ROW()&lt;=ROWS(Table1[]), INDEX(Table1[Station Code], ROW()), INDEX(Table2[Station], ROW()-ROWS(Table1[])))</f>
        <v>101</v>
      </c>
      <c r="F1372" t="str" cm="1">
        <f t="array" ref="F1372">IF(ROW()&lt;=ROWS(Table1[]), INDEX(Table1[Region], ROW()), INDEX(Table2[Region], ROW()-ROWS(Table1[])))</f>
        <v>Bay</v>
      </c>
      <c r="G1372" cm="1">
        <f t="array" ref="G1372">IF(ROW()&lt;=ROWS(Table1[]), INDEX(Table1[Subregion], ROW()), INDEX(Table2[Subregion], ROW()-ROWS(Table1[])))</f>
        <v>0</v>
      </c>
      <c r="H1372" t="str" cm="1">
        <f t="array" ref="H1372">IF(ROW()&lt;=ROWS(Table1[]), INDEX(Table1[Stratum], ROW()), INDEX(Table2[Stratum], ROW()-ROWS(Table1[])))</f>
        <v>Bay</v>
      </c>
      <c r="I1372" cm="1">
        <f t="array" ref="I1372">IF(ROW()&lt;=ROWS(Table1[]), INDEX(Table1[Fork Length], ROW()), INDEX(Table2[Length], ROW()-ROWS(Table1[])))</f>
        <v>70</v>
      </c>
      <c r="J1372" cm="1">
        <f t="array" ref="J1372">IF(ROW()&lt;=ROWS(Table1[]), INDEX(Table1[Catch], ROW()), INDEX(Table2[Frequency], ROW()-ROWS(Table1[])))</f>
        <v>1</v>
      </c>
      <c r="K1372" t="str" cm="1">
        <f t="array" ref="K1372">IF(ROW()&lt;=ROWS(Table1[]), INDEX(Table1[Life Stage], ROW()), INDEX(Table2[Life Stage], ROW()-ROWS(Table1[])))</f>
        <v>Juvenile</v>
      </c>
      <c r="L1372" s="50" cm="1">
        <f t="array" ref="L1372">IF(ROW()&lt;=ROWS(Table1[]), INDEX(Table1[SalvageSum], ROW()), INDEX(Table2[SalvageSum], ROW()-ROWS(Table1[])))</f>
        <v>0</v>
      </c>
      <c r="M1372" s="50" cm="1">
        <f t="array" ref="M1372">IF(ROW()&lt;=ROWS(Table1[]), INDEX(Table1[ExpSalv], ROW()), INDEX(Table2[ExpSalv], ROW()-ROWS(Table1[])))</f>
        <v>0</v>
      </c>
      <c r="N1372" t="str" cm="1">
        <f t="array" ref="N1372">IF(ROW()&lt;=ROWS(Table1[]), INDEX(Table1[Agency], ROW()), INDEX(Table2[Agency], ROW()-ROWS(Table1[])))</f>
        <v>CDFW</v>
      </c>
      <c r="O1372" cm="1">
        <f t="array" ref="O1372">IF(ROW()&lt;=ROWS(Table1[]), INDEX(Table1[Notes], ROW()), INDEX(Table2[Comments], ROW()-ROWS(Table1[])))</f>
        <v>0</v>
      </c>
    </row>
    <row r="1373" spans="1:15" x14ac:dyDescent="0.25">
      <c r="A1373" cm="1">
        <f t="array" ref="A1373">IF(ROW()&lt;=ROWS(Table1[]), INDEX(Table1[SurveyNo], ROW()), INDEX(Table2[SurveyNo], ROW()-ROWS(Table1[])))</f>
        <v>12</v>
      </c>
      <c r="B1373" s="77" cm="1">
        <f t="array" ref="B1373">IF(ROW()&lt;=ROWS(Table1[]), INDEX(Table1[Date], ROW()), INDEX(Table2[Date], ROW()-ROWS(Table1[])))</f>
        <v>0</v>
      </c>
      <c r="C1373" cm="1">
        <f t="array" ref="C1373">IF(ROW()&lt;=ROWS(Table1[]), INDEX(Table1[SampleID], ROW()), INDEX(Table2[SampleID], ROW()-ROWS(Table1[])))</f>
        <v>0</v>
      </c>
      <c r="D1373" t="str" cm="1">
        <f t="array" ref="D1373">IF(ROW()&lt;=ROWS(Table1[]), INDEX(Table1[Survey], ROW()), INDEX(Table2[Survey], ROW()-ROWS(Table1[])))</f>
        <v>Bay Study</v>
      </c>
      <c r="E1373" cm="1">
        <f t="array" ref="E1373">IF(ROW()&lt;=ROWS(Table1[]), INDEX(Table1[Station Code], ROW()), INDEX(Table2[Station], ROW()-ROWS(Table1[])))</f>
        <v>101</v>
      </c>
      <c r="F1373" t="str" cm="1">
        <f t="array" ref="F1373">IF(ROW()&lt;=ROWS(Table1[]), INDEX(Table1[Region], ROW()), INDEX(Table2[Region], ROW()-ROWS(Table1[])))</f>
        <v>Bay</v>
      </c>
      <c r="G1373" cm="1">
        <f t="array" ref="G1373">IF(ROW()&lt;=ROWS(Table1[]), INDEX(Table1[Subregion], ROW()), INDEX(Table2[Subregion], ROW()-ROWS(Table1[])))</f>
        <v>0</v>
      </c>
      <c r="H1373" t="str" cm="1">
        <f t="array" ref="H1373">IF(ROW()&lt;=ROWS(Table1[]), INDEX(Table1[Stratum], ROW()), INDEX(Table2[Stratum], ROW()-ROWS(Table1[])))</f>
        <v>Bay</v>
      </c>
      <c r="I1373" cm="1">
        <f t="array" ref="I1373">IF(ROW()&lt;=ROWS(Table1[]), INDEX(Table1[Fork Length], ROW()), INDEX(Table2[Length], ROW()-ROWS(Table1[])))</f>
        <v>68</v>
      </c>
      <c r="J1373" cm="1">
        <f t="array" ref="J1373">IF(ROW()&lt;=ROWS(Table1[]), INDEX(Table1[Catch], ROW()), INDEX(Table2[Frequency], ROW()-ROWS(Table1[])))</f>
        <v>1</v>
      </c>
      <c r="K1373" t="str" cm="1">
        <f t="array" ref="K1373">IF(ROW()&lt;=ROWS(Table1[]), INDEX(Table1[Life Stage], ROW()), INDEX(Table2[Life Stage], ROW()-ROWS(Table1[])))</f>
        <v>Juvenile</v>
      </c>
      <c r="L1373" s="50" cm="1">
        <f t="array" ref="L1373">IF(ROW()&lt;=ROWS(Table1[]), INDEX(Table1[SalvageSum], ROW()), INDEX(Table2[SalvageSum], ROW()-ROWS(Table1[])))</f>
        <v>0</v>
      </c>
      <c r="M1373" s="50" cm="1">
        <f t="array" ref="M1373">IF(ROW()&lt;=ROWS(Table1[]), INDEX(Table1[ExpSalv], ROW()), INDEX(Table2[ExpSalv], ROW()-ROWS(Table1[])))</f>
        <v>0</v>
      </c>
      <c r="N1373" t="str" cm="1">
        <f t="array" ref="N1373">IF(ROW()&lt;=ROWS(Table1[]), INDEX(Table1[Agency], ROW()), INDEX(Table2[Agency], ROW()-ROWS(Table1[])))</f>
        <v>CDFW</v>
      </c>
      <c r="O1373" cm="1">
        <f t="array" ref="O1373">IF(ROW()&lt;=ROWS(Table1[]), INDEX(Table1[Notes], ROW()), INDEX(Table2[Comments], ROW()-ROWS(Table1[])))</f>
        <v>0</v>
      </c>
    </row>
    <row r="1374" spans="1:15" x14ac:dyDescent="0.25">
      <c r="A1374" cm="1">
        <f t="array" ref="A1374">IF(ROW()&lt;=ROWS(Table1[]), INDEX(Table1[SurveyNo], ROW()), INDEX(Table2[SurveyNo], ROW()-ROWS(Table1[])))</f>
        <v>12</v>
      </c>
      <c r="B1374" s="77" cm="1">
        <f t="array" ref="B1374">IF(ROW()&lt;=ROWS(Table1[]), INDEX(Table1[Date], ROW()), INDEX(Table2[Date], ROW()-ROWS(Table1[])))</f>
        <v>0</v>
      </c>
      <c r="C1374" cm="1">
        <f t="array" ref="C1374">IF(ROW()&lt;=ROWS(Table1[]), INDEX(Table1[SampleID], ROW()), INDEX(Table2[SampleID], ROW()-ROWS(Table1[])))</f>
        <v>0</v>
      </c>
      <c r="D1374" t="str" cm="1">
        <f t="array" ref="D1374">IF(ROW()&lt;=ROWS(Table1[]), INDEX(Table1[Survey], ROW()), INDEX(Table2[Survey], ROW()-ROWS(Table1[])))</f>
        <v>Bay Study</v>
      </c>
      <c r="E1374" cm="1">
        <f t="array" ref="E1374">IF(ROW()&lt;=ROWS(Table1[]), INDEX(Table1[Station Code], ROW()), INDEX(Table2[Station], ROW()-ROWS(Table1[])))</f>
        <v>101</v>
      </c>
      <c r="F1374" t="str" cm="1">
        <f t="array" ref="F1374">IF(ROW()&lt;=ROWS(Table1[]), INDEX(Table1[Region], ROW()), INDEX(Table2[Region], ROW()-ROWS(Table1[])))</f>
        <v>Bay</v>
      </c>
      <c r="G1374" cm="1">
        <f t="array" ref="G1374">IF(ROW()&lt;=ROWS(Table1[]), INDEX(Table1[Subregion], ROW()), INDEX(Table2[Subregion], ROW()-ROWS(Table1[])))</f>
        <v>0</v>
      </c>
      <c r="H1374" t="str" cm="1">
        <f t="array" ref="H1374">IF(ROW()&lt;=ROWS(Table1[]), INDEX(Table1[Stratum], ROW()), INDEX(Table2[Stratum], ROW()-ROWS(Table1[])))</f>
        <v>Bay</v>
      </c>
      <c r="I1374" cm="1">
        <f t="array" ref="I1374">IF(ROW()&lt;=ROWS(Table1[]), INDEX(Table1[Fork Length], ROW()), INDEX(Table2[Length], ROW()-ROWS(Table1[])))</f>
        <v>67</v>
      </c>
      <c r="J1374" cm="1">
        <f t="array" ref="J1374">IF(ROW()&lt;=ROWS(Table1[]), INDEX(Table1[Catch], ROW()), INDEX(Table2[Frequency], ROW()-ROWS(Table1[])))</f>
        <v>1</v>
      </c>
      <c r="K1374" t="str" cm="1">
        <f t="array" ref="K1374">IF(ROW()&lt;=ROWS(Table1[]), INDEX(Table1[Life Stage], ROW()), INDEX(Table2[Life Stage], ROW()-ROWS(Table1[])))</f>
        <v>Juvenile</v>
      </c>
      <c r="L1374" s="50" cm="1">
        <f t="array" ref="L1374">IF(ROW()&lt;=ROWS(Table1[]), INDEX(Table1[SalvageSum], ROW()), INDEX(Table2[SalvageSum], ROW()-ROWS(Table1[])))</f>
        <v>0</v>
      </c>
      <c r="M1374" s="50" cm="1">
        <f t="array" ref="M1374">IF(ROW()&lt;=ROWS(Table1[]), INDEX(Table1[ExpSalv], ROW()), INDEX(Table2[ExpSalv], ROW()-ROWS(Table1[])))</f>
        <v>0</v>
      </c>
      <c r="N1374" t="str" cm="1">
        <f t="array" ref="N1374">IF(ROW()&lt;=ROWS(Table1[]), INDEX(Table1[Agency], ROW()), INDEX(Table2[Agency], ROW()-ROWS(Table1[])))</f>
        <v>CDFW</v>
      </c>
      <c r="O1374" cm="1">
        <f t="array" ref="O1374">IF(ROW()&lt;=ROWS(Table1[]), INDEX(Table1[Notes], ROW()), INDEX(Table2[Comments], ROW()-ROWS(Table1[])))</f>
        <v>0</v>
      </c>
    </row>
    <row r="1375" spans="1:15" x14ac:dyDescent="0.25">
      <c r="A1375" cm="1">
        <f t="array" ref="A1375">IF(ROW()&lt;=ROWS(Table1[]), INDEX(Table1[SurveyNo], ROW()), INDEX(Table2[SurveyNo], ROW()-ROWS(Table1[])))</f>
        <v>12</v>
      </c>
      <c r="B1375" s="77" cm="1">
        <f t="array" ref="B1375">IF(ROW()&lt;=ROWS(Table1[]), INDEX(Table1[Date], ROW()), INDEX(Table2[Date], ROW()-ROWS(Table1[])))</f>
        <v>0</v>
      </c>
      <c r="C1375" cm="1">
        <f t="array" ref="C1375">IF(ROW()&lt;=ROWS(Table1[]), INDEX(Table1[SampleID], ROW()), INDEX(Table2[SampleID], ROW()-ROWS(Table1[])))</f>
        <v>0</v>
      </c>
      <c r="D1375" t="str" cm="1">
        <f t="array" ref="D1375">IF(ROW()&lt;=ROWS(Table1[]), INDEX(Table1[Survey], ROW()), INDEX(Table2[Survey], ROW()-ROWS(Table1[])))</f>
        <v>Bay Study</v>
      </c>
      <c r="E1375" cm="1">
        <f t="array" ref="E1375">IF(ROW()&lt;=ROWS(Table1[]), INDEX(Table1[Station Code], ROW()), INDEX(Table2[Station], ROW()-ROWS(Table1[])))</f>
        <v>101</v>
      </c>
      <c r="F1375" t="str" cm="1">
        <f t="array" ref="F1375">IF(ROW()&lt;=ROWS(Table1[]), INDEX(Table1[Region], ROW()), INDEX(Table2[Region], ROW()-ROWS(Table1[])))</f>
        <v>Bay</v>
      </c>
      <c r="G1375" cm="1">
        <f t="array" ref="G1375">IF(ROW()&lt;=ROWS(Table1[]), INDEX(Table1[Subregion], ROW()), INDEX(Table2[Subregion], ROW()-ROWS(Table1[])))</f>
        <v>0</v>
      </c>
      <c r="H1375" t="str" cm="1">
        <f t="array" ref="H1375">IF(ROW()&lt;=ROWS(Table1[]), INDEX(Table1[Stratum], ROW()), INDEX(Table2[Stratum], ROW()-ROWS(Table1[])))</f>
        <v>Bay</v>
      </c>
      <c r="I1375" cm="1">
        <f t="array" ref="I1375">IF(ROW()&lt;=ROWS(Table1[]), INDEX(Table1[Fork Length], ROW()), INDEX(Table2[Length], ROW()-ROWS(Table1[])))</f>
        <v>61</v>
      </c>
      <c r="J1375" cm="1">
        <f t="array" ref="J1375">IF(ROW()&lt;=ROWS(Table1[]), INDEX(Table1[Catch], ROW()), INDEX(Table2[Frequency], ROW()-ROWS(Table1[])))</f>
        <v>1</v>
      </c>
      <c r="K1375" t="str" cm="1">
        <f t="array" ref="K1375">IF(ROW()&lt;=ROWS(Table1[]), INDEX(Table1[Life Stage], ROW()), INDEX(Table2[Life Stage], ROW()-ROWS(Table1[])))</f>
        <v>Juvenile</v>
      </c>
      <c r="L1375" s="50" cm="1">
        <f t="array" ref="L1375">IF(ROW()&lt;=ROWS(Table1[]), INDEX(Table1[SalvageSum], ROW()), INDEX(Table2[SalvageSum], ROW()-ROWS(Table1[])))</f>
        <v>0</v>
      </c>
      <c r="M1375" s="50" cm="1">
        <f t="array" ref="M1375">IF(ROW()&lt;=ROWS(Table1[]), INDEX(Table1[ExpSalv], ROW()), INDEX(Table2[ExpSalv], ROW()-ROWS(Table1[])))</f>
        <v>0</v>
      </c>
      <c r="N1375" t="str" cm="1">
        <f t="array" ref="N1375">IF(ROW()&lt;=ROWS(Table1[]), INDEX(Table1[Agency], ROW()), INDEX(Table2[Agency], ROW()-ROWS(Table1[])))</f>
        <v>CDFW</v>
      </c>
      <c r="O1375" cm="1">
        <f t="array" ref="O1375">IF(ROW()&lt;=ROWS(Table1[]), INDEX(Table1[Notes], ROW()), INDEX(Table2[Comments], ROW()-ROWS(Table1[])))</f>
        <v>0</v>
      </c>
    </row>
    <row r="1376" spans="1:15" x14ac:dyDescent="0.25">
      <c r="A1376" cm="1">
        <f t="array" ref="A1376">IF(ROW()&lt;=ROWS(Table1[]), INDEX(Table1[SurveyNo], ROW()), INDEX(Table2[SurveyNo], ROW()-ROWS(Table1[])))</f>
        <v>12</v>
      </c>
      <c r="B1376" s="77" cm="1">
        <f t="array" ref="B1376">IF(ROW()&lt;=ROWS(Table1[]), INDEX(Table1[Date], ROW()), INDEX(Table2[Date], ROW()-ROWS(Table1[])))</f>
        <v>0</v>
      </c>
      <c r="C1376" cm="1">
        <f t="array" ref="C1376">IF(ROW()&lt;=ROWS(Table1[]), INDEX(Table1[SampleID], ROW()), INDEX(Table2[SampleID], ROW()-ROWS(Table1[])))</f>
        <v>0</v>
      </c>
      <c r="D1376" t="str" cm="1">
        <f t="array" ref="D1376">IF(ROW()&lt;=ROWS(Table1[]), INDEX(Table1[Survey], ROW()), INDEX(Table2[Survey], ROW()-ROWS(Table1[])))</f>
        <v>Bay Study</v>
      </c>
      <c r="E1376" cm="1">
        <f t="array" ref="E1376">IF(ROW()&lt;=ROWS(Table1[]), INDEX(Table1[Station Code], ROW()), INDEX(Table2[Station], ROW()-ROWS(Table1[])))</f>
        <v>101</v>
      </c>
      <c r="F1376" t="str" cm="1">
        <f t="array" ref="F1376">IF(ROW()&lt;=ROWS(Table1[]), INDEX(Table1[Region], ROW()), INDEX(Table2[Region], ROW()-ROWS(Table1[])))</f>
        <v>Bay</v>
      </c>
      <c r="G1376" cm="1">
        <f t="array" ref="G1376">IF(ROW()&lt;=ROWS(Table1[]), INDEX(Table1[Subregion], ROW()), INDEX(Table2[Subregion], ROW()-ROWS(Table1[])))</f>
        <v>0</v>
      </c>
      <c r="H1376" t="str" cm="1">
        <f t="array" ref="H1376">IF(ROW()&lt;=ROWS(Table1[]), INDEX(Table1[Stratum], ROW()), INDEX(Table2[Stratum], ROW()-ROWS(Table1[])))</f>
        <v>Bay</v>
      </c>
      <c r="I1376" cm="1">
        <f t="array" ref="I1376">IF(ROW()&lt;=ROWS(Table1[]), INDEX(Table1[Fork Length], ROW()), INDEX(Table2[Length], ROW()-ROWS(Table1[])))</f>
        <v>55</v>
      </c>
      <c r="J1376" cm="1">
        <f t="array" ref="J1376">IF(ROW()&lt;=ROWS(Table1[]), INDEX(Table1[Catch], ROW()), INDEX(Table2[Frequency], ROW()-ROWS(Table1[])))</f>
        <v>1</v>
      </c>
      <c r="K1376" t="str" cm="1">
        <f t="array" ref="K1376">IF(ROW()&lt;=ROWS(Table1[]), INDEX(Table1[Life Stage], ROW()), INDEX(Table2[Life Stage], ROW()-ROWS(Table1[])))</f>
        <v>Juvenile</v>
      </c>
      <c r="L1376" s="50" cm="1">
        <f t="array" ref="L1376">IF(ROW()&lt;=ROWS(Table1[]), INDEX(Table1[SalvageSum], ROW()), INDEX(Table2[SalvageSum], ROW()-ROWS(Table1[])))</f>
        <v>0</v>
      </c>
      <c r="M1376" s="50" cm="1">
        <f t="array" ref="M1376">IF(ROW()&lt;=ROWS(Table1[]), INDEX(Table1[ExpSalv], ROW()), INDEX(Table2[ExpSalv], ROW()-ROWS(Table1[])))</f>
        <v>0</v>
      </c>
      <c r="N1376" t="str" cm="1">
        <f t="array" ref="N1376">IF(ROW()&lt;=ROWS(Table1[]), INDEX(Table1[Agency], ROW()), INDEX(Table2[Agency], ROW()-ROWS(Table1[])))</f>
        <v>CDFW</v>
      </c>
      <c r="O1376" cm="1">
        <f t="array" ref="O1376">IF(ROW()&lt;=ROWS(Table1[]), INDEX(Table1[Notes], ROW()), INDEX(Table2[Comments], ROW()-ROWS(Table1[])))</f>
        <v>0</v>
      </c>
    </row>
    <row r="1377" spans="1:15" x14ac:dyDescent="0.25">
      <c r="A1377" cm="1">
        <f t="array" ref="A1377">IF(ROW()&lt;=ROWS(Table1[]), INDEX(Table1[SurveyNo], ROW()), INDEX(Table2[SurveyNo], ROW()-ROWS(Table1[])))</f>
        <v>1</v>
      </c>
      <c r="B1377" s="77" cm="1">
        <f t="array" ref="B1377">IF(ROW()&lt;=ROWS(Table1[]), INDEX(Table1[Date], ROW()), INDEX(Table2[Date], ROW()-ROWS(Table1[])))</f>
        <v>45665</v>
      </c>
      <c r="C1377" cm="1">
        <f t="array" ref="C1377">IF(ROW()&lt;=ROWS(Table1[]), INDEX(Table1[SampleID], ROW()), INDEX(Table2[SampleID], ROW()-ROWS(Table1[])))</f>
        <v>0</v>
      </c>
      <c r="D1377" t="str" cm="1">
        <f t="array" ref="D1377">IF(ROW()&lt;=ROWS(Table1[]), INDEX(Table1[Survey], ROW()), INDEX(Table2[Survey], ROW()-ROWS(Table1[])))</f>
        <v>Bay Study</v>
      </c>
      <c r="E1377" cm="1">
        <f t="array" ref="E1377">IF(ROW()&lt;=ROWS(Table1[]), INDEX(Table1[Station Code], ROW()), INDEX(Table2[Station], ROW()-ROWS(Table1[])))</f>
        <v>101</v>
      </c>
      <c r="F1377" t="str" cm="1">
        <f t="array" ref="F1377">IF(ROW()&lt;=ROWS(Table1[]), INDEX(Table1[Region], ROW()), INDEX(Table2[Region], ROW()-ROWS(Table1[])))</f>
        <v>Bay</v>
      </c>
      <c r="G1377" cm="1">
        <f t="array" ref="G1377">IF(ROW()&lt;=ROWS(Table1[]), INDEX(Table1[Subregion], ROW()), INDEX(Table2[Subregion], ROW()-ROWS(Table1[])))</f>
        <v>0</v>
      </c>
      <c r="H1377" t="str" cm="1">
        <f t="array" ref="H1377">IF(ROW()&lt;=ROWS(Table1[]), INDEX(Table1[Stratum], ROW()), INDEX(Table2[Stratum], ROW()-ROWS(Table1[])))</f>
        <v>Bay</v>
      </c>
      <c r="I1377" cm="1">
        <f t="array" ref="I1377">IF(ROW()&lt;=ROWS(Table1[]), INDEX(Table1[Fork Length], ROW()), INDEX(Table2[Length], ROW()-ROWS(Table1[])))</f>
        <v>62</v>
      </c>
      <c r="J1377" cm="1">
        <f t="array" ref="J1377">IF(ROW()&lt;=ROWS(Table1[]), INDEX(Table1[Catch], ROW()), INDEX(Table2[Frequency], ROW()-ROWS(Table1[])))</f>
        <v>1</v>
      </c>
      <c r="K1377" t="str" cm="1">
        <f t="array" ref="K1377">IF(ROW()&lt;=ROWS(Table1[]), INDEX(Table1[Life Stage], ROW()), INDEX(Table2[Life Stage], ROW()-ROWS(Table1[])))</f>
        <v>Juvenile</v>
      </c>
      <c r="L1377" s="50" cm="1">
        <f t="array" ref="L1377">IF(ROW()&lt;=ROWS(Table1[]), INDEX(Table1[SalvageSum], ROW()), INDEX(Table2[SalvageSum], ROW()-ROWS(Table1[])))</f>
        <v>0</v>
      </c>
      <c r="M1377" s="50" cm="1">
        <f t="array" ref="M1377">IF(ROW()&lt;=ROWS(Table1[]), INDEX(Table1[ExpSalv], ROW()), INDEX(Table2[ExpSalv], ROW()-ROWS(Table1[])))</f>
        <v>0</v>
      </c>
      <c r="N1377" t="str" cm="1">
        <f t="array" ref="N1377">IF(ROW()&lt;=ROWS(Table1[]), INDEX(Table1[Agency], ROW()), INDEX(Table2[Agency], ROW()-ROWS(Table1[])))</f>
        <v>CDFW</v>
      </c>
      <c r="O1377" cm="1">
        <f t="array" ref="O1377">IF(ROW()&lt;=ROWS(Table1[]), INDEX(Table1[Notes], ROW()), INDEX(Table2[Comments], ROW()-ROWS(Table1[])))</f>
        <v>0</v>
      </c>
    </row>
    <row r="1378" spans="1:15" x14ac:dyDescent="0.25">
      <c r="A1378" cm="1">
        <f t="array" ref="A1378">IF(ROW()&lt;=ROWS(Table1[]), INDEX(Table1[SurveyNo], ROW()), INDEX(Table2[SurveyNo], ROW()-ROWS(Table1[])))</f>
        <v>1</v>
      </c>
      <c r="B1378" s="77" cm="1">
        <f t="array" ref="B1378">IF(ROW()&lt;=ROWS(Table1[]), INDEX(Table1[Date], ROW()), INDEX(Table2[Date], ROW()-ROWS(Table1[])))</f>
        <v>45665</v>
      </c>
      <c r="C1378" cm="1">
        <f t="array" ref="C1378">IF(ROW()&lt;=ROWS(Table1[]), INDEX(Table1[SampleID], ROW()), INDEX(Table2[SampleID], ROW()-ROWS(Table1[])))</f>
        <v>0</v>
      </c>
      <c r="D1378" t="str" cm="1">
        <f t="array" ref="D1378">IF(ROW()&lt;=ROWS(Table1[]), INDEX(Table1[Survey], ROW()), INDEX(Table2[Survey], ROW()-ROWS(Table1[])))</f>
        <v>Bay Study</v>
      </c>
      <c r="E1378" cm="1">
        <f t="array" ref="E1378">IF(ROW()&lt;=ROWS(Table1[]), INDEX(Table1[Station Code], ROW()), INDEX(Table2[Station], ROW()-ROWS(Table1[])))</f>
        <v>101</v>
      </c>
      <c r="F1378" t="str" cm="1">
        <f t="array" ref="F1378">IF(ROW()&lt;=ROWS(Table1[]), INDEX(Table1[Region], ROW()), INDEX(Table2[Region], ROW()-ROWS(Table1[])))</f>
        <v>Bay</v>
      </c>
      <c r="G1378" cm="1">
        <f t="array" ref="G1378">IF(ROW()&lt;=ROWS(Table1[]), INDEX(Table1[Subregion], ROW()), INDEX(Table2[Subregion], ROW()-ROWS(Table1[])))</f>
        <v>0</v>
      </c>
      <c r="H1378" t="str" cm="1">
        <f t="array" ref="H1378">IF(ROW()&lt;=ROWS(Table1[]), INDEX(Table1[Stratum], ROW()), INDEX(Table2[Stratum], ROW()-ROWS(Table1[])))</f>
        <v>Bay</v>
      </c>
      <c r="I1378" cm="1">
        <f t="array" ref="I1378">IF(ROW()&lt;=ROWS(Table1[]), INDEX(Table1[Fork Length], ROW()), INDEX(Table2[Length], ROW()-ROWS(Table1[])))</f>
        <v>117</v>
      </c>
      <c r="J1378" cm="1">
        <f t="array" ref="J1378">IF(ROW()&lt;=ROWS(Table1[]), INDEX(Table1[Catch], ROW()), INDEX(Table2[Frequency], ROW()-ROWS(Table1[])))</f>
        <v>1</v>
      </c>
      <c r="K1378" t="str" cm="1">
        <f t="array" ref="K1378">IF(ROW()&lt;=ROWS(Table1[]), INDEX(Table1[Life Stage], ROW()), INDEX(Table2[Life Stage], ROW()-ROWS(Table1[])))</f>
        <v>Adult</v>
      </c>
      <c r="L1378" s="50" cm="1">
        <f t="array" ref="L1378">IF(ROW()&lt;=ROWS(Table1[]), INDEX(Table1[SalvageSum], ROW()), INDEX(Table2[SalvageSum], ROW()-ROWS(Table1[])))</f>
        <v>0</v>
      </c>
      <c r="M1378" s="50" cm="1">
        <f t="array" ref="M1378">IF(ROW()&lt;=ROWS(Table1[]), INDEX(Table1[ExpSalv], ROW()), INDEX(Table2[ExpSalv], ROW()-ROWS(Table1[])))</f>
        <v>0</v>
      </c>
      <c r="N1378" t="str" cm="1">
        <f t="array" ref="N1378">IF(ROW()&lt;=ROWS(Table1[]), INDEX(Table1[Agency], ROW()), INDEX(Table2[Agency], ROW()-ROWS(Table1[])))</f>
        <v>CDFW</v>
      </c>
      <c r="O1378" cm="1">
        <f t="array" ref="O1378">IF(ROW()&lt;=ROWS(Table1[]), INDEX(Table1[Notes], ROW()), INDEX(Table2[Comments], ROW()-ROWS(Table1[])))</f>
        <v>0</v>
      </c>
    </row>
    <row r="1379" spans="1:15" x14ac:dyDescent="0.25">
      <c r="A1379" cm="1">
        <f t="array" ref="A1379">IF(ROW()&lt;=ROWS(Table1[]), INDEX(Table1[SurveyNo], ROW()), INDEX(Table2[SurveyNo], ROW()-ROWS(Table1[])))</f>
        <v>1</v>
      </c>
      <c r="B1379" s="77" cm="1">
        <f t="array" ref="B1379">IF(ROW()&lt;=ROWS(Table1[]), INDEX(Table1[Date], ROW()), INDEX(Table2[Date], ROW()-ROWS(Table1[])))</f>
        <v>45672</v>
      </c>
      <c r="C1379" cm="1">
        <f t="array" ref="C1379">IF(ROW()&lt;=ROWS(Table1[]), INDEX(Table1[SampleID], ROW()), INDEX(Table2[SampleID], ROW()-ROWS(Table1[])))</f>
        <v>0</v>
      </c>
      <c r="D1379" t="str" cm="1">
        <f t="array" ref="D1379">IF(ROW()&lt;=ROWS(Table1[]), INDEX(Table1[Survey], ROW()), INDEX(Table2[Survey], ROW()-ROWS(Table1[])))</f>
        <v>Bay Study</v>
      </c>
      <c r="E1379" cm="1">
        <f t="array" ref="E1379">IF(ROW()&lt;=ROWS(Table1[]), INDEX(Table1[Station Code], ROW()), INDEX(Table2[Station], ROW()-ROWS(Table1[])))</f>
        <v>101</v>
      </c>
      <c r="F1379" t="str" cm="1">
        <f t="array" ref="F1379">IF(ROW()&lt;=ROWS(Table1[]), INDEX(Table1[Region], ROW()), INDEX(Table2[Region], ROW()-ROWS(Table1[])))</f>
        <v>Bay</v>
      </c>
      <c r="G1379" cm="1">
        <f t="array" ref="G1379">IF(ROW()&lt;=ROWS(Table1[]), INDEX(Table1[Subregion], ROW()), INDEX(Table2[Subregion], ROW()-ROWS(Table1[])))</f>
        <v>0</v>
      </c>
      <c r="H1379" t="str" cm="1">
        <f t="array" ref="H1379">IF(ROW()&lt;=ROWS(Table1[]), INDEX(Table1[Stratum], ROW()), INDEX(Table2[Stratum], ROW()-ROWS(Table1[])))</f>
        <v>Bay</v>
      </c>
      <c r="I1379" cm="1">
        <f t="array" ref="I1379">IF(ROW()&lt;=ROWS(Table1[]), INDEX(Table1[Fork Length], ROW()), INDEX(Table2[Length], ROW()-ROWS(Table1[])))</f>
        <v>63</v>
      </c>
      <c r="J1379" cm="1">
        <f t="array" ref="J1379">IF(ROW()&lt;=ROWS(Table1[]), INDEX(Table1[Catch], ROW()), INDEX(Table2[Frequency], ROW()-ROWS(Table1[])))</f>
        <v>1</v>
      </c>
      <c r="K1379" t="str" cm="1">
        <f t="array" ref="K1379">IF(ROW()&lt;=ROWS(Table1[]), INDEX(Table1[Life Stage], ROW()), INDEX(Table2[Life Stage], ROW()-ROWS(Table1[])))</f>
        <v>Juvenile</v>
      </c>
      <c r="L1379" s="50" cm="1">
        <f t="array" ref="L1379">IF(ROW()&lt;=ROWS(Table1[]), INDEX(Table1[SalvageSum], ROW()), INDEX(Table2[SalvageSum], ROW()-ROWS(Table1[])))</f>
        <v>0</v>
      </c>
      <c r="M1379" s="50" cm="1">
        <f t="array" ref="M1379">IF(ROW()&lt;=ROWS(Table1[]), INDEX(Table1[ExpSalv], ROW()), INDEX(Table2[ExpSalv], ROW()-ROWS(Table1[])))</f>
        <v>0</v>
      </c>
      <c r="N1379" t="str" cm="1">
        <f t="array" ref="N1379">IF(ROW()&lt;=ROWS(Table1[]), INDEX(Table1[Agency], ROW()), INDEX(Table2[Agency], ROW()-ROWS(Table1[])))</f>
        <v>CDFW</v>
      </c>
      <c r="O1379" cm="1">
        <f t="array" ref="O1379">IF(ROW()&lt;=ROWS(Table1[]), INDEX(Table1[Notes], ROW()), INDEX(Table2[Comments], ROW()-ROWS(Table1[])))</f>
        <v>0</v>
      </c>
    </row>
    <row r="1380" spans="1:15" x14ac:dyDescent="0.25">
      <c r="A1380" cm="1">
        <f t="array" ref="A1380">IF(ROW()&lt;=ROWS(Table1[]), INDEX(Table1[SurveyNo], ROW()), INDEX(Table2[SurveyNo], ROW()-ROWS(Table1[])))</f>
        <v>1</v>
      </c>
      <c r="B1380" s="77" cm="1">
        <f t="array" ref="B1380">IF(ROW()&lt;=ROWS(Table1[]), INDEX(Table1[Date], ROW()), INDEX(Table2[Date], ROW()-ROWS(Table1[])))</f>
        <v>45666</v>
      </c>
      <c r="C1380" cm="1">
        <f t="array" ref="C1380">IF(ROW()&lt;=ROWS(Table1[]), INDEX(Table1[SampleID], ROW()), INDEX(Table2[SampleID], ROW()-ROWS(Table1[])))</f>
        <v>0</v>
      </c>
      <c r="D1380" t="str" cm="1">
        <f t="array" ref="D1380">IF(ROW()&lt;=ROWS(Table1[]), INDEX(Table1[Survey], ROW()), INDEX(Table2[Survey], ROW()-ROWS(Table1[])))</f>
        <v>Bay Study</v>
      </c>
      <c r="E1380" cm="1">
        <f t="array" ref="E1380">IF(ROW()&lt;=ROWS(Table1[]), INDEX(Table1[Station Code], ROW()), INDEX(Table2[Station], ROW()-ROWS(Table1[])))</f>
        <v>102</v>
      </c>
      <c r="F1380" t="str" cm="1">
        <f t="array" ref="F1380">IF(ROW()&lt;=ROWS(Table1[]), INDEX(Table1[Region], ROW()), INDEX(Table2[Region], ROW()-ROWS(Table1[])))</f>
        <v>Bay</v>
      </c>
      <c r="G1380" cm="1">
        <f t="array" ref="G1380">IF(ROW()&lt;=ROWS(Table1[]), INDEX(Table1[Subregion], ROW()), INDEX(Table2[Subregion], ROW()-ROWS(Table1[])))</f>
        <v>0</v>
      </c>
      <c r="H1380" t="str" cm="1">
        <f t="array" ref="H1380">IF(ROW()&lt;=ROWS(Table1[]), INDEX(Table1[Stratum], ROW()), INDEX(Table2[Stratum], ROW()-ROWS(Table1[])))</f>
        <v>Bay</v>
      </c>
      <c r="I1380" cm="1">
        <f t="array" ref="I1380">IF(ROW()&lt;=ROWS(Table1[]), INDEX(Table1[Fork Length], ROW()), INDEX(Table2[Length], ROW()-ROWS(Table1[])))</f>
        <v>61</v>
      </c>
      <c r="J1380" cm="1">
        <f t="array" ref="J1380">IF(ROW()&lt;=ROWS(Table1[]), INDEX(Table1[Catch], ROW()), INDEX(Table2[Frequency], ROW()-ROWS(Table1[])))</f>
        <v>1</v>
      </c>
      <c r="K1380" t="str" cm="1">
        <f t="array" ref="K1380">IF(ROW()&lt;=ROWS(Table1[]), INDEX(Table1[Life Stage], ROW()), INDEX(Table2[Life Stage], ROW()-ROWS(Table1[])))</f>
        <v>Juvenile</v>
      </c>
      <c r="L1380" s="50" cm="1">
        <f t="array" ref="L1380">IF(ROW()&lt;=ROWS(Table1[]), INDEX(Table1[SalvageSum], ROW()), INDEX(Table2[SalvageSum], ROW()-ROWS(Table1[])))</f>
        <v>0</v>
      </c>
      <c r="M1380" s="50" cm="1">
        <f t="array" ref="M1380">IF(ROW()&lt;=ROWS(Table1[]), INDEX(Table1[ExpSalv], ROW()), INDEX(Table2[ExpSalv], ROW()-ROWS(Table1[])))</f>
        <v>0</v>
      </c>
      <c r="N1380" t="str" cm="1">
        <f t="array" ref="N1380">IF(ROW()&lt;=ROWS(Table1[]), INDEX(Table1[Agency], ROW()), INDEX(Table2[Agency], ROW()-ROWS(Table1[])))</f>
        <v>CDFW</v>
      </c>
      <c r="O1380" cm="1">
        <f t="array" ref="O1380">IF(ROW()&lt;=ROWS(Table1[]), INDEX(Table1[Notes], ROW()), INDEX(Table2[Comments], ROW()-ROWS(Table1[])))</f>
        <v>0</v>
      </c>
    </row>
    <row r="1381" spans="1:15" x14ac:dyDescent="0.25">
      <c r="A1381" cm="1">
        <f t="array" ref="A1381">IF(ROW()&lt;=ROWS(Table1[]), INDEX(Table1[SurveyNo], ROW()), INDEX(Table2[SurveyNo], ROW()-ROWS(Table1[])))</f>
        <v>1</v>
      </c>
      <c r="B1381" s="77" cm="1">
        <f t="array" ref="B1381">IF(ROW()&lt;=ROWS(Table1[]), INDEX(Table1[Date], ROW()), INDEX(Table2[Date], ROW()-ROWS(Table1[])))</f>
        <v>45671</v>
      </c>
      <c r="C1381" cm="1">
        <f t="array" ref="C1381">IF(ROW()&lt;=ROWS(Table1[]), INDEX(Table1[SampleID], ROW()), INDEX(Table2[SampleID], ROW()-ROWS(Table1[])))</f>
        <v>0</v>
      </c>
      <c r="D1381" t="str" cm="1">
        <f t="array" ref="D1381">IF(ROW()&lt;=ROWS(Table1[]), INDEX(Table1[Survey], ROW()), INDEX(Table2[Survey], ROW()-ROWS(Table1[])))</f>
        <v>Bay Study</v>
      </c>
      <c r="E1381" cm="1">
        <f t="array" ref="E1381">IF(ROW()&lt;=ROWS(Table1[]), INDEX(Table1[Station Code], ROW()), INDEX(Table2[Station], ROW()-ROWS(Table1[])))</f>
        <v>106</v>
      </c>
      <c r="F1381" t="str" cm="1">
        <f t="array" ref="F1381">IF(ROW()&lt;=ROWS(Table1[]), INDEX(Table1[Region], ROW()), INDEX(Table2[Region], ROW()-ROWS(Table1[])))</f>
        <v>Bay</v>
      </c>
      <c r="G1381" cm="1">
        <f t="array" ref="G1381">IF(ROW()&lt;=ROWS(Table1[]), INDEX(Table1[Subregion], ROW()), INDEX(Table2[Subregion], ROW()-ROWS(Table1[])))</f>
        <v>0</v>
      </c>
      <c r="H1381" t="str" cm="1">
        <f t="array" ref="H1381">IF(ROW()&lt;=ROWS(Table1[]), INDEX(Table1[Stratum], ROW()), INDEX(Table2[Stratum], ROW()-ROWS(Table1[])))</f>
        <v>Bay</v>
      </c>
      <c r="I1381" cm="1">
        <f t="array" ref="I1381">IF(ROW()&lt;=ROWS(Table1[]), INDEX(Table1[Fork Length], ROW()), INDEX(Table2[Length], ROW()-ROWS(Table1[])))</f>
        <v>97</v>
      </c>
      <c r="J1381" cm="1">
        <f t="array" ref="J1381">IF(ROW()&lt;=ROWS(Table1[]), INDEX(Table1[Catch], ROW()), INDEX(Table2[Frequency], ROW()-ROWS(Table1[])))</f>
        <v>1</v>
      </c>
      <c r="K1381" t="str" cm="1">
        <f t="array" ref="K1381">IF(ROW()&lt;=ROWS(Table1[]), INDEX(Table1[Life Stage], ROW()), INDEX(Table2[Life Stage], ROW()-ROWS(Table1[])))</f>
        <v>Adult</v>
      </c>
      <c r="L1381" s="50" cm="1">
        <f t="array" ref="L1381">IF(ROW()&lt;=ROWS(Table1[]), INDEX(Table1[SalvageSum], ROW()), INDEX(Table2[SalvageSum], ROW()-ROWS(Table1[])))</f>
        <v>0</v>
      </c>
      <c r="M1381" s="50" cm="1">
        <f t="array" ref="M1381">IF(ROW()&lt;=ROWS(Table1[]), INDEX(Table1[ExpSalv], ROW()), INDEX(Table2[ExpSalv], ROW()-ROWS(Table1[])))</f>
        <v>0</v>
      </c>
      <c r="N1381" t="str" cm="1">
        <f t="array" ref="N1381">IF(ROW()&lt;=ROWS(Table1[]), INDEX(Table1[Agency], ROW()), INDEX(Table2[Agency], ROW()-ROWS(Table1[])))</f>
        <v>CDFW</v>
      </c>
      <c r="O1381" cm="1">
        <f t="array" ref="O1381">IF(ROW()&lt;=ROWS(Table1[]), INDEX(Table1[Notes], ROW()), INDEX(Table2[Comments], ROW()-ROWS(Table1[])))</f>
        <v>0</v>
      </c>
    </row>
    <row r="1382" spans="1:15" x14ac:dyDescent="0.25">
      <c r="A1382" cm="1">
        <f t="array" ref="A1382">IF(ROW()&lt;=ROWS(Table1[]), INDEX(Table1[SurveyNo], ROW()), INDEX(Table2[SurveyNo], ROW()-ROWS(Table1[])))</f>
        <v>1</v>
      </c>
      <c r="B1382" s="77" cm="1">
        <f t="array" ref="B1382">IF(ROW()&lt;=ROWS(Table1[]), INDEX(Table1[Date], ROW()), INDEX(Table2[Date], ROW()-ROWS(Table1[])))</f>
        <v>45665</v>
      </c>
      <c r="C1382" cm="1">
        <f t="array" ref="C1382">IF(ROW()&lt;=ROWS(Table1[]), INDEX(Table1[SampleID], ROW()), INDEX(Table2[SampleID], ROW()-ROWS(Table1[])))</f>
        <v>0</v>
      </c>
      <c r="D1382" t="str" cm="1">
        <f t="array" ref="D1382">IF(ROW()&lt;=ROWS(Table1[]), INDEX(Table1[Survey], ROW()), INDEX(Table2[Survey], ROW()-ROWS(Table1[])))</f>
        <v>Bay Study</v>
      </c>
      <c r="E1382" cm="1">
        <f t="array" ref="E1382">IF(ROW()&lt;=ROWS(Table1[]), INDEX(Table1[Station Code], ROW()), INDEX(Table2[Station], ROW()-ROWS(Table1[])))</f>
        <v>106</v>
      </c>
      <c r="F1382" t="str" cm="1">
        <f t="array" ref="F1382">IF(ROW()&lt;=ROWS(Table1[]), INDEX(Table1[Region], ROW()), INDEX(Table2[Region], ROW()-ROWS(Table1[])))</f>
        <v>Bay</v>
      </c>
      <c r="G1382" cm="1">
        <f t="array" ref="G1382">IF(ROW()&lt;=ROWS(Table1[]), INDEX(Table1[Subregion], ROW()), INDEX(Table2[Subregion], ROW()-ROWS(Table1[])))</f>
        <v>0</v>
      </c>
      <c r="H1382" t="str" cm="1">
        <f t="array" ref="H1382">IF(ROW()&lt;=ROWS(Table1[]), INDEX(Table1[Stratum], ROW()), INDEX(Table2[Stratum], ROW()-ROWS(Table1[])))</f>
        <v>Bay</v>
      </c>
      <c r="I1382" cm="1">
        <f t="array" ref="I1382">IF(ROW()&lt;=ROWS(Table1[]), INDEX(Table1[Fork Length], ROW()), INDEX(Table2[Length], ROW()-ROWS(Table1[])))</f>
        <v>72</v>
      </c>
      <c r="J1382" cm="1">
        <f t="array" ref="J1382">IF(ROW()&lt;=ROWS(Table1[]), INDEX(Table1[Catch], ROW()), INDEX(Table2[Frequency], ROW()-ROWS(Table1[])))</f>
        <v>1</v>
      </c>
      <c r="K1382" t="str" cm="1">
        <f t="array" ref="K1382">IF(ROW()&lt;=ROWS(Table1[]), INDEX(Table1[Life Stage], ROW()), INDEX(Table2[Life Stage], ROW()-ROWS(Table1[])))</f>
        <v>Juvenile</v>
      </c>
      <c r="L1382" s="50" cm="1">
        <f t="array" ref="L1382">IF(ROW()&lt;=ROWS(Table1[]), INDEX(Table1[SalvageSum], ROW()), INDEX(Table2[SalvageSum], ROW()-ROWS(Table1[])))</f>
        <v>0</v>
      </c>
      <c r="M1382" s="50" cm="1">
        <f t="array" ref="M1382">IF(ROW()&lt;=ROWS(Table1[]), INDEX(Table1[ExpSalv], ROW()), INDEX(Table2[ExpSalv], ROW()-ROWS(Table1[])))</f>
        <v>0</v>
      </c>
      <c r="N1382" t="str" cm="1">
        <f t="array" ref="N1382">IF(ROW()&lt;=ROWS(Table1[]), INDEX(Table1[Agency], ROW()), INDEX(Table2[Agency], ROW()-ROWS(Table1[])))</f>
        <v>CDFW</v>
      </c>
      <c r="O1382" cm="1">
        <f t="array" ref="O1382">IF(ROW()&lt;=ROWS(Table1[]), INDEX(Table1[Notes], ROW()), INDEX(Table2[Comments], ROW()-ROWS(Table1[])))</f>
        <v>0</v>
      </c>
    </row>
    <row r="1383" spans="1:15" x14ac:dyDescent="0.25">
      <c r="A1383" cm="1">
        <f t="array" ref="A1383">IF(ROW()&lt;=ROWS(Table1[]), INDEX(Table1[SurveyNo], ROW()), INDEX(Table2[SurveyNo], ROW()-ROWS(Table1[])))</f>
        <v>1</v>
      </c>
      <c r="B1383" s="77" cm="1">
        <f t="array" ref="B1383">IF(ROW()&lt;=ROWS(Table1[]), INDEX(Table1[Date], ROW()), INDEX(Table2[Date], ROW()-ROWS(Table1[])))</f>
        <v>45671</v>
      </c>
      <c r="C1383" cm="1">
        <f t="array" ref="C1383">IF(ROW()&lt;=ROWS(Table1[]), INDEX(Table1[SampleID], ROW()), INDEX(Table2[SampleID], ROW()-ROWS(Table1[])))</f>
        <v>0</v>
      </c>
      <c r="D1383" t="str" cm="1">
        <f t="array" ref="D1383">IF(ROW()&lt;=ROWS(Table1[]), INDEX(Table1[Survey], ROW()), INDEX(Table2[Survey], ROW()-ROWS(Table1[])))</f>
        <v>Bay Study</v>
      </c>
      <c r="E1383" cm="1">
        <f t="array" ref="E1383">IF(ROW()&lt;=ROWS(Table1[]), INDEX(Table1[Station Code], ROW()), INDEX(Table2[Station], ROW()-ROWS(Table1[])))</f>
        <v>106</v>
      </c>
      <c r="F1383" t="str" cm="1">
        <f t="array" ref="F1383">IF(ROW()&lt;=ROWS(Table1[]), INDEX(Table1[Region], ROW()), INDEX(Table2[Region], ROW()-ROWS(Table1[])))</f>
        <v>Bay</v>
      </c>
      <c r="G1383" cm="1">
        <f t="array" ref="G1383">IF(ROW()&lt;=ROWS(Table1[]), INDEX(Table1[Subregion], ROW()), INDEX(Table2[Subregion], ROW()-ROWS(Table1[])))</f>
        <v>0</v>
      </c>
      <c r="H1383" t="str" cm="1">
        <f t="array" ref="H1383">IF(ROW()&lt;=ROWS(Table1[]), INDEX(Table1[Stratum], ROW()), INDEX(Table2[Stratum], ROW()-ROWS(Table1[])))</f>
        <v>Bay</v>
      </c>
      <c r="I1383" cm="1">
        <f t="array" ref="I1383">IF(ROW()&lt;=ROWS(Table1[]), INDEX(Table1[Fork Length], ROW()), INDEX(Table2[Length], ROW()-ROWS(Table1[])))</f>
        <v>70</v>
      </c>
      <c r="J1383" cm="1">
        <f t="array" ref="J1383">IF(ROW()&lt;=ROWS(Table1[]), INDEX(Table1[Catch], ROW()), INDEX(Table2[Frequency], ROW()-ROWS(Table1[])))</f>
        <v>2</v>
      </c>
      <c r="K1383" t="str" cm="1">
        <f t="array" ref="K1383">IF(ROW()&lt;=ROWS(Table1[]), INDEX(Table1[Life Stage], ROW()), INDEX(Table2[Life Stage], ROW()-ROWS(Table1[])))</f>
        <v>Juvenile</v>
      </c>
      <c r="L1383" s="50" cm="1">
        <f t="array" ref="L1383">IF(ROW()&lt;=ROWS(Table1[]), INDEX(Table1[SalvageSum], ROW()), INDEX(Table2[SalvageSum], ROW()-ROWS(Table1[])))</f>
        <v>0</v>
      </c>
      <c r="M1383" s="50" cm="1">
        <f t="array" ref="M1383">IF(ROW()&lt;=ROWS(Table1[]), INDEX(Table1[ExpSalv], ROW()), INDEX(Table2[ExpSalv], ROW()-ROWS(Table1[])))</f>
        <v>0</v>
      </c>
      <c r="N1383" t="str" cm="1">
        <f t="array" ref="N1383">IF(ROW()&lt;=ROWS(Table1[]), INDEX(Table1[Agency], ROW()), INDEX(Table2[Agency], ROW()-ROWS(Table1[])))</f>
        <v>CDFW</v>
      </c>
      <c r="O1383" cm="1">
        <f t="array" ref="O1383">IF(ROW()&lt;=ROWS(Table1[]), INDEX(Table1[Notes], ROW()), INDEX(Table2[Comments], ROW()-ROWS(Table1[])))</f>
        <v>0</v>
      </c>
    </row>
    <row r="1384" spans="1:15" x14ac:dyDescent="0.25">
      <c r="A1384" cm="1">
        <f t="array" ref="A1384">IF(ROW()&lt;=ROWS(Table1[]), INDEX(Table1[SurveyNo], ROW()), INDEX(Table2[SurveyNo], ROW()-ROWS(Table1[])))</f>
        <v>1</v>
      </c>
      <c r="B1384" s="77" cm="1">
        <f t="array" ref="B1384">IF(ROW()&lt;=ROWS(Table1[]), INDEX(Table1[Date], ROW()), INDEX(Table2[Date], ROW()-ROWS(Table1[])))</f>
        <v>45665</v>
      </c>
      <c r="C1384" cm="1">
        <f t="array" ref="C1384">IF(ROW()&lt;=ROWS(Table1[]), INDEX(Table1[SampleID], ROW()), INDEX(Table2[SampleID], ROW()-ROWS(Table1[])))</f>
        <v>0</v>
      </c>
      <c r="D1384" t="str" cm="1">
        <f t="array" ref="D1384">IF(ROW()&lt;=ROWS(Table1[]), INDEX(Table1[Survey], ROW()), INDEX(Table2[Survey], ROW()-ROWS(Table1[])))</f>
        <v>Bay Study</v>
      </c>
      <c r="E1384" cm="1">
        <f t="array" ref="E1384">IF(ROW()&lt;=ROWS(Table1[]), INDEX(Table1[Station Code], ROW()), INDEX(Table2[Station], ROW()-ROWS(Table1[])))</f>
        <v>106</v>
      </c>
      <c r="F1384" t="str" cm="1">
        <f t="array" ref="F1384">IF(ROW()&lt;=ROWS(Table1[]), INDEX(Table1[Region], ROW()), INDEX(Table2[Region], ROW()-ROWS(Table1[])))</f>
        <v>Bay</v>
      </c>
      <c r="G1384" cm="1">
        <f t="array" ref="G1384">IF(ROW()&lt;=ROWS(Table1[]), INDEX(Table1[Subregion], ROW()), INDEX(Table2[Subregion], ROW()-ROWS(Table1[])))</f>
        <v>0</v>
      </c>
      <c r="H1384" t="str" cm="1">
        <f t="array" ref="H1384">IF(ROW()&lt;=ROWS(Table1[]), INDEX(Table1[Stratum], ROW()), INDEX(Table2[Stratum], ROW()-ROWS(Table1[])))</f>
        <v>Bay</v>
      </c>
      <c r="I1384" cm="1">
        <f t="array" ref="I1384">IF(ROW()&lt;=ROWS(Table1[]), INDEX(Table1[Fork Length], ROW()), INDEX(Table2[Length], ROW()-ROWS(Table1[])))</f>
        <v>63</v>
      </c>
      <c r="J1384" cm="1">
        <f t="array" ref="J1384">IF(ROW()&lt;=ROWS(Table1[]), INDEX(Table1[Catch], ROW()), INDEX(Table2[Frequency], ROW()-ROWS(Table1[])))</f>
        <v>1</v>
      </c>
      <c r="K1384" t="str" cm="1">
        <f t="array" ref="K1384">IF(ROW()&lt;=ROWS(Table1[]), INDEX(Table1[Life Stage], ROW()), INDEX(Table2[Life Stage], ROW()-ROWS(Table1[])))</f>
        <v>Juvenile</v>
      </c>
      <c r="L1384" s="50" cm="1">
        <f t="array" ref="L1384">IF(ROW()&lt;=ROWS(Table1[]), INDEX(Table1[SalvageSum], ROW()), INDEX(Table2[SalvageSum], ROW()-ROWS(Table1[])))</f>
        <v>0</v>
      </c>
      <c r="M1384" s="50" cm="1">
        <f t="array" ref="M1384">IF(ROW()&lt;=ROWS(Table1[]), INDEX(Table1[ExpSalv], ROW()), INDEX(Table2[ExpSalv], ROW()-ROWS(Table1[])))</f>
        <v>0</v>
      </c>
      <c r="N1384" t="str" cm="1">
        <f t="array" ref="N1384">IF(ROW()&lt;=ROWS(Table1[]), INDEX(Table1[Agency], ROW()), INDEX(Table2[Agency], ROW()-ROWS(Table1[])))</f>
        <v>CDFW</v>
      </c>
      <c r="O1384" cm="1">
        <f t="array" ref="O1384">IF(ROW()&lt;=ROWS(Table1[]), INDEX(Table1[Notes], ROW()), INDEX(Table2[Comments], ROW()-ROWS(Table1[])))</f>
        <v>0</v>
      </c>
    </row>
    <row r="1385" spans="1:15" x14ac:dyDescent="0.25">
      <c r="A1385" cm="1">
        <f t="array" ref="A1385">IF(ROW()&lt;=ROWS(Table1[]), INDEX(Table1[SurveyNo], ROW()), INDEX(Table2[SurveyNo], ROW()-ROWS(Table1[])))</f>
        <v>1</v>
      </c>
      <c r="B1385" s="77" cm="1">
        <f t="array" ref="B1385">IF(ROW()&lt;=ROWS(Table1[]), INDEX(Table1[Date], ROW()), INDEX(Table2[Date], ROW()-ROWS(Table1[])))</f>
        <v>45671</v>
      </c>
      <c r="C1385" cm="1">
        <f t="array" ref="C1385">IF(ROW()&lt;=ROWS(Table1[]), INDEX(Table1[SampleID], ROW()), INDEX(Table2[SampleID], ROW()-ROWS(Table1[])))</f>
        <v>0</v>
      </c>
      <c r="D1385" t="str" cm="1">
        <f t="array" ref="D1385">IF(ROW()&lt;=ROWS(Table1[]), INDEX(Table1[Survey], ROW()), INDEX(Table2[Survey], ROW()-ROWS(Table1[])))</f>
        <v>Bay Study</v>
      </c>
      <c r="E1385" cm="1">
        <f t="array" ref="E1385">IF(ROW()&lt;=ROWS(Table1[]), INDEX(Table1[Station Code], ROW()), INDEX(Table2[Station], ROW()-ROWS(Table1[])))</f>
        <v>106</v>
      </c>
      <c r="F1385" t="str" cm="1">
        <f t="array" ref="F1385">IF(ROW()&lt;=ROWS(Table1[]), INDEX(Table1[Region], ROW()), INDEX(Table2[Region], ROW()-ROWS(Table1[])))</f>
        <v>Bay</v>
      </c>
      <c r="G1385" cm="1">
        <f t="array" ref="G1385">IF(ROW()&lt;=ROWS(Table1[]), INDEX(Table1[Subregion], ROW()), INDEX(Table2[Subregion], ROW()-ROWS(Table1[])))</f>
        <v>0</v>
      </c>
      <c r="H1385" t="str" cm="1">
        <f t="array" ref="H1385">IF(ROW()&lt;=ROWS(Table1[]), INDEX(Table1[Stratum], ROW()), INDEX(Table2[Stratum], ROW()-ROWS(Table1[])))</f>
        <v>Bay</v>
      </c>
      <c r="I1385" cm="1">
        <f t="array" ref="I1385">IF(ROW()&lt;=ROWS(Table1[]), INDEX(Table1[Fork Length], ROW()), INDEX(Table2[Length], ROW()-ROWS(Table1[])))</f>
        <v>79</v>
      </c>
      <c r="J1385" cm="1">
        <f t="array" ref="J1385">IF(ROW()&lt;=ROWS(Table1[]), INDEX(Table1[Catch], ROW()), INDEX(Table2[Frequency], ROW()-ROWS(Table1[])))</f>
        <v>1</v>
      </c>
      <c r="K1385" t="str" cm="1">
        <f t="array" ref="K1385">IF(ROW()&lt;=ROWS(Table1[]), INDEX(Table1[Life Stage], ROW()), INDEX(Table2[Life Stage], ROW()-ROWS(Table1[])))</f>
        <v>Juvenile</v>
      </c>
      <c r="L1385" s="50" cm="1">
        <f t="array" ref="L1385">IF(ROW()&lt;=ROWS(Table1[]), INDEX(Table1[SalvageSum], ROW()), INDEX(Table2[SalvageSum], ROW()-ROWS(Table1[])))</f>
        <v>0</v>
      </c>
      <c r="M1385" s="50" cm="1">
        <f t="array" ref="M1385">IF(ROW()&lt;=ROWS(Table1[]), INDEX(Table1[ExpSalv], ROW()), INDEX(Table2[ExpSalv], ROW()-ROWS(Table1[])))</f>
        <v>0</v>
      </c>
      <c r="N1385" t="str" cm="1">
        <f t="array" ref="N1385">IF(ROW()&lt;=ROWS(Table1[]), INDEX(Table1[Agency], ROW()), INDEX(Table2[Agency], ROW()-ROWS(Table1[])))</f>
        <v>CDFW</v>
      </c>
      <c r="O1385" cm="1">
        <f t="array" ref="O1385">IF(ROW()&lt;=ROWS(Table1[]), INDEX(Table1[Notes], ROW()), INDEX(Table2[Comments], ROW()-ROWS(Table1[])))</f>
        <v>0</v>
      </c>
    </row>
    <row r="1386" spans="1:15" x14ac:dyDescent="0.25">
      <c r="A1386" cm="1">
        <f t="array" ref="A1386">IF(ROW()&lt;=ROWS(Table1[]), INDEX(Table1[SurveyNo], ROW()), INDEX(Table2[SurveyNo], ROW()-ROWS(Table1[])))</f>
        <v>1</v>
      </c>
      <c r="B1386" s="77" cm="1">
        <f t="array" ref="B1386">IF(ROW()&lt;=ROWS(Table1[]), INDEX(Table1[Date], ROW()), INDEX(Table2[Date], ROW()-ROWS(Table1[])))</f>
        <v>45671</v>
      </c>
      <c r="C1386" cm="1">
        <f t="array" ref="C1386">IF(ROW()&lt;=ROWS(Table1[]), INDEX(Table1[SampleID], ROW()), INDEX(Table2[SampleID], ROW()-ROWS(Table1[])))</f>
        <v>0</v>
      </c>
      <c r="D1386" t="str" cm="1">
        <f t="array" ref="D1386">IF(ROW()&lt;=ROWS(Table1[]), INDEX(Table1[Survey], ROW()), INDEX(Table2[Survey], ROW()-ROWS(Table1[])))</f>
        <v>Bay Study</v>
      </c>
      <c r="E1386" cm="1">
        <f t="array" ref="E1386">IF(ROW()&lt;=ROWS(Table1[]), INDEX(Table1[Station Code], ROW()), INDEX(Table2[Station], ROW()-ROWS(Table1[])))</f>
        <v>106</v>
      </c>
      <c r="F1386" t="str" cm="1">
        <f t="array" ref="F1386">IF(ROW()&lt;=ROWS(Table1[]), INDEX(Table1[Region], ROW()), INDEX(Table2[Region], ROW()-ROWS(Table1[])))</f>
        <v>Bay</v>
      </c>
      <c r="G1386" cm="1">
        <f t="array" ref="G1386">IF(ROW()&lt;=ROWS(Table1[]), INDEX(Table1[Subregion], ROW()), INDEX(Table2[Subregion], ROW()-ROWS(Table1[])))</f>
        <v>0</v>
      </c>
      <c r="H1386" t="str" cm="1">
        <f t="array" ref="H1386">IF(ROW()&lt;=ROWS(Table1[]), INDEX(Table1[Stratum], ROW()), INDEX(Table2[Stratum], ROW()-ROWS(Table1[])))</f>
        <v>Bay</v>
      </c>
      <c r="I1386" cm="1">
        <f t="array" ref="I1386">IF(ROW()&lt;=ROWS(Table1[]), INDEX(Table1[Fork Length], ROW()), INDEX(Table2[Length], ROW()-ROWS(Table1[])))</f>
        <v>71</v>
      </c>
      <c r="J1386" cm="1">
        <f t="array" ref="J1386">IF(ROW()&lt;=ROWS(Table1[]), INDEX(Table1[Catch], ROW()), INDEX(Table2[Frequency], ROW()-ROWS(Table1[])))</f>
        <v>1</v>
      </c>
      <c r="K1386" t="str" cm="1">
        <f t="array" ref="K1386">IF(ROW()&lt;=ROWS(Table1[]), INDEX(Table1[Life Stage], ROW()), INDEX(Table2[Life Stage], ROW()-ROWS(Table1[])))</f>
        <v>Juvenile</v>
      </c>
      <c r="L1386" s="50" cm="1">
        <f t="array" ref="L1386">IF(ROW()&lt;=ROWS(Table1[]), INDEX(Table1[SalvageSum], ROW()), INDEX(Table2[SalvageSum], ROW()-ROWS(Table1[])))</f>
        <v>0</v>
      </c>
      <c r="M1386" s="50" cm="1">
        <f t="array" ref="M1386">IF(ROW()&lt;=ROWS(Table1[]), INDEX(Table1[ExpSalv], ROW()), INDEX(Table2[ExpSalv], ROW()-ROWS(Table1[])))</f>
        <v>0</v>
      </c>
      <c r="N1386" t="str" cm="1">
        <f t="array" ref="N1386">IF(ROW()&lt;=ROWS(Table1[]), INDEX(Table1[Agency], ROW()), INDEX(Table2[Agency], ROW()-ROWS(Table1[])))</f>
        <v>CDFW</v>
      </c>
      <c r="O1386" cm="1">
        <f t="array" ref="O1386">IF(ROW()&lt;=ROWS(Table1[]), INDEX(Table1[Notes], ROW()), INDEX(Table2[Comments], ROW()-ROWS(Table1[])))</f>
        <v>0</v>
      </c>
    </row>
    <row r="1387" spans="1:15" x14ac:dyDescent="0.25">
      <c r="A1387" cm="1">
        <f t="array" ref="A1387">IF(ROW()&lt;=ROWS(Table1[]), INDEX(Table1[SurveyNo], ROW()), INDEX(Table2[SurveyNo], ROW()-ROWS(Table1[])))</f>
        <v>1</v>
      </c>
      <c r="B1387" s="77" cm="1">
        <f t="array" ref="B1387">IF(ROW()&lt;=ROWS(Table1[]), INDEX(Table1[Date], ROW()), INDEX(Table2[Date], ROW()-ROWS(Table1[])))</f>
        <v>45665</v>
      </c>
      <c r="C1387" cm="1">
        <f t="array" ref="C1387">IF(ROW()&lt;=ROWS(Table1[]), INDEX(Table1[SampleID], ROW()), INDEX(Table2[SampleID], ROW()-ROWS(Table1[])))</f>
        <v>0</v>
      </c>
      <c r="D1387" t="str" cm="1">
        <f t="array" ref="D1387">IF(ROW()&lt;=ROWS(Table1[]), INDEX(Table1[Survey], ROW()), INDEX(Table2[Survey], ROW()-ROWS(Table1[])))</f>
        <v>Bay Study</v>
      </c>
      <c r="E1387" cm="1">
        <f t="array" ref="E1387">IF(ROW()&lt;=ROWS(Table1[]), INDEX(Table1[Station Code], ROW()), INDEX(Table2[Station], ROW()-ROWS(Table1[])))</f>
        <v>106</v>
      </c>
      <c r="F1387" t="str" cm="1">
        <f t="array" ref="F1387">IF(ROW()&lt;=ROWS(Table1[]), INDEX(Table1[Region], ROW()), INDEX(Table2[Region], ROW()-ROWS(Table1[])))</f>
        <v>Bay</v>
      </c>
      <c r="G1387" cm="1">
        <f t="array" ref="G1387">IF(ROW()&lt;=ROWS(Table1[]), INDEX(Table1[Subregion], ROW()), INDEX(Table2[Subregion], ROW()-ROWS(Table1[])))</f>
        <v>0</v>
      </c>
      <c r="H1387" t="str" cm="1">
        <f t="array" ref="H1387">IF(ROW()&lt;=ROWS(Table1[]), INDEX(Table1[Stratum], ROW()), INDEX(Table2[Stratum], ROW()-ROWS(Table1[])))</f>
        <v>Bay</v>
      </c>
      <c r="I1387" cm="1">
        <f t="array" ref="I1387">IF(ROW()&lt;=ROWS(Table1[]), INDEX(Table1[Fork Length], ROW()), INDEX(Table2[Length], ROW()-ROWS(Table1[])))</f>
        <v>110</v>
      </c>
      <c r="J1387" cm="1">
        <f t="array" ref="J1387">IF(ROW()&lt;=ROWS(Table1[]), INDEX(Table1[Catch], ROW()), INDEX(Table2[Frequency], ROW()-ROWS(Table1[])))</f>
        <v>1</v>
      </c>
      <c r="K1387" t="str" cm="1">
        <f t="array" ref="K1387">IF(ROW()&lt;=ROWS(Table1[]), INDEX(Table1[Life Stage], ROW()), INDEX(Table2[Life Stage], ROW()-ROWS(Table1[])))</f>
        <v>Adult</v>
      </c>
      <c r="L1387" s="50" cm="1">
        <f t="array" ref="L1387">IF(ROW()&lt;=ROWS(Table1[]), INDEX(Table1[SalvageSum], ROW()), INDEX(Table2[SalvageSum], ROW()-ROWS(Table1[])))</f>
        <v>0</v>
      </c>
      <c r="M1387" s="50" cm="1">
        <f t="array" ref="M1387">IF(ROW()&lt;=ROWS(Table1[]), INDEX(Table1[ExpSalv], ROW()), INDEX(Table2[ExpSalv], ROW()-ROWS(Table1[])))</f>
        <v>0</v>
      </c>
      <c r="N1387" t="str" cm="1">
        <f t="array" ref="N1387">IF(ROW()&lt;=ROWS(Table1[]), INDEX(Table1[Agency], ROW()), INDEX(Table2[Agency], ROW()-ROWS(Table1[])))</f>
        <v>CDFW</v>
      </c>
      <c r="O1387" cm="1">
        <f t="array" ref="O1387">IF(ROW()&lt;=ROWS(Table1[]), INDEX(Table1[Notes], ROW()), INDEX(Table2[Comments], ROW()-ROWS(Table1[])))</f>
        <v>0</v>
      </c>
    </row>
    <row r="1388" spans="1:15" x14ac:dyDescent="0.25">
      <c r="A1388" cm="1">
        <f t="array" ref="A1388">IF(ROW()&lt;=ROWS(Table1[]), INDEX(Table1[SurveyNo], ROW()), INDEX(Table2[SurveyNo], ROW()-ROWS(Table1[])))</f>
        <v>1</v>
      </c>
      <c r="B1388" s="77" cm="1">
        <f t="array" ref="B1388">IF(ROW()&lt;=ROWS(Table1[]), INDEX(Table1[Date], ROW()), INDEX(Table2[Date], ROW()-ROWS(Table1[])))</f>
        <v>45671</v>
      </c>
      <c r="C1388" cm="1">
        <f t="array" ref="C1388">IF(ROW()&lt;=ROWS(Table1[]), INDEX(Table1[SampleID], ROW()), INDEX(Table2[SampleID], ROW()-ROWS(Table1[])))</f>
        <v>0</v>
      </c>
      <c r="D1388" t="str" cm="1">
        <f t="array" ref="D1388">IF(ROW()&lt;=ROWS(Table1[]), INDEX(Table1[Survey], ROW()), INDEX(Table2[Survey], ROW()-ROWS(Table1[])))</f>
        <v>Bay Study</v>
      </c>
      <c r="E1388" cm="1">
        <f t="array" ref="E1388">IF(ROW()&lt;=ROWS(Table1[]), INDEX(Table1[Station Code], ROW()), INDEX(Table2[Station], ROW()-ROWS(Table1[])))</f>
        <v>106</v>
      </c>
      <c r="F1388" t="str" cm="1">
        <f t="array" ref="F1388">IF(ROW()&lt;=ROWS(Table1[]), INDEX(Table1[Region], ROW()), INDEX(Table2[Region], ROW()-ROWS(Table1[])))</f>
        <v>Bay</v>
      </c>
      <c r="G1388" cm="1">
        <f t="array" ref="G1388">IF(ROW()&lt;=ROWS(Table1[]), INDEX(Table1[Subregion], ROW()), INDEX(Table2[Subregion], ROW()-ROWS(Table1[])))</f>
        <v>0</v>
      </c>
      <c r="H1388" t="str" cm="1">
        <f t="array" ref="H1388">IF(ROW()&lt;=ROWS(Table1[]), INDEX(Table1[Stratum], ROW()), INDEX(Table2[Stratum], ROW()-ROWS(Table1[])))</f>
        <v>Bay</v>
      </c>
      <c r="I1388" cm="1">
        <f t="array" ref="I1388">IF(ROW()&lt;=ROWS(Table1[]), INDEX(Table1[Fork Length], ROW()), INDEX(Table2[Length], ROW()-ROWS(Table1[])))</f>
        <v>91</v>
      </c>
      <c r="J1388" cm="1">
        <f t="array" ref="J1388">IF(ROW()&lt;=ROWS(Table1[]), INDEX(Table1[Catch], ROW()), INDEX(Table2[Frequency], ROW()-ROWS(Table1[])))</f>
        <v>1</v>
      </c>
      <c r="K1388" t="str" cm="1">
        <f t="array" ref="K1388">IF(ROW()&lt;=ROWS(Table1[]), INDEX(Table1[Life Stage], ROW()), INDEX(Table2[Life Stage], ROW()-ROWS(Table1[])))</f>
        <v>Adult</v>
      </c>
      <c r="L1388" s="50" cm="1">
        <f t="array" ref="L1388">IF(ROW()&lt;=ROWS(Table1[]), INDEX(Table1[SalvageSum], ROW()), INDEX(Table2[SalvageSum], ROW()-ROWS(Table1[])))</f>
        <v>0</v>
      </c>
      <c r="M1388" s="50" cm="1">
        <f t="array" ref="M1388">IF(ROW()&lt;=ROWS(Table1[]), INDEX(Table1[ExpSalv], ROW()), INDEX(Table2[ExpSalv], ROW()-ROWS(Table1[])))</f>
        <v>0</v>
      </c>
      <c r="N1388" t="str" cm="1">
        <f t="array" ref="N1388">IF(ROW()&lt;=ROWS(Table1[]), INDEX(Table1[Agency], ROW()), INDEX(Table2[Agency], ROW()-ROWS(Table1[])))</f>
        <v>CDFW</v>
      </c>
      <c r="O1388" cm="1">
        <f t="array" ref="O1388">IF(ROW()&lt;=ROWS(Table1[]), INDEX(Table1[Notes], ROW()), INDEX(Table2[Comments], ROW()-ROWS(Table1[])))</f>
        <v>0</v>
      </c>
    </row>
    <row r="1389" spans="1:15" x14ac:dyDescent="0.25">
      <c r="A1389" cm="1">
        <f t="array" ref="A1389">IF(ROW()&lt;=ROWS(Table1[]), INDEX(Table1[SurveyNo], ROW()), INDEX(Table2[SurveyNo], ROW()-ROWS(Table1[])))</f>
        <v>1</v>
      </c>
      <c r="B1389" s="77" cm="1">
        <f t="array" ref="B1389">IF(ROW()&lt;=ROWS(Table1[]), INDEX(Table1[Date], ROW()), INDEX(Table2[Date], ROW()-ROWS(Table1[])))</f>
        <v>45666</v>
      </c>
      <c r="C1389" cm="1">
        <f t="array" ref="C1389">IF(ROW()&lt;=ROWS(Table1[]), INDEX(Table1[SampleID], ROW()), INDEX(Table2[SampleID], ROW()-ROWS(Table1[])))</f>
        <v>0</v>
      </c>
      <c r="D1389" t="str" cm="1">
        <f t="array" ref="D1389">IF(ROW()&lt;=ROWS(Table1[]), INDEX(Table1[Survey], ROW()), INDEX(Table2[Survey], ROW()-ROWS(Table1[])))</f>
        <v>Bay Study</v>
      </c>
      <c r="E1389" cm="1">
        <f t="array" ref="E1389">IF(ROW()&lt;=ROWS(Table1[]), INDEX(Table1[Station Code], ROW()), INDEX(Table2[Station], ROW()-ROWS(Table1[])))</f>
        <v>106</v>
      </c>
      <c r="F1389" t="str" cm="1">
        <f t="array" ref="F1389">IF(ROW()&lt;=ROWS(Table1[]), INDEX(Table1[Region], ROW()), INDEX(Table2[Region], ROW()-ROWS(Table1[])))</f>
        <v>Bay</v>
      </c>
      <c r="G1389" cm="1">
        <f t="array" ref="G1389">IF(ROW()&lt;=ROWS(Table1[]), INDEX(Table1[Subregion], ROW()), INDEX(Table2[Subregion], ROW()-ROWS(Table1[])))</f>
        <v>0</v>
      </c>
      <c r="H1389" t="str" cm="1">
        <f t="array" ref="H1389">IF(ROW()&lt;=ROWS(Table1[]), INDEX(Table1[Stratum], ROW()), INDEX(Table2[Stratum], ROW()-ROWS(Table1[])))</f>
        <v>Bay</v>
      </c>
      <c r="I1389" cm="1">
        <f t="array" ref="I1389">IF(ROW()&lt;=ROWS(Table1[]), INDEX(Table1[Fork Length], ROW()), INDEX(Table2[Length], ROW()-ROWS(Table1[])))</f>
        <v>95</v>
      </c>
      <c r="J1389" cm="1">
        <f t="array" ref="J1389">IF(ROW()&lt;=ROWS(Table1[]), INDEX(Table1[Catch], ROW()), INDEX(Table2[Frequency], ROW()-ROWS(Table1[])))</f>
        <v>1</v>
      </c>
      <c r="K1389" t="str" cm="1">
        <f t="array" ref="K1389">IF(ROW()&lt;=ROWS(Table1[]), INDEX(Table1[Life Stage], ROW()), INDEX(Table2[Life Stage], ROW()-ROWS(Table1[])))</f>
        <v>Adult</v>
      </c>
      <c r="L1389" s="50" cm="1">
        <f t="array" ref="L1389">IF(ROW()&lt;=ROWS(Table1[]), INDEX(Table1[SalvageSum], ROW()), INDEX(Table2[SalvageSum], ROW()-ROWS(Table1[])))</f>
        <v>0</v>
      </c>
      <c r="M1389" s="50" cm="1">
        <f t="array" ref="M1389">IF(ROW()&lt;=ROWS(Table1[]), INDEX(Table1[ExpSalv], ROW()), INDEX(Table2[ExpSalv], ROW()-ROWS(Table1[])))</f>
        <v>0</v>
      </c>
      <c r="N1389" t="str" cm="1">
        <f t="array" ref="N1389">IF(ROW()&lt;=ROWS(Table1[]), INDEX(Table1[Agency], ROW()), INDEX(Table2[Agency], ROW()-ROWS(Table1[])))</f>
        <v>CDFW</v>
      </c>
      <c r="O1389" cm="1">
        <f t="array" ref="O1389">IF(ROW()&lt;=ROWS(Table1[]), INDEX(Table1[Notes], ROW()), INDEX(Table2[Comments], ROW()-ROWS(Table1[])))</f>
        <v>0</v>
      </c>
    </row>
    <row r="1390" spans="1:15" x14ac:dyDescent="0.25">
      <c r="A1390" cm="1">
        <f t="array" ref="A1390">IF(ROW()&lt;=ROWS(Table1[]), INDEX(Table1[SurveyNo], ROW()), INDEX(Table2[SurveyNo], ROW()-ROWS(Table1[])))</f>
        <v>1</v>
      </c>
      <c r="B1390" s="77" cm="1">
        <f t="array" ref="B1390">IF(ROW()&lt;=ROWS(Table1[]), INDEX(Table1[Date], ROW()), INDEX(Table2[Date], ROW()-ROWS(Table1[])))</f>
        <v>45665</v>
      </c>
      <c r="C1390" cm="1">
        <f t="array" ref="C1390">IF(ROW()&lt;=ROWS(Table1[]), INDEX(Table1[SampleID], ROW()), INDEX(Table2[SampleID], ROW()-ROWS(Table1[])))</f>
        <v>0</v>
      </c>
      <c r="D1390" t="str" cm="1">
        <f t="array" ref="D1390">IF(ROW()&lt;=ROWS(Table1[]), INDEX(Table1[Survey], ROW()), INDEX(Table2[Survey], ROW()-ROWS(Table1[])))</f>
        <v>Bay Study</v>
      </c>
      <c r="E1390" cm="1">
        <f t="array" ref="E1390">IF(ROW()&lt;=ROWS(Table1[]), INDEX(Table1[Station Code], ROW()), INDEX(Table2[Station], ROW()-ROWS(Table1[])))</f>
        <v>107</v>
      </c>
      <c r="F1390" t="str" cm="1">
        <f t="array" ref="F1390">IF(ROW()&lt;=ROWS(Table1[]), INDEX(Table1[Region], ROW()), INDEX(Table2[Region], ROW()-ROWS(Table1[])))</f>
        <v>Bay</v>
      </c>
      <c r="G1390" cm="1">
        <f t="array" ref="G1390">IF(ROW()&lt;=ROWS(Table1[]), INDEX(Table1[Subregion], ROW()), INDEX(Table2[Subregion], ROW()-ROWS(Table1[])))</f>
        <v>0</v>
      </c>
      <c r="H1390" t="str" cm="1">
        <f t="array" ref="H1390">IF(ROW()&lt;=ROWS(Table1[]), INDEX(Table1[Stratum], ROW()), INDEX(Table2[Stratum], ROW()-ROWS(Table1[])))</f>
        <v>Bay</v>
      </c>
      <c r="I1390" cm="1">
        <f t="array" ref="I1390">IF(ROW()&lt;=ROWS(Table1[]), INDEX(Table1[Fork Length], ROW()), INDEX(Table2[Length], ROW()-ROWS(Table1[])))</f>
        <v>68</v>
      </c>
      <c r="J1390" cm="1">
        <f t="array" ref="J1390">IF(ROW()&lt;=ROWS(Table1[]), INDEX(Table1[Catch], ROW()), INDEX(Table2[Frequency], ROW()-ROWS(Table1[])))</f>
        <v>3</v>
      </c>
      <c r="K1390" t="str" cm="1">
        <f t="array" ref="K1390">IF(ROW()&lt;=ROWS(Table1[]), INDEX(Table1[Life Stage], ROW()), INDEX(Table2[Life Stage], ROW()-ROWS(Table1[])))</f>
        <v>Juvenile</v>
      </c>
      <c r="L1390" s="50" cm="1">
        <f t="array" ref="L1390">IF(ROW()&lt;=ROWS(Table1[]), INDEX(Table1[SalvageSum], ROW()), INDEX(Table2[SalvageSum], ROW()-ROWS(Table1[])))</f>
        <v>0</v>
      </c>
      <c r="M1390" s="50" cm="1">
        <f t="array" ref="M1390">IF(ROW()&lt;=ROWS(Table1[]), INDEX(Table1[ExpSalv], ROW()), INDEX(Table2[ExpSalv], ROW()-ROWS(Table1[])))</f>
        <v>0</v>
      </c>
      <c r="N1390" t="str" cm="1">
        <f t="array" ref="N1390">IF(ROW()&lt;=ROWS(Table1[]), INDEX(Table1[Agency], ROW()), INDEX(Table2[Agency], ROW()-ROWS(Table1[])))</f>
        <v>CDFW</v>
      </c>
      <c r="O1390" cm="1">
        <f t="array" ref="O1390">IF(ROW()&lt;=ROWS(Table1[]), INDEX(Table1[Notes], ROW()), INDEX(Table2[Comments], ROW()-ROWS(Table1[])))</f>
        <v>0</v>
      </c>
    </row>
    <row r="1391" spans="1:15" x14ac:dyDescent="0.25">
      <c r="A1391" cm="1">
        <f t="array" ref="A1391">IF(ROW()&lt;=ROWS(Table1[]), INDEX(Table1[SurveyNo], ROW()), INDEX(Table2[SurveyNo], ROW()-ROWS(Table1[])))</f>
        <v>1</v>
      </c>
      <c r="B1391" s="77" cm="1">
        <f t="array" ref="B1391">IF(ROW()&lt;=ROWS(Table1[]), INDEX(Table1[Date], ROW()), INDEX(Table2[Date], ROW()-ROWS(Table1[])))</f>
        <v>45665</v>
      </c>
      <c r="C1391" cm="1">
        <f t="array" ref="C1391">IF(ROW()&lt;=ROWS(Table1[]), INDEX(Table1[SampleID], ROW()), INDEX(Table2[SampleID], ROW()-ROWS(Table1[])))</f>
        <v>0</v>
      </c>
      <c r="D1391" t="str" cm="1">
        <f t="array" ref="D1391">IF(ROW()&lt;=ROWS(Table1[]), INDEX(Table1[Survey], ROW()), INDEX(Table2[Survey], ROW()-ROWS(Table1[])))</f>
        <v>Bay Study</v>
      </c>
      <c r="E1391" cm="1">
        <f t="array" ref="E1391">IF(ROW()&lt;=ROWS(Table1[]), INDEX(Table1[Station Code], ROW()), INDEX(Table2[Station], ROW()-ROWS(Table1[])))</f>
        <v>107</v>
      </c>
      <c r="F1391" t="str" cm="1">
        <f t="array" ref="F1391">IF(ROW()&lt;=ROWS(Table1[]), INDEX(Table1[Region], ROW()), INDEX(Table2[Region], ROW()-ROWS(Table1[])))</f>
        <v>Bay</v>
      </c>
      <c r="G1391" cm="1">
        <f t="array" ref="G1391">IF(ROW()&lt;=ROWS(Table1[]), INDEX(Table1[Subregion], ROW()), INDEX(Table2[Subregion], ROW()-ROWS(Table1[])))</f>
        <v>0</v>
      </c>
      <c r="H1391" t="str" cm="1">
        <f t="array" ref="H1391">IF(ROW()&lt;=ROWS(Table1[]), INDEX(Table1[Stratum], ROW()), INDEX(Table2[Stratum], ROW()-ROWS(Table1[])))</f>
        <v>Bay</v>
      </c>
      <c r="I1391" cm="1">
        <f t="array" ref="I1391">IF(ROW()&lt;=ROWS(Table1[]), INDEX(Table1[Fork Length], ROW()), INDEX(Table2[Length], ROW()-ROWS(Table1[])))</f>
        <v>80</v>
      </c>
      <c r="J1391" cm="1">
        <f t="array" ref="J1391">IF(ROW()&lt;=ROWS(Table1[]), INDEX(Table1[Catch], ROW()), INDEX(Table2[Frequency], ROW()-ROWS(Table1[])))</f>
        <v>2</v>
      </c>
      <c r="K1391" t="str" cm="1">
        <f t="array" ref="K1391">IF(ROW()&lt;=ROWS(Table1[]), INDEX(Table1[Life Stage], ROW()), INDEX(Table2[Life Stage], ROW()-ROWS(Table1[])))</f>
        <v>Juvenile</v>
      </c>
      <c r="L1391" s="50" cm="1">
        <f t="array" ref="L1391">IF(ROW()&lt;=ROWS(Table1[]), INDEX(Table1[SalvageSum], ROW()), INDEX(Table2[SalvageSum], ROW()-ROWS(Table1[])))</f>
        <v>0</v>
      </c>
      <c r="M1391" s="50" cm="1">
        <f t="array" ref="M1391">IF(ROW()&lt;=ROWS(Table1[]), INDEX(Table1[ExpSalv], ROW()), INDEX(Table2[ExpSalv], ROW()-ROWS(Table1[])))</f>
        <v>0</v>
      </c>
      <c r="N1391" t="str" cm="1">
        <f t="array" ref="N1391">IF(ROW()&lt;=ROWS(Table1[]), INDEX(Table1[Agency], ROW()), INDEX(Table2[Agency], ROW()-ROWS(Table1[])))</f>
        <v>CDFW</v>
      </c>
      <c r="O1391" cm="1">
        <f t="array" ref="O1391">IF(ROW()&lt;=ROWS(Table1[]), INDEX(Table1[Notes], ROW()), INDEX(Table2[Comments], ROW()-ROWS(Table1[])))</f>
        <v>0</v>
      </c>
    </row>
    <row r="1392" spans="1:15" x14ac:dyDescent="0.25">
      <c r="A1392" cm="1">
        <f t="array" ref="A1392">IF(ROW()&lt;=ROWS(Table1[]), INDEX(Table1[SurveyNo], ROW()), INDEX(Table2[SurveyNo], ROW()-ROWS(Table1[])))</f>
        <v>1</v>
      </c>
      <c r="B1392" s="77" cm="1">
        <f t="array" ref="B1392">IF(ROW()&lt;=ROWS(Table1[]), INDEX(Table1[Date], ROW()), INDEX(Table2[Date], ROW()-ROWS(Table1[])))</f>
        <v>45666</v>
      </c>
      <c r="C1392" cm="1">
        <f t="array" ref="C1392">IF(ROW()&lt;=ROWS(Table1[]), INDEX(Table1[SampleID], ROW()), INDEX(Table2[SampleID], ROW()-ROWS(Table1[])))</f>
        <v>0</v>
      </c>
      <c r="D1392" t="str" cm="1">
        <f t="array" ref="D1392">IF(ROW()&lt;=ROWS(Table1[]), INDEX(Table1[Survey], ROW()), INDEX(Table2[Survey], ROW()-ROWS(Table1[])))</f>
        <v>Bay Study</v>
      </c>
      <c r="E1392" cm="1">
        <f t="array" ref="E1392">IF(ROW()&lt;=ROWS(Table1[]), INDEX(Table1[Station Code], ROW()), INDEX(Table2[Station], ROW()-ROWS(Table1[])))</f>
        <v>107</v>
      </c>
      <c r="F1392" t="str" cm="1">
        <f t="array" ref="F1392">IF(ROW()&lt;=ROWS(Table1[]), INDEX(Table1[Region], ROW()), INDEX(Table2[Region], ROW()-ROWS(Table1[])))</f>
        <v>Bay</v>
      </c>
      <c r="G1392" cm="1">
        <f t="array" ref="G1392">IF(ROW()&lt;=ROWS(Table1[]), INDEX(Table1[Subregion], ROW()), INDEX(Table2[Subregion], ROW()-ROWS(Table1[])))</f>
        <v>0</v>
      </c>
      <c r="H1392" t="str" cm="1">
        <f t="array" ref="H1392">IF(ROW()&lt;=ROWS(Table1[]), INDEX(Table1[Stratum], ROW()), INDEX(Table2[Stratum], ROW()-ROWS(Table1[])))</f>
        <v>Bay</v>
      </c>
      <c r="I1392" cm="1">
        <f t="array" ref="I1392">IF(ROW()&lt;=ROWS(Table1[]), INDEX(Table1[Fork Length], ROW()), INDEX(Table2[Length], ROW()-ROWS(Table1[])))</f>
        <v>70</v>
      </c>
      <c r="J1392" cm="1">
        <f t="array" ref="J1392">IF(ROW()&lt;=ROWS(Table1[]), INDEX(Table1[Catch], ROW()), INDEX(Table2[Frequency], ROW()-ROWS(Table1[])))</f>
        <v>1</v>
      </c>
      <c r="K1392" t="str" cm="1">
        <f t="array" ref="K1392">IF(ROW()&lt;=ROWS(Table1[]), INDEX(Table1[Life Stage], ROW()), INDEX(Table2[Life Stage], ROW()-ROWS(Table1[])))</f>
        <v>Juvenile</v>
      </c>
      <c r="L1392" s="50" cm="1">
        <f t="array" ref="L1392">IF(ROW()&lt;=ROWS(Table1[]), INDEX(Table1[SalvageSum], ROW()), INDEX(Table2[SalvageSum], ROW()-ROWS(Table1[])))</f>
        <v>0</v>
      </c>
      <c r="M1392" s="50" cm="1">
        <f t="array" ref="M1392">IF(ROW()&lt;=ROWS(Table1[]), INDEX(Table1[ExpSalv], ROW()), INDEX(Table2[ExpSalv], ROW()-ROWS(Table1[])))</f>
        <v>0</v>
      </c>
      <c r="N1392" t="str" cm="1">
        <f t="array" ref="N1392">IF(ROW()&lt;=ROWS(Table1[]), INDEX(Table1[Agency], ROW()), INDEX(Table2[Agency], ROW()-ROWS(Table1[])))</f>
        <v>CDFW</v>
      </c>
      <c r="O1392" cm="1">
        <f t="array" ref="O1392">IF(ROW()&lt;=ROWS(Table1[]), INDEX(Table1[Notes], ROW()), INDEX(Table2[Comments], ROW()-ROWS(Table1[])))</f>
        <v>0</v>
      </c>
    </row>
    <row r="1393" spans="1:15" x14ac:dyDescent="0.25">
      <c r="A1393" cm="1">
        <f t="array" ref="A1393">IF(ROW()&lt;=ROWS(Table1[]), INDEX(Table1[SurveyNo], ROW()), INDEX(Table2[SurveyNo], ROW()-ROWS(Table1[])))</f>
        <v>1</v>
      </c>
      <c r="B1393" s="77" cm="1">
        <f t="array" ref="B1393">IF(ROW()&lt;=ROWS(Table1[]), INDEX(Table1[Date], ROW()), INDEX(Table2[Date], ROW()-ROWS(Table1[])))</f>
        <v>45665</v>
      </c>
      <c r="C1393" cm="1">
        <f t="array" ref="C1393">IF(ROW()&lt;=ROWS(Table1[]), INDEX(Table1[SampleID], ROW()), INDEX(Table2[SampleID], ROW()-ROWS(Table1[])))</f>
        <v>0</v>
      </c>
      <c r="D1393" t="str" cm="1">
        <f t="array" ref="D1393">IF(ROW()&lt;=ROWS(Table1[]), INDEX(Table1[Survey], ROW()), INDEX(Table2[Survey], ROW()-ROWS(Table1[])))</f>
        <v>Bay Study</v>
      </c>
      <c r="E1393" cm="1">
        <f t="array" ref="E1393">IF(ROW()&lt;=ROWS(Table1[]), INDEX(Table1[Station Code], ROW()), INDEX(Table2[Station], ROW()-ROWS(Table1[])))</f>
        <v>107</v>
      </c>
      <c r="F1393" t="str" cm="1">
        <f t="array" ref="F1393">IF(ROW()&lt;=ROWS(Table1[]), INDEX(Table1[Region], ROW()), INDEX(Table2[Region], ROW()-ROWS(Table1[])))</f>
        <v>Bay</v>
      </c>
      <c r="G1393" cm="1">
        <f t="array" ref="G1393">IF(ROW()&lt;=ROWS(Table1[]), INDEX(Table1[Subregion], ROW()), INDEX(Table2[Subregion], ROW()-ROWS(Table1[])))</f>
        <v>0</v>
      </c>
      <c r="H1393" t="str" cm="1">
        <f t="array" ref="H1393">IF(ROW()&lt;=ROWS(Table1[]), INDEX(Table1[Stratum], ROW()), INDEX(Table2[Stratum], ROW()-ROWS(Table1[])))</f>
        <v>Bay</v>
      </c>
      <c r="I1393" cm="1">
        <f t="array" ref="I1393">IF(ROW()&lt;=ROWS(Table1[]), INDEX(Table1[Fork Length], ROW()), INDEX(Table2[Length], ROW()-ROWS(Table1[])))</f>
        <v>69</v>
      </c>
      <c r="J1393" cm="1">
        <f t="array" ref="J1393">IF(ROW()&lt;=ROWS(Table1[]), INDEX(Table1[Catch], ROW()), INDEX(Table2[Frequency], ROW()-ROWS(Table1[])))</f>
        <v>2</v>
      </c>
      <c r="K1393" t="str" cm="1">
        <f t="array" ref="K1393">IF(ROW()&lt;=ROWS(Table1[]), INDEX(Table1[Life Stage], ROW()), INDEX(Table2[Life Stage], ROW()-ROWS(Table1[])))</f>
        <v>Juvenile</v>
      </c>
      <c r="L1393" s="50" cm="1">
        <f t="array" ref="L1393">IF(ROW()&lt;=ROWS(Table1[]), INDEX(Table1[SalvageSum], ROW()), INDEX(Table2[SalvageSum], ROW()-ROWS(Table1[])))</f>
        <v>0</v>
      </c>
      <c r="M1393" s="50" cm="1">
        <f t="array" ref="M1393">IF(ROW()&lt;=ROWS(Table1[]), INDEX(Table1[ExpSalv], ROW()), INDEX(Table2[ExpSalv], ROW()-ROWS(Table1[])))</f>
        <v>0</v>
      </c>
      <c r="N1393" t="str" cm="1">
        <f t="array" ref="N1393">IF(ROW()&lt;=ROWS(Table1[]), INDEX(Table1[Agency], ROW()), INDEX(Table2[Agency], ROW()-ROWS(Table1[])))</f>
        <v>CDFW</v>
      </c>
      <c r="O1393" cm="1">
        <f t="array" ref="O1393">IF(ROW()&lt;=ROWS(Table1[]), INDEX(Table1[Notes], ROW()), INDEX(Table2[Comments], ROW()-ROWS(Table1[])))</f>
        <v>0</v>
      </c>
    </row>
    <row r="1394" spans="1:15" x14ac:dyDescent="0.25">
      <c r="A1394" cm="1">
        <f t="array" ref="A1394">IF(ROW()&lt;=ROWS(Table1[]), INDEX(Table1[SurveyNo], ROW()), INDEX(Table2[SurveyNo], ROW()-ROWS(Table1[])))</f>
        <v>1</v>
      </c>
      <c r="B1394" s="77" cm="1">
        <f t="array" ref="B1394">IF(ROW()&lt;=ROWS(Table1[]), INDEX(Table1[Date], ROW()), INDEX(Table2[Date], ROW()-ROWS(Table1[])))</f>
        <v>45672</v>
      </c>
      <c r="C1394" cm="1">
        <f t="array" ref="C1394">IF(ROW()&lt;=ROWS(Table1[]), INDEX(Table1[SampleID], ROW()), INDEX(Table2[SampleID], ROW()-ROWS(Table1[])))</f>
        <v>0</v>
      </c>
      <c r="D1394" t="str" cm="1">
        <f t="array" ref="D1394">IF(ROW()&lt;=ROWS(Table1[]), INDEX(Table1[Survey], ROW()), INDEX(Table2[Survey], ROW()-ROWS(Table1[])))</f>
        <v>Bay Study</v>
      </c>
      <c r="E1394" cm="1">
        <f t="array" ref="E1394">IF(ROW()&lt;=ROWS(Table1[]), INDEX(Table1[Station Code], ROW()), INDEX(Table2[Station], ROW()-ROWS(Table1[])))</f>
        <v>107</v>
      </c>
      <c r="F1394" t="str" cm="1">
        <f t="array" ref="F1394">IF(ROW()&lt;=ROWS(Table1[]), INDEX(Table1[Region], ROW()), INDEX(Table2[Region], ROW()-ROWS(Table1[])))</f>
        <v>Bay</v>
      </c>
      <c r="G1394" cm="1">
        <f t="array" ref="G1394">IF(ROW()&lt;=ROWS(Table1[]), INDEX(Table1[Subregion], ROW()), INDEX(Table2[Subregion], ROW()-ROWS(Table1[])))</f>
        <v>0</v>
      </c>
      <c r="H1394" t="str" cm="1">
        <f t="array" ref="H1394">IF(ROW()&lt;=ROWS(Table1[]), INDEX(Table1[Stratum], ROW()), INDEX(Table2[Stratum], ROW()-ROWS(Table1[])))</f>
        <v>Bay</v>
      </c>
      <c r="I1394" cm="1">
        <f t="array" ref="I1394">IF(ROW()&lt;=ROWS(Table1[]), INDEX(Table1[Fork Length], ROW()), INDEX(Table2[Length], ROW()-ROWS(Table1[])))</f>
        <v>63</v>
      </c>
      <c r="J1394" cm="1">
        <f t="array" ref="J1394">IF(ROW()&lt;=ROWS(Table1[]), INDEX(Table1[Catch], ROW()), INDEX(Table2[Frequency], ROW()-ROWS(Table1[])))</f>
        <v>1</v>
      </c>
      <c r="K1394" t="str" cm="1">
        <f t="array" ref="K1394">IF(ROW()&lt;=ROWS(Table1[]), INDEX(Table1[Life Stage], ROW()), INDEX(Table2[Life Stage], ROW()-ROWS(Table1[])))</f>
        <v>Juvenile</v>
      </c>
      <c r="L1394" s="50" cm="1">
        <f t="array" ref="L1394">IF(ROW()&lt;=ROWS(Table1[]), INDEX(Table1[SalvageSum], ROW()), INDEX(Table2[SalvageSum], ROW()-ROWS(Table1[])))</f>
        <v>0</v>
      </c>
      <c r="M1394" s="50" cm="1">
        <f t="array" ref="M1394">IF(ROW()&lt;=ROWS(Table1[]), INDEX(Table1[ExpSalv], ROW()), INDEX(Table2[ExpSalv], ROW()-ROWS(Table1[])))</f>
        <v>0</v>
      </c>
      <c r="N1394" t="str" cm="1">
        <f t="array" ref="N1394">IF(ROW()&lt;=ROWS(Table1[]), INDEX(Table1[Agency], ROW()), INDEX(Table2[Agency], ROW()-ROWS(Table1[])))</f>
        <v>CDFW</v>
      </c>
      <c r="O1394" cm="1">
        <f t="array" ref="O1394">IF(ROW()&lt;=ROWS(Table1[]), INDEX(Table1[Notes], ROW()), INDEX(Table2[Comments], ROW()-ROWS(Table1[])))</f>
        <v>0</v>
      </c>
    </row>
    <row r="1395" spans="1:15" x14ac:dyDescent="0.25">
      <c r="A1395" cm="1">
        <f t="array" ref="A1395">IF(ROW()&lt;=ROWS(Table1[]), INDEX(Table1[SurveyNo], ROW()), INDEX(Table2[SurveyNo], ROW()-ROWS(Table1[])))</f>
        <v>1</v>
      </c>
      <c r="B1395" s="77" cm="1">
        <f t="array" ref="B1395">IF(ROW()&lt;=ROWS(Table1[]), INDEX(Table1[Date], ROW()), INDEX(Table2[Date], ROW()-ROWS(Table1[])))</f>
        <v>45665</v>
      </c>
      <c r="C1395" cm="1">
        <f t="array" ref="C1395">IF(ROW()&lt;=ROWS(Table1[]), INDEX(Table1[SampleID], ROW()), INDEX(Table2[SampleID], ROW()-ROWS(Table1[])))</f>
        <v>0</v>
      </c>
      <c r="D1395" t="str" cm="1">
        <f t="array" ref="D1395">IF(ROW()&lt;=ROWS(Table1[]), INDEX(Table1[Survey], ROW()), INDEX(Table2[Survey], ROW()-ROWS(Table1[])))</f>
        <v>Bay Study</v>
      </c>
      <c r="E1395" cm="1">
        <f t="array" ref="E1395">IF(ROW()&lt;=ROWS(Table1[]), INDEX(Table1[Station Code], ROW()), INDEX(Table2[Station], ROW()-ROWS(Table1[])))</f>
        <v>107</v>
      </c>
      <c r="F1395" t="str" cm="1">
        <f t="array" ref="F1395">IF(ROW()&lt;=ROWS(Table1[]), INDEX(Table1[Region], ROW()), INDEX(Table2[Region], ROW()-ROWS(Table1[])))</f>
        <v>Bay</v>
      </c>
      <c r="G1395" cm="1">
        <f t="array" ref="G1395">IF(ROW()&lt;=ROWS(Table1[]), INDEX(Table1[Subregion], ROW()), INDEX(Table2[Subregion], ROW()-ROWS(Table1[])))</f>
        <v>0</v>
      </c>
      <c r="H1395" t="str" cm="1">
        <f t="array" ref="H1395">IF(ROW()&lt;=ROWS(Table1[]), INDEX(Table1[Stratum], ROW()), INDEX(Table2[Stratum], ROW()-ROWS(Table1[])))</f>
        <v>Bay</v>
      </c>
      <c r="I1395" cm="1">
        <f t="array" ref="I1395">IF(ROW()&lt;=ROWS(Table1[]), INDEX(Table1[Fork Length], ROW()), INDEX(Table2[Length], ROW()-ROWS(Table1[])))</f>
        <v>62</v>
      </c>
      <c r="J1395" cm="1">
        <f t="array" ref="J1395">IF(ROW()&lt;=ROWS(Table1[]), INDEX(Table1[Catch], ROW()), INDEX(Table2[Frequency], ROW()-ROWS(Table1[])))</f>
        <v>1</v>
      </c>
      <c r="K1395" t="str" cm="1">
        <f t="array" ref="K1395">IF(ROW()&lt;=ROWS(Table1[]), INDEX(Table1[Life Stage], ROW()), INDEX(Table2[Life Stage], ROW()-ROWS(Table1[])))</f>
        <v>Juvenile</v>
      </c>
      <c r="L1395" s="50" cm="1">
        <f t="array" ref="L1395">IF(ROW()&lt;=ROWS(Table1[]), INDEX(Table1[SalvageSum], ROW()), INDEX(Table2[SalvageSum], ROW()-ROWS(Table1[])))</f>
        <v>0</v>
      </c>
      <c r="M1395" s="50" cm="1">
        <f t="array" ref="M1395">IF(ROW()&lt;=ROWS(Table1[]), INDEX(Table1[ExpSalv], ROW()), INDEX(Table2[ExpSalv], ROW()-ROWS(Table1[])))</f>
        <v>0</v>
      </c>
      <c r="N1395" t="str" cm="1">
        <f t="array" ref="N1395">IF(ROW()&lt;=ROWS(Table1[]), INDEX(Table1[Agency], ROW()), INDEX(Table2[Agency], ROW()-ROWS(Table1[])))</f>
        <v>CDFW</v>
      </c>
      <c r="O1395" cm="1">
        <f t="array" ref="O1395">IF(ROW()&lt;=ROWS(Table1[]), INDEX(Table1[Notes], ROW()), INDEX(Table2[Comments], ROW()-ROWS(Table1[])))</f>
        <v>0</v>
      </c>
    </row>
    <row r="1396" spans="1:15" x14ac:dyDescent="0.25">
      <c r="A1396" cm="1">
        <f t="array" ref="A1396">IF(ROW()&lt;=ROWS(Table1[]), INDEX(Table1[SurveyNo], ROW()), INDEX(Table2[SurveyNo], ROW()-ROWS(Table1[])))</f>
        <v>1</v>
      </c>
      <c r="B1396" s="77" cm="1">
        <f t="array" ref="B1396">IF(ROW()&lt;=ROWS(Table1[]), INDEX(Table1[Date], ROW()), INDEX(Table2[Date], ROW()-ROWS(Table1[])))</f>
        <v>45671</v>
      </c>
      <c r="C1396" cm="1">
        <f t="array" ref="C1396">IF(ROW()&lt;=ROWS(Table1[]), INDEX(Table1[SampleID], ROW()), INDEX(Table2[SampleID], ROW()-ROWS(Table1[])))</f>
        <v>0</v>
      </c>
      <c r="D1396" t="str" cm="1">
        <f t="array" ref="D1396">IF(ROW()&lt;=ROWS(Table1[]), INDEX(Table1[Survey], ROW()), INDEX(Table2[Survey], ROW()-ROWS(Table1[])))</f>
        <v>Bay Study</v>
      </c>
      <c r="E1396" cm="1">
        <f t="array" ref="E1396">IF(ROW()&lt;=ROWS(Table1[]), INDEX(Table1[Station Code], ROW()), INDEX(Table2[Station], ROW()-ROWS(Table1[])))</f>
        <v>107</v>
      </c>
      <c r="F1396" t="str" cm="1">
        <f t="array" ref="F1396">IF(ROW()&lt;=ROWS(Table1[]), INDEX(Table1[Region], ROW()), INDEX(Table2[Region], ROW()-ROWS(Table1[])))</f>
        <v>Bay</v>
      </c>
      <c r="G1396" cm="1">
        <f t="array" ref="G1396">IF(ROW()&lt;=ROWS(Table1[]), INDEX(Table1[Subregion], ROW()), INDEX(Table2[Subregion], ROW()-ROWS(Table1[])))</f>
        <v>0</v>
      </c>
      <c r="H1396" t="str" cm="1">
        <f t="array" ref="H1396">IF(ROW()&lt;=ROWS(Table1[]), INDEX(Table1[Stratum], ROW()), INDEX(Table2[Stratum], ROW()-ROWS(Table1[])))</f>
        <v>Bay</v>
      </c>
      <c r="I1396" cm="1">
        <f t="array" ref="I1396">IF(ROW()&lt;=ROWS(Table1[]), INDEX(Table1[Fork Length], ROW()), INDEX(Table2[Length], ROW()-ROWS(Table1[])))</f>
        <v>74</v>
      </c>
      <c r="J1396" cm="1">
        <f t="array" ref="J1396">IF(ROW()&lt;=ROWS(Table1[]), INDEX(Table1[Catch], ROW()), INDEX(Table2[Frequency], ROW()-ROWS(Table1[])))</f>
        <v>1</v>
      </c>
      <c r="K1396" t="str" cm="1">
        <f t="array" ref="K1396">IF(ROW()&lt;=ROWS(Table1[]), INDEX(Table1[Life Stage], ROW()), INDEX(Table2[Life Stage], ROW()-ROWS(Table1[])))</f>
        <v>Juvenile</v>
      </c>
      <c r="L1396" s="50" cm="1">
        <f t="array" ref="L1396">IF(ROW()&lt;=ROWS(Table1[]), INDEX(Table1[SalvageSum], ROW()), INDEX(Table2[SalvageSum], ROW()-ROWS(Table1[])))</f>
        <v>0</v>
      </c>
      <c r="M1396" s="50" cm="1">
        <f t="array" ref="M1396">IF(ROW()&lt;=ROWS(Table1[]), INDEX(Table1[ExpSalv], ROW()), INDEX(Table2[ExpSalv], ROW()-ROWS(Table1[])))</f>
        <v>0</v>
      </c>
      <c r="N1396" t="str" cm="1">
        <f t="array" ref="N1396">IF(ROW()&lt;=ROWS(Table1[]), INDEX(Table1[Agency], ROW()), INDEX(Table2[Agency], ROW()-ROWS(Table1[])))</f>
        <v>CDFW</v>
      </c>
      <c r="O1396" cm="1">
        <f t="array" ref="O1396">IF(ROW()&lt;=ROWS(Table1[]), INDEX(Table1[Notes], ROW()), INDEX(Table2[Comments], ROW()-ROWS(Table1[])))</f>
        <v>0</v>
      </c>
    </row>
    <row r="1397" spans="1:15" x14ac:dyDescent="0.25">
      <c r="A1397" cm="1">
        <f t="array" ref="A1397">IF(ROW()&lt;=ROWS(Table1[]), INDEX(Table1[SurveyNo], ROW()), INDEX(Table2[SurveyNo], ROW()-ROWS(Table1[])))</f>
        <v>1</v>
      </c>
      <c r="B1397" s="77" cm="1">
        <f t="array" ref="B1397">IF(ROW()&lt;=ROWS(Table1[]), INDEX(Table1[Date], ROW()), INDEX(Table2[Date], ROW()-ROWS(Table1[])))</f>
        <v>45665</v>
      </c>
      <c r="C1397" cm="1">
        <f t="array" ref="C1397">IF(ROW()&lt;=ROWS(Table1[]), INDEX(Table1[SampleID], ROW()), INDEX(Table2[SampleID], ROW()-ROWS(Table1[])))</f>
        <v>0</v>
      </c>
      <c r="D1397" t="str" cm="1">
        <f t="array" ref="D1397">IF(ROW()&lt;=ROWS(Table1[]), INDEX(Table1[Survey], ROW()), INDEX(Table2[Survey], ROW()-ROWS(Table1[])))</f>
        <v>Bay Study</v>
      </c>
      <c r="E1397" cm="1">
        <f t="array" ref="E1397">IF(ROW()&lt;=ROWS(Table1[]), INDEX(Table1[Station Code], ROW()), INDEX(Table2[Station], ROW()-ROWS(Table1[])))</f>
        <v>107</v>
      </c>
      <c r="F1397" t="str" cm="1">
        <f t="array" ref="F1397">IF(ROW()&lt;=ROWS(Table1[]), INDEX(Table1[Region], ROW()), INDEX(Table2[Region], ROW()-ROWS(Table1[])))</f>
        <v>Bay</v>
      </c>
      <c r="G1397" cm="1">
        <f t="array" ref="G1397">IF(ROW()&lt;=ROWS(Table1[]), INDEX(Table1[Subregion], ROW()), INDEX(Table2[Subregion], ROW()-ROWS(Table1[])))</f>
        <v>0</v>
      </c>
      <c r="H1397" t="str" cm="1">
        <f t="array" ref="H1397">IF(ROW()&lt;=ROWS(Table1[]), INDEX(Table1[Stratum], ROW()), INDEX(Table2[Stratum], ROW()-ROWS(Table1[])))</f>
        <v>Bay</v>
      </c>
      <c r="I1397" cm="1">
        <f t="array" ref="I1397">IF(ROW()&lt;=ROWS(Table1[]), INDEX(Table1[Fork Length], ROW()), INDEX(Table2[Length], ROW()-ROWS(Table1[])))</f>
        <v>58</v>
      </c>
      <c r="J1397" cm="1">
        <f t="array" ref="J1397">IF(ROW()&lt;=ROWS(Table1[]), INDEX(Table1[Catch], ROW()), INDEX(Table2[Frequency], ROW()-ROWS(Table1[])))</f>
        <v>1</v>
      </c>
      <c r="K1397" t="str" cm="1">
        <f t="array" ref="K1397">IF(ROW()&lt;=ROWS(Table1[]), INDEX(Table1[Life Stage], ROW()), INDEX(Table2[Life Stage], ROW()-ROWS(Table1[])))</f>
        <v>Juvenile</v>
      </c>
      <c r="L1397" s="50" cm="1">
        <f t="array" ref="L1397">IF(ROW()&lt;=ROWS(Table1[]), INDEX(Table1[SalvageSum], ROW()), INDEX(Table2[SalvageSum], ROW()-ROWS(Table1[])))</f>
        <v>0</v>
      </c>
      <c r="M1397" s="50" cm="1">
        <f t="array" ref="M1397">IF(ROW()&lt;=ROWS(Table1[]), INDEX(Table1[ExpSalv], ROW()), INDEX(Table2[ExpSalv], ROW()-ROWS(Table1[])))</f>
        <v>0</v>
      </c>
      <c r="N1397" t="str" cm="1">
        <f t="array" ref="N1397">IF(ROW()&lt;=ROWS(Table1[]), INDEX(Table1[Agency], ROW()), INDEX(Table2[Agency], ROW()-ROWS(Table1[])))</f>
        <v>CDFW</v>
      </c>
      <c r="O1397" cm="1">
        <f t="array" ref="O1397">IF(ROW()&lt;=ROWS(Table1[]), INDEX(Table1[Notes], ROW()), INDEX(Table2[Comments], ROW()-ROWS(Table1[])))</f>
        <v>0</v>
      </c>
    </row>
    <row r="1398" spans="1:15" x14ac:dyDescent="0.25">
      <c r="A1398" cm="1">
        <f t="array" ref="A1398">IF(ROW()&lt;=ROWS(Table1[]), INDEX(Table1[SurveyNo], ROW()), INDEX(Table2[SurveyNo], ROW()-ROWS(Table1[])))</f>
        <v>1</v>
      </c>
      <c r="B1398" s="77" cm="1">
        <f t="array" ref="B1398">IF(ROW()&lt;=ROWS(Table1[]), INDEX(Table1[Date], ROW()), INDEX(Table2[Date], ROW()-ROWS(Table1[])))</f>
        <v>45672</v>
      </c>
      <c r="C1398" cm="1">
        <f t="array" ref="C1398">IF(ROW()&lt;=ROWS(Table1[]), INDEX(Table1[SampleID], ROW()), INDEX(Table2[SampleID], ROW()-ROWS(Table1[])))</f>
        <v>0</v>
      </c>
      <c r="D1398" t="str" cm="1">
        <f t="array" ref="D1398">IF(ROW()&lt;=ROWS(Table1[]), INDEX(Table1[Survey], ROW()), INDEX(Table2[Survey], ROW()-ROWS(Table1[])))</f>
        <v>Bay Study</v>
      </c>
      <c r="E1398" cm="1">
        <f t="array" ref="E1398">IF(ROW()&lt;=ROWS(Table1[]), INDEX(Table1[Station Code], ROW()), INDEX(Table2[Station], ROW()-ROWS(Table1[])))</f>
        <v>107</v>
      </c>
      <c r="F1398" t="str" cm="1">
        <f t="array" ref="F1398">IF(ROW()&lt;=ROWS(Table1[]), INDEX(Table1[Region], ROW()), INDEX(Table2[Region], ROW()-ROWS(Table1[])))</f>
        <v>Bay</v>
      </c>
      <c r="G1398" cm="1">
        <f t="array" ref="G1398">IF(ROW()&lt;=ROWS(Table1[]), INDEX(Table1[Subregion], ROW()), INDEX(Table2[Subregion], ROW()-ROWS(Table1[])))</f>
        <v>0</v>
      </c>
      <c r="H1398" t="str" cm="1">
        <f t="array" ref="H1398">IF(ROW()&lt;=ROWS(Table1[]), INDEX(Table1[Stratum], ROW()), INDEX(Table2[Stratum], ROW()-ROWS(Table1[])))</f>
        <v>Bay</v>
      </c>
      <c r="I1398" cm="1">
        <f t="array" ref="I1398">IF(ROW()&lt;=ROWS(Table1[]), INDEX(Table1[Fork Length], ROW()), INDEX(Table2[Length], ROW()-ROWS(Table1[])))</f>
        <v>57</v>
      </c>
      <c r="J1398" cm="1">
        <f t="array" ref="J1398">IF(ROW()&lt;=ROWS(Table1[]), INDEX(Table1[Catch], ROW()), INDEX(Table2[Frequency], ROW()-ROWS(Table1[])))</f>
        <v>1</v>
      </c>
      <c r="K1398" t="str" cm="1">
        <f t="array" ref="K1398">IF(ROW()&lt;=ROWS(Table1[]), INDEX(Table1[Life Stage], ROW()), INDEX(Table2[Life Stage], ROW()-ROWS(Table1[])))</f>
        <v>Juvenile</v>
      </c>
      <c r="L1398" s="50" cm="1">
        <f t="array" ref="L1398">IF(ROW()&lt;=ROWS(Table1[]), INDEX(Table1[SalvageSum], ROW()), INDEX(Table2[SalvageSum], ROW()-ROWS(Table1[])))</f>
        <v>0</v>
      </c>
      <c r="M1398" s="50" cm="1">
        <f t="array" ref="M1398">IF(ROW()&lt;=ROWS(Table1[]), INDEX(Table1[ExpSalv], ROW()), INDEX(Table2[ExpSalv], ROW()-ROWS(Table1[])))</f>
        <v>0</v>
      </c>
      <c r="N1398" t="str" cm="1">
        <f t="array" ref="N1398">IF(ROW()&lt;=ROWS(Table1[]), INDEX(Table1[Agency], ROW()), INDEX(Table2[Agency], ROW()-ROWS(Table1[])))</f>
        <v>CDFW</v>
      </c>
      <c r="O1398" cm="1">
        <f t="array" ref="O1398">IF(ROW()&lt;=ROWS(Table1[]), INDEX(Table1[Notes], ROW()), INDEX(Table2[Comments], ROW()-ROWS(Table1[])))</f>
        <v>0</v>
      </c>
    </row>
    <row r="1399" spans="1:15" x14ac:dyDescent="0.25">
      <c r="A1399" cm="1">
        <f t="array" ref="A1399">IF(ROW()&lt;=ROWS(Table1[]), INDEX(Table1[SurveyNo], ROW()), INDEX(Table2[SurveyNo], ROW()-ROWS(Table1[])))</f>
        <v>1</v>
      </c>
      <c r="B1399" s="77" cm="1">
        <f t="array" ref="B1399">IF(ROW()&lt;=ROWS(Table1[]), INDEX(Table1[Date], ROW()), INDEX(Table2[Date], ROW()-ROWS(Table1[])))</f>
        <v>45666</v>
      </c>
      <c r="C1399" cm="1">
        <f t="array" ref="C1399">IF(ROW()&lt;=ROWS(Table1[]), INDEX(Table1[SampleID], ROW()), INDEX(Table2[SampleID], ROW()-ROWS(Table1[])))</f>
        <v>0</v>
      </c>
      <c r="D1399" t="str" cm="1">
        <f t="array" ref="D1399">IF(ROW()&lt;=ROWS(Table1[]), INDEX(Table1[Survey], ROW()), INDEX(Table2[Survey], ROW()-ROWS(Table1[])))</f>
        <v>Bay Study</v>
      </c>
      <c r="E1399" cm="1">
        <f t="array" ref="E1399">IF(ROW()&lt;=ROWS(Table1[]), INDEX(Table1[Station Code], ROW()), INDEX(Table2[Station], ROW()-ROWS(Table1[])))</f>
        <v>107</v>
      </c>
      <c r="F1399" t="str" cm="1">
        <f t="array" ref="F1399">IF(ROW()&lt;=ROWS(Table1[]), INDEX(Table1[Region], ROW()), INDEX(Table2[Region], ROW()-ROWS(Table1[])))</f>
        <v>Bay</v>
      </c>
      <c r="G1399" cm="1">
        <f t="array" ref="G1399">IF(ROW()&lt;=ROWS(Table1[]), INDEX(Table1[Subregion], ROW()), INDEX(Table2[Subregion], ROW()-ROWS(Table1[])))</f>
        <v>0</v>
      </c>
      <c r="H1399" t="str" cm="1">
        <f t="array" ref="H1399">IF(ROW()&lt;=ROWS(Table1[]), INDEX(Table1[Stratum], ROW()), INDEX(Table2[Stratum], ROW()-ROWS(Table1[])))</f>
        <v>Bay</v>
      </c>
      <c r="I1399" cm="1">
        <f t="array" ref="I1399">IF(ROW()&lt;=ROWS(Table1[]), INDEX(Table1[Fork Length], ROW()), INDEX(Table2[Length], ROW()-ROWS(Table1[])))</f>
        <v>71</v>
      </c>
      <c r="J1399" cm="1">
        <f t="array" ref="J1399">IF(ROW()&lt;=ROWS(Table1[]), INDEX(Table1[Catch], ROW()), INDEX(Table2[Frequency], ROW()-ROWS(Table1[])))</f>
        <v>1</v>
      </c>
      <c r="K1399" t="str" cm="1">
        <f t="array" ref="K1399">IF(ROW()&lt;=ROWS(Table1[]), INDEX(Table1[Life Stage], ROW()), INDEX(Table2[Life Stage], ROW()-ROWS(Table1[])))</f>
        <v>Juvenile</v>
      </c>
      <c r="L1399" s="50" cm="1">
        <f t="array" ref="L1399">IF(ROW()&lt;=ROWS(Table1[]), INDEX(Table1[SalvageSum], ROW()), INDEX(Table2[SalvageSum], ROW()-ROWS(Table1[])))</f>
        <v>0</v>
      </c>
      <c r="M1399" s="50" cm="1">
        <f t="array" ref="M1399">IF(ROW()&lt;=ROWS(Table1[]), INDEX(Table1[ExpSalv], ROW()), INDEX(Table2[ExpSalv], ROW()-ROWS(Table1[])))</f>
        <v>0</v>
      </c>
      <c r="N1399" t="str" cm="1">
        <f t="array" ref="N1399">IF(ROW()&lt;=ROWS(Table1[]), INDEX(Table1[Agency], ROW()), INDEX(Table2[Agency], ROW()-ROWS(Table1[])))</f>
        <v>CDFW</v>
      </c>
      <c r="O1399" cm="1">
        <f t="array" ref="O1399">IF(ROW()&lt;=ROWS(Table1[]), INDEX(Table1[Notes], ROW()), INDEX(Table2[Comments], ROW()-ROWS(Table1[])))</f>
        <v>0</v>
      </c>
    </row>
    <row r="1400" spans="1:15" x14ac:dyDescent="0.25">
      <c r="A1400" cm="1">
        <f t="array" ref="A1400">IF(ROW()&lt;=ROWS(Table1[]), INDEX(Table1[SurveyNo], ROW()), INDEX(Table2[SurveyNo], ROW()-ROWS(Table1[])))</f>
        <v>1</v>
      </c>
      <c r="B1400" s="77" cm="1">
        <f t="array" ref="B1400">IF(ROW()&lt;=ROWS(Table1[]), INDEX(Table1[Date], ROW()), INDEX(Table2[Date], ROW()-ROWS(Table1[])))</f>
        <v>45666</v>
      </c>
      <c r="C1400" cm="1">
        <f t="array" ref="C1400">IF(ROW()&lt;=ROWS(Table1[]), INDEX(Table1[SampleID], ROW()), INDEX(Table2[SampleID], ROW()-ROWS(Table1[])))</f>
        <v>0</v>
      </c>
      <c r="D1400" t="str" cm="1">
        <f t="array" ref="D1400">IF(ROW()&lt;=ROWS(Table1[]), INDEX(Table1[Survey], ROW()), INDEX(Table2[Survey], ROW()-ROWS(Table1[])))</f>
        <v>Bay Study</v>
      </c>
      <c r="E1400" cm="1">
        <f t="array" ref="E1400">IF(ROW()&lt;=ROWS(Table1[]), INDEX(Table1[Station Code], ROW()), INDEX(Table2[Station], ROW()-ROWS(Table1[])))</f>
        <v>107</v>
      </c>
      <c r="F1400" t="str" cm="1">
        <f t="array" ref="F1400">IF(ROW()&lt;=ROWS(Table1[]), INDEX(Table1[Region], ROW()), INDEX(Table2[Region], ROW()-ROWS(Table1[])))</f>
        <v>Bay</v>
      </c>
      <c r="G1400" cm="1">
        <f t="array" ref="G1400">IF(ROW()&lt;=ROWS(Table1[]), INDEX(Table1[Subregion], ROW()), INDEX(Table2[Subregion], ROW()-ROWS(Table1[])))</f>
        <v>0</v>
      </c>
      <c r="H1400" t="str" cm="1">
        <f t="array" ref="H1400">IF(ROW()&lt;=ROWS(Table1[]), INDEX(Table1[Stratum], ROW()), INDEX(Table2[Stratum], ROW()-ROWS(Table1[])))</f>
        <v>Bay</v>
      </c>
      <c r="I1400" cm="1">
        <f t="array" ref="I1400">IF(ROW()&lt;=ROWS(Table1[]), INDEX(Table1[Fork Length], ROW()), INDEX(Table2[Length], ROW()-ROWS(Table1[])))</f>
        <v>64</v>
      </c>
      <c r="J1400" cm="1">
        <f t="array" ref="J1400">IF(ROW()&lt;=ROWS(Table1[]), INDEX(Table1[Catch], ROW()), INDEX(Table2[Frequency], ROW()-ROWS(Table1[])))</f>
        <v>3</v>
      </c>
      <c r="K1400" t="str" cm="1">
        <f t="array" ref="K1400">IF(ROW()&lt;=ROWS(Table1[]), INDEX(Table1[Life Stage], ROW()), INDEX(Table2[Life Stage], ROW()-ROWS(Table1[])))</f>
        <v>Juvenile</v>
      </c>
      <c r="L1400" s="50" cm="1">
        <f t="array" ref="L1400">IF(ROW()&lt;=ROWS(Table1[]), INDEX(Table1[SalvageSum], ROW()), INDEX(Table2[SalvageSum], ROW()-ROWS(Table1[])))</f>
        <v>0</v>
      </c>
      <c r="M1400" s="50" cm="1">
        <f t="array" ref="M1400">IF(ROW()&lt;=ROWS(Table1[]), INDEX(Table1[ExpSalv], ROW()), INDEX(Table2[ExpSalv], ROW()-ROWS(Table1[])))</f>
        <v>0</v>
      </c>
      <c r="N1400" t="str" cm="1">
        <f t="array" ref="N1400">IF(ROW()&lt;=ROWS(Table1[]), INDEX(Table1[Agency], ROW()), INDEX(Table2[Agency], ROW()-ROWS(Table1[])))</f>
        <v>CDFW</v>
      </c>
      <c r="O1400" cm="1">
        <f t="array" ref="O1400">IF(ROW()&lt;=ROWS(Table1[]), INDEX(Table1[Notes], ROW()), INDEX(Table2[Comments], ROW()-ROWS(Table1[])))</f>
        <v>0</v>
      </c>
    </row>
    <row r="1401" spans="1:15" x14ac:dyDescent="0.25">
      <c r="A1401" cm="1">
        <f t="array" ref="A1401">IF(ROW()&lt;=ROWS(Table1[]), INDEX(Table1[SurveyNo], ROW()), INDEX(Table2[SurveyNo], ROW()-ROWS(Table1[])))</f>
        <v>1</v>
      </c>
      <c r="B1401" s="77" cm="1">
        <f t="array" ref="B1401">IF(ROW()&lt;=ROWS(Table1[]), INDEX(Table1[Date], ROW()), INDEX(Table2[Date], ROW()-ROWS(Table1[])))</f>
        <v>45666</v>
      </c>
      <c r="C1401" cm="1">
        <f t="array" ref="C1401">IF(ROW()&lt;=ROWS(Table1[]), INDEX(Table1[SampleID], ROW()), INDEX(Table2[SampleID], ROW()-ROWS(Table1[])))</f>
        <v>0</v>
      </c>
      <c r="D1401" t="str" cm="1">
        <f t="array" ref="D1401">IF(ROW()&lt;=ROWS(Table1[]), INDEX(Table1[Survey], ROW()), INDEX(Table2[Survey], ROW()-ROWS(Table1[])))</f>
        <v>Bay Study</v>
      </c>
      <c r="E1401" cm="1">
        <f t="array" ref="E1401">IF(ROW()&lt;=ROWS(Table1[]), INDEX(Table1[Station Code], ROW()), INDEX(Table2[Station], ROW()-ROWS(Table1[])))</f>
        <v>107</v>
      </c>
      <c r="F1401" t="str" cm="1">
        <f t="array" ref="F1401">IF(ROW()&lt;=ROWS(Table1[]), INDEX(Table1[Region], ROW()), INDEX(Table2[Region], ROW()-ROWS(Table1[])))</f>
        <v>Bay</v>
      </c>
      <c r="G1401" cm="1">
        <f t="array" ref="G1401">IF(ROW()&lt;=ROWS(Table1[]), INDEX(Table1[Subregion], ROW()), INDEX(Table2[Subregion], ROW()-ROWS(Table1[])))</f>
        <v>0</v>
      </c>
      <c r="H1401" t="str" cm="1">
        <f t="array" ref="H1401">IF(ROW()&lt;=ROWS(Table1[]), INDEX(Table1[Stratum], ROW()), INDEX(Table2[Stratum], ROW()-ROWS(Table1[])))</f>
        <v>Bay</v>
      </c>
      <c r="I1401" cm="1">
        <f t="array" ref="I1401">IF(ROW()&lt;=ROWS(Table1[]), INDEX(Table1[Fork Length], ROW()), INDEX(Table2[Length], ROW()-ROWS(Table1[])))</f>
        <v>60</v>
      </c>
      <c r="J1401" cm="1">
        <f t="array" ref="J1401">IF(ROW()&lt;=ROWS(Table1[]), INDEX(Table1[Catch], ROW()), INDEX(Table2[Frequency], ROW()-ROWS(Table1[])))</f>
        <v>1</v>
      </c>
      <c r="K1401" t="str" cm="1">
        <f t="array" ref="K1401">IF(ROW()&lt;=ROWS(Table1[]), INDEX(Table1[Life Stage], ROW()), INDEX(Table2[Life Stage], ROW()-ROWS(Table1[])))</f>
        <v>Juvenile</v>
      </c>
      <c r="L1401" s="50" cm="1">
        <f t="array" ref="L1401">IF(ROW()&lt;=ROWS(Table1[]), INDEX(Table1[SalvageSum], ROW()), INDEX(Table2[SalvageSum], ROW()-ROWS(Table1[])))</f>
        <v>0</v>
      </c>
      <c r="M1401" s="50" cm="1">
        <f t="array" ref="M1401">IF(ROW()&lt;=ROWS(Table1[]), INDEX(Table1[ExpSalv], ROW()), INDEX(Table2[ExpSalv], ROW()-ROWS(Table1[])))</f>
        <v>0</v>
      </c>
      <c r="N1401" t="str" cm="1">
        <f t="array" ref="N1401">IF(ROW()&lt;=ROWS(Table1[]), INDEX(Table1[Agency], ROW()), INDEX(Table2[Agency], ROW()-ROWS(Table1[])))</f>
        <v>CDFW</v>
      </c>
      <c r="O1401" cm="1">
        <f t="array" ref="O1401">IF(ROW()&lt;=ROWS(Table1[]), INDEX(Table1[Notes], ROW()), INDEX(Table2[Comments], ROW()-ROWS(Table1[])))</f>
        <v>0</v>
      </c>
    </row>
    <row r="1402" spans="1:15" x14ac:dyDescent="0.25">
      <c r="A1402" cm="1">
        <f t="array" ref="A1402">IF(ROW()&lt;=ROWS(Table1[]), INDEX(Table1[SurveyNo], ROW()), INDEX(Table2[SurveyNo], ROW()-ROWS(Table1[])))</f>
        <v>1</v>
      </c>
      <c r="B1402" s="77" cm="1">
        <f t="array" ref="B1402">IF(ROW()&lt;=ROWS(Table1[]), INDEX(Table1[Date], ROW()), INDEX(Table2[Date], ROW()-ROWS(Table1[])))</f>
        <v>45665</v>
      </c>
      <c r="C1402" cm="1">
        <f t="array" ref="C1402">IF(ROW()&lt;=ROWS(Table1[]), INDEX(Table1[SampleID], ROW()), INDEX(Table2[SampleID], ROW()-ROWS(Table1[])))</f>
        <v>0</v>
      </c>
      <c r="D1402" t="str" cm="1">
        <f t="array" ref="D1402">IF(ROW()&lt;=ROWS(Table1[]), INDEX(Table1[Survey], ROW()), INDEX(Table2[Survey], ROW()-ROWS(Table1[])))</f>
        <v>Bay Study</v>
      </c>
      <c r="E1402" cm="1">
        <f t="array" ref="E1402">IF(ROW()&lt;=ROWS(Table1[]), INDEX(Table1[Station Code], ROW()), INDEX(Table2[Station], ROW()-ROWS(Table1[])))</f>
        <v>107</v>
      </c>
      <c r="F1402" t="str" cm="1">
        <f t="array" ref="F1402">IF(ROW()&lt;=ROWS(Table1[]), INDEX(Table1[Region], ROW()), INDEX(Table2[Region], ROW()-ROWS(Table1[])))</f>
        <v>Bay</v>
      </c>
      <c r="G1402" cm="1">
        <f t="array" ref="G1402">IF(ROW()&lt;=ROWS(Table1[]), INDEX(Table1[Subregion], ROW()), INDEX(Table2[Subregion], ROW()-ROWS(Table1[])))</f>
        <v>0</v>
      </c>
      <c r="H1402" t="str" cm="1">
        <f t="array" ref="H1402">IF(ROW()&lt;=ROWS(Table1[]), INDEX(Table1[Stratum], ROW()), INDEX(Table2[Stratum], ROW()-ROWS(Table1[])))</f>
        <v>Bay</v>
      </c>
      <c r="I1402" cm="1">
        <f t="array" ref="I1402">IF(ROW()&lt;=ROWS(Table1[]), INDEX(Table1[Fork Length], ROW()), INDEX(Table2[Length], ROW()-ROWS(Table1[])))</f>
        <v>67</v>
      </c>
      <c r="J1402" cm="1">
        <f t="array" ref="J1402">IF(ROW()&lt;=ROWS(Table1[]), INDEX(Table1[Catch], ROW()), INDEX(Table2[Frequency], ROW()-ROWS(Table1[])))</f>
        <v>1</v>
      </c>
      <c r="K1402" t="str" cm="1">
        <f t="array" ref="K1402">IF(ROW()&lt;=ROWS(Table1[]), INDEX(Table1[Life Stage], ROW()), INDEX(Table2[Life Stage], ROW()-ROWS(Table1[])))</f>
        <v>Juvenile</v>
      </c>
      <c r="L1402" s="50" cm="1">
        <f t="array" ref="L1402">IF(ROW()&lt;=ROWS(Table1[]), INDEX(Table1[SalvageSum], ROW()), INDEX(Table2[SalvageSum], ROW()-ROWS(Table1[])))</f>
        <v>0</v>
      </c>
      <c r="M1402" s="50" cm="1">
        <f t="array" ref="M1402">IF(ROW()&lt;=ROWS(Table1[]), INDEX(Table1[ExpSalv], ROW()), INDEX(Table2[ExpSalv], ROW()-ROWS(Table1[])))</f>
        <v>0</v>
      </c>
      <c r="N1402" t="str" cm="1">
        <f t="array" ref="N1402">IF(ROW()&lt;=ROWS(Table1[]), INDEX(Table1[Agency], ROW()), INDEX(Table2[Agency], ROW()-ROWS(Table1[])))</f>
        <v>CDFW</v>
      </c>
      <c r="O1402" cm="1">
        <f t="array" ref="O1402">IF(ROW()&lt;=ROWS(Table1[]), INDEX(Table1[Notes], ROW()), INDEX(Table2[Comments], ROW()-ROWS(Table1[])))</f>
        <v>0</v>
      </c>
    </row>
    <row r="1403" spans="1:15" x14ac:dyDescent="0.25">
      <c r="A1403" cm="1">
        <f t="array" ref="A1403">IF(ROW()&lt;=ROWS(Table1[]), INDEX(Table1[SurveyNo], ROW()), INDEX(Table2[SurveyNo], ROW()-ROWS(Table1[])))</f>
        <v>1</v>
      </c>
      <c r="B1403" s="77" cm="1">
        <f t="array" ref="B1403">IF(ROW()&lt;=ROWS(Table1[]), INDEX(Table1[Date], ROW()), INDEX(Table2[Date], ROW()-ROWS(Table1[])))</f>
        <v>45665</v>
      </c>
      <c r="C1403" cm="1">
        <f t="array" ref="C1403">IF(ROW()&lt;=ROWS(Table1[]), INDEX(Table1[SampleID], ROW()), INDEX(Table2[SampleID], ROW()-ROWS(Table1[])))</f>
        <v>0</v>
      </c>
      <c r="D1403" t="str" cm="1">
        <f t="array" ref="D1403">IF(ROW()&lt;=ROWS(Table1[]), INDEX(Table1[Survey], ROW()), INDEX(Table2[Survey], ROW()-ROWS(Table1[])))</f>
        <v>Bay Study</v>
      </c>
      <c r="E1403" cm="1">
        <f t="array" ref="E1403">IF(ROW()&lt;=ROWS(Table1[]), INDEX(Table1[Station Code], ROW()), INDEX(Table2[Station], ROW()-ROWS(Table1[])))</f>
        <v>107</v>
      </c>
      <c r="F1403" t="str" cm="1">
        <f t="array" ref="F1403">IF(ROW()&lt;=ROWS(Table1[]), INDEX(Table1[Region], ROW()), INDEX(Table2[Region], ROW()-ROWS(Table1[])))</f>
        <v>Bay</v>
      </c>
      <c r="G1403" cm="1">
        <f t="array" ref="G1403">IF(ROW()&lt;=ROWS(Table1[]), INDEX(Table1[Subregion], ROW()), INDEX(Table2[Subregion], ROW()-ROWS(Table1[])))</f>
        <v>0</v>
      </c>
      <c r="H1403" t="str" cm="1">
        <f t="array" ref="H1403">IF(ROW()&lt;=ROWS(Table1[]), INDEX(Table1[Stratum], ROW()), INDEX(Table2[Stratum], ROW()-ROWS(Table1[])))</f>
        <v>Bay</v>
      </c>
      <c r="I1403" cm="1">
        <f t="array" ref="I1403">IF(ROW()&lt;=ROWS(Table1[]), INDEX(Table1[Fork Length], ROW()), INDEX(Table2[Length], ROW()-ROWS(Table1[])))</f>
        <v>61</v>
      </c>
      <c r="J1403" cm="1">
        <f t="array" ref="J1403">IF(ROW()&lt;=ROWS(Table1[]), INDEX(Table1[Catch], ROW()), INDEX(Table2[Frequency], ROW()-ROWS(Table1[])))</f>
        <v>1</v>
      </c>
      <c r="K1403" t="str" cm="1">
        <f t="array" ref="K1403">IF(ROW()&lt;=ROWS(Table1[]), INDEX(Table1[Life Stage], ROW()), INDEX(Table2[Life Stage], ROW()-ROWS(Table1[])))</f>
        <v>Juvenile</v>
      </c>
      <c r="L1403" s="50" cm="1">
        <f t="array" ref="L1403">IF(ROW()&lt;=ROWS(Table1[]), INDEX(Table1[SalvageSum], ROW()), INDEX(Table2[SalvageSum], ROW()-ROWS(Table1[])))</f>
        <v>0</v>
      </c>
      <c r="M1403" s="50" cm="1">
        <f t="array" ref="M1403">IF(ROW()&lt;=ROWS(Table1[]), INDEX(Table1[ExpSalv], ROW()), INDEX(Table2[ExpSalv], ROW()-ROWS(Table1[])))</f>
        <v>0</v>
      </c>
      <c r="N1403" t="str" cm="1">
        <f t="array" ref="N1403">IF(ROW()&lt;=ROWS(Table1[]), INDEX(Table1[Agency], ROW()), INDEX(Table2[Agency], ROW()-ROWS(Table1[])))</f>
        <v>CDFW</v>
      </c>
      <c r="O1403" cm="1">
        <f t="array" ref="O1403">IF(ROW()&lt;=ROWS(Table1[]), INDEX(Table1[Notes], ROW()), INDEX(Table2[Comments], ROW()-ROWS(Table1[])))</f>
        <v>0</v>
      </c>
    </row>
    <row r="1404" spans="1:15" x14ac:dyDescent="0.25">
      <c r="A1404" cm="1">
        <f t="array" ref="A1404">IF(ROW()&lt;=ROWS(Table1[]), INDEX(Table1[SurveyNo], ROW()), INDEX(Table2[SurveyNo], ROW()-ROWS(Table1[])))</f>
        <v>1</v>
      </c>
      <c r="B1404" s="77" cm="1">
        <f t="array" ref="B1404">IF(ROW()&lt;=ROWS(Table1[]), INDEX(Table1[Date], ROW()), INDEX(Table2[Date], ROW()-ROWS(Table1[])))</f>
        <v>45665</v>
      </c>
      <c r="C1404" cm="1">
        <f t="array" ref="C1404">IF(ROW()&lt;=ROWS(Table1[]), INDEX(Table1[SampleID], ROW()), INDEX(Table2[SampleID], ROW()-ROWS(Table1[])))</f>
        <v>0</v>
      </c>
      <c r="D1404" t="str" cm="1">
        <f t="array" ref="D1404">IF(ROW()&lt;=ROWS(Table1[]), INDEX(Table1[Survey], ROW()), INDEX(Table2[Survey], ROW()-ROWS(Table1[])))</f>
        <v>Bay Study</v>
      </c>
      <c r="E1404" cm="1">
        <f t="array" ref="E1404">IF(ROW()&lt;=ROWS(Table1[]), INDEX(Table1[Station Code], ROW()), INDEX(Table2[Station], ROW()-ROWS(Table1[])))</f>
        <v>107</v>
      </c>
      <c r="F1404" t="str" cm="1">
        <f t="array" ref="F1404">IF(ROW()&lt;=ROWS(Table1[]), INDEX(Table1[Region], ROW()), INDEX(Table2[Region], ROW()-ROWS(Table1[])))</f>
        <v>Bay</v>
      </c>
      <c r="G1404" cm="1">
        <f t="array" ref="G1404">IF(ROW()&lt;=ROWS(Table1[]), INDEX(Table1[Subregion], ROW()), INDEX(Table2[Subregion], ROW()-ROWS(Table1[])))</f>
        <v>0</v>
      </c>
      <c r="H1404" t="str" cm="1">
        <f t="array" ref="H1404">IF(ROW()&lt;=ROWS(Table1[]), INDEX(Table1[Stratum], ROW()), INDEX(Table2[Stratum], ROW()-ROWS(Table1[])))</f>
        <v>Bay</v>
      </c>
      <c r="I1404" cm="1">
        <f t="array" ref="I1404">IF(ROW()&lt;=ROWS(Table1[]), INDEX(Table1[Fork Length], ROW()), INDEX(Table2[Length], ROW()-ROWS(Table1[])))</f>
        <v>56</v>
      </c>
      <c r="J1404" cm="1">
        <f t="array" ref="J1404">IF(ROW()&lt;=ROWS(Table1[]), INDEX(Table1[Catch], ROW()), INDEX(Table2[Frequency], ROW()-ROWS(Table1[])))</f>
        <v>1</v>
      </c>
      <c r="K1404" t="str" cm="1">
        <f t="array" ref="K1404">IF(ROW()&lt;=ROWS(Table1[]), INDEX(Table1[Life Stage], ROW()), INDEX(Table2[Life Stage], ROW()-ROWS(Table1[])))</f>
        <v>Juvenile</v>
      </c>
      <c r="L1404" s="50" cm="1">
        <f t="array" ref="L1404">IF(ROW()&lt;=ROWS(Table1[]), INDEX(Table1[SalvageSum], ROW()), INDEX(Table2[SalvageSum], ROW()-ROWS(Table1[])))</f>
        <v>0</v>
      </c>
      <c r="M1404" s="50" cm="1">
        <f t="array" ref="M1404">IF(ROW()&lt;=ROWS(Table1[]), INDEX(Table1[ExpSalv], ROW()), INDEX(Table2[ExpSalv], ROW()-ROWS(Table1[])))</f>
        <v>0</v>
      </c>
      <c r="N1404" t="str" cm="1">
        <f t="array" ref="N1404">IF(ROW()&lt;=ROWS(Table1[]), INDEX(Table1[Agency], ROW()), INDEX(Table2[Agency], ROW()-ROWS(Table1[])))</f>
        <v>CDFW</v>
      </c>
      <c r="O1404" cm="1">
        <f t="array" ref="O1404">IF(ROW()&lt;=ROWS(Table1[]), INDEX(Table1[Notes], ROW()), INDEX(Table2[Comments], ROW()-ROWS(Table1[])))</f>
        <v>0</v>
      </c>
    </row>
    <row r="1405" spans="1:15" x14ac:dyDescent="0.25">
      <c r="A1405" cm="1">
        <f t="array" ref="A1405">IF(ROW()&lt;=ROWS(Table1[]), INDEX(Table1[SurveyNo], ROW()), INDEX(Table2[SurveyNo], ROW()-ROWS(Table1[])))</f>
        <v>1</v>
      </c>
      <c r="B1405" s="77" cm="1">
        <f t="array" ref="B1405">IF(ROW()&lt;=ROWS(Table1[]), INDEX(Table1[Date], ROW()), INDEX(Table2[Date], ROW()-ROWS(Table1[])))</f>
        <v>45672</v>
      </c>
      <c r="C1405" cm="1">
        <f t="array" ref="C1405">IF(ROW()&lt;=ROWS(Table1[]), INDEX(Table1[SampleID], ROW()), INDEX(Table2[SampleID], ROW()-ROWS(Table1[])))</f>
        <v>0</v>
      </c>
      <c r="D1405" t="str" cm="1">
        <f t="array" ref="D1405">IF(ROW()&lt;=ROWS(Table1[]), INDEX(Table1[Survey], ROW()), INDEX(Table2[Survey], ROW()-ROWS(Table1[])))</f>
        <v>Bay Study</v>
      </c>
      <c r="E1405" cm="1">
        <f t="array" ref="E1405">IF(ROW()&lt;=ROWS(Table1[]), INDEX(Table1[Station Code], ROW()), INDEX(Table2[Station], ROW()-ROWS(Table1[])))</f>
        <v>107</v>
      </c>
      <c r="F1405" t="str" cm="1">
        <f t="array" ref="F1405">IF(ROW()&lt;=ROWS(Table1[]), INDEX(Table1[Region], ROW()), INDEX(Table2[Region], ROW()-ROWS(Table1[])))</f>
        <v>Bay</v>
      </c>
      <c r="G1405" cm="1">
        <f t="array" ref="G1405">IF(ROW()&lt;=ROWS(Table1[]), INDEX(Table1[Subregion], ROW()), INDEX(Table2[Subregion], ROW()-ROWS(Table1[])))</f>
        <v>0</v>
      </c>
      <c r="H1405" t="str" cm="1">
        <f t="array" ref="H1405">IF(ROW()&lt;=ROWS(Table1[]), INDEX(Table1[Stratum], ROW()), INDEX(Table2[Stratum], ROW()-ROWS(Table1[])))</f>
        <v>Bay</v>
      </c>
      <c r="I1405" cm="1">
        <f t="array" ref="I1405">IF(ROW()&lt;=ROWS(Table1[]), INDEX(Table1[Fork Length], ROW()), INDEX(Table2[Length], ROW()-ROWS(Table1[])))</f>
        <v>78</v>
      </c>
      <c r="J1405" cm="1">
        <f t="array" ref="J1405">IF(ROW()&lt;=ROWS(Table1[]), INDEX(Table1[Catch], ROW()), INDEX(Table2[Frequency], ROW()-ROWS(Table1[])))</f>
        <v>1</v>
      </c>
      <c r="K1405" t="str" cm="1">
        <f t="array" ref="K1405">IF(ROW()&lt;=ROWS(Table1[]), INDEX(Table1[Life Stage], ROW()), INDEX(Table2[Life Stage], ROW()-ROWS(Table1[])))</f>
        <v>Juvenile</v>
      </c>
      <c r="L1405" s="50" cm="1">
        <f t="array" ref="L1405">IF(ROW()&lt;=ROWS(Table1[]), INDEX(Table1[SalvageSum], ROW()), INDEX(Table2[SalvageSum], ROW()-ROWS(Table1[])))</f>
        <v>0</v>
      </c>
      <c r="M1405" s="50" cm="1">
        <f t="array" ref="M1405">IF(ROW()&lt;=ROWS(Table1[]), INDEX(Table1[ExpSalv], ROW()), INDEX(Table2[ExpSalv], ROW()-ROWS(Table1[])))</f>
        <v>0</v>
      </c>
      <c r="N1405" t="str" cm="1">
        <f t="array" ref="N1405">IF(ROW()&lt;=ROWS(Table1[]), INDEX(Table1[Agency], ROW()), INDEX(Table2[Agency], ROW()-ROWS(Table1[])))</f>
        <v>CDFW</v>
      </c>
      <c r="O1405" cm="1">
        <f t="array" ref="O1405">IF(ROW()&lt;=ROWS(Table1[]), INDEX(Table1[Notes], ROW()), INDEX(Table2[Comments], ROW()-ROWS(Table1[])))</f>
        <v>0</v>
      </c>
    </row>
    <row r="1406" spans="1:15" x14ac:dyDescent="0.25">
      <c r="A1406" cm="1">
        <f t="array" ref="A1406">IF(ROW()&lt;=ROWS(Table1[]), INDEX(Table1[SurveyNo], ROW()), INDEX(Table2[SurveyNo], ROW()-ROWS(Table1[])))</f>
        <v>1</v>
      </c>
      <c r="B1406" s="77" cm="1">
        <f t="array" ref="B1406">IF(ROW()&lt;=ROWS(Table1[]), INDEX(Table1[Date], ROW()), INDEX(Table2[Date], ROW()-ROWS(Table1[])))</f>
        <v>45665</v>
      </c>
      <c r="C1406" cm="1">
        <f t="array" ref="C1406">IF(ROW()&lt;=ROWS(Table1[]), INDEX(Table1[SampleID], ROW()), INDEX(Table2[SampleID], ROW()-ROWS(Table1[])))</f>
        <v>0</v>
      </c>
      <c r="D1406" t="str" cm="1">
        <f t="array" ref="D1406">IF(ROW()&lt;=ROWS(Table1[]), INDEX(Table1[Survey], ROW()), INDEX(Table2[Survey], ROW()-ROWS(Table1[])))</f>
        <v>Bay Study</v>
      </c>
      <c r="E1406" cm="1">
        <f t="array" ref="E1406">IF(ROW()&lt;=ROWS(Table1[]), INDEX(Table1[Station Code], ROW()), INDEX(Table2[Station], ROW()-ROWS(Table1[])))</f>
        <v>108</v>
      </c>
      <c r="F1406" t="str" cm="1">
        <f t="array" ref="F1406">IF(ROW()&lt;=ROWS(Table1[]), INDEX(Table1[Region], ROW()), INDEX(Table2[Region], ROW()-ROWS(Table1[])))</f>
        <v>Bay</v>
      </c>
      <c r="G1406" cm="1">
        <f t="array" ref="G1406">IF(ROW()&lt;=ROWS(Table1[]), INDEX(Table1[Subregion], ROW()), INDEX(Table2[Subregion], ROW()-ROWS(Table1[])))</f>
        <v>0</v>
      </c>
      <c r="H1406" t="str" cm="1">
        <f t="array" ref="H1406">IF(ROW()&lt;=ROWS(Table1[]), INDEX(Table1[Stratum], ROW()), INDEX(Table2[Stratum], ROW()-ROWS(Table1[])))</f>
        <v>Bay</v>
      </c>
      <c r="I1406" cm="1">
        <f t="array" ref="I1406">IF(ROW()&lt;=ROWS(Table1[]), INDEX(Table1[Fork Length], ROW()), INDEX(Table2[Length], ROW()-ROWS(Table1[])))</f>
        <v>101</v>
      </c>
      <c r="J1406" cm="1">
        <f t="array" ref="J1406">IF(ROW()&lt;=ROWS(Table1[]), INDEX(Table1[Catch], ROW()), INDEX(Table2[Frequency], ROW()-ROWS(Table1[])))</f>
        <v>1</v>
      </c>
      <c r="K1406" t="str" cm="1">
        <f t="array" ref="K1406">IF(ROW()&lt;=ROWS(Table1[]), INDEX(Table1[Life Stage], ROW()), INDEX(Table2[Life Stage], ROW()-ROWS(Table1[])))</f>
        <v>Adult</v>
      </c>
      <c r="L1406" s="50" cm="1">
        <f t="array" ref="L1406">IF(ROW()&lt;=ROWS(Table1[]), INDEX(Table1[SalvageSum], ROW()), INDEX(Table2[SalvageSum], ROW()-ROWS(Table1[])))</f>
        <v>0</v>
      </c>
      <c r="M1406" s="50" cm="1">
        <f t="array" ref="M1406">IF(ROW()&lt;=ROWS(Table1[]), INDEX(Table1[ExpSalv], ROW()), INDEX(Table2[ExpSalv], ROW()-ROWS(Table1[])))</f>
        <v>0</v>
      </c>
      <c r="N1406" t="str" cm="1">
        <f t="array" ref="N1406">IF(ROW()&lt;=ROWS(Table1[]), INDEX(Table1[Agency], ROW()), INDEX(Table2[Agency], ROW()-ROWS(Table1[])))</f>
        <v>CDFW</v>
      </c>
      <c r="O1406" cm="1">
        <f t="array" ref="O1406">IF(ROW()&lt;=ROWS(Table1[]), INDEX(Table1[Notes], ROW()), INDEX(Table2[Comments], ROW()-ROWS(Table1[])))</f>
        <v>0</v>
      </c>
    </row>
    <row r="1407" spans="1:15" x14ac:dyDescent="0.25">
      <c r="A1407" cm="1">
        <f t="array" ref="A1407">IF(ROW()&lt;=ROWS(Table1[]), INDEX(Table1[SurveyNo], ROW()), INDEX(Table2[SurveyNo], ROW()-ROWS(Table1[])))</f>
        <v>1</v>
      </c>
      <c r="B1407" s="77" cm="1">
        <f t="array" ref="B1407">IF(ROW()&lt;=ROWS(Table1[]), INDEX(Table1[Date], ROW()), INDEX(Table2[Date], ROW()-ROWS(Table1[])))</f>
        <v>45665</v>
      </c>
      <c r="C1407" cm="1">
        <f t="array" ref="C1407">IF(ROW()&lt;=ROWS(Table1[]), INDEX(Table1[SampleID], ROW()), INDEX(Table2[SampleID], ROW()-ROWS(Table1[])))</f>
        <v>0</v>
      </c>
      <c r="D1407" t="str" cm="1">
        <f t="array" ref="D1407">IF(ROW()&lt;=ROWS(Table1[]), INDEX(Table1[Survey], ROW()), INDEX(Table2[Survey], ROW()-ROWS(Table1[])))</f>
        <v>Bay Study</v>
      </c>
      <c r="E1407" cm="1">
        <f t="array" ref="E1407">IF(ROW()&lt;=ROWS(Table1[]), INDEX(Table1[Station Code], ROW()), INDEX(Table2[Station], ROW()-ROWS(Table1[])))</f>
        <v>108</v>
      </c>
      <c r="F1407" t="str" cm="1">
        <f t="array" ref="F1407">IF(ROW()&lt;=ROWS(Table1[]), INDEX(Table1[Region], ROW()), INDEX(Table2[Region], ROW()-ROWS(Table1[])))</f>
        <v>Bay</v>
      </c>
      <c r="G1407" cm="1">
        <f t="array" ref="G1407">IF(ROW()&lt;=ROWS(Table1[]), INDEX(Table1[Subregion], ROW()), INDEX(Table2[Subregion], ROW()-ROWS(Table1[])))</f>
        <v>0</v>
      </c>
      <c r="H1407" t="str" cm="1">
        <f t="array" ref="H1407">IF(ROW()&lt;=ROWS(Table1[]), INDEX(Table1[Stratum], ROW()), INDEX(Table2[Stratum], ROW()-ROWS(Table1[])))</f>
        <v>Bay</v>
      </c>
      <c r="I1407" cm="1">
        <f t="array" ref="I1407">IF(ROW()&lt;=ROWS(Table1[]), INDEX(Table1[Fork Length], ROW()), INDEX(Table2[Length], ROW()-ROWS(Table1[])))</f>
        <v>60</v>
      </c>
      <c r="J1407" cm="1">
        <f t="array" ref="J1407">IF(ROW()&lt;=ROWS(Table1[]), INDEX(Table1[Catch], ROW()), INDEX(Table2[Frequency], ROW()-ROWS(Table1[])))</f>
        <v>1</v>
      </c>
      <c r="K1407" t="str" cm="1">
        <f t="array" ref="K1407">IF(ROW()&lt;=ROWS(Table1[]), INDEX(Table1[Life Stage], ROW()), INDEX(Table2[Life Stage], ROW()-ROWS(Table1[])))</f>
        <v>Juvenile</v>
      </c>
      <c r="L1407" s="50" cm="1">
        <f t="array" ref="L1407">IF(ROW()&lt;=ROWS(Table1[]), INDEX(Table1[SalvageSum], ROW()), INDEX(Table2[SalvageSum], ROW()-ROWS(Table1[])))</f>
        <v>0</v>
      </c>
      <c r="M1407" s="50" cm="1">
        <f t="array" ref="M1407">IF(ROW()&lt;=ROWS(Table1[]), INDEX(Table1[ExpSalv], ROW()), INDEX(Table2[ExpSalv], ROW()-ROWS(Table1[])))</f>
        <v>0</v>
      </c>
      <c r="N1407" t="str" cm="1">
        <f t="array" ref="N1407">IF(ROW()&lt;=ROWS(Table1[]), INDEX(Table1[Agency], ROW()), INDEX(Table2[Agency], ROW()-ROWS(Table1[])))</f>
        <v>CDFW</v>
      </c>
      <c r="O1407" cm="1">
        <f t="array" ref="O1407">IF(ROW()&lt;=ROWS(Table1[]), INDEX(Table1[Notes], ROW()), INDEX(Table2[Comments], ROW()-ROWS(Table1[])))</f>
        <v>0</v>
      </c>
    </row>
    <row r="1408" spans="1:15" x14ac:dyDescent="0.25">
      <c r="A1408" cm="1">
        <f t="array" ref="A1408">IF(ROW()&lt;=ROWS(Table1[]), INDEX(Table1[SurveyNo], ROW()), INDEX(Table2[SurveyNo], ROW()-ROWS(Table1[])))</f>
        <v>1</v>
      </c>
      <c r="B1408" s="77" cm="1">
        <f t="array" ref="B1408">IF(ROW()&lt;=ROWS(Table1[]), INDEX(Table1[Date], ROW()), INDEX(Table2[Date], ROW()-ROWS(Table1[])))</f>
        <v>45665</v>
      </c>
      <c r="C1408" cm="1">
        <f t="array" ref="C1408">IF(ROW()&lt;=ROWS(Table1[]), INDEX(Table1[SampleID], ROW()), INDEX(Table2[SampleID], ROW()-ROWS(Table1[])))</f>
        <v>0</v>
      </c>
      <c r="D1408" t="str" cm="1">
        <f t="array" ref="D1408">IF(ROW()&lt;=ROWS(Table1[]), INDEX(Table1[Survey], ROW()), INDEX(Table2[Survey], ROW()-ROWS(Table1[])))</f>
        <v>Bay Study</v>
      </c>
      <c r="E1408" cm="1">
        <f t="array" ref="E1408">IF(ROW()&lt;=ROWS(Table1[]), INDEX(Table1[Station Code], ROW()), INDEX(Table2[Station], ROW()-ROWS(Table1[])))</f>
        <v>108</v>
      </c>
      <c r="F1408" t="str" cm="1">
        <f t="array" ref="F1408">IF(ROW()&lt;=ROWS(Table1[]), INDEX(Table1[Region], ROW()), INDEX(Table2[Region], ROW()-ROWS(Table1[])))</f>
        <v>Bay</v>
      </c>
      <c r="G1408" cm="1">
        <f t="array" ref="G1408">IF(ROW()&lt;=ROWS(Table1[]), INDEX(Table1[Subregion], ROW()), INDEX(Table2[Subregion], ROW()-ROWS(Table1[])))</f>
        <v>0</v>
      </c>
      <c r="H1408" t="str" cm="1">
        <f t="array" ref="H1408">IF(ROW()&lt;=ROWS(Table1[]), INDEX(Table1[Stratum], ROW()), INDEX(Table2[Stratum], ROW()-ROWS(Table1[])))</f>
        <v>Bay</v>
      </c>
      <c r="I1408" cm="1">
        <f t="array" ref="I1408">IF(ROW()&lt;=ROWS(Table1[]), INDEX(Table1[Fork Length], ROW()), INDEX(Table2[Length], ROW()-ROWS(Table1[])))</f>
        <v>63</v>
      </c>
      <c r="J1408" cm="1">
        <f t="array" ref="J1408">IF(ROW()&lt;=ROWS(Table1[]), INDEX(Table1[Catch], ROW()), INDEX(Table2[Frequency], ROW()-ROWS(Table1[])))</f>
        <v>1</v>
      </c>
      <c r="K1408" t="str" cm="1">
        <f t="array" ref="K1408">IF(ROW()&lt;=ROWS(Table1[]), INDEX(Table1[Life Stage], ROW()), INDEX(Table2[Life Stage], ROW()-ROWS(Table1[])))</f>
        <v>Juvenile</v>
      </c>
      <c r="L1408" s="50" cm="1">
        <f t="array" ref="L1408">IF(ROW()&lt;=ROWS(Table1[]), INDEX(Table1[SalvageSum], ROW()), INDEX(Table2[SalvageSum], ROW()-ROWS(Table1[])))</f>
        <v>0</v>
      </c>
      <c r="M1408" s="50" cm="1">
        <f t="array" ref="M1408">IF(ROW()&lt;=ROWS(Table1[]), INDEX(Table1[ExpSalv], ROW()), INDEX(Table2[ExpSalv], ROW()-ROWS(Table1[])))</f>
        <v>0</v>
      </c>
      <c r="N1408" t="str" cm="1">
        <f t="array" ref="N1408">IF(ROW()&lt;=ROWS(Table1[]), INDEX(Table1[Agency], ROW()), INDEX(Table2[Agency], ROW()-ROWS(Table1[])))</f>
        <v>CDFW</v>
      </c>
      <c r="O1408" cm="1">
        <f t="array" ref="O1408">IF(ROW()&lt;=ROWS(Table1[]), INDEX(Table1[Notes], ROW()), INDEX(Table2[Comments], ROW()-ROWS(Table1[])))</f>
        <v>0</v>
      </c>
    </row>
    <row r="1409" spans="1:15" x14ac:dyDescent="0.25">
      <c r="A1409" cm="1">
        <f t="array" ref="A1409">IF(ROW()&lt;=ROWS(Table1[]), INDEX(Table1[SurveyNo], ROW()), INDEX(Table2[SurveyNo], ROW()-ROWS(Table1[])))</f>
        <v>1</v>
      </c>
      <c r="B1409" s="77" cm="1">
        <f t="array" ref="B1409">IF(ROW()&lt;=ROWS(Table1[]), INDEX(Table1[Date], ROW()), INDEX(Table2[Date], ROW()-ROWS(Table1[])))</f>
        <v>45666</v>
      </c>
      <c r="C1409" cm="1">
        <f t="array" ref="C1409">IF(ROW()&lt;=ROWS(Table1[]), INDEX(Table1[SampleID], ROW()), INDEX(Table2[SampleID], ROW()-ROWS(Table1[])))</f>
        <v>0</v>
      </c>
      <c r="D1409" t="str" cm="1">
        <f t="array" ref="D1409">IF(ROW()&lt;=ROWS(Table1[]), INDEX(Table1[Survey], ROW()), INDEX(Table2[Survey], ROW()-ROWS(Table1[])))</f>
        <v>Bay Study</v>
      </c>
      <c r="E1409" cm="1">
        <f t="array" ref="E1409">IF(ROW()&lt;=ROWS(Table1[]), INDEX(Table1[Station Code], ROW()), INDEX(Table2[Station], ROW()-ROWS(Table1[])))</f>
        <v>108</v>
      </c>
      <c r="F1409" t="str" cm="1">
        <f t="array" ref="F1409">IF(ROW()&lt;=ROWS(Table1[]), INDEX(Table1[Region], ROW()), INDEX(Table2[Region], ROW()-ROWS(Table1[])))</f>
        <v>Bay</v>
      </c>
      <c r="G1409" cm="1">
        <f t="array" ref="G1409">IF(ROW()&lt;=ROWS(Table1[]), INDEX(Table1[Subregion], ROW()), INDEX(Table2[Subregion], ROW()-ROWS(Table1[])))</f>
        <v>0</v>
      </c>
      <c r="H1409" t="str" cm="1">
        <f t="array" ref="H1409">IF(ROW()&lt;=ROWS(Table1[]), INDEX(Table1[Stratum], ROW()), INDEX(Table2[Stratum], ROW()-ROWS(Table1[])))</f>
        <v>Bay</v>
      </c>
      <c r="I1409" cm="1">
        <f t="array" ref="I1409">IF(ROW()&lt;=ROWS(Table1[]), INDEX(Table1[Fork Length], ROW()), INDEX(Table2[Length], ROW()-ROWS(Table1[])))</f>
        <v>68</v>
      </c>
      <c r="J1409" cm="1">
        <f t="array" ref="J1409">IF(ROW()&lt;=ROWS(Table1[]), INDEX(Table1[Catch], ROW()), INDEX(Table2[Frequency], ROW()-ROWS(Table1[])))</f>
        <v>1</v>
      </c>
      <c r="K1409" t="str" cm="1">
        <f t="array" ref="K1409">IF(ROW()&lt;=ROWS(Table1[]), INDEX(Table1[Life Stage], ROW()), INDEX(Table2[Life Stage], ROW()-ROWS(Table1[])))</f>
        <v>Juvenile</v>
      </c>
      <c r="L1409" s="50" cm="1">
        <f t="array" ref="L1409">IF(ROW()&lt;=ROWS(Table1[]), INDEX(Table1[SalvageSum], ROW()), INDEX(Table2[SalvageSum], ROW()-ROWS(Table1[])))</f>
        <v>0</v>
      </c>
      <c r="M1409" s="50" cm="1">
        <f t="array" ref="M1409">IF(ROW()&lt;=ROWS(Table1[]), INDEX(Table1[ExpSalv], ROW()), INDEX(Table2[ExpSalv], ROW()-ROWS(Table1[])))</f>
        <v>0</v>
      </c>
      <c r="N1409" t="str" cm="1">
        <f t="array" ref="N1409">IF(ROW()&lt;=ROWS(Table1[]), INDEX(Table1[Agency], ROW()), INDEX(Table2[Agency], ROW()-ROWS(Table1[])))</f>
        <v>CDFW</v>
      </c>
      <c r="O1409" cm="1">
        <f t="array" ref="O1409">IF(ROW()&lt;=ROWS(Table1[]), INDEX(Table1[Notes], ROW()), INDEX(Table2[Comments], ROW()-ROWS(Table1[])))</f>
        <v>0</v>
      </c>
    </row>
    <row r="1410" spans="1:15" x14ac:dyDescent="0.25">
      <c r="A1410" cm="1">
        <f t="array" ref="A1410">IF(ROW()&lt;=ROWS(Table1[]), INDEX(Table1[SurveyNo], ROW()), INDEX(Table2[SurveyNo], ROW()-ROWS(Table1[])))</f>
        <v>1</v>
      </c>
      <c r="B1410" s="77" cm="1">
        <f t="array" ref="B1410">IF(ROW()&lt;=ROWS(Table1[]), INDEX(Table1[Date], ROW()), INDEX(Table2[Date], ROW()-ROWS(Table1[])))</f>
        <v>45665</v>
      </c>
      <c r="C1410" cm="1">
        <f t="array" ref="C1410">IF(ROW()&lt;=ROWS(Table1[]), INDEX(Table1[SampleID], ROW()), INDEX(Table2[SampleID], ROW()-ROWS(Table1[])))</f>
        <v>0</v>
      </c>
      <c r="D1410" t="str" cm="1">
        <f t="array" ref="D1410">IF(ROW()&lt;=ROWS(Table1[]), INDEX(Table1[Survey], ROW()), INDEX(Table2[Survey], ROW()-ROWS(Table1[])))</f>
        <v>Bay Study</v>
      </c>
      <c r="E1410" cm="1">
        <f t="array" ref="E1410">IF(ROW()&lt;=ROWS(Table1[]), INDEX(Table1[Station Code], ROW()), INDEX(Table2[Station], ROW()-ROWS(Table1[])))</f>
        <v>108</v>
      </c>
      <c r="F1410" t="str" cm="1">
        <f t="array" ref="F1410">IF(ROW()&lt;=ROWS(Table1[]), INDEX(Table1[Region], ROW()), INDEX(Table2[Region], ROW()-ROWS(Table1[])))</f>
        <v>Bay</v>
      </c>
      <c r="G1410" cm="1">
        <f t="array" ref="G1410">IF(ROW()&lt;=ROWS(Table1[]), INDEX(Table1[Subregion], ROW()), INDEX(Table2[Subregion], ROW()-ROWS(Table1[])))</f>
        <v>0</v>
      </c>
      <c r="H1410" t="str" cm="1">
        <f t="array" ref="H1410">IF(ROW()&lt;=ROWS(Table1[]), INDEX(Table1[Stratum], ROW()), INDEX(Table2[Stratum], ROW()-ROWS(Table1[])))</f>
        <v>Bay</v>
      </c>
      <c r="I1410" cm="1">
        <f t="array" ref="I1410">IF(ROW()&lt;=ROWS(Table1[]), INDEX(Table1[Fork Length], ROW()), INDEX(Table2[Length], ROW()-ROWS(Table1[])))</f>
        <v>64</v>
      </c>
      <c r="J1410" cm="1">
        <f t="array" ref="J1410">IF(ROW()&lt;=ROWS(Table1[]), INDEX(Table1[Catch], ROW()), INDEX(Table2[Frequency], ROW()-ROWS(Table1[])))</f>
        <v>1</v>
      </c>
      <c r="K1410" t="str" cm="1">
        <f t="array" ref="K1410">IF(ROW()&lt;=ROWS(Table1[]), INDEX(Table1[Life Stage], ROW()), INDEX(Table2[Life Stage], ROW()-ROWS(Table1[])))</f>
        <v>Juvenile</v>
      </c>
      <c r="L1410" s="50" cm="1">
        <f t="array" ref="L1410">IF(ROW()&lt;=ROWS(Table1[]), INDEX(Table1[SalvageSum], ROW()), INDEX(Table2[SalvageSum], ROW()-ROWS(Table1[])))</f>
        <v>0</v>
      </c>
      <c r="M1410" s="50" cm="1">
        <f t="array" ref="M1410">IF(ROW()&lt;=ROWS(Table1[]), INDEX(Table1[ExpSalv], ROW()), INDEX(Table2[ExpSalv], ROW()-ROWS(Table1[])))</f>
        <v>0</v>
      </c>
      <c r="N1410" t="str" cm="1">
        <f t="array" ref="N1410">IF(ROW()&lt;=ROWS(Table1[]), INDEX(Table1[Agency], ROW()), INDEX(Table2[Agency], ROW()-ROWS(Table1[])))</f>
        <v>CDFW</v>
      </c>
      <c r="O1410" cm="1">
        <f t="array" ref="O1410">IF(ROW()&lt;=ROWS(Table1[]), INDEX(Table1[Notes], ROW()), INDEX(Table2[Comments], ROW()-ROWS(Table1[])))</f>
        <v>0</v>
      </c>
    </row>
    <row r="1411" spans="1:15" x14ac:dyDescent="0.25">
      <c r="A1411" cm="1">
        <f t="array" ref="A1411">IF(ROW()&lt;=ROWS(Table1[]), INDEX(Table1[SurveyNo], ROW()), INDEX(Table2[SurveyNo], ROW()-ROWS(Table1[])))</f>
        <v>1</v>
      </c>
      <c r="B1411" s="77" cm="1">
        <f t="array" ref="B1411">IF(ROW()&lt;=ROWS(Table1[]), INDEX(Table1[Date], ROW()), INDEX(Table2[Date], ROW()-ROWS(Table1[])))</f>
        <v>45671</v>
      </c>
      <c r="C1411" cm="1">
        <f t="array" ref="C1411">IF(ROW()&lt;=ROWS(Table1[]), INDEX(Table1[SampleID], ROW()), INDEX(Table2[SampleID], ROW()-ROWS(Table1[])))</f>
        <v>0</v>
      </c>
      <c r="D1411" t="str" cm="1">
        <f t="array" ref="D1411">IF(ROW()&lt;=ROWS(Table1[]), INDEX(Table1[Survey], ROW()), INDEX(Table2[Survey], ROW()-ROWS(Table1[])))</f>
        <v>Bay Study</v>
      </c>
      <c r="E1411" cm="1">
        <f t="array" ref="E1411">IF(ROW()&lt;=ROWS(Table1[]), INDEX(Table1[Station Code], ROW()), INDEX(Table2[Station], ROW()-ROWS(Table1[])))</f>
        <v>108</v>
      </c>
      <c r="F1411" t="str" cm="1">
        <f t="array" ref="F1411">IF(ROW()&lt;=ROWS(Table1[]), INDEX(Table1[Region], ROW()), INDEX(Table2[Region], ROW()-ROWS(Table1[])))</f>
        <v>Bay</v>
      </c>
      <c r="G1411" cm="1">
        <f t="array" ref="G1411">IF(ROW()&lt;=ROWS(Table1[]), INDEX(Table1[Subregion], ROW()), INDEX(Table2[Subregion], ROW()-ROWS(Table1[])))</f>
        <v>0</v>
      </c>
      <c r="H1411" t="str" cm="1">
        <f t="array" ref="H1411">IF(ROW()&lt;=ROWS(Table1[]), INDEX(Table1[Stratum], ROW()), INDEX(Table2[Stratum], ROW()-ROWS(Table1[])))</f>
        <v>Bay</v>
      </c>
      <c r="I1411" cm="1">
        <f t="array" ref="I1411">IF(ROW()&lt;=ROWS(Table1[]), INDEX(Table1[Fork Length], ROW()), INDEX(Table2[Length], ROW()-ROWS(Table1[])))</f>
        <v>57</v>
      </c>
      <c r="J1411" cm="1">
        <f t="array" ref="J1411">IF(ROW()&lt;=ROWS(Table1[]), INDEX(Table1[Catch], ROW()), INDEX(Table2[Frequency], ROW()-ROWS(Table1[])))</f>
        <v>1</v>
      </c>
      <c r="K1411" t="str" cm="1">
        <f t="array" ref="K1411">IF(ROW()&lt;=ROWS(Table1[]), INDEX(Table1[Life Stage], ROW()), INDEX(Table2[Life Stage], ROW()-ROWS(Table1[])))</f>
        <v>Juvenile</v>
      </c>
      <c r="L1411" s="50" cm="1">
        <f t="array" ref="L1411">IF(ROW()&lt;=ROWS(Table1[]), INDEX(Table1[SalvageSum], ROW()), INDEX(Table2[SalvageSum], ROW()-ROWS(Table1[])))</f>
        <v>0</v>
      </c>
      <c r="M1411" s="50" cm="1">
        <f t="array" ref="M1411">IF(ROW()&lt;=ROWS(Table1[]), INDEX(Table1[ExpSalv], ROW()), INDEX(Table2[ExpSalv], ROW()-ROWS(Table1[])))</f>
        <v>0</v>
      </c>
      <c r="N1411" t="str" cm="1">
        <f t="array" ref="N1411">IF(ROW()&lt;=ROWS(Table1[]), INDEX(Table1[Agency], ROW()), INDEX(Table2[Agency], ROW()-ROWS(Table1[])))</f>
        <v>CDFW</v>
      </c>
      <c r="O1411" cm="1">
        <f t="array" ref="O1411">IF(ROW()&lt;=ROWS(Table1[]), INDEX(Table1[Notes], ROW()), INDEX(Table2[Comments], ROW()-ROWS(Table1[])))</f>
        <v>0</v>
      </c>
    </row>
    <row r="1412" spans="1:15" x14ac:dyDescent="0.25">
      <c r="A1412" cm="1">
        <f t="array" ref="A1412">IF(ROW()&lt;=ROWS(Table1[]), INDEX(Table1[SurveyNo], ROW()), INDEX(Table2[SurveyNo], ROW()-ROWS(Table1[])))</f>
        <v>1</v>
      </c>
      <c r="B1412" s="77" cm="1">
        <f t="array" ref="B1412">IF(ROW()&lt;=ROWS(Table1[]), INDEX(Table1[Date], ROW()), INDEX(Table2[Date], ROW()-ROWS(Table1[])))</f>
        <v>45665</v>
      </c>
      <c r="C1412" cm="1">
        <f t="array" ref="C1412">IF(ROW()&lt;=ROWS(Table1[]), INDEX(Table1[SampleID], ROW()), INDEX(Table2[SampleID], ROW()-ROWS(Table1[])))</f>
        <v>0</v>
      </c>
      <c r="D1412" t="str" cm="1">
        <f t="array" ref="D1412">IF(ROW()&lt;=ROWS(Table1[]), INDEX(Table1[Survey], ROW()), INDEX(Table2[Survey], ROW()-ROWS(Table1[])))</f>
        <v>Bay Study</v>
      </c>
      <c r="E1412" cm="1">
        <f t="array" ref="E1412">IF(ROW()&lt;=ROWS(Table1[]), INDEX(Table1[Station Code], ROW()), INDEX(Table2[Station], ROW()-ROWS(Table1[])))</f>
        <v>108</v>
      </c>
      <c r="F1412" t="str" cm="1">
        <f t="array" ref="F1412">IF(ROW()&lt;=ROWS(Table1[]), INDEX(Table1[Region], ROW()), INDEX(Table2[Region], ROW()-ROWS(Table1[])))</f>
        <v>Bay</v>
      </c>
      <c r="G1412" cm="1">
        <f t="array" ref="G1412">IF(ROW()&lt;=ROWS(Table1[]), INDEX(Table1[Subregion], ROW()), INDEX(Table2[Subregion], ROW()-ROWS(Table1[])))</f>
        <v>0</v>
      </c>
      <c r="H1412" t="str" cm="1">
        <f t="array" ref="H1412">IF(ROW()&lt;=ROWS(Table1[]), INDEX(Table1[Stratum], ROW()), INDEX(Table2[Stratum], ROW()-ROWS(Table1[])))</f>
        <v>Bay</v>
      </c>
      <c r="I1412" cm="1">
        <f t="array" ref="I1412">IF(ROW()&lt;=ROWS(Table1[]), INDEX(Table1[Fork Length], ROW()), INDEX(Table2[Length], ROW()-ROWS(Table1[])))</f>
        <v>69</v>
      </c>
      <c r="J1412" cm="1">
        <f t="array" ref="J1412">IF(ROW()&lt;=ROWS(Table1[]), INDEX(Table1[Catch], ROW()), INDEX(Table2[Frequency], ROW()-ROWS(Table1[])))</f>
        <v>1</v>
      </c>
      <c r="K1412" t="str" cm="1">
        <f t="array" ref="K1412">IF(ROW()&lt;=ROWS(Table1[]), INDEX(Table1[Life Stage], ROW()), INDEX(Table2[Life Stage], ROW()-ROWS(Table1[])))</f>
        <v>Juvenile</v>
      </c>
      <c r="L1412" s="50" cm="1">
        <f t="array" ref="L1412">IF(ROW()&lt;=ROWS(Table1[]), INDEX(Table1[SalvageSum], ROW()), INDEX(Table2[SalvageSum], ROW()-ROWS(Table1[])))</f>
        <v>0</v>
      </c>
      <c r="M1412" s="50" cm="1">
        <f t="array" ref="M1412">IF(ROW()&lt;=ROWS(Table1[]), INDEX(Table1[ExpSalv], ROW()), INDEX(Table2[ExpSalv], ROW()-ROWS(Table1[])))</f>
        <v>0</v>
      </c>
      <c r="N1412" t="str" cm="1">
        <f t="array" ref="N1412">IF(ROW()&lt;=ROWS(Table1[]), INDEX(Table1[Agency], ROW()), INDEX(Table2[Agency], ROW()-ROWS(Table1[])))</f>
        <v>CDFW</v>
      </c>
      <c r="O1412" cm="1">
        <f t="array" ref="O1412">IF(ROW()&lt;=ROWS(Table1[]), INDEX(Table1[Notes], ROW()), INDEX(Table2[Comments], ROW()-ROWS(Table1[])))</f>
        <v>0</v>
      </c>
    </row>
    <row r="1413" spans="1:15" x14ac:dyDescent="0.25">
      <c r="A1413" cm="1">
        <f t="array" ref="A1413">IF(ROW()&lt;=ROWS(Table1[]), INDEX(Table1[SurveyNo], ROW()), INDEX(Table2[SurveyNo], ROW()-ROWS(Table1[])))</f>
        <v>1</v>
      </c>
      <c r="B1413" s="77" cm="1">
        <f t="array" ref="B1413">IF(ROW()&lt;=ROWS(Table1[]), INDEX(Table1[Date], ROW()), INDEX(Table2[Date], ROW()-ROWS(Table1[])))</f>
        <v>45671</v>
      </c>
      <c r="C1413" cm="1">
        <f t="array" ref="C1413">IF(ROW()&lt;=ROWS(Table1[]), INDEX(Table1[SampleID], ROW()), INDEX(Table2[SampleID], ROW()-ROWS(Table1[])))</f>
        <v>0</v>
      </c>
      <c r="D1413" t="str" cm="1">
        <f t="array" ref="D1413">IF(ROW()&lt;=ROWS(Table1[]), INDEX(Table1[Survey], ROW()), INDEX(Table2[Survey], ROW()-ROWS(Table1[])))</f>
        <v>Bay Study</v>
      </c>
      <c r="E1413" cm="1">
        <f t="array" ref="E1413">IF(ROW()&lt;=ROWS(Table1[]), INDEX(Table1[Station Code], ROW()), INDEX(Table2[Station], ROW()-ROWS(Table1[])))</f>
        <v>108</v>
      </c>
      <c r="F1413" t="str" cm="1">
        <f t="array" ref="F1413">IF(ROW()&lt;=ROWS(Table1[]), INDEX(Table1[Region], ROW()), INDEX(Table2[Region], ROW()-ROWS(Table1[])))</f>
        <v>Bay</v>
      </c>
      <c r="G1413" cm="1">
        <f t="array" ref="G1413">IF(ROW()&lt;=ROWS(Table1[]), INDEX(Table1[Subregion], ROW()), INDEX(Table2[Subregion], ROW()-ROWS(Table1[])))</f>
        <v>0</v>
      </c>
      <c r="H1413" t="str" cm="1">
        <f t="array" ref="H1413">IF(ROW()&lt;=ROWS(Table1[]), INDEX(Table1[Stratum], ROW()), INDEX(Table2[Stratum], ROW()-ROWS(Table1[])))</f>
        <v>Bay</v>
      </c>
      <c r="I1413" cm="1">
        <f t="array" ref="I1413">IF(ROW()&lt;=ROWS(Table1[]), INDEX(Table1[Fork Length], ROW()), INDEX(Table2[Length], ROW()-ROWS(Table1[])))</f>
        <v>63</v>
      </c>
      <c r="J1413" cm="1">
        <f t="array" ref="J1413">IF(ROW()&lt;=ROWS(Table1[]), INDEX(Table1[Catch], ROW()), INDEX(Table2[Frequency], ROW()-ROWS(Table1[])))</f>
        <v>1</v>
      </c>
      <c r="K1413" t="str" cm="1">
        <f t="array" ref="K1413">IF(ROW()&lt;=ROWS(Table1[]), INDEX(Table1[Life Stage], ROW()), INDEX(Table2[Life Stage], ROW()-ROWS(Table1[])))</f>
        <v>Juvenile</v>
      </c>
      <c r="L1413" s="50" cm="1">
        <f t="array" ref="L1413">IF(ROW()&lt;=ROWS(Table1[]), INDEX(Table1[SalvageSum], ROW()), INDEX(Table2[SalvageSum], ROW()-ROWS(Table1[])))</f>
        <v>0</v>
      </c>
      <c r="M1413" s="50" cm="1">
        <f t="array" ref="M1413">IF(ROW()&lt;=ROWS(Table1[]), INDEX(Table1[ExpSalv], ROW()), INDEX(Table2[ExpSalv], ROW()-ROWS(Table1[])))</f>
        <v>0</v>
      </c>
      <c r="N1413" t="str" cm="1">
        <f t="array" ref="N1413">IF(ROW()&lt;=ROWS(Table1[]), INDEX(Table1[Agency], ROW()), INDEX(Table2[Agency], ROW()-ROWS(Table1[])))</f>
        <v>CDFW</v>
      </c>
      <c r="O1413" cm="1">
        <f t="array" ref="O1413">IF(ROW()&lt;=ROWS(Table1[]), INDEX(Table1[Notes], ROW()), INDEX(Table2[Comments], ROW()-ROWS(Table1[])))</f>
        <v>0</v>
      </c>
    </row>
    <row r="1414" spans="1:15" x14ac:dyDescent="0.25">
      <c r="A1414" cm="1">
        <f t="array" ref="A1414">IF(ROW()&lt;=ROWS(Table1[]), INDEX(Table1[SurveyNo], ROW()), INDEX(Table2[SurveyNo], ROW()-ROWS(Table1[])))</f>
        <v>1</v>
      </c>
      <c r="B1414" s="77" cm="1">
        <f t="array" ref="B1414">IF(ROW()&lt;=ROWS(Table1[]), INDEX(Table1[Date], ROW()), INDEX(Table2[Date], ROW()-ROWS(Table1[])))</f>
        <v>45672</v>
      </c>
      <c r="C1414" cm="1">
        <f t="array" ref="C1414">IF(ROW()&lt;=ROWS(Table1[]), INDEX(Table1[SampleID], ROW()), INDEX(Table2[SampleID], ROW()-ROWS(Table1[])))</f>
        <v>0</v>
      </c>
      <c r="D1414" t="str" cm="1">
        <f t="array" ref="D1414">IF(ROW()&lt;=ROWS(Table1[]), INDEX(Table1[Survey], ROW()), INDEX(Table2[Survey], ROW()-ROWS(Table1[])))</f>
        <v>Bay Study</v>
      </c>
      <c r="E1414" cm="1">
        <f t="array" ref="E1414">IF(ROW()&lt;=ROWS(Table1[]), INDEX(Table1[Station Code], ROW()), INDEX(Table2[Station], ROW()-ROWS(Table1[])))</f>
        <v>108</v>
      </c>
      <c r="F1414" t="str" cm="1">
        <f t="array" ref="F1414">IF(ROW()&lt;=ROWS(Table1[]), INDEX(Table1[Region], ROW()), INDEX(Table2[Region], ROW()-ROWS(Table1[])))</f>
        <v>Bay</v>
      </c>
      <c r="G1414" cm="1">
        <f t="array" ref="G1414">IF(ROW()&lt;=ROWS(Table1[]), INDEX(Table1[Subregion], ROW()), INDEX(Table2[Subregion], ROW()-ROWS(Table1[])))</f>
        <v>0</v>
      </c>
      <c r="H1414" t="str" cm="1">
        <f t="array" ref="H1414">IF(ROW()&lt;=ROWS(Table1[]), INDEX(Table1[Stratum], ROW()), INDEX(Table2[Stratum], ROW()-ROWS(Table1[])))</f>
        <v>Bay</v>
      </c>
      <c r="I1414" cm="1">
        <f t="array" ref="I1414">IF(ROW()&lt;=ROWS(Table1[]), INDEX(Table1[Fork Length], ROW()), INDEX(Table2[Length], ROW()-ROWS(Table1[])))</f>
        <v>59</v>
      </c>
      <c r="J1414" cm="1">
        <f t="array" ref="J1414">IF(ROW()&lt;=ROWS(Table1[]), INDEX(Table1[Catch], ROW()), INDEX(Table2[Frequency], ROW()-ROWS(Table1[])))</f>
        <v>1</v>
      </c>
      <c r="K1414" t="str" cm="1">
        <f t="array" ref="K1414">IF(ROW()&lt;=ROWS(Table1[]), INDEX(Table1[Life Stage], ROW()), INDEX(Table2[Life Stage], ROW()-ROWS(Table1[])))</f>
        <v>Juvenile</v>
      </c>
      <c r="L1414" s="50" cm="1">
        <f t="array" ref="L1414">IF(ROW()&lt;=ROWS(Table1[]), INDEX(Table1[SalvageSum], ROW()), INDEX(Table2[SalvageSum], ROW()-ROWS(Table1[])))</f>
        <v>0</v>
      </c>
      <c r="M1414" s="50" cm="1">
        <f t="array" ref="M1414">IF(ROW()&lt;=ROWS(Table1[]), INDEX(Table1[ExpSalv], ROW()), INDEX(Table2[ExpSalv], ROW()-ROWS(Table1[])))</f>
        <v>0</v>
      </c>
      <c r="N1414" t="str" cm="1">
        <f t="array" ref="N1414">IF(ROW()&lt;=ROWS(Table1[]), INDEX(Table1[Agency], ROW()), INDEX(Table2[Agency], ROW()-ROWS(Table1[])))</f>
        <v>CDFW</v>
      </c>
      <c r="O1414" cm="1">
        <f t="array" ref="O1414">IF(ROW()&lt;=ROWS(Table1[]), INDEX(Table1[Notes], ROW()), INDEX(Table2[Comments], ROW()-ROWS(Table1[])))</f>
        <v>0</v>
      </c>
    </row>
    <row r="1415" spans="1:15" x14ac:dyDescent="0.25">
      <c r="A1415" cm="1">
        <f t="array" ref="A1415">IF(ROW()&lt;=ROWS(Table1[]), INDEX(Table1[SurveyNo], ROW()), INDEX(Table2[SurveyNo], ROW()-ROWS(Table1[])))</f>
        <v>1</v>
      </c>
      <c r="B1415" s="77" cm="1">
        <f t="array" ref="B1415">IF(ROW()&lt;=ROWS(Table1[]), INDEX(Table1[Date], ROW()), INDEX(Table2[Date], ROW()-ROWS(Table1[])))</f>
        <v>45670</v>
      </c>
      <c r="C1415" cm="1">
        <f t="array" ref="C1415">IF(ROW()&lt;=ROWS(Table1[]), INDEX(Table1[SampleID], ROW()), INDEX(Table2[SampleID], ROW()-ROWS(Table1[])))</f>
        <v>0</v>
      </c>
      <c r="D1415" t="str" cm="1">
        <f t="array" ref="D1415">IF(ROW()&lt;=ROWS(Table1[]), INDEX(Table1[Survey], ROW()), INDEX(Table2[Survey], ROW()-ROWS(Table1[])))</f>
        <v>Bay Study</v>
      </c>
      <c r="E1415" cm="1">
        <f t="array" ref="E1415">IF(ROW()&lt;=ROWS(Table1[]), INDEX(Table1[Station Code], ROW()), INDEX(Table2[Station], ROW()-ROWS(Table1[])))</f>
        <v>108</v>
      </c>
      <c r="F1415" t="str" cm="1">
        <f t="array" ref="F1415">IF(ROW()&lt;=ROWS(Table1[]), INDEX(Table1[Region], ROW()), INDEX(Table2[Region], ROW()-ROWS(Table1[])))</f>
        <v>Bay</v>
      </c>
      <c r="G1415" cm="1">
        <f t="array" ref="G1415">IF(ROW()&lt;=ROWS(Table1[]), INDEX(Table1[Subregion], ROW()), INDEX(Table2[Subregion], ROW()-ROWS(Table1[])))</f>
        <v>0</v>
      </c>
      <c r="H1415" t="str" cm="1">
        <f t="array" ref="H1415">IF(ROW()&lt;=ROWS(Table1[]), INDEX(Table1[Stratum], ROW()), INDEX(Table2[Stratum], ROW()-ROWS(Table1[])))</f>
        <v>Bay</v>
      </c>
      <c r="I1415" cm="1">
        <f t="array" ref="I1415">IF(ROW()&lt;=ROWS(Table1[]), INDEX(Table1[Fork Length], ROW()), INDEX(Table2[Length], ROW()-ROWS(Table1[])))</f>
        <v>67</v>
      </c>
      <c r="J1415" cm="1">
        <f t="array" ref="J1415">IF(ROW()&lt;=ROWS(Table1[]), INDEX(Table1[Catch], ROW()), INDEX(Table2[Frequency], ROW()-ROWS(Table1[])))</f>
        <v>1</v>
      </c>
      <c r="K1415" t="str" cm="1">
        <f t="array" ref="K1415">IF(ROW()&lt;=ROWS(Table1[]), INDEX(Table1[Life Stage], ROW()), INDEX(Table2[Life Stage], ROW()-ROWS(Table1[])))</f>
        <v>Juvenile</v>
      </c>
      <c r="L1415" s="50" cm="1">
        <f t="array" ref="L1415">IF(ROW()&lt;=ROWS(Table1[]), INDEX(Table1[SalvageSum], ROW()), INDEX(Table2[SalvageSum], ROW()-ROWS(Table1[])))</f>
        <v>0</v>
      </c>
      <c r="M1415" s="50" cm="1">
        <f t="array" ref="M1415">IF(ROW()&lt;=ROWS(Table1[]), INDEX(Table1[ExpSalv], ROW()), INDEX(Table2[ExpSalv], ROW()-ROWS(Table1[])))</f>
        <v>0</v>
      </c>
      <c r="N1415" t="str" cm="1">
        <f t="array" ref="N1415">IF(ROW()&lt;=ROWS(Table1[]), INDEX(Table1[Agency], ROW()), INDEX(Table2[Agency], ROW()-ROWS(Table1[])))</f>
        <v>CDFW</v>
      </c>
      <c r="O1415" cm="1">
        <f t="array" ref="O1415">IF(ROW()&lt;=ROWS(Table1[]), INDEX(Table1[Notes], ROW()), INDEX(Table2[Comments], ROW()-ROWS(Table1[])))</f>
        <v>0</v>
      </c>
    </row>
    <row r="1416" spans="1:15" x14ac:dyDescent="0.25">
      <c r="A1416" cm="1">
        <f t="array" ref="A1416">IF(ROW()&lt;=ROWS(Table1[]), INDEX(Table1[SurveyNo], ROW()), INDEX(Table2[SurveyNo], ROW()-ROWS(Table1[])))</f>
        <v>1</v>
      </c>
      <c r="B1416" s="77" cm="1">
        <f t="array" ref="B1416">IF(ROW()&lt;=ROWS(Table1[]), INDEX(Table1[Date], ROW()), INDEX(Table2[Date], ROW()-ROWS(Table1[])))</f>
        <v>45666</v>
      </c>
      <c r="C1416" cm="1">
        <f t="array" ref="C1416">IF(ROW()&lt;=ROWS(Table1[]), INDEX(Table1[SampleID], ROW()), INDEX(Table2[SampleID], ROW()-ROWS(Table1[])))</f>
        <v>0</v>
      </c>
      <c r="D1416" t="str" cm="1">
        <f t="array" ref="D1416">IF(ROW()&lt;=ROWS(Table1[]), INDEX(Table1[Survey], ROW()), INDEX(Table2[Survey], ROW()-ROWS(Table1[])))</f>
        <v>Bay Study</v>
      </c>
      <c r="E1416" cm="1">
        <f t="array" ref="E1416">IF(ROW()&lt;=ROWS(Table1[]), INDEX(Table1[Station Code], ROW()), INDEX(Table2[Station], ROW()-ROWS(Table1[])))</f>
        <v>108</v>
      </c>
      <c r="F1416" t="str" cm="1">
        <f t="array" ref="F1416">IF(ROW()&lt;=ROWS(Table1[]), INDEX(Table1[Region], ROW()), INDEX(Table2[Region], ROW()-ROWS(Table1[])))</f>
        <v>Bay</v>
      </c>
      <c r="G1416" cm="1">
        <f t="array" ref="G1416">IF(ROW()&lt;=ROWS(Table1[]), INDEX(Table1[Subregion], ROW()), INDEX(Table2[Subregion], ROW()-ROWS(Table1[])))</f>
        <v>0</v>
      </c>
      <c r="H1416" t="str" cm="1">
        <f t="array" ref="H1416">IF(ROW()&lt;=ROWS(Table1[]), INDEX(Table1[Stratum], ROW()), INDEX(Table2[Stratum], ROW()-ROWS(Table1[])))</f>
        <v>Bay</v>
      </c>
      <c r="I1416" cm="1">
        <f t="array" ref="I1416">IF(ROW()&lt;=ROWS(Table1[]), INDEX(Table1[Fork Length], ROW()), INDEX(Table2[Length], ROW()-ROWS(Table1[])))</f>
        <v>61</v>
      </c>
      <c r="J1416" cm="1">
        <f t="array" ref="J1416">IF(ROW()&lt;=ROWS(Table1[]), INDEX(Table1[Catch], ROW()), INDEX(Table2[Frequency], ROW()-ROWS(Table1[])))</f>
        <v>1</v>
      </c>
      <c r="K1416" t="str" cm="1">
        <f t="array" ref="K1416">IF(ROW()&lt;=ROWS(Table1[]), INDEX(Table1[Life Stage], ROW()), INDEX(Table2[Life Stage], ROW()-ROWS(Table1[])))</f>
        <v>Juvenile</v>
      </c>
      <c r="L1416" s="50" cm="1">
        <f t="array" ref="L1416">IF(ROW()&lt;=ROWS(Table1[]), INDEX(Table1[SalvageSum], ROW()), INDEX(Table2[SalvageSum], ROW()-ROWS(Table1[])))</f>
        <v>0</v>
      </c>
      <c r="M1416" s="50" cm="1">
        <f t="array" ref="M1416">IF(ROW()&lt;=ROWS(Table1[]), INDEX(Table1[ExpSalv], ROW()), INDEX(Table2[ExpSalv], ROW()-ROWS(Table1[])))</f>
        <v>0</v>
      </c>
      <c r="N1416" t="str" cm="1">
        <f t="array" ref="N1416">IF(ROW()&lt;=ROWS(Table1[]), INDEX(Table1[Agency], ROW()), INDEX(Table2[Agency], ROW()-ROWS(Table1[])))</f>
        <v>CDFW</v>
      </c>
      <c r="O1416" cm="1">
        <f t="array" ref="O1416">IF(ROW()&lt;=ROWS(Table1[]), INDEX(Table1[Notes], ROW()), INDEX(Table2[Comments], ROW()-ROWS(Table1[])))</f>
        <v>0</v>
      </c>
    </row>
    <row r="1417" spans="1:15" x14ac:dyDescent="0.25">
      <c r="A1417" cm="1">
        <f t="array" ref="A1417">IF(ROW()&lt;=ROWS(Table1[]), INDEX(Table1[SurveyNo], ROW()), INDEX(Table2[SurveyNo], ROW()-ROWS(Table1[])))</f>
        <v>1</v>
      </c>
      <c r="B1417" s="77" cm="1">
        <f t="array" ref="B1417">IF(ROW()&lt;=ROWS(Table1[]), INDEX(Table1[Date], ROW()), INDEX(Table2[Date], ROW()-ROWS(Table1[])))</f>
        <v>45665</v>
      </c>
      <c r="C1417" cm="1">
        <f t="array" ref="C1417">IF(ROW()&lt;=ROWS(Table1[]), INDEX(Table1[SampleID], ROW()), INDEX(Table2[SampleID], ROW()-ROWS(Table1[])))</f>
        <v>0</v>
      </c>
      <c r="D1417" t="str" cm="1">
        <f t="array" ref="D1417">IF(ROW()&lt;=ROWS(Table1[]), INDEX(Table1[Survey], ROW()), INDEX(Table2[Survey], ROW()-ROWS(Table1[])))</f>
        <v>Bay Study</v>
      </c>
      <c r="E1417" cm="1">
        <f t="array" ref="E1417">IF(ROW()&lt;=ROWS(Table1[]), INDEX(Table1[Station Code], ROW()), INDEX(Table2[Station], ROW()-ROWS(Table1[])))</f>
        <v>108</v>
      </c>
      <c r="F1417" t="str" cm="1">
        <f t="array" ref="F1417">IF(ROW()&lt;=ROWS(Table1[]), INDEX(Table1[Region], ROW()), INDEX(Table2[Region], ROW()-ROWS(Table1[])))</f>
        <v>Bay</v>
      </c>
      <c r="G1417" cm="1">
        <f t="array" ref="G1417">IF(ROW()&lt;=ROWS(Table1[]), INDEX(Table1[Subregion], ROW()), INDEX(Table2[Subregion], ROW()-ROWS(Table1[])))</f>
        <v>0</v>
      </c>
      <c r="H1417" t="str" cm="1">
        <f t="array" ref="H1417">IF(ROW()&lt;=ROWS(Table1[]), INDEX(Table1[Stratum], ROW()), INDEX(Table2[Stratum], ROW()-ROWS(Table1[])))</f>
        <v>Bay</v>
      </c>
      <c r="I1417" cm="1">
        <f t="array" ref="I1417">IF(ROW()&lt;=ROWS(Table1[]), INDEX(Table1[Fork Length], ROW()), INDEX(Table2[Length], ROW()-ROWS(Table1[])))</f>
        <v>56</v>
      </c>
      <c r="J1417" cm="1">
        <f t="array" ref="J1417">IF(ROW()&lt;=ROWS(Table1[]), INDEX(Table1[Catch], ROW()), INDEX(Table2[Frequency], ROW()-ROWS(Table1[])))</f>
        <v>1</v>
      </c>
      <c r="K1417" t="str" cm="1">
        <f t="array" ref="K1417">IF(ROW()&lt;=ROWS(Table1[]), INDEX(Table1[Life Stage], ROW()), INDEX(Table2[Life Stage], ROW()-ROWS(Table1[])))</f>
        <v>Juvenile</v>
      </c>
      <c r="L1417" s="50" cm="1">
        <f t="array" ref="L1417">IF(ROW()&lt;=ROWS(Table1[]), INDEX(Table1[SalvageSum], ROW()), INDEX(Table2[SalvageSum], ROW()-ROWS(Table1[])))</f>
        <v>0</v>
      </c>
      <c r="M1417" s="50" cm="1">
        <f t="array" ref="M1417">IF(ROW()&lt;=ROWS(Table1[]), INDEX(Table1[ExpSalv], ROW()), INDEX(Table2[ExpSalv], ROW()-ROWS(Table1[])))</f>
        <v>0</v>
      </c>
      <c r="N1417" t="str" cm="1">
        <f t="array" ref="N1417">IF(ROW()&lt;=ROWS(Table1[]), INDEX(Table1[Agency], ROW()), INDEX(Table2[Agency], ROW()-ROWS(Table1[])))</f>
        <v>CDFW</v>
      </c>
      <c r="O1417" cm="1">
        <f t="array" ref="O1417">IF(ROW()&lt;=ROWS(Table1[]), INDEX(Table1[Notes], ROW()), INDEX(Table2[Comments], ROW()-ROWS(Table1[])))</f>
        <v>0</v>
      </c>
    </row>
    <row r="1418" spans="1:15" x14ac:dyDescent="0.25">
      <c r="A1418" cm="1">
        <f t="array" ref="A1418">IF(ROW()&lt;=ROWS(Table1[]), INDEX(Table1[SurveyNo], ROW()), INDEX(Table2[SurveyNo], ROW()-ROWS(Table1[])))</f>
        <v>1</v>
      </c>
      <c r="B1418" s="77" cm="1">
        <f t="array" ref="B1418">IF(ROW()&lt;=ROWS(Table1[]), INDEX(Table1[Date], ROW()), INDEX(Table2[Date], ROW()-ROWS(Table1[])))</f>
        <v>45665</v>
      </c>
      <c r="C1418" cm="1">
        <f t="array" ref="C1418">IF(ROW()&lt;=ROWS(Table1[]), INDEX(Table1[SampleID], ROW()), INDEX(Table2[SampleID], ROW()-ROWS(Table1[])))</f>
        <v>0</v>
      </c>
      <c r="D1418" t="str" cm="1">
        <f t="array" ref="D1418">IF(ROW()&lt;=ROWS(Table1[]), INDEX(Table1[Survey], ROW()), INDEX(Table2[Survey], ROW()-ROWS(Table1[])))</f>
        <v>Bay Study</v>
      </c>
      <c r="E1418" cm="1">
        <f t="array" ref="E1418">IF(ROW()&lt;=ROWS(Table1[]), INDEX(Table1[Station Code], ROW()), INDEX(Table2[Station], ROW()-ROWS(Table1[])))</f>
        <v>108</v>
      </c>
      <c r="F1418" t="str" cm="1">
        <f t="array" ref="F1418">IF(ROW()&lt;=ROWS(Table1[]), INDEX(Table1[Region], ROW()), INDEX(Table2[Region], ROW()-ROWS(Table1[])))</f>
        <v>Bay</v>
      </c>
      <c r="G1418" cm="1">
        <f t="array" ref="G1418">IF(ROW()&lt;=ROWS(Table1[]), INDEX(Table1[Subregion], ROW()), INDEX(Table2[Subregion], ROW()-ROWS(Table1[])))</f>
        <v>0</v>
      </c>
      <c r="H1418" t="str" cm="1">
        <f t="array" ref="H1418">IF(ROW()&lt;=ROWS(Table1[]), INDEX(Table1[Stratum], ROW()), INDEX(Table2[Stratum], ROW()-ROWS(Table1[])))</f>
        <v>Bay</v>
      </c>
      <c r="I1418" cm="1">
        <f t="array" ref="I1418">IF(ROW()&lt;=ROWS(Table1[]), INDEX(Table1[Fork Length], ROW()), INDEX(Table2[Length], ROW()-ROWS(Table1[])))</f>
        <v>54</v>
      </c>
      <c r="J1418" cm="1">
        <f t="array" ref="J1418">IF(ROW()&lt;=ROWS(Table1[]), INDEX(Table1[Catch], ROW()), INDEX(Table2[Frequency], ROW()-ROWS(Table1[])))</f>
        <v>1</v>
      </c>
      <c r="K1418" t="str" cm="1">
        <f t="array" ref="K1418">IF(ROW()&lt;=ROWS(Table1[]), INDEX(Table1[Life Stage], ROW()), INDEX(Table2[Life Stage], ROW()-ROWS(Table1[])))</f>
        <v>Juvenile</v>
      </c>
      <c r="L1418" s="50" cm="1">
        <f t="array" ref="L1418">IF(ROW()&lt;=ROWS(Table1[]), INDEX(Table1[SalvageSum], ROW()), INDEX(Table2[SalvageSum], ROW()-ROWS(Table1[])))</f>
        <v>0</v>
      </c>
      <c r="M1418" s="50" cm="1">
        <f t="array" ref="M1418">IF(ROW()&lt;=ROWS(Table1[]), INDEX(Table1[ExpSalv], ROW()), INDEX(Table2[ExpSalv], ROW()-ROWS(Table1[])))</f>
        <v>0</v>
      </c>
      <c r="N1418" t="str" cm="1">
        <f t="array" ref="N1418">IF(ROW()&lt;=ROWS(Table1[]), INDEX(Table1[Agency], ROW()), INDEX(Table2[Agency], ROW()-ROWS(Table1[])))</f>
        <v>CDFW</v>
      </c>
      <c r="O1418" cm="1">
        <f t="array" ref="O1418">IF(ROW()&lt;=ROWS(Table1[]), INDEX(Table1[Notes], ROW()), INDEX(Table2[Comments], ROW()-ROWS(Table1[])))</f>
        <v>0</v>
      </c>
    </row>
    <row r="1419" spans="1:15" x14ac:dyDescent="0.25">
      <c r="A1419" cm="1">
        <f t="array" ref="A1419">IF(ROW()&lt;=ROWS(Table1[]), INDEX(Table1[SurveyNo], ROW()), INDEX(Table2[SurveyNo], ROW()-ROWS(Table1[])))</f>
        <v>1</v>
      </c>
      <c r="B1419" s="77" cm="1">
        <f t="array" ref="B1419">IF(ROW()&lt;=ROWS(Table1[]), INDEX(Table1[Date], ROW()), INDEX(Table2[Date], ROW()-ROWS(Table1[])))</f>
        <v>45665</v>
      </c>
      <c r="C1419" cm="1">
        <f t="array" ref="C1419">IF(ROW()&lt;=ROWS(Table1[]), INDEX(Table1[SampleID], ROW()), INDEX(Table2[SampleID], ROW()-ROWS(Table1[])))</f>
        <v>0</v>
      </c>
      <c r="D1419" t="str" cm="1">
        <f t="array" ref="D1419">IF(ROW()&lt;=ROWS(Table1[]), INDEX(Table1[Survey], ROW()), INDEX(Table2[Survey], ROW()-ROWS(Table1[])))</f>
        <v>Bay Study</v>
      </c>
      <c r="E1419" cm="1">
        <f t="array" ref="E1419">IF(ROW()&lt;=ROWS(Table1[]), INDEX(Table1[Station Code], ROW()), INDEX(Table2[Station], ROW()-ROWS(Table1[])))</f>
        <v>108</v>
      </c>
      <c r="F1419" t="str" cm="1">
        <f t="array" ref="F1419">IF(ROW()&lt;=ROWS(Table1[]), INDEX(Table1[Region], ROW()), INDEX(Table2[Region], ROW()-ROWS(Table1[])))</f>
        <v>Bay</v>
      </c>
      <c r="G1419" cm="1">
        <f t="array" ref="G1419">IF(ROW()&lt;=ROWS(Table1[]), INDEX(Table1[Subregion], ROW()), INDEX(Table2[Subregion], ROW()-ROWS(Table1[])))</f>
        <v>0</v>
      </c>
      <c r="H1419" t="str" cm="1">
        <f t="array" ref="H1419">IF(ROW()&lt;=ROWS(Table1[]), INDEX(Table1[Stratum], ROW()), INDEX(Table2[Stratum], ROW()-ROWS(Table1[])))</f>
        <v>Bay</v>
      </c>
      <c r="I1419" cm="1">
        <f t="array" ref="I1419">IF(ROW()&lt;=ROWS(Table1[]), INDEX(Table1[Fork Length], ROW()), INDEX(Table2[Length], ROW()-ROWS(Table1[])))</f>
        <v>55</v>
      </c>
      <c r="J1419" cm="1">
        <f t="array" ref="J1419">IF(ROW()&lt;=ROWS(Table1[]), INDEX(Table1[Catch], ROW()), INDEX(Table2[Frequency], ROW()-ROWS(Table1[])))</f>
        <v>1</v>
      </c>
      <c r="K1419" t="str" cm="1">
        <f t="array" ref="K1419">IF(ROW()&lt;=ROWS(Table1[]), INDEX(Table1[Life Stage], ROW()), INDEX(Table2[Life Stage], ROW()-ROWS(Table1[])))</f>
        <v>Juvenile</v>
      </c>
      <c r="L1419" s="50" cm="1">
        <f t="array" ref="L1419">IF(ROW()&lt;=ROWS(Table1[]), INDEX(Table1[SalvageSum], ROW()), INDEX(Table2[SalvageSum], ROW()-ROWS(Table1[])))</f>
        <v>0</v>
      </c>
      <c r="M1419" s="50" cm="1">
        <f t="array" ref="M1419">IF(ROW()&lt;=ROWS(Table1[]), INDEX(Table1[ExpSalv], ROW()), INDEX(Table2[ExpSalv], ROW()-ROWS(Table1[])))</f>
        <v>0</v>
      </c>
      <c r="N1419" t="str" cm="1">
        <f t="array" ref="N1419">IF(ROW()&lt;=ROWS(Table1[]), INDEX(Table1[Agency], ROW()), INDEX(Table2[Agency], ROW()-ROWS(Table1[])))</f>
        <v>CDFW</v>
      </c>
      <c r="O1419" cm="1">
        <f t="array" ref="O1419">IF(ROW()&lt;=ROWS(Table1[]), INDEX(Table1[Notes], ROW()), INDEX(Table2[Comments], ROW()-ROWS(Table1[])))</f>
        <v>0</v>
      </c>
    </row>
    <row r="1420" spans="1:15" x14ac:dyDescent="0.25">
      <c r="A1420" cm="1">
        <f t="array" ref="A1420">IF(ROW()&lt;=ROWS(Table1[]), INDEX(Table1[SurveyNo], ROW()), INDEX(Table2[SurveyNo], ROW()-ROWS(Table1[])))</f>
        <v>1</v>
      </c>
      <c r="B1420" s="77" cm="1">
        <f t="array" ref="B1420">IF(ROW()&lt;=ROWS(Table1[]), INDEX(Table1[Date], ROW()), INDEX(Table2[Date], ROW()-ROWS(Table1[])))</f>
        <v>45671</v>
      </c>
      <c r="C1420" cm="1">
        <f t="array" ref="C1420">IF(ROW()&lt;=ROWS(Table1[]), INDEX(Table1[SampleID], ROW()), INDEX(Table2[SampleID], ROW()-ROWS(Table1[])))</f>
        <v>0</v>
      </c>
      <c r="D1420" t="str" cm="1">
        <f t="array" ref="D1420">IF(ROW()&lt;=ROWS(Table1[]), INDEX(Table1[Survey], ROW()), INDEX(Table2[Survey], ROW()-ROWS(Table1[])))</f>
        <v>Bay Study</v>
      </c>
      <c r="E1420" cm="1">
        <f t="array" ref="E1420">IF(ROW()&lt;=ROWS(Table1[]), INDEX(Table1[Station Code], ROW()), INDEX(Table2[Station], ROW()-ROWS(Table1[])))</f>
        <v>108</v>
      </c>
      <c r="F1420" t="str" cm="1">
        <f t="array" ref="F1420">IF(ROW()&lt;=ROWS(Table1[]), INDEX(Table1[Region], ROW()), INDEX(Table2[Region], ROW()-ROWS(Table1[])))</f>
        <v>Bay</v>
      </c>
      <c r="G1420" cm="1">
        <f t="array" ref="G1420">IF(ROW()&lt;=ROWS(Table1[]), INDEX(Table1[Subregion], ROW()), INDEX(Table2[Subregion], ROW()-ROWS(Table1[])))</f>
        <v>0</v>
      </c>
      <c r="H1420" t="str" cm="1">
        <f t="array" ref="H1420">IF(ROW()&lt;=ROWS(Table1[]), INDEX(Table1[Stratum], ROW()), INDEX(Table2[Stratum], ROW()-ROWS(Table1[])))</f>
        <v>Bay</v>
      </c>
      <c r="I1420" cm="1">
        <f t="array" ref="I1420">IF(ROW()&lt;=ROWS(Table1[]), INDEX(Table1[Fork Length], ROW()), INDEX(Table2[Length], ROW()-ROWS(Table1[])))</f>
        <v>57</v>
      </c>
      <c r="J1420" cm="1">
        <f t="array" ref="J1420">IF(ROW()&lt;=ROWS(Table1[]), INDEX(Table1[Catch], ROW()), INDEX(Table2[Frequency], ROW()-ROWS(Table1[])))</f>
        <v>1</v>
      </c>
      <c r="K1420" t="str" cm="1">
        <f t="array" ref="K1420">IF(ROW()&lt;=ROWS(Table1[]), INDEX(Table1[Life Stage], ROW()), INDEX(Table2[Life Stage], ROW()-ROWS(Table1[])))</f>
        <v>Juvenile</v>
      </c>
      <c r="L1420" s="50" cm="1">
        <f t="array" ref="L1420">IF(ROW()&lt;=ROWS(Table1[]), INDEX(Table1[SalvageSum], ROW()), INDEX(Table2[SalvageSum], ROW()-ROWS(Table1[])))</f>
        <v>0</v>
      </c>
      <c r="M1420" s="50" cm="1">
        <f t="array" ref="M1420">IF(ROW()&lt;=ROWS(Table1[]), INDEX(Table1[ExpSalv], ROW()), INDEX(Table2[ExpSalv], ROW()-ROWS(Table1[])))</f>
        <v>0</v>
      </c>
      <c r="N1420" t="str" cm="1">
        <f t="array" ref="N1420">IF(ROW()&lt;=ROWS(Table1[]), INDEX(Table1[Agency], ROW()), INDEX(Table2[Agency], ROW()-ROWS(Table1[])))</f>
        <v>CDFW</v>
      </c>
      <c r="O1420" cm="1">
        <f t="array" ref="O1420">IF(ROW()&lt;=ROWS(Table1[]), INDEX(Table1[Notes], ROW()), INDEX(Table2[Comments], ROW()-ROWS(Table1[])))</f>
        <v>0</v>
      </c>
    </row>
    <row r="1421" spans="1:15" x14ac:dyDescent="0.25">
      <c r="A1421" cm="1">
        <f t="array" ref="A1421">IF(ROW()&lt;=ROWS(Table1[]), INDEX(Table1[SurveyNo], ROW()), INDEX(Table2[SurveyNo], ROW()-ROWS(Table1[])))</f>
        <v>1</v>
      </c>
      <c r="B1421" s="77" cm="1">
        <f t="array" ref="B1421">IF(ROW()&lt;=ROWS(Table1[]), INDEX(Table1[Date], ROW()), INDEX(Table2[Date], ROW()-ROWS(Table1[])))</f>
        <v>45672</v>
      </c>
      <c r="C1421" cm="1">
        <f t="array" ref="C1421">IF(ROW()&lt;=ROWS(Table1[]), INDEX(Table1[SampleID], ROW()), INDEX(Table2[SampleID], ROW()-ROWS(Table1[])))</f>
        <v>0</v>
      </c>
      <c r="D1421" t="str" cm="1">
        <f t="array" ref="D1421">IF(ROW()&lt;=ROWS(Table1[]), INDEX(Table1[Survey], ROW()), INDEX(Table2[Survey], ROW()-ROWS(Table1[])))</f>
        <v>Bay Study</v>
      </c>
      <c r="E1421" cm="1">
        <f t="array" ref="E1421">IF(ROW()&lt;=ROWS(Table1[]), INDEX(Table1[Station Code], ROW()), INDEX(Table2[Station], ROW()-ROWS(Table1[])))</f>
        <v>110</v>
      </c>
      <c r="F1421" t="str" cm="1">
        <f t="array" ref="F1421">IF(ROW()&lt;=ROWS(Table1[]), INDEX(Table1[Region], ROW()), INDEX(Table2[Region], ROW()-ROWS(Table1[])))</f>
        <v>Bay</v>
      </c>
      <c r="G1421" cm="1">
        <f t="array" ref="G1421">IF(ROW()&lt;=ROWS(Table1[]), INDEX(Table1[Subregion], ROW()), INDEX(Table2[Subregion], ROW()-ROWS(Table1[])))</f>
        <v>0</v>
      </c>
      <c r="H1421" t="str" cm="1">
        <f t="array" ref="H1421">IF(ROW()&lt;=ROWS(Table1[]), INDEX(Table1[Stratum], ROW()), INDEX(Table2[Stratum], ROW()-ROWS(Table1[])))</f>
        <v>Bay</v>
      </c>
      <c r="I1421" cm="1">
        <f t="array" ref="I1421">IF(ROW()&lt;=ROWS(Table1[]), INDEX(Table1[Fork Length], ROW()), INDEX(Table2[Length], ROW()-ROWS(Table1[])))</f>
        <v>61</v>
      </c>
      <c r="J1421" cm="1">
        <f t="array" ref="J1421">IF(ROW()&lt;=ROWS(Table1[]), INDEX(Table1[Catch], ROW()), INDEX(Table2[Frequency], ROW()-ROWS(Table1[])))</f>
        <v>1</v>
      </c>
      <c r="K1421" t="str" cm="1">
        <f t="array" ref="K1421">IF(ROW()&lt;=ROWS(Table1[]), INDEX(Table1[Life Stage], ROW()), INDEX(Table2[Life Stage], ROW()-ROWS(Table1[])))</f>
        <v>Juvenile</v>
      </c>
      <c r="L1421" s="50" cm="1">
        <f t="array" ref="L1421">IF(ROW()&lt;=ROWS(Table1[]), INDEX(Table1[SalvageSum], ROW()), INDEX(Table2[SalvageSum], ROW()-ROWS(Table1[])))</f>
        <v>0</v>
      </c>
      <c r="M1421" s="50" cm="1">
        <f t="array" ref="M1421">IF(ROW()&lt;=ROWS(Table1[]), INDEX(Table1[ExpSalv], ROW()), INDEX(Table2[ExpSalv], ROW()-ROWS(Table1[])))</f>
        <v>0</v>
      </c>
      <c r="N1421" t="str" cm="1">
        <f t="array" ref="N1421">IF(ROW()&lt;=ROWS(Table1[]), INDEX(Table1[Agency], ROW()), INDEX(Table2[Agency], ROW()-ROWS(Table1[])))</f>
        <v>CDFW</v>
      </c>
      <c r="O1421" cm="1">
        <f t="array" ref="O1421">IF(ROW()&lt;=ROWS(Table1[]), INDEX(Table1[Notes], ROW()), INDEX(Table2[Comments], ROW()-ROWS(Table1[])))</f>
        <v>0</v>
      </c>
    </row>
    <row r="1422" spans="1:15" x14ac:dyDescent="0.25">
      <c r="A1422" cm="1">
        <f t="array" ref="A1422">IF(ROW()&lt;=ROWS(Table1[]), INDEX(Table1[SurveyNo], ROW()), INDEX(Table2[SurveyNo], ROW()-ROWS(Table1[])))</f>
        <v>1</v>
      </c>
      <c r="B1422" s="77" cm="1">
        <f t="array" ref="B1422">IF(ROW()&lt;=ROWS(Table1[]), INDEX(Table1[Date], ROW()), INDEX(Table2[Date], ROW()-ROWS(Table1[])))</f>
        <v>45666</v>
      </c>
      <c r="C1422" cm="1">
        <f t="array" ref="C1422">IF(ROW()&lt;=ROWS(Table1[]), INDEX(Table1[SampleID], ROW()), INDEX(Table2[SampleID], ROW()-ROWS(Table1[])))</f>
        <v>0</v>
      </c>
      <c r="D1422" t="str" cm="1">
        <f t="array" ref="D1422">IF(ROW()&lt;=ROWS(Table1[]), INDEX(Table1[Survey], ROW()), INDEX(Table2[Survey], ROW()-ROWS(Table1[])))</f>
        <v>Bay Study</v>
      </c>
      <c r="E1422" cm="1">
        <f t="array" ref="E1422">IF(ROW()&lt;=ROWS(Table1[]), INDEX(Table1[Station Code], ROW()), INDEX(Table2[Station], ROW()-ROWS(Table1[])))</f>
        <v>110</v>
      </c>
      <c r="F1422" t="str" cm="1">
        <f t="array" ref="F1422">IF(ROW()&lt;=ROWS(Table1[]), INDEX(Table1[Region], ROW()), INDEX(Table2[Region], ROW()-ROWS(Table1[])))</f>
        <v>Bay</v>
      </c>
      <c r="G1422" cm="1">
        <f t="array" ref="G1422">IF(ROW()&lt;=ROWS(Table1[]), INDEX(Table1[Subregion], ROW()), INDEX(Table2[Subregion], ROW()-ROWS(Table1[])))</f>
        <v>0</v>
      </c>
      <c r="H1422" t="str" cm="1">
        <f t="array" ref="H1422">IF(ROW()&lt;=ROWS(Table1[]), INDEX(Table1[Stratum], ROW()), INDEX(Table2[Stratum], ROW()-ROWS(Table1[])))</f>
        <v>Bay</v>
      </c>
      <c r="I1422" cm="1">
        <f t="array" ref="I1422">IF(ROW()&lt;=ROWS(Table1[]), INDEX(Table1[Fork Length], ROW()), INDEX(Table2[Length], ROW()-ROWS(Table1[])))</f>
        <v>65</v>
      </c>
      <c r="J1422" cm="1">
        <f t="array" ref="J1422">IF(ROW()&lt;=ROWS(Table1[]), INDEX(Table1[Catch], ROW()), INDEX(Table2[Frequency], ROW()-ROWS(Table1[])))</f>
        <v>2</v>
      </c>
      <c r="K1422" t="str" cm="1">
        <f t="array" ref="K1422">IF(ROW()&lt;=ROWS(Table1[]), INDEX(Table1[Life Stage], ROW()), INDEX(Table2[Life Stage], ROW()-ROWS(Table1[])))</f>
        <v>Juvenile</v>
      </c>
      <c r="L1422" s="50" cm="1">
        <f t="array" ref="L1422">IF(ROW()&lt;=ROWS(Table1[]), INDEX(Table1[SalvageSum], ROW()), INDEX(Table2[SalvageSum], ROW()-ROWS(Table1[])))</f>
        <v>0</v>
      </c>
      <c r="M1422" s="50" cm="1">
        <f t="array" ref="M1422">IF(ROW()&lt;=ROWS(Table1[]), INDEX(Table1[ExpSalv], ROW()), INDEX(Table2[ExpSalv], ROW()-ROWS(Table1[])))</f>
        <v>0</v>
      </c>
      <c r="N1422" t="str" cm="1">
        <f t="array" ref="N1422">IF(ROW()&lt;=ROWS(Table1[]), INDEX(Table1[Agency], ROW()), INDEX(Table2[Agency], ROW()-ROWS(Table1[])))</f>
        <v>CDFW</v>
      </c>
      <c r="O1422" cm="1">
        <f t="array" ref="O1422">IF(ROW()&lt;=ROWS(Table1[]), INDEX(Table1[Notes], ROW()), INDEX(Table2[Comments], ROW()-ROWS(Table1[])))</f>
        <v>0</v>
      </c>
    </row>
    <row r="1423" spans="1:15" x14ac:dyDescent="0.25">
      <c r="A1423" cm="1">
        <f t="array" ref="A1423">IF(ROW()&lt;=ROWS(Table1[]), INDEX(Table1[SurveyNo], ROW()), INDEX(Table2[SurveyNo], ROW()-ROWS(Table1[])))</f>
        <v>1</v>
      </c>
      <c r="B1423" s="77" cm="1">
        <f t="array" ref="B1423">IF(ROW()&lt;=ROWS(Table1[]), INDEX(Table1[Date], ROW()), INDEX(Table2[Date], ROW()-ROWS(Table1[])))</f>
        <v>45665</v>
      </c>
      <c r="C1423" cm="1">
        <f t="array" ref="C1423">IF(ROW()&lt;=ROWS(Table1[]), INDEX(Table1[SampleID], ROW()), INDEX(Table2[SampleID], ROW()-ROWS(Table1[])))</f>
        <v>0</v>
      </c>
      <c r="D1423" t="str" cm="1">
        <f t="array" ref="D1423">IF(ROW()&lt;=ROWS(Table1[]), INDEX(Table1[Survey], ROW()), INDEX(Table2[Survey], ROW()-ROWS(Table1[])))</f>
        <v>Bay Study</v>
      </c>
      <c r="E1423" cm="1">
        <f t="array" ref="E1423">IF(ROW()&lt;=ROWS(Table1[]), INDEX(Table1[Station Code], ROW()), INDEX(Table2[Station], ROW()-ROWS(Table1[])))</f>
        <v>110</v>
      </c>
      <c r="F1423" t="str" cm="1">
        <f t="array" ref="F1423">IF(ROW()&lt;=ROWS(Table1[]), INDEX(Table1[Region], ROW()), INDEX(Table2[Region], ROW()-ROWS(Table1[])))</f>
        <v>Bay</v>
      </c>
      <c r="G1423" cm="1">
        <f t="array" ref="G1423">IF(ROW()&lt;=ROWS(Table1[]), INDEX(Table1[Subregion], ROW()), INDEX(Table2[Subregion], ROW()-ROWS(Table1[])))</f>
        <v>0</v>
      </c>
      <c r="H1423" t="str" cm="1">
        <f t="array" ref="H1423">IF(ROW()&lt;=ROWS(Table1[]), INDEX(Table1[Stratum], ROW()), INDEX(Table2[Stratum], ROW()-ROWS(Table1[])))</f>
        <v>Bay</v>
      </c>
      <c r="I1423" cm="1">
        <f t="array" ref="I1423">IF(ROW()&lt;=ROWS(Table1[]), INDEX(Table1[Fork Length], ROW()), INDEX(Table2[Length], ROW()-ROWS(Table1[])))</f>
        <v>66</v>
      </c>
      <c r="J1423" cm="1">
        <f t="array" ref="J1423">IF(ROW()&lt;=ROWS(Table1[]), INDEX(Table1[Catch], ROW()), INDEX(Table2[Frequency], ROW()-ROWS(Table1[])))</f>
        <v>1</v>
      </c>
      <c r="K1423" t="str" cm="1">
        <f t="array" ref="K1423">IF(ROW()&lt;=ROWS(Table1[]), INDEX(Table1[Life Stage], ROW()), INDEX(Table2[Life Stage], ROW()-ROWS(Table1[])))</f>
        <v>Juvenile</v>
      </c>
      <c r="L1423" s="50" cm="1">
        <f t="array" ref="L1423">IF(ROW()&lt;=ROWS(Table1[]), INDEX(Table1[SalvageSum], ROW()), INDEX(Table2[SalvageSum], ROW()-ROWS(Table1[])))</f>
        <v>0</v>
      </c>
      <c r="M1423" s="50" cm="1">
        <f t="array" ref="M1423">IF(ROW()&lt;=ROWS(Table1[]), INDEX(Table1[ExpSalv], ROW()), INDEX(Table2[ExpSalv], ROW()-ROWS(Table1[])))</f>
        <v>0</v>
      </c>
      <c r="N1423" t="str" cm="1">
        <f t="array" ref="N1423">IF(ROW()&lt;=ROWS(Table1[]), INDEX(Table1[Agency], ROW()), INDEX(Table2[Agency], ROW()-ROWS(Table1[])))</f>
        <v>CDFW</v>
      </c>
      <c r="O1423" cm="1">
        <f t="array" ref="O1423">IF(ROW()&lt;=ROWS(Table1[]), INDEX(Table1[Notes], ROW()), INDEX(Table2[Comments], ROW()-ROWS(Table1[])))</f>
        <v>0</v>
      </c>
    </row>
    <row r="1424" spans="1:15" x14ac:dyDescent="0.25">
      <c r="A1424" cm="1">
        <f t="array" ref="A1424">IF(ROW()&lt;=ROWS(Table1[]), INDEX(Table1[SurveyNo], ROW()), INDEX(Table2[SurveyNo], ROW()-ROWS(Table1[])))</f>
        <v>1</v>
      </c>
      <c r="B1424" s="77" cm="1">
        <f t="array" ref="B1424">IF(ROW()&lt;=ROWS(Table1[]), INDEX(Table1[Date], ROW()), INDEX(Table2[Date], ROW()-ROWS(Table1[])))</f>
        <v>45665</v>
      </c>
      <c r="C1424" cm="1">
        <f t="array" ref="C1424">IF(ROW()&lt;=ROWS(Table1[]), INDEX(Table1[SampleID], ROW()), INDEX(Table2[SampleID], ROW()-ROWS(Table1[])))</f>
        <v>0</v>
      </c>
      <c r="D1424" t="str" cm="1">
        <f t="array" ref="D1424">IF(ROW()&lt;=ROWS(Table1[]), INDEX(Table1[Survey], ROW()), INDEX(Table2[Survey], ROW()-ROWS(Table1[])))</f>
        <v>Bay Study</v>
      </c>
      <c r="E1424" cm="1">
        <f t="array" ref="E1424">IF(ROW()&lt;=ROWS(Table1[]), INDEX(Table1[Station Code], ROW()), INDEX(Table2[Station], ROW()-ROWS(Table1[])))</f>
        <v>140</v>
      </c>
      <c r="F1424" t="str" cm="1">
        <f t="array" ref="F1424">IF(ROW()&lt;=ROWS(Table1[]), INDEX(Table1[Region], ROW()), INDEX(Table2[Region], ROW()-ROWS(Table1[])))</f>
        <v>Bay</v>
      </c>
      <c r="G1424" cm="1">
        <f t="array" ref="G1424">IF(ROW()&lt;=ROWS(Table1[]), INDEX(Table1[Subregion], ROW()), INDEX(Table2[Subregion], ROW()-ROWS(Table1[])))</f>
        <v>0</v>
      </c>
      <c r="H1424" t="str" cm="1">
        <f t="array" ref="H1424">IF(ROW()&lt;=ROWS(Table1[]), INDEX(Table1[Stratum], ROW()), INDEX(Table2[Stratum], ROW()-ROWS(Table1[])))</f>
        <v>Bay</v>
      </c>
      <c r="I1424" cm="1">
        <f t="array" ref="I1424">IF(ROW()&lt;=ROWS(Table1[]), INDEX(Table1[Fork Length], ROW()), INDEX(Table2[Length], ROW()-ROWS(Table1[])))</f>
        <v>56</v>
      </c>
      <c r="J1424" cm="1">
        <f t="array" ref="J1424">IF(ROW()&lt;=ROWS(Table1[]), INDEX(Table1[Catch], ROW()), INDEX(Table2[Frequency], ROW()-ROWS(Table1[])))</f>
        <v>1</v>
      </c>
      <c r="K1424" t="str" cm="1">
        <f t="array" ref="K1424">IF(ROW()&lt;=ROWS(Table1[]), INDEX(Table1[Life Stage], ROW()), INDEX(Table2[Life Stage], ROW()-ROWS(Table1[])))</f>
        <v>Juvenile</v>
      </c>
      <c r="L1424" s="50" cm="1">
        <f t="array" ref="L1424">IF(ROW()&lt;=ROWS(Table1[]), INDEX(Table1[SalvageSum], ROW()), INDEX(Table2[SalvageSum], ROW()-ROWS(Table1[])))</f>
        <v>0</v>
      </c>
      <c r="M1424" s="50" cm="1">
        <f t="array" ref="M1424">IF(ROW()&lt;=ROWS(Table1[]), INDEX(Table1[ExpSalv], ROW()), INDEX(Table2[ExpSalv], ROW()-ROWS(Table1[])))</f>
        <v>0</v>
      </c>
      <c r="N1424" t="str" cm="1">
        <f t="array" ref="N1424">IF(ROW()&lt;=ROWS(Table1[]), INDEX(Table1[Agency], ROW()), INDEX(Table2[Agency], ROW()-ROWS(Table1[])))</f>
        <v>CDFW</v>
      </c>
      <c r="O1424" cm="1">
        <f t="array" ref="O1424">IF(ROW()&lt;=ROWS(Table1[]), INDEX(Table1[Notes], ROW()), INDEX(Table2[Comments], ROW()-ROWS(Table1[])))</f>
        <v>0</v>
      </c>
    </row>
    <row r="1425" spans="1:15" x14ac:dyDescent="0.25">
      <c r="A1425" cm="1">
        <f t="array" ref="A1425">IF(ROW()&lt;=ROWS(Table1[]), INDEX(Table1[SurveyNo], ROW()), INDEX(Table2[SurveyNo], ROW()-ROWS(Table1[])))</f>
        <v>1</v>
      </c>
      <c r="B1425" s="77" cm="1">
        <f t="array" ref="B1425">IF(ROW()&lt;=ROWS(Table1[]), INDEX(Table1[Date], ROW()), INDEX(Table2[Date], ROW()-ROWS(Table1[])))</f>
        <v>45672</v>
      </c>
      <c r="C1425" cm="1">
        <f t="array" ref="C1425">IF(ROW()&lt;=ROWS(Table1[]), INDEX(Table1[SampleID], ROW()), INDEX(Table2[SampleID], ROW()-ROWS(Table1[])))</f>
        <v>0</v>
      </c>
      <c r="D1425" t="str" cm="1">
        <f t="array" ref="D1425">IF(ROW()&lt;=ROWS(Table1[]), INDEX(Table1[Survey], ROW()), INDEX(Table2[Survey], ROW()-ROWS(Table1[])))</f>
        <v>Bay Study</v>
      </c>
      <c r="E1425" cm="1">
        <f t="array" ref="E1425">IF(ROW()&lt;=ROWS(Table1[]), INDEX(Table1[Station Code], ROW()), INDEX(Table2[Station], ROW()-ROWS(Table1[])))</f>
        <v>140</v>
      </c>
      <c r="F1425" t="str" cm="1">
        <f t="array" ref="F1425">IF(ROW()&lt;=ROWS(Table1[]), INDEX(Table1[Region], ROW()), INDEX(Table2[Region], ROW()-ROWS(Table1[])))</f>
        <v>Bay</v>
      </c>
      <c r="G1425" cm="1">
        <f t="array" ref="G1425">IF(ROW()&lt;=ROWS(Table1[]), INDEX(Table1[Subregion], ROW()), INDEX(Table2[Subregion], ROW()-ROWS(Table1[])))</f>
        <v>0</v>
      </c>
      <c r="H1425" t="str" cm="1">
        <f t="array" ref="H1425">IF(ROW()&lt;=ROWS(Table1[]), INDEX(Table1[Stratum], ROW()), INDEX(Table2[Stratum], ROW()-ROWS(Table1[])))</f>
        <v>Bay</v>
      </c>
      <c r="I1425" cm="1">
        <f t="array" ref="I1425">IF(ROW()&lt;=ROWS(Table1[]), INDEX(Table1[Fork Length], ROW()), INDEX(Table2[Length], ROW()-ROWS(Table1[])))</f>
        <v>67</v>
      </c>
      <c r="J1425" cm="1">
        <f t="array" ref="J1425">IF(ROW()&lt;=ROWS(Table1[]), INDEX(Table1[Catch], ROW()), INDEX(Table2[Frequency], ROW()-ROWS(Table1[])))</f>
        <v>1</v>
      </c>
      <c r="K1425" t="str" cm="1">
        <f t="array" ref="K1425">IF(ROW()&lt;=ROWS(Table1[]), INDEX(Table1[Life Stage], ROW()), INDEX(Table2[Life Stage], ROW()-ROWS(Table1[])))</f>
        <v>Juvenile</v>
      </c>
      <c r="L1425" s="50" cm="1">
        <f t="array" ref="L1425">IF(ROW()&lt;=ROWS(Table1[]), INDEX(Table1[SalvageSum], ROW()), INDEX(Table2[SalvageSum], ROW()-ROWS(Table1[])))</f>
        <v>0</v>
      </c>
      <c r="M1425" s="50" cm="1">
        <f t="array" ref="M1425">IF(ROW()&lt;=ROWS(Table1[]), INDEX(Table1[ExpSalv], ROW()), INDEX(Table2[ExpSalv], ROW()-ROWS(Table1[])))</f>
        <v>0</v>
      </c>
      <c r="N1425" t="str" cm="1">
        <f t="array" ref="N1425">IF(ROW()&lt;=ROWS(Table1[]), INDEX(Table1[Agency], ROW()), INDEX(Table2[Agency], ROW()-ROWS(Table1[])))</f>
        <v>CDFW</v>
      </c>
      <c r="O1425" cm="1">
        <f t="array" ref="O1425">IF(ROW()&lt;=ROWS(Table1[]), INDEX(Table1[Notes], ROW()), INDEX(Table2[Comments], ROW()-ROWS(Table1[])))</f>
        <v>0</v>
      </c>
    </row>
    <row r="1426" spans="1:15" x14ac:dyDescent="0.25">
      <c r="A1426" cm="1">
        <f t="array" ref="A1426">IF(ROW()&lt;=ROWS(Table1[]), INDEX(Table1[SurveyNo], ROW()), INDEX(Table2[SurveyNo], ROW()-ROWS(Table1[])))</f>
        <v>1</v>
      </c>
      <c r="B1426" s="77" cm="1">
        <f t="array" ref="B1426">IF(ROW()&lt;=ROWS(Table1[]), INDEX(Table1[Date], ROW()), INDEX(Table2[Date], ROW()-ROWS(Table1[])))</f>
        <v>45671</v>
      </c>
      <c r="C1426" cm="1">
        <f t="array" ref="C1426">IF(ROW()&lt;=ROWS(Table1[]), INDEX(Table1[SampleID], ROW()), INDEX(Table2[SampleID], ROW()-ROWS(Table1[])))</f>
        <v>0</v>
      </c>
      <c r="D1426" t="str" cm="1">
        <f t="array" ref="D1426">IF(ROW()&lt;=ROWS(Table1[]), INDEX(Table1[Survey], ROW()), INDEX(Table2[Survey], ROW()-ROWS(Table1[])))</f>
        <v>Bay Study</v>
      </c>
      <c r="E1426" cm="1">
        <f t="array" ref="E1426">IF(ROW()&lt;=ROWS(Table1[]), INDEX(Table1[Station Code], ROW()), INDEX(Table2[Station], ROW()-ROWS(Table1[])))</f>
        <v>140</v>
      </c>
      <c r="F1426" t="str" cm="1">
        <f t="array" ref="F1426">IF(ROW()&lt;=ROWS(Table1[]), INDEX(Table1[Region], ROW()), INDEX(Table2[Region], ROW()-ROWS(Table1[])))</f>
        <v>Bay</v>
      </c>
      <c r="G1426" cm="1">
        <f t="array" ref="G1426">IF(ROW()&lt;=ROWS(Table1[]), INDEX(Table1[Subregion], ROW()), INDEX(Table2[Subregion], ROW()-ROWS(Table1[])))</f>
        <v>0</v>
      </c>
      <c r="H1426" t="str" cm="1">
        <f t="array" ref="H1426">IF(ROW()&lt;=ROWS(Table1[]), INDEX(Table1[Stratum], ROW()), INDEX(Table2[Stratum], ROW()-ROWS(Table1[])))</f>
        <v>Bay</v>
      </c>
      <c r="I1426" cm="1">
        <f t="array" ref="I1426">IF(ROW()&lt;=ROWS(Table1[]), INDEX(Table1[Fork Length], ROW()), INDEX(Table2[Length], ROW()-ROWS(Table1[])))</f>
        <v>63</v>
      </c>
      <c r="J1426" cm="1">
        <f t="array" ref="J1426">IF(ROW()&lt;=ROWS(Table1[]), INDEX(Table1[Catch], ROW()), INDEX(Table2[Frequency], ROW()-ROWS(Table1[])))</f>
        <v>1</v>
      </c>
      <c r="K1426" t="str" cm="1">
        <f t="array" ref="K1426">IF(ROW()&lt;=ROWS(Table1[]), INDEX(Table1[Life Stage], ROW()), INDEX(Table2[Life Stage], ROW()-ROWS(Table1[])))</f>
        <v>Juvenile</v>
      </c>
      <c r="L1426" s="50" cm="1">
        <f t="array" ref="L1426">IF(ROW()&lt;=ROWS(Table1[]), INDEX(Table1[SalvageSum], ROW()), INDEX(Table2[SalvageSum], ROW()-ROWS(Table1[])))</f>
        <v>0</v>
      </c>
      <c r="M1426" s="50" cm="1">
        <f t="array" ref="M1426">IF(ROW()&lt;=ROWS(Table1[]), INDEX(Table1[ExpSalv], ROW()), INDEX(Table2[ExpSalv], ROW()-ROWS(Table1[])))</f>
        <v>0</v>
      </c>
      <c r="N1426" t="str" cm="1">
        <f t="array" ref="N1426">IF(ROW()&lt;=ROWS(Table1[]), INDEX(Table1[Agency], ROW()), INDEX(Table2[Agency], ROW()-ROWS(Table1[])))</f>
        <v>CDFW</v>
      </c>
      <c r="O1426" cm="1">
        <f t="array" ref="O1426">IF(ROW()&lt;=ROWS(Table1[]), INDEX(Table1[Notes], ROW()), INDEX(Table2[Comments], ROW()-ROWS(Table1[])))</f>
        <v>0</v>
      </c>
    </row>
    <row r="1427" spans="1:15" x14ac:dyDescent="0.25">
      <c r="A1427" cm="1">
        <f t="array" ref="A1427">IF(ROW()&lt;=ROWS(Table1[]), INDEX(Table1[SurveyNo], ROW()), INDEX(Table2[SurveyNo], ROW()-ROWS(Table1[])))</f>
        <v>1</v>
      </c>
      <c r="B1427" s="77" cm="1">
        <f t="array" ref="B1427">IF(ROW()&lt;=ROWS(Table1[]), INDEX(Table1[Date], ROW()), INDEX(Table2[Date], ROW()-ROWS(Table1[])))</f>
        <v>45665</v>
      </c>
      <c r="C1427" cm="1">
        <f t="array" ref="C1427">IF(ROW()&lt;=ROWS(Table1[]), INDEX(Table1[SampleID], ROW()), INDEX(Table2[SampleID], ROW()-ROWS(Table1[])))</f>
        <v>0</v>
      </c>
      <c r="D1427" t="str" cm="1">
        <f t="array" ref="D1427">IF(ROW()&lt;=ROWS(Table1[]), INDEX(Table1[Survey], ROW()), INDEX(Table2[Survey], ROW()-ROWS(Table1[])))</f>
        <v>Bay Study</v>
      </c>
      <c r="E1427" cm="1">
        <f t="array" ref="E1427">IF(ROW()&lt;=ROWS(Table1[]), INDEX(Table1[Station Code], ROW()), INDEX(Table2[Station], ROW()-ROWS(Table1[])))</f>
        <v>215</v>
      </c>
      <c r="F1427" t="str" cm="1">
        <f t="array" ref="F1427">IF(ROW()&lt;=ROWS(Table1[]), INDEX(Table1[Region], ROW()), INDEX(Table2[Region], ROW()-ROWS(Table1[])))</f>
        <v>Bay</v>
      </c>
      <c r="G1427" cm="1">
        <f t="array" ref="G1427">IF(ROW()&lt;=ROWS(Table1[]), INDEX(Table1[Subregion], ROW()), INDEX(Table2[Subregion], ROW()-ROWS(Table1[])))</f>
        <v>0</v>
      </c>
      <c r="H1427" t="str" cm="1">
        <f t="array" ref="H1427">IF(ROW()&lt;=ROWS(Table1[]), INDEX(Table1[Stratum], ROW()), INDEX(Table2[Stratum], ROW()-ROWS(Table1[])))</f>
        <v>Bay</v>
      </c>
      <c r="I1427" cm="1">
        <f t="array" ref="I1427">IF(ROW()&lt;=ROWS(Table1[]), INDEX(Table1[Fork Length], ROW()), INDEX(Table2[Length], ROW()-ROWS(Table1[])))</f>
        <v>71</v>
      </c>
      <c r="J1427" cm="1">
        <f t="array" ref="J1427">IF(ROW()&lt;=ROWS(Table1[]), INDEX(Table1[Catch], ROW()), INDEX(Table2[Frequency], ROW()-ROWS(Table1[])))</f>
        <v>1</v>
      </c>
      <c r="K1427" t="str" cm="1">
        <f t="array" ref="K1427">IF(ROW()&lt;=ROWS(Table1[]), INDEX(Table1[Life Stage], ROW()), INDEX(Table2[Life Stage], ROW()-ROWS(Table1[])))</f>
        <v>Juvenile</v>
      </c>
      <c r="L1427" s="50" cm="1">
        <f t="array" ref="L1427">IF(ROW()&lt;=ROWS(Table1[]), INDEX(Table1[SalvageSum], ROW()), INDEX(Table2[SalvageSum], ROW()-ROWS(Table1[])))</f>
        <v>0</v>
      </c>
      <c r="M1427" s="50" cm="1">
        <f t="array" ref="M1427">IF(ROW()&lt;=ROWS(Table1[]), INDEX(Table1[ExpSalv], ROW()), INDEX(Table2[ExpSalv], ROW()-ROWS(Table1[])))</f>
        <v>0</v>
      </c>
      <c r="N1427" t="str" cm="1">
        <f t="array" ref="N1427">IF(ROW()&lt;=ROWS(Table1[]), INDEX(Table1[Agency], ROW()), INDEX(Table2[Agency], ROW()-ROWS(Table1[])))</f>
        <v>CDFW</v>
      </c>
      <c r="O1427" cm="1">
        <f t="array" ref="O1427">IF(ROW()&lt;=ROWS(Table1[]), INDEX(Table1[Notes], ROW()), INDEX(Table2[Comments], ROW()-ROWS(Table1[])))</f>
        <v>0</v>
      </c>
    </row>
    <row r="1428" spans="1:15" x14ac:dyDescent="0.25">
      <c r="A1428" cm="1">
        <f t="array" ref="A1428">IF(ROW()&lt;=ROWS(Table1[]), INDEX(Table1[SurveyNo], ROW()), INDEX(Table2[SurveyNo], ROW()-ROWS(Table1[])))</f>
        <v>1</v>
      </c>
      <c r="B1428" s="77" cm="1">
        <f t="array" ref="B1428">IF(ROW()&lt;=ROWS(Table1[]), INDEX(Table1[Date], ROW()), INDEX(Table2[Date], ROW()-ROWS(Table1[])))</f>
        <v>45665</v>
      </c>
      <c r="C1428" cm="1">
        <f t="array" ref="C1428">IF(ROW()&lt;=ROWS(Table1[]), INDEX(Table1[SampleID], ROW()), INDEX(Table2[SampleID], ROW()-ROWS(Table1[])))</f>
        <v>0</v>
      </c>
      <c r="D1428" t="str" cm="1">
        <f t="array" ref="D1428">IF(ROW()&lt;=ROWS(Table1[]), INDEX(Table1[Survey], ROW()), INDEX(Table2[Survey], ROW()-ROWS(Table1[])))</f>
        <v>Bay Study</v>
      </c>
      <c r="E1428" cm="1">
        <f t="array" ref="E1428">IF(ROW()&lt;=ROWS(Table1[]), INDEX(Table1[Station Code], ROW()), INDEX(Table2[Station], ROW()-ROWS(Table1[])))</f>
        <v>215</v>
      </c>
      <c r="F1428" t="str" cm="1">
        <f t="array" ref="F1428">IF(ROW()&lt;=ROWS(Table1[]), INDEX(Table1[Region], ROW()), INDEX(Table2[Region], ROW()-ROWS(Table1[])))</f>
        <v>Bay</v>
      </c>
      <c r="G1428" cm="1">
        <f t="array" ref="G1428">IF(ROW()&lt;=ROWS(Table1[]), INDEX(Table1[Subregion], ROW()), INDEX(Table2[Subregion], ROW()-ROWS(Table1[])))</f>
        <v>0</v>
      </c>
      <c r="H1428" t="str" cm="1">
        <f t="array" ref="H1428">IF(ROW()&lt;=ROWS(Table1[]), INDEX(Table1[Stratum], ROW()), INDEX(Table2[Stratum], ROW()-ROWS(Table1[])))</f>
        <v>Bay</v>
      </c>
      <c r="I1428" cm="1">
        <f t="array" ref="I1428">IF(ROW()&lt;=ROWS(Table1[]), INDEX(Table1[Fork Length], ROW()), INDEX(Table2[Length], ROW()-ROWS(Table1[])))</f>
        <v>63</v>
      </c>
      <c r="J1428" cm="1">
        <f t="array" ref="J1428">IF(ROW()&lt;=ROWS(Table1[]), INDEX(Table1[Catch], ROW()), INDEX(Table2[Frequency], ROW()-ROWS(Table1[])))</f>
        <v>1</v>
      </c>
      <c r="K1428" t="str" cm="1">
        <f t="array" ref="K1428">IF(ROW()&lt;=ROWS(Table1[]), INDEX(Table1[Life Stage], ROW()), INDEX(Table2[Life Stage], ROW()-ROWS(Table1[])))</f>
        <v>Juvenile</v>
      </c>
      <c r="L1428" s="50" cm="1">
        <f t="array" ref="L1428">IF(ROW()&lt;=ROWS(Table1[]), INDEX(Table1[SalvageSum], ROW()), INDEX(Table2[SalvageSum], ROW()-ROWS(Table1[])))</f>
        <v>0</v>
      </c>
      <c r="M1428" s="50" cm="1">
        <f t="array" ref="M1428">IF(ROW()&lt;=ROWS(Table1[]), INDEX(Table1[ExpSalv], ROW()), INDEX(Table2[ExpSalv], ROW()-ROWS(Table1[])))</f>
        <v>0</v>
      </c>
      <c r="N1428" t="str" cm="1">
        <f t="array" ref="N1428">IF(ROW()&lt;=ROWS(Table1[]), INDEX(Table1[Agency], ROW()), INDEX(Table2[Agency], ROW()-ROWS(Table1[])))</f>
        <v>CDFW</v>
      </c>
      <c r="O1428" cm="1">
        <f t="array" ref="O1428">IF(ROW()&lt;=ROWS(Table1[]), INDEX(Table1[Notes], ROW()), INDEX(Table2[Comments], ROW()-ROWS(Table1[])))</f>
        <v>0</v>
      </c>
    </row>
    <row r="1429" spans="1:15" x14ac:dyDescent="0.25">
      <c r="A1429" cm="1">
        <f t="array" ref="A1429">IF(ROW()&lt;=ROWS(Table1[]), INDEX(Table1[SurveyNo], ROW()), INDEX(Table2[SurveyNo], ROW()-ROWS(Table1[])))</f>
        <v>1</v>
      </c>
      <c r="B1429" s="77" cm="1">
        <f t="array" ref="B1429">IF(ROW()&lt;=ROWS(Table1[]), INDEX(Table1[Date], ROW()), INDEX(Table2[Date], ROW()-ROWS(Table1[])))</f>
        <v>45665</v>
      </c>
      <c r="C1429" cm="1">
        <f t="array" ref="C1429">IF(ROW()&lt;=ROWS(Table1[]), INDEX(Table1[SampleID], ROW()), INDEX(Table2[SampleID], ROW()-ROWS(Table1[])))</f>
        <v>0</v>
      </c>
      <c r="D1429" t="str" cm="1">
        <f t="array" ref="D1429">IF(ROW()&lt;=ROWS(Table1[]), INDEX(Table1[Survey], ROW()), INDEX(Table2[Survey], ROW()-ROWS(Table1[])))</f>
        <v>Bay Study</v>
      </c>
      <c r="E1429" cm="1">
        <f t="array" ref="E1429">IF(ROW()&lt;=ROWS(Table1[]), INDEX(Table1[Station Code], ROW()), INDEX(Table2[Station], ROW()-ROWS(Table1[])))</f>
        <v>243</v>
      </c>
      <c r="F1429" t="str" cm="1">
        <f t="array" ref="F1429">IF(ROW()&lt;=ROWS(Table1[]), INDEX(Table1[Region], ROW()), INDEX(Table2[Region], ROW()-ROWS(Table1[])))</f>
        <v>Bay</v>
      </c>
      <c r="G1429" cm="1">
        <f t="array" ref="G1429">IF(ROW()&lt;=ROWS(Table1[]), INDEX(Table1[Subregion], ROW()), INDEX(Table2[Subregion], ROW()-ROWS(Table1[])))</f>
        <v>0</v>
      </c>
      <c r="H1429" t="str" cm="1">
        <f t="array" ref="H1429">IF(ROW()&lt;=ROWS(Table1[]), INDEX(Table1[Stratum], ROW()), INDEX(Table2[Stratum], ROW()-ROWS(Table1[])))</f>
        <v>Bay</v>
      </c>
      <c r="I1429" cm="1">
        <f t="array" ref="I1429">IF(ROW()&lt;=ROWS(Table1[]), INDEX(Table1[Fork Length], ROW()), INDEX(Table2[Length], ROW()-ROWS(Table1[])))</f>
        <v>66</v>
      </c>
      <c r="J1429" cm="1">
        <f t="array" ref="J1429">IF(ROW()&lt;=ROWS(Table1[]), INDEX(Table1[Catch], ROW()), INDEX(Table2[Frequency], ROW()-ROWS(Table1[])))</f>
        <v>1</v>
      </c>
      <c r="K1429" t="str" cm="1">
        <f t="array" ref="K1429">IF(ROW()&lt;=ROWS(Table1[]), INDEX(Table1[Life Stage], ROW()), INDEX(Table2[Life Stage], ROW()-ROWS(Table1[])))</f>
        <v>Juvenile</v>
      </c>
      <c r="L1429" s="50" cm="1">
        <f t="array" ref="L1429">IF(ROW()&lt;=ROWS(Table1[]), INDEX(Table1[SalvageSum], ROW()), INDEX(Table2[SalvageSum], ROW()-ROWS(Table1[])))</f>
        <v>0</v>
      </c>
      <c r="M1429" s="50" cm="1">
        <f t="array" ref="M1429">IF(ROW()&lt;=ROWS(Table1[]), INDEX(Table1[ExpSalv], ROW()), INDEX(Table2[ExpSalv], ROW()-ROWS(Table1[])))</f>
        <v>0</v>
      </c>
      <c r="N1429" t="str" cm="1">
        <f t="array" ref="N1429">IF(ROW()&lt;=ROWS(Table1[]), INDEX(Table1[Agency], ROW()), INDEX(Table2[Agency], ROW()-ROWS(Table1[])))</f>
        <v>CDFW</v>
      </c>
      <c r="O1429" cm="1">
        <f t="array" ref="O1429">IF(ROW()&lt;=ROWS(Table1[]), INDEX(Table1[Notes], ROW()), INDEX(Table2[Comments], ROW()-ROWS(Table1[])))</f>
        <v>0</v>
      </c>
    </row>
    <row r="1430" spans="1:15" x14ac:dyDescent="0.25">
      <c r="A1430" cm="1">
        <f t="array" ref="A1430">IF(ROW()&lt;=ROWS(Table1[]), INDEX(Table1[SurveyNo], ROW()), INDEX(Table2[SurveyNo], ROW()-ROWS(Table1[])))</f>
        <v>1</v>
      </c>
      <c r="B1430" s="77" cm="1">
        <f t="array" ref="B1430">IF(ROW()&lt;=ROWS(Table1[]), INDEX(Table1[Date], ROW()), INDEX(Table2[Date], ROW()-ROWS(Table1[])))</f>
        <v>45672</v>
      </c>
      <c r="C1430" cm="1">
        <f t="array" ref="C1430">IF(ROW()&lt;=ROWS(Table1[]), INDEX(Table1[SampleID], ROW()), INDEX(Table2[SampleID], ROW()-ROWS(Table1[])))</f>
        <v>0</v>
      </c>
      <c r="D1430" t="str" cm="1">
        <f t="array" ref="D1430">IF(ROW()&lt;=ROWS(Table1[]), INDEX(Table1[Survey], ROW()), INDEX(Table2[Survey], ROW()-ROWS(Table1[])))</f>
        <v>Bay Study</v>
      </c>
      <c r="E1430" cm="1">
        <f t="array" ref="E1430">IF(ROW()&lt;=ROWS(Table1[]), INDEX(Table1[Station Code], ROW()), INDEX(Table2[Station], ROW()-ROWS(Table1[])))</f>
        <v>243</v>
      </c>
      <c r="F1430" t="str" cm="1">
        <f t="array" ref="F1430">IF(ROW()&lt;=ROWS(Table1[]), INDEX(Table1[Region], ROW()), INDEX(Table2[Region], ROW()-ROWS(Table1[])))</f>
        <v>Bay</v>
      </c>
      <c r="G1430" cm="1">
        <f t="array" ref="G1430">IF(ROW()&lt;=ROWS(Table1[]), INDEX(Table1[Subregion], ROW()), INDEX(Table2[Subregion], ROW()-ROWS(Table1[])))</f>
        <v>0</v>
      </c>
      <c r="H1430" t="str" cm="1">
        <f t="array" ref="H1430">IF(ROW()&lt;=ROWS(Table1[]), INDEX(Table1[Stratum], ROW()), INDEX(Table2[Stratum], ROW()-ROWS(Table1[])))</f>
        <v>Bay</v>
      </c>
      <c r="I1430" cm="1">
        <f t="array" ref="I1430">IF(ROW()&lt;=ROWS(Table1[]), INDEX(Table1[Fork Length], ROW()), INDEX(Table2[Length], ROW()-ROWS(Table1[])))</f>
        <v>65</v>
      </c>
      <c r="J1430" cm="1">
        <f t="array" ref="J1430">IF(ROW()&lt;=ROWS(Table1[]), INDEX(Table1[Catch], ROW()), INDEX(Table2[Frequency], ROW()-ROWS(Table1[])))</f>
        <v>1</v>
      </c>
      <c r="K1430" t="str" cm="1">
        <f t="array" ref="K1430">IF(ROW()&lt;=ROWS(Table1[]), INDEX(Table1[Life Stage], ROW()), INDEX(Table2[Life Stage], ROW()-ROWS(Table1[])))</f>
        <v>Juvenile</v>
      </c>
      <c r="L1430" s="50" cm="1">
        <f t="array" ref="L1430">IF(ROW()&lt;=ROWS(Table1[]), INDEX(Table1[SalvageSum], ROW()), INDEX(Table2[SalvageSum], ROW()-ROWS(Table1[])))</f>
        <v>0</v>
      </c>
      <c r="M1430" s="50" cm="1">
        <f t="array" ref="M1430">IF(ROW()&lt;=ROWS(Table1[]), INDEX(Table1[ExpSalv], ROW()), INDEX(Table2[ExpSalv], ROW()-ROWS(Table1[])))</f>
        <v>0</v>
      </c>
      <c r="N1430" t="str" cm="1">
        <f t="array" ref="N1430">IF(ROW()&lt;=ROWS(Table1[]), INDEX(Table1[Agency], ROW()), INDEX(Table2[Agency], ROW()-ROWS(Table1[])))</f>
        <v>CDFW</v>
      </c>
      <c r="O1430" cm="1">
        <f t="array" ref="O1430">IF(ROW()&lt;=ROWS(Table1[]), INDEX(Table1[Notes], ROW()), INDEX(Table2[Comments], ROW()-ROWS(Table1[])))</f>
        <v>0</v>
      </c>
    </row>
    <row r="1431" spans="1:15" x14ac:dyDescent="0.25">
      <c r="A1431" cm="1">
        <f t="array" ref="A1431">IF(ROW()&lt;=ROWS(Table1[]), INDEX(Table1[SurveyNo], ROW()), INDEX(Table2[SurveyNo], ROW()-ROWS(Table1[])))</f>
        <v>1</v>
      </c>
      <c r="B1431" s="77" cm="1">
        <f t="array" ref="B1431">IF(ROW()&lt;=ROWS(Table1[]), INDEX(Table1[Date], ROW()), INDEX(Table2[Date], ROW()-ROWS(Table1[])))</f>
        <v>45671</v>
      </c>
      <c r="C1431" cm="1">
        <f t="array" ref="C1431">IF(ROW()&lt;=ROWS(Table1[]), INDEX(Table1[SampleID], ROW()), INDEX(Table2[SampleID], ROW()-ROWS(Table1[])))</f>
        <v>0</v>
      </c>
      <c r="D1431" t="str" cm="1">
        <f t="array" ref="D1431">IF(ROW()&lt;=ROWS(Table1[]), INDEX(Table1[Survey], ROW()), INDEX(Table2[Survey], ROW()-ROWS(Table1[])))</f>
        <v>Bay Study</v>
      </c>
      <c r="E1431" cm="1">
        <f t="array" ref="E1431">IF(ROW()&lt;=ROWS(Table1[]), INDEX(Table1[Station Code], ROW()), INDEX(Table2[Station], ROW()-ROWS(Table1[])))</f>
        <v>243</v>
      </c>
      <c r="F1431" t="str" cm="1">
        <f t="array" ref="F1431">IF(ROW()&lt;=ROWS(Table1[]), INDEX(Table1[Region], ROW()), INDEX(Table2[Region], ROW()-ROWS(Table1[])))</f>
        <v>Bay</v>
      </c>
      <c r="G1431" cm="1">
        <f t="array" ref="G1431">IF(ROW()&lt;=ROWS(Table1[]), INDEX(Table1[Subregion], ROW()), INDEX(Table2[Subregion], ROW()-ROWS(Table1[])))</f>
        <v>0</v>
      </c>
      <c r="H1431" t="str" cm="1">
        <f t="array" ref="H1431">IF(ROW()&lt;=ROWS(Table1[]), INDEX(Table1[Stratum], ROW()), INDEX(Table2[Stratum], ROW()-ROWS(Table1[])))</f>
        <v>Bay</v>
      </c>
      <c r="I1431" cm="1">
        <f t="array" ref="I1431">IF(ROW()&lt;=ROWS(Table1[]), INDEX(Table1[Fork Length], ROW()), INDEX(Table2[Length], ROW()-ROWS(Table1[])))</f>
        <v>64</v>
      </c>
      <c r="J1431" cm="1">
        <f t="array" ref="J1431">IF(ROW()&lt;=ROWS(Table1[]), INDEX(Table1[Catch], ROW()), INDEX(Table2[Frequency], ROW()-ROWS(Table1[])))</f>
        <v>2</v>
      </c>
      <c r="K1431" t="str" cm="1">
        <f t="array" ref="K1431">IF(ROW()&lt;=ROWS(Table1[]), INDEX(Table1[Life Stage], ROW()), INDEX(Table2[Life Stage], ROW()-ROWS(Table1[])))</f>
        <v>Juvenile</v>
      </c>
      <c r="L1431" s="50" cm="1">
        <f t="array" ref="L1431">IF(ROW()&lt;=ROWS(Table1[]), INDEX(Table1[SalvageSum], ROW()), INDEX(Table2[SalvageSum], ROW()-ROWS(Table1[])))</f>
        <v>0</v>
      </c>
      <c r="M1431" s="50" cm="1">
        <f t="array" ref="M1431">IF(ROW()&lt;=ROWS(Table1[]), INDEX(Table1[ExpSalv], ROW()), INDEX(Table2[ExpSalv], ROW()-ROWS(Table1[])))</f>
        <v>0</v>
      </c>
      <c r="N1431" t="str" cm="1">
        <f t="array" ref="N1431">IF(ROW()&lt;=ROWS(Table1[]), INDEX(Table1[Agency], ROW()), INDEX(Table2[Agency], ROW()-ROWS(Table1[])))</f>
        <v>CDFW</v>
      </c>
      <c r="O1431" cm="1">
        <f t="array" ref="O1431">IF(ROW()&lt;=ROWS(Table1[]), INDEX(Table1[Notes], ROW()), INDEX(Table2[Comments], ROW()-ROWS(Table1[])))</f>
        <v>0</v>
      </c>
    </row>
    <row r="1432" spans="1:15" x14ac:dyDescent="0.25">
      <c r="A1432" cm="1">
        <f t="array" ref="A1432">IF(ROW()&lt;=ROWS(Table1[]), INDEX(Table1[SurveyNo], ROW()), INDEX(Table2[SurveyNo], ROW()-ROWS(Table1[])))</f>
        <v>1</v>
      </c>
      <c r="B1432" s="77" cm="1">
        <f t="array" ref="B1432">IF(ROW()&lt;=ROWS(Table1[]), INDEX(Table1[Date], ROW()), INDEX(Table2[Date], ROW()-ROWS(Table1[])))</f>
        <v>45666</v>
      </c>
      <c r="C1432" cm="1">
        <f t="array" ref="C1432">IF(ROW()&lt;=ROWS(Table1[]), INDEX(Table1[SampleID], ROW()), INDEX(Table2[SampleID], ROW()-ROWS(Table1[])))</f>
        <v>0</v>
      </c>
      <c r="D1432" t="str" cm="1">
        <f t="array" ref="D1432">IF(ROW()&lt;=ROWS(Table1[]), INDEX(Table1[Survey], ROW()), INDEX(Table2[Survey], ROW()-ROWS(Table1[])))</f>
        <v>Bay Study</v>
      </c>
      <c r="E1432" cm="1">
        <f t="array" ref="E1432">IF(ROW()&lt;=ROWS(Table1[]), INDEX(Table1[Station Code], ROW()), INDEX(Table2[Station], ROW()-ROWS(Table1[])))</f>
        <v>243</v>
      </c>
      <c r="F1432" t="str" cm="1">
        <f t="array" ref="F1432">IF(ROW()&lt;=ROWS(Table1[]), INDEX(Table1[Region], ROW()), INDEX(Table2[Region], ROW()-ROWS(Table1[])))</f>
        <v>Bay</v>
      </c>
      <c r="G1432" cm="1">
        <f t="array" ref="G1432">IF(ROW()&lt;=ROWS(Table1[]), INDEX(Table1[Subregion], ROW()), INDEX(Table2[Subregion], ROW()-ROWS(Table1[])))</f>
        <v>0</v>
      </c>
      <c r="H1432" t="str" cm="1">
        <f t="array" ref="H1432">IF(ROW()&lt;=ROWS(Table1[]), INDEX(Table1[Stratum], ROW()), INDEX(Table2[Stratum], ROW()-ROWS(Table1[])))</f>
        <v>Bay</v>
      </c>
      <c r="I1432" cm="1">
        <f t="array" ref="I1432">IF(ROW()&lt;=ROWS(Table1[]), INDEX(Table1[Fork Length], ROW()), INDEX(Table2[Length], ROW()-ROWS(Table1[])))</f>
        <v>55</v>
      </c>
      <c r="J1432" cm="1">
        <f t="array" ref="J1432">IF(ROW()&lt;=ROWS(Table1[]), INDEX(Table1[Catch], ROW()), INDEX(Table2[Frequency], ROW()-ROWS(Table1[])))</f>
        <v>1</v>
      </c>
      <c r="K1432" t="str" cm="1">
        <f t="array" ref="K1432">IF(ROW()&lt;=ROWS(Table1[]), INDEX(Table1[Life Stage], ROW()), INDEX(Table2[Life Stage], ROW()-ROWS(Table1[])))</f>
        <v>Juvenile</v>
      </c>
      <c r="L1432" s="50" cm="1">
        <f t="array" ref="L1432">IF(ROW()&lt;=ROWS(Table1[]), INDEX(Table1[SalvageSum], ROW()), INDEX(Table2[SalvageSum], ROW()-ROWS(Table1[])))</f>
        <v>0</v>
      </c>
      <c r="M1432" s="50" cm="1">
        <f t="array" ref="M1432">IF(ROW()&lt;=ROWS(Table1[]), INDEX(Table1[ExpSalv], ROW()), INDEX(Table2[ExpSalv], ROW()-ROWS(Table1[])))</f>
        <v>0</v>
      </c>
      <c r="N1432" t="str" cm="1">
        <f t="array" ref="N1432">IF(ROW()&lt;=ROWS(Table1[]), INDEX(Table1[Agency], ROW()), INDEX(Table2[Agency], ROW()-ROWS(Table1[])))</f>
        <v>CDFW</v>
      </c>
      <c r="O1432" cm="1">
        <f t="array" ref="O1432">IF(ROW()&lt;=ROWS(Table1[]), INDEX(Table1[Notes], ROW()), INDEX(Table2[Comments], ROW()-ROWS(Table1[])))</f>
        <v>0</v>
      </c>
    </row>
    <row r="1433" spans="1:15" x14ac:dyDescent="0.25">
      <c r="A1433" cm="1">
        <f t="array" ref="A1433">IF(ROW()&lt;=ROWS(Table1[]), INDEX(Table1[SurveyNo], ROW()), INDEX(Table2[SurveyNo], ROW()-ROWS(Table1[])))</f>
        <v>1</v>
      </c>
      <c r="B1433" s="77" cm="1">
        <f t="array" ref="B1433">IF(ROW()&lt;=ROWS(Table1[]), INDEX(Table1[Date], ROW()), INDEX(Table2[Date], ROW()-ROWS(Table1[])))</f>
        <v>45666</v>
      </c>
      <c r="C1433" cm="1">
        <f t="array" ref="C1433">IF(ROW()&lt;=ROWS(Table1[]), INDEX(Table1[SampleID], ROW()), INDEX(Table2[SampleID], ROW()-ROWS(Table1[])))</f>
        <v>0</v>
      </c>
      <c r="D1433" t="str" cm="1">
        <f t="array" ref="D1433">IF(ROW()&lt;=ROWS(Table1[]), INDEX(Table1[Survey], ROW()), INDEX(Table2[Survey], ROW()-ROWS(Table1[])))</f>
        <v>Bay Study</v>
      </c>
      <c r="E1433" cm="1">
        <f t="array" ref="E1433">IF(ROW()&lt;=ROWS(Table1[]), INDEX(Table1[Station Code], ROW()), INDEX(Table2[Station], ROW()-ROWS(Table1[])))</f>
        <v>317</v>
      </c>
      <c r="F1433" t="str" cm="1">
        <f t="array" ref="F1433">IF(ROW()&lt;=ROWS(Table1[]), INDEX(Table1[Region], ROW()), INDEX(Table2[Region], ROW()-ROWS(Table1[])))</f>
        <v>Bay</v>
      </c>
      <c r="G1433" cm="1">
        <f t="array" ref="G1433">IF(ROW()&lt;=ROWS(Table1[]), INDEX(Table1[Subregion], ROW()), INDEX(Table2[Subregion], ROW()-ROWS(Table1[])))</f>
        <v>0</v>
      </c>
      <c r="H1433" t="str" cm="1">
        <f t="array" ref="H1433">IF(ROW()&lt;=ROWS(Table1[]), INDEX(Table1[Stratum], ROW()), INDEX(Table2[Stratum], ROW()-ROWS(Table1[])))</f>
        <v>Bay</v>
      </c>
      <c r="I1433" cm="1">
        <f t="array" ref="I1433">IF(ROW()&lt;=ROWS(Table1[]), INDEX(Table1[Fork Length], ROW()), INDEX(Table2[Length], ROW()-ROWS(Table1[])))</f>
        <v>71</v>
      </c>
      <c r="J1433" cm="1">
        <f t="array" ref="J1433">IF(ROW()&lt;=ROWS(Table1[]), INDEX(Table1[Catch], ROW()), INDEX(Table2[Frequency], ROW()-ROWS(Table1[])))</f>
        <v>1</v>
      </c>
      <c r="K1433" t="str" cm="1">
        <f t="array" ref="K1433">IF(ROW()&lt;=ROWS(Table1[]), INDEX(Table1[Life Stage], ROW()), INDEX(Table2[Life Stage], ROW()-ROWS(Table1[])))</f>
        <v>Juvenile</v>
      </c>
      <c r="L1433" s="50" cm="1">
        <f t="array" ref="L1433">IF(ROW()&lt;=ROWS(Table1[]), INDEX(Table1[SalvageSum], ROW()), INDEX(Table2[SalvageSum], ROW()-ROWS(Table1[])))</f>
        <v>0</v>
      </c>
      <c r="M1433" s="50" cm="1">
        <f t="array" ref="M1433">IF(ROW()&lt;=ROWS(Table1[]), INDEX(Table1[ExpSalv], ROW()), INDEX(Table2[ExpSalv], ROW()-ROWS(Table1[])))</f>
        <v>0</v>
      </c>
      <c r="N1433" t="str" cm="1">
        <f t="array" ref="N1433">IF(ROW()&lt;=ROWS(Table1[]), INDEX(Table1[Agency], ROW()), INDEX(Table2[Agency], ROW()-ROWS(Table1[])))</f>
        <v>CDFW</v>
      </c>
      <c r="O1433" cm="1">
        <f t="array" ref="O1433">IF(ROW()&lt;=ROWS(Table1[]), INDEX(Table1[Notes], ROW()), INDEX(Table2[Comments], ROW()-ROWS(Table1[])))</f>
        <v>0</v>
      </c>
    </row>
    <row r="1434" spans="1:15" x14ac:dyDescent="0.25">
      <c r="A1434" cm="1">
        <f t="array" ref="A1434">IF(ROW()&lt;=ROWS(Table1[]), INDEX(Table1[SurveyNo], ROW()), INDEX(Table2[SurveyNo], ROW()-ROWS(Table1[])))</f>
        <v>1</v>
      </c>
      <c r="B1434" s="77" cm="1">
        <f t="array" ref="B1434">IF(ROW()&lt;=ROWS(Table1[]), INDEX(Table1[Date], ROW()), INDEX(Table2[Date], ROW()-ROWS(Table1[])))</f>
        <v>45665</v>
      </c>
      <c r="C1434" cm="1">
        <f t="array" ref="C1434">IF(ROW()&lt;=ROWS(Table1[]), INDEX(Table1[SampleID], ROW()), INDEX(Table2[SampleID], ROW()-ROWS(Table1[])))</f>
        <v>0</v>
      </c>
      <c r="D1434" t="str" cm="1">
        <f t="array" ref="D1434">IF(ROW()&lt;=ROWS(Table1[]), INDEX(Table1[Survey], ROW()), INDEX(Table2[Survey], ROW()-ROWS(Table1[])))</f>
        <v>Bay Study</v>
      </c>
      <c r="E1434" cm="1">
        <f t="array" ref="E1434">IF(ROW()&lt;=ROWS(Table1[]), INDEX(Table1[Station Code], ROW()), INDEX(Table2[Station], ROW()-ROWS(Table1[])))</f>
        <v>317</v>
      </c>
      <c r="F1434" t="str" cm="1">
        <f t="array" ref="F1434">IF(ROW()&lt;=ROWS(Table1[]), INDEX(Table1[Region], ROW()), INDEX(Table2[Region], ROW()-ROWS(Table1[])))</f>
        <v>Bay</v>
      </c>
      <c r="G1434" cm="1">
        <f t="array" ref="G1434">IF(ROW()&lt;=ROWS(Table1[]), INDEX(Table1[Subregion], ROW()), INDEX(Table2[Subregion], ROW()-ROWS(Table1[])))</f>
        <v>0</v>
      </c>
      <c r="H1434" t="str" cm="1">
        <f t="array" ref="H1434">IF(ROW()&lt;=ROWS(Table1[]), INDEX(Table1[Stratum], ROW()), INDEX(Table2[Stratum], ROW()-ROWS(Table1[])))</f>
        <v>Bay</v>
      </c>
      <c r="I1434" cm="1">
        <f t="array" ref="I1434">IF(ROW()&lt;=ROWS(Table1[]), INDEX(Table1[Fork Length], ROW()), INDEX(Table2[Length], ROW()-ROWS(Table1[])))</f>
        <v>66</v>
      </c>
      <c r="J1434" cm="1">
        <f t="array" ref="J1434">IF(ROW()&lt;=ROWS(Table1[]), INDEX(Table1[Catch], ROW()), INDEX(Table2[Frequency], ROW()-ROWS(Table1[])))</f>
        <v>1</v>
      </c>
      <c r="K1434" t="str" cm="1">
        <f t="array" ref="K1434">IF(ROW()&lt;=ROWS(Table1[]), INDEX(Table1[Life Stage], ROW()), INDEX(Table2[Life Stage], ROW()-ROWS(Table1[])))</f>
        <v>Juvenile</v>
      </c>
      <c r="L1434" s="50" cm="1">
        <f t="array" ref="L1434">IF(ROW()&lt;=ROWS(Table1[]), INDEX(Table1[SalvageSum], ROW()), INDEX(Table2[SalvageSum], ROW()-ROWS(Table1[])))</f>
        <v>0</v>
      </c>
      <c r="M1434" s="50" cm="1">
        <f t="array" ref="M1434">IF(ROW()&lt;=ROWS(Table1[]), INDEX(Table1[ExpSalv], ROW()), INDEX(Table2[ExpSalv], ROW()-ROWS(Table1[])))</f>
        <v>0</v>
      </c>
      <c r="N1434" t="str" cm="1">
        <f t="array" ref="N1434">IF(ROW()&lt;=ROWS(Table1[]), INDEX(Table1[Agency], ROW()), INDEX(Table2[Agency], ROW()-ROWS(Table1[])))</f>
        <v>CDFW</v>
      </c>
      <c r="O1434" cm="1">
        <f t="array" ref="O1434">IF(ROW()&lt;=ROWS(Table1[]), INDEX(Table1[Notes], ROW()), INDEX(Table2[Comments], ROW()-ROWS(Table1[])))</f>
        <v>0</v>
      </c>
    </row>
    <row r="1435" spans="1:15" x14ac:dyDescent="0.25">
      <c r="A1435" cm="1">
        <f t="array" ref="A1435">IF(ROW()&lt;=ROWS(Table1[]), INDEX(Table1[SurveyNo], ROW()), INDEX(Table2[SurveyNo], ROW()-ROWS(Table1[])))</f>
        <v>1</v>
      </c>
      <c r="B1435" s="77" cm="1">
        <f t="array" ref="B1435">IF(ROW()&lt;=ROWS(Table1[]), INDEX(Table1[Date], ROW()), INDEX(Table2[Date], ROW()-ROWS(Table1[])))</f>
        <v>45665</v>
      </c>
      <c r="C1435" cm="1">
        <f t="array" ref="C1435">IF(ROW()&lt;=ROWS(Table1[]), INDEX(Table1[SampleID], ROW()), INDEX(Table2[SampleID], ROW()-ROWS(Table1[])))</f>
        <v>0</v>
      </c>
      <c r="D1435" t="str" cm="1">
        <f t="array" ref="D1435">IF(ROW()&lt;=ROWS(Table1[]), INDEX(Table1[Survey], ROW()), INDEX(Table2[Survey], ROW()-ROWS(Table1[])))</f>
        <v>Bay Study</v>
      </c>
      <c r="E1435" cm="1">
        <f t="array" ref="E1435">IF(ROW()&lt;=ROWS(Table1[]), INDEX(Table1[Station Code], ROW()), INDEX(Table2[Station], ROW()-ROWS(Table1[])))</f>
        <v>320</v>
      </c>
      <c r="F1435" t="str" cm="1">
        <f t="array" ref="F1435">IF(ROW()&lt;=ROWS(Table1[]), INDEX(Table1[Region], ROW()), INDEX(Table2[Region], ROW()-ROWS(Table1[])))</f>
        <v>Far West</v>
      </c>
      <c r="G1435" cm="1">
        <f t="array" ref="G1435">IF(ROW()&lt;=ROWS(Table1[]), INDEX(Table1[Subregion], ROW()), INDEX(Table2[Subregion], ROW()-ROWS(Table1[])))</f>
        <v>0</v>
      </c>
      <c r="H1435" t="str" cm="1">
        <f t="array" ref="H1435">IF(ROW()&lt;=ROWS(Table1[]), INDEX(Table1[Stratum], ROW()), INDEX(Table2[Stratum], ROW()-ROWS(Table1[])))</f>
        <v>Western Delta</v>
      </c>
      <c r="I1435" cm="1">
        <f t="array" ref="I1435">IF(ROW()&lt;=ROWS(Table1[]), INDEX(Table1[Fork Length], ROW()), INDEX(Table2[Length], ROW()-ROWS(Table1[])))</f>
        <v>78</v>
      </c>
      <c r="J1435" cm="1">
        <f t="array" ref="J1435">IF(ROW()&lt;=ROWS(Table1[]), INDEX(Table1[Catch], ROW()), INDEX(Table2[Frequency], ROW()-ROWS(Table1[])))</f>
        <v>1</v>
      </c>
      <c r="K1435" t="str" cm="1">
        <f t="array" ref="K1435">IF(ROW()&lt;=ROWS(Table1[]), INDEX(Table1[Life Stage], ROW()), INDEX(Table2[Life Stage], ROW()-ROWS(Table1[])))</f>
        <v>Juvenile</v>
      </c>
      <c r="L1435" s="50" cm="1">
        <f t="array" ref="L1435">IF(ROW()&lt;=ROWS(Table1[]), INDEX(Table1[SalvageSum], ROW()), INDEX(Table2[SalvageSum], ROW()-ROWS(Table1[])))</f>
        <v>0</v>
      </c>
      <c r="M1435" s="50" cm="1">
        <f t="array" ref="M1435">IF(ROW()&lt;=ROWS(Table1[]), INDEX(Table1[ExpSalv], ROW()), INDEX(Table2[ExpSalv], ROW()-ROWS(Table1[])))</f>
        <v>0</v>
      </c>
      <c r="N1435" t="str" cm="1">
        <f t="array" ref="N1435">IF(ROW()&lt;=ROWS(Table1[]), INDEX(Table1[Agency], ROW()), INDEX(Table2[Agency], ROW()-ROWS(Table1[])))</f>
        <v>CDFW</v>
      </c>
      <c r="O1435" cm="1">
        <f t="array" ref="O1435">IF(ROW()&lt;=ROWS(Table1[]), INDEX(Table1[Notes], ROW()), INDEX(Table2[Comments], ROW()-ROWS(Table1[])))</f>
        <v>0</v>
      </c>
    </row>
    <row r="1436" spans="1:15" x14ac:dyDescent="0.25">
      <c r="A1436" cm="1">
        <f t="array" ref="A1436">IF(ROW()&lt;=ROWS(Table1[]), INDEX(Table1[SurveyNo], ROW()), INDEX(Table2[SurveyNo], ROW()-ROWS(Table1[])))</f>
        <v>1</v>
      </c>
      <c r="B1436" s="77" cm="1">
        <f t="array" ref="B1436">IF(ROW()&lt;=ROWS(Table1[]), INDEX(Table1[Date], ROW()), INDEX(Table2[Date], ROW()-ROWS(Table1[])))</f>
        <v>45672</v>
      </c>
      <c r="C1436" cm="1">
        <f t="array" ref="C1436">IF(ROW()&lt;=ROWS(Table1[]), INDEX(Table1[SampleID], ROW()), INDEX(Table2[SampleID], ROW()-ROWS(Table1[])))</f>
        <v>0</v>
      </c>
      <c r="D1436" t="str" cm="1">
        <f t="array" ref="D1436">IF(ROW()&lt;=ROWS(Table1[]), INDEX(Table1[Survey], ROW()), INDEX(Table2[Survey], ROW()-ROWS(Table1[])))</f>
        <v>Bay Study</v>
      </c>
      <c r="E1436" cm="1">
        <f t="array" ref="E1436">IF(ROW()&lt;=ROWS(Table1[]), INDEX(Table1[Station Code], ROW()), INDEX(Table2[Station], ROW()-ROWS(Table1[])))</f>
        <v>320</v>
      </c>
      <c r="F1436" t="str" cm="1">
        <f t="array" ref="F1436">IF(ROW()&lt;=ROWS(Table1[]), INDEX(Table1[Region], ROW()), INDEX(Table2[Region], ROW()-ROWS(Table1[])))</f>
        <v>Far West</v>
      </c>
      <c r="G1436" cm="1">
        <f t="array" ref="G1436">IF(ROW()&lt;=ROWS(Table1[]), INDEX(Table1[Subregion], ROW()), INDEX(Table2[Subregion], ROW()-ROWS(Table1[])))</f>
        <v>0</v>
      </c>
      <c r="H1436" t="str" cm="1">
        <f t="array" ref="H1436">IF(ROW()&lt;=ROWS(Table1[]), INDEX(Table1[Stratum], ROW()), INDEX(Table2[Stratum], ROW()-ROWS(Table1[])))</f>
        <v>Western Delta</v>
      </c>
      <c r="I1436" cm="1">
        <f t="array" ref="I1436">IF(ROW()&lt;=ROWS(Table1[]), INDEX(Table1[Fork Length], ROW()), INDEX(Table2[Length], ROW()-ROWS(Table1[])))</f>
        <v>64</v>
      </c>
      <c r="J1436" cm="1">
        <f t="array" ref="J1436">IF(ROW()&lt;=ROWS(Table1[]), INDEX(Table1[Catch], ROW()), INDEX(Table2[Frequency], ROW()-ROWS(Table1[])))</f>
        <v>1</v>
      </c>
      <c r="K1436" t="str" cm="1">
        <f t="array" ref="K1436">IF(ROW()&lt;=ROWS(Table1[]), INDEX(Table1[Life Stage], ROW()), INDEX(Table2[Life Stage], ROW()-ROWS(Table1[])))</f>
        <v>Juvenile</v>
      </c>
      <c r="L1436" s="50" cm="1">
        <f t="array" ref="L1436">IF(ROW()&lt;=ROWS(Table1[]), INDEX(Table1[SalvageSum], ROW()), INDEX(Table2[SalvageSum], ROW()-ROWS(Table1[])))</f>
        <v>0</v>
      </c>
      <c r="M1436" s="50" cm="1">
        <f t="array" ref="M1436">IF(ROW()&lt;=ROWS(Table1[]), INDEX(Table1[ExpSalv], ROW()), INDEX(Table2[ExpSalv], ROW()-ROWS(Table1[])))</f>
        <v>0</v>
      </c>
      <c r="N1436" t="str" cm="1">
        <f t="array" ref="N1436">IF(ROW()&lt;=ROWS(Table1[]), INDEX(Table1[Agency], ROW()), INDEX(Table2[Agency], ROW()-ROWS(Table1[])))</f>
        <v>CDFW</v>
      </c>
      <c r="O1436" cm="1">
        <f t="array" ref="O1436">IF(ROW()&lt;=ROWS(Table1[]), INDEX(Table1[Notes], ROW()), INDEX(Table2[Comments], ROW()-ROWS(Table1[])))</f>
        <v>0</v>
      </c>
    </row>
    <row r="1437" spans="1:15" x14ac:dyDescent="0.25">
      <c r="A1437" cm="1">
        <f t="array" ref="A1437">IF(ROW()&lt;=ROWS(Table1[]), INDEX(Table1[SurveyNo], ROW()), INDEX(Table2[SurveyNo], ROW()-ROWS(Table1[])))</f>
        <v>1</v>
      </c>
      <c r="B1437" s="77" cm="1">
        <f t="array" ref="B1437">IF(ROW()&lt;=ROWS(Table1[]), INDEX(Table1[Date], ROW()), INDEX(Table2[Date], ROW()-ROWS(Table1[])))</f>
        <v>45671</v>
      </c>
      <c r="C1437" cm="1">
        <f t="array" ref="C1437">IF(ROW()&lt;=ROWS(Table1[]), INDEX(Table1[SampleID], ROW()), INDEX(Table2[SampleID], ROW()-ROWS(Table1[])))</f>
        <v>0</v>
      </c>
      <c r="D1437" t="str" cm="1">
        <f t="array" ref="D1437">IF(ROW()&lt;=ROWS(Table1[]), INDEX(Table1[Survey], ROW()), INDEX(Table2[Survey], ROW()-ROWS(Table1[])))</f>
        <v>Bay Study</v>
      </c>
      <c r="E1437" cm="1">
        <f t="array" ref="E1437">IF(ROW()&lt;=ROWS(Table1[]), INDEX(Table1[Station Code], ROW()), INDEX(Table2[Station], ROW()-ROWS(Table1[])))</f>
        <v>321</v>
      </c>
      <c r="F1437" t="str" cm="1">
        <f t="array" ref="F1437">IF(ROW()&lt;=ROWS(Table1[]), INDEX(Table1[Region], ROW()), INDEX(Table2[Region], ROW()-ROWS(Table1[])))</f>
        <v>Bay</v>
      </c>
      <c r="G1437" cm="1">
        <f t="array" ref="G1437">IF(ROW()&lt;=ROWS(Table1[]), INDEX(Table1[Subregion], ROW()), INDEX(Table2[Subregion], ROW()-ROWS(Table1[])))</f>
        <v>0</v>
      </c>
      <c r="H1437" t="str" cm="1">
        <f t="array" ref="H1437">IF(ROW()&lt;=ROWS(Table1[]), INDEX(Table1[Stratum], ROW()), INDEX(Table2[Stratum], ROW()-ROWS(Table1[])))</f>
        <v>Bay</v>
      </c>
      <c r="I1437" cm="1">
        <f t="array" ref="I1437">IF(ROW()&lt;=ROWS(Table1[]), INDEX(Table1[Fork Length], ROW()), INDEX(Table2[Length], ROW()-ROWS(Table1[])))</f>
        <v>61</v>
      </c>
      <c r="J1437" cm="1">
        <f t="array" ref="J1437">IF(ROW()&lt;=ROWS(Table1[]), INDEX(Table1[Catch], ROW()), INDEX(Table2[Frequency], ROW()-ROWS(Table1[])))</f>
        <v>1</v>
      </c>
      <c r="K1437" t="str" cm="1">
        <f t="array" ref="K1437">IF(ROW()&lt;=ROWS(Table1[]), INDEX(Table1[Life Stage], ROW()), INDEX(Table2[Life Stage], ROW()-ROWS(Table1[])))</f>
        <v>Juvenile</v>
      </c>
      <c r="L1437" s="50" cm="1">
        <f t="array" ref="L1437">IF(ROW()&lt;=ROWS(Table1[]), INDEX(Table1[SalvageSum], ROW()), INDEX(Table2[SalvageSum], ROW()-ROWS(Table1[])))</f>
        <v>0</v>
      </c>
      <c r="M1437" s="50" cm="1">
        <f t="array" ref="M1437">IF(ROW()&lt;=ROWS(Table1[]), INDEX(Table1[ExpSalv], ROW()), INDEX(Table2[ExpSalv], ROW()-ROWS(Table1[])))</f>
        <v>0</v>
      </c>
      <c r="N1437" t="str" cm="1">
        <f t="array" ref="N1437">IF(ROW()&lt;=ROWS(Table1[]), INDEX(Table1[Agency], ROW()), INDEX(Table2[Agency], ROW()-ROWS(Table1[])))</f>
        <v>CDFW</v>
      </c>
      <c r="O1437" cm="1">
        <f t="array" ref="O1437">IF(ROW()&lt;=ROWS(Table1[]), INDEX(Table1[Notes], ROW()), INDEX(Table2[Comments], ROW()-ROWS(Table1[])))</f>
        <v>0</v>
      </c>
    </row>
    <row r="1438" spans="1:15" x14ac:dyDescent="0.25">
      <c r="A1438" cm="1">
        <f t="array" ref="A1438">IF(ROW()&lt;=ROWS(Table1[]), INDEX(Table1[SurveyNo], ROW()), INDEX(Table2[SurveyNo], ROW()-ROWS(Table1[])))</f>
        <v>1</v>
      </c>
      <c r="B1438" s="77" cm="1">
        <f t="array" ref="B1438">IF(ROW()&lt;=ROWS(Table1[]), INDEX(Table1[Date], ROW()), INDEX(Table2[Date], ROW()-ROWS(Table1[])))</f>
        <v>45672</v>
      </c>
      <c r="C1438" cm="1">
        <f t="array" ref="C1438">IF(ROW()&lt;=ROWS(Table1[]), INDEX(Table1[SampleID], ROW()), INDEX(Table2[SampleID], ROW()-ROWS(Table1[])))</f>
        <v>0</v>
      </c>
      <c r="D1438" t="str" cm="1">
        <f t="array" ref="D1438">IF(ROW()&lt;=ROWS(Table1[]), INDEX(Table1[Survey], ROW()), INDEX(Table2[Survey], ROW()-ROWS(Table1[])))</f>
        <v>Bay Study</v>
      </c>
      <c r="E1438" cm="1">
        <f t="array" ref="E1438">IF(ROW()&lt;=ROWS(Table1[]), INDEX(Table1[Station Code], ROW()), INDEX(Table2[Station], ROW()-ROWS(Table1[])))</f>
        <v>321</v>
      </c>
      <c r="F1438" t="str" cm="1">
        <f t="array" ref="F1438">IF(ROW()&lt;=ROWS(Table1[]), INDEX(Table1[Region], ROW()), INDEX(Table2[Region], ROW()-ROWS(Table1[])))</f>
        <v>Bay</v>
      </c>
      <c r="G1438" cm="1">
        <f t="array" ref="G1438">IF(ROW()&lt;=ROWS(Table1[]), INDEX(Table1[Subregion], ROW()), INDEX(Table2[Subregion], ROW()-ROWS(Table1[])))</f>
        <v>0</v>
      </c>
      <c r="H1438" t="str" cm="1">
        <f t="array" ref="H1438">IF(ROW()&lt;=ROWS(Table1[]), INDEX(Table1[Stratum], ROW()), INDEX(Table2[Stratum], ROW()-ROWS(Table1[])))</f>
        <v>Bay</v>
      </c>
      <c r="I1438" cm="1">
        <f t="array" ref="I1438">IF(ROW()&lt;=ROWS(Table1[]), INDEX(Table1[Fork Length], ROW()), INDEX(Table2[Length], ROW()-ROWS(Table1[])))</f>
        <v>63</v>
      </c>
      <c r="J1438" cm="1">
        <f t="array" ref="J1438">IF(ROW()&lt;=ROWS(Table1[]), INDEX(Table1[Catch], ROW()), INDEX(Table2[Frequency], ROW()-ROWS(Table1[])))</f>
        <v>1</v>
      </c>
      <c r="K1438" t="str" cm="1">
        <f t="array" ref="K1438">IF(ROW()&lt;=ROWS(Table1[]), INDEX(Table1[Life Stage], ROW()), INDEX(Table2[Life Stage], ROW()-ROWS(Table1[])))</f>
        <v>Juvenile</v>
      </c>
      <c r="L1438" s="50" cm="1">
        <f t="array" ref="L1438">IF(ROW()&lt;=ROWS(Table1[]), INDEX(Table1[SalvageSum], ROW()), INDEX(Table2[SalvageSum], ROW()-ROWS(Table1[])))</f>
        <v>0</v>
      </c>
      <c r="M1438" s="50" cm="1">
        <f t="array" ref="M1438">IF(ROW()&lt;=ROWS(Table1[]), INDEX(Table1[ExpSalv], ROW()), INDEX(Table2[ExpSalv], ROW()-ROWS(Table1[])))</f>
        <v>0</v>
      </c>
      <c r="N1438" t="str" cm="1">
        <f t="array" ref="N1438">IF(ROW()&lt;=ROWS(Table1[]), INDEX(Table1[Agency], ROW()), INDEX(Table2[Agency], ROW()-ROWS(Table1[])))</f>
        <v>CDFW</v>
      </c>
      <c r="O1438" cm="1">
        <f t="array" ref="O1438">IF(ROW()&lt;=ROWS(Table1[]), INDEX(Table1[Notes], ROW()), INDEX(Table2[Comments], ROW()-ROWS(Table1[])))</f>
        <v>0</v>
      </c>
    </row>
    <row r="1439" spans="1:15" x14ac:dyDescent="0.25">
      <c r="A1439" cm="1">
        <f t="array" ref="A1439">IF(ROW()&lt;=ROWS(Table1[]), INDEX(Table1[SurveyNo], ROW()), INDEX(Table2[SurveyNo], ROW()-ROWS(Table1[])))</f>
        <v>1</v>
      </c>
      <c r="B1439" s="77" cm="1">
        <f t="array" ref="B1439">IF(ROW()&lt;=ROWS(Table1[]), INDEX(Table1[Date], ROW()), INDEX(Table2[Date], ROW()-ROWS(Table1[])))</f>
        <v>45666</v>
      </c>
      <c r="C1439" cm="1">
        <f t="array" ref="C1439">IF(ROW()&lt;=ROWS(Table1[]), INDEX(Table1[SampleID], ROW()), INDEX(Table2[SampleID], ROW()-ROWS(Table1[])))</f>
        <v>0</v>
      </c>
      <c r="D1439" t="str" cm="1">
        <f t="array" ref="D1439">IF(ROW()&lt;=ROWS(Table1[]), INDEX(Table1[Survey], ROW()), INDEX(Table2[Survey], ROW()-ROWS(Table1[])))</f>
        <v>Bay Study</v>
      </c>
      <c r="E1439" cm="1">
        <f t="array" ref="E1439">IF(ROW()&lt;=ROWS(Table1[]), INDEX(Table1[Station Code], ROW()), INDEX(Table2[Station], ROW()-ROWS(Table1[])))</f>
        <v>321</v>
      </c>
      <c r="F1439" t="str" cm="1">
        <f t="array" ref="F1439">IF(ROW()&lt;=ROWS(Table1[]), INDEX(Table1[Region], ROW()), INDEX(Table2[Region], ROW()-ROWS(Table1[])))</f>
        <v>Bay</v>
      </c>
      <c r="G1439" cm="1">
        <f t="array" ref="G1439">IF(ROW()&lt;=ROWS(Table1[]), INDEX(Table1[Subregion], ROW()), INDEX(Table2[Subregion], ROW()-ROWS(Table1[])))</f>
        <v>0</v>
      </c>
      <c r="H1439" t="str" cm="1">
        <f t="array" ref="H1439">IF(ROW()&lt;=ROWS(Table1[]), INDEX(Table1[Stratum], ROW()), INDEX(Table2[Stratum], ROW()-ROWS(Table1[])))</f>
        <v>Bay</v>
      </c>
      <c r="I1439" cm="1">
        <f t="array" ref="I1439">IF(ROW()&lt;=ROWS(Table1[]), INDEX(Table1[Fork Length], ROW()), INDEX(Table2[Length], ROW()-ROWS(Table1[])))</f>
        <v>60</v>
      </c>
      <c r="J1439" cm="1">
        <f t="array" ref="J1439">IF(ROW()&lt;=ROWS(Table1[]), INDEX(Table1[Catch], ROW()), INDEX(Table2[Frequency], ROW()-ROWS(Table1[])))</f>
        <v>1</v>
      </c>
      <c r="K1439" t="str" cm="1">
        <f t="array" ref="K1439">IF(ROW()&lt;=ROWS(Table1[]), INDEX(Table1[Life Stage], ROW()), INDEX(Table2[Life Stage], ROW()-ROWS(Table1[])))</f>
        <v>Juvenile</v>
      </c>
      <c r="L1439" s="50" cm="1">
        <f t="array" ref="L1439">IF(ROW()&lt;=ROWS(Table1[]), INDEX(Table1[SalvageSum], ROW()), INDEX(Table2[SalvageSum], ROW()-ROWS(Table1[])))</f>
        <v>0</v>
      </c>
      <c r="M1439" s="50" cm="1">
        <f t="array" ref="M1439">IF(ROW()&lt;=ROWS(Table1[]), INDEX(Table1[ExpSalv], ROW()), INDEX(Table2[ExpSalv], ROW()-ROWS(Table1[])))</f>
        <v>0</v>
      </c>
      <c r="N1439" t="str" cm="1">
        <f t="array" ref="N1439">IF(ROW()&lt;=ROWS(Table1[]), INDEX(Table1[Agency], ROW()), INDEX(Table2[Agency], ROW()-ROWS(Table1[])))</f>
        <v>CDFW</v>
      </c>
      <c r="O1439" cm="1">
        <f t="array" ref="O1439">IF(ROW()&lt;=ROWS(Table1[]), INDEX(Table1[Notes], ROW()), INDEX(Table2[Comments], ROW()-ROWS(Table1[])))</f>
        <v>0</v>
      </c>
    </row>
    <row r="1440" spans="1:15" x14ac:dyDescent="0.25">
      <c r="A1440" cm="1">
        <f t="array" ref="A1440">IF(ROW()&lt;=ROWS(Table1[]), INDEX(Table1[SurveyNo], ROW()), INDEX(Table2[SurveyNo], ROW()-ROWS(Table1[])))</f>
        <v>1</v>
      </c>
      <c r="B1440" s="77" cm="1">
        <f t="array" ref="B1440">IF(ROW()&lt;=ROWS(Table1[]), INDEX(Table1[Date], ROW()), INDEX(Table2[Date], ROW()-ROWS(Table1[])))</f>
        <v>45666</v>
      </c>
      <c r="C1440" cm="1">
        <f t="array" ref="C1440">IF(ROW()&lt;=ROWS(Table1[]), INDEX(Table1[SampleID], ROW()), INDEX(Table2[SampleID], ROW()-ROWS(Table1[])))</f>
        <v>0</v>
      </c>
      <c r="D1440" t="str" cm="1">
        <f t="array" ref="D1440">IF(ROW()&lt;=ROWS(Table1[]), INDEX(Table1[Survey], ROW()), INDEX(Table2[Survey], ROW()-ROWS(Table1[])))</f>
        <v>Bay Study</v>
      </c>
      <c r="E1440" cm="1">
        <f t="array" ref="E1440">IF(ROW()&lt;=ROWS(Table1[]), INDEX(Table1[Station Code], ROW()), INDEX(Table2[Station], ROW()-ROWS(Table1[])))</f>
        <v>321</v>
      </c>
      <c r="F1440" t="str" cm="1">
        <f t="array" ref="F1440">IF(ROW()&lt;=ROWS(Table1[]), INDEX(Table1[Region], ROW()), INDEX(Table2[Region], ROW()-ROWS(Table1[])))</f>
        <v>Bay</v>
      </c>
      <c r="G1440" cm="1">
        <f t="array" ref="G1440">IF(ROW()&lt;=ROWS(Table1[]), INDEX(Table1[Subregion], ROW()), INDEX(Table2[Subregion], ROW()-ROWS(Table1[])))</f>
        <v>0</v>
      </c>
      <c r="H1440" t="str" cm="1">
        <f t="array" ref="H1440">IF(ROW()&lt;=ROWS(Table1[]), INDEX(Table1[Stratum], ROW()), INDEX(Table2[Stratum], ROW()-ROWS(Table1[])))</f>
        <v>Bay</v>
      </c>
      <c r="I1440" cm="1">
        <f t="array" ref="I1440">IF(ROW()&lt;=ROWS(Table1[]), INDEX(Table1[Fork Length], ROW()), INDEX(Table2[Length], ROW()-ROWS(Table1[])))</f>
        <v>55</v>
      </c>
      <c r="J1440" cm="1">
        <f t="array" ref="J1440">IF(ROW()&lt;=ROWS(Table1[]), INDEX(Table1[Catch], ROW()), INDEX(Table2[Frequency], ROW()-ROWS(Table1[])))</f>
        <v>1</v>
      </c>
      <c r="K1440" t="str" cm="1">
        <f t="array" ref="K1440">IF(ROW()&lt;=ROWS(Table1[]), INDEX(Table1[Life Stage], ROW()), INDEX(Table2[Life Stage], ROW()-ROWS(Table1[])))</f>
        <v>Juvenile</v>
      </c>
      <c r="L1440" s="50" cm="1">
        <f t="array" ref="L1440">IF(ROW()&lt;=ROWS(Table1[]), INDEX(Table1[SalvageSum], ROW()), INDEX(Table2[SalvageSum], ROW()-ROWS(Table1[])))</f>
        <v>0</v>
      </c>
      <c r="M1440" s="50" cm="1">
        <f t="array" ref="M1440">IF(ROW()&lt;=ROWS(Table1[]), INDEX(Table1[ExpSalv], ROW()), INDEX(Table2[ExpSalv], ROW()-ROWS(Table1[])))</f>
        <v>0</v>
      </c>
      <c r="N1440" t="str" cm="1">
        <f t="array" ref="N1440">IF(ROW()&lt;=ROWS(Table1[]), INDEX(Table1[Agency], ROW()), INDEX(Table2[Agency], ROW()-ROWS(Table1[])))</f>
        <v>CDFW</v>
      </c>
      <c r="O1440" cm="1">
        <f t="array" ref="O1440">IF(ROW()&lt;=ROWS(Table1[]), INDEX(Table1[Notes], ROW()), INDEX(Table2[Comments], ROW()-ROWS(Table1[])))</f>
        <v>0</v>
      </c>
    </row>
    <row r="1441" spans="1:15" x14ac:dyDescent="0.25">
      <c r="A1441" cm="1">
        <f t="array" ref="A1441">IF(ROW()&lt;=ROWS(Table1[]), INDEX(Table1[SurveyNo], ROW()), INDEX(Table2[SurveyNo], ROW()-ROWS(Table1[])))</f>
        <v>1</v>
      </c>
      <c r="B1441" s="77" cm="1">
        <f t="array" ref="B1441">IF(ROW()&lt;=ROWS(Table1[]), INDEX(Table1[Date], ROW()), INDEX(Table2[Date], ROW()-ROWS(Table1[])))</f>
        <v>45665</v>
      </c>
      <c r="C1441" cm="1">
        <f t="array" ref="C1441">IF(ROW()&lt;=ROWS(Table1[]), INDEX(Table1[SampleID], ROW()), INDEX(Table2[SampleID], ROW()-ROWS(Table1[])))</f>
        <v>0</v>
      </c>
      <c r="D1441" t="str" cm="1">
        <f t="array" ref="D1441">IF(ROW()&lt;=ROWS(Table1[]), INDEX(Table1[Survey], ROW()), INDEX(Table2[Survey], ROW()-ROWS(Table1[])))</f>
        <v>Bay Study</v>
      </c>
      <c r="E1441" cm="1">
        <f t="array" ref="E1441">IF(ROW()&lt;=ROWS(Table1[]), INDEX(Table1[Station Code], ROW()), INDEX(Table2[Station], ROW()-ROWS(Table1[])))</f>
        <v>321</v>
      </c>
      <c r="F1441" t="str" cm="1">
        <f t="array" ref="F1441">IF(ROW()&lt;=ROWS(Table1[]), INDEX(Table1[Region], ROW()), INDEX(Table2[Region], ROW()-ROWS(Table1[])))</f>
        <v>Bay</v>
      </c>
      <c r="G1441" cm="1">
        <f t="array" ref="G1441">IF(ROW()&lt;=ROWS(Table1[]), INDEX(Table1[Subregion], ROW()), INDEX(Table2[Subregion], ROW()-ROWS(Table1[])))</f>
        <v>0</v>
      </c>
      <c r="H1441" t="str" cm="1">
        <f t="array" ref="H1441">IF(ROW()&lt;=ROWS(Table1[]), INDEX(Table1[Stratum], ROW()), INDEX(Table2[Stratum], ROW()-ROWS(Table1[])))</f>
        <v>Bay</v>
      </c>
      <c r="I1441" cm="1">
        <f t="array" ref="I1441">IF(ROW()&lt;=ROWS(Table1[]), INDEX(Table1[Fork Length], ROW()), INDEX(Table2[Length], ROW()-ROWS(Table1[])))</f>
        <v>57</v>
      </c>
      <c r="J1441" cm="1">
        <f t="array" ref="J1441">IF(ROW()&lt;=ROWS(Table1[]), INDEX(Table1[Catch], ROW()), INDEX(Table2[Frequency], ROW()-ROWS(Table1[])))</f>
        <v>1</v>
      </c>
      <c r="K1441" t="str" cm="1">
        <f t="array" ref="K1441">IF(ROW()&lt;=ROWS(Table1[]), INDEX(Table1[Life Stage], ROW()), INDEX(Table2[Life Stage], ROW()-ROWS(Table1[])))</f>
        <v>Juvenile</v>
      </c>
      <c r="L1441" s="50" cm="1">
        <f t="array" ref="L1441">IF(ROW()&lt;=ROWS(Table1[]), INDEX(Table1[SalvageSum], ROW()), INDEX(Table2[SalvageSum], ROW()-ROWS(Table1[])))</f>
        <v>0</v>
      </c>
      <c r="M1441" s="50" cm="1">
        <f t="array" ref="M1441">IF(ROW()&lt;=ROWS(Table1[]), INDEX(Table1[ExpSalv], ROW()), INDEX(Table2[ExpSalv], ROW()-ROWS(Table1[])))</f>
        <v>0</v>
      </c>
      <c r="N1441" t="str" cm="1">
        <f t="array" ref="N1441">IF(ROW()&lt;=ROWS(Table1[]), INDEX(Table1[Agency], ROW()), INDEX(Table2[Agency], ROW()-ROWS(Table1[])))</f>
        <v>CDFW</v>
      </c>
      <c r="O1441" cm="1">
        <f t="array" ref="O1441">IF(ROW()&lt;=ROWS(Table1[]), INDEX(Table1[Notes], ROW()), INDEX(Table2[Comments], ROW()-ROWS(Table1[])))</f>
        <v>0</v>
      </c>
    </row>
    <row r="1442" spans="1:15" x14ac:dyDescent="0.25">
      <c r="A1442" cm="1">
        <f t="array" ref="A1442">IF(ROW()&lt;=ROWS(Table1[]), INDEX(Table1[SurveyNo], ROW()), INDEX(Table2[SurveyNo], ROW()-ROWS(Table1[])))</f>
        <v>1</v>
      </c>
      <c r="B1442" s="77" cm="1">
        <f t="array" ref="B1442">IF(ROW()&lt;=ROWS(Table1[]), INDEX(Table1[Date], ROW()), INDEX(Table2[Date], ROW()-ROWS(Table1[])))</f>
        <v>45665</v>
      </c>
      <c r="C1442" cm="1">
        <f t="array" ref="C1442">IF(ROW()&lt;=ROWS(Table1[]), INDEX(Table1[SampleID], ROW()), INDEX(Table2[SampleID], ROW()-ROWS(Table1[])))</f>
        <v>0</v>
      </c>
      <c r="D1442" t="str" cm="1">
        <f t="array" ref="D1442">IF(ROW()&lt;=ROWS(Table1[]), INDEX(Table1[Survey], ROW()), INDEX(Table2[Survey], ROW()-ROWS(Table1[])))</f>
        <v>Bay Study</v>
      </c>
      <c r="E1442" cm="1">
        <f t="array" ref="E1442">IF(ROW()&lt;=ROWS(Table1[]), INDEX(Table1[Station Code], ROW()), INDEX(Table2[Station], ROW()-ROWS(Table1[])))</f>
        <v>321</v>
      </c>
      <c r="F1442" t="str" cm="1">
        <f t="array" ref="F1442">IF(ROW()&lt;=ROWS(Table1[]), INDEX(Table1[Region], ROW()), INDEX(Table2[Region], ROW()-ROWS(Table1[])))</f>
        <v>Bay</v>
      </c>
      <c r="G1442" cm="1">
        <f t="array" ref="G1442">IF(ROW()&lt;=ROWS(Table1[]), INDEX(Table1[Subregion], ROW()), INDEX(Table2[Subregion], ROW()-ROWS(Table1[])))</f>
        <v>0</v>
      </c>
      <c r="H1442" t="str" cm="1">
        <f t="array" ref="H1442">IF(ROW()&lt;=ROWS(Table1[]), INDEX(Table1[Stratum], ROW()), INDEX(Table2[Stratum], ROW()-ROWS(Table1[])))</f>
        <v>Bay</v>
      </c>
      <c r="I1442" cm="1">
        <f t="array" ref="I1442">IF(ROW()&lt;=ROWS(Table1[]), INDEX(Table1[Fork Length], ROW()), INDEX(Table2[Length], ROW()-ROWS(Table1[])))</f>
        <v>61</v>
      </c>
      <c r="J1442" cm="1">
        <f t="array" ref="J1442">IF(ROW()&lt;=ROWS(Table1[]), INDEX(Table1[Catch], ROW()), INDEX(Table2[Frequency], ROW()-ROWS(Table1[])))</f>
        <v>1</v>
      </c>
      <c r="K1442" t="str" cm="1">
        <f t="array" ref="K1442">IF(ROW()&lt;=ROWS(Table1[]), INDEX(Table1[Life Stage], ROW()), INDEX(Table2[Life Stage], ROW()-ROWS(Table1[])))</f>
        <v>Juvenile</v>
      </c>
      <c r="L1442" s="50" cm="1">
        <f t="array" ref="L1442">IF(ROW()&lt;=ROWS(Table1[]), INDEX(Table1[SalvageSum], ROW()), INDEX(Table2[SalvageSum], ROW()-ROWS(Table1[])))</f>
        <v>0</v>
      </c>
      <c r="M1442" s="50" cm="1">
        <f t="array" ref="M1442">IF(ROW()&lt;=ROWS(Table1[]), INDEX(Table1[ExpSalv], ROW()), INDEX(Table2[ExpSalv], ROW()-ROWS(Table1[])))</f>
        <v>0</v>
      </c>
      <c r="N1442" t="str" cm="1">
        <f t="array" ref="N1442">IF(ROW()&lt;=ROWS(Table1[]), INDEX(Table1[Agency], ROW()), INDEX(Table2[Agency], ROW()-ROWS(Table1[])))</f>
        <v>CDFW</v>
      </c>
      <c r="O1442" cm="1">
        <f t="array" ref="O1442">IF(ROW()&lt;=ROWS(Table1[]), INDEX(Table1[Notes], ROW()), INDEX(Table2[Comments], ROW()-ROWS(Table1[])))</f>
        <v>0</v>
      </c>
    </row>
    <row r="1443" spans="1:15" x14ac:dyDescent="0.25">
      <c r="A1443" cm="1">
        <f t="array" ref="A1443">IF(ROW()&lt;=ROWS(Table1[]), INDEX(Table1[SurveyNo], ROW()), INDEX(Table2[SurveyNo], ROW()-ROWS(Table1[])))</f>
        <v>1</v>
      </c>
      <c r="B1443" s="77" cm="1">
        <f t="array" ref="B1443">IF(ROW()&lt;=ROWS(Table1[]), INDEX(Table1[Date], ROW()), INDEX(Table2[Date], ROW()-ROWS(Table1[])))</f>
        <v>45671</v>
      </c>
      <c r="C1443" cm="1">
        <f t="array" ref="C1443">IF(ROW()&lt;=ROWS(Table1[]), INDEX(Table1[SampleID], ROW()), INDEX(Table2[SampleID], ROW()-ROWS(Table1[])))</f>
        <v>0</v>
      </c>
      <c r="D1443" t="str" cm="1">
        <f t="array" ref="D1443">IF(ROW()&lt;=ROWS(Table1[]), INDEX(Table1[Survey], ROW()), INDEX(Table2[Survey], ROW()-ROWS(Table1[])))</f>
        <v>Bay Study</v>
      </c>
      <c r="E1443" cm="1">
        <f t="array" ref="E1443">IF(ROW()&lt;=ROWS(Table1[]), INDEX(Table1[Station Code], ROW()), INDEX(Table2[Station], ROW()-ROWS(Table1[])))</f>
        <v>321</v>
      </c>
      <c r="F1443" t="str" cm="1">
        <f t="array" ref="F1443">IF(ROW()&lt;=ROWS(Table1[]), INDEX(Table1[Region], ROW()), INDEX(Table2[Region], ROW()-ROWS(Table1[])))</f>
        <v>Bay</v>
      </c>
      <c r="G1443" cm="1">
        <f t="array" ref="G1443">IF(ROW()&lt;=ROWS(Table1[]), INDEX(Table1[Subregion], ROW()), INDEX(Table2[Subregion], ROW()-ROWS(Table1[])))</f>
        <v>0</v>
      </c>
      <c r="H1443" t="str" cm="1">
        <f t="array" ref="H1443">IF(ROW()&lt;=ROWS(Table1[]), INDEX(Table1[Stratum], ROW()), INDEX(Table2[Stratum], ROW()-ROWS(Table1[])))</f>
        <v>Bay</v>
      </c>
      <c r="I1443" cm="1">
        <f t="array" ref="I1443">IF(ROW()&lt;=ROWS(Table1[]), INDEX(Table1[Fork Length], ROW()), INDEX(Table2[Length], ROW()-ROWS(Table1[])))</f>
        <v>64</v>
      </c>
      <c r="J1443" cm="1">
        <f t="array" ref="J1443">IF(ROW()&lt;=ROWS(Table1[]), INDEX(Table1[Catch], ROW()), INDEX(Table2[Frequency], ROW()-ROWS(Table1[])))</f>
        <v>1</v>
      </c>
      <c r="K1443" t="str" cm="1">
        <f t="array" ref="K1443">IF(ROW()&lt;=ROWS(Table1[]), INDEX(Table1[Life Stage], ROW()), INDEX(Table2[Life Stage], ROW()-ROWS(Table1[])))</f>
        <v>Juvenile</v>
      </c>
      <c r="L1443" s="50" cm="1">
        <f t="array" ref="L1443">IF(ROW()&lt;=ROWS(Table1[]), INDEX(Table1[SalvageSum], ROW()), INDEX(Table2[SalvageSum], ROW()-ROWS(Table1[])))</f>
        <v>0</v>
      </c>
      <c r="M1443" s="50" cm="1">
        <f t="array" ref="M1443">IF(ROW()&lt;=ROWS(Table1[]), INDEX(Table1[ExpSalv], ROW()), INDEX(Table2[ExpSalv], ROW()-ROWS(Table1[])))</f>
        <v>0</v>
      </c>
      <c r="N1443" t="str" cm="1">
        <f t="array" ref="N1443">IF(ROW()&lt;=ROWS(Table1[]), INDEX(Table1[Agency], ROW()), INDEX(Table2[Agency], ROW()-ROWS(Table1[])))</f>
        <v>CDFW</v>
      </c>
      <c r="O1443" cm="1">
        <f t="array" ref="O1443">IF(ROW()&lt;=ROWS(Table1[]), INDEX(Table1[Notes], ROW()), INDEX(Table2[Comments], ROW()-ROWS(Table1[])))</f>
        <v>0</v>
      </c>
    </row>
    <row r="1444" spans="1:15" x14ac:dyDescent="0.25">
      <c r="A1444" cm="1">
        <f t="array" ref="A1444">IF(ROW()&lt;=ROWS(Table1[]), INDEX(Table1[SurveyNo], ROW()), INDEX(Table2[SurveyNo], ROW()-ROWS(Table1[])))</f>
        <v>1</v>
      </c>
      <c r="B1444" s="77" cm="1">
        <f t="array" ref="B1444">IF(ROW()&lt;=ROWS(Table1[]), INDEX(Table1[Date], ROW()), INDEX(Table2[Date], ROW()-ROWS(Table1[])))</f>
        <v>45670</v>
      </c>
      <c r="C1444" cm="1">
        <f t="array" ref="C1444">IF(ROW()&lt;=ROWS(Table1[]), INDEX(Table1[SampleID], ROW()), INDEX(Table2[SampleID], ROW()-ROWS(Table1[])))</f>
        <v>0</v>
      </c>
      <c r="D1444" t="str" cm="1">
        <f t="array" ref="D1444">IF(ROW()&lt;=ROWS(Table1[]), INDEX(Table1[Survey], ROW()), INDEX(Table2[Survey], ROW()-ROWS(Table1[])))</f>
        <v>Bay Study</v>
      </c>
      <c r="E1444" cm="1">
        <f t="array" ref="E1444">IF(ROW()&lt;=ROWS(Table1[]), INDEX(Table1[Station Code], ROW()), INDEX(Table2[Station], ROW()-ROWS(Table1[])))</f>
        <v>322</v>
      </c>
      <c r="F1444" t="str" cm="1">
        <f t="array" ref="F1444">IF(ROW()&lt;=ROWS(Table1[]), INDEX(Table1[Region], ROW()), INDEX(Table2[Region], ROW()-ROWS(Table1[])))</f>
        <v>Bay</v>
      </c>
      <c r="G1444" cm="1">
        <f t="array" ref="G1444">IF(ROW()&lt;=ROWS(Table1[]), INDEX(Table1[Subregion], ROW()), INDEX(Table2[Subregion], ROW()-ROWS(Table1[])))</f>
        <v>0</v>
      </c>
      <c r="H1444" t="str" cm="1">
        <f t="array" ref="H1444">IF(ROW()&lt;=ROWS(Table1[]), INDEX(Table1[Stratum], ROW()), INDEX(Table2[Stratum], ROW()-ROWS(Table1[])))</f>
        <v>Bay</v>
      </c>
      <c r="I1444" cm="1">
        <f t="array" ref="I1444">IF(ROW()&lt;=ROWS(Table1[]), INDEX(Table1[Fork Length], ROW()), INDEX(Table2[Length], ROW()-ROWS(Table1[])))</f>
        <v>62</v>
      </c>
      <c r="J1444" cm="1">
        <f t="array" ref="J1444">IF(ROW()&lt;=ROWS(Table1[]), INDEX(Table1[Catch], ROW()), INDEX(Table2[Frequency], ROW()-ROWS(Table1[])))</f>
        <v>1</v>
      </c>
      <c r="K1444" t="str" cm="1">
        <f t="array" ref="K1444">IF(ROW()&lt;=ROWS(Table1[]), INDEX(Table1[Life Stage], ROW()), INDEX(Table2[Life Stage], ROW()-ROWS(Table1[])))</f>
        <v>Juvenile</v>
      </c>
      <c r="L1444" s="50" cm="1">
        <f t="array" ref="L1444">IF(ROW()&lt;=ROWS(Table1[]), INDEX(Table1[SalvageSum], ROW()), INDEX(Table2[SalvageSum], ROW()-ROWS(Table1[])))</f>
        <v>0</v>
      </c>
      <c r="M1444" s="50" cm="1">
        <f t="array" ref="M1444">IF(ROW()&lt;=ROWS(Table1[]), INDEX(Table1[ExpSalv], ROW()), INDEX(Table2[ExpSalv], ROW()-ROWS(Table1[])))</f>
        <v>0</v>
      </c>
      <c r="N1444" t="str" cm="1">
        <f t="array" ref="N1444">IF(ROW()&lt;=ROWS(Table1[]), INDEX(Table1[Agency], ROW()), INDEX(Table2[Agency], ROW()-ROWS(Table1[])))</f>
        <v>CDFW</v>
      </c>
      <c r="O1444" cm="1">
        <f t="array" ref="O1444">IF(ROW()&lt;=ROWS(Table1[]), INDEX(Table1[Notes], ROW()), INDEX(Table2[Comments], ROW()-ROWS(Table1[])))</f>
        <v>0</v>
      </c>
    </row>
    <row r="1445" spans="1:15" x14ac:dyDescent="0.25">
      <c r="A1445" cm="1">
        <f t="array" ref="A1445">IF(ROW()&lt;=ROWS(Table1[]), INDEX(Table1[SurveyNo], ROW()), INDEX(Table2[SurveyNo], ROW()-ROWS(Table1[])))</f>
        <v>1</v>
      </c>
      <c r="B1445" s="77" cm="1">
        <f t="array" ref="B1445">IF(ROW()&lt;=ROWS(Table1[]), INDEX(Table1[Date], ROW()), INDEX(Table2[Date], ROW()-ROWS(Table1[])))</f>
        <v>45666</v>
      </c>
      <c r="C1445" cm="1">
        <f t="array" ref="C1445">IF(ROW()&lt;=ROWS(Table1[]), INDEX(Table1[SampleID], ROW()), INDEX(Table2[SampleID], ROW()-ROWS(Table1[])))</f>
        <v>0</v>
      </c>
      <c r="D1445" t="str" cm="1">
        <f t="array" ref="D1445">IF(ROW()&lt;=ROWS(Table1[]), INDEX(Table1[Survey], ROW()), INDEX(Table2[Survey], ROW()-ROWS(Table1[])))</f>
        <v>Bay Study</v>
      </c>
      <c r="E1445" cm="1">
        <f t="array" ref="E1445">IF(ROW()&lt;=ROWS(Table1[]), INDEX(Table1[Station Code], ROW()), INDEX(Table2[Station], ROW()-ROWS(Table1[])))</f>
        <v>322</v>
      </c>
      <c r="F1445" t="str" cm="1">
        <f t="array" ref="F1445">IF(ROW()&lt;=ROWS(Table1[]), INDEX(Table1[Region], ROW()), INDEX(Table2[Region], ROW()-ROWS(Table1[])))</f>
        <v>Bay</v>
      </c>
      <c r="G1445" cm="1">
        <f t="array" ref="G1445">IF(ROW()&lt;=ROWS(Table1[]), INDEX(Table1[Subregion], ROW()), INDEX(Table2[Subregion], ROW()-ROWS(Table1[])))</f>
        <v>0</v>
      </c>
      <c r="H1445" t="str" cm="1">
        <f t="array" ref="H1445">IF(ROW()&lt;=ROWS(Table1[]), INDEX(Table1[Stratum], ROW()), INDEX(Table2[Stratum], ROW()-ROWS(Table1[])))</f>
        <v>Bay</v>
      </c>
      <c r="I1445" cm="1">
        <f t="array" ref="I1445">IF(ROW()&lt;=ROWS(Table1[]), INDEX(Table1[Fork Length], ROW()), INDEX(Table2[Length], ROW()-ROWS(Table1[])))</f>
        <v>63</v>
      </c>
      <c r="J1445" cm="1">
        <f t="array" ref="J1445">IF(ROW()&lt;=ROWS(Table1[]), INDEX(Table1[Catch], ROW()), INDEX(Table2[Frequency], ROW()-ROWS(Table1[])))</f>
        <v>4</v>
      </c>
      <c r="K1445" t="str" cm="1">
        <f t="array" ref="K1445">IF(ROW()&lt;=ROWS(Table1[]), INDEX(Table1[Life Stage], ROW()), INDEX(Table2[Life Stage], ROW()-ROWS(Table1[])))</f>
        <v>Juvenile</v>
      </c>
      <c r="L1445" s="50" cm="1">
        <f t="array" ref="L1445">IF(ROW()&lt;=ROWS(Table1[]), INDEX(Table1[SalvageSum], ROW()), INDEX(Table2[SalvageSum], ROW()-ROWS(Table1[])))</f>
        <v>0</v>
      </c>
      <c r="M1445" s="50" cm="1">
        <f t="array" ref="M1445">IF(ROW()&lt;=ROWS(Table1[]), INDEX(Table1[ExpSalv], ROW()), INDEX(Table2[ExpSalv], ROW()-ROWS(Table1[])))</f>
        <v>0</v>
      </c>
      <c r="N1445" t="str" cm="1">
        <f t="array" ref="N1445">IF(ROW()&lt;=ROWS(Table1[]), INDEX(Table1[Agency], ROW()), INDEX(Table2[Agency], ROW()-ROWS(Table1[])))</f>
        <v>CDFW</v>
      </c>
      <c r="O1445" cm="1">
        <f t="array" ref="O1445">IF(ROW()&lt;=ROWS(Table1[]), INDEX(Table1[Notes], ROW()), INDEX(Table2[Comments], ROW()-ROWS(Table1[])))</f>
        <v>0</v>
      </c>
    </row>
    <row r="1446" spans="1:15" x14ac:dyDescent="0.25">
      <c r="A1446" cm="1">
        <f t="array" ref="A1446">IF(ROW()&lt;=ROWS(Table1[]), INDEX(Table1[SurveyNo], ROW()), INDEX(Table2[SurveyNo], ROW()-ROWS(Table1[])))</f>
        <v>1</v>
      </c>
      <c r="B1446" s="77" cm="1">
        <f t="array" ref="B1446">IF(ROW()&lt;=ROWS(Table1[]), INDEX(Table1[Date], ROW()), INDEX(Table2[Date], ROW()-ROWS(Table1[])))</f>
        <v>45666</v>
      </c>
      <c r="C1446" cm="1">
        <f t="array" ref="C1446">IF(ROW()&lt;=ROWS(Table1[]), INDEX(Table1[SampleID], ROW()), INDEX(Table2[SampleID], ROW()-ROWS(Table1[])))</f>
        <v>0</v>
      </c>
      <c r="D1446" t="str" cm="1">
        <f t="array" ref="D1446">IF(ROW()&lt;=ROWS(Table1[]), INDEX(Table1[Survey], ROW()), INDEX(Table2[Survey], ROW()-ROWS(Table1[])))</f>
        <v>Bay Study</v>
      </c>
      <c r="E1446" cm="1">
        <f t="array" ref="E1446">IF(ROW()&lt;=ROWS(Table1[]), INDEX(Table1[Station Code], ROW()), INDEX(Table2[Station], ROW()-ROWS(Table1[])))</f>
        <v>322</v>
      </c>
      <c r="F1446" t="str" cm="1">
        <f t="array" ref="F1446">IF(ROW()&lt;=ROWS(Table1[]), INDEX(Table1[Region], ROW()), INDEX(Table2[Region], ROW()-ROWS(Table1[])))</f>
        <v>Bay</v>
      </c>
      <c r="G1446" cm="1">
        <f t="array" ref="G1446">IF(ROW()&lt;=ROWS(Table1[]), INDEX(Table1[Subregion], ROW()), INDEX(Table2[Subregion], ROW()-ROWS(Table1[])))</f>
        <v>0</v>
      </c>
      <c r="H1446" t="str" cm="1">
        <f t="array" ref="H1446">IF(ROW()&lt;=ROWS(Table1[]), INDEX(Table1[Stratum], ROW()), INDEX(Table2[Stratum], ROW()-ROWS(Table1[])))</f>
        <v>Bay</v>
      </c>
      <c r="I1446" cm="1">
        <f t="array" ref="I1446">IF(ROW()&lt;=ROWS(Table1[]), INDEX(Table1[Fork Length], ROW()), INDEX(Table2[Length], ROW()-ROWS(Table1[])))</f>
        <v>61</v>
      </c>
      <c r="J1446" cm="1">
        <f t="array" ref="J1446">IF(ROW()&lt;=ROWS(Table1[]), INDEX(Table1[Catch], ROW()), INDEX(Table2[Frequency], ROW()-ROWS(Table1[])))</f>
        <v>2</v>
      </c>
      <c r="K1446" t="str" cm="1">
        <f t="array" ref="K1446">IF(ROW()&lt;=ROWS(Table1[]), INDEX(Table1[Life Stage], ROW()), INDEX(Table2[Life Stage], ROW()-ROWS(Table1[])))</f>
        <v>Juvenile</v>
      </c>
      <c r="L1446" s="50" cm="1">
        <f t="array" ref="L1446">IF(ROW()&lt;=ROWS(Table1[]), INDEX(Table1[SalvageSum], ROW()), INDEX(Table2[SalvageSum], ROW()-ROWS(Table1[])))</f>
        <v>0</v>
      </c>
      <c r="M1446" s="50" cm="1">
        <f t="array" ref="M1446">IF(ROW()&lt;=ROWS(Table1[]), INDEX(Table1[ExpSalv], ROW()), INDEX(Table2[ExpSalv], ROW()-ROWS(Table1[])))</f>
        <v>0</v>
      </c>
      <c r="N1446" t="str" cm="1">
        <f t="array" ref="N1446">IF(ROW()&lt;=ROWS(Table1[]), INDEX(Table1[Agency], ROW()), INDEX(Table2[Agency], ROW()-ROWS(Table1[])))</f>
        <v>CDFW</v>
      </c>
      <c r="O1446" cm="1">
        <f t="array" ref="O1446">IF(ROW()&lt;=ROWS(Table1[]), INDEX(Table1[Notes], ROW()), INDEX(Table2[Comments], ROW()-ROWS(Table1[])))</f>
        <v>0</v>
      </c>
    </row>
    <row r="1447" spans="1:15" x14ac:dyDescent="0.25">
      <c r="A1447" cm="1">
        <f t="array" ref="A1447">IF(ROW()&lt;=ROWS(Table1[]), INDEX(Table1[SurveyNo], ROW()), INDEX(Table2[SurveyNo], ROW()-ROWS(Table1[])))</f>
        <v>1</v>
      </c>
      <c r="B1447" s="77" cm="1">
        <f t="array" ref="B1447">IF(ROW()&lt;=ROWS(Table1[]), INDEX(Table1[Date], ROW()), INDEX(Table2[Date], ROW()-ROWS(Table1[])))</f>
        <v>45666</v>
      </c>
      <c r="C1447" cm="1">
        <f t="array" ref="C1447">IF(ROW()&lt;=ROWS(Table1[]), INDEX(Table1[SampleID], ROW()), INDEX(Table2[SampleID], ROW()-ROWS(Table1[])))</f>
        <v>0</v>
      </c>
      <c r="D1447" t="str" cm="1">
        <f t="array" ref="D1447">IF(ROW()&lt;=ROWS(Table1[]), INDEX(Table1[Survey], ROW()), INDEX(Table2[Survey], ROW()-ROWS(Table1[])))</f>
        <v>Bay Study</v>
      </c>
      <c r="E1447" cm="1">
        <f t="array" ref="E1447">IF(ROW()&lt;=ROWS(Table1[]), INDEX(Table1[Station Code], ROW()), INDEX(Table2[Station], ROW()-ROWS(Table1[])))</f>
        <v>322</v>
      </c>
      <c r="F1447" t="str" cm="1">
        <f t="array" ref="F1447">IF(ROW()&lt;=ROWS(Table1[]), INDEX(Table1[Region], ROW()), INDEX(Table2[Region], ROW()-ROWS(Table1[])))</f>
        <v>Bay</v>
      </c>
      <c r="G1447" cm="1">
        <f t="array" ref="G1447">IF(ROW()&lt;=ROWS(Table1[]), INDEX(Table1[Subregion], ROW()), INDEX(Table2[Subregion], ROW()-ROWS(Table1[])))</f>
        <v>0</v>
      </c>
      <c r="H1447" t="str" cm="1">
        <f t="array" ref="H1447">IF(ROW()&lt;=ROWS(Table1[]), INDEX(Table1[Stratum], ROW()), INDEX(Table2[Stratum], ROW()-ROWS(Table1[])))</f>
        <v>Bay</v>
      </c>
      <c r="I1447" cm="1">
        <f t="array" ref="I1447">IF(ROW()&lt;=ROWS(Table1[]), INDEX(Table1[Fork Length], ROW()), INDEX(Table2[Length], ROW()-ROWS(Table1[])))</f>
        <v>73</v>
      </c>
      <c r="J1447" cm="1">
        <f t="array" ref="J1447">IF(ROW()&lt;=ROWS(Table1[]), INDEX(Table1[Catch], ROW()), INDEX(Table2[Frequency], ROW()-ROWS(Table1[])))</f>
        <v>1</v>
      </c>
      <c r="K1447" t="str" cm="1">
        <f t="array" ref="K1447">IF(ROW()&lt;=ROWS(Table1[]), INDEX(Table1[Life Stage], ROW()), INDEX(Table2[Life Stage], ROW()-ROWS(Table1[])))</f>
        <v>Juvenile</v>
      </c>
      <c r="L1447" s="50" cm="1">
        <f t="array" ref="L1447">IF(ROW()&lt;=ROWS(Table1[]), INDEX(Table1[SalvageSum], ROW()), INDEX(Table2[SalvageSum], ROW()-ROWS(Table1[])))</f>
        <v>0</v>
      </c>
      <c r="M1447" s="50" cm="1">
        <f t="array" ref="M1447">IF(ROW()&lt;=ROWS(Table1[]), INDEX(Table1[ExpSalv], ROW()), INDEX(Table2[ExpSalv], ROW()-ROWS(Table1[])))</f>
        <v>0</v>
      </c>
      <c r="N1447" t="str" cm="1">
        <f t="array" ref="N1447">IF(ROW()&lt;=ROWS(Table1[]), INDEX(Table1[Agency], ROW()), INDEX(Table2[Agency], ROW()-ROWS(Table1[])))</f>
        <v>CDFW</v>
      </c>
      <c r="O1447" cm="1">
        <f t="array" ref="O1447">IF(ROW()&lt;=ROWS(Table1[]), INDEX(Table1[Notes], ROW()), INDEX(Table2[Comments], ROW()-ROWS(Table1[])))</f>
        <v>0</v>
      </c>
    </row>
    <row r="1448" spans="1:15" x14ac:dyDescent="0.25">
      <c r="A1448" cm="1">
        <f t="array" ref="A1448">IF(ROW()&lt;=ROWS(Table1[]), INDEX(Table1[SurveyNo], ROW()), INDEX(Table2[SurveyNo], ROW()-ROWS(Table1[])))</f>
        <v>1</v>
      </c>
      <c r="B1448" s="77" cm="1">
        <f t="array" ref="B1448">IF(ROW()&lt;=ROWS(Table1[]), INDEX(Table1[Date], ROW()), INDEX(Table2[Date], ROW()-ROWS(Table1[])))</f>
        <v>45666</v>
      </c>
      <c r="C1448" cm="1">
        <f t="array" ref="C1448">IF(ROW()&lt;=ROWS(Table1[]), INDEX(Table1[SampleID], ROW()), INDEX(Table2[SampleID], ROW()-ROWS(Table1[])))</f>
        <v>0</v>
      </c>
      <c r="D1448" t="str" cm="1">
        <f t="array" ref="D1448">IF(ROW()&lt;=ROWS(Table1[]), INDEX(Table1[Survey], ROW()), INDEX(Table2[Survey], ROW()-ROWS(Table1[])))</f>
        <v>Bay Study</v>
      </c>
      <c r="E1448" cm="1">
        <f t="array" ref="E1448">IF(ROW()&lt;=ROWS(Table1[]), INDEX(Table1[Station Code], ROW()), INDEX(Table2[Station], ROW()-ROWS(Table1[])))</f>
        <v>322</v>
      </c>
      <c r="F1448" t="str" cm="1">
        <f t="array" ref="F1448">IF(ROW()&lt;=ROWS(Table1[]), INDEX(Table1[Region], ROW()), INDEX(Table2[Region], ROW()-ROWS(Table1[])))</f>
        <v>Bay</v>
      </c>
      <c r="G1448" cm="1">
        <f t="array" ref="G1448">IF(ROW()&lt;=ROWS(Table1[]), INDEX(Table1[Subregion], ROW()), INDEX(Table2[Subregion], ROW()-ROWS(Table1[])))</f>
        <v>0</v>
      </c>
      <c r="H1448" t="str" cm="1">
        <f t="array" ref="H1448">IF(ROW()&lt;=ROWS(Table1[]), INDEX(Table1[Stratum], ROW()), INDEX(Table2[Stratum], ROW()-ROWS(Table1[])))</f>
        <v>Bay</v>
      </c>
      <c r="I1448" cm="1">
        <f t="array" ref="I1448">IF(ROW()&lt;=ROWS(Table1[]), INDEX(Table1[Fork Length], ROW()), INDEX(Table2[Length], ROW()-ROWS(Table1[])))</f>
        <v>59</v>
      </c>
      <c r="J1448" cm="1">
        <f t="array" ref="J1448">IF(ROW()&lt;=ROWS(Table1[]), INDEX(Table1[Catch], ROW()), INDEX(Table2[Frequency], ROW()-ROWS(Table1[])))</f>
        <v>3</v>
      </c>
      <c r="K1448" t="str" cm="1">
        <f t="array" ref="K1448">IF(ROW()&lt;=ROWS(Table1[]), INDEX(Table1[Life Stage], ROW()), INDEX(Table2[Life Stage], ROW()-ROWS(Table1[])))</f>
        <v>Juvenile</v>
      </c>
      <c r="L1448" s="50" cm="1">
        <f t="array" ref="L1448">IF(ROW()&lt;=ROWS(Table1[]), INDEX(Table1[SalvageSum], ROW()), INDEX(Table2[SalvageSum], ROW()-ROWS(Table1[])))</f>
        <v>0</v>
      </c>
      <c r="M1448" s="50" cm="1">
        <f t="array" ref="M1448">IF(ROW()&lt;=ROWS(Table1[]), INDEX(Table1[ExpSalv], ROW()), INDEX(Table2[ExpSalv], ROW()-ROWS(Table1[])))</f>
        <v>0</v>
      </c>
      <c r="N1448" t="str" cm="1">
        <f t="array" ref="N1448">IF(ROW()&lt;=ROWS(Table1[]), INDEX(Table1[Agency], ROW()), INDEX(Table2[Agency], ROW()-ROWS(Table1[])))</f>
        <v>CDFW</v>
      </c>
      <c r="O1448" cm="1">
        <f t="array" ref="O1448">IF(ROW()&lt;=ROWS(Table1[]), INDEX(Table1[Notes], ROW()), INDEX(Table2[Comments], ROW()-ROWS(Table1[])))</f>
        <v>0</v>
      </c>
    </row>
    <row r="1449" spans="1:15" x14ac:dyDescent="0.25">
      <c r="A1449" cm="1">
        <f t="array" ref="A1449">IF(ROW()&lt;=ROWS(Table1[]), INDEX(Table1[SurveyNo], ROW()), INDEX(Table2[SurveyNo], ROW()-ROWS(Table1[])))</f>
        <v>1</v>
      </c>
      <c r="B1449" s="77" cm="1">
        <f t="array" ref="B1449">IF(ROW()&lt;=ROWS(Table1[]), INDEX(Table1[Date], ROW()), INDEX(Table2[Date], ROW()-ROWS(Table1[])))</f>
        <v>45665</v>
      </c>
      <c r="C1449" cm="1">
        <f t="array" ref="C1449">IF(ROW()&lt;=ROWS(Table1[]), INDEX(Table1[SampleID], ROW()), INDEX(Table2[SampleID], ROW()-ROWS(Table1[])))</f>
        <v>0</v>
      </c>
      <c r="D1449" t="str" cm="1">
        <f t="array" ref="D1449">IF(ROW()&lt;=ROWS(Table1[]), INDEX(Table1[Survey], ROW()), INDEX(Table2[Survey], ROW()-ROWS(Table1[])))</f>
        <v>Bay Study</v>
      </c>
      <c r="E1449" cm="1">
        <f t="array" ref="E1449">IF(ROW()&lt;=ROWS(Table1[]), INDEX(Table1[Station Code], ROW()), INDEX(Table2[Station], ROW()-ROWS(Table1[])))</f>
        <v>322</v>
      </c>
      <c r="F1449" t="str" cm="1">
        <f t="array" ref="F1449">IF(ROW()&lt;=ROWS(Table1[]), INDEX(Table1[Region], ROW()), INDEX(Table2[Region], ROW()-ROWS(Table1[])))</f>
        <v>Bay</v>
      </c>
      <c r="G1449" cm="1">
        <f t="array" ref="G1449">IF(ROW()&lt;=ROWS(Table1[]), INDEX(Table1[Subregion], ROW()), INDEX(Table2[Subregion], ROW()-ROWS(Table1[])))</f>
        <v>0</v>
      </c>
      <c r="H1449" t="str" cm="1">
        <f t="array" ref="H1449">IF(ROW()&lt;=ROWS(Table1[]), INDEX(Table1[Stratum], ROW()), INDEX(Table2[Stratum], ROW()-ROWS(Table1[])))</f>
        <v>Bay</v>
      </c>
      <c r="I1449" cm="1">
        <f t="array" ref="I1449">IF(ROW()&lt;=ROWS(Table1[]), INDEX(Table1[Fork Length], ROW()), INDEX(Table2[Length], ROW()-ROWS(Table1[])))</f>
        <v>58</v>
      </c>
      <c r="J1449" cm="1">
        <f t="array" ref="J1449">IF(ROW()&lt;=ROWS(Table1[]), INDEX(Table1[Catch], ROW()), INDEX(Table2[Frequency], ROW()-ROWS(Table1[])))</f>
        <v>3</v>
      </c>
      <c r="K1449" t="str" cm="1">
        <f t="array" ref="K1449">IF(ROW()&lt;=ROWS(Table1[]), INDEX(Table1[Life Stage], ROW()), INDEX(Table2[Life Stage], ROW()-ROWS(Table1[])))</f>
        <v>Juvenile</v>
      </c>
      <c r="L1449" s="50" cm="1">
        <f t="array" ref="L1449">IF(ROW()&lt;=ROWS(Table1[]), INDEX(Table1[SalvageSum], ROW()), INDEX(Table2[SalvageSum], ROW()-ROWS(Table1[])))</f>
        <v>0</v>
      </c>
      <c r="M1449" s="50" cm="1">
        <f t="array" ref="M1449">IF(ROW()&lt;=ROWS(Table1[]), INDEX(Table1[ExpSalv], ROW()), INDEX(Table2[ExpSalv], ROW()-ROWS(Table1[])))</f>
        <v>0</v>
      </c>
      <c r="N1449" t="str" cm="1">
        <f t="array" ref="N1449">IF(ROW()&lt;=ROWS(Table1[]), INDEX(Table1[Agency], ROW()), INDEX(Table2[Agency], ROW()-ROWS(Table1[])))</f>
        <v>CDFW</v>
      </c>
      <c r="O1449" cm="1">
        <f t="array" ref="O1449">IF(ROW()&lt;=ROWS(Table1[]), INDEX(Table1[Notes], ROW()), INDEX(Table2[Comments], ROW()-ROWS(Table1[])))</f>
        <v>0</v>
      </c>
    </row>
    <row r="1450" spans="1:15" x14ac:dyDescent="0.25">
      <c r="A1450" cm="1">
        <f t="array" ref="A1450">IF(ROW()&lt;=ROWS(Table1[]), INDEX(Table1[SurveyNo], ROW()), INDEX(Table2[SurveyNo], ROW()-ROWS(Table1[])))</f>
        <v>1</v>
      </c>
      <c r="B1450" s="77" cm="1">
        <f t="array" ref="B1450">IF(ROW()&lt;=ROWS(Table1[]), INDEX(Table1[Date], ROW()), INDEX(Table2[Date], ROW()-ROWS(Table1[])))</f>
        <v>45671</v>
      </c>
      <c r="C1450" cm="1">
        <f t="array" ref="C1450">IF(ROW()&lt;=ROWS(Table1[]), INDEX(Table1[SampleID], ROW()), INDEX(Table2[SampleID], ROW()-ROWS(Table1[])))</f>
        <v>0</v>
      </c>
      <c r="D1450" t="str" cm="1">
        <f t="array" ref="D1450">IF(ROW()&lt;=ROWS(Table1[]), INDEX(Table1[Survey], ROW()), INDEX(Table2[Survey], ROW()-ROWS(Table1[])))</f>
        <v>Bay Study</v>
      </c>
      <c r="E1450" cm="1">
        <f t="array" ref="E1450">IF(ROW()&lt;=ROWS(Table1[]), INDEX(Table1[Station Code], ROW()), INDEX(Table2[Station], ROW()-ROWS(Table1[])))</f>
        <v>322</v>
      </c>
      <c r="F1450" t="str" cm="1">
        <f t="array" ref="F1450">IF(ROW()&lt;=ROWS(Table1[]), INDEX(Table1[Region], ROW()), INDEX(Table2[Region], ROW()-ROWS(Table1[])))</f>
        <v>Bay</v>
      </c>
      <c r="G1450" cm="1">
        <f t="array" ref="G1450">IF(ROW()&lt;=ROWS(Table1[]), INDEX(Table1[Subregion], ROW()), INDEX(Table2[Subregion], ROW()-ROWS(Table1[])))</f>
        <v>0</v>
      </c>
      <c r="H1450" t="str" cm="1">
        <f t="array" ref="H1450">IF(ROW()&lt;=ROWS(Table1[]), INDEX(Table1[Stratum], ROW()), INDEX(Table2[Stratum], ROW()-ROWS(Table1[])))</f>
        <v>Bay</v>
      </c>
      <c r="I1450" cm="1">
        <f t="array" ref="I1450">IF(ROW()&lt;=ROWS(Table1[]), INDEX(Table1[Fork Length], ROW()), INDEX(Table2[Length], ROW()-ROWS(Table1[])))</f>
        <v>68</v>
      </c>
      <c r="J1450" cm="1">
        <f t="array" ref="J1450">IF(ROW()&lt;=ROWS(Table1[]), INDEX(Table1[Catch], ROW()), INDEX(Table2[Frequency], ROW()-ROWS(Table1[])))</f>
        <v>1</v>
      </c>
      <c r="K1450" t="str" cm="1">
        <f t="array" ref="K1450">IF(ROW()&lt;=ROWS(Table1[]), INDEX(Table1[Life Stage], ROW()), INDEX(Table2[Life Stage], ROW()-ROWS(Table1[])))</f>
        <v>Juvenile</v>
      </c>
      <c r="L1450" s="50" cm="1">
        <f t="array" ref="L1450">IF(ROW()&lt;=ROWS(Table1[]), INDEX(Table1[SalvageSum], ROW()), INDEX(Table2[SalvageSum], ROW()-ROWS(Table1[])))</f>
        <v>0</v>
      </c>
      <c r="M1450" s="50" cm="1">
        <f t="array" ref="M1450">IF(ROW()&lt;=ROWS(Table1[]), INDEX(Table1[ExpSalv], ROW()), INDEX(Table2[ExpSalv], ROW()-ROWS(Table1[])))</f>
        <v>0</v>
      </c>
      <c r="N1450" t="str" cm="1">
        <f t="array" ref="N1450">IF(ROW()&lt;=ROWS(Table1[]), INDEX(Table1[Agency], ROW()), INDEX(Table2[Agency], ROW()-ROWS(Table1[])))</f>
        <v>CDFW</v>
      </c>
      <c r="O1450" cm="1">
        <f t="array" ref="O1450">IF(ROW()&lt;=ROWS(Table1[]), INDEX(Table1[Notes], ROW()), INDEX(Table2[Comments], ROW()-ROWS(Table1[])))</f>
        <v>0</v>
      </c>
    </row>
    <row r="1451" spans="1:15" x14ac:dyDescent="0.25">
      <c r="A1451" cm="1">
        <f t="array" ref="A1451">IF(ROW()&lt;=ROWS(Table1[]), INDEX(Table1[SurveyNo], ROW()), INDEX(Table2[SurveyNo], ROW()-ROWS(Table1[])))</f>
        <v>1</v>
      </c>
      <c r="B1451" s="77" cm="1">
        <f t="array" ref="B1451">IF(ROW()&lt;=ROWS(Table1[]), INDEX(Table1[Date], ROW()), INDEX(Table2[Date], ROW()-ROWS(Table1[])))</f>
        <v>45670</v>
      </c>
      <c r="C1451" cm="1">
        <f t="array" ref="C1451">IF(ROW()&lt;=ROWS(Table1[]), INDEX(Table1[SampleID], ROW()), INDEX(Table2[SampleID], ROW()-ROWS(Table1[])))</f>
        <v>0</v>
      </c>
      <c r="D1451" t="str" cm="1">
        <f t="array" ref="D1451">IF(ROW()&lt;=ROWS(Table1[]), INDEX(Table1[Survey], ROW()), INDEX(Table2[Survey], ROW()-ROWS(Table1[])))</f>
        <v>Bay Study</v>
      </c>
      <c r="E1451" cm="1">
        <f t="array" ref="E1451">IF(ROW()&lt;=ROWS(Table1[]), INDEX(Table1[Station Code], ROW()), INDEX(Table2[Station], ROW()-ROWS(Table1[])))</f>
        <v>322</v>
      </c>
      <c r="F1451" t="str" cm="1">
        <f t="array" ref="F1451">IF(ROW()&lt;=ROWS(Table1[]), INDEX(Table1[Region], ROW()), INDEX(Table2[Region], ROW()-ROWS(Table1[])))</f>
        <v>Bay</v>
      </c>
      <c r="G1451" cm="1">
        <f t="array" ref="G1451">IF(ROW()&lt;=ROWS(Table1[]), INDEX(Table1[Subregion], ROW()), INDEX(Table2[Subregion], ROW()-ROWS(Table1[])))</f>
        <v>0</v>
      </c>
      <c r="H1451" t="str" cm="1">
        <f t="array" ref="H1451">IF(ROW()&lt;=ROWS(Table1[]), INDEX(Table1[Stratum], ROW()), INDEX(Table2[Stratum], ROW()-ROWS(Table1[])))</f>
        <v>Bay</v>
      </c>
      <c r="I1451" cm="1">
        <f t="array" ref="I1451">IF(ROW()&lt;=ROWS(Table1[]), INDEX(Table1[Fork Length], ROW()), INDEX(Table2[Length], ROW()-ROWS(Table1[])))</f>
        <v>82</v>
      </c>
      <c r="J1451" cm="1">
        <f t="array" ref="J1451">IF(ROW()&lt;=ROWS(Table1[]), INDEX(Table1[Catch], ROW()), INDEX(Table2[Frequency], ROW()-ROWS(Table1[])))</f>
        <v>1</v>
      </c>
      <c r="K1451" t="str" cm="1">
        <f t="array" ref="K1451">IF(ROW()&lt;=ROWS(Table1[]), INDEX(Table1[Life Stage], ROW()), INDEX(Table2[Life Stage], ROW()-ROWS(Table1[])))</f>
        <v>Juvenile</v>
      </c>
      <c r="L1451" s="50" cm="1">
        <f t="array" ref="L1451">IF(ROW()&lt;=ROWS(Table1[]), INDEX(Table1[SalvageSum], ROW()), INDEX(Table2[SalvageSum], ROW()-ROWS(Table1[])))</f>
        <v>0</v>
      </c>
      <c r="M1451" s="50" cm="1">
        <f t="array" ref="M1451">IF(ROW()&lt;=ROWS(Table1[]), INDEX(Table1[ExpSalv], ROW()), INDEX(Table2[ExpSalv], ROW()-ROWS(Table1[])))</f>
        <v>0</v>
      </c>
      <c r="N1451" t="str" cm="1">
        <f t="array" ref="N1451">IF(ROW()&lt;=ROWS(Table1[]), INDEX(Table1[Agency], ROW()), INDEX(Table2[Agency], ROW()-ROWS(Table1[])))</f>
        <v>CDFW</v>
      </c>
      <c r="O1451" cm="1">
        <f t="array" ref="O1451">IF(ROW()&lt;=ROWS(Table1[]), INDEX(Table1[Notes], ROW()), INDEX(Table2[Comments], ROW()-ROWS(Table1[])))</f>
        <v>0</v>
      </c>
    </row>
    <row r="1452" spans="1:15" x14ac:dyDescent="0.25">
      <c r="A1452" cm="1">
        <f t="array" ref="A1452">IF(ROW()&lt;=ROWS(Table1[]), INDEX(Table1[SurveyNo], ROW()), INDEX(Table2[SurveyNo], ROW()-ROWS(Table1[])))</f>
        <v>1</v>
      </c>
      <c r="B1452" s="77" cm="1">
        <f t="array" ref="B1452">IF(ROW()&lt;=ROWS(Table1[]), INDEX(Table1[Date], ROW()), INDEX(Table2[Date], ROW()-ROWS(Table1[])))</f>
        <v>45666</v>
      </c>
      <c r="C1452" cm="1">
        <f t="array" ref="C1452">IF(ROW()&lt;=ROWS(Table1[]), INDEX(Table1[SampleID], ROW()), INDEX(Table2[SampleID], ROW()-ROWS(Table1[])))</f>
        <v>0</v>
      </c>
      <c r="D1452" t="str" cm="1">
        <f t="array" ref="D1452">IF(ROW()&lt;=ROWS(Table1[]), INDEX(Table1[Survey], ROW()), INDEX(Table2[Survey], ROW()-ROWS(Table1[])))</f>
        <v>Bay Study</v>
      </c>
      <c r="E1452" cm="1">
        <f t="array" ref="E1452">IF(ROW()&lt;=ROWS(Table1[]), INDEX(Table1[Station Code], ROW()), INDEX(Table2[Station], ROW()-ROWS(Table1[])))</f>
        <v>322</v>
      </c>
      <c r="F1452" t="str" cm="1">
        <f t="array" ref="F1452">IF(ROW()&lt;=ROWS(Table1[]), INDEX(Table1[Region], ROW()), INDEX(Table2[Region], ROW()-ROWS(Table1[])))</f>
        <v>Bay</v>
      </c>
      <c r="G1452" cm="1">
        <f t="array" ref="G1452">IF(ROW()&lt;=ROWS(Table1[]), INDEX(Table1[Subregion], ROW()), INDEX(Table2[Subregion], ROW()-ROWS(Table1[])))</f>
        <v>0</v>
      </c>
      <c r="H1452" t="str" cm="1">
        <f t="array" ref="H1452">IF(ROW()&lt;=ROWS(Table1[]), INDEX(Table1[Stratum], ROW()), INDEX(Table2[Stratum], ROW()-ROWS(Table1[])))</f>
        <v>Bay</v>
      </c>
      <c r="I1452" cm="1">
        <f t="array" ref="I1452">IF(ROW()&lt;=ROWS(Table1[]), INDEX(Table1[Fork Length], ROW()), INDEX(Table2[Length], ROW()-ROWS(Table1[])))</f>
        <v>66</v>
      </c>
      <c r="J1452" cm="1">
        <f t="array" ref="J1452">IF(ROW()&lt;=ROWS(Table1[]), INDEX(Table1[Catch], ROW()), INDEX(Table2[Frequency], ROW()-ROWS(Table1[])))</f>
        <v>2</v>
      </c>
      <c r="K1452" t="str" cm="1">
        <f t="array" ref="K1452">IF(ROW()&lt;=ROWS(Table1[]), INDEX(Table1[Life Stage], ROW()), INDEX(Table2[Life Stage], ROW()-ROWS(Table1[])))</f>
        <v>Juvenile</v>
      </c>
      <c r="L1452" s="50" cm="1">
        <f t="array" ref="L1452">IF(ROW()&lt;=ROWS(Table1[]), INDEX(Table1[SalvageSum], ROW()), INDEX(Table2[SalvageSum], ROW()-ROWS(Table1[])))</f>
        <v>0</v>
      </c>
      <c r="M1452" s="50" cm="1">
        <f t="array" ref="M1452">IF(ROW()&lt;=ROWS(Table1[]), INDEX(Table1[ExpSalv], ROW()), INDEX(Table2[ExpSalv], ROW()-ROWS(Table1[])))</f>
        <v>0</v>
      </c>
      <c r="N1452" t="str" cm="1">
        <f t="array" ref="N1452">IF(ROW()&lt;=ROWS(Table1[]), INDEX(Table1[Agency], ROW()), INDEX(Table2[Agency], ROW()-ROWS(Table1[])))</f>
        <v>CDFW</v>
      </c>
      <c r="O1452" cm="1">
        <f t="array" ref="O1452">IF(ROW()&lt;=ROWS(Table1[]), INDEX(Table1[Notes], ROW()), INDEX(Table2[Comments], ROW()-ROWS(Table1[])))</f>
        <v>0</v>
      </c>
    </row>
    <row r="1453" spans="1:15" x14ac:dyDescent="0.25">
      <c r="A1453" cm="1">
        <f t="array" ref="A1453">IF(ROW()&lt;=ROWS(Table1[]), INDEX(Table1[SurveyNo], ROW()), INDEX(Table2[SurveyNo], ROW()-ROWS(Table1[])))</f>
        <v>1</v>
      </c>
      <c r="B1453" s="77" cm="1">
        <f t="array" ref="B1453">IF(ROW()&lt;=ROWS(Table1[]), INDEX(Table1[Date], ROW()), INDEX(Table2[Date], ROW()-ROWS(Table1[])))</f>
        <v>45666</v>
      </c>
      <c r="C1453" cm="1">
        <f t="array" ref="C1453">IF(ROW()&lt;=ROWS(Table1[]), INDEX(Table1[SampleID], ROW()), INDEX(Table2[SampleID], ROW()-ROWS(Table1[])))</f>
        <v>0</v>
      </c>
      <c r="D1453" t="str" cm="1">
        <f t="array" ref="D1453">IF(ROW()&lt;=ROWS(Table1[]), INDEX(Table1[Survey], ROW()), INDEX(Table2[Survey], ROW()-ROWS(Table1[])))</f>
        <v>Bay Study</v>
      </c>
      <c r="E1453" cm="1">
        <f t="array" ref="E1453">IF(ROW()&lt;=ROWS(Table1[]), INDEX(Table1[Station Code], ROW()), INDEX(Table2[Station], ROW()-ROWS(Table1[])))</f>
        <v>322</v>
      </c>
      <c r="F1453" t="str" cm="1">
        <f t="array" ref="F1453">IF(ROW()&lt;=ROWS(Table1[]), INDEX(Table1[Region], ROW()), INDEX(Table2[Region], ROW()-ROWS(Table1[])))</f>
        <v>Bay</v>
      </c>
      <c r="G1453" cm="1">
        <f t="array" ref="G1453">IF(ROW()&lt;=ROWS(Table1[]), INDEX(Table1[Subregion], ROW()), INDEX(Table2[Subregion], ROW()-ROWS(Table1[])))</f>
        <v>0</v>
      </c>
      <c r="H1453" t="str" cm="1">
        <f t="array" ref="H1453">IF(ROW()&lt;=ROWS(Table1[]), INDEX(Table1[Stratum], ROW()), INDEX(Table2[Stratum], ROW()-ROWS(Table1[])))</f>
        <v>Bay</v>
      </c>
      <c r="I1453" cm="1">
        <f t="array" ref="I1453">IF(ROW()&lt;=ROWS(Table1[]), INDEX(Table1[Fork Length], ROW()), INDEX(Table2[Length], ROW()-ROWS(Table1[])))</f>
        <v>57</v>
      </c>
      <c r="J1453" cm="1">
        <f t="array" ref="J1453">IF(ROW()&lt;=ROWS(Table1[]), INDEX(Table1[Catch], ROW()), INDEX(Table2[Frequency], ROW()-ROWS(Table1[])))</f>
        <v>1</v>
      </c>
      <c r="K1453" t="str" cm="1">
        <f t="array" ref="K1453">IF(ROW()&lt;=ROWS(Table1[]), INDEX(Table1[Life Stage], ROW()), INDEX(Table2[Life Stage], ROW()-ROWS(Table1[])))</f>
        <v>Juvenile</v>
      </c>
      <c r="L1453" s="50" cm="1">
        <f t="array" ref="L1453">IF(ROW()&lt;=ROWS(Table1[]), INDEX(Table1[SalvageSum], ROW()), INDEX(Table2[SalvageSum], ROW()-ROWS(Table1[])))</f>
        <v>0</v>
      </c>
      <c r="M1453" s="50" cm="1">
        <f t="array" ref="M1453">IF(ROW()&lt;=ROWS(Table1[]), INDEX(Table1[ExpSalv], ROW()), INDEX(Table2[ExpSalv], ROW()-ROWS(Table1[])))</f>
        <v>0</v>
      </c>
      <c r="N1453" t="str" cm="1">
        <f t="array" ref="N1453">IF(ROW()&lt;=ROWS(Table1[]), INDEX(Table1[Agency], ROW()), INDEX(Table2[Agency], ROW()-ROWS(Table1[])))</f>
        <v>CDFW</v>
      </c>
      <c r="O1453" cm="1">
        <f t="array" ref="O1453">IF(ROW()&lt;=ROWS(Table1[]), INDEX(Table1[Notes], ROW()), INDEX(Table2[Comments], ROW()-ROWS(Table1[])))</f>
        <v>0</v>
      </c>
    </row>
    <row r="1454" spans="1:15" x14ac:dyDescent="0.25">
      <c r="A1454" cm="1">
        <f t="array" ref="A1454">IF(ROW()&lt;=ROWS(Table1[]), INDEX(Table1[SurveyNo], ROW()), INDEX(Table2[SurveyNo], ROW()-ROWS(Table1[])))</f>
        <v>1</v>
      </c>
      <c r="B1454" s="77" cm="1">
        <f t="array" ref="B1454">IF(ROW()&lt;=ROWS(Table1[]), INDEX(Table1[Date], ROW()), INDEX(Table2[Date], ROW()-ROWS(Table1[])))</f>
        <v>45672</v>
      </c>
      <c r="C1454" cm="1">
        <f t="array" ref="C1454">IF(ROW()&lt;=ROWS(Table1[]), INDEX(Table1[SampleID], ROW()), INDEX(Table2[SampleID], ROW()-ROWS(Table1[])))</f>
        <v>0</v>
      </c>
      <c r="D1454" t="str" cm="1">
        <f t="array" ref="D1454">IF(ROW()&lt;=ROWS(Table1[]), INDEX(Table1[Survey], ROW()), INDEX(Table2[Survey], ROW()-ROWS(Table1[])))</f>
        <v>Bay Study</v>
      </c>
      <c r="E1454" cm="1">
        <f t="array" ref="E1454">IF(ROW()&lt;=ROWS(Table1[]), INDEX(Table1[Station Code], ROW()), INDEX(Table2[Station], ROW()-ROWS(Table1[])))</f>
        <v>322</v>
      </c>
      <c r="F1454" t="str" cm="1">
        <f t="array" ref="F1454">IF(ROW()&lt;=ROWS(Table1[]), INDEX(Table1[Region], ROW()), INDEX(Table2[Region], ROW()-ROWS(Table1[])))</f>
        <v>Bay</v>
      </c>
      <c r="G1454" cm="1">
        <f t="array" ref="G1454">IF(ROW()&lt;=ROWS(Table1[]), INDEX(Table1[Subregion], ROW()), INDEX(Table2[Subregion], ROW()-ROWS(Table1[])))</f>
        <v>0</v>
      </c>
      <c r="H1454" t="str" cm="1">
        <f t="array" ref="H1454">IF(ROW()&lt;=ROWS(Table1[]), INDEX(Table1[Stratum], ROW()), INDEX(Table2[Stratum], ROW()-ROWS(Table1[])))</f>
        <v>Bay</v>
      </c>
      <c r="I1454" cm="1">
        <f t="array" ref="I1454">IF(ROW()&lt;=ROWS(Table1[]), INDEX(Table1[Fork Length], ROW()), INDEX(Table2[Length], ROW()-ROWS(Table1[])))</f>
        <v>67</v>
      </c>
      <c r="J1454" cm="1">
        <f t="array" ref="J1454">IF(ROW()&lt;=ROWS(Table1[]), INDEX(Table1[Catch], ROW()), INDEX(Table2[Frequency], ROW()-ROWS(Table1[])))</f>
        <v>1</v>
      </c>
      <c r="K1454" t="str" cm="1">
        <f t="array" ref="K1454">IF(ROW()&lt;=ROWS(Table1[]), INDEX(Table1[Life Stage], ROW()), INDEX(Table2[Life Stage], ROW()-ROWS(Table1[])))</f>
        <v>Juvenile</v>
      </c>
      <c r="L1454" s="50" cm="1">
        <f t="array" ref="L1454">IF(ROW()&lt;=ROWS(Table1[]), INDEX(Table1[SalvageSum], ROW()), INDEX(Table2[SalvageSum], ROW()-ROWS(Table1[])))</f>
        <v>0</v>
      </c>
      <c r="M1454" s="50" cm="1">
        <f t="array" ref="M1454">IF(ROW()&lt;=ROWS(Table1[]), INDEX(Table1[ExpSalv], ROW()), INDEX(Table2[ExpSalv], ROW()-ROWS(Table1[])))</f>
        <v>0</v>
      </c>
      <c r="N1454" t="str" cm="1">
        <f t="array" ref="N1454">IF(ROW()&lt;=ROWS(Table1[]), INDEX(Table1[Agency], ROW()), INDEX(Table2[Agency], ROW()-ROWS(Table1[])))</f>
        <v>CDFW</v>
      </c>
      <c r="O1454" cm="1">
        <f t="array" ref="O1454">IF(ROW()&lt;=ROWS(Table1[]), INDEX(Table1[Notes], ROW()), INDEX(Table2[Comments], ROW()-ROWS(Table1[])))</f>
        <v>0</v>
      </c>
    </row>
    <row r="1455" spans="1:15" x14ac:dyDescent="0.25">
      <c r="A1455" cm="1">
        <f t="array" ref="A1455">IF(ROW()&lt;=ROWS(Table1[]), INDEX(Table1[SurveyNo], ROW()), INDEX(Table2[SurveyNo], ROW()-ROWS(Table1[])))</f>
        <v>1</v>
      </c>
      <c r="B1455" s="77" cm="1">
        <f t="array" ref="B1455">IF(ROW()&lt;=ROWS(Table1[]), INDEX(Table1[Date], ROW()), INDEX(Table2[Date], ROW()-ROWS(Table1[])))</f>
        <v>45671</v>
      </c>
      <c r="C1455" cm="1">
        <f t="array" ref="C1455">IF(ROW()&lt;=ROWS(Table1[]), INDEX(Table1[SampleID], ROW()), INDEX(Table2[SampleID], ROW()-ROWS(Table1[])))</f>
        <v>0</v>
      </c>
      <c r="D1455" t="str" cm="1">
        <f t="array" ref="D1455">IF(ROW()&lt;=ROWS(Table1[]), INDEX(Table1[Survey], ROW()), INDEX(Table2[Survey], ROW()-ROWS(Table1[])))</f>
        <v>Bay Study</v>
      </c>
      <c r="E1455" cm="1">
        <f t="array" ref="E1455">IF(ROW()&lt;=ROWS(Table1[]), INDEX(Table1[Station Code], ROW()), INDEX(Table2[Station], ROW()-ROWS(Table1[])))</f>
        <v>325</v>
      </c>
      <c r="F1455" t="str" cm="1">
        <f t="array" ref="F1455">IF(ROW()&lt;=ROWS(Table1[]), INDEX(Table1[Region], ROW()), INDEX(Table2[Region], ROW()-ROWS(Table1[])))</f>
        <v>Bay</v>
      </c>
      <c r="G1455" cm="1">
        <f t="array" ref="G1455">IF(ROW()&lt;=ROWS(Table1[]), INDEX(Table1[Subregion], ROW()), INDEX(Table2[Subregion], ROW()-ROWS(Table1[])))</f>
        <v>0</v>
      </c>
      <c r="H1455" t="str" cm="1">
        <f t="array" ref="H1455">IF(ROW()&lt;=ROWS(Table1[]), INDEX(Table1[Stratum], ROW()), INDEX(Table2[Stratum], ROW()-ROWS(Table1[])))</f>
        <v>Bay</v>
      </c>
      <c r="I1455" cm="1">
        <f t="array" ref="I1455">IF(ROW()&lt;=ROWS(Table1[]), INDEX(Table1[Fork Length], ROW()), INDEX(Table2[Length], ROW()-ROWS(Table1[])))</f>
        <v>64</v>
      </c>
      <c r="J1455" cm="1">
        <f t="array" ref="J1455">IF(ROW()&lt;=ROWS(Table1[]), INDEX(Table1[Catch], ROW()), INDEX(Table2[Frequency], ROW()-ROWS(Table1[])))</f>
        <v>2</v>
      </c>
      <c r="K1455" t="str" cm="1">
        <f t="array" ref="K1455">IF(ROW()&lt;=ROWS(Table1[]), INDEX(Table1[Life Stage], ROW()), INDEX(Table2[Life Stage], ROW()-ROWS(Table1[])))</f>
        <v>Juvenile</v>
      </c>
      <c r="L1455" s="50" cm="1">
        <f t="array" ref="L1455">IF(ROW()&lt;=ROWS(Table1[]), INDEX(Table1[SalvageSum], ROW()), INDEX(Table2[SalvageSum], ROW()-ROWS(Table1[])))</f>
        <v>0</v>
      </c>
      <c r="M1455" s="50" cm="1">
        <f t="array" ref="M1455">IF(ROW()&lt;=ROWS(Table1[]), INDEX(Table1[ExpSalv], ROW()), INDEX(Table2[ExpSalv], ROW()-ROWS(Table1[])))</f>
        <v>0</v>
      </c>
      <c r="N1455" t="str" cm="1">
        <f t="array" ref="N1455">IF(ROW()&lt;=ROWS(Table1[]), INDEX(Table1[Agency], ROW()), INDEX(Table2[Agency], ROW()-ROWS(Table1[])))</f>
        <v>CDFW</v>
      </c>
      <c r="O1455" cm="1">
        <f t="array" ref="O1455">IF(ROW()&lt;=ROWS(Table1[]), INDEX(Table1[Notes], ROW()), INDEX(Table2[Comments], ROW()-ROWS(Table1[])))</f>
        <v>0</v>
      </c>
    </row>
    <row r="1456" spans="1:15" x14ac:dyDescent="0.25">
      <c r="A1456" cm="1">
        <f t="array" ref="A1456">IF(ROW()&lt;=ROWS(Table1[]), INDEX(Table1[SurveyNo], ROW()), INDEX(Table2[SurveyNo], ROW()-ROWS(Table1[])))</f>
        <v>1</v>
      </c>
      <c r="B1456" s="77" cm="1">
        <f t="array" ref="B1456">IF(ROW()&lt;=ROWS(Table1[]), INDEX(Table1[Date], ROW()), INDEX(Table2[Date], ROW()-ROWS(Table1[])))</f>
        <v>45670</v>
      </c>
      <c r="C1456" cm="1">
        <f t="array" ref="C1456">IF(ROW()&lt;=ROWS(Table1[]), INDEX(Table1[SampleID], ROW()), INDEX(Table2[SampleID], ROW()-ROWS(Table1[])))</f>
        <v>0</v>
      </c>
      <c r="D1456" t="str" cm="1">
        <f t="array" ref="D1456">IF(ROW()&lt;=ROWS(Table1[]), INDEX(Table1[Survey], ROW()), INDEX(Table2[Survey], ROW()-ROWS(Table1[])))</f>
        <v>Bay Study</v>
      </c>
      <c r="E1456" cm="1">
        <f t="array" ref="E1456">IF(ROW()&lt;=ROWS(Table1[]), INDEX(Table1[Station Code], ROW()), INDEX(Table2[Station], ROW()-ROWS(Table1[])))</f>
        <v>325</v>
      </c>
      <c r="F1456" t="str" cm="1">
        <f t="array" ref="F1456">IF(ROW()&lt;=ROWS(Table1[]), INDEX(Table1[Region], ROW()), INDEX(Table2[Region], ROW()-ROWS(Table1[])))</f>
        <v>Bay</v>
      </c>
      <c r="G1456" cm="1">
        <f t="array" ref="G1456">IF(ROW()&lt;=ROWS(Table1[]), INDEX(Table1[Subregion], ROW()), INDEX(Table2[Subregion], ROW()-ROWS(Table1[])))</f>
        <v>0</v>
      </c>
      <c r="H1456" t="str" cm="1">
        <f t="array" ref="H1456">IF(ROW()&lt;=ROWS(Table1[]), INDEX(Table1[Stratum], ROW()), INDEX(Table2[Stratum], ROW()-ROWS(Table1[])))</f>
        <v>Bay</v>
      </c>
      <c r="I1456" cm="1">
        <f t="array" ref="I1456">IF(ROW()&lt;=ROWS(Table1[]), INDEX(Table1[Fork Length], ROW()), INDEX(Table2[Length], ROW()-ROWS(Table1[])))</f>
        <v>59</v>
      </c>
      <c r="J1456" cm="1">
        <f t="array" ref="J1456">IF(ROW()&lt;=ROWS(Table1[]), INDEX(Table1[Catch], ROW()), INDEX(Table2[Frequency], ROW()-ROWS(Table1[])))</f>
        <v>1</v>
      </c>
      <c r="K1456" t="str" cm="1">
        <f t="array" ref="K1456">IF(ROW()&lt;=ROWS(Table1[]), INDEX(Table1[Life Stage], ROW()), INDEX(Table2[Life Stage], ROW()-ROWS(Table1[])))</f>
        <v>Juvenile</v>
      </c>
      <c r="L1456" s="50" cm="1">
        <f t="array" ref="L1456">IF(ROW()&lt;=ROWS(Table1[]), INDEX(Table1[SalvageSum], ROW()), INDEX(Table2[SalvageSum], ROW()-ROWS(Table1[])))</f>
        <v>0</v>
      </c>
      <c r="M1456" s="50" cm="1">
        <f t="array" ref="M1456">IF(ROW()&lt;=ROWS(Table1[]), INDEX(Table1[ExpSalv], ROW()), INDEX(Table2[ExpSalv], ROW()-ROWS(Table1[])))</f>
        <v>0</v>
      </c>
      <c r="N1456" t="str" cm="1">
        <f t="array" ref="N1456">IF(ROW()&lt;=ROWS(Table1[]), INDEX(Table1[Agency], ROW()), INDEX(Table2[Agency], ROW()-ROWS(Table1[])))</f>
        <v>CDFW</v>
      </c>
      <c r="O1456" cm="1">
        <f t="array" ref="O1456">IF(ROW()&lt;=ROWS(Table1[]), INDEX(Table1[Notes], ROW()), INDEX(Table2[Comments], ROW()-ROWS(Table1[])))</f>
        <v>0</v>
      </c>
    </row>
    <row r="1457" spans="1:15" x14ac:dyDescent="0.25">
      <c r="A1457" cm="1">
        <f t="array" ref="A1457">IF(ROW()&lt;=ROWS(Table1[]), INDEX(Table1[SurveyNo], ROW()), INDEX(Table2[SurveyNo], ROW()-ROWS(Table1[])))</f>
        <v>1</v>
      </c>
      <c r="B1457" s="77" cm="1">
        <f t="array" ref="B1457">IF(ROW()&lt;=ROWS(Table1[]), INDEX(Table1[Date], ROW()), INDEX(Table2[Date], ROW()-ROWS(Table1[])))</f>
        <v>45666</v>
      </c>
      <c r="C1457" cm="1">
        <f t="array" ref="C1457">IF(ROW()&lt;=ROWS(Table1[]), INDEX(Table1[SampleID], ROW()), INDEX(Table2[SampleID], ROW()-ROWS(Table1[])))</f>
        <v>0</v>
      </c>
      <c r="D1457" t="str" cm="1">
        <f t="array" ref="D1457">IF(ROW()&lt;=ROWS(Table1[]), INDEX(Table1[Survey], ROW()), INDEX(Table2[Survey], ROW()-ROWS(Table1[])))</f>
        <v>Bay Study</v>
      </c>
      <c r="E1457" cm="1">
        <f t="array" ref="E1457">IF(ROW()&lt;=ROWS(Table1[]), INDEX(Table1[Station Code], ROW()), INDEX(Table2[Station], ROW()-ROWS(Table1[])))</f>
        <v>325</v>
      </c>
      <c r="F1457" t="str" cm="1">
        <f t="array" ref="F1457">IF(ROW()&lt;=ROWS(Table1[]), INDEX(Table1[Region], ROW()), INDEX(Table2[Region], ROW()-ROWS(Table1[])))</f>
        <v>Bay</v>
      </c>
      <c r="G1457" cm="1">
        <f t="array" ref="G1457">IF(ROW()&lt;=ROWS(Table1[]), INDEX(Table1[Subregion], ROW()), INDEX(Table2[Subregion], ROW()-ROWS(Table1[])))</f>
        <v>0</v>
      </c>
      <c r="H1457" t="str" cm="1">
        <f t="array" ref="H1457">IF(ROW()&lt;=ROWS(Table1[]), INDEX(Table1[Stratum], ROW()), INDEX(Table2[Stratum], ROW()-ROWS(Table1[])))</f>
        <v>Bay</v>
      </c>
      <c r="I1457" cm="1">
        <f t="array" ref="I1457">IF(ROW()&lt;=ROWS(Table1[]), INDEX(Table1[Fork Length], ROW()), INDEX(Table2[Length], ROW()-ROWS(Table1[])))</f>
        <v>62</v>
      </c>
      <c r="J1457" cm="1">
        <f t="array" ref="J1457">IF(ROW()&lt;=ROWS(Table1[]), INDEX(Table1[Catch], ROW()), INDEX(Table2[Frequency], ROW()-ROWS(Table1[])))</f>
        <v>1</v>
      </c>
      <c r="K1457" t="str" cm="1">
        <f t="array" ref="K1457">IF(ROW()&lt;=ROWS(Table1[]), INDEX(Table1[Life Stage], ROW()), INDEX(Table2[Life Stage], ROW()-ROWS(Table1[])))</f>
        <v>Juvenile</v>
      </c>
      <c r="L1457" s="50" cm="1">
        <f t="array" ref="L1457">IF(ROW()&lt;=ROWS(Table1[]), INDEX(Table1[SalvageSum], ROW()), INDEX(Table2[SalvageSum], ROW()-ROWS(Table1[])))</f>
        <v>0</v>
      </c>
      <c r="M1457" s="50" cm="1">
        <f t="array" ref="M1457">IF(ROW()&lt;=ROWS(Table1[]), INDEX(Table1[ExpSalv], ROW()), INDEX(Table2[ExpSalv], ROW()-ROWS(Table1[])))</f>
        <v>0</v>
      </c>
      <c r="N1457" t="str" cm="1">
        <f t="array" ref="N1457">IF(ROW()&lt;=ROWS(Table1[]), INDEX(Table1[Agency], ROW()), INDEX(Table2[Agency], ROW()-ROWS(Table1[])))</f>
        <v>CDFW</v>
      </c>
      <c r="O1457" cm="1">
        <f t="array" ref="O1457">IF(ROW()&lt;=ROWS(Table1[]), INDEX(Table1[Notes], ROW()), INDEX(Table2[Comments], ROW()-ROWS(Table1[])))</f>
        <v>0</v>
      </c>
    </row>
    <row r="1458" spans="1:15" x14ac:dyDescent="0.25">
      <c r="A1458" cm="1">
        <f t="array" ref="A1458">IF(ROW()&lt;=ROWS(Table1[]), INDEX(Table1[SurveyNo], ROW()), INDEX(Table2[SurveyNo], ROW()-ROWS(Table1[])))</f>
        <v>1</v>
      </c>
      <c r="B1458" s="77" cm="1">
        <f t="array" ref="B1458">IF(ROW()&lt;=ROWS(Table1[]), INDEX(Table1[Date], ROW()), INDEX(Table2[Date], ROW()-ROWS(Table1[])))</f>
        <v>45666</v>
      </c>
      <c r="C1458" cm="1">
        <f t="array" ref="C1458">IF(ROW()&lt;=ROWS(Table1[]), INDEX(Table1[SampleID], ROW()), INDEX(Table2[SampleID], ROW()-ROWS(Table1[])))</f>
        <v>0</v>
      </c>
      <c r="D1458" t="str" cm="1">
        <f t="array" ref="D1458">IF(ROW()&lt;=ROWS(Table1[]), INDEX(Table1[Survey], ROW()), INDEX(Table2[Survey], ROW()-ROWS(Table1[])))</f>
        <v>Bay Study</v>
      </c>
      <c r="E1458" cm="1">
        <f t="array" ref="E1458">IF(ROW()&lt;=ROWS(Table1[]), INDEX(Table1[Station Code], ROW()), INDEX(Table2[Station], ROW()-ROWS(Table1[])))</f>
        <v>325</v>
      </c>
      <c r="F1458" t="str" cm="1">
        <f t="array" ref="F1458">IF(ROW()&lt;=ROWS(Table1[]), INDEX(Table1[Region], ROW()), INDEX(Table2[Region], ROW()-ROWS(Table1[])))</f>
        <v>Bay</v>
      </c>
      <c r="G1458" cm="1">
        <f t="array" ref="G1458">IF(ROW()&lt;=ROWS(Table1[]), INDEX(Table1[Subregion], ROW()), INDEX(Table2[Subregion], ROW()-ROWS(Table1[])))</f>
        <v>0</v>
      </c>
      <c r="H1458" t="str" cm="1">
        <f t="array" ref="H1458">IF(ROW()&lt;=ROWS(Table1[]), INDEX(Table1[Stratum], ROW()), INDEX(Table2[Stratum], ROW()-ROWS(Table1[])))</f>
        <v>Bay</v>
      </c>
      <c r="I1458" cm="1">
        <f t="array" ref="I1458">IF(ROW()&lt;=ROWS(Table1[]), INDEX(Table1[Fork Length], ROW()), INDEX(Table2[Length], ROW()-ROWS(Table1[])))</f>
        <v>70</v>
      </c>
      <c r="J1458" cm="1">
        <f t="array" ref="J1458">IF(ROW()&lt;=ROWS(Table1[]), INDEX(Table1[Catch], ROW()), INDEX(Table2[Frequency], ROW()-ROWS(Table1[])))</f>
        <v>2</v>
      </c>
      <c r="K1458" t="str" cm="1">
        <f t="array" ref="K1458">IF(ROW()&lt;=ROWS(Table1[]), INDEX(Table1[Life Stage], ROW()), INDEX(Table2[Life Stage], ROW()-ROWS(Table1[])))</f>
        <v>Juvenile</v>
      </c>
      <c r="L1458" s="50" cm="1">
        <f t="array" ref="L1458">IF(ROW()&lt;=ROWS(Table1[]), INDEX(Table1[SalvageSum], ROW()), INDEX(Table2[SalvageSum], ROW()-ROWS(Table1[])))</f>
        <v>0</v>
      </c>
      <c r="M1458" s="50" cm="1">
        <f t="array" ref="M1458">IF(ROW()&lt;=ROWS(Table1[]), INDEX(Table1[ExpSalv], ROW()), INDEX(Table2[ExpSalv], ROW()-ROWS(Table1[])))</f>
        <v>0</v>
      </c>
      <c r="N1458" t="str" cm="1">
        <f t="array" ref="N1458">IF(ROW()&lt;=ROWS(Table1[]), INDEX(Table1[Agency], ROW()), INDEX(Table2[Agency], ROW()-ROWS(Table1[])))</f>
        <v>CDFW</v>
      </c>
      <c r="O1458" cm="1">
        <f t="array" ref="O1458">IF(ROW()&lt;=ROWS(Table1[]), INDEX(Table1[Notes], ROW()), INDEX(Table2[Comments], ROW()-ROWS(Table1[])))</f>
        <v>0</v>
      </c>
    </row>
    <row r="1459" spans="1:15" x14ac:dyDescent="0.25">
      <c r="A1459" cm="1">
        <f t="array" ref="A1459">IF(ROW()&lt;=ROWS(Table1[]), INDEX(Table1[SurveyNo], ROW()), INDEX(Table2[SurveyNo], ROW()-ROWS(Table1[])))</f>
        <v>1</v>
      </c>
      <c r="B1459" s="77" cm="1">
        <f t="array" ref="B1459">IF(ROW()&lt;=ROWS(Table1[]), INDEX(Table1[Date], ROW()), INDEX(Table2[Date], ROW()-ROWS(Table1[])))</f>
        <v>45666</v>
      </c>
      <c r="C1459" cm="1">
        <f t="array" ref="C1459">IF(ROW()&lt;=ROWS(Table1[]), INDEX(Table1[SampleID], ROW()), INDEX(Table2[SampleID], ROW()-ROWS(Table1[])))</f>
        <v>0</v>
      </c>
      <c r="D1459" t="str" cm="1">
        <f t="array" ref="D1459">IF(ROW()&lt;=ROWS(Table1[]), INDEX(Table1[Survey], ROW()), INDEX(Table2[Survey], ROW()-ROWS(Table1[])))</f>
        <v>Bay Study</v>
      </c>
      <c r="E1459" cm="1">
        <f t="array" ref="E1459">IF(ROW()&lt;=ROWS(Table1[]), INDEX(Table1[Station Code], ROW()), INDEX(Table2[Station], ROW()-ROWS(Table1[])))</f>
        <v>325</v>
      </c>
      <c r="F1459" t="str" cm="1">
        <f t="array" ref="F1459">IF(ROW()&lt;=ROWS(Table1[]), INDEX(Table1[Region], ROW()), INDEX(Table2[Region], ROW()-ROWS(Table1[])))</f>
        <v>Bay</v>
      </c>
      <c r="G1459" cm="1">
        <f t="array" ref="G1459">IF(ROW()&lt;=ROWS(Table1[]), INDEX(Table1[Subregion], ROW()), INDEX(Table2[Subregion], ROW()-ROWS(Table1[])))</f>
        <v>0</v>
      </c>
      <c r="H1459" t="str" cm="1">
        <f t="array" ref="H1459">IF(ROW()&lt;=ROWS(Table1[]), INDEX(Table1[Stratum], ROW()), INDEX(Table2[Stratum], ROW()-ROWS(Table1[])))</f>
        <v>Bay</v>
      </c>
      <c r="I1459" cm="1">
        <f t="array" ref="I1459">IF(ROW()&lt;=ROWS(Table1[]), INDEX(Table1[Fork Length], ROW()), INDEX(Table2[Length], ROW()-ROWS(Table1[])))</f>
        <v>77</v>
      </c>
      <c r="J1459" cm="1">
        <f t="array" ref="J1459">IF(ROW()&lt;=ROWS(Table1[]), INDEX(Table1[Catch], ROW()), INDEX(Table2[Frequency], ROW()-ROWS(Table1[])))</f>
        <v>1</v>
      </c>
      <c r="K1459" t="str" cm="1">
        <f t="array" ref="K1459">IF(ROW()&lt;=ROWS(Table1[]), INDEX(Table1[Life Stage], ROW()), INDEX(Table2[Life Stage], ROW()-ROWS(Table1[])))</f>
        <v>Juvenile</v>
      </c>
      <c r="L1459" s="50" cm="1">
        <f t="array" ref="L1459">IF(ROW()&lt;=ROWS(Table1[]), INDEX(Table1[SalvageSum], ROW()), INDEX(Table2[SalvageSum], ROW()-ROWS(Table1[])))</f>
        <v>0</v>
      </c>
      <c r="M1459" s="50" cm="1">
        <f t="array" ref="M1459">IF(ROW()&lt;=ROWS(Table1[]), INDEX(Table1[ExpSalv], ROW()), INDEX(Table2[ExpSalv], ROW()-ROWS(Table1[])))</f>
        <v>0</v>
      </c>
      <c r="N1459" t="str" cm="1">
        <f t="array" ref="N1459">IF(ROW()&lt;=ROWS(Table1[]), INDEX(Table1[Agency], ROW()), INDEX(Table2[Agency], ROW()-ROWS(Table1[])))</f>
        <v>CDFW</v>
      </c>
      <c r="O1459" cm="1">
        <f t="array" ref="O1459">IF(ROW()&lt;=ROWS(Table1[]), INDEX(Table1[Notes], ROW()), INDEX(Table2[Comments], ROW()-ROWS(Table1[])))</f>
        <v>0</v>
      </c>
    </row>
    <row r="1460" spans="1:15" x14ac:dyDescent="0.25">
      <c r="A1460" cm="1">
        <f t="array" ref="A1460">IF(ROW()&lt;=ROWS(Table1[]), INDEX(Table1[SurveyNo], ROW()), INDEX(Table2[SurveyNo], ROW()-ROWS(Table1[])))</f>
        <v>1</v>
      </c>
      <c r="B1460" s="77" cm="1">
        <f t="array" ref="B1460">IF(ROW()&lt;=ROWS(Table1[]), INDEX(Table1[Date], ROW()), INDEX(Table2[Date], ROW()-ROWS(Table1[])))</f>
        <v>45672</v>
      </c>
      <c r="C1460" cm="1">
        <f t="array" ref="C1460">IF(ROW()&lt;=ROWS(Table1[]), INDEX(Table1[SampleID], ROW()), INDEX(Table2[SampleID], ROW()-ROWS(Table1[])))</f>
        <v>0</v>
      </c>
      <c r="D1460" t="str" cm="1">
        <f t="array" ref="D1460">IF(ROW()&lt;=ROWS(Table1[]), INDEX(Table1[Survey], ROW()), INDEX(Table2[Survey], ROW()-ROWS(Table1[])))</f>
        <v>Bay Study</v>
      </c>
      <c r="E1460" cm="1">
        <f t="array" ref="E1460">IF(ROW()&lt;=ROWS(Table1[]), INDEX(Table1[Station Code], ROW()), INDEX(Table2[Station], ROW()-ROWS(Table1[])))</f>
        <v>325</v>
      </c>
      <c r="F1460" t="str" cm="1">
        <f t="array" ref="F1460">IF(ROW()&lt;=ROWS(Table1[]), INDEX(Table1[Region], ROW()), INDEX(Table2[Region], ROW()-ROWS(Table1[])))</f>
        <v>Bay</v>
      </c>
      <c r="G1460" cm="1">
        <f t="array" ref="G1460">IF(ROW()&lt;=ROWS(Table1[]), INDEX(Table1[Subregion], ROW()), INDEX(Table2[Subregion], ROW()-ROWS(Table1[])))</f>
        <v>0</v>
      </c>
      <c r="H1460" t="str" cm="1">
        <f t="array" ref="H1460">IF(ROW()&lt;=ROWS(Table1[]), INDEX(Table1[Stratum], ROW()), INDEX(Table2[Stratum], ROW()-ROWS(Table1[])))</f>
        <v>Bay</v>
      </c>
      <c r="I1460" cm="1">
        <f t="array" ref="I1460">IF(ROW()&lt;=ROWS(Table1[]), INDEX(Table1[Fork Length], ROW()), INDEX(Table2[Length], ROW()-ROWS(Table1[])))</f>
        <v>60</v>
      </c>
      <c r="J1460" cm="1">
        <f t="array" ref="J1460">IF(ROW()&lt;=ROWS(Table1[]), INDEX(Table1[Catch], ROW()), INDEX(Table2[Frequency], ROW()-ROWS(Table1[])))</f>
        <v>1</v>
      </c>
      <c r="K1460" t="str" cm="1">
        <f t="array" ref="K1460">IF(ROW()&lt;=ROWS(Table1[]), INDEX(Table1[Life Stage], ROW()), INDEX(Table2[Life Stage], ROW()-ROWS(Table1[])))</f>
        <v>Juvenile</v>
      </c>
      <c r="L1460" s="50" cm="1">
        <f t="array" ref="L1460">IF(ROW()&lt;=ROWS(Table1[]), INDEX(Table1[SalvageSum], ROW()), INDEX(Table2[SalvageSum], ROW()-ROWS(Table1[])))</f>
        <v>0</v>
      </c>
      <c r="M1460" s="50" cm="1">
        <f t="array" ref="M1460">IF(ROW()&lt;=ROWS(Table1[]), INDEX(Table1[ExpSalv], ROW()), INDEX(Table2[ExpSalv], ROW()-ROWS(Table1[])))</f>
        <v>0</v>
      </c>
      <c r="N1460" t="str" cm="1">
        <f t="array" ref="N1460">IF(ROW()&lt;=ROWS(Table1[]), INDEX(Table1[Agency], ROW()), INDEX(Table2[Agency], ROW()-ROWS(Table1[])))</f>
        <v>CDFW</v>
      </c>
      <c r="O1460" cm="1">
        <f t="array" ref="O1460">IF(ROW()&lt;=ROWS(Table1[]), INDEX(Table1[Notes], ROW()), INDEX(Table2[Comments], ROW()-ROWS(Table1[])))</f>
        <v>0</v>
      </c>
    </row>
    <row r="1461" spans="1:15" x14ac:dyDescent="0.25">
      <c r="A1461" cm="1">
        <f t="array" ref="A1461">IF(ROW()&lt;=ROWS(Table1[]), INDEX(Table1[SurveyNo], ROW()), INDEX(Table2[SurveyNo], ROW()-ROWS(Table1[])))</f>
        <v>1</v>
      </c>
      <c r="B1461" s="77" cm="1">
        <f t="array" ref="B1461">IF(ROW()&lt;=ROWS(Table1[]), INDEX(Table1[Date], ROW()), INDEX(Table2[Date], ROW()-ROWS(Table1[])))</f>
        <v>45671</v>
      </c>
      <c r="C1461" cm="1">
        <f t="array" ref="C1461">IF(ROW()&lt;=ROWS(Table1[]), INDEX(Table1[SampleID], ROW()), INDEX(Table2[SampleID], ROW()-ROWS(Table1[])))</f>
        <v>0</v>
      </c>
      <c r="D1461" t="str" cm="1">
        <f t="array" ref="D1461">IF(ROW()&lt;=ROWS(Table1[]), INDEX(Table1[Survey], ROW()), INDEX(Table2[Survey], ROW()-ROWS(Table1[])))</f>
        <v>Bay Study</v>
      </c>
      <c r="E1461" cm="1">
        <f t="array" ref="E1461">IF(ROW()&lt;=ROWS(Table1[]), INDEX(Table1[Station Code], ROW()), INDEX(Table2[Station], ROW()-ROWS(Table1[])))</f>
        <v>325</v>
      </c>
      <c r="F1461" t="str" cm="1">
        <f t="array" ref="F1461">IF(ROW()&lt;=ROWS(Table1[]), INDEX(Table1[Region], ROW()), INDEX(Table2[Region], ROW()-ROWS(Table1[])))</f>
        <v>Bay</v>
      </c>
      <c r="G1461" cm="1">
        <f t="array" ref="G1461">IF(ROW()&lt;=ROWS(Table1[]), INDEX(Table1[Subregion], ROW()), INDEX(Table2[Subregion], ROW()-ROWS(Table1[])))</f>
        <v>0</v>
      </c>
      <c r="H1461" t="str" cm="1">
        <f t="array" ref="H1461">IF(ROW()&lt;=ROWS(Table1[]), INDEX(Table1[Stratum], ROW()), INDEX(Table2[Stratum], ROW()-ROWS(Table1[])))</f>
        <v>Bay</v>
      </c>
      <c r="I1461" cm="1">
        <f t="array" ref="I1461">IF(ROW()&lt;=ROWS(Table1[]), INDEX(Table1[Fork Length], ROW()), INDEX(Table2[Length], ROW()-ROWS(Table1[])))</f>
        <v>63</v>
      </c>
      <c r="J1461" cm="1">
        <f t="array" ref="J1461">IF(ROW()&lt;=ROWS(Table1[]), INDEX(Table1[Catch], ROW()), INDEX(Table2[Frequency], ROW()-ROWS(Table1[])))</f>
        <v>1</v>
      </c>
      <c r="K1461" t="str" cm="1">
        <f t="array" ref="K1461">IF(ROW()&lt;=ROWS(Table1[]), INDEX(Table1[Life Stage], ROW()), INDEX(Table2[Life Stage], ROW()-ROWS(Table1[])))</f>
        <v>Juvenile</v>
      </c>
      <c r="L1461" s="50" cm="1">
        <f t="array" ref="L1461">IF(ROW()&lt;=ROWS(Table1[]), INDEX(Table1[SalvageSum], ROW()), INDEX(Table2[SalvageSum], ROW()-ROWS(Table1[])))</f>
        <v>0</v>
      </c>
      <c r="M1461" s="50" cm="1">
        <f t="array" ref="M1461">IF(ROW()&lt;=ROWS(Table1[]), INDEX(Table1[ExpSalv], ROW()), INDEX(Table2[ExpSalv], ROW()-ROWS(Table1[])))</f>
        <v>0</v>
      </c>
      <c r="N1461" t="str" cm="1">
        <f t="array" ref="N1461">IF(ROW()&lt;=ROWS(Table1[]), INDEX(Table1[Agency], ROW()), INDEX(Table2[Agency], ROW()-ROWS(Table1[])))</f>
        <v>CDFW</v>
      </c>
      <c r="O1461" cm="1">
        <f t="array" ref="O1461">IF(ROW()&lt;=ROWS(Table1[]), INDEX(Table1[Notes], ROW()), INDEX(Table2[Comments], ROW()-ROWS(Table1[])))</f>
        <v>0</v>
      </c>
    </row>
    <row r="1462" spans="1:15" x14ac:dyDescent="0.25">
      <c r="A1462" cm="1">
        <f t="array" ref="A1462">IF(ROW()&lt;=ROWS(Table1[]), INDEX(Table1[SurveyNo], ROW()), INDEX(Table2[SurveyNo], ROW()-ROWS(Table1[])))</f>
        <v>1</v>
      </c>
      <c r="B1462" s="77" cm="1">
        <f t="array" ref="B1462">IF(ROW()&lt;=ROWS(Table1[]), INDEX(Table1[Date], ROW()), INDEX(Table2[Date], ROW()-ROWS(Table1[])))</f>
        <v>45672</v>
      </c>
      <c r="C1462" cm="1">
        <f t="array" ref="C1462">IF(ROW()&lt;=ROWS(Table1[]), INDEX(Table1[SampleID], ROW()), INDEX(Table2[SampleID], ROW()-ROWS(Table1[])))</f>
        <v>0</v>
      </c>
      <c r="D1462" t="str" cm="1">
        <f t="array" ref="D1462">IF(ROW()&lt;=ROWS(Table1[]), INDEX(Table1[Survey], ROW()), INDEX(Table2[Survey], ROW()-ROWS(Table1[])))</f>
        <v>Bay Study</v>
      </c>
      <c r="E1462" cm="1">
        <f t="array" ref="E1462">IF(ROW()&lt;=ROWS(Table1[]), INDEX(Table1[Station Code], ROW()), INDEX(Table2[Station], ROW()-ROWS(Table1[])))</f>
        <v>345</v>
      </c>
      <c r="F1462" t="str" cm="1">
        <f t="array" ref="F1462">IF(ROW()&lt;=ROWS(Table1[]), INDEX(Table1[Region], ROW()), INDEX(Table2[Region], ROW()-ROWS(Table1[])))</f>
        <v>Bay</v>
      </c>
      <c r="G1462" cm="1">
        <f t="array" ref="G1462">IF(ROW()&lt;=ROWS(Table1[]), INDEX(Table1[Subregion], ROW()), INDEX(Table2[Subregion], ROW()-ROWS(Table1[])))</f>
        <v>0</v>
      </c>
      <c r="H1462" t="str" cm="1">
        <f t="array" ref="H1462">IF(ROW()&lt;=ROWS(Table1[]), INDEX(Table1[Stratum], ROW()), INDEX(Table2[Stratum], ROW()-ROWS(Table1[])))</f>
        <v>Bay</v>
      </c>
      <c r="I1462" cm="1">
        <f t="array" ref="I1462">IF(ROW()&lt;=ROWS(Table1[]), INDEX(Table1[Fork Length], ROW()), INDEX(Table2[Length], ROW()-ROWS(Table1[])))</f>
        <v>77</v>
      </c>
      <c r="J1462" cm="1">
        <f t="array" ref="J1462">IF(ROW()&lt;=ROWS(Table1[]), INDEX(Table1[Catch], ROW()), INDEX(Table2[Frequency], ROW()-ROWS(Table1[])))</f>
        <v>1</v>
      </c>
      <c r="K1462" t="str" cm="1">
        <f t="array" ref="K1462">IF(ROW()&lt;=ROWS(Table1[]), INDEX(Table1[Life Stage], ROW()), INDEX(Table2[Life Stage], ROW()-ROWS(Table1[])))</f>
        <v>Juvenile</v>
      </c>
      <c r="L1462" s="50" cm="1">
        <f t="array" ref="L1462">IF(ROW()&lt;=ROWS(Table1[]), INDEX(Table1[SalvageSum], ROW()), INDEX(Table2[SalvageSum], ROW()-ROWS(Table1[])))</f>
        <v>0</v>
      </c>
      <c r="M1462" s="50" cm="1">
        <f t="array" ref="M1462">IF(ROW()&lt;=ROWS(Table1[]), INDEX(Table1[ExpSalv], ROW()), INDEX(Table2[ExpSalv], ROW()-ROWS(Table1[])))</f>
        <v>0</v>
      </c>
      <c r="N1462" t="str" cm="1">
        <f t="array" ref="N1462">IF(ROW()&lt;=ROWS(Table1[]), INDEX(Table1[Agency], ROW()), INDEX(Table2[Agency], ROW()-ROWS(Table1[])))</f>
        <v>CDFW</v>
      </c>
      <c r="O1462" cm="1">
        <f t="array" ref="O1462">IF(ROW()&lt;=ROWS(Table1[]), INDEX(Table1[Notes], ROW()), INDEX(Table2[Comments], ROW()-ROWS(Table1[])))</f>
        <v>0</v>
      </c>
    </row>
    <row r="1463" spans="1:15" x14ac:dyDescent="0.25">
      <c r="A1463" cm="1">
        <f t="array" ref="A1463">IF(ROW()&lt;=ROWS(Table1[]), INDEX(Table1[SurveyNo], ROW()), INDEX(Table2[SurveyNo], ROW()-ROWS(Table1[])))</f>
        <v>1</v>
      </c>
      <c r="B1463" s="77" cm="1">
        <f t="array" ref="B1463">IF(ROW()&lt;=ROWS(Table1[]), INDEX(Table1[Date], ROW()), INDEX(Table2[Date], ROW()-ROWS(Table1[])))</f>
        <v>45671</v>
      </c>
      <c r="C1463" cm="1">
        <f t="array" ref="C1463">IF(ROW()&lt;=ROWS(Table1[]), INDEX(Table1[SampleID], ROW()), INDEX(Table2[SampleID], ROW()-ROWS(Table1[])))</f>
        <v>0</v>
      </c>
      <c r="D1463" t="str" cm="1">
        <f t="array" ref="D1463">IF(ROW()&lt;=ROWS(Table1[]), INDEX(Table1[Survey], ROW()), INDEX(Table2[Survey], ROW()-ROWS(Table1[])))</f>
        <v>Bay Study</v>
      </c>
      <c r="E1463" cm="1">
        <f t="array" ref="E1463">IF(ROW()&lt;=ROWS(Table1[]), INDEX(Table1[Station Code], ROW()), INDEX(Table2[Station], ROW()-ROWS(Table1[])))</f>
        <v>345</v>
      </c>
      <c r="F1463" t="str" cm="1">
        <f t="array" ref="F1463">IF(ROW()&lt;=ROWS(Table1[]), INDEX(Table1[Region], ROW()), INDEX(Table2[Region], ROW()-ROWS(Table1[])))</f>
        <v>Bay</v>
      </c>
      <c r="G1463" cm="1">
        <f t="array" ref="G1463">IF(ROW()&lt;=ROWS(Table1[]), INDEX(Table1[Subregion], ROW()), INDEX(Table2[Subregion], ROW()-ROWS(Table1[])))</f>
        <v>0</v>
      </c>
      <c r="H1463" t="str" cm="1">
        <f t="array" ref="H1463">IF(ROW()&lt;=ROWS(Table1[]), INDEX(Table1[Stratum], ROW()), INDEX(Table2[Stratum], ROW()-ROWS(Table1[])))</f>
        <v>Bay</v>
      </c>
      <c r="I1463" cm="1">
        <f t="array" ref="I1463">IF(ROW()&lt;=ROWS(Table1[]), INDEX(Table1[Fork Length], ROW()), INDEX(Table2[Length], ROW()-ROWS(Table1[])))</f>
        <v>58</v>
      </c>
      <c r="J1463" cm="1">
        <f t="array" ref="J1463">IF(ROW()&lt;=ROWS(Table1[]), INDEX(Table1[Catch], ROW()), INDEX(Table2[Frequency], ROW()-ROWS(Table1[])))</f>
        <v>1</v>
      </c>
      <c r="K1463" t="str" cm="1">
        <f t="array" ref="K1463">IF(ROW()&lt;=ROWS(Table1[]), INDEX(Table1[Life Stage], ROW()), INDEX(Table2[Life Stage], ROW()-ROWS(Table1[])))</f>
        <v>Juvenile</v>
      </c>
      <c r="L1463" s="50" cm="1">
        <f t="array" ref="L1463">IF(ROW()&lt;=ROWS(Table1[]), INDEX(Table1[SalvageSum], ROW()), INDEX(Table2[SalvageSum], ROW()-ROWS(Table1[])))</f>
        <v>0</v>
      </c>
      <c r="M1463" s="50" cm="1">
        <f t="array" ref="M1463">IF(ROW()&lt;=ROWS(Table1[]), INDEX(Table1[ExpSalv], ROW()), INDEX(Table2[ExpSalv], ROW()-ROWS(Table1[])))</f>
        <v>0</v>
      </c>
      <c r="N1463" t="str" cm="1">
        <f t="array" ref="N1463">IF(ROW()&lt;=ROWS(Table1[]), INDEX(Table1[Agency], ROW()), INDEX(Table2[Agency], ROW()-ROWS(Table1[])))</f>
        <v>CDFW</v>
      </c>
      <c r="O1463" cm="1">
        <f t="array" ref="O1463">IF(ROW()&lt;=ROWS(Table1[]), INDEX(Table1[Notes], ROW()), INDEX(Table2[Comments], ROW()-ROWS(Table1[])))</f>
        <v>0</v>
      </c>
    </row>
    <row r="1464" spans="1:15" x14ac:dyDescent="0.25">
      <c r="A1464" cm="1">
        <f t="array" ref="A1464">IF(ROW()&lt;=ROWS(Table1[]), INDEX(Table1[SurveyNo], ROW()), INDEX(Table2[SurveyNo], ROW()-ROWS(Table1[])))</f>
        <v>1</v>
      </c>
      <c r="B1464" s="77" cm="1">
        <f t="array" ref="B1464">IF(ROW()&lt;=ROWS(Table1[]), INDEX(Table1[Date], ROW()), INDEX(Table2[Date], ROW()-ROWS(Table1[])))</f>
        <v>45671</v>
      </c>
      <c r="C1464" cm="1">
        <f t="array" ref="C1464">IF(ROW()&lt;=ROWS(Table1[]), INDEX(Table1[SampleID], ROW()), INDEX(Table2[SampleID], ROW()-ROWS(Table1[])))</f>
        <v>0</v>
      </c>
      <c r="D1464" t="str" cm="1">
        <f t="array" ref="D1464">IF(ROW()&lt;=ROWS(Table1[]), INDEX(Table1[Survey], ROW()), INDEX(Table2[Survey], ROW()-ROWS(Table1[])))</f>
        <v>Bay Study</v>
      </c>
      <c r="E1464" cm="1">
        <f t="array" ref="E1464">IF(ROW()&lt;=ROWS(Table1[]), INDEX(Table1[Station Code], ROW()), INDEX(Table2[Station], ROW()-ROWS(Table1[])))</f>
        <v>345</v>
      </c>
      <c r="F1464" t="str" cm="1">
        <f t="array" ref="F1464">IF(ROW()&lt;=ROWS(Table1[]), INDEX(Table1[Region], ROW()), INDEX(Table2[Region], ROW()-ROWS(Table1[])))</f>
        <v>Bay</v>
      </c>
      <c r="G1464" cm="1">
        <f t="array" ref="G1464">IF(ROW()&lt;=ROWS(Table1[]), INDEX(Table1[Subregion], ROW()), INDEX(Table2[Subregion], ROW()-ROWS(Table1[])))</f>
        <v>0</v>
      </c>
      <c r="H1464" t="str" cm="1">
        <f t="array" ref="H1464">IF(ROW()&lt;=ROWS(Table1[]), INDEX(Table1[Stratum], ROW()), INDEX(Table2[Stratum], ROW()-ROWS(Table1[])))</f>
        <v>Bay</v>
      </c>
      <c r="I1464" cm="1">
        <f t="array" ref="I1464">IF(ROW()&lt;=ROWS(Table1[]), INDEX(Table1[Fork Length], ROW()), INDEX(Table2[Length], ROW()-ROWS(Table1[])))</f>
        <v>65</v>
      </c>
      <c r="J1464" cm="1">
        <f t="array" ref="J1464">IF(ROW()&lt;=ROWS(Table1[]), INDEX(Table1[Catch], ROW()), INDEX(Table2[Frequency], ROW()-ROWS(Table1[])))</f>
        <v>1</v>
      </c>
      <c r="K1464" t="str" cm="1">
        <f t="array" ref="K1464">IF(ROW()&lt;=ROWS(Table1[]), INDEX(Table1[Life Stage], ROW()), INDEX(Table2[Life Stage], ROW()-ROWS(Table1[])))</f>
        <v>Juvenile</v>
      </c>
      <c r="L1464" s="50" cm="1">
        <f t="array" ref="L1464">IF(ROW()&lt;=ROWS(Table1[]), INDEX(Table1[SalvageSum], ROW()), INDEX(Table2[SalvageSum], ROW()-ROWS(Table1[])))</f>
        <v>0</v>
      </c>
      <c r="M1464" s="50" cm="1">
        <f t="array" ref="M1464">IF(ROW()&lt;=ROWS(Table1[]), INDEX(Table1[ExpSalv], ROW()), INDEX(Table2[ExpSalv], ROW()-ROWS(Table1[])))</f>
        <v>0</v>
      </c>
      <c r="N1464" t="str" cm="1">
        <f t="array" ref="N1464">IF(ROW()&lt;=ROWS(Table1[]), INDEX(Table1[Agency], ROW()), INDEX(Table2[Agency], ROW()-ROWS(Table1[])))</f>
        <v>CDFW</v>
      </c>
      <c r="O1464" cm="1">
        <f t="array" ref="O1464">IF(ROW()&lt;=ROWS(Table1[]), INDEX(Table1[Notes], ROW()), INDEX(Table2[Comments], ROW()-ROWS(Table1[])))</f>
        <v>0</v>
      </c>
    </row>
    <row r="1465" spans="1:15" x14ac:dyDescent="0.25">
      <c r="A1465" cm="1">
        <f t="array" ref="A1465">IF(ROW()&lt;=ROWS(Table1[]), INDEX(Table1[SurveyNo], ROW()), INDEX(Table2[SurveyNo], ROW()-ROWS(Table1[])))</f>
        <v>1</v>
      </c>
      <c r="B1465" s="77" cm="1">
        <f t="array" ref="B1465">IF(ROW()&lt;=ROWS(Table1[]), INDEX(Table1[Date], ROW()), INDEX(Table2[Date], ROW()-ROWS(Table1[])))</f>
        <v>45672</v>
      </c>
      <c r="C1465" cm="1">
        <f t="array" ref="C1465">IF(ROW()&lt;=ROWS(Table1[]), INDEX(Table1[SampleID], ROW()), INDEX(Table2[SampleID], ROW()-ROWS(Table1[])))</f>
        <v>0</v>
      </c>
      <c r="D1465" t="str" cm="1">
        <f t="array" ref="D1465">IF(ROW()&lt;=ROWS(Table1[]), INDEX(Table1[Survey], ROW()), INDEX(Table2[Survey], ROW()-ROWS(Table1[])))</f>
        <v>Bay Study</v>
      </c>
      <c r="E1465" cm="1">
        <f t="array" ref="E1465">IF(ROW()&lt;=ROWS(Table1[]), INDEX(Table1[Station Code], ROW()), INDEX(Table2[Station], ROW()-ROWS(Table1[])))</f>
        <v>345</v>
      </c>
      <c r="F1465" t="str" cm="1">
        <f t="array" ref="F1465">IF(ROW()&lt;=ROWS(Table1[]), INDEX(Table1[Region], ROW()), INDEX(Table2[Region], ROW()-ROWS(Table1[])))</f>
        <v>Bay</v>
      </c>
      <c r="G1465" cm="1">
        <f t="array" ref="G1465">IF(ROW()&lt;=ROWS(Table1[]), INDEX(Table1[Subregion], ROW()), INDEX(Table2[Subregion], ROW()-ROWS(Table1[])))</f>
        <v>0</v>
      </c>
      <c r="H1465" t="str" cm="1">
        <f t="array" ref="H1465">IF(ROW()&lt;=ROWS(Table1[]), INDEX(Table1[Stratum], ROW()), INDEX(Table2[Stratum], ROW()-ROWS(Table1[])))</f>
        <v>Bay</v>
      </c>
      <c r="I1465" cm="1">
        <f t="array" ref="I1465">IF(ROW()&lt;=ROWS(Table1[]), INDEX(Table1[Fork Length], ROW()), INDEX(Table2[Length], ROW()-ROWS(Table1[])))</f>
        <v>66</v>
      </c>
      <c r="J1465" cm="1">
        <f t="array" ref="J1465">IF(ROW()&lt;=ROWS(Table1[]), INDEX(Table1[Catch], ROW()), INDEX(Table2[Frequency], ROW()-ROWS(Table1[])))</f>
        <v>1</v>
      </c>
      <c r="K1465" t="str" cm="1">
        <f t="array" ref="K1465">IF(ROW()&lt;=ROWS(Table1[]), INDEX(Table1[Life Stage], ROW()), INDEX(Table2[Life Stage], ROW()-ROWS(Table1[])))</f>
        <v>Juvenile</v>
      </c>
      <c r="L1465" s="50" cm="1">
        <f t="array" ref="L1465">IF(ROW()&lt;=ROWS(Table1[]), INDEX(Table1[SalvageSum], ROW()), INDEX(Table2[SalvageSum], ROW()-ROWS(Table1[])))</f>
        <v>0</v>
      </c>
      <c r="M1465" s="50" cm="1">
        <f t="array" ref="M1465">IF(ROW()&lt;=ROWS(Table1[]), INDEX(Table1[ExpSalv], ROW()), INDEX(Table2[ExpSalv], ROW()-ROWS(Table1[])))</f>
        <v>0</v>
      </c>
      <c r="N1465" t="str" cm="1">
        <f t="array" ref="N1465">IF(ROW()&lt;=ROWS(Table1[]), INDEX(Table1[Agency], ROW()), INDEX(Table2[Agency], ROW()-ROWS(Table1[])))</f>
        <v>CDFW</v>
      </c>
      <c r="O1465" cm="1">
        <f t="array" ref="O1465">IF(ROW()&lt;=ROWS(Table1[]), INDEX(Table1[Notes], ROW()), INDEX(Table2[Comments], ROW()-ROWS(Table1[])))</f>
        <v>0</v>
      </c>
    </row>
    <row r="1466" spans="1:15" x14ac:dyDescent="0.25">
      <c r="A1466" cm="1">
        <f t="array" ref="A1466">IF(ROW()&lt;=ROWS(Table1[]), INDEX(Table1[SurveyNo], ROW()), INDEX(Table2[SurveyNo], ROW()-ROWS(Table1[])))</f>
        <v>1</v>
      </c>
      <c r="B1466" s="77" cm="1">
        <f t="array" ref="B1466">IF(ROW()&lt;=ROWS(Table1[]), INDEX(Table1[Date], ROW()), INDEX(Table2[Date], ROW()-ROWS(Table1[])))</f>
        <v>45670</v>
      </c>
      <c r="C1466" cm="1">
        <f t="array" ref="C1466">IF(ROW()&lt;=ROWS(Table1[]), INDEX(Table1[SampleID], ROW()), INDEX(Table2[SampleID], ROW()-ROWS(Table1[])))</f>
        <v>0</v>
      </c>
      <c r="D1466" t="str" cm="1">
        <f t="array" ref="D1466">IF(ROW()&lt;=ROWS(Table1[]), INDEX(Table1[Survey], ROW()), INDEX(Table2[Survey], ROW()-ROWS(Table1[])))</f>
        <v>Bay Study</v>
      </c>
      <c r="E1466" cm="1">
        <f t="array" ref="E1466">IF(ROW()&lt;=ROWS(Table1[]), INDEX(Table1[Station Code], ROW()), INDEX(Table2[Station], ROW()-ROWS(Table1[])))</f>
        <v>346</v>
      </c>
      <c r="F1466" t="str" cm="1">
        <f t="array" ref="F1466">IF(ROW()&lt;=ROWS(Table1[]), INDEX(Table1[Region], ROW()), INDEX(Table2[Region], ROW()-ROWS(Table1[])))</f>
        <v>Far West</v>
      </c>
      <c r="G1466" cm="1">
        <f t="array" ref="G1466">IF(ROW()&lt;=ROWS(Table1[]), INDEX(Table1[Subregion], ROW()), INDEX(Table2[Subregion], ROW()-ROWS(Table1[])))</f>
        <v>0</v>
      </c>
      <c r="H1466" t="str" cm="1">
        <f t="array" ref="H1466">IF(ROW()&lt;=ROWS(Table1[]), INDEX(Table1[Stratum], ROW()), INDEX(Table2[Stratum], ROW()-ROWS(Table1[])))</f>
        <v>Western Delta</v>
      </c>
      <c r="I1466" cm="1">
        <f t="array" ref="I1466">IF(ROW()&lt;=ROWS(Table1[]), INDEX(Table1[Fork Length], ROW()), INDEX(Table2[Length], ROW()-ROWS(Table1[])))</f>
        <v>91</v>
      </c>
      <c r="J1466" cm="1">
        <f t="array" ref="J1466">IF(ROW()&lt;=ROWS(Table1[]), INDEX(Table1[Catch], ROW()), INDEX(Table2[Frequency], ROW()-ROWS(Table1[])))</f>
        <v>1</v>
      </c>
      <c r="K1466" t="str" cm="1">
        <f t="array" ref="K1466">IF(ROW()&lt;=ROWS(Table1[]), INDEX(Table1[Life Stage], ROW()), INDEX(Table2[Life Stage], ROW()-ROWS(Table1[])))</f>
        <v>Adult</v>
      </c>
      <c r="L1466" s="50" cm="1">
        <f t="array" ref="L1466">IF(ROW()&lt;=ROWS(Table1[]), INDEX(Table1[SalvageSum], ROW()), INDEX(Table2[SalvageSum], ROW()-ROWS(Table1[])))</f>
        <v>0</v>
      </c>
      <c r="M1466" s="50" cm="1">
        <f t="array" ref="M1466">IF(ROW()&lt;=ROWS(Table1[]), INDEX(Table1[ExpSalv], ROW()), INDEX(Table2[ExpSalv], ROW()-ROWS(Table1[])))</f>
        <v>0</v>
      </c>
      <c r="N1466" t="str" cm="1">
        <f t="array" ref="N1466">IF(ROW()&lt;=ROWS(Table1[]), INDEX(Table1[Agency], ROW()), INDEX(Table2[Agency], ROW()-ROWS(Table1[])))</f>
        <v>CDFW</v>
      </c>
      <c r="O1466" cm="1">
        <f t="array" ref="O1466">IF(ROW()&lt;=ROWS(Table1[]), INDEX(Table1[Notes], ROW()), INDEX(Table2[Comments], ROW()-ROWS(Table1[])))</f>
        <v>0</v>
      </c>
    </row>
    <row r="1467" spans="1:15" x14ac:dyDescent="0.25">
      <c r="A1467" cm="1">
        <f t="array" ref="A1467">IF(ROW()&lt;=ROWS(Table1[]), INDEX(Table1[SurveyNo], ROW()), INDEX(Table2[SurveyNo], ROW()-ROWS(Table1[])))</f>
        <v>1</v>
      </c>
      <c r="B1467" s="77" cm="1">
        <f t="array" ref="B1467">IF(ROW()&lt;=ROWS(Table1[]), INDEX(Table1[Date], ROW()), INDEX(Table2[Date], ROW()-ROWS(Table1[])))</f>
        <v>45666</v>
      </c>
      <c r="C1467" cm="1">
        <f t="array" ref="C1467">IF(ROW()&lt;=ROWS(Table1[]), INDEX(Table1[SampleID], ROW()), INDEX(Table2[SampleID], ROW()-ROWS(Table1[])))</f>
        <v>0</v>
      </c>
      <c r="D1467" t="str" cm="1">
        <f t="array" ref="D1467">IF(ROW()&lt;=ROWS(Table1[]), INDEX(Table1[Survey], ROW()), INDEX(Table2[Survey], ROW()-ROWS(Table1[])))</f>
        <v>Bay Study</v>
      </c>
      <c r="E1467" cm="1">
        <f t="array" ref="E1467">IF(ROW()&lt;=ROWS(Table1[]), INDEX(Table1[Station Code], ROW()), INDEX(Table2[Station], ROW()-ROWS(Table1[])))</f>
        <v>346</v>
      </c>
      <c r="F1467" t="str" cm="1">
        <f t="array" ref="F1467">IF(ROW()&lt;=ROWS(Table1[]), INDEX(Table1[Region], ROW()), INDEX(Table2[Region], ROW()-ROWS(Table1[])))</f>
        <v>Far West</v>
      </c>
      <c r="G1467" cm="1">
        <f t="array" ref="G1467">IF(ROW()&lt;=ROWS(Table1[]), INDEX(Table1[Subregion], ROW()), INDEX(Table2[Subregion], ROW()-ROWS(Table1[])))</f>
        <v>0</v>
      </c>
      <c r="H1467" t="str" cm="1">
        <f t="array" ref="H1467">IF(ROW()&lt;=ROWS(Table1[]), INDEX(Table1[Stratum], ROW()), INDEX(Table2[Stratum], ROW()-ROWS(Table1[])))</f>
        <v>Western Delta</v>
      </c>
      <c r="I1467" cm="1">
        <f t="array" ref="I1467">IF(ROW()&lt;=ROWS(Table1[]), INDEX(Table1[Fork Length], ROW()), INDEX(Table2[Length], ROW()-ROWS(Table1[])))</f>
        <v>63</v>
      </c>
      <c r="J1467" cm="1">
        <f t="array" ref="J1467">IF(ROW()&lt;=ROWS(Table1[]), INDEX(Table1[Catch], ROW()), INDEX(Table2[Frequency], ROW()-ROWS(Table1[])))</f>
        <v>2</v>
      </c>
      <c r="K1467" t="str" cm="1">
        <f t="array" ref="K1467">IF(ROW()&lt;=ROWS(Table1[]), INDEX(Table1[Life Stage], ROW()), INDEX(Table2[Life Stage], ROW()-ROWS(Table1[])))</f>
        <v>Juvenile</v>
      </c>
      <c r="L1467" s="50" cm="1">
        <f t="array" ref="L1467">IF(ROW()&lt;=ROWS(Table1[]), INDEX(Table1[SalvageSum], ROW()), INDEX(Table2[SalvageSum], ROW()-ROWS(Table1[])))</f>
        <v>0</v>
      </c>
      <c r="M1467" s="50" cm="1">
        <f t="array" ref="M1467">IF(ROW()&lt;=ROWS(Table1[]), INDEX(Table1[ExpSalv], ROW()), INDEX(Table2[ExpSalv], ROW()-ROWS(Table1[])))</f>
        <v>0</v>
      </c>
      <c r="N1467" t="str" cm="1">
        <f t="array" ref="N1467">IF(ROW()&lt;=ROWS(Table1[]), INDEX(Table1[Agency], ROW()), INDEX(Table2[Agency], ROW()-ROWS(Table1[])))</f>
        <v>CDFW</v>
      </c>
      <c r="O1467" cm="1">
        <f t="array" ref="O1467">IF(ROW()&lt;=ROWS(Table1[]), INDEX(Table1[Notes], ROW()), INDEX(Table2[Comments], ROW()-ROWS(Table1[])))</f>
        <v>0</v>
      </c>
    </row>
    <row r="1468" spans="1:15" x14ac:dyDescent="0.25">
      <c r="A1468" cm="1">
        <f t="array" ref="A1468">IF(ROW()&lt;=ROWS(Table1[]), INDEX(Table1[SurveyNo], ROW()), INDEX(Table2[SurveyNo], ROW()-ROWS(Table1[])))</f>
        <v>1</v>
      </c>
      <c r="B1468" s="77" cm="1">
        <f t="array" ref="B1468">IF(ROW()&lt;=ROWS(Table1[]), INDEX(Table1[Date], ROW()), INDEX(Table2[Date], ROW()-ROWS(Table1[])))</f>
        <v>45666</v>
      </c>
      <c r="C1468" cm="1">
        <f t="array" ref="C1468">IF(ROW()&lt;=ROWS(Table1[]), INDEX(Table1[SampleID], ROW()), INDEX(Table2[SampleID], ROW()-ROWS(Table1[])))</f>
        <v>0</v>
      </c>
      <c r="D1468" t="str" cm="1">
        <f t="array" ref="D1468">IF(ROW()&lt;=ROWS(Table1[]), INDEX(Table1[Survey], ROW()), INDEX(Table2[Survey], ROW()-ROWS(Table1[])))</f>
        <v>Bay Study</v>
      </c>
      <c r="E1468" cm="1">
        <f t="array" ref="E1468">IF(ROW()&lt;=ROWS(Table1[]), INDEX(Table1[Station Code], ROW()), INDEX(Table2[Station], ROW()-ROWS(Table1[])))</f>
        <v>346</v>
      </c>
      <c r="F1468" t="str" cm="1">
        <f t="array" ref="F1468">IF(ROW()&lt;=ROWS(Table1[]), INDEX(Table1[Region], ROW()), INDEX(Table2[Region], ROW()-ROWS(Table1[])))</f>
        <v>Far West</v>
      </c>
      <c r="G1468" cm="1">
        <f t="array" ref="G1468">IF(ROW()&lt;=ROWS(Table1[]), INDEX(Table1[Subregion], ROW()), INDEX(Table2[Subregion], ROW()-ROWS(Table1[])))</f>
        <v>0</v>
      </c>
      <c r="H1468" t="str" cm="1">
        <f t="array" ref="H1468">IF(ROW()&lt;=ROWS(Table1[]), INDEX(Table1[Stratum], ROW()), INDEX(Table2[Stratum], ROW()-ROWS(Table1[])))</f>
        <v>Western Delta</v>
      </c>
      <c r="I1468" cm="1">
        <f t="array" ref="I1468">IF(ROW()&lt;=ROWS(Table1[]), INDEX(Table1[Fork Length], ROW()), INDEX(Table2[Length], ROW()-ROWS(Table1[])))</f>
        <v>62</v>
      </c>
      <c r="J1468" cm="1">
        <f t="array" ref="J1468">IF(ROW()&lt;=ROWS(Table1[]), INDEX(Table1[Catch], ROW()), INDEX(Table2[Frequency], ROW()-ROWS(Table1[])))</f>
        <v>2</v>
      </c>
      <c r="K1468" t="str" cm="1">
        <f t="array" ref="K1468">IF(ROW()&lt;=ROWS(Table1[]), INDEX(Table1[Life Stage], ROW()), INDEX(Table2[Life Stage], ROW()-ROWS(Table1[])))</f>
        <v>Juvenile</v>
      </c>
      <c r="L1468" s="50" cm="1">
        <f t="array" ref="L1468">IF(ROW()&lt;=ROWS(Table1[]), INDEX(Table1[SalvageSum], ROW()), INDEX(Table2[SalvageSum], ROW()-ROWS(Table1[])))</f>
        <v>0</v>
      </c>
      <c r="M1468" s="50" cm="1">
        <f t="array" ref="M1468">IF(ROW()&lt;=ROWS(Table1[]), INDEX(Table1[ExpSalv], ROW()), INDEX(Table2[ExpSalv], ROW()-ROWS(Table1[])))</f>
        <v>0</v>
      </c>
      <c r="N1468" t="str" cm="1">
        <f t="array" ref="N1468">IF(ROW()&lt;=ROWS(Table1[]), INDEX(Table1[Agency], ROW()), INDEX(Table2[Agency], ROW()-ROWS(Table1[])))</f>
        <v>CDFW</v>
      </c>
      <c r="O1468" cm="1">
        <f t="array" ref="O1468">IF(ROW()&lt;=ROWS(Table1[]), INDEX(Table1[Notes], ROW()), INDEX(Table2[Comments], ROW()-ROWS(Table1[])))</f>
        <v>0</v>
      </c>
    </row>
    <row r="1469" spans="1:15" x14ac:dyDescent="0.25">
      <c r="A1469" cm="1">
        <f t="array" ref="A1469">IF(ROW()&lt;=ROWS(Table1[]), INDEX(Table1[SurveyNo], ROW()), INDEX(Table2[SurveyNo], ROW()-ROWS(Table1[])))</f>
        <v>1</v>
      </c>
      <c r="B1469" s="77" cm="1">
        <f t="array" ref="B1469">IF(ROW()&lt;=ROWS(Table1[]), INDEX(Table1[Date], ROW()), INDEX(Table2[Date], ROW()-ROWS(Table1[])))</f>
        <v>45666</v>
      </c>
      <c r="C1469" cm="1">
        <f t="array" ref="C1469">IF(ROW()&lt;=ROWS(Table1[]), INDEX(Table1[SampleID], ROW()), INDEX(Table2[SampleID], ROW()-ROWS(Table1[])))</f>
        <v>0</v>
      </c>
      <c r="D1469" t="str" cm="1">
        <f t="array" ref="D1469">IF(ROW()&lt;=ROWS(Table1[]), INDEX(Table1[Survey], ROW()), INDEX(Table2[Survey], ROW()-ROWS(Table1[])))</f>
        <v>Bay Study</v>
      </c>
      <c r="E1469" cm="1">
        <f t="array" ref="E1469">IF(ROW()&lt;=ROWS(Table1[]), INDEX(Table1[Station Code], ROW()), INDEX(Table2[Station], ROW()-ROWS(Table1[])))</f>
        <v>346</v>
      </c>
      <c r="F1469" t="str" cm="1">
        <f t="array" ref="F1469">IF(ROW()&lt;=ROWS(Table1[]), INDEX(Table1[Region], ROW()), INDEX(Table2[Region], ROW()-ROWS(Table1[])))</f>
        <v>Far West</v>
      </c>
      <c r="G1469" cm="1">
        <f t="array" ref="G1469">IF(ROW()&lt;=ROWS(Table1[]), INDEX(Table1[Subregion], ROW()), INDEX(Table2[Subregion], ROW()-ROWS(Table1[])))</f>
        <v>0</v>
      </c>
      <c r="H1469" t="str" cm="1">
        <f t="array" ref="H1469">IF(ROW()&lt;=ROWS(Table1[]), INDEX(Table1[Stratum], ROW()), INDEX(Table2[Stratum], ROW()-ROWS(Table1[])))</f>
        <v>Western Delta</v>
      </c>
      <c r="I1469" cm="1">
        <f t="array" ref="I1469">IF(ROW()&lt;=ROWS(Table1[]), INDEX(Table1[Fork Length], ROW()), INDEX(Table2[Length], ROW()-ROWS(Table1[])))</f>
        <v>58</v>
      </c>
      <c r="J1469" cm="1">
        <f t="array" ref="J1469">IF(ROW()&lt;=ROWS(Table1[]), INDEX(Table1[Catch], ROW()), INDEX(Table2[Frequency], ROW()-ROWS(Table1[])))</f>
        <v>1</v>
      </c>
      <c r="K1469" t="str" cm="1">
        <f t="array" ref="K1469">IF(ROW()&lt;=ROWS(Table1[]), INDEX(Table1[Life Stage], ROW()), INDEX(Table2[Life Stage], ROW()-ROWS(Table1[])))</f>
        <v>Juvenile</v>
      </c>
      <c r="L1469" s="50" cm="1">
        <f t="array" ref="L1469">IF(ROW()&lt;=ROWS(Table1[]), INDEX(Table1[SalvageSum], ROW()), INDEX(Table2[SalvageSum], ROW()-ROWS(Table1[])))</f>
        <v>0</v>
      </c>
      <c r="M1469" s="50" cm="1">
        <f t="array" ref="M1469">IF(ROW()&lt;=ROWS(Table1[]), INDEX(Table1[ExpSalv], ROW()), INDEX(Table2[ExpSalv], ROW()-ROWS(Table1[])))</f>
        <v>0</v>
      </c>
      <c r="N1469" t="str" cm="1">
        <f t="array" ref="N1469">IF(ROW()&lt;=ROWS(Table1[]), INDEX(Table1[Agency], ROW()), INDEX(Table2[Agency], ROW()-ROWS(Table1[])))</f>
        <v>CDFW</v>
      </c>
      <c r="O1469" cm="1">
        <f t="array" ref="O1469">IF(ROW()&lt;=ROWS(Table1[]), INDEX(Table1[Notes], ROW()), INDEX(Table2[Comments], ROW()-ROWS(Table1[])))</f>
        <v>0</v>
      </c>
    </row>
    <row r="1470" spans="1:15" x14ac:dyDescent="0.25">
      <c r="A1470" cm="1">
        <f t="array" ref="A1470">IF(ROW()&lt;=ROWS(Table1[]), INDEX(Table1[SurveyNo], ROW()), INDEX(Table2[SurveyNo], ROW()-ROWS(Table1[])))</f>
        <v>1</v>
      </c>
      <c r="B1470" s="77" cm="1">
        <f t="array" ref="B1470">IF(ROW()&lt;=ROWS(Table1[]), INDEX(Table1[Date], ROW()), INDEX(Table2[Date], ROW()-ROWS(Table1[])))</f>
        <v>45666</v>
      </c>
      <c r="C1470" cm="1">
        <f t="array" ref="C1470">IF(ROW()&lt;=ROWS(Table1[]), INDEX(Table1[SampleID], ROW()), INDEX(Table2[SampleID], ROW()-ROWS(Table1[])))</f>
        <v>0</v>
      </c>
      <c r="D1470" t="str" cm="1">
        <f t="array" ref="D1470">IF(ROW()&lt;=ROWS(Table1[]), INDEX(Table1[Survey], ROW()), INDEX(Table2[Survey], ROW()-ROWS(Table1[])))</f>
        <v>Bay Study</v>
      </c>
      <c r="E1470" cm="1">
        <f t="array" ref="E1470">IF(ROW()&lt;=ROWS(Table1[]), INDEX(Table1[Station Code], ROW()), INDEX(Table2[Station], ROW()-ROWS(Table1[])))</f>
        <v>346</v>
      </c>
      <c r="F1470" t="str" cm="1">
        <f t="array" ref="F1470">IF(ROW()&lt;=ROWS(Table1[]), INDEX(Table1[Region], ROW()), INDEX(Table2[Region], ROW()-ROWS(Table1[])))</f>
        <v>Far West</v>
      </c>
      <c r="G1470" cm="1">
        <f t="array" ref="G1470">IF(ROW()&lt;=ROWS(Table1[]), INDEX(Table1[Subregion], ROW()), INDEX(Table2[Subregion], ROW()-ROWS(Table1[])))</f>
        <v>0</v>
      </c>
      <c r="H1470" t="str" cm="1">
        <f t="array" ref="H1470">IF(ROW()&lt;=ROWS(Table1[]), INDEX(Table1[Stratum], ROW()), INDEX(Table2[Stratum], ROW()-ROWS(Table1[])))</f>
        <v>Western Delta</v>
      </c>
      <c r="I1470" cm="1">
        <f t="array" ref="I1470">IF(ROW()&lt;=ROWS(Table1[]), INDEX(Table1[Fork Length], ROW()), INDEX(Table2[Length], ROW()-ROWS(Table1[])))</f>
        <v>60</v>
      </c>
      <c r="J1470" cm="1">
        <f t="array" ref="J1470">IF(ROW()&lt;=ROWS(Table1[]), INDEX(Table1[Catch], ROW()), INDEX(Table2[Frequency], ROW()-ROWS(Table1[])))</f>
        <v>2</v>
      </c>
      <c r="K1470" t="str" cm="1">
        <f t="array" ref="K1470">IF(ROW()&lt;=ROWS(Table1[]), INDEX(Table1[Life Stage], ROW()), INDEX(Table2[Life Stage], ROW()-ROWS(Table1[])))</f>
        <v>Juvenile</v>
      </c>
      <c r="L1470" s="50" cm="1">
        <f t="array" ref="L1470">IF(ROW()&lt;=ROWS(Table1[]), INDEX(Table1[SalvageSum], ROW()), INDEX(Table2[SalvageSum], ROW()-ROWS(Table1[])))</f>
        <v>0</v>
      </c>
      <c r="M1470" s="50" cm="1">
        <f t="array" ref="M1470">IF(ROW()&lt;=ROWS(Table1[]), INDEX(Table1[ExpSalv], ROW()), INDEX(Table2[ExpSalv], ROW()-ROWS(Table1[])))</f>
        <v>0</v>
      </c>
      <c r="N1470" t="str" cm="1">
        <f t="array" ref="N1470">IF(ROW()&lt;=ROWS(Table1[]), INDEX(Table1[Agency], ROW()), INDEX(Table2[Agency], ROW()-ROWS(Table1[])))</f>
        <v>CDFW</v>
      </c>
      <c r="O1470" cm="1">
        <f t="array" ref="O1470">IF(ROW()&lt;=ROWS(Table1[]), INDEX(Table1[Notes], ROW()), INDEX(Table2[Comments], ROW()-ROWS(Table1[])))</f>
        <v>0</v>
      </c>
    </row>
    <row r="1471" spans="1:15" x14ac:dyDescent="0.25">
      <c r="A1471" cm="1">
        <f t="array" ref="A1471">IF(ROW()&lt;=ROWS(Table1[]), INDEX(Table1[SurveyNo], ROW()), INDEX(Table2[SurveyNo], ROW()-ROWS(Table1[])))</f>
        <v>1</v>
      </c>
      <c r="B1471" s="77" cm="1">
        <f t="array" ref="B1471">IF(ROW()&lt;=ROWS(Table1[]), INDEX(Table1[Date], ROW()), INDEX(Table2[Date], ROW()-ROWS(Table1[])))</f>
        <v>45665</v>
      </c>
      <c r="C1471" cm="1">
        <f t="array" ref="C1471">IF(ROW()&lt;=ROWS(Table1[]), INDEX(Table1[SampleID], ROW()), INDEX(Table2[SampleID], ROW()-ROWS(Table1[])))</f>
        <v>0</v>
      </c>
      <c r="D1471" t="str" cm="1">
        <f t="array" ref="D1471">IF(ROW()&lt;=ROWS(Table1[]), INDEX(Table1[Survey], ROW()), INDEX(Table2[Survey], ROW()-ROWS(Table1[])))</f>
        <v>Bay Study</v>
      </c>
      <c r="E1471" cm="1">
        <f t="array" ref="E1471">IF(ROW()&lt;=ROWS(Table1[]), INDEX(Table1[Station Code], ROW()), INDEX(Table2[Station], ROW()-ROWS(Table1[])))</f>
        <v>346</v>
      </c>
      <c r="F1471" t="str" cm="1">
        <f t="array" ref="F1471">IF(ROW()&lt;=ROWS(Table1[]), INDEX(Table1[Region], ROW()), INDEX(Table2[Region], ROW()-ROWS(Table1[])))</f>
        <v>Far West</v>
      </c>
      <c r="G1471" cm="1">
        <f t="array" ref="G1471">IF(ROW()&lt;=ROWS(Table1[]), INDEX(Table1[Subregion], ROW()), INDEX(Table2[Subregion], ROW()-ROWS(Table1[])))</f>
        <v>0</v>
      </c>
      <c r="H1471" t="str" cm="1">
        <f t="array" ref="H1471">IF(ROW()&lt;=ROWS(Table1[]), INDEX(Table1[Stratum], ROW()), INDEX(Table2[Stratum], ROW()-ROWS(Table1[])))</f>
        <v>Western Delta</v>
      </c>
      <c r="I1471" cm="1">
        <f t="array" ref="I1471">IF(ROW()&lt;=ROWS(Table1[]), INDEX(Table1[Fork Length], ROW()), INDEX(Table2[Length], ROW()-ROWS(Table1[])))</f>
        <v>65</v>
      </c>
      <c r="J1471" cm="1">
        <f t="array" ref="J1471">IF(ROW()&lt;=ROWS(Table1[]), INDEX(Table1[Catch], ROW()), INDEX(Table2[Frequency], ROW()-ROWS(Table1[])))</f>
        <v>2</v>
      </c>
      <c r="K1471" t="str" cm="1">
        <f t="array" ref="K1471">IF(ROW()&lt;=ROWS(Table1[]), INDEX(Table1[Life Stage], ROW()), INDEX(Table2[Life Stage], ROW()-ROWS(Table1[])))</f>
        <v>Juvenile</v>
      </c>
      <c r="L1471" s="50" cm="1">
        <f t="array" ref="L1471">IF(ROW()&lt;=ROWS(Table1[]), INDEX(Table1[SalvageSum], ROW()), INDEX(Table2[SalvageSum], ROW()-ROWS(Table1[])))</f>
        <v>0</v>
      </c>
      <c r="M1471" s="50" cm="1">
        <f t="array" ref="M1471">IF(ROW()&lt;=ROWS(Table1[]), INDEX(Table1[ExpSalv], ROW()), INDEX(Table2[ExpSalv], ROW()-ROWS(Table1[])))</f>
        <v>0</v>
      </c>
      <c r="N1471" t="str" cm="1">
        <f t="array" ref="N1471">IF(ROW()&lt;=ROWS(Table1[]), INDEX(Table1[Agency], ROW()), INDEX(Table2[Agency], ROW()-ROWS(Table1[])))</f>
        <v>CDFW</v>
      </c>
      <c r="O1471" cm="1">
        <f t="array" ref="O1471">IF(ROW()&lt;=ROWS(Table1[]), INDEX(Table1[Notes], ROW()), INDEX(Table2[Comments], ROW()-ROWS(Table1[])))</f>
        <v>0</v>
      </c>
    </row>
    <row r="1472" spans="1:15" x14ac:dyDescent="0.25">
      <c r="A1472" cm="1">
        <f t="array" ref="A1472">IF(ROW()&lt;=ROWS(Table1[]), INDEX(Table1[SurveyNo], ROW()), INDEX(Table2[SurveyNo], ROW()-ROWS(Table1[])))</f>
        <v>1</v>
      </c>
      <c r="B1472" s="77" cm="1">
        <f t="array" ref="B1472">IF(ROW()&lt;=ROWS(Table1[]), INDEX(Table1[Date], ROW()), INDEX(Table2[Date], ROW()-ROWS(Table1[])))</f>
        <v>45672</v>
      </c>
      <c r="C1472" cm="1">
        <f t="array" ref="C1472">IF(ROW()&lt;=ROWS(Table1[]), INDEX(Table1[SampleID], ROW()), INDEX(Table2[SampleID], ROW()-ROWS(Table1[])))</f>
        <v>0</v>
      </c>
      <c r="D1472" t="str" cm="1">
        <f t="array" ref="D1472">IF(ROW()&lt;=ROWS(Table1[]), INDEX(Table1[Survey], ROW()), INDEX(Table2[Survey], ROW()-ROWS(Table1[])))</f>
        <v>Bay Study</v>
      </c>
      <c r="E1472" cm="1">
        <f t="array" ref="E1472">IF(ROW()&lt;=ROWS(Table1[]), INDEX(Table1[Station Code], ROW()), INDEX(Table2[Station], ROW()-ROWS(Table1[])))</f>
        <v>346</v>
      </c>
      <c r="F1472" t="str" cm="1">
        <f t="array" ref="F1472">IF(ROW()&lt;=ROWS(Table1[]), INDEX(Table1[Region], ROW()), INDEX(Table2[Region], ROW()-ROWS(Table1[])))</f>
        <v>Far West</v>
      </c>
      <c r="G1472" cm="1">
        <f t="array" ref="G1472">IF(ROW()&lt;=ROWS(Table1[]), INDEX(Table1[Subregion], ROW()), INDEX(Table2[Subregion], ROW()-ROWS(Table1[])))</f>
        <v>0</v>
      </c>
      <c r="H1472" t="str" cm="1">
        <f t="array" ref="H1472">IF(ROW()&lt;=ROWS(Table1[]), INDEX(Table1[Stratum], ROW()), INDEX(Table2[Stratum], ROW()-ROWS(Table1[])))</f>
        <v>Western Delta</v>
      </c>
      <c r="I1472" cm="1">
        <f t="array" ref="I1472">IF(ROW()&lt;=ROWS(Table1[]), INDEX(Table1[Fork Length], ROW()), INDEX(Table2[Length], ROW()-ROWS(Table1[])))</f>
        <v>67</v>
      </c>
      <c r="J1472" cm="1">
        <f t="array" ref="J1472">IF(ROW()&lt;=ROWS(Table1[]), INDEX(Table1[Catch], ROW()), INDEX(Table2[Frequency], ROW()-ROWS(Table1[])))</f>
        <v>2</v>
      </c>
      <c r="K1472" t="str" cm="1">
        <f t="array" ref="K1472">IF(ROW()&lt;=ROWS(Table1[]), INDEX(Table1[Life Stage], ROW()), INDEX(Table2[Life Stage], ROW()-ROWS(Table1[])))</f>
        <v>Juvenile</v>
      </c>
      <c r="L1472" s="50" cm="1">
        <f t="array" ref="L1472">IF(ROW()&lt;=ROWS(Table1[]), INDEX(Table1[SalvageSum], ROW()), INDEX(Table2[SalvageSum], ROW()-ROWS(Table1[])))</f>
        <v>0</v>
      </c>
      <c r="M1472" s="50" cm="1">
        <f t="array" ref="M1472">IF(ROW()&lt;=ROWS(Table1[]), INDEX(Table1[ExpSalv], ROW()), INDEX(Table2[ExpSalv], ROW()-ROWS(Table1[])))</f>
        <v>0</v>
      </c>
      <c r="N1472" t="str" cm="1">
        <f t="array" ref="N1472">IF(ROW()&lt;=ROWS(Table1[]), INDEX(Table1[Agency], ROW()), INDEX(Table2[Agency], ROW()-ROWS(Table1[])))</f>
        <v>CDFW</v>
      </c>
      <c r="O1472" cm="1">
        <f t="array" ref="O1472">IF(ROW()&lt;=ROWS(Table1[]), INDEX(Table1[Notes], ROW()), INDEX(Table2[Comments], ROW()-ROWS(Table1[])))</f>
        <v>0</v>
      </c>
    </row>
    <row r="1473" spans="1:15" x14ac:dyDescent="0.25">
      <c r="A1473" cm="1">
        <f t="array" ref="A1473">IF(ROW()&lt;=ROWS(Table1[]), INDEX(Table1[SurveyNo], ROW()), INDEX(Table2[SurveyNo], ROW()-ROWS(Table1[])))</f>
        <v>1</v>
      </c>
      <c r="B1473" s="77" cm="1">
        <f t="array" ref="B1473">IF(ROW()&lt;=ROWS(Table1[]), INDEX(Table1[Date], ROW()), INDEX(Table2[Date], ROW()-ROWS(Table1[])))</f>
        <v>45672</v>
      </c>
      <c r="C1473" cm="1">
        <f t="array" ref="C1473">IF(ROW()&lt;=ROWS(Table1[]), INDEX(Table1[SampleID], ROW()), INDEX(Table2[SampleID], ROW()-ROWS(Table1[])))</f>
        <v>0</v>
      </c>
      <c r="D1473" t="str" cm="1">
        <f t="array" ref="D1473">IF(ROW()&lt;=ROWS(Table1[]), INDEX(Table1[Survey], ROW()), INDEX(Table2[Survey], ROW()-ROWS(Table1[])))</f>
        <v>Bay Study</v>
      </c>
      <c r="E1473" cm="1">
        <f t="array" ref="E1473">IF(ROW()&lt;=ROWS(Table1[]), INDEX(Table1[Station Code], ROW()), INDEX(Table2[Station], ROW()-ROWS(Table1[])))</f>
        <v>346</v>
      </c>
      <c r="F1473" t="str" cm="1">
        <f t="array" ref="F1473">IF(ROW()&lt;=ROWS(Table1[]), INDEX(Table1[Region], ROW()), INDEX(Table2[Region], ROW()-ROWS(Table1[])))</f>
        <v>Far West</v>
      </c>
      <c r="G1473" cm="1">
        <f t="array" ref="G1473">IF(ROW()&lt;=ROWS(Table1[]), INDEX(Table1[Subregion], ROW()), INDEX(Table2[Subregion], ROW()-ROWS(Table1[])))</f>
        <v>0</v>
      </c>
      <c r="H1473" t="str" cm="1">
        <f t="array" ref="H1473">IF(ROW()&lt;=ROWS(Table1[]), INDEX(Table1[Stratum], ROW()), INDEX(Table2[Stratum], ROW()-ROWS(Table1[])))</f>
        <v>Western Delta</v>
      </c>
      <c r="I1473" cm="1">
        <f t="array" ref="I1473">IF(ROW()&lt;=ROWS(Table1[]), INDEX(Table1[Fork Length], ROW()), INDEX(Table2[Length], ROW()-ROWS(Table1[])))</f>
        <v>66</v>
      </c>
      <c r="J1473" cm="1">
        <f t="array" ref="J1473">IF(ROW()&lt;=ROWS(Table1[]), INDEX(Table1[Catch], ROW()), INDEX(Table2[Frequency], ROW()-ROWS(Table1[])))</f>
        <v>1</v>
      </c>
      <c r="K1473" t="str" cm="1">
        <f t="array" ref="K1473">IF(ROW()&lt;=ROWS(Table1[]), INDEX(Table1[Life Stage], ROW()), INDEX(Table2[Life Stage], ROW()-ROWS(Table1[])))</f>
        <v>Juvenile</v>
      </c>
      <c r="L1473" s="50" cm="1">
        <f t="array" ref="L1473">IF(ROW()&lt;=ROWS(Table1[]), INDEX(Table1[SalvageSum], ROW()), INDEX(Table2[SalvageSum], ROW()-ROWS(Table1[])))</f>
        <v>0</v>
      </c>
      <c r="M1473" s="50" cm="1">
        <f t="array" ref="M1473">IF(ROW()&lt;=ROWS(Table1[]), INDEX(Table1[ExpSalv], ROW()), INDEX(Table2[ExpSalv], ROW()-ROWS(Table1[])))</f>
        <v>0</v>
      </c>
      <c r="N1473" t="str" cm="1">
        <f t="array" ref="N1473">IF(ROW()&lt;=ROWS(Table1[]), INDEX(Table1[Agency], ROW()), INDEX(Table2[Agency], ROW()-ROWS(Table1[])))</f>
        <v>CDFW</v>
      </c>
      <c r="O1473" cm="1">
        <f t="array" ref="O1473">IF(ROW()&lt;=ROWS(Table1[]), INDEX(Table1[Notes], ROW()), INDEX(Table2[Comments], ROW()-ROWS(Table1[])))</f>
        <v>0</v>
      </c>
    </row>
    <row r="1474" spans="1:15" x14ac:dyDescent="0.25">
      <c r="A1474" cm="1">
        <f t="array" ref="A1474">IF(ROW()&lt;=ROWS(Table1[]), INDEX(Table1[SurveyNo], ROW()), INDEX(Table2[SurveyNo], ROW()-ROWS(Table1[])))</f>
        <v>1</v>
      </c>
      <c r="B1474" s="77" cm="1">
        <f t="array" ref="B1474">IF(ROW()&lt;=ROWS(Table1[]), INDEX(Table1[Date], ROW()), INDEX(Table2[Date], ROW()-ROWS(Table1[])))</f>
        <v>45666</v>
      </c>
      <c r="C1474" cm="1">
        <f t="array" ref="C1474">IF(ROW()&lt;=ROWS(Table1[]), INDEX(Table1[SampleID], ROW()), INDEX(Table2[SampleID], ROW()-ROWS(Table1[])))</f>
        <v>0</v>
      </c>
      <c r="D1474" t="str" cm="1">
        <f t="array" ref="D1474">IF(ROW()&lt;=ROWS(Table1[]), INDEX(Table1[Survey], ROW()), INDEX(Table2[Survey], ROW()-ROWS(Table1[])))</f>
        <v>Bay Study</v>
      </c>
      <c r="E1474" cm="1">
        <f t="array" ref="E1474">IF(ROW()&lt;=ROWS(Table1[]), INDEX(Table1[Station Code], ROW()), INDEX(Table2[Station], ROW()-ROWS(Table1[])))</f>
        <v>346</v>
      </c>
      <c r="F1474" t="str" cm="1">
        <f t="array" ref="F1474">IF(ROW()&lt;=ROWS(Table1[]), INDEX(Table1[Region], ROW()), INDEX(Table2[Region], ROW()-ROWS(Table1[])))</f>
        <v>Far West</v>
      </c>
      <c r="G1474" cm="1">
        <f t="array" ref="G1474">IF(ROW()&lt;=ROWS(Table1[]), INDEX(Table1[Subregion], ROW()), INDEX(Table2[Subregion], ROW()-ROWS(Table1[])))</f>
        <v>0</v>
      </c>
      <c r="H1474" t="str" cm="1">
        <f t="array" ref="H1474">IF(ROW()&lt;=ROWS(Table1[]), INDEX(Table1[Stratum], ROW()), INDEX(Table2[Stratum], ROW()-ROWS(Table1[])))</f>
        <v>Western Delta</v>
      </c>
      <c r="I1474" cm="1">
        <f t="array" ref="I1474">IF(ROW()&lt;=ROWS(Table1[]), INDEX(Table1[Fork Length], ROW()), INDEX(Table2[Length], ROW()-ROWS(Table1[])))</f>
        <v>111</v>
      </c>
      <c r="J1474" cm="1">
        <f t="array" ref="J1474">IF(ROW()&lt;=ROWS(Table1[]), INDEX(Table1[Catch], ROW()), INDEX(Table2[Frequency], ROW()-ROWS(Table1[])))</f>
        <v>1</v>
      </c>
      <c r="K1474" t="str" cm="1">
        <f t="array" ref="K1474">IF(ROW()&lt;=ROWS(Table1[]), INDEX(Table1[Life Stage], ROW()), INDEX(Table2[Life Stage], ROW()-ROWS(Table1[])))</f>
        <v>Adult</v>
      </c>
      <c r="L1474" s="50" cm="1">
        <f t="array" ref="L1474">IF(ROW()&lt;=ROWS(Table1[]), INDEX(Table1[SalvageSum], ROW()), INDEX(Table2[SalvageSum], ROW()-ROWS(Table1[])))</f>
        <v>0</v>
      </c>
      <c r="M1474" s="50" cm="1">
        <f t="array" ref="M1474">IF(ROW()&lt;=ROWS(Table1[]), INDEX(Table1[ExpSalv], ROW()), INDEX(Table2[ExpSalv], ROW()-ROWS(Table1[])))</f>
        <v>0</v>
      </c>
      <c r="N1474" t="str" cm="1">
        <f t="array" ref="N1474">IF(ROW()&lt;=ROWS(Table1[]), INDEX(Table1[Agency], ROW()), INDEX(Table2[Agency], ROW()-ROWS(Table1[])))</f>
        <v>CDFW</v>
      </c>
      <c r="O1474" cm="1">
        <f t="array" ref="O1474">IF(ROW()&lt;=ROWS(Table1[]), INDEX(Table1[Notes], ROW()), INDEX(Table2[Comments], ROW()-ROWS(Table1[])))</f>
        <v>0</v>
      </c>
    </row>
    <row r="1475" spans="1:15" x14ac:dyDescent="0.25">
      <c r="A1475" cm="1">
        <f t="array" ref="A1475">IF(ROW()&lt;=ROWS(Table1[]), INDEX(Table1[SurveyNo], ROW()), INDEX(Table2[SurveyNo], ROW()-ROWS(Table1[])))</f>
        <v>1</v>
      </c>
      <c r="B1475" s="77" cm="1">
        <f t="array" ref="B1475">IF(ROW()&lt;=ROWS(Table1[]), INDEX(Table1[Date], ROW()), INDEX(Table2[Date], ROW()-ROWS(Table1[])))</f>
        <v>45666</v>
      </c>
      <c r="C1475" cm="1">
        <f t="array" ref="C1475">IF(ROW()&lt;=ROWS(Table1[]), INDEX(Table1[SampleID], ROW()), INDEX(Table2[SampleID], ROW()-ROWS(Table1[])))</f>
        <v>0</v>
      </c>
      <c r="D1475" t="str" cm="1">
        <f t="array" ref="D1475">IF(ROW()&lt;=ROWS(Table1[]), INDEX(Table1[Survey], ROW()), INDEX(Table2[Survey], ROW()-ROWS(Table1[])))</f>
        <v>Bay Study</v>
      </c>
      <c r="E1475" cm="1">
        <f t="array" ref="E1475">IF(ROW()&lt;=ROWS(Table1[]), INDEX(Table1[Station Code], ROW()), INDEX(Table2[Station], ROW()-ROWS(Table1[])))</f>
        <v>346</v>
      </c>
      <c r="F1475" t="str" cm="1">
        <f t="array" ref="F1475">IF(ROW()&lt;=ROWS(Table1[]), INDEX(Table1[Region], ROW()), INDEX(Table2[Region], ROW()-ROWS(Table1[])))</f>
        <v>Far West</v>
      </c>
      <c r="G1475" cm="1">
        <f t="array" ref="G1475">IF(ROW()&lt;=ROWS(Table1[]), INDEX(Table1[Subregion], ROW()), INDEX(Table2[Subregion], ROW()-ROWS(Table1[])))</f>
        <v>0</v>
      </c>
      <c r="H1475" t="str" cm="1">
        <f t="array" ref="H1475">IF(ROW()&lt;=ROWS(Table1[]), INDEX(Table1[Stratum], ROW()), INDEX(Table2[Stratum], ROW()-ROWS(Table1[])))</f>
        <v>Western Delta</v>
      </c>
      <c r="I1475" cm="1">
        <f t="array" ref="I1475">IF(ROW()&lt;=ROWS(Table1[]), INDEX(Table1[Fork Length], ROW()), INDEX(Table2[Length], ROW()-ROWS(Table1[])))</f>
        <v>68</v>
      </c>
      <c r="J1475" cm="1">
        <f t="array" ref="J1475">IF(ROW()&lt;=ROWS(Table1[]), INDEX(Table1[Catch], ROW()), INDEX(Table2[Frequency], ROW()-ROWS(Table1[])))</f>
        <v>1</v>
      </c>
      <c r="K1475" t="str" cm="1">
        <f t="array" ref="K1475">IF(ROW()&lt;=ROWS(Table1[]), INDEX(Table1[Life Stage], ROW()), INDEX(Table2[Life Stage], ROW()-ROWS(Table1[])))</f>
        <v>Juvenile</v>
      </c>
      <c r="L1475" s="50" cm="1">
        <f t="array" ref="L1475">IF(ROW()&lt;=ROWS(Table1[]), INDEX(Table1[SalvageSum], ROW()), INDEX(Table2[SalvageSum], ROW()-ROWS(Table1[])))</f>
        <v>0</v>
      </c>
      <c r="M1475" s="50" cm="1">
        <f t="array" ref="M1475">IF(ROW()&lt;=ROWS(Table1[]), INDEX(Table1[ExpSalv], ROW()), INDEX(Table2[ExpSalv], ROW()-ROWS(Table1[])))</f>
        <v>0</v>
      </c>
      <c r="N1475" t="str" cm="1">
        <f t="array" ref="N1475">IF(ROW()&lt;=ROWS(Table1[]), INDEX(Table1[Agency], ROW()), INDEX(Table2[Agency], ROW()-ROWS(Table1[])))</f>
        <v>CDFW</v>
      </c>
      <c r="O1475" cm="1">
        <f t="array" ref="O1475">IF(ROW()&lt;=ROWS(Table1[]), INDEX(Table1[Notes], ROW()), INDEX(Table2[Comments], ROW()-ROWS(Table1[])))</f>
        <v>0</v>
      </c>
    </row>
    <row r="1476" spans="1:15" x14ac:dyDescent="0.25">
      <c r="A1476" cm="1">
        <f t="array" ref="A1476">IF(ROW()&lt;=ROWS(Table1[]), INDEX(Table1[SurveyNo], ROW()), INDEX(Table2[SurveyNo], ROW()-ROWS(Table1[])))</f>
        <v>1</v>
      </c>
      <c r="B1476" s="77" cm="1">
        <f t="array" ref="B1476">IF(ROW()&lt;=ROWS(Table1[]), INDEX(Table1[Date], ROW()), INDEX(Table2[Date], ROW()-ROWS(Table1[])))</f>
        <v>45666</v>
      </c>
      <c r="C1476" cm="1">
        <f t="array" ref="C1476">IF(ROW()&lt;=ROWS(Table1[]), INDEX(Table1[SampleID], ROW()), INDEX(Table2[SampleID], ROW()-ROWS(Table1[])))</f>
        <v>0</v>
      </c>
      <c r="D1476" t="str" cm="1">
        <f t="array" ref="D1476">IF(ROW()&lt;=ROWS(Table1[]), INDEX(Table1[Survey], ROW()), INDEX(Table2[Survey], ROW()-ROWS(Table1[])))</f>
        <v>Bay Study</v>
      </c>
      <c r="E1476" cm="1">
        <f t="array" ref="E1476">IF(ROW()&lt;=ROWS(Table1[]), INDEX(Table1[Station Code], ROW()), INDEX(Table2[Station], ROW()-ROWS(Table1[])))</f>
        <v>346</v>
      </c>
      <c r="F1476" t="str" cm="1">
        <f t="array" ref="F1476">IF(ROW()&lt;=ROWS(Table1[]), INDEX(Table1[Region], ROW()), INDEX(Table2[Region], ROW()-ROWS(Table1[])))</f>
        <v>Far West</v>
      </c>
      <c r="G1476" cm="1">
        <f t="array" ref="G1476">IF(ROW()&lt;=ROWS(Table1[]), INDEX(Table1[Subregion], ROW()), INDEX(Table2[Subregion], ROW()-ROWS(Table1[])))</f>
        <v>0</v>
      </c>
      <c r="H1476" t="str" cm="1">
        <f t="array" ref="H1476">IF(ROW()&lt;=ROWS(Table1[]), INDEX(Table1[Stratum], ROW()), INDEX(Table2[Stratum], ROW()-ROWS(Table1[])))</f>
        <v>Western Delta</v>
      </c>
      <c r="I1476" cm="1">
        <f t="array" ref="I1476">IF(ROW()&lt;=ROWS(Table1[]), INDEX(Table1[Fork Length], ROW()), INDEX(Table2[Length], ROW()-ROWS(Table1[])))</f>
        <v>61</v>
      </c>
      <c r="J1476" cm="1">
        <f t="array" ref="J1476">IF(ROW()&lt;=ROWS(Table1[]), INDEX(Table1[Catch], ROW()), INDEX(Table2[Frequency], ROW()-ROWS(Table1[])))</f>
        <v>1</v>
      </c>
      <c r="K1476" t="str" cm="1">
        <f t="array" ref="K1476">IF(ROW()&lt;=ROWS(Table1[]), INDEX(Table1[Life Stage], ROW()), INDEX(Table2[Life Stage], ROW()-ROWS(Table1[])))</f>
        <v>Juvenile</v>
      </c>
      <c r="L1476" s="50" cm="1">
        <f t="array" ref="L1476">IF(ROW()&lt;=ROWS(Table1[]), INDEX(Table1[SalvageSum], ROW()), INDEX(Table2[SalvageSum], ROW()-ROWS(Table1[])))</f>
        <v>0</v>
      </c>
      <c r="M1476" s="50" cm="1">
        <f t="array" ref="M1476">IF(ROW()&lt;=ROWS(Table1[]), INDEX(Table1[ExpSalv], ROW()), INDEX(Table2[ExpSalv], ROW()-ROWS(Table1[])))</f>
        <v>0</v>
      </c>
      <c r="N1476" t="str" cm="1">
        <f t="array" ref="N1476">IF(ROW()&lt;=ROWS(Table1[]), INDEX(Table1[Agency], ROW()), INDEX(Table2[Agency], ROW()-ROWS(Table1[])))</f>
        <v>CDFW</v>
      </c>
      <c r="O1476" cm="1">
        <f t="array" ref="O1476">IF(ROW()&lt;=ROWS(Table1[]), INDEX(Table1[Notes], ROW()), INDEX(Table2[Comments], ROW()-ROWS(Table1[])))</f>
        <v>0</v>
      </c>
    </row>
    <row r="1477" spans="1:15" x14ac:dyDescent="0.25">
      <c r="A1477" cm="1">
        <f t="array" ref="A1477">IF(ROW()&lt;=ROWS(Table1[]), INDEX(Table1[SurveyNo], ROW()), INDEX(Table2[SurveyNo], ROW()-ROWS(Table1[])))</f>
        <v>1</v>
      </c>
      <c r="B1477" s="77" cm="1">
        <f t="array" ref="B1477">IF(ROW()&lt;=ROWS(Table1[]), INDEX(Table1[Date], ROW()), INDEX(Table2[Date], ROW()-ROWS(Table1[])))</f>
        <v>45665</v>
      </c>
      <c r="C1477" cm="1">
        <f t="array" ref="C1477">IF(ROW()&lt;=ROWS(Table1[]), INDEX(Table1[SampleID], ROW()), INDEX(Table2[SampleID], ROW()-ROWS(Table1[])))</f>
        <v>0</v>
      </c>
      <c r="D1477" t="str" cm="1">
        <f t="array" ref="D1477">IF(ROW()&lt;=ROWS(Table1[]), INDEX(Table1[Survey], ROW()), INDEX(Table2[Survey], ROW()-ROWS(Table1[])))</f>
        <v>Bay Study</v>
      </c>
      <c r="E1477" cm="1">
        <f t="array" ref="E1477">IF(ROW()&lt;=ROWS(Table1[]), INDEX(Table1[Station Code], ROW()), INDEX(Table2[Station], ROW()-ROWS(Table1[])))</f>
        <v>427</v>
      </c>
      <c r="F1477" t="str" cm="1">
        <f t="array" ref="F1477">IF(ROW()&lt;=ROWS(Table1[]), INDEX(Table1[Region], ROW()), INDEX(Table2[Region], ROW()-ROWS(Table1[])))</f>
        <v>Far West</v>
      </c>
      <c r="G1477" cm="1">
        <f t="array" ref="G1477">IF(ROW()&lt;=ROWS(Table1[]), INDEX(Table1[Subregion], ROW()), INDEX(Table2[Subregion], ROW()-ROWS(Table1[])))</f>
        <v>0</v>
      </c>
      <c r="H1477" t="str" cm="1">
        <f t="array" ref="H1477">IF(ROW()&lt;=ROWS(Table1[]), INDEX(Table1[Stratum], ROW()), INDEX(Table2[Stratum], ROW()-ROWS(Table1[])))</f>
        <v>Western Delta</v>
      </c>
      <c r="I1477" cm="1">
        <f t="array" ref="I1477">IF(ROW()&lt;=ROWS(Table1[]), INDEX(Table1[Fork Length], ROW()), INDEX(Table2[Length], ROW()-ROWS(Table1[])))</f>
        <v>83</v>
      </c>
      <c r="J1477" cm="1">
        <f t="array" ref="J1477">IF(ROW()&lt;=ROWS(Table1[]), INDEX(Table1[Catch], ROW()), INDEX(Table2[Frequency], ROW()-ROWS(Table1[])))</f>
        <v>2</v>
      </c>
      <c r="K1477" t="str" cm="1">
        <f t="array" ref="K1477">IF(ROW()&lt;=ROWS(Table1[]), INDEX(Table1[Life Stage], ROW()), INDEX(Table2[Life Stage], ROW()-ROWS(Table1[])))</f>
        <v>Juvenile</v>
      </c>
      <c r="L1477" s="50" cm="1">
        <f t="array" ref="L1477">IF(ROW()&lt;=ROWS(Table1[]), INDEX(Table1[SalvageSum], ROW()), INDEX(Table2[SalvageSum], ROW()-ROWS(Table1[])))</f>
        <v>0</v>
      </c>
      <c r="M1477" s="50" cm="1">
        <f t="array" ref="M1477">IF(ROW()&lt;=ROWS(Table1[]), INDEX(Table1[ExpSalv], ROW()), INDEX(Table2[ExpSalv], ROW()-ROWS(Table1[])))</f>
        <v>0</v>
      </c>
      <c r="N1477" t="str" cm="1">
        <f t="array" ref="N1477">IF(ROW()&lt;=ROWS(Table1[]), INDEX(Table1[Agency], ROW()), INDEX(Table2[Agency], ROW()-ROWS(Table1[])))</f>
        <v>CDFW</v>
      </c>
      <c r="O1477" cm="1">
        <f t="array" ref="O1477">IF(ROW()&lt;=ROWS(Table1[]), INDEX(Table1[Notes], ROW()), INDEX(Table2[Comments], ROW()-ROWS(Table1[])))</f>
        <v>0</v>
      </c>
    </row>
    <row r="1478" spans="1:15" x14ac:dyDescent="0.25">
      <c r="A1478" cm="1">
        <f t="array" ref="A1478">IF(ROW()&lt;=ROWS(Table1[]), INDEX(Table1[SurveyNo], ROW()), INDEX(Table2[SurveyNo], ROW()-ROWS(Table1[])))</f>
        <v>1</v>
      </c>
      <c r="B1478" s="77" cm="1">
        <f t="array" ref="B1478">IF(ROW()&lt;=ROWS(Table1[]), INDEX(Table1[Date], ROW()), INDEX(Table2[Date], ROW()-ROWS(Table1[])))</f>
        <v>45665</v>
      </c>
      <c r="C1478" cm="1">
        <f t="array" ref="C1478">IF(ROW()&lt;=ROWS(Table1[]), INDEX(Table1[SampleID], ROW()), INDEX(Table2[SampleID], ROW()-ROWS(Table1[])))</f>
        <v>0</v>
      </c>
      <c r="D1478" t="str" cm="1">
        <f t="array" ref="D1478">IF(ROW()&lt;=ROWS(Table1[]), INDEX(Table1[Survey], ROW()), INDEX(Table2[Survey], ROW()-ROWS(Table1[])))</f>
        <v>Bay Study</v>
      </c>
      <c r="E1478" cm="1">
        <f t="array" ref="E1478">IF(ROW()&lt;=ROWS(Table1[]), INDEX(Table1[Station Code], ROW()), INDEX(Table2[Station], ROW()-ROWS(Table1[])))</f>
        <v>427</v>
      </c>
      <c r="F1478" t="str" cm="1">
        <f t="array" ref="F1478">IF(ROW()&lt;=ROWS(Table1[]), INDEX(Table1[Region], ROW()), INDEX(Table2[Region], ROW()-ROWS(Table1[])))</f>
        <v>Far West</v>
      </c>
      <c r="G1478" cm="1">
        <f t="array" ref="G1478">IF(ROW()&lt;=ROWS(Table1[]), INDEX(Table1[Subregion], ROW()), INDEX(Table2[Subregion], ROW()-ROWS(Table1[])))</f>
        <v>0</v>
      </c>
      <c r="H1478" t="str" cm="1">
        <f t="array" ref="H1478">IF(ROW()&lt;=ROWS(Table1[]), INDEX(Table1[Stratum], ROW()), INDEX(Table2[Stratum], ROW()-ROWS(Table1[])))</f>
        <v>Western Delta</v>
      </c>
      <c r="I1478" cm="1">
        <f t="array" ref="I1478">IF(ROW()&lt;=ROWS(Table1[]), INDEX(Table1[Fork Length], ROW()), INDEX(Table2[Length], ROW()-ROWS(Table1[])))</f>
        <v>69</v>
      </c>
      <c r="J1478" cm="1">
        <f t="array" ref="J1478">IF(ROW()&lt;=ROWS(Table1[]), INDEX(Table1[Catch], ROW()), INDEX(Table2[Frequency], ROW()-ROWS(Table1[])))</f>
        <v>1</v>
      </c>
      <c r="K1478" t="str" cm="1">
        <f t="array" ref="K1478">IF(ROW()&lt;=ROWS(Table1[]), INDEX(Table1[Life Stage], ROW()), INDEX(Table2[Life Stage], ROW()-ROWS(Table1[])))</f>
        <v>Juvenile</v>
      </c>
      <c r="L1478" s="50" cm="1">
        <f t="array" ref="L1478">IF(ROW()&lt;=ROWS(Table1[]), INDEX(Table1[SalvageSum], ROW()), INDEX(Table2[SalvageSum], ROW()-ROWS(Table1[])))</f>
        <v>0</v>
      </c>
      <c r="M1478" s="50" cm="1">
        <f t="array" ref="M1478">IF(ROW()&lt;=ROWS(Table1[]), INDEX(Table1[ExpSalv], ROW()), INDEX(Table2[ExpSalv], ROW()-ROWS(Table1[])))</f>
        <v>0</v>
      </c>
      <c r="N1478" t="str" cm="1">
        <f t="array" ref="N1478">IF(ROW()&lt;=ROWS(Table1[]), INDEX(Table1[Agency], ROW()), INDEX(Table2[Agency], ROW()-ROWS(Table1[])))</f>
        <v>CDFW</v>
      </c>
      <c r="O1478" cm="1">
        <f t="array" ref="O1478">IF(ROW()&lt;=ROWS(Table1[]), INDEX(Table1[Notes], ROW()), INDEX(Table2[Comments], ROW()-ROWS(Table1[])))</f>
        <v>0</v>
      </c>
    </row>
    <row r="1479" spans="1:15" x14ac:dyDescent="0.25">
      <c r="A1479" cm="1">
        <f t="array" ref="A1479">IF(ROW()&lt;=ROWS(Table1[]), INDEX(Table1[SurveyNo], ROW()), INDEX(Table2[SurveyNo], ROW()-ROWS(Table1[])))</f>
        <v>1</v>
      </c>
      <c r="B1479" s="77" cm="1">
        <f t="array" ref="B1479">IF(ROW()&lt;=ROWS(Table1[]), INDEX(Table1[Date], ROW()), INDEX(Table2[Date], ROW()-ROWS(Table1[])))</f>
        <v>45672</v>
      </c>
      <c r="C1479" cm="1">
        <f t="array" ref="C1479">IF(ROW()&lt;=ROWS(Table1[]), INDEX(Table1[SampleID], ROW()), INDEX(Table2[SampleID], ROW()-ROWS(Table1[])))</f>
        <v>0</v>
      </c>
      <c r="D1479" t="str" cm="1">
        <f t="array" ref="D1479">IF(ROW()&lt;=ROWS(Table1[]), INDEX(Table1[Survey], ROW()), INDEX(Table2[Survey], ROW()-ROWS(Table1[])))</f>
        <v>Bay Study</v>
      </c>
      <c r="E1479" cm="1">
        <f t="array" ref="E1479">IF(ROW()&lt;=ROWS(Table1[]), INDEX(Table1[Station Code], ROW()), INDEX(Table2[Station], ROW()-ROWS(Table1[])))</f>
        <v>427</v>
      </c>
      <c r="F1479" t="str" cm="1">
        <f t="array" ref="F1479">IF(ROW()&lt;=ROWS(Table1[]), INDEX(Table1[Region], ROW()), INDEX(Table2[Region], ROW()-ROWS(Table1[])))</f>
        <v>Far West</v>
      </c>
      <c r="G1479" cm="1">
        <f t="array" ref="G1479">IF(ROW()&lt;=ROWS(Table1[]), INDEX(Table1[Subregion], ROW()), INDEX(Table2[Subregion], ROW()-ROWS(Table1[])))</f>
        <v>0</v>
      </c>
      <c r="H1479" t="str" cm="1">
        <f t="array" ref="H1479">IF(ROW()&lt;=ROWS(Table1[]), INDEX(Table1[Stratum], ROW()), INDEX(Table2[Stratum], ROW()-ROWS(Table1[])))</f>
        <v>Western Delta</v>
      </c>
      <c r="I1479" cm="1">
        <f t="array" ref="I1479">IF(ROW()&lt;=ROWS(Table1[]), INDEX(Table1[Fork Length], ROW()), INDEX(Table2[Length], ROW()-ROWS(Table1[])))</f>
        <v>70</v>
      </c>
      <c r="J1479" cm="1">
        <f t="array" ref="J1479">IF(ROW()&lt;=ROWS(Table1[]), INDEX(Table1[Catch], ROW()), INDEX(Table2[Frequency], ROW()-ROWS(Table1[])))</f>
        <v>1</v>
      </c>
      <c r="K1479" t="str" cm="1">
        <f t="array" ref="K1479">IF(ROW()&lt;=ROWS(Table1[]), INDEX(Table1[Life Stage], ROW()), INDEX(Table2[Life Stage], ROW()-ROWS(Table1[])))</f>
        <v>Juvenile</v>
      </c>
      <c r="L1479" s="50" cm="1">
        <f t="array" ref="L1479">IF(ROW()&lt;=ROWS(Table1[]), INDEX(Table1[SalvageSum], ROW()), INDEX(Table2[SalvageSum], ROW()-ROWS(Table1[])))</f>
        <v>0</v>
      </c>
      <c r="M1479" s="50" cm="1">
        <f t="array" ref="M1479">IF(ROW()&lt;=ROWS(Table1[]), INDEX(Table1[ExpSalv], ROW()), INDEX(Table2[ExpSalv], ROW()-ROWS(Table1[])))</f>
        <v>0</v>
      </c>
      <c r="N1479" t="str" cm="1">
        <f t="array" ref="N1479">IF(ROW()&lt;=ROWS(Table1[]), INDEX(Table1[Agency], ROW()), INDEX(Table2[Agency], ROW()-ROWS(Table1[])))</f>
        <v>CDFW</v>
      </c>
      <c r="O1479" cm="1">
        <f t="array" ref="O1479">IF(ROW()&lt;=ROWS(Table1[]), INDEX(Table1[Notes], ROW()), INDEX(Table2[Comments], ROW()-ROWS(Table1[])))</f>
        <v>0</v>
      </c>
    </row>
    <row r="1480" spans="1:15" x14ac:dyDescent="0.25">
      <c r="A1480" cm="1">
        <f t="array" ref="A1480">IF(ROW()&lt;=ROWS(Table1[]), INDEX(Table1[SurveyNo], ROW()), INDEX(Table2[SurveyNo], ROW()-ROWS(Table1[])))</f>
        <v>1</v>
      </c>
      <c r="B1480" s="77" cm="1">
        <f t="array" ref="B1480">IF(ROW()&lt;=ROWS(Table1[]), INDEX(Table1[Date], ROW()), INDEX(Table2[Date], ROW()-ROWS(Table1[])))</f>
        <v>45672</v>
      </c>
      <c r="C1480" cm="1">
        <f t="array" ref="C1480">IF(ROW()&lt;=ROWS(Table1[]), INDEX(Table1[SampleID], ROW()), INDEX(Table2[SampleID], ROW()-ROWS(Table1[])))</f>
        <v>0</v>
      </c>
      <c r="D1480" t="str" cm="1">
        <f t="array" ref="D1480">IF(ROW()&lt;=ROWS(Table1[]), INDEX(Table1[Survey], ROW()), INDEX(Table2[Survey], ROW()-ROWS(Table1[])))</f>
        <v>Bay Study</v>
      </c>
      <c r="E1480" cm="1">
        <f t="array" ref="E1480">IF(ROW()&lt;=ROWS(Table1[]), INDEX(Table1[Station Code], ROW()), INDEX(Table2[Station], ROW()-ROWS(Table1[])))</f>
        <v>427</v>
      </c>
      <c r="F1480" t="str" cm="1">
        <f t="array" ref="F1480">IF(ROW()&lt;=ROWS(Table1[]), INDEX(Table1[Region], ROW()), INDEX(Table2[Region], ROW()-ROWS(Table1[])))</f>
        <v>Far West</v>
      </c>
      <c r="G1480" cm="1">
        <f t="array" ref="G1480">IF(ROW()&lt;=ROWS(Table1[]), INDEX(Table1[Subregion], ROW()), INDEX(Table2[Subregion], ROW()-ROWS(Table1[])))</f>
        <v>0</v>
      </c>
      <c r="H1480" t="str" cm="1">
        <f t="array" ref="H1480">IF(ROW()&lt;=ROWS(Table1[]), INDEX(Table1[Stratum], ROW()), INDEX(Table2[Stratum], ROW()-ROWS(Table1[])))</f>
        <v>Western Delta</v>
      </c>
      <c r="I1480" cm="1">
        <f t="array" ref="I1480">IF(ROW()&lt;=ROWS(Table1[]), INDEX(Table1[Fork Length], ROW()), INDEX(Table2[Length], ROW()-ROWS(Table1[])))</f>
        <v>77</v>
      </c>
      <c r="J1480" cm="1">
        <f t="array" ref="J1480">IF(ROW()&lt;=ROWS(Table1[]), INDEX(Table1[Catch], ROW()), INDEX(Table2[Frequency], ROW()-ROWS(Table1[])))</f>
        <v>1</v>
      </c>
      <c r="K1480" t="str" cm="1">
        <f t="array" ref="K1480">IF(ROW()&lt;=ROWS(Table1[]), INDEX(Table1[Life Stage], ROW()), INDEX(Table2[Life Stage], ROW()-ROWS(Table1[])))</f>
        <v>Juvenile</v>
      </c>
      <c r="L1480" s="50" cm="1">
        <f t="array" ref="L1480">IF(ROW()&lt;=ROWS(Table1[]), INDEX(Table1[SalvageSum], ROW()), INDEX(Table2[SalvageSum], ROW()-ROWS(Table1[])))</f>
        <v>0</v>
      </c>
      <c r="M1480" s="50" cm="1">
        <f t="array" ref="M1480">IF(ROW()&lt;=ROWS(Table1[]), INDEX(Table1[ExpSalv], ROW()), INDEX(Table2[ExpSalv], ROW()-ROWS(Table1[])))</f>
        <v>0</v>
      </c>
      <c r="N1480" t="str" cm="1">
        <f t="array" ref="N1480">IF(ROW()&lt;=ROWS(Table1[]), INDEX(Table1[Agency], ROW()), INDEX(Table2[Agency], ROW()-ROWS(Table1[])))</f>
        <v>CDFW</v>
      </c>
      <c r="O1480" cm="1">
        <f t="array" ref="O1480">IF(ROW()&lt;=ROWS(Table1[]), INDEX(Table1[Notes], ROW()), INDEX(Table2[Comments], ROW()-ROWS(Table1[])))</f>
        <v>0</v>
      </c>
    </row>
    <row r="1481" spans="1:15" x14ac:dyDescent="0.25">
      <c r="A1481" cm="1">
        <f t="array" ref="A1481">IF(ROW()&lt;=ROWS(Table1[]), INDEX(Table1[SurveyNo], ROW()), INDEX(Table2[SurveyNo], ROW()-ROWS(Table1[])))</f>
        <v>1</v>
      </c>
      <c r="B1481" cm="1">
        <f t="array" ref="B1481">IF(ROW()&lt;=ROWS(Table1[]), INDEX(Table1[Date], ROW()), INDEX(Table2[Date], ROW()-ROWS(Table1[])))</f>
        <v>45671</v>
      </c>
      <c r="C1481" cm="1">
        <f t="array" ref="C1481">IF(ROW()&lt;=ROWS(Table1[]), INDEX(Table1[SampleID], ROW()), INDEX(Table2[SampleID], ROW()-ROWS(Table1[])))</f>
        <v>0</v>
      </c>
      <c r="D1481" t="str" cm="1">
        <f t="array" ref="D1481">IF(ROW()&lt;=ROWS(Table1[]), INDEX(Table1[Survey], ROW()), INDEX(Table2[Survey], ROW()-ROWS(Table1[])))</f>
        <v>Bay Study</v>
      </c>
      <c r="E1481" cm="1">
        <f t="array" ref="E1481">IF(ROW()&lt;=ROWS(Table1[]), INDEX(Table1[Station Code], ROW()), INDEX(Table2[Station], ROW()-ROWS(Table1[])))</f>
        <v>427</v>
      </c>
      <c r="F1481" t="str" cm="1">
        <f t="array" ref="F1481">IF(ROW()&lt;=ROWS(Table1[]), INDEX(Table1[Region], ROW()), INDEX(Table2[Region], ROW()-ROWS(Table1[])))</f>
        <v>Far West</v>
      </c>
      <c r="G1481" cm="1">
        <f t="array" ref="G1481">IF(ROW()&lt;=ROWS(Table1[]), INDEX(Table1[Subregion], ROW()), INDEX(Table2[Subregion], ROW()-ROWS(Table1[])))</f>
        <v>0</v>
      </c>
      <c r="H1481" t="str" cm="1">
        <f t="array" ref="H1481">IF(ROW()&lt;=ROWS(Table1[]), INDEX(Table1[Stratum], ROW()), INDEX(Table2[Stratum], ROW()-ROWS(Table1[])))</f>
        <v>Western Delta</v>
      </c>
      <c r="I1481" cm="1">
        <f t="array" ref="I1481">IF(ROW()&lt;=ROWS(Table1[]), INDEX(Table1[Fork Length], ROW()), INDEX(Table2[Length], ROW()-ROWS(Table1[])))</f>
        <v>80</v>
      </c>
      <c r="J1481" cm="1">
        <f t="array" ref="J1481">IF(ROW()&lt;=ROWS(Table1[]), INDEX(Table1[Catch], ROW()), INDEX(Table2[Frequency], ROW()-ROWS(Table1[])))</f>
        <v>1</v>
      </c>
      <c r="K1481" t="str" cm="1">
        <f t="array" ref="K1481">IF(ROW()&lt;=ROWS(Table1[]), INDEX(Table1[Life Stage], ROW()), INDEX(Table2[Life Stage], ROW()-ROWS(Table1[])))</f>
        <v>Juvenile</v>
      </c>
      <c r="L1481" s="50" cm="1">
        <f t="array" ref="L1481">IF(ROW()&lt;=ROWS(Table1[]), INDEX(Table1[SalvageSum], ROW()), INDEX(Table2[SalvageSum], ROW()-ROWS(Table1[])))</f>
        <v>0</v>
      </c>
      <c r="M1481" s="50" cm="1">
        <f t="array" ref="M1481">IF(ROW()&lt;=ROWS(Table1[]), INDEX(Table1[ExpSalv], ROW()), INDEX(Table2[ExpSalv], ROW()-ROWS(Table1[])))</f>
        <v>0</v>
      </c>
      <c r="N1481" t="str" cm="1">
        <f t="array" ref="N1481">IF(ROW()&lt;=ROWS(Table1[]), INDEX(Table1[Agency], ROW()), INDEX(Table2[Agency], ROW()-ROWS(Table1[])))</f>
        <v>CDFW</v>
      </c>
      <c r="O1481" cm="1">
        <f t="array" ref="O1481">IF(ROW()&lt;=ROWS(Table1[]), INDEX(Table1[Notes], ROW()), INDEX(Table2[Comments], ROW()-ROWS(Table1[])))</f>
        <v>0</v>
      </c>
    </row>
    <row r="1482" spans="1:15" x14ac:dyDescent="0.25">
      <c r="A1482" cm="1">
        <f t="array" ref="A1482">IF(ROW()&lt;=ROWS(Table1[]), INDEX(Table1[SurveyNo], ROW()), INDEX(Table2[SurveyNo], ROW()-ROWS(Table1[])))</f>
        <v>1</v>
      </c>
      <c r="B1482" cm="1">
        <f t="array" ref="B1482">IF(ROW()&lt;=ROWS(Table1[]), INDEX(Table1[Date], ROW()), INDEX(Table2[Date], ROW()-ROWS(Table1[])))</f>
        <v>45671</v>
      </c>
      <c r="C1482" cm="1">
        <f t="array" ref="C1482">IF(ROW()&lt;=ROWS(Table1[]), INDEX(Table1[SampleID], ROW()), INDEX(Table2[SampleID], ROW()-ROWS(Table1[])))</f>
        <v>0</v>
      </c>
      <c r="D1482" t="str" cm="1">
        <f t="array" ref="D1482">IF(ROW()&lt;=ROWS(Table1[]), INDEX(Table1[Survey], ROW()), INDEX(Table2[Survey], ROW()-ROWS(Table1[])))</f>
        <v>Bay Study</v>
      </c>
      <c r="E1482" cm="1">
        <f t="array" ref="E1482">IF(ROW()&lt;=ROWS(Table1[]), INDEX(Table1[Station Code], ROW()), INDEX(Table2[Station], ROW()-ROWS(Table1[])))</f>
        <v>427</v>
      </c>
      <c r="F1482" t="str" cm="1">
        <f t="array" ref="F1482">IF(ROW()&lt;=ROWS(Table1[]), INDEX(Table1[Region], ROW()), INDEX(Table2[Region], ROW()-ROWS(Table1[])))</f>
        <v>Far West</v>
      </c>
      <c r="G1482" cm="1">
        <f t="array" ref="G1482">IF(ROW()&lt;=ROWS(Table1[]), INDEX(Table1[Subregion], ROW()), INDEX(Table2[Subregion], ROW()-ROWS(Table1[])))</f>
        <v>0</v>
      </c>
      <c r="H1482" t="str" cm="1">
        <f t="array" ref="H1482">IF(ROW()&lt;=ROWS(Table1[]), INDEX(Table1[Stratum], ROW()), INDEX(Table2[Stratum], ROW()-ROWS(Table1[])))</f>
        <v>Western Delta</v>
      </c>
      <c r="I1482" cm="1">
        <f t="array" ref="I1482">IF(ROW()&lt;=ROWS(Table1[]), INDEX(Table1[Fork Length], ROW()), INDEX(Table2[Length], ROW()-ROWS(Table1[])))</f>
        <v>74</v>
      </c>
      <c r="J1482" cm="1">
        <f t="array" ref="J1482">IF(ROW()&lt;=ROWS(Table1[]), INDEX(Table1[Catch], ROW()), INDEX(Table2[Frequency], ROW()-ROWS(Table1[])))</f>
        <v>2</v>
      </c>
      <c r="K1482" t="str" cm="1">
        <f t="array" ref="K1482">IF(ROW()&lt;=ROWS(Table1[]), INDEX(Table1[Life Stage], ROW()), INDEX(Table2[Life Stage], ROW()-ROWS(Table1[])))</f>
        <v>Juvenile</v>
      </c>
      <c r="L1482" s="50" cm="1">
        <f t="array" ref="L1482">IF(ROW()&lt;=ROWS(Table1[]), INDEX(Table1[SalvageSum], ROW()), INDEX(Table2[SalvageSum], ROW()-ROWS(Table1[])))</f>
        <v>0</v>
      </c>
      <c r="M1482" s="50" cm="1">
        <f t="array" ref="M1482">IF(ROW()&lt;=ROWS(Table1[]), INDEX(Table1[ExpSalv], ROW()), INDEX(Table2[ExpSalv], ROW()-ROWS(Table1[])))</f>
        <v>0</v>
      </c>
      <c r="N1482" t="str" cm="1">
        <f t="array" ref="N1482">IF(ROW()&lt;=ROWS(Table1[]), INDEX(Table1[Agency], ROW()), INDEX(Table2[Agency], ROW()-ROWS(Table1[])))</f>
        <v>CDFW</v>
      </c>
      <c r="O1482" cm="1">
        <f t="array" ref="O1482">IF(ROW()&lt;=ROWS(Table1[]), INDEX(Table1[Notes], ROW()), INDEX(Table2[Comments], ROW()-ROWS(Table1[])))</f>
        <v>0</v>
      </c>
    </row>
    <row r="1483" spans="1:15" x14ac:dyDescent="0.25">
      <c r="A1483" cm="1">
        <f t="array" ref="A1483">IF(ROW()&lt;=ROWS(Table1[]), INDEX(Table1[SurveyNo], ROW()), INDEX(Table2[SurveyNo], ROW()-ROWS(Table1[])))</f>
        <v>1</v>
      </c>
      <c r="B1483" cm="1">
        <f t="array" ref="B1483">IF(ROW()&lt;=ROWS(Table1[]), INDEX(Table1[Date], ROW()), INDEX(Table2[Date], ROW()-ROWS(Table1[])))</f>
        <v>45666</v>
      </c>
      <c r="C1483" cm="1">
        <f t="array" ref="C1483">IF(ROW()&lt;=ROWS(Table1[]), INDEX(Table1[SampleID], ROW()), INDEX(Table2[SampleID], ROW()-ROWS(Table1[])))</f>
        <v>0</v>
      </c>
      <c r="D1483" t="str" cm="1">
        <f t="array" ref="D1483">IF(ROW()&lt;=ROWS(Table1[]), INDEX(Table1[Survey], ROW()), INDEX(Table2[Survey], ROW()-ROWS(Table1[])))</f>
        <v>Bay Study</v>
      </c>
      <c r="E1483" cm="1">
        <f t="array" ref="E1483">IF(ROW()&lt;=ROWS(Table1[]), INDEX(Table1[Station Code], ROW()), INDEX(Table2[Station], ROW()-ROWS(Table1[])))</f>
        <v>427</v>
      </c>
      <c r="F1483" t="str" cm="1">
        <f t="array" ref="F1483">IF(ROW()&lt;=ROWS(Table1[]), INDEX(Table1[Region], ROW()), INDEX(Table2[Region], ROW()-ROWS(Table1[])))</f>
        <v>Far West</v>
      </c>
      <c r="G1483" cm="1">
        <f t="array" ref="G1483">IF(ROW()&lt;=ROWS(Table1[]), INDEX(Table1[Subregion], ROW()), INDEX(Table2[Subregion], ROW()-ROWS(Table1[])))</f>
        <v>0</v>
      </c>
      <c r="H1483" t="str" cm="1">
        <f t="array" ref="H1483">IF(ROW()&lt;=ROWS(Table1[]), INDEX(Table1[Stratum], ROW()), INDEX(Table2[Stratum], ROW()-ROWS(Table1[])))</f>
        <v>Western Delta</v>
      </c>
      <c r="I1483" cm="1">
        <f t="array" ref="I1483">IF(ROW()&lt;=ROWS(Table1[]), INDEX(Table1[Fork Length], ROW()), INDEX(Table2[Length], ROW()-ROWS(Table1[])))</f>
        <v>68</v>
      </c>
      <c r="J1483" cm="1">
        <f t="array" ref="J1483">IF(ROW()&lt;=ROWS(Table1[]), INDEX(Table1[Catch], ROW()), INDEX(Table2[Frequency], ROW()-ROWS(Table1[])))</f>
        <v>1</v>
      </c>
      <c r="K1483" t="str" cm="1">
        <f t="array" ref="K1483">IF(ROW()&lt;=ROWS(Table1[]), INDEX(Table1[Life Stage], ROW()), INDEX(Table2[Life Stage], ROW()-ROWS(Table1[])))</f>
        <v>Juvenile</v>
      </c>
      <c r="L1483" s="50" cm="1">
        <f t="array" ref="L1483">IF(ROW()&lt;=ROWS(Table1[]), INDEX(Table1[SalvageSum], ROW()), INDEX(Table2[SalvageSum], ROW()-ROWS(Table1[])))</f>
        <v>0</v>
      </c>
      <c r="M1483" s="50" cm="1">
        <f t="array" ref="M1483">IF(ROW()&lt;=ROWS(Table1[]), INDEX(Table1[ExpSalv], ROW()), INDEX(Table2[ExpSalv], ROW()-ROWS(Table1[])))</f>
        <v>0</v>
      </c>
      <c r="N1483" t="str" cm="1">
        <f t="array" ref="N1483">IF(ROW()&lt;=ROWS(Table1[]), INDEX(Table1[Agency], ROW()), INDEX(Table2[Agency], ROW()-ROWS(Table1[])))</f>
        <v>CDFW</v>
      </c>
      <c r="O1483" cm="1">
        <f t="array" ref="O1483">IF(ROW()&lt;=ROWS(Table1[]), INDEX(Table1[Notes], ROW()), INDEX(Table2[Comments], ROW()-ROWS(Table1[])))</f>
        <v>0</v>
      </c>
    </row>
    <row r="1484" spans="1:15" x14ac:dyDescent="0.25">
      <c r="A1484" cm="1">
        <f t="array" ref="A1484">IF(ROW()&lt;=ROWS(Table1[]), INDEX(Table1[SurveyNo], ROW()), INDEX(Table2[SurveyNo], ROW()-ROWS(Table1[])))</f>
        <v>1</v>
      </c>
      <c r="B1484" cm="1">
        <f t="array" ref="B1484">IF(ROW()&lt;=ROWS(Table1[]), INDEX(Table1[Date], ROW()), INDEX(Table2[Date], ROW()-ROWS(Table1[])))</f>
        <v>45666</v>
      </c>
      <c r="C1484" cm="1">
        <f t="array" ref="C1484">IF(ROW()&lt;=ROWS(Table1[]), INDEX(Table1[SampleID], ROW()), INDEX(Table2[SampleID], ROW()-ROWS(Table1[])))</f>
        <v>0</v>
      </c>
      <c r="D1484" t="str" cm="1">
        <f t="array" ref="D1484">IF(ROW()&lt;=ROWS(Table1[]), INDEX(Table1[Survey], ROW()), INDEX(Table2[Survey], ROW()-ROWS(Table1[])))</f>
        <v>Bay Study</v>
      </c>
      <c r="E1484" cm="1">
        <f t="array" ref="E1484">IF(ROW()&lt;=ROWS(Table1[]), INDEX(Table1[Station Code], ROW()), INDEX(Table2[Station], ROW()-ROWS(Table1[])))</f>
        <v>427</v>
      </c>
      <c r="F1484" t="str" cm="1">
        <f t="array" ref="F1484">IF(ROW()&lt;=ROWS(Table1[]), INDEX(Table1[Region], ROW()), INDEX(Table2[Region], ROW()-ROWS(Table1[])))</f>
        <v>Far West</v>
      </c>
      <c r="G1484" cm="1">
        <f t="array" ref="G1484">IF(ROW()&lt;=ROWS(Table1[]), INDEX(Table1[Subregion], ROW()), INDEX(Table2[Subregion], ROW()-ROWS(Table1[])))</f>
        <v>0</v>
      </c>
      <c r="H1484" t="str" cm="1">
        <f t="array" ref="H1484">IF(ROW()&lt;=ROWS(Table1[]), INDEX(Table1[Stratum], ROW()), INDEX(Table2[Stratum], ROW()-ROWS(Table1[])))</f>
        <v>Western Delta</v>
      </c>
      <c r="I1484" cm="1">
        <f t="array" ref="I1484">IF(ROW()&lt;=ROWS(Table1[]), INDEX(Table1[Fork Length], ROW()), INDEX(Table2[Length], ROW()-ROWS(Table1[])))</f>
        <v>62</v>
      </c>
      <c r="J1484" cm="1">
        <f t="array" ref="J1484">IF(ROW()&lt;=ROWS(Table1[]), INDEX(Table1[Catch], ROW()), INDEX(Table2[Frequency], ROW()-ROWS(Table1[])))</f>
        <v>1</v>
      </c>
      <c r="K1484" t="str" cm="1">
        <f t="array" ref="K1484">IF(ROW()&lt;=ROWS(Table1[]), INDEX(Table1[Life Stage], ROW()), INDEX(Table2[Life Stage], ROW()-ROWS(Table1[])))</f>
        <v>Juvenile</v>
      </c>
      <c r="L1484" s="50" cm="1">
        <f t="array" ref="L1484">IF(ROW()&lt;=ROWS(Table1[]), INDEX(Table1[SalvageSum], ROW()), INDEX(Table2[SalvageSum], ROW()-ROWS(Table1[])))</f>
        <v>0</v>
      </c>
      <c r="M1484" s="50" cm="1">
        <f t="array" ref="M1484">IF(ROW()&lt;=ROWS(Table1[]), INDEX(Table1[ExpSalv], ROW()), INDEX(Table2[ExpSalv], ROW()-ROWS(Table1[])))</f>
        <v>0</v>
      </c>
      <c r="N1484" t="str" cm="1">
        <f t="array" ref="N1484">IF(ROW()&lt;=ROWS(Table1[]), INDEX(Table1[Agency], ROW()), INDEX(Table2[Agency], ROW()-ROWS(Table1[])))</f>
        <v>CDFW</v>
      </c>
      <c r="O1484" cm="1">
        <f t="array" ref="O1484">IF(ROW()&lt;=ROWS(Table1[]), INDEX(Table1[Notes], ROW()), INDEX(Table2[Comments], ROW()-ROWS(Table1[])))</f>
        <v>0</v>
      </c>
    </row>
    <row r="1485" spans="1:15" x14ac:dyDescent="0.25">
      <c r="A1485" cm="1">
        <f t="array" ref="A1485">IF(ROW()&lt;=ROWS(Table1[]), INDEX(Table1[SurveyNo], ROW()), INDEX(Table2[SurveyNo], ROW()-ROWS(Table1[])))</f>
        <v>1</v>
      </c>
      <c r="B1485" cm="1">
        <f t="array" ref="B1485">IF(ROW()&lt;=ROWS(Table1[]), INDEX(Table1[Date], ROW()), INDEX(Table2[Date], ROW()-ROWS(Table1[])))</f>
        <v>45666</v>
      </c>
      <c r="C1485" cm="1">
        <f t="array" ref="C1485">IF(ROW()&lt;=ROWS(Table1[]), INDEX(Table1[SampleID], ROW()), INDEX(Table2[SampleID], ROW()-ROWS(Table1[])))</f>
        <v>0</v>
      </c>
      <c r="D1485" t="str" cm="1">
        <f t="array" ref="D1485">IF(ROW()&lt;=ROWS(Table1[]), INDEX(Table1[Survey], ROW()), INDEX(Table2[Survey], ROW()-ROWS(Table1[])))</f>
        <v>Bay Study</v>
      </c>
      <c r="E1485" cm="1">
        <f t="array" ref="E1485">IF(ROW()&lt;=ROWS(Table1[]), INDEX(Table1[Station Code], ROW()), INDEX(Table2[Station], ROW()-ROWS(Table1[])))</f>
        <v>427</v>
      </c>
      <c r="F1485" t="str" cm="1">
        <f t="array" ref="F1485">IF(ROW()&lt;=ROWS(Table1[]), INDEX(Table1[Region], ROW()), INDEX(Table2[Region], ROW()-ROWS(Table1[])))</f>
        <v>Far West</v>
      </c>
      <c r="G1485" cm="1">
        <f t="array" ref="G1485">IF(ROW()&lt;=ROWS(Table1[]), INDEX(Table1[Subregion], ROW()), INDEX(Table2[Subregion], ROW()-ROWS(Table1[])))</f>
        <v>0</v>
      </c>
      <c r="H1485" t="str" cm="1">
        <f t="array" ref="H1485">IF(ROW()&lt;=ROWS(Table1[]), INDEX(Table1[Stratum], ROW()), INDEX(Table2[Stratum], ROW()-ROWS(Table1[])))</f>
        <v>Western Delta</v>
      </c>
      <c r="I1485" cm="1">
        <f t="array" ref="I1485">IF(ROW()&lt;=ROWS(Table1[]), INDEX(Table1[Fork Length], ROW()), INDEX(Table2[Length], ROW()-ROWS(Table1[])))</f>
        <v>56</v>
      </c>
      <c r="J1485" cm="1">
        <f t="array" ref="J1485">IF(ROW()&lt;=ROWS(Table1[]), INDEX(Table1[Catch], ROW()), INDEX(Table2[Frequency], ROW()-ROWS(Table1[])))</f>
        <v>1</v>
      </c>
      <c r="K1485" t="str" cm="1">
        <f t="array" ref="K1485">IF(ROW()&lt;=ROWS(Table1[]), INDEX(Table1[Life Stage], ROW()), INDEX(Table2[Life Stage], ROW()-ROWS(Table1[])))</f>
        <v>Juvenile</v>
      </c>
      <c r="L1485" s="50" cm="1">
        <f t="array" ref="L1485">IF(ROW()&lt;=ROWS(Table1[]), INDEX(Table1[SalvageSum], ROW()), INDEX(Table2[SalvageSum], ROW()-ROWS(Table1[])))</f>
        <v>0</v>
      </c>
      <c r="M1485" s="50" cm="1">
        <f t="array" ref="M1485">IF(ROW()&lt;=ROWS(Table1[]), INDEX(Table1[ExpSalv], ROW()), INDEX(Table2[ExpSalv], ROW()-ROWS(Table1[])))</f>
        <v>0</v>
      </c>
      <c r="N1485" t="str" cm="1">
        <f t="array" ref="N1485">IF(ROW()&lt;=ROWS(Table1[]), INDEX(Table1[Agency], ROW()), INDEX(Table2[Agency], ROW()-ROWS(Table1[])))</f>
        <v>CDFW</v>
      </c>
      <c r="O1485" cm="1">
        <f t="array" ref="O1485">IF(ROW()&lt;=ROWS(Table1[]), INDEX(Table1[Notes], ROW()), INDEX(Table2[Comments], ROW()-ROWS(Table1[])))</f>
        <v>0</v>
      </c>
    </row>
    <row r="1486" spans="1:15" x14ac:dyDescent="0.25">
      <c r="A1486" cm="1">
        <f t="array" ref="A1486">IF(ROW()&lt;=ROWS(Table1[]), INDEX(Table1[SurveyNo], ROW()), INDEX(Table2[SurveyNo], ROW()-ROWS(Table1[])))</f>
        <v>1</v>
      </c>
      <c r="B1486" cm="1">
        <f t="array" ref="B1486">IF(ROW()&lt;=ROWS(Table1[]), INDEX(Table1[Date], ROW()), INDEX(Table2[Date], ROW()-ROWS(Table1[])))</f>
        <v>45666</v>
      </c>
      <c r="C1486" cm="1">
        <f t="array" ref="C1486">IF(ROW()&lt;=ROWS(Table1[]), INDEX(Table1[SampleID], ROW()), INDEX(Table2[SampleID], ROW()-ROWS(Table1[])))</f>
        <v>0</v>
      </c>
      <c r="D1486" t="str" cm="1">
        <f t="array" ref="D1486">IF(ROW()&lt;=ROWS(Table1[]), INDEX(Table1[Survey], ROW()), INDEX(Table2[Survey], ROW()-ROWS(Table1[])))</f>
        <v>Bay Study</v>
      </c>
      <c r="E1486" cm="1">
        <f t="array" ref="E1486">IF(ROW()&lt;=ROWS(Table1[]), INDEX(Table1[Station Code], ROW()), INDEX(Table2[Station], ROW()-ROWS(Table1[])))</f>
        <v>427</v>
      </c>
      <c r="F1486" t="str" cm="1">
        <f t="array" ref="F1486">IF(ROW()&lt;=ROWS(Table1[]), INDEX(Table1[Region], ROW()), INDEX(Table2[Region], ROW()-ROWS(Table1[])))</f>
        <v>Far West</v>
      </c>
      <c r="G1486" cm="1">
        <f t="array" ref="G1486">IF(ROW()&lt;=ROWS(Table1[]), INDEX(Table1[Subregion], ROW()), INDEX(Table2[Subregion], ROW()-ROWS(Table1[])))</f>
        <v>0</v>
      </c>
      <c r="H1486" t="str" cm="1">
        <f t="array" ref="H1486">IF(ROW()&lt;=ROWS(Table1[]), INDEX(Table1[Stratum], ROW()), INDEX(Table2[Stratum], ROW()-ROWS(Table1[])))</f>
        <v>Western Delta</v>
      </c>
      <c r="I1486" cm="1">
        <f t="array" ref="I1486">IF(ROW()&lt;=ROWS(Table1[]), INDEX(Table1[Fork Length], ROW()), INDEX(Table2[Length], ROW()-ROWS(Table1[])))</f>
        <v>71</v>
      </c>
      <c r="J1486" cm="1">
        <f t="array" ref="J1486">IF(ROW()&lt;=ROWS(Table1[]), INDEX(Table1[Catch], ROW()), INDEX(Table2[Frequency], ROW()-ROWS(Table1[])))</f>
        <v>2</v>
      </c>
      <c r="K1486" t="str" cm="1">
        <f t="array" ref="K1486">IF(ROW()&lt;=ROWS(Table1[]), INDEX(Table1[Life Stage], ROW()), INDEX(Table2[Life Stage], ROW()-ROWS(Table1[])))</f>
        <v>Juvenile</v>
      </c>
      <c r="L1486" s="50" cm="1">
        <f t="array" ref="L1486">IF(ROW()&lt;=ROWS(Table1[]), INDEX(Table1[SalvageSum], ROW()), INDEX(Table2[SalvageSum], ROW()-ROWS(Table1[])))</f>
        <v>0</v>
      </c>
      <c r="M1486" s="50" cm="1">
        <f t="array" ref="M1486">IF(ROW()&lt;=ROWS(Table1[]), INDEX(Table1[ExpSalv], ROW()), INDEX(Table2[ExpSalv], ROW()-ROWS(Table1[])))</f>
        <v>0</v>
      </c>
      <c r="N1486" t="str" cm="1">
        <f t="array" ref="N1486">IF(ROW()&lt;=ROWS(Table1[]), INDEX(Table1[Agency], ROW()), INDEX(Table2[Agency], ROW()-ROWS(Table1[])))</f>
        <v>CDFW</v>
      </c>
      <c r="O1486" cm="1">
        <f t="array" ref="O1486">IF(ROW()&lt;=ROWS(Table1[]), INDEX(Table1[Notes], ROW()), INDEX(Table2[Comments], ROW()-ROWS(Table1[])))</f>
        <v>0</v>
      </c>
    </row>
    <row r="1487" spans="1:15" x14ac:dyDescent="0.25">
      <c r="A1487" cm="1">
        <f t="array" ref="A1487">IF(ROW()&lt;=ROWS(Table1[]), INDEX(Table1[SurveyNo], ROW()), INDEX(Table2[SurveyNo], ROW()-ROWS(Table1[])))</f>
        <v>1</v>
      </c>
      <c r="B1487" cm="1">
        <f t="array" ref="B1487">IF(ROW()&lt;=ROWS(Table1[]), INDEX(Table1[Date], ROW()), INDEX(Table2[Date], ROW()-ROWS(Table1[])))</f>
        <v>45672</v>
      </c>
      <c r="C1487" cm="1">
        <f t="array" ref="C1487">IF(ROW()&lt;=ROWS(Table1[]), INDEX(Table1[SampleID], ROW()), INDEX(Table2[SampleID], ROW()-ROWS(Table1[])))</f>
        <v>0</v>
      </c>
      <c r="D1487" t="str" cm="1">
        <f t="array" ref="D1487">IF(ROW()&lt;=ROWS(Table1[]), INDEX(Table1[Survey], ROW()), INDEX(Table2[Survey], ROW()-ROWS(Table1[])))</f>
        <v>Bay Study</v>
      </c>
      <c r="E1487" cm="1">
        <f t="array" ref="E1487">IF(ROW()&lt;=ROWS(Table1[]), INDEX(Table1[Station Code], ROW()), INDEX(Table2[Station], ROW()-ROWS(Table1[])))</f>
        <v>427</v>
      </c>
      <c r="F1487" t="str" cm="1">
        <f t="array" ref="F1487">IF(ROW()&lt;=ROWS(Table1[]), INDEX(Table1[Region], ROW()), INDEX(Table2[Region], ROW()-ROWS(Table1[])))</f>
        <v>Far West</v>
      </c>
      <c r="G1487" cm="1">
        <f t="array" ref="G1487">IF(ROW()&lt;=ROWS(Table1[]), INDEX(Table1[Subregion], ROW()), INDEX(Table2[Subregion], ROW()-ROWS(Table1[])))</f>
        <v>0</v>
      </c>
      <c r="H1487" t="str" cm="1">
        <f t="array" ref="H1487">IF(ROW()&lt;=ROWS(Table1[]), INDEX(Table1[Stratum], ROW()), INDEX(Table2[Stratum], ROW()-ROWS(Table1[])))</f>
        <v>Western Delta</v>
      </c>
      <c r="I1487" cm="1">
        <f t="array" ref="I1487">IF(ROW()&lt;=ROWS(Table1[]), INDEX(Table1[Fork Length], ROW()), INDEX(Table2[Length], ROW()-ROWS(Table1[])))</f>
        <v>60</v>
      </c>
      <c r="J1487" cm="1">
        <f t="array" ref="J1487">IF(ROW()&lt;=ROWS(Table1[]), INDEX(Table1[Catch], ROW()), INDEX(Table2[Frequency], ROW()-ROWS(Table1[])))</f>
        <v>2</v>
      </c>
      <c r="K1487" t="str" cm="1">
        <f t="array" ref="K1487">IF(ROW()&lt;=ROWS(Table1[]), INDEX(Table1[Life Stage], ROW()), INDEX(Table2[Life Stage], ROW()-ROWS(Table1[])))</f>
        <v>Juvenile</v>
      </c>
      <c r="L1487" s="50" cm="1">
        <f t="array" ref="L1487">IF(ROW()&lt;=ROWS(Table1[]), INDEX(Table1[SalvageSum], ROW()), INDEX(Table2[SalvageSum], ROW()-ROWS(Table1[])))</f>
        <v>0</v>
      </c>
      <c r="M1487" s="50" cm="1">
        <f t="array" ref="M1487">IF(ROW()&lt;=ROWS(Table1[]), INDEX(Table1[ExpSalv], ROW()), INDEX(Table2[ExpSalv], ROW()-ROWS(Table1[])))</f>
        <v>0</v>
      </c>
      <c r="N1487" t="str" cm="1">
        <f t="array" ref="N1487">IF(ROW()&lt;=ROWS(Table1[]), INDEX(Table1[Agency], ROW()), INDEX(Table2[Agency], ROW()-ROWS(Table1[])))</f>
        <v>CDFW</v>
      </c>
      <c r="O1487" cm="1">
        <f t="array" ref="O1487">IF(ROW()&lt;=ROWS(Table1[]), INDEX(Table1[Notes], ROW()), INDEX(Table2[Comments], ROW()-ROWS(Table1[])))</f>
        <v>0</v>
      </c>
    </row>
    <row r="1488" spans="1:15" x14ac:dyDescent="0.25">
      <c r="A1488" cm="1">
        <f t="array" ref="A1488">IF(ROW()&lt;=ROWS(Table1[]), INDEX(Table1[SurveyNo], ROW()), INDEX(Table2[SurveyNo], ROW()-ROWS(Table1[])))</f>
        <v>1</v>
      </c>
      <c r="B1488" cm="1">
        <f t="array" ref="B1488">IF(ROW()&lt;=ROWS(Table1[]), INDEX(Table1[Date], ROW()), INDEX(Table2[Date], ROW()-ROWS(Table1[])))</f>
        <v>45671</v>
      </c>
      <c r="C1488" cm="1">
        <f t="array" ref="C1488">IF(ROW()&lt;=ROWS(Table1[]), INDEX(Table1[SampleID], ROW()), INDEX(Table2[SampleID], ROW()-ROWS(Table1[])))</f>
        <v>0</v>
      </c>
      <c r="D1488" t="str" cm="1">
        <f t="array" ref="D1488">IF(ROW()&lt;=ROWS(Table1[]), INDEX(Table1[Survey], ROW()), INDEX(Table2[Survey], ROW()-ROWS(Table1[])))</f>
        <v>Bay Study</v>
      </c>
      <c r="E1488" cm="1">
        <f t="array" ref="E1488">IF(ROW()&lt;=ROWS(Table1[]), INDEX(Table1[Station Code], ROW()), INDEX(Table2[Station], ROW()-ROWS(Table1[])))</f>
        <v>427</v>
      </c>
      <c r="F1488" t="str" cm="1">
        <f t="array" ref="F1488">IF(ROW()&lt;=ROWS(Table1[]), INDEX(Table1[Region], ROW()), INDEX(Table2[Region], ROW()-ROWS(Table1[])))</f>
        <v>Far West</v>
      </c>
      <c r="G1488" cm="1">
        <f t="array" ref="G1488">IF(ROW()&lt;=ROWS(Table1[]), INDEX(Table1[Subregion], ROW()), INDEX(Table2[Subregion], ROW()-ROWS(Table1[])))</f>
        <v>0</v>
      </c>
      <c r="H1488" t="str" cm="1">
        <f t="array" ref="H1488">IF(ROW()&lt;=ROWS(Table1[]), INDEX(Table1[Stratum], ROW()), INDEX(Table2[Stratum], ROW()-ROWS(Table1[])))</f>
        <v>Western Delta</v>
      </c>
      <c r="I1488" cm="1">
        <f t="array" ref="I1488">IF(ROW()&lt;=ROWS(Table1[]), INDEX(Table1[Fork Length], ROW()), INDEX(Table2[Length], ROW()-ROWS(Table1[])))</f>
        <v>73</v>
      </c>
      <c r="J1488" cm="1">
        <f t="array" ref="J1488">IF(ROW()&lt;=ROWS(Table1[]), INDEX(Table1[Catch], ROW()), INDEX(Table2[Frequency], ROW()-ROWS(Table1[])))</f>
        <v>1</v>
      </c>
      <c r="K1488" t="str" cm="1">
        <f t="array" ref="K1488">IF(ROW()&lt;=ROWS(Table1[]), INDEX(Table1[Life Stage], ROW()), INDEX(Table2[Life Stage], ROW()-ROWS(Table1[])))</f>
        <v>Juvenile</v>
      </c>
      <c r="L1488" s="50" cm="1">
        <f t="array" ref="L1488">IF(ROW()&lt;=ROWS(Table1[]), INDEX(Table1[SalvageSum], ROW()), INDEX(Table2[SalvageSum], ROW()-ROWS(Table1[])))</f>
        <v>0</v>
      </c>
      <c r="M1488" s="50" cm="1">
        <f t="array" ref="M1488">IF(ROW()&lt;=ROWS(Table1[]), INDEX(Table1[ExpSalv], ROW()), INDEX(Table2[ExpSalv], ROW()-ROWS(Table1[])))</f>
        <v>0</v>
      </c>
      <c r="N1488" t="str" cm="1">
        <f t="array" ref="N1488">IF(ROW()&lt;=ROWS(Table1[]), INDEX(Table1[Agency], ROW()), INDEX(Table2[Agency], ROW()-ROWS(Table1[])))</f>
        <v>CDFW</v>
      </c>
      <c r="O1488" cm="1">
        <f t="array" ref="O1488">IF(ROW()&lt;=ROWS(Table1[]), INDEX(Table1[Notes], ROW()), INDEX(Table2[Comments], ROW()-ROWS(Table1[])))</f>
        <v>0</v>
      </c>
    </row>
    <row r="1489" spans="1:15" x14ac:dyDescent="0.25">
      <c r="A1489" cm="1">
        <f t="array" ref="A1489">IF(ROW()&lt;=ROWS(Table1[]), INDEX(Table1[SurveyNo], ROW()), INDEX(Table2[SurveyNo], ROW()-ROWS(Table1[])))</f>
        <v>1</v>
      </c>
      <c r="B1489" cm="1">
        <f t="array" ref="B1489">IF(ROW()&lt;=ROWS(Table1[]), INDEX(Table1[Date], ROW()), INDEX(Table2[Date], ROW()-ROWS(Table1[])))</f>
        <v>45666</v>
      </c>
      <c r="C1489" cm="1">
        <f t="array" ref="C1489">IF(ROW()&lt;=ROWS(Table1[]), INDEX(Table1[SampleID], ROW()), INDEX(Table2[SampleID], ROW()-ROWS(Table1[])))</f>
        <v>0</v>
      </c>
      <c r="D1489" t="str" cm="1">
        <f t="array" ref="D1489">IF(ROW()&lt;=ROWS(Table1[]), INDEX(Table1[Survey], ROW()), INDEX(Table2[Survey], ROW()-ROWS(Table1[])))</f>
        <v>Bay Study</v>
      </c>
      <c r="E1489" cm="1">
        <f t="array" ref="E1489">IF(ROW()&lt;=ROWS(Table1[]), INDEX(Table1[Station Code], ROW()), INDEX(Table2[Station], ROW()-ROWS(Table1[])))</f>
        <v>427</v>
      </c>
      <c r="F1489" t="str" cm="1">
        <f t="array" ref="F1489">IF(ROW()&lt;=ROWS(Table1[]), INDEX(Table1[Region], ROW()), INDEX(Table2[Region], ROW()-ROWS(Table1[])))</f>
        <v>Far West</v>
      </c>
      <c r="G1489" cm="1">
        <f t="array" ref="G1489">IF(ROW()&lt;=ROWS(Table1[]), INDEX(Table1[Subregion], ROW()), INDEX(Table2[Subregion], ROW()-ROWS(Table1[])))</f>
        <v>0</v>
      </c>
      <c r="H1489" t="str" cm="1">
        <f t="array" ref="H1489">IF(ROW()&lt;=ROWS(Table1[]), INDEX(Table1[Stratum], ROW()), INDEX(Table2[Stratum], ROW()-ROWS(Table1[])))</f>
        <v>Western Delta</v>
      </c>
      <c r="I1489" cm="1">
        <f t="array" ref="I1489">IF(ROW()&lt;=ROWS(Table1[]), INDEX(Table1[Fork Length], ROW()), INDEX(Table2[Length], ROW()-ROWS(Table1[])))</f>
        <v>79</v>
      </c>
      <c r="J1489" cm="1">
        <f t="array" ref="J1489">IF(ROW()&lt;=ROWS(Table1[]), INDEX(Table1[Catch], ROW()), INDEX(Table2[Frequency], ROW()-ROWS(Table1[])))</f>
        <v>1</v>
      </c>
      <c r="K1489" t="str" cm="1">
        <f t="array" ref="K1489">IF(ROW()&lt;=ROWS(Table1[]), INDEX(Table1[Life Stage], ROW()), INDEX(Table2[Life Stage], ROW()-ROWS(Table1[])))</f>
        <v>Juvenile</v>
      </c>
      <c r="L1489" s="50" cm="1">
        <f t="array" ref="L1489">IF(ROW()&lt;=ROWS(Table1[]), INDEX(Table1[SalvageSum], ROW()), INDEX(Table2[SalvageSum], ROW()-ROWS(Table1[])))</f>
        <v>0</v>
      </c>
      <c r="M1489" s="50" cm="1">
        <f t="array" ref="M1489">IF(ROW()&lt;=ROWS(Table1[]), INDEX(Table1[ExpSalv], ROW()), INDEX(Table2[ExpSalv], ROW()-ROWS(Table1[])))</f>
        <v>0</v>
      </c>
      <c r="N1489" t="str" cm="1">
        <f t="array" ref="N1489">IF(ROW()&lt;=ROWS(Table1[]), INDEX(Table1[Agency], ROW()), INDEX(Table2[Agency], ROW()-ROWS(Table1[])))</f>
        <v>CDFW</v>
      </c>
      <c r="O1489" cm="1">
        <f t="array" ref="O1489">IF(ROW()&lt;=ROWS(Table1[]), INDEX(Table1[Notes], ROW()), INDEX(Table2[Comments], ROW()-ROWS(Table1[])))</f>
        <v>0</v>
      </c>
    </row>
    <row r="1490" spans="1:15" x14ac:dyDescent="0.25">
      <c r="A1490" cm="1">
        <f t="array" ref="A1490">IF(ROW()&lt;=ROWS(Table1[]), INDEX(Table1[SurveyNo], ROW()), INDEX(Table2[SurveyNo], ROW()-ROWS(Table1[])))</f>
        <v>1</v>
      </c>
      <c r="B1490" cm="1">
        <f t="array" ref="B1490">IF(ROW()&lt;=ROWS(Table1[]), INDEX(Table1[Date], ROW()), INDEX(Table2[Date], ROW()-ROWS(Table1[])))</f>
        <v>45666</v>
      </c>
      <c r="C1490" cm="1">
        <f t="array" ref="C1490">IF(ROW()&lt;=ROWS(Table1[]), INDEX(Table1[SampleID], ROW()), INDEX(Table2[SampleID], ROW()-ROWS(Table1[])))</f>
        <v>0</v>
      </c>
      <c r="D1490" t="str" cm="1">
        <f t="array" ref="D1490">IF(ROW()&lt;=ROWS(Table1[]), INDEX(Table1[Survey], ROW()), INDEX(Table2[Survey], ROW()-ROWS(Table1[])))</f>
        <v>Bay Study</v>
      </c>
      <c r="E1490" cm="1">
        <f t="array" ref="E1490">IF(ROW()&lt;=ROWS(Table1[]), INDEX(Table1[Station Code], ROW()), INDEX(Table2[Station], ROW()-ROWS(Table1[])))</f>
        <v>428</v>
      </c>
      <c r="F1490" t="str" cm="1">
        <f t="array" ref="F1490">IF(ROW()&lt;=ROWS(Table1[]), INDEX(Table1[Region], ROW()), INDEX(Table2[Region], ROW()-ROWS(Table1[])))</f>
        <v>Far West</v>
      </c>
      <c r="G1490" cm="1">
        <f t="array" ref="G1490">IF(ROW()&lt;=ROWS(Table1[]), INDEX(Table1[Subregion], ROW()), INDEX(Table2[Subregion], ROW()-ROWS(Table1[])))</f>
        <v>0</v>
      </c>
      <c r="H1490" t="str" cm="1">
        <f t="array" ref="H1490">IF(ROW()&lt;=ROWS(Table1[]), INDEX(Table1[Stratum], ROW()), INDEX(Table2[Stratum], ROW()-ROWS(Table1[])))</f>
        <v>Suisun Bay</v>
      </c>
      <c r="I1490" cm="1">
        <f t="array" ref="I1490">IF(ROW()&lt;=ROWS(Table1[]), INDEX(Table1[Fork Length], ROW()), INDEX(Table2[Length], ROW()-ROWS(Table1[])))</f>
        <v>68</v>
      </c>
      <c r="J1490" cm="1">
        <f t="array" ref="J1490">IF(ROW()&lt;=ROWS(Table1[]), INDEX(Table1[Catch], ROW()), INDEX(Table2[Frequency], ROW()-ROWS(Table1[])))</f>
        <v>1</v>
      </c>
      <c r="K1490" t="str" cm="1">
        <f t="array" ref="K1490">IF(ROW()&lt;=ROWS(Table1[]), INDEX(Table1[Life Stage], ROW()), INDEX(Table2[Life Stage], ROW()-ROWS(Table1[])))</f>
        <v>Juvenile</v>
      </c>
      <c r="L1490" s="50" cm="1">
        <f t="array" ref="L1490">IF(ROW()&lt;=ROWS(Table1[]), INDEX(Table1[SalvageSum], ROW()), INDEX(Table2[SalvageSum], ROW()-ROWS(Table1[])))</f>
        <v>0</v>
      </c>
      <c r="M1490" s="50" cm="1">
        <f t="array" ref="M1490">IF(ROW()&lt;=ROWS(Table1[]), INDEX(Table1[ExpSalv], ROW()), INDEX(Table2[ExpSalv], ROW()-ROWS(Table1[])))</f>
        <v>0</v>
      </c>
      <c r="N1490" t="str" cm="1">
        <f t="array" ref="N1490">IF(ROW()&lt;=ROWS(Table1[]), INDEX(Table1[Agency], ROW()), INDEX(Table2[Agency], ROW()-ROWS(Table1[])))</f>
        <v>CDFW</v>
      </c>
      <c r="O1490" cm="1">
        <f t="array" ref="O1490">IF(ROW()&lt;=ROWS(Table1[]), INDEX(Table1[Notes], ROW()), INDEX(Table2[Comments], ROW()-ROWS(Table1[])))</f>
        <v>0</v>
      </c>
    </row>
    <row r="1491" spans="1:15" x14ac:dyDescent="0.25">
      <c r="A1491" cm="1">
        <f t="array" ref="A1491">IF(ROW()&lt;=ROWS(Table1[]), INDEX(Table1[SurveyNo], ROW()), INDEX(Table2[SurveyNo], ROW()-ROWS(Table1[])))</f>
        <v>1</v>
      </c>
      <c r="B1491" cm="1">
        <f t="array" ref="B1491">IF(ROW()&lt;=ROWS(Table1[]), INDEX(Table1[Date], ROW()), INDEX(Table2[Date], ROW()-ROWS(Table1[])))</f>
        <v>45666</v>
      </c>
      <c r="C1491" cm="1">
        <f t="array" ref="C1491">IF(ROW()&lt;=ROWS(Table1[]), INDEX(Table1[SampleID], ROW()), INDEX(Table2[SampleID], ROW()-ROWS(Table1[])))</f>
        <v>0</v>
      </c>
      <c r="D1491" t="str" cm="1">
        <f t="array" ref="D1491">IF(ROW()&lt;=ROWS(Table1[]), INDEX(Table1[Survey], ROW()), INDEX(Table2[Survey], ROW()-ROWS(Table1[])))</f>
        <v>Bay Study</v>
      </c>
      <c r="E1491" cm="1">
        <f t="array" ref="E1491">IF(ROW()&lt;=ROWS(Table1[]), INDEX(Table1[Station Code], ROW()), INDEX(Table2[Station], ROW()-ROWS(Table1[])))</f>
        <v>428</v>
      </c>
      <c r="F1491" t="str" cm="1">
        <f t="array" ref="F1491">IF(ROW()&lt;=ROWS(Table1[]), INDEX(Table1[Region], ROW()), INDEX(Table2[Region], ROW()-ROWS(Table1[])))</f>
        <v>Far West</v>
      </c>
      <c r="G1491" cm="1">
        <f t="array" ref="G1491">IF(ROW()&lt;=ROWS(Table1[]), INDEX(Table1[Subregion], ROW()), INDEX(Table2[Subregion], ROW()-ROWS(Table1[])))</f>
        <v>0</v>
      </c>
      <c r="H1491" t="str" cm="1">
        <f t="array" ref="H1491">IF(ROW()&lt;=ROWS(Table1[]), INDEX(Table1[Stratum], ROW()), INDEX(Table2[Stratum], ROW()-ROWS(Table1[])))</f>
        <v>Suisun Bay</v>
      </c>
      <c r="I1491" cm="1">
        <f t="array" ref="I1491">IF(ROW()&lt;=ROWS(Table1[]), INDEX(Table1[Fork Length], ROW()), INDEX(Table2[Length], ROW()-ROWS(Table1[])))</f>
        <v>69</v>
      </c>
      <c r="J1491" cm="1">
        <f t="array" ref="J1491">IF(ROW()&lt;=ROWS(Table1[]), INDEX(Table1[Catch], ROW()), INDEX(Table2[Frequency], ROW()-ROWS(Table1[])))</f>
        <v>2</v>
      </c>
      <c r="K1491" t="str" cm="1">
        <f t="array" ref="K1491">IF(ROW()&lt;=ROWS(Table1[]), INDEX(Table1[Life Stage], ROW()), INDEX(Table2[Life Stage], ROW()-ROWS(Table1[])))</f>
        <v>Juvenile</v>
      </c>
      <c r="L1491" s="50" cm="1">
        <f t="array" ref="L1491">IF(ROW()&lt;=ROWS(Table1[]), INDEX(Table1[SalvageSum], ROW()), INDEX(Table2[SalvageSum], ROW()-ROWS(Table1[])))</f>
        <v>0</v>
      </c>
      <c r="M1491" s="50" cm="1">
        <f t="array" ref="M1491">IF(ROW()&lt;=ROWS(Table1[]), INDEX(Table1[ExpSalv], ROW()), INDEX(Table2[ExpSalv], ROW()-ROWS(Table1[])))</f>
        <v>0</v>
      </c>
      <c r="N1491" t="str" cm="1">
        <f t="array" ref="N1491">IF(ROW()&lt;=ROWS(Table1[]), INDEX(Table1[Agency], ROW()), INDEX(Table2[Agency], ROW()-ROWS(Table1[])))</f>
        <v>CDFW</v>
      </c>
      <c r="O1491" cm="1">
        <f t="array" ref="O1491">IF(ROW()&lt;=ROWS(Table1[]), INDEX(Table1[Notes], ROW()), INDEX(Table2[Comments], ROW()-ROWS(Table1[])))</f>
        <v>0</v>
      </c>
    </row>
    <row r="1492" spans="1:15" x14ac:dyDescent="0.25">
      <c r="A1492" cm="1">
        <f t="array" ref="A1492">IF(ROW()&lt;=ROWS(Table1[]), INDEX(Table1[SurveyNo], ROW()), INDEX(Table2[SurveyNo], ROW()-ROWS(Table1[])))</f>
        <v>1</v>
      </c>
      <c r="B1492" cm="1">
        <f t="array" ref="B1492">IF(ROW()&lt;=ROWS(Table1[]), INDEX(Table1[Date], ROW()), INDEX(Table2[Date], ROW()-ROWS(Table1[])))</f>
        <v>45665</v>
      </c>
      <c r="C1492" cm="1">
        <f t="array" ref="C1492">IF(ROW()&lt;=ROWS(Table1[]), INDEX(Table1[SampleID], ROW()), INDEX(Table2[SampleID], ROW()-ROWS(Table1[])))</f>
        <v>0</v>
      </c>
      <c r="D1492" t="str" cm="1">
        <f t="array" ref="D1492">IF(ROW()&lt;=ROWS(Table1[]), INDEX(Table1[Survey], ROW()), INDEX(Table2[Survey], ROW()-ROWS(Table1[])))</f>
        <v>Bay Study</v>
      </c>
      <c r="E1492" cm="1">
        <f t="array" ref="E1492">IF(ROW()&lt;=ROWS(Table1[]), INDEX(Table1[Station Code], ROW()), INDEX(Table2[Station], ROW()-ROWS(Table1[])))</f>
        <v>428</v>
      </c>
      <c r="F1492" t="str" cm="1">
        <f t="array" ref="F1492">IF(ROW()&lt;=ROWS(Table1[]), INDEX(Table1[Region], ROW()), INDEX(Table2[Region], ROW()-ROWS(Table1[])))</f>
        <v>Far West</v>
      </c>
      <c r="G1492" cm="1">
        <f t="array" ref="G1492">IF(ROW()&lt;=ROWS(Table1[]), INDEX(Table1[Subregion], ROW()), INDEX(Table2[Subregion], ROW()-ROWS(Table1[])))</f>
        <v>0</v>
      </c>
      <c r="H1492" t="str" cm="1">
        <f t="array" ref="H1492">IF(ROW()&lt;=ROWS(Table1[]), INDEX(Table1[Stratum], ROW()), INDEX(Table2[Stratum], ROW()-ROWS(Table1[])))</f>
        <v>Suisun Bay</v>
      </c>
      <c r="I1492" cm="1">
        <f t="array" ref="I1492">IF(ROW()&lt;=ROWS(Table1[]), INDEX(Table1[Fork Length], ROW()), INDEX(Table2[Length], ROW()-ROWS(Table1[])))</f>
        <v>67</v>
      </c>
      <c r="J1492" cm="1">
        <f t="array" ref="J1492">IF(ROW()&lt;=ROWS(Table1[]), INDEX(Table1[Catch], ROW()), INDEX(Table2[Frequency], ROW()-ROWS(Table1[])))</f>
        <v>2</v>
      </c>
      <c r="K1492" t="str" cm="1">
        <f t="array" ref="K1492">IF(ROW()&lt;=ROWS(Table1[]), INDEX(Table1[Life Stage], ROW()), INDEX(Table2[Life Stage], ROW()-ROWS(Table1[])))</f>
        <v>Juvenile</v>
      </c>
      <c r="L1492" s="50" cm="1">
        <f t="array" ref="L1492">IF(ROW()&lt;=ROWS(Table1[]), INDEX(Table1[SalvageSum], ROW()), INDEX(Table2[SalvageSum], ROW()-ROWS(Table1[])))</f>
        <v>0</v>
      </c>
      <c r="M1492" s="50" cm="1">
        <f t="array" ref="M1492">IF(ROW()&lt;=ROWS(Table1[]), INDEX(Table1[ExpSalv], ROW()), INDEX(Table2[ExpSalv], ROW()-ROWS(Table1[])))</f>
        <v>0</v>
      </c>
      <c r="N1492" t="str" cm="1">
        <f t="array" ref="N1492">IF(ROW()&lt;=ROWS(Table1[]), INDEX(Table1[Agency], ROW()), INDEX(Table2[Agency], ROW()-ROWS(Table1[])))</f>
        <v>CDFW</v>
      </c>
      <c r="O1492" cm="1">
        <f t="array" ref="O1492">IF(ROW()&lt;=ROWS(Table1[]), INDEX(Table1[Notes], ROW()), INDEX(Table2[Comments], ROW()-ROWS(Table1[])))</f>
        <v>0</v>
      </c>
    </row>
    <row r="1493" spans="1:15" x14ac:dyDescent="0.25">
      <c r="A1493" cm="1">
        <f t="array" ref="A1493">IF(ROW()&lt;=ROWS(Table1[]), INDEX(Table1[SurveyNo], ROW()), INDEX(Table2[SurveyNo], ROW()-ROWS(Table1[])))</f>
        <v>1</v>
      </c>
      <c r="B1493" cm="1">
        <f t="array" ref="B1493">IF(ROW()&lt;=ROWS(Table1[]), INDEX(Table1[Date], ROW()), INDEX(Table2[Date], ROW()-ROWS(Table1[])))</f>
        <v>45671</v>
      </c>
      <c r="C1493" cm="1">
        <f t="array" ref="C1493">IF(ROW()&lt;=ROWS(Table1[]), INDEX(Table1[SampleID], ROW()), INDEX(Table2[SampleID], ROW()-ROWS(Table1[])))</f>
        <v>0</v>
      </c>
      <c r="D1493" t="str" cm="1">
        <f t="array" ref="D1493">IF(ROW()&lt;=ROWS(Table1[]), INDEX(Table1[Survey], ROW()), INDEX(Table2[Survey], ROW()-ROWS(Table1[])))</f>
        <v>Bay Study</v>
      </c>
      <c r="E1493" cm="1">
        <f t="array" ref="E1493">IF(ROW()&lt;=ROWS(Table1[]), INDEX(Table1[Station Code], ROW()), INDEX(Table2[Station], ROW()-ROWS(Table1[])))</f>
        <v>428</v>
      </c>
      <c r="F1493" t="str" cm="1">
        <f t="array" ref="F1493">IF(ROW()&lt;=ROWS(Table1[]), INDEX(Table1[Region], ROW()), INDEX(Table2[Region], ROW()-ROWS(Table1[])))</f>
        <v>Far West</v>
      </c>
      <c r="G1493" cm="1">
        <f t="array" ref="G1493">IF(ROW()&lt;=ROWS(Table1[]), INDEX(Table1[Subregion], ROW()), INDEX(Table2[Subregion], ROW()-ROWS(Table1[])))</f>
        <v>0</v>
      </c>
      <c r="H1493" t="str" cm="1">
        <f t="array" ref="H1493">IF(ROW()&lt;=ROWS(Table1[]), INDEX(Table1[Stratum], ROW()), INDEX(Table2[Stratum], ROW()-ROWS(Table1[])))</f>
        <v>Suisun Bay</v>
      </c>
      <c r="I1493" cm="1">
        <f t="array" ref="I1493">IF(ROW()&lt;=ROWS(Table1[]), INDEX(Table1[Fork Length], ROW()), INDEX(Table2[Length], ROW()-ROWS(Table1[])))</f>
        <v>71</v>
      </c>
      <c r="J1493" cm="1">
        <f t="array" ref="J1493">IF(ROW()&lt;=ROWS(Table1[]), INDEX(Table1[Catch], ROW()), INDEX(Table2[Frequency], ROW()-ROWS(Table1[])))</f>
        <v>1</v>
      </c>
      <c r="K1493" t="str" cm="1">
        <f t="array" ref="K1493">IF(ROW()&lt;=ROWS(Table1[]), INDEX(Table1[Life Stage], ROW()), INDEX(Table2[Life Stage], ROW()-ROWS(Table1[])))</f>
        <v>Juvenile</v>
      </c>
      <c r="L1493" s="50" cm="1">
        <f t="array" ref="L1493">IF(ROW()&lt;=ROWS(Table1[]), INDEX(Table1[SalvageSum], ROW()), INDEX(Table2[SalvageSum], ROW()-ROWS(Table1[])))</f>
        <v>0</v>
      </c>
      <c r="M1493" s="50" cm="1">
        <f t="array" ref="M1493">IF(ROW()&lt;=ROWS(Table1[]), INDEX(Table1[ExpSalv], ROW()), INDEX(Table2[ExpSalv], ROW()-ROWS(Table1[])))</f>
        <v>0</v>
      </c>
      <c r="N1493" t="str" cm="1">
        <f t="array" ref="N1493">IF(ROW()&lt;=ROWS(Table1[]), INDEX(Table1[Agency], ROW()), INDEX(Table2[Agency], ROW()-ROWS(Table1[])))</f>
        <v>CDFW</v>
      </c>
      <c r="O1493" cm="1">
        <f t="array" ref="O1493">IF(ROW()&lt;=ROWS(Table1[]), INDEX(Table1[Notes], ROW()), INDEX(Table2[Comments], ROW()-ROWS(Table1[])))</f>
        <v>0</v>
      </c>
    </row>
    <row r="1494" spans="1:15" x14ac:dyDescent="0.25">
      <c r="A1494" cm="1">
        <f t="array" ref="A1494">IF(ROW()&lt;=ROWS(Table1[]), INDEX(Table1[SurveyNo], ROW()), INDEX(Table2[SurveyNo], ROW()-ROWS(Table1[])))</f>
        <v>1</v>
      </c>
      <c r="B1494" cm="1">
        <f t="array" ref="B1494">IF(ROW()&lt;=ROWS(Table1[]), INDEX(Table1[Date], ROW()), INDEX(Table2[Date], ROW()-ROWS(Table1[])))</f>
        <v>45666</v>
      </c>
      <c r="C1494" cm="1">
        <f t="array" ref="C1494">IF(ROW()&lt;=ROWS(Table1[]), INDEX(Table1[SampleID], ROW()), INDEX(Table2[SampleID], ROW()-ROWS(Table1[])))</f>
        <v>0</v>
      </c>
      <c r="D1494" t="str" cm="1">
        <f t="array" ref="D1494">IF(ROW()&lt;=ROWS(Table1[]), INDEX(Table1[Survey], ROW()), INDEX(Table2[Survey], ROW()-ROWS(Table1[])))</f>
        <v>Bay Study</v>
      </c>
      <c r="E1494" cm="1">
        <f t="array" ref="E1494">IF(ROW()&lt;=ROWS(Table1[]), INDEX(Table1[Station Code], ROW()), INDEX(Table2[Station], ROW()-ROWS(Table1[])))</f>
        <v>428</v>
      </c>
      <c r="F1494" t="str" cm="1">
        <f t="array" ref="F1494">IF(ROW()&lt;=ROWS(Table1[]), INDEX(Table1[Region], ROW()), INDEX(Table2[Region], ROW()-ROWS(Table1[])))</f>
        <v>Far West</v>
      </c>
      <c r="G1494" cm="1">
        <f t="array" ref="G1494">IF(ROW()&lt;=ROWS(Table1[]), INDEX(Table1[Subregion], ROW()), INDEX(Table2[Subregion], ROW()-ROWS(Table1[])))</f>
        <v>0</v>
      </c>
      <c r="H1494" t="str" cm="1">
        <f t="array" ref="H1494">IF(ROW()&lt;=ROWS(Table1[]), INDEX(Table1[Stratum], ROW()), INDEX(Table2[Stratum], ROW()-ROWS(Table1[])))</f>
        <v>Suisun Bay</v>
      </c>
      <c r="I1494" cm="1">
        <f t="array" ref="I1494">IF(ROW()&lt;=ROWS(Table1[]), INDEX(Table1[Fork Length], ROW()), INDEX(Table2[Length], ROW()-ROWS(Table1[])))</f>
        <v>77</v>
      </c>
      <c r="J1494" cm="1">
        <f t="array" ref="J1494">IF(ROW()&lt;=ROWS(Table1[]), INDEX(Table1[Catch], ROW()), INDEX(Table2[Frequency], ROW()-ROWS(Table1[])))</f>
        <v>1</v>
      </c>
      <c r="K1494" t="str" cm="1">
        <f t="array" ref="K1494">IF(ROW()&lt;=ROWS(Table1[]), INDEX(Table1[Life Stage], ROW()), INDEX(Table2[Life Stage], ROW()-ROWS(Table1[])))</f>
        <v>Juvenile</v>
      </c>
      <c r="L1494" s="50" cm="1">
        <f t="array" ref="L1494">IF(ROW()&lt;=ROWS(Table1[]), INDEX(Table1[SalvageSum], ROW()), INDEX(Table2[SalvageSum], ROW()-ROWS(Table1[])))</f>
        <v>0</v>
      </c>
      <c r="M1494" s="50" cm="1">
        <f t="array" ref="M1494">IF(ROW()&lt;=ROWS(Table1[]), INDEX(Table1[ExpSalv], ROW()), INDEX(Table2[ExpSalv], ROW()-ROWS(Table1[])))</f>
        <v>0</v>
      </c>
      <c r="N1494" t="str" cm="1">
        <f t="array" ref="N1494">IF(ROW()&lt;=ROWS(Table1[]), INDEX(Table1[Agency], ROW()), INDEX(Table2[Agency], ROW()-ROWS(Table1[])))</f>
        <v>CDFW</v>
      </c>
      <c r="O1494" cm="1">
        <f t="array" ref="O1494">IF(ROW()&lt;=ROWS(Table1[]), INDEX(Table1[Notes], ROW()), INDEX(Table2[Comments], ROW()-ROWS(Table1[])))</f>
        <v>0</v>
      </c>
    </row>
    <row r="1495" spans="1:15" x14ac:dyDescent="0.25">
      <c r="A1495" cm="1">
        <f t="array" ref="A1495">IF(ROW()&lt;=ROWS(Table1[]), INDEX(Table1[SurveyNo], ROW()), INDEX(Table2[SurveyNo], ROW()-ROWS(Table1[])))</f>
        <v>1</v>
      </c>
      <c r="B1495" cm="1">
        <f t="array" ref="B1495">IF(ROW()&lt;=ROWS(Table1[]), INDEX(Table1[Date], ROW()), INDEX(Table2[Date], ROW()-ROWS(Table1[])))</f>
        <v>45666</v>
      </c>
      <c r="C1495" cm="1">
        <f t="array" ref="C1495">IF(ROW()&lt;=ROWS(Table1[]), INDEX(Table1[SampleID], ROW()), INDEX(Table2[SampleID], ROW()-ROWS(Table1[])))</f>
        <v>0</v>
      </c>
      <c r="D1495" t="str" cm="1">
        <f t="array" ref="D1495">IF(ROW()&lt;=ROWS(Table1[]), INDEX(Table1[Survey], ROW()), INDEX(Table2[Survey], ROW()-ROWS(Table1[])))</f>
        <v>Bay Study</v>
      </c>
      <c r="E1495" cm="1">
        <f t="array" ref="E1495">IF(ROW()&lt;=ROWS(Table1[]), INDEX(Table1[Station Code], ROW()), INDEX(Table2[Station], ROW()-ROWS(Table1[])))</f>
        <v>428</v>
      </c>
      <c r="F1495" t="str" cm="1">
        <f t="array" ref="F1495">IF(ROW()&lt;=ROWS(Table1[]), INDEX(Table1[Region], ROW()), INDEX(Table2[Region], ROW()-ROWS(Table1[])))</f>
        <v>Far West</v>
      </c>
      <c r="G1495" cm="1">
        <f t="array" ref="G1495">IF(ROW()&lt;=ROWS(Table1[]), INDEX(Table1[Subregion], ROW()), INDEX(Table2[Subregion], ROW()-ROWS(Table1[])))</f>
        <v>0</v>
      </c>
      <c r="H1495" t="str" cm="1">
        <f t="array" ref="H1495">IF(ROW()&lt;=ROWS(Table1[]), INDEX(Table1[Stratum], ROW()), INDEX(Table2[Stratum], ROW()-ROWS(Table1[])))</f>
        <v>Suisun Bay</v>
      </c>
      <c r="I1495" cm="1">
        <f t="array" ref="I1495">IF(ROW()&lt;=ROWS(Table1[]), INDEX(Table1[Fork Length], ROW()), INDEX(Table2[Length], ROW()-ROWS(Table1[])))</f>
        <v>62</v>
      </c>
      <c r="J1495" cm="1">
        <f t="array" ref="J1495">IF(ROW()&lt;=ROWS(Table1[]), INDEX(Table1[Catch], ROW()), INDEX(Table2[Frequency], ROW()-ROWS(Table1[])))</f>
        <v>1</v>
      </c>
      <c r="K1495" t="str" cm="1">
        <f t="array" ref="K1495">IF(ROW()&lt;=ROWS(Table1[]), INDEX(Table1[Life Stage], ROW()), INDEX(Table2[Life Stage], ROW()-ROWS(Table1[])))</f>
        <v>Juvenile</v>
      </c>
      <c r="L1495" s="50" cm="1">
        <f t="array" ref="L1495">IF(ROW()&lt;=ROWS(Table1[]), INDEX(Table1[SalvageSum], ROW()), INDEX(Table2[SalvageSum], ROW()-ROWS(Table1[])))</f>
        <v>0</v>
      </c>
      <c r="M1495" s="50" cm="1">
        <f t="array" ref="M1495">IF(ROW()&lt;=ROWS(Table1[]), INDEX(Table1[ExpSalv], ROW()), INDEX(Table2[ExpSalv], ROW()-ROWS(Table1[])))</f>
        <v>0</v>
      </c>
      <c r="N1495" t="str" cm="1">
        <f t="array" ref="N1495">IF(ROW()&lt;=ROWS(Table1[]), INDEX(Table1[Agency], ROW()), INDEX(Table2[Agency], ROW()-ROWS(Table1[])))</f>
        <v>CDFW</v>
      </c>
      <c r="O1495" cm="1">
        <f t="array" ref="O1495">IF(ROW()&lt;=ROWS(Table1[]), INDEX(Table1[Notes], ROW()), INDEX(Table2[Comments], ROW()-ROWS(Table1[])))</f>
        <v>0</v>
      </c>
    </row>
    <row r="1496" spans="1:15" x14ac:dyDescent="0.25">
      <c r="A1496" cm="1">
        <f t="array" ref="A1496">IF(ROW()&lt;=ROWS(Table1[]), INDEX(Table1[SurveyNo], ROW()), INDEX(Table2[SurveyNo], ROW()-ROWS(Table1[])))</f>
        <v>1</v>
      </c>
      <c r="B1496" cm="1">
        <f t="array" ref="B1496">IF(ROW()&lt;=ROWS(Table1[]), INDEX(Table1[Date], ROW()), INDEX(Table2[Date], ROW()-ROWS(Table1[])))</f>
        <v>45672</v>
      </c>
      <c r="C1496" cm="1">
        <f t="array" ref="C1496">IF(ROW()&lt;=ROWS(Table1[]), INDEX(Table1[SampleID], ROW()), INDEX(Table2[SampleID], ROW()-ROWS(Table1[])))</f>
        <v>0</v>
      </c>
      <c r="D1496" t="str" cm="1">
        <f t="array" ref="D1496">IF(ROW()&lt;=ROWS(Table1[]), INDEX(Table1[Survey], ROW()), INDEX(Table2[Survey], ROW()-ROWS(Table1[])))</f>
        <v>Bay Study</v>
      </c>
      <c r="E1496" cm="1">
        <f t="array" ref="E1496">IF(ROW()&lt;=ROWS(Table1[]), INDEX(Table1[Station Code], ROW()), INDEX(Table2[Station], ROW()-ROWS(Table1[])))</f>
        <v>428</v>
      </c>
      <c r="F1496" t="str" cm="1">
        <f t="array" ref="F1496">IF(ROW()&lt;=ROWS(Table1[]), INDEX(Table1[Region], ROW()), INDEX(Table2[Region], ROW()-ROWS(Table1[])))</f>
        <v>Far West</v>
      </c>
      <c r="G1496" cm="1">
        <f t="array" ref="G1496">IF(ROW()&lt;=ROWS(Table1[]), INDEX(Table1[Subregion], ROW()), INDEX(Table2[Subregion], ROW()-ROWS(Table1[])))</f>
        <v>0</v>
      </c>
      <c r="H1496" t="str" cm="1">
        <f t="array" ref="H1496">IF(ROW()&lt;=ROWS(Table1[]), INDEX(Table1[Stratum], ROW()), INDEX(Table2[Stratum], ROW()-ROWS(Table1[])))</f>
        <v>Suisun Bay</v>
      </c>
      <c r="I1496" cm="1">
        <f t="array" ref="I1496">IF(ROW()&lt;=ROWS(Table1[]), INDEX(Table1[Fork Length], ROW()), INDEX(Table2[Length], ROW()-ROWS(Table1[])))</f>
        <v>63</v>
      </c>
      <c r="J1496" cm="1">
        <f t="array" ref="J1496">IF(ROW()&lt;=ROWS(Table1[]), INDEX(Table1[Catch], ROW()), INDEX(Table2[Frequency], ROW()-ROWS(Table1[])))</f>
        <v>1</v>
      </c>
      <c r="K1496" t="str" cm="1">
        <f t="array" ref="K1496">IF(ROW()&lt;=ROWS(Table1[]), INDEX(Table1[Life Stage], ROW()), INDEX(Table2[Life Stage], ROW()-ROWS(Table1[])))</f>
        <v>Juvenile</v>
      </c>
      <c r="L1496" s="50" cm="1">
        <f t="array" ref="L1496">IF(ROW()&lt;=ROWS(Table1[]), INDEX(Table1[SalvageSum], ROW()), INDEX(Table2[SalvageSum], ROW()-ROWS(Table1[])))</f>
        <v>0</v>
      </c>
      <c r="M1496" s="50" cm="1">
        <f t="array" ref="M1496">IF(ROW()&lt;=ROWS(Table1[]), INDEX(Table1[ExpSalv], ROW()), INDEX(Table2[ExpSalv], ROW()-ROWS(Table1[])))</f>
        <v>0</v>
      </c>
      <c r="N1496" t="str" cm="1">
        <f t="array" ref="N1496">IF(ROW()&lt;=ROWS(Table1[]), INDEX(Table1[Agency], ROW()), INDEX(Table2[Agency], ROW()-ROWS(Table1[])))</f>
        <v>CDFW</v>
      </c>
      <c r="O1496" cm="1">
        <f t="array" ref="O1496">IF(ROW()&lt;=ROWS(Table1[]), INDEX(Table1[Notes], ROW()), INDEX(Table2[Comments], ROW()-ROWS(Table1[])))</f>
        <v>0</v>
      </c>
    </row>
    <row r="1497" spans="1:15" x14ac:dyDescent="0.25">
      <c r="A1497" cm="1">
        <f t="array" ref="A1497">IF(ROW()&lt;=ROWS(Table1[]), INDEX(Table1[SurveyNo], ROW()), INDEX(Table2[SurveyNo], ROW()-ROWS(Table1[])))</f>
        <v>1</v>
      </c>
      <c r="B1497" cm="1">
        <f t="array" ref="B1497">IF(ROW()&lt;=ROWS(Table1[]), INDEX(Table1[Date], ROW()), INDEX(Table2[Date], ROW()-ROWS(Table1[])))</f>
        <v>45666</v>
      </c>
      <c r="C1497" cm="1">
        <f t="array" ref="C1497">IF(ROW()&lt;=ROWS(Table1[]), INDEX(Table1[SampleID], ROW()), INDEX(Table2[SampleID], ROW()-ROWS(Table1[])))</f>
        <v>0</v>
      </c>
      <c r="D1497" t="str" cm="1">
        <f t="array" ref="D1497">IF(ROW()&lt;=ROWS(Table1[]), INDEX(Table1[Survey], ROW()), INDEX(Table2[Survey], ROW()-ROWS(Table1[])))</f>
        <v>Bay Study</v>
      </c>
      <c r="E1497" cm="1">
        <f t="array" ref="E1497">IF(ROW()&lt;=ROWS(Table1[]), INDEX(Table1[Station Code], ROW()), INDEX(Table2[Station], ROW()-ROWS(Table1[])))</f>
        <v>428</v>
      </c>
      <c r="F1497" t="str" cm="1">
        <f t="array" ref="F1497">IF(ROW()&lt;=ROWS(Table1[]), INDEX(Table1[Region], ROW()), INDEX(Table2[Region], ROW()-ROWS(Table1[])))</f>
        <v>Far West</v>
      </c>
      <c r="G1497" cm="1">
        <f t="array" ref="G1497">IF(ROW()&lt;=ROWS(Table1[]), INDEX(Table1[Subregion], ROW()), INDEX(Table2[Subregion], ROW()-ROWS(Table1[])))</f>
        <v>0</v>
      </c>
      <c r="H1497" t="str" cm="1">
        <f t="array" ref="H1497">IF(ROW()&lt;=ROWS(Table1[]), INDEX(Table1[Stratum], ROW()), INDEX(Table2[Stratum], ROW()-ROWS(Table1[])))</f>
        <v>Suisun Bay</v>
      </c>
      <c r="I1497" cm="1">
        <f t="array" ref="I1497">IF(ROW()&lt;=ROWS(Table1[]), INDEX(Table1[Fork Length], ROW()), INDEX(Table2[Length], ROW()-ROWS(Table1[])))</f>
        <v>105</v>
      </c>
      <c r="J1497" cm="1">
        <f t="array" ref="J1497">IF(ROW()&lt;=ROWS(Table1[]), INDEX(Table1[Catch], ROW()), INDEX(Table2[Frequency], ROW()-ROWS(Table1[])))</f>
        <v>1</v>
      </c>
      <c r="K1497" t="str" cm="1">
        <f t="array" ref="K1497">IF(ROW()&lt;=ROWS(Table1[]), INDEX(Table1[Life Stage], ROW()), INDEX(Table2[Life Stage], ROW()-ROWS(Table1[])))</f>
        <v>Adult</v>
      </c>
      <c r="L1497" s="50" cm="1">
        <f t="array" ref="L1497">IF(ROW()&lt;=ROWS(Table1[]), INDEX(Table1[SalvageSum], ROW()), INDEX(Table2[SalvageSum], ROW()-ROWS(Table1[])))</f>
        <v>0</v>
      </c>
      <c r="M1497" s="50" cm="1">
        <f t="array" ref="M1497">IF(ROW()&lt;=ROWS(Table1[]), INDEX(Table1[ExpSalv], ROW()), INDEX(Table2[ExpSalv], ROW()-ROWS(Table1[])))</f>
        <v>0</v>
      </c>
      <c r="N1497" t="str" cm="1">
        <f t="array" ref="N1497">IF(ROW()&lt;=ROWS(Table1[]), INDEX(Table1[Agency], ROW()), INDEX(Table2[Agency], ROW()-ROWS(Table1[])))</f>
        <v>CDFW</v>
      </c>
      <c r="O1497" cm="1">
        <f t="array" ref="O1497">IF(ROW()&lt;=ROWS(Table1[]), INDEX(Table1[Notes], ROW()), INDEX(Table2[Comments], ROW()-ROWS(Table1[])))</f>
        <v>0</v>
      </c>
    </row>
    <row r="1498" spans="1:15" x14ac:dyDescent="0.25">
      <c r="A1498" cm="1">
        <f t="array" ref="A1498">IF(ROW()&lt;=ROWS(Table1[]), INDEX(Table1[SurveyNo], ROW()), INDEX(Table2[SurveyNo], ROW()-ROWS(Table1[])))</f>
        <v>1</v>
      </c>
      <c r="B1498" cm="1">
        <f t="array" ref="B1498">IF(ROW()&lt;=ROWS(Table1[]), INDEX(Table1[Date], ROW()), INDEX(Table2[Date], ROW()-ROWS(Table1[])))</f>
        <v>45666</v>
      </c>
      <c r="C1498" cm="1">
        <f t="array" ref="C1498">IF(ROW()&lt;=ROWS(Table1[]), INDEX(Table1[SampleID], ROW()), INDEX(Table2[SampleID], ROW()-ROWS(Table1[])))</f>
        <v>0</v>
      </c>
      <c r="D1498" t="str" cm="1">
        <f t="array" ref="D1498">IF(ROW()&lt;=ROWS(Table1[]), INDEX(Table1[Survey], ROW()), INDEX(Table2[Survey], ROW()-ROWS(Table1[])))</f>
        <v>Bay Study</v>
      </c>
      <c r="E1498" cm="1">
        <f t="array" ref="E1498">IF(ROW()&lt;=ROWS(Table1[]), INDEX(Table1[Station Code], ROW()), INDEX(Table2[Station], ROW()-ROWS(Table1[])))</f>
        <v>428</v>
      </c>
      <c r="F1498" t="str" cm="1">
        <f t="array" ref="F1498">IF(ROW()&lt;=ROWS(Table1[]), INDEX(Table1[Region], ROW()), INDEX(Table2[Region], ROW()-ROWS(Table1[])))</f>
        <v>Far West</v>
      </c>
      <c r="G1498" cm="1">
        <f t="array" ref="G1498">IF(ROW()&lt;=ROWS(Table1[]), INDEX(Table1[Subregion], ROW()), INDEX(Table2[Subregion], ROW()-ROWS(Table1[])))</f>
        <v>0</v>
      </c>
      <c r="H1498" t="str" cm="1">
        <f t="array" ref="H1498">IF(ROW()&lt;=ROWS(Table1[]), INDEX(Table1[Stratum], ROW()), INDEX(Table2[Stratum], ROW()-ROWS(Table1[])))</f>
        <v>Suisun Bay</v>
      </c>
      <c r="I1498" cm="1">
        <f t="array" ref="I1498">IF(ROW()&lt;=ROWS(Table1[]), INDEX(Table1[Fork Length], ROW()), INDEX(Table2[Length], ROW()-ROWS(Table1[])))</f>
        <v>119</v>
      </c>
      <c r="J1498" cm="1">
        <f t="array" ref="J1498">IF(ROW()&lt;=ROWS(Table1[]), INDEX(Table1[Catch], ROW()), INDEX(Table2[Frequency], ROW()-ROWS(Table1[])))</f>
        <v>1</v>
      </c>
      <c r="K1498" t="str" cm="1">
        <f t="array" ref="K1498">IF(ROW()&lt;=ROWS(Table1[]), INDEX(Table1[Life Stage], ROW()), INDEX(Table2[Life Stage], ROW()-ROWS(Table1[])))</f>
        <v>Adult</v>
      </c>
      <c r="L1498" s="50" cm="1">
        <f t="array" ref="L1498">IF(ROW()&lt;=ROWS(Table1[]), INDEX(Table1[SalvageSum], ROW()), INDEX(Table2[SalvageSum], ROW()-ROWS(Table1[])))</f>
        <v>0</v>
      </c>
      <c r="M1498" s="50" cm="1">
        <f t="array" ref="M1498">IF(ROW()&lt;=ROWS(Table1[]), INDEX(Table1[ExpSalv], ROW()), INDEX(Table2[ExpSalv], ROW()-ROWS(Table1[])))</f>
        <v>0</v>
      </c>
      <c r="N1498" t="str" cm="1">
        <f t="array" ref="N1498">IF(ROW()&lt;=ROWS(Table1[]), INDEX(Table1[Agency], ROW()), INDEX(Table2[Agency], ROW()-ROWS(Table1[])))</f>
        <v>CDFW</v>
      </c>
      <c r="O1498" cm="1">
        <f t="array" ref="O1498">IF(ROW()&lt;=ROWS(Table1[]), INDEX(Table1[Notes], ROW()), INDEX(Table2[Comments], ROW()-ROWS(Table1[])))</f>
        <v>0</v>
      </c>
    </row>
    <row r="1499" spans="1:15" x14ac:dyDescent="0.25">
      <c r="A1499" cm="1">
        <f t="array" ref="A1499">IF(ROW()&lt;=ROWS(Table1[]), INDEX(Table1[SurveyNo], ROW()), INDEX(Table2[SurveyNo], ROW()-ROWS(Table1[])))</f>
        <v>1</v>
      </c>
      <c r="B1499" cm="1">
        <f t="array" ref="B1499">IF(ROW()&lt;=ROWS(Table1[]), INDEX(Table1[Date], ROW()), INDEX(Table2[Date], ROW()-ROWS(Table1[])))</f>
        <v>45666</v>
      </c>
      <c r="C1499" cm="1">
        <f t="array" ref="C1499">IF(ROW()&lt;=ROWS(Table1[]), INDEX(Table1[SampleID], ROW()), INDEX(Table2[SampleID], ROW()-ROWS(Table1[])))</f>
        <v>0</v>
      </c>
      <c r="D1499" t="str" cm="1">
        <f t="array" ref="D1499">IF(ROW()&lt;=ROWS(Table1[]), INDEX(Table1[Survey], ROW()), INDEX(Table2[Survey], ROW()-ROWS(Table1[])))</f>
        <v>Bay Study</v>
      </c>
      <c r="E1499" cm="1">
        <f t="array" ref="E1499">IF(ROW()&lt;=ROWS(Table1[]), INDEX(Table1[Station Code], ROW()), INDEX(Table2[Station], ROW()-ROWS(Table1[])))</f>
        <v>429</v>
      </c>
      <c r="F1499" t="str" cm="1">
        <f t="array" ref="F1499">IF(ROW()&lt;=ROWS(Table1[]), INDEX(Table1[Region], ROW()), INDEX(Table2[Region], ROW()-ROWS(Table1[])))</f>
        <v>Far West</v>
      </c>
      <c r="G1499" cm="1">
        <f t="array" ref="G1499">IF(ROW()&lt;=ROWS(Table1[]), INDEX(Table1[Subregion], ROW()), INDEX(Table2[Subregion], ROW()-ROWS(Table1[])))</f>
        <v>0</v>
      </c>
      <c r="H1499" t="str" cm="1">
        <f t="array" ref="H1499">IF(ROW()&lt;=ROWS(Table1[]), INDEX(Table1[Stratum], ROW()), INDEX(Table2[Stratum], ROW()-ROWS(Table1[])))</f>
        <v>Suisun Bay</v>
      </c>
      <c r="I1499" cm="1">
        <f t="array" ref="I1499">IF(ROW()&lt;=ROWS(Table1[]), INDEX(Table1[Fork Length], ROW()), INDEX(Table2[Length], ROW()-ROWS(Table1[])))</f>
        <v>74</v>
      </c>
      <c r="J1499" cm="1">
        <f t="array" ref="J1499">IF(ROW()&lt;=ROWS(Table1[]), INDEX(Table1[Catch], ROW()), INDEX(Table2[Frequency], ROW()-ROWS(Table1[])))</f>
        <v>1</v>
      </c>
      <c r="K1499" t="str" cm="1">
        <f t="array" ref="K1499">IF(ROW()&lt;=ROWS(Table1[]), INDEX(Table1[Life Stage], ROW()), INDEX(Table2[Life Stage], ROW()-ROWS(Table1[])))</f>
        <v>Juvenile</v>
      </c>
      <c r="L1499" s="50" cm="1">
        <f t="array" ref="L1499">IF(ROW()&lt;=ROWS(Table1[]), INDEX(Table1[SalvageSum], ROW()), INDEX(Table2[SalvageSum], ROW()-ROWS(Table1[])))</f>
        <v>0</v>
      </c>
      <c r="M1499" s="50" cm="1">
        <f t="array" ref="M1499">IF(ROW()&lt;=ROWS(Table1[]), INDEX(Table1[ExpSalv], ROW()), INDEX(Table2[ExpSalv], ROW()-ROWS(Table1[])))</f>
        <v>0</v>
      </c>
      <c r="N1499" t="str" cm="1">
        <f t="array" ref="N1499">IF(ROW()&lt;=ROWS(Table1[]), INDEX(Table1[Agency], ROW()), INDEX(Table2[Agency], ROW()-ROWS(Table1[])))</f>
        <v>CDFW</v>
      </c>
      <c r="O1499" cm="1">
        <f t="array" ref="O1499">IF(ROW()&lt;=ROWS(Table1[]), INDEX(Table1[Notes], ROW()), INDEX(Table2[Comments], ROW()-ROWS(Table1[])))</f>
        <v>0</v>
      </c>
    </row>
    <row r="1500" spans="1:15" x14ac:dyDescent="0.25">
      <c r="A1500" cm="1">
        <f t="array" ref="A1500">IF(ROW()&lt;=ROWS(Table1[]), INDEX(Table1[SurveyNo], ROW()), INDEX(Table2[SurveyNo], ROW()-ROWS(Table1[])))</f>
        <v>1</v>
      </c>
      <c r="B1500" cm="1">
        <f t="array" ref="B1500">IF(ROW()&lt;=ROWS(Table1[]), INDEX(Table1[Date], ROW()), INDEX(Table2[Date], ROW()-ROWS(Table1[])))</f>
        <v>45672</v>
      </c>
      <c r="C1500" cm="1">
        <f t="array" ref="C1500">IF(ROW()&lt;=ROWS(Table1[]), INDEX(Table1[SampleID], ROW()), INDEX(Table2[SampleID], ROW()-ROWS(Table1[])))</f>
        <v>0</v>
      </c>
      <c r="D1500" t="str" cm="1">
        <f t="array" ref="D1500">IF(ROW()&lt;=ROWS(Table1[]), INDEX(Table1[Survey], ROW()), INDEX(Table2[Survey], ROW()-ROWS(Table1[])))</f>
        <v>Bay Study</v>
      </c>
      <c r="E1500" cm="1">
        <f t="array" ref="E1500">IF(ROW()&lt;=ROWS(Table1[]), INDEX(Table1[Station Code], ROW()), INDEX(Table2[Station], ROW()-ROWS(Table1[])))</f>
        <v>430</v>
      </c>
      <c r="F1500" t="str" cm="1">
        <f t="array" ref="F1500">IF(ROW()&lt;=ROWS(Table1[]), INDEX(Table1[Region], ROW()), INDEX(Table2[Region], ROW()-ROWS(Table1[])))</f>
        <v>West</v>
      </c>
      <c r="G1500" cm="1">
        <f t="array" ref="G1500">IF(ROW()&lt;=ROWS(Table1[]), INDEX(Table1[Subregion], ROW()), INDEX(Table2[Subregion], ROW()-ROWS(Table1[])))</f>
        <v>0</v>
      </c>
      <c r="H1500" t="str" cm="1">
        <f t="array" ref="H1500">IF(ROW()&lt;=ROWS(Table1[]), INDEX(Table1[Stratum], ROW()), INDEX(Table2[Stratum], ROW()-ROWS(Table1[])))</f>
        <v>Suisun Marsh</v>
      </c>
      <c r="I1500" cm="1">
        <f t="array" ref="I1500">IF(ROW()&lt;=ROWS(Table1[]), INDEX(Table1[Fork Length], ROW()), INDEX(Table2[Length], ROW()-ROWS(Table1[])))</f>
        <v>66</v>
      </c>
      <c r="J1500" cm="1">
        <f t="array" ref="J1500">IF(ROW()&lt;=ROWS(Table1[]), INDEX(Table1[Catch], ROW()), INDEX(Table2[Frequency], ROW()-ROWS(Table1[])))</f>
        <v>1</v>
      </c>
      <c r="K1500" t="str" cm="1">
        <f t="array" ref="K1500">IF(ROW()&lt;=ROWS(Table1[]), INDEX(Table1[Life Stage], ROW()), INDEX(Table2[Life Stage], ROW()-ROWS(Table1[])))</f>
        <v>Juvenile</v>
      </c>
      <c r="L1500" s="50" cm="1">
        <f t="array" ref="L1500">IF(ROW()&lt;=ROWS(Table1[]), INDEX(Table1[SalvageSum], ROW()), INDEX(Table2[SalvageSum], ROW()-ROWS(Table1[])))</f>
        <v>0</v>
      </c>
      <c r="M1500" s="50" cm="1">
        <f t="array" ref="M1500">IF(ROW()&lt;=ROWS(Table1[]), INDEX(Table1[ExpSalv], ROW()), INDEX(Table2[ExpSalv], ROW()-ROWS(Table1[])))</f>
        <v>0</v>
      </c>
      <c r="N1500" t="str" cm="1">
        <f t="array" ref="N1500">IF(ROW()&lt;=ROWS(Table1[]), INDEX(Table1[Agency], ROW()), INDEX(Table2[Agency], ROW()-ROWS(Table1[])))</f>
        <v>CDFW</v>
      </c>
      <c r="O1500" cm="1">
        <f t="array" ref="O1500">IF(ROW()&lt;=ROWS(Table1[]), INDEX(Table1[Notes], ROW()), INDEX(Table2[Comments], ROW()-ROWS(Table1[])))</f>
        <v>0</v>
      </c>
    </row>
    <row r="1501" spans="1:15" x14ac:dyDescent="0.25">
      <c r="A1501" cm="1">
        <f t="array" ref="A1501">IF(ROW()&lt;=ROWS(Table1[]), INDEX(Table1[SurveyNo], ROW()), INDEX(Table2[SurveyNo], ROW()-ROWS(Table1[])))</f>
        <v>1</v>
      </c>
      <c r="B1501" cm="1">
        <f t="array" ref="B1501">IF(ROW()&lt;=ROWS(Table1[]), INDEX(Table1[Date], ROW()), INDEX(Table2[Date], ROW()-ROWS(Table1[])))</f>
        <v>45671</v>
      </c>
      <c r="C1501" cm="1">
        <f t="array" ref="C1501">IF(ROW()&lt;=ROWS(Table1[]), INDEX(Table1[SampleID], ROW()), INDEX(Table2[SampleID], ROW()-ROWS(Table1[])))</f>
        <v>0</v>
      </c>
      <c r="D1501" t="str" cm="1">
        <f t="array" ref="D1501">IF(ROW()&lt;=ROWS(Table1[]), INDEX(Table1[Survey], ROW()), INDEX(Table2[Survey], ROW()-ROWS(Table1[])))</f>
        <v>Bay Study</v>
      </c>
      <c r="E1501" cm="1">
        <f t="array" ref="E1501">IF(ROW()&lt;=ROWS(Table1[]), INDEX(Table1[Station Code], ROW()), INDEX(Table2[Station], ROW()-ROWS(Table1[])))</f>
        <v>432</v>
      </c>
      <c r="F1501" t="str" cm="1">
        <f t="array" ref="F1501">IF(ROW()&lt;=ROWS(Table1[]), INDEX(Table1[Region], ROW()), INDEX(Table2[Region], ROW()-ROWS(Table1[])))</f>
        <v>Far West</v>
      </c>
      <c r="G1501" cm="1">
        <f t="array" ref="G1501">IF(ROW()&lt;=ROWS(Table1[]), INDEX(Table1[Subregion], ROW()), INDEX(Table2[Subregion], ROW()-ROWS(Table1[])))</f>
        <v>0</v>
      </c>
      <c r="H1501" t="str" cm="1">
        <f t="array" ref="H1501">IF(ROW()&lt;=ROWS(Table1[]), INDEX(Table1[Stratum], ROW()), INDEX(Table2[Stratum], ROW()-ROWS(Table1[])))</f>
        <v>Suisun Bay</v>
      </c>
      <c r="I1501" cm="1">
        <f t="array" ref="I1501">IF(ROW()&lt;=ROWS(Table1[]), INDEX(Table1[Fork Length], ROW()), INDEX(Table2[Length], ROW()-ROWS(Table1[])))</f>
        <v>90</v>
      </c>
      <c r="J1501" cm="1">
        <f t="array" ref="J1501">IF(ROW()&lt;=ROWS(Table1[]), INDEX(Table1[Catch], ROW()), INDEX(Table2[Frequency], ROW()-ROWS(Table1[])))</f>
        <v>1</v>
      </c>
      <c r="K1501" t="str" cm="1">
        <f t="array" ref="K1501">IF(ROW()&lt;=ROWS(Table1[]), INDEX(Table1[Life Stage], ROW()), INDEX(Table2[Life Stage], ROW()-ROWS(Table1[])))</f>
        <v>Adult</v>
      </c>
      <c r="L1501" s="50" cm="1">
        <f t="array" ref="L1501">IF(ROW()&lt;=ROWS(Table1[]), INDEX(Table1[SalvageSum], ROW()), INDEX(Table2[SalvageSum], ROW()-ROWS(Table1[])))</f>
        <v>0</v>
      </c>
      <c r="M1501" s="50" cm="1">
        <f t="array" ref="M1501">IF(ROW()&lt;=ROWS(Table1[]), INDEX(Table1[ExpSalv], ROW()), INDEX(Table2[ExpSalv], ROW()-ROWS(Table1[])))</f>
        <v>0</v>
      </c>
      <c r="N1501" t="str" cm="1">
        <f t="array" ref="N1501">IF(ROW()&lt;=ROWS(Table1[]), INDEX(Table1[Agency], ROW()), INDEX(Table2[Agency], ROW()-ROWS(Table1[])))</f>
        <v>CDFW</v>
      </c>
      <c r="O1501" cm="1">
        <f t="array" ref="O1501">IF(ROW()&lt;=ROWS(Table1[]), INDEX(Table1[Notes], ROW()), INDEX(Table2[Comments], ROW()-ROWS(Table1[])))</f>
        <v>0</v>
      </c>
    </row>
    <row r="1502" spans="1:15" x14ac:dyDescent="0.25">
      <c r="A1502" cm="1">
        <f t="array" ref="A1502">IF(ROW()&lt;=ROWS(Table1[]), INDEX(Table1[SurveyNo], ROW()), INDEX(Table2[SurveyNo], ROW()-ROWS(Table1[])))</f>
        <v>1</v>
      </c>
      <c r="B1502" cm="1">
        <f t="array" ref="B1502">IF(ROW()&lt;=ROWS(Table1[]), INDEX(Table1[Date], ROW()), INDEX(Table2[Date], ROW()-ROWS(Table1[])))</f>
        <v>45671</v>
      </c>
      <c r="C1502" cm="1">
        <f t="array" ref="C1502">IF(ROW()&lt;=ROWS(Table1[]), INDEX(Table1[SampleID], ROW()), INDEX(Table2[SampleID], ROW()-ROWS(Table1[])))</f>
        <v>0</v>
      </c>
      <c r="D1502" t="str" cm="1">
        <f t="array" ref="D1502">IF(ROW()&lt;=ROWS(Table1[]), INDEX(Table1[Survey], ROW()), INDEX(Table2[Survey], ROW()-ROWS(Table1[])))</f>
        <v>Bay Study</v>
      </c>
      <c r="E1502" cm="1">
        <f t="array" ref="E1502">IF(ROW()&lt;=ROWS(Table1[]), INDEX(Table1[Station Code], ROW()), INDEX(Table2[Station], ROW()-ROWS(Table1[])))</f>
        <v>432</v>
      </c>
      <c r="F1502" t="str" cm="1">
        <f t="array" ref="F1502">IF(ROW()&lt;=ROWS(Table1[]), INDEX(Table1[Region], ROW()), INDEX(Table2[Region], ROW()-ROWS(Table1[])))</f>
        <v>Far West</v>
      </c>
      <c r="G1502" cm="1">
        <f t="array" ref="G1502">IF(ROW()&lt;=ROWS(Table1[]), INDEX(Table1[Subregion], ROW()), INDEX(Table2[Subregion], ROW()-ROWS(Table1[])))</f>
        <v>0</v>
      </c>
      <c r="H1502" t="str" cm="1">
        <f t="array" ref="H1502">IF(ROW()&lt;=ROWS(Table1[]), INDEX(Table1[Stratum], ROW()), INDEX(Table2[Stratum], ROW()-ROWS(Table1[])))</f>
        <v>Suisun Bay</v>
      </c>
      <c r="I1502" cm="1">
        <f t="array" ref="I1502">IF(ROW()&lt;=ROWS(Table1[]), INDEX(Table1[Fork Length], ROW()), INDEX(Table2[Length], ROW()-ROWS(Table1[])))</f>
        <v>82</v>
      </c>
      <c r="J1502" cm="1">
        <f t="array" ref="J1502">IF(ROW()&lt;=ROWS(Table1[]), INDEX(Table1[Catch], ROW()), INDEX(Table2[Frequency], ROW()-ROWS(Table1[])))</f>
        <v>1</v>
      </c>
      <c r="K1502" t="str" cm="1">
        <f t="array" ref="K1502">IF(ROW()&lt;=ROWS(Table1[]), INDEX(Table1[Life Stage], ROW()), INDEX(Table2[Life Stage], ROW()-ROWS(Table1[])))</f>
        <v>Juvenile</v>
      </c>
      <c r="L1502" s="50" cm="1">
        <f t="array" ref="L1502">IF(ROW()&lt;=ROWS(Table1[]), INDEX(Table1[SalvageSum], ROW()), INDEX(Table2[SalvageSum], ROW()-ROWS(Table1[])))</f>
        <v>0</v>
      </c>
      <c r="M1502" s="50" cm="1">
        <f t="array" ref="M1502">IF(ROW()&lt;=ROWS(Table1[]), INDEX(Table1[ExpSalv], ROW()), INDEX(Table2[ExpSalv], ROW()-ROWS(Table1[])))</f>
        <v>0</v>
      </c>
      <c r="N1502" t="str" cm="1">
        <f t="array" ref="N1502">IF(ROW()&lt;=ROWS(Table1[]), INDEX(Table1[Agency], ROW()), INDEX(Table2[Agency], ROW()-ROWS(Table1[])))</f>
        <v>CDFW</v>
      </c>
      <c r="O1502" cm="1">
        <f t="array" ref="O1502">IF(ROW()&lt;=ROWS(Table1[]), INDEX(Table1[Notes], ROW()), INDEX(Table2[Comments], ROW()-ROWS(Table1[])))</f>
        <v>0</v>
      </c>
    </row>
    <row r="1503" spans="1:15" x14ac:dyDescent="0.25">
      <c r="A1503" cm="1">
        <f t="array" ref="A1503">IF(ROW()&lt;=ROWS(Table1[]), INDEX(Table1[SurveyNo], ROW()), INDEX(Table2[SurveyNo], ROW()-ROWS(Table1[])))</f>
        <v>1</v>
      </c>
      <c r="B1503" cm="1">
        <f t="array" ref="B1503">IF(ROW()&lt;=ROWS(Table1[]), INDEX(Table1[Date], ROW()), INDEX(Table2[Date], ROW()-ROWS(Table1[])))</f>
        <v>45666</v>
      </c>
      <c r="C1503" cm="1">
        <f t="array" ref="C1503">IF(ROW()&lt;=ROWS(Table1[]), INDEX(Table1[SampleID], ROW()), INDEX(Table2[SampleID], ROW()-ROWS(Table1[])))</f>
        <v>0</v>
      </c>
      <c r="D1503" t="str" cm="1">
        <f t="array" ref="D1503">IF(ROW()&lt;=ROWS(Table1[]), INDEX(Table1[Survey], ROW()), INDEX(Table2[Survey], ROW()-ROWS(Table1[])))</f>
        <v>Bay Study</v>
      </c>
      <c r="E1503" cm="1">
        <f t="array" ref="E1503">IF(ROW()&lt;=ROWS(Table1[]), INDEX(Table1[Station Code], ROW()), INDEX(Table2[Station], ROW()-ROWS(Table1[])))</f>
        <v>432</v>
      </c>
      <c r="F1503" t="str" cm="1">
        <f t="array" ref="F1503">IF(ROW()&lt;=ROWS(Table1[]), INDEX(Table1[Region], ROW()), INDEX(Table2[Region], ROW()-ROWS(Table1[])))</f>
        <v>Far West</v>
      </c>
      <c r="G1503" cm="1">
        <f t="array" ref="G1503">IF(ROW()&lt;=ROWS(Table1[]), INDEX(Table1[Subregion], ROW()), INDEX(Table2[Subregion], ROW()-ROWS(Table1[])))</f>
        <v>0</v>
      </c>
      <c r="H1503" t="str" cm="1">
        <f t="array" ref="H1503">IF(ROW()&lt;=ROWS(Table1[]), INDEX(Table1[Stratum], ROW()), INDEX(Table2[Stratum], ROW()-ROWS(Table1[])))</f>
        <v>Suisun Bay</v>
      </c>
      <c r="I1503" cm="1">
        <f t="array" ref="I1503">IF(ROW()&lt;=ROWS(Table1[]), INDEX(Table1[Fork Length], ROW()), INDEX(Table2[Length], ROW()-ROWS(Table1[])))</f>
        <v>76</v>
      </c>
      <c r="J1503" cm="1">
        <f t="array" ref="J1503">IF(ROW()&lt;=ROWS(Table1[]), INDEX(Table1[Catch], ROW()), INDEX(Table2[Frequency], ROW()-ROWS(Table1[])))</f>
        <v>1</v>
      </c>
      <c r="K1503" t="str" cm="1">
        <f t="array" ref="K1503">IF(ROW()&lt;=ROWS(Table1[]), INDEX(Table1[Life Stage], ROW()), INDEX(Table2[Life Stage], ROW()-ROWS(Table1[])))</f>
        <v>Juvenile</v>
      </c>
      <c r="L1503" s="50" cm="1">
        <f t="array" ref="L1503">IF(ROW()&lt;=ROWS(Table1[]), INDEX(Table1[SalvageSum], ROW()), INDEX(Table2[SalvageSum], ROW()-ROWS(Table1[])))</f>
        <v>0</v>
      </c>
      <c r="M1503" s="50" cm="1">
        <f t="array" ref="M1503">IF(ROW()&lt;=ROWS(Table1[]), INDEX(Table1[ExpSalv], ROW()), INDEX(Table2[ExpSalv], ROW()-ROWS(Table1[])))</f>
        <v>0</v>
      </c>
      <c r="N1503" t="str" cm="1">
        <f t="array" ref="N1503">IF(ROW()&lt;=ROWS(Table1[]), INDEX(Table1[Agency], ROW()), INDEX(Table2[Agency], ROW()-ROWS(Table1[])))</f>
        <v>CDFW</v>
      </c>
      <c r="O1503" cm="1">
        <f t="array" ref="O1503">IF(ROW()&lt;=ROWS(Table1[]), INDEX(Table1[Notes], ROW()), INDEX(Table2[Comments], ROW()-ROWS(Table1[])))</f>
        <v>0</v>
      </c>
    </row>
    <row r="1504" spans="1:15" x14ac:dyDescent="0.25">
      <c r="A1504" cm="1">
        <f t="array" ref="A1504">IF(ROW()&lt;=ROWS(Table1[]), INDEX(Table1[SurveyNo], ROW()), INDEX(Table2[SurveyNo], ROW()-ROWS(Table1[])))</f>
        <v>1</v>
      </c>
      <c r="B1504" cm="1">
        <f t="array" ref="B1504">IF(ROW()&lt;=ROWS(Table1[]), INDEX(Table1[Date], ROW()), INDEX(Table2[Date], ROW()-ROWS(Table1[])))</f>
        <v>45666</v>
      </c>
      <c r="C1504" cm="1">
        <f t="array" ref="C1504">IF(ROW()&lt;=ROWS(Table1[]), INDEX(Table1[SampleID], ROW()), INDEX(Table2[SampleID], ROW()-ROWS(Table1[])))</f>
        <v>0</v>
      </c>
      <c r="D1504" t="str" cm="1">
        <f t="array" ref="D1504">IF(ROW()&lt;=ROWS(Table1[]), INDEX(Table1[Survey], ROW()), INDEX(Table2[Survey], ROW()-ROWS(Table1[])))</f>
        <v>Bay Study</v>
      </c>
      <c r="E1504" cm="1">
        <f t="array" ref="E1504">IF(ROW()&lt;=ROWS(Table1[]), INDEX(Table1[Station Code], ROW()), INDEX(Table2[Station], ROW()-ROWS(Table1[])))</f>
        <v>432</v>
      </c>
      <c r="F1504" t="str" cm="1">
        <f t="array" ref="F1504">IF(ROW()&lt;=ROWS(Table1[]), INDEX(Table1[Region], ROW()), INDEX(Table2[Region], ROW()-ROWS(Table1[])))</f>
        <v>Far West</v>
      </c>
      <c r="G1504" cm="1">
        <f t="array" ref="G1504">IF(ROW()&lt;=ROWS(Table1[]), INDEX(Table1[Subregion], ROW()), INDEX(Table2[Subregion], ROW()-ROWS(Table1[])))</f>
        <v>0</v>
      </c>
      <c r="H1504" t="str" cm="1">
        <f t="array" ref="H1504">IF(ROW()&lt;=ROWS(Table1[]), INDEX(Table1[Stratum], ROW()), INDEX(Table2[Stratum], ROW()-ROWS(Table1[])))</f>
        <v>Suisun Bay</v>
      </c>
      <c r="I1504" cm="1">
        <f t="array" ref="I1504">IF(ROW()&lt;=ROWS(Table1[]), INDEX(Table1[Fork Length], ROW()), INDEX(Table2[Length], ROW()-ROWS(Table1[])))</f>
        <v>72</v>
      </c>
      <c r="J1504" cm="1">
        <f t="array" ref="J1504">IF(ROW()&lt;=ROWS(Table1[]), INDEX(Table1[Catch], ROW()), INDEX(Table2[Frequency], ROW()-ROWS(Table1[])))</f>
        <v>1</v>
      </c>
      <c r="K1504" t="str" cm="1">
        <f t="array" ref="K1504">IF(ROW()&lt;=ROWS(Table1[]), INDEX(Table1[Life Stage], ROW()), INDEX(Table2[Life Stage], ROW()-ROWS(Table1[])))</f>
        <v>Juvenile</v>
      </c>
      <c r="L1504" s="50" cm="1">
        <f t="array" ref="L1504">IF(ROW()&lt;=ROWS(Table1[]), INDEX(Table1[SalvageSum], ROW()), INDEX(Table2[SalvageSum], ROW()-ROWS(Table1[])))</f>
        <v>0</v>
      </c>
      <c r="M1504" s="50" cm="1">
        <f t="array" ref="M1504">IF(ROW()&lt;=ROWS(Table1[]), INDEX(Table1[ExpSalv], ROW()), INDEX(Table2[ExpSalv], ROW()-ROWS(Table1[])))</f>
        <v>0</v>
      </c>
      <c r="N1504" t="str" cm="1">
        <f t="array" ref="N1504">IF(ROW()&lt;=ROWS(Table1[]), INDEX(Table1[Agency], ROW()), INDEX(Table2[Agency], ROW()-ROWS(Table1[])))</f>
        <v>CDFW</v>
      </c>
      <c r="O1504" cm="1">
        <f t="array" ref="O1504">IF(ROW()&lt;=ROWS(Table1[]), INDEX(Table1[Notes], ROW()), INDEX(Table2[Comments], ROW()-ROWS(Table1[])))</f>
        <v>0</v>
      </c>
    </row>
    <row r="1505" spans="1:15" x14ac:dyDescent="0.25">
      <c r="A1505" cm="1">
        <f t="array" ref="A1505">IF(ROW()&lt;=ROWS(Table1[]), INDEX(Table1[SurveyNo], ROW()), INDEX(Table2[SurveyNo], ROW()-ROWS(Table1[])))</f>
        <v>1</v>
      </c>
      <c r="B1505" cm="1">
        <f t="array" ref="B1505">IF(ROW()&lt;=ROWS(Table1[]), INDEX(Table1[Date], ROW()), INDEX(Table2[Date], ROW()-ROWS(Table1[])))</f>
        <v>45672</v>
      </c>
      <c r="C1505" cm="1">
        <f t="array" ref="C1505">IF(ROW()&lt;=ROWS(Table1[]), INDEX(Table1[SampleID], ROW()), INDEX(Table2[SampleID], ROW()-ROWS(Table1[])))</f>
        <v>0</v>
      </c>
      <c r="D1505" t="str" cm="1">
        <f t="array" ref="D1505">IF(ROW()&lt;=ROWS(Table1[]), INDEX(Table1[Survey], ROW()), INDEX(Table2[Survey], ROW()-ROWS(Table1[])))</f>
        <v>Bay Study</v>
      </c>
      <c r="E1505" cm="1">
        <f t="array" ref="E1505">IF(ROW()&lt;=ROWS(Table1[]), INDEX(Table1[Station Code], ROW()), INDEX(Table2[Station], ROW()-ROWS(Table1[])))</f>
        <v>432</v>
      </c>
      <c r="F1505" t="str" cm="1">
        <f t="array" ref="F1505">IF(ROW()&lt;=ROWS(Table1[]), INDEX(Table1[Region], ROW()), INDEX(Table2[Region], ROW()-ROWS(Table1[])))</f>
        <v>Far West</v>
      </c>
      <c r="G1505" cm="1">
        <f t="array" ref="G1505">IF(ROW()&lt;=ROWS(Table1[]), INDEX(Table1[Subregion], ROW()), INDEX(Table2[Subregion], ROW()-ROWS(Table1[])))</f>
        <v>0</v>
      </c>
      <c r="H1505" t="str" cm="1">
        <f t="array" ref="H1505">IF(ROW()&lt;=ROWS(Table1[]), INDEX(Table1[Stratum], ROW()), INDEX(Table2[Stratum], ROW()-ROWS(Table1[])))</f>
        <v>Suisun Bay</v>
      </c>
      <c r="I1505" cm="1">
        <f t="array" ref="I1505">IF(ROW()&lt;=ROWS(Table1[]), INDEX(Table1[Fork Length], ROW()), INDEX(Table2[Length], ROW()-ROWS(Table1[])))</f>
        <v>56</v>
      </c>
      <c r="J1505" cm="1">
        <f t="array" ref="J1505">IF(ROW()&lt;=ROWS(Table1[]), INDEX(Table1[Catch], ROW()), INDEX(Table2[Frequency], ROW()-ROWS(Table1[])))</f>
        <v>1</v>
      </c>
      <c r="K1505" t="str" cm="1">
        <f t="array" ref="K1505">IF(ROW()&lt;=ROWS(Table1[]), INDEX(Table1[Life Stage], ROW()), INDEX(Table2[Life Stage], ROW()-ROWS(Table1[])))</f>
        <v>Juvenile</v>
      </c>
      <c r="L1505" s="50" cm="1">
        <f t="array" ref="L1505">IF(ROW()&lt;=ROWS(Table1[]), INDEX(Table1[SalvageSum], ROW()), INDEX(Table2[SalvageSum], ROW()-ROWS(Table1[])))</f>
        <v>0</v>
      </c>
      <c r="M1505" s="50" cm="1">
        <f t="array" ref="M1505">IF(ROW()&lt;=ROWS(Table1[]), INDEX(Table1[ExpSalv], ROW()), INDEX(Table2[ExpSalv], ROW()-ROWS(Table1[])))</f>
        <v>0</v>
      </c>
      <c r="N1505" t="str" cm="1">
        <f t="array" ref="N1505">IF(ROW()&lt;=ROWS(Table1[]), INDEX(Table1[Agency], ROW()), INDEX(Table2[Agency], ROW()-ROWS(Table1[])))</f>
        <v>CDFW</v>
      </c>
      <c r="O1505" cm="1">
        <f t="array" ref="O1505">IF(ROW()&lt;=ROWS(Table1[]), INDEX(Table1[Notes], ROW()), INDEX(Table2[Comments], ROW()-ROWS(Table1[])))</f>
        <v>0</v>
      </c>
    </row>
    <row r="1506" spans="1:15" x14ac:dyDescent="0.25">
      <c r="A1506" cm="1">
        <f t="array" ref="A1506">IF(ROW()&lt;=ROWS(Table1[]), INDEX(Table1[SurveyNo], ROW()), INDEX(Table2[SurveyNo], ROW()-ROWS(Table1[])))</f>
        <v>1</v>
      </c>
      <c r="B1506" cm="1">
        <f t="array" ref="B1506">IF(ROW()&lt;=ROWS(Table1[]), INDEX(Table1[Date], ROW()), INDEX(Table2[Date], ROW()-ROWS(Table1[])))</f>
        <v>45671</v>
      </c>
      <c r="C1506" cm="1">
        <f t="array" ref="C1506">IF(ROW()&lt;=ROWS(Table1[]), INDEX(Table1[SampleID], ROW()), INDEX(Table2[SampleID], ROW()-ROWS(Table1[])))</f>
        <v>0</v>
      </c>
      <c r="D1506" t="str" cm="1">
        <f t="array" ref="D1506">IF(ROW()&lt;=ROWS(Table1[]), INDEX(Table1[Survey], ROW()), INDEX(Table2[Survey], ROW()-ROWS(Table1[])))</f>
        <v>Bay Study</v>
      </c>
      <c r="E1506" cm="1">
        <f t="array" ref="E1506">IF(ROW()&lt;=ROWS(Table1[]), INDEX(Table1[Station Code], ROW()), INDEX(Table2[Station], ROW()-ROWS(Table1[])))</f>
        <v>432</v>
      </c>
      <c r="F1506" t="str" cm="1">
        <f t="array" ref="F1506">IF(ROW()&lt;=ROWS(Table1[]), INDEX(Table1[Region], ROW()), INDEX(Table2[Region], ROW()-ROWS(Table1[])))</f>
        <v>Far West</v>
      </c>
      <c r="G1506" cm="1">
        <f t="array" ref="G1506">IF(ROW()&lt;=ROWS(Table1[]), INDEX(Table1[Subregion], ROW()), INDEX(Table2[Subregion], ROW()-ROWS(Table1[])))</f>
        <v>0</v>
      </c>
      <c r="H1506" t="str" cm="1">
        <f t="array" ref="H1506">IF(ROW()&lt;=ROWS(Table1[]), INDEX(Table1[Stratum], ROW()), INDEX(Table2[Stratum], ROW()-ROWS(Table1[])))</f>
        <v>Suisun Bay</v>
      </c>
      <c r="I1506" cm="1">
        <f t="array" ref="I1506">IF(ROW()&lt;=ROWS(Table1[]), INDEX(Table1[Fork Length], ROW()), INDEX(Table2[Length], ROW()-ROWS(Table1[])))</f>
        <v>71</v>
      </c>
      <c r="J1506" cm="1">
        <f t="array" ref="J1506">IF(ROW()&lt;=ROWS(Table1[]), INDEX(Table1[Catch], ROW()), INDEX(Table2[Frequency], ROW()-ROWS(Table1[])))</f>
        <v>1</v>
      </c>
      <c r="K1506" t="str" cm="1">
        <f t="array" ref="K1506">IF(ROW()&lt;=ROWS(Table1[]), INDEX(Table1[Life Stage], ROW()), INDEX(Table2[Life Stage], ROW()-ROWS(Table1[])))</f>
        <v>Juvenile</v>
      </c>
      <c r="L1506" s="50" cm="1">
        <f t="array" ref="L1506">IF(ROW()&lt;=ROWS(Table1[]), INDEX(Table1[SalvageSum], ROW()), INDEX(Table2[SalvageSum], ROW()-ROWS(Table1[])))</f>
        <v>0</v>
      </c>
      <c r="M1506" s="50" cm="1">
        <f t="array" ref="M1506">IF(ROW()&lt;=ROWS(Table1[]), INDEX(Table1[ExpSalv], ROW()), INDEX(Table2[ExpSalv], ROW()-ROWS(Table1[])))</f>
        <v>0</v>
      </c>
      <c r="N1506" t="str" cm="1">
        <f t="array" ref="N1506">IF(ROW()&lt;=ROWS(Table1[]), INDEX(Table1[Agency], ROW()), INDEX(Table2[Agency], ROW()-ROWS(Table1[])))</f>
        <v>CDFW</v>
      </c>
      <c r="O1506" cm="1">
        <f t="array" ref="O1506">IF(ROW()&lt;=ROWS(Table1[]), INDEX(Table1[Notes], ROW()), INDEX(Table2[Comments], ROW()-ROWS(Table1[])))</f>
        <v>0</v>
      </c>
    </row>
    <row r="1507" spans="1:15" x14ac:dyDescent="0.25">
      <c r="A1507" cm="1">
        <f t="array" ref="A1507">IF(ROW()&lt;=ROWS(Table1[]), INDEX(Table1[SurveyNo], ROW()), INDEX(Table2[SurveyNo], ROW()-ROWS(Table1[])))</f>
        <v>1</v>
      </c>
      <c r="B1507" cm="1">
        <f t="array" ref="B1507">IF(ROW()&lt;=ROWS(Table1[]), INDEX(Table1[Date], ROW()), INDEX(Table2[Date], ROW()-ROWS(Table1[])))</f>
        <v>45672</v>
      </c>
      <c r="C1507" cm="1">
        <f t="array" ref="C1507">IF(ROW()&lt;=ROWS(Table1[]), INDEX(Table1[SampleID], ROW()), INDEX(Table2[SampleID], ROW()-ROWS(Table1[])))</f>
        <v>0</v>
      </c>
      <c r="D1507" t="str" cm="1">
        <f t="array" ref="D1507">IF(ROW()&lt;=ROWS(Table1[]), INDEX(Table1[Survey], ROW()), INDEX(Table2[Survey], ROW()-ROWS(Table1[])))</f>
        <v>Bay Study</v>
      </c>
      <c r="E1507" cm="1">
        <f t="array" ref="E1507">IF(ROW()&lt;=ROWS(Table1[]), INDEX(Table1[Station Code], ROW()), INDEX(Table2[Station], ROW()-ROWS(Table1[])))</f>
        <v>432</v>
      </c>
      <c r="F1507" t="str" cm="1">
        <f t="array" ref="F1507">IF(ROW()&lt;=ROWS(Table1[]), INDEX(Table1[Region], ROW()), INDEX(Table2[Region], ROW()-ROWS(Table1[])))</f>
        <v>Far West</v>
      </c>
      <c r="G1507" cm="1">
        <f t="array" ref="G1507">IF(ROW()&lt;=ROWS(Table1[]), INDEX(Table1[Subregion], ROW()), INDEX(Table2[Subregion], ROW()-ROWS(Table1[])))</f>
        <v>0</v>
      </c>
      <c r="H1507" t="str" cm="1">
        <f t="array" ref="H1507">IF(ROW()&lt;=ROWS(Table1[]), INDEX(Table1[Stratum], ROW()), INDEX(Table2[Stratum], ROW()-ROWS(Table1[])))</f>
        <v>Suisun Bay</v>
      </c>
      <c r="I1507" cm="1">
        <f t="array" ref="I1507">IF(ROW()&lt;=ROWS(Table1[]), INDEX(Table1[Fork Length], ROW()), INDEX(Table2[Length], ROW()-ROWS(Table1[])))</f>
        <v>67</v>
      </c>
      <c r="J1507" cm="1">
        <f t="array" ref="J1507">IF(ROW()&lt;=ROWS(Table1[]), INDEX(Table1[Catch], ROW()), INDEX(Table2[Frequency], ROW()-ROWS(Table1[])))</f>
        <v>1</v>
      </c>
      <c r="K1507" t="str" cm="1">
        <f t="array" ref="K1507">IF(ROW()&lt;=ROWS(Table1[]), INDEX(Table1[Life Stage], ROW()), INDEX(Table2[Life Stage], ROW()-ROWS(Table1[])))</f>
        <v>Juvenile</v>
      </c>
      <c r="L1507" s="50" cm="1">
        <f t="array" ref="L1507">IF(ROW()&lt;=ROWS(Table1[]), INDEX(Table1[SalvageSum], ROW()), INDEX(Table2[SalvageSum], ROW()-ROWS(Table1[])))</f>
        <v>0</v>
      </c>
      <c r="M1507" s="50" cm="1">
        <f t="array" ref="M1507">IF(ROW()&lt;=ROWS(Table1[]), INDEX(Table1[ExpSalv], ROW()), INDEX(Table2[ExpSalv], ROW()-ROWS(Table1[])))</f>
        <v>0</v>
      </c>
      <c r="N1507" t="str" cm="1">
        <f t="array" ref="N1507">IF(ROW()&lt;=ROWS(Table1[]), INDEX(Table1[Agency], ROW()), INDEX(Table2[Agency], ROW()-ROWS(Table1[])))</f>
        <v>CDFW</v>
      </c>
      <c r="O1507" cm="1">
        <f t="array" ref="O1507">IF(ROW()&lt;=ROWS(Table1[]), INDEX(Table1[Notes], ROW()), INDEX(Table2[Comments], ROW()-ROWS(Table1[])))</f>
        <v>0</v>
      </c>
    </row>
    <row r="1508" spans="1:15" x14ac:dyDescent="0.25">
      <c r="A1508" cm="1">
        <f t="array" ref="A1508">IF(ROW()&lt;=ROWS(Table1[]), INDEX(Table1[SurveyNo], ROW()), INDEX(Table2[SurveyNo], ROW()-ROWS(Table1[])))</f>
        <v>1</v>
      </c>
      <c r="B1508" cm="1">
        <f t="array" ref="B1508">IF(ROW()&lt;=ROWS(Table1[]), INDEX(Table1[Date], ROW()), INDEX(Table2[Date], ROW()-ROWS(Table1[])))</f>
        <v>45665</v>
      </c>
      <c r="C1508" cm="1">
        <f t="array" ref="C1508">IF(ROW()&lt;=ROWS(Table1[]), INDEX(Table1[SampleID], ROW()), INDEX(Table2[SampleID], ROW()-ROWS(Table1[])))</f>
        <v>0</v>
      </c>
      <c r="D1508" t="str" cm="1">
        <f t="array" ref="D1508">IF(ROW()&lt;=ROWS(Table1[]), INDEX(Table1[Survey], ROW()), INDEX(Table2[Survey], ROW()-ROWS(Table1[])))</f>
        <v>Bay Study</v>
      </c>
      <c r="E1508" cm="1">
        <f t="array" ref="E1508">IF(ROW()&lt;=ROWS(Table1[]), INDEX(Table1[Station Code], ROW()), INDEX(Table2[Station], ROW()-ROWS(Table1[])))</f>
        <v>432</v>
      </c>
      <c r="F1508" t="str" cm="1">
        <f t="array" ref="F1508">IF(ROW()&lt;=ROWS(Table1[]), INDEX(Table1[Region], ROW()), INDEX(Table2[Region], ROW()-ROWS(Table1[])))</f>
        <v>Far West</v>
      </c>
      <c r="G1508" cm="1">
        <f t="array" ref="G1508">IF(ROW()&lt;=ROWS(Table1[]), INDEX(Table1[Subregion], ROW()), INDEX(Table2[Subregion], ROW()-ROWS(Table1[])))</f>
        <v>0</v>
      </c>
      <c r="H1508" t="str" cm="1">
        <f t="array" ref="H1508">IF(ROW()&lt;=ROWS(Table1[]), INDEX(Table1[Stratum], ROW()), INDEX(Table2[Stratum], ROW()-ROWS(Table1[])))</f>
        <v>Suisun Bay</v>
      </c>
      <c r="I1508" cm="1">
        <f t="array" ref="I1508">IF(ROW()&lt;=ROWS(Table1[]), INDEX(Table1[Fork Length], ROW()), INDEX(Table2[Length], ROW()-ROWS(Table1[])))</f>
        <v>69</v>
      </c>
      <c r="J1508" cm="1">
        <f t="array" ref="J1508">IF(ROW()&lt;=ROWS(Table1[]), INDEX(Table1[Catch], ROW()), INDEX(Table2[Frequency], ROW()-ROWS(Table1[])))</f>
        <v>1</v>
      </c>
      <c r="K1508" t="str" cm="1">
        <f t="array" ref="K1508">IF(ROW()&lt;=ROWS(Table1[]), INDEX(Table1[Life Stage], ROW()), INDEX(Table2[Life Stage], ROW()-ROWS(Table1[])))</f>
        <v>Juvenile</v>
      </c>
      <c r="L1508" s="50" cm="1">
        <f t="array" ref="L1508">IF(ROW()&lt;=ROWS(Table1[]), INDEX(Table1[SalvageSum], ROW()), INDEX(Table2[SalvageSum], ROW()-ROWS(Table1[])))</f>
        <v>0</v>
      </c>
      <c r="M1508" s="50" cm="1">
        <f t="array" ref="M1508">IF(ROW()&lt;=ROWS(Table1[]), INDEX(Table1[ExpSalv], ROW()), INDEX(Table2[ExpSalv], ROW()-ROWS(Table1[])))</f>
        <v>0</v>
      </c>
      <c r="N1508" t="str" cm="1">
        <f t="array" ref="N1508">IF(ROW()&lt;=ROWS(Table1[]), INDEX(Table1[Agency], ROW()), INDEX(Table2[Agency], ROW()-ROWS(Table1[])))</f>
        <v>CDFW</v>
      </c>
      <c r="O1508" cm="1">
        <f t="array" ref="O1508">IF(ROW()&lt;=ROWS(Table1[]), INDEX(Table1[Notes], ROW()), INDEX(Table2[Comments], ROW()-ROWS(Table1[])))</f>
        <v>0</v>
      </c>
    </row>
    <row r="1509" spans="1:15" x14ac:dyDescent="0.25">
      <c r="A1509" cm="1">
        <f t="array" ref="A1509">IF(ROW()&lt;=ROWS(Table1[]), INDEX(Table1[SurveyNo], ROW()), INDEX(Table2[SurveyNo], ROW()-ROWS(Table1[])))</f>
        <v>1</v>
      </c>
      <c r="B1509" cm="1">
        <f t="array" ref="B1509">IF(ROW()&lt;=ROWS(Table1[]), INDEX(Table1[Date], ROW()), INDEX(Table2[Date], ROW()-ROWS(Table1[])))</f>
        <v>45665</v>
      </c>
      <c r="C1509" cm="1">
        <f t="array" ref="C1509">IF(ROW()&lt;=ROWS(Table1[]), INDEX(Table1[SampleID], ROW()), INDEX(Table2[SampleID], ROW()-ROWS(Table1[])))</f>
        <v>0</v>
      </c>
      <c r="D1509" t="str" cm="1">
        <f t="array" ref="D1509">IF(ROW()&lt;=ROWS(Table1[]), INDEX(Table1[Survey], ROW()), INDEX(Table2[Survey], ROW()-ROWS(Table1[])))</f>
        <v>Bay Study</v>
      </c>
      <c r="E1509" cm="1">
        <f t="array" ref="E1509">IF(ROW()&lt;=ROWS(Table1[]), INDEX(Table1[Station Code], ROW()), INDEX(Table2[Station], ROW()-ROWS(Table1[])))</f>
        <v>432</v>
      </c>
      <c r="F1509" t="str" cm="1">
        <f t="array" ref="F1509">IF(ROW()&lt;=ROWS(Table1[]), INDEX(Table1[Region], ROW()), INDEX(Table2[Region], ROW()-ROWS(Table1[])))</f>
        <v>Far West</v>
      </c>
      <c r="G1509" cm="1">
        <f t="array" ref="G1509">IF(ROW()&lt;=ROWS(Table1[]), INDEX(Table1[Subregion], ROW()), INDEX(Table2[Subregion], ROW()-ROWS(Table1[])))</f>
        <v>0</v>
      </c>
      <c r="H1509" t="str" cm="1">
        <f t="array" ref="H1509">IF(ROW()&lt;=ROWS(Table1[]), INDEX(Table1[Stratum], ROW()), INDEX(Table2[Stratum], ROW()-ROWS(Table1[])))</f>
        <v>Suisun Bay</v>
      </c>
      <c r="I1509" cm="1">
        <f t="array" ref="I1509">IF(ROW()&lt;=ROWS(Table1[]), INDEX(Table1[Fork Length], ROW()), INDEX(Table2[Length], ROW()-ROWS(Table1[])))</f>
        <v>74</v>
      </c>
      <c r="J1509" cm="1">
        <f t="array" ref="J1509">IF(ROW()&lt;=ROWS(Table1[]), INDEX(Table1[Catch], ROW()), INDEX(Table2[Frequency], ROW()-ROWS(Table1[])))</f>
        <v>1</v>
      </c>
      <c r="K1509" t="str" cm="1">
        <f t="array" ref="K1509">IF(ROW()&lt;=ROWS(Table1[]), INDEX(Table1[Life Stage], ROW()), INDEX(Table2[Life Stage], ROW()-ROWS(Table1[])))</f>
        <v>Juvenile</v>
      </c>
      <c r="L1509" s="50" cm="1">
        <f t="array" ref="L1509">IF(ROW()&lt;=ROWS(Table1[]), INDEX(Table1[SalvageSum], ROW()), INDEX(Table2[SalvageSum], ROW()-ROWS(Table1[])))</f>
        <v>0</v>
      </c>
      <c r="M1509" s="50" cm="1">
        <f t="array" ref="M1509">IF(ROW()&lt;=ROWS(Table1[]), INDEX(Table1[ExpSalv], ROW()), INDEX(Table2[ExpSalv], ROW()-ROWS(Table1[])))</f>
        <v>0</v>
      </c>
      <c r="N1509" t="str" cm="1">
        <f t="array" ref="N1509">IF(ROW()&lt;=ROWS(Table1[]), INDEX(Table1[Agency], ROW()), INDEX(Table2[Agency], ROW()-ROWS(Table1[])))</f>
        <v>CDFW</v>
      </c>
      <c r="O1509" cm="1">
        <f t="array" ref="O1509">IF(ROW()&lt;=ROWS(Table1[]), INDEX(Table1[Notes], ROW()), INDEX(Table2[Comments], ROW()-ROWS(Table1[])))</f>
        <v>0</v>
      </c>
    </row>
    <row r="1510" spans="1:15" x14ac:dyDescent="0.25">
      <c r="A1510" cm="1">
        <f t="array" ref="A1510">IF(ROW()&lt;=ROWS(Table1[]), INDEX(Table1[SurveyNo], ROW()), INDEX(Table2[SurveyNo], ROW()-ROWS(Table1[])))</f>
        <v>1</v>
      </c>
      <c r="B1510" cm="1">
        <f t="array" ref="B1510">IF(ROW()&lt;=ROWS(Table1[]), INDEX(Table1[Date], ROW()), INDEX(Table2[Date], ROW()-ROWS(Table1[])))</f>
        <v>45671</v>
      </c>
      <c r="C1510" cm="1">
        <f t="array" ref="C1510">IF(ROW()&lt;=ROWS(Table1[]), INDEX(Table1[SampleID], ROW()), INDEX(Table2[SampleID], ROW()-ROWS(Table1[])))</f>
        <v>0</v>
      </c>
      <c r="D1510" t="str" cm="1">
        <f t="array" ref="D1510">IF(ROW()&lt;=ROWS(Table1[]), INDEX(Table1[Survey], ROW()), INDEX(Table2[Survey], ROW()-ROWS(Table1[])))</f>
        <v>Bay Study</v>
      </c>
      <c r="E1510" cm="1">
        <f t="array" ref="E1510">IF(ROW()&lt;=ROWS(Table1[]), INDEX(Table1[Station Code], ROW()), INDEX(Table2[Station], ROW()-ROWS(Table1[])))</f>
        <v>432</v>
      </c>
      <c r="F1510" t="str" cm="1">
        <f t="array" ref="F1510">IF(ROW()&lt;=ROWS(Table1[]), INDEX(Table1[Region], ROW()), INDEX(Table2[Region], ROW()-ROWS(Table1[])))</f>
        <v>Far West</v>
      </c>
      <c r="G1510" cm="1">
        <f t="array" ref="G1510">IF(ROW()&lt;=ROWS(Table1[]), INDEX(Table1[Subregion], ROW()), INDEX(Table2[Subregion], ROW()-ROWS(Table1[])))</f>
        <v>0</v>
      </c>
      <c r="H1510" t="str" cm="1">
        <f t="array" ref="H1510">IF(ROW()&lt;=ROWS(Table1[]), INDEX(Table1[Stratum], ROW()), INDEX(Table2[Stratum], ROW()-ROWS(Table1[])))</f>
        <v>Suisun Bay</v>
      </c>
      <c r="I1510" cm="1">
        <f t="array" ref="I1510">IF(ROW()&lt;=ROWS(Table1[]), INDEX(Table1[Fork Length], ROW()), INDEX(Table2[Length], ROW()-ROWS(Table1[])))</f>
        <v>70</v>
      </c>
      <c r="J1510" cm="1">
        <f t="array" ref="J1510">IF(ROW()&lt;=ROWS(Table1[]), INDEX(Table1[Catch], ROW()), INDEX(Table2[Frequency], ROW()-ROWS(Table1[])))</f>
        <v>1</v>
      </c>
      <c r="K1510" t="str" cm="1">
        <f t="array" ref="K1510">IF(ROW()&lt;=ROWS(Table1[]), INDEX(Table1[Life Stage], ROW()), INDEX(Table2[Life Stage], ROW()-ROWS(Table1[])))</f>
        <v>Juvenile</v>
      </c>
      <c r="L1510" s="50" cm="1">
        <f t="array" ref="L1510">IF(ROW()&lt;=ROWS(Table1[]), INDEX(Table1[SalvageSum], ROW()), INDEX(Table2[SalvageSum], ROW()-ROWS(Table1[])))</f>
        <v>0</v>
      </c>
      <c r="M1510" s="50" cm="1">
        <f t="array" ref="M1510">IF(ROW()&lt;=ROWS(Table1[]), INDEX(Table1[ExpSalv], ROW()), INDEX(Table2[ExpSalv], ROW()-ROWS(Table1[])))</f>
        <v>0</v>
      </c>
      <c r="N1510" t="str" cm="1">
        <f t="array" ref="N1510">IF(ROW()&lt;=ROWS(Table1[]), INDEX(Table1[Agency], ROW()), INDEX(Table2[Agency], ROW()-ROWS(Table1[])))</f>
        <v>CDFW</v>
      </c>
      <c r="O1510" cm="1">
        <f t="array" ref="O1510">IF(ROW()&lt;=ROWS(Table1[]), INDEX(Table1[Notes], ROW()), INDEX(Table2[Comments], ROW()-ROWS(Table1[])))</f>
        <v>0</v>
      </c>
    </row>
    <row r="1511" spans="1:15" x14ac:dyDescent="0.25">
      <c r="A1511" cm="1">
        <f t="array" ref="A1511">IF(ROW()&lt;=ROWS(Table1[]), INDEX(Table1[SurveyNo], ROW()), INDEX(Table2[SurveyNo], ROW()-ROWS(Table1[])))</f>
        <v>1</v>
      </c>
      <c r="B1511" cm="1">
        <f t="array" ref="B1511">IF(ROW()&lt;=ROWS(Table1[]), INDEX(Table1[Date], ROW()), INDEX(Table2[Date], ROW()-ROWS(Table1[])))</f>
        <v>45670</v>
      </c>
      <c r="C1511" cm="1">
        <f t="array" ref="C1511">IF(ROW()&lt;=ROWS(Table1[]), INDEX(Table1[SampleID], ROW()), INDEX(Table2[SampleID], ROW()-ROWS(Table1[])))</f>
        <v>0</v>
      </c>
      <c r="D1511" t="str" cm="1">
        <f t="array" ref="D1511">IF(ROW()&lt;=ROWS(Table1[]), INDEX(Table1[Survey], ROW()), INDEX(Table2[Survey], ROW()-ROWS(Table1[])))</f>
        <v>Bay Study</v>
      </c>
      <c r="E1511" cm="1">
        <f t="array" ref="E1511">IF(ROW()&lt;=ROWS(Table1[]), INDEX(Table1[Station Code], ROW()), INDEX(Table2[Station], ROW()-ROWS(Table1[])))</f>
        <v>433</v>
      </c>
      <c r="F1511" t="str" cm="1">
        <f t="array" ref="F1511">IF(ROW()&lt;=ROWS(Table1[]), INDEX(Table1[Region], ROW()), INDEX(Table2[Region], ROW()-ROWS(Table1[])))</f>
        <v>West</v>
      </c>
      <c r="G1511" cm="1">
        <f t="array" ref="G1511">IF(ROW()&lt;=ROWS(Table1[]), INDEX(Table1[Subregion], ROW()), INDEX(Table2[Subregion], ROW()-ROWS(Table1[])))</f>
        <v>0</v>
      </c>
      <c r="H1511" t="str" cm="1">
        <f t="array" ref="H1511">IF(ROW()&lt;=ROWS(Table1[]), INDEX(Table1[Stratum], ROW()), INDEX(Table2[Stratum], ROW()-ROWS(Table1[])))</f>
        <v>Suisun Bay</v>
      </c>
      <c r="I1511" cm="1">
        <f t="array" ref="I1511">IF(ROW()&lt;=ROWS(Table1[]), INDEX(Table1[Fork Length], ROW()), INDEX(Table2[Length], ROW()-ROWS(Table1[])))</f>
        <v>99</v>
      </c>
      <c r="J1511" cm="1">
        <f t="array" ref="J1511">IF(ROW()&lt;=ROWS(Table1[]), INDEX(Table1[Catch], ROW()), INDEX(Table2[Frequency], ROW()-ROWS(Table1[])))</f>
        <v>1</v>
      </c>
      <c r="K1511" t="str" cm="1">
        <f t="array" ref="K1511">IF(ROW()&lt;=ROWS(Table1[]), INDEX(Table1[Life Stage], ROW()), INDEX(Table2[Life Stage], ROW()-ROWS(Table1[])))</f>
        <v>Adult</v>
      </c>
      <c r="L1511" s="50" cm="1">
        <f t="array" ref="L1511">IF(ROW()&lt;=ROWS(Table1[]), INDEX(Table1[SalvageSum], ROW()), INDEX(Table2[SalvageSum], ROW()-ROWS(Table1[])))</f>
        <v>0</v>
      </c>
      <c r="M1511" s="50" cm="1">
        <f t="array" ref="M1511">IF(ROW()&lt;=ROWS(Table1[]), INDEX(Table1[ExpSalv], ROW()), INDEX(Table2[ExpSalv], ROW()-ROWS(Table1[])))</f>
        <v>0</v>
      </c>
      <c r="N1511" t="str" cm="1">
        <f t="array" ref="N1511">IF(ROW()&lt;=ROWS(Table1[]), INDEX(Table1[Agency], ROW()), INDEX(Table2[Agency], ROW()-ROWS(Table1[])))</f>
        <v>CDFW</v>
      </c>
      <c r="O1511" cm="1">
        <f t="array" ref="O1511">IF(ROW()&lt;=ROWS(Table1[]), INDEX(Table1[Notes], ROW()), INDEX(Table2[Comments], ROW()-ROWS(Table1[])))</f>
        <v>0</v>
      </c>
    </row>
    <row r="1512" spans="1:15" x14ac:dyDescent="0.25">
      <c r="A1512" cm="1">
        <f t="array" ref="A1512">IF(ROW()&lt;=ROWS(Table1[]), INDEX(Table1[SurveyNo], ROW()), INDEX(Table2[SurveyNo], ROW()-ROWS(Table1[])))</f>
        <v>1</v>
      </c>
      <c r="B1512" cm="1">
        <f t="array" ref="B1512">IF(ROW()&lt;=ROWS(Table1[]), INDEX(Table1[Date], ROW()), INDEX(Table2[Date], ROW()-ROWS(Table1[])))</f>
        <v>45666</v>
      </c>
      <c r="C1512" cm="1">
        <f t="array" ref="C1512">IF(ROW()&lt;=ROWS(Table1[]), INDEX(Table1[SampleID], ROW()), INDEX(Table2[SampleID], ROW()-ROWS(Table1[])))</f>
        <v>0</v>
      </c>
      <c r="D1512" t="str" cm="1">
        <f t="array" ref="D1512">IF(ROW()&lt;=ROWS(Table1[]), INDEX(Table1[Survey], ROW()), INDEX(Table2[Survey], ROW()-ROWS(Table1[])))</f>
        <v>Bay Study</v>
      </c>
      <c r="E1512" cm="1">
        <f t="array" ref="E1512">IF(ROW()&lt;=ROWS(Table1[]), INDEX(Table1[Station Code], ROW()), INDEX(Table2[Station], ROW()-ROWS(Table1[])))</f>
        <v>433</v>
      </c>
      <c r="F1512" t="str" cm="1">
        <f t="array" ref="F1512">IF(ROW()&lt;=ROWS(Table1[]), INDEX(Table1[Region], ROW()), INDEX(Table2[Region], ROW()-ROWS(Table1[])))</f>
        <v>West</v>
      </c>
      <c r="G1512" cm="1">
        <f t="array" ref="G1512">IF(ROW()&lt;=ROWS(Table1[]), INDEX(Table1[Subregion], ROW()), INDEX(Table2[Subregion], ROW()-ROWS(Table1[])))</f>
        <v>0</v>
      </c>
      <c r="H1512" t="str" cm="1">
        <f t="array" ref="H1512">IF(ROW()&lt;=ROWS(Table1[]), INDEX(Table1[Stratum], ROW()), INDEX(Table2[Stratum], ROW()-ROWS(Table1[])))</f>
        <v>Suisun Bay</v>
      </c>
      <c r="I1512" cm="1">
        <f t="array" ref="I1512">IF(ROW()&lt;=ROWS(Table1[]), INDEX(Table1[Fork Length], ROW()), INDEX(Table2[Length], ROW()-ROWS(Table1[])))</f>
        <v>93</v>
      </c>
      <c r="J1512" cm="1">
        <f t="array" ref="J1512">IF(ROW()&lt;=ROWS(Table1[]), INDEX(Table1[Catch], ROW()), INDEX(Table2[Frequency], ROW()-ROWS(Table1[])))</f>
        <v>1</v>
      </c>
      <c r="K1512" t="str" cm="1">
        <f t="array" ref="K1512">IF(ROW()&lt;=ROWS(Table1[]), INDEX(Table1[Life Stage], ROW()), INDEX(Table2[Life Stage], ROW()-ROWS(Table1[])))</f>
        <v>Adult</v>
      </c>
      <c r="L1512" s="50" cm="1">
        <f t="array" ref="L1512">IF(ROW()&lt;=ROWS(Table1[]), INDEX(Table1[SalvageSum], ROW()), INDEX(Table2[SalvageSum], ROW()-ROWS(Table1[])))</f>
        <v>0</v>
      </c>
      <c r="M1512" s="50" cm="1">
        <f t="array" ref="M1512">IF(ROW()&lt;=ROWS(Table1[]), INDEX(Table1[ExpSalv], ROW()), INDEX(Table2[ExpSalv], ROW()-ROWS(Table1[])))</f>
        <v>0</v>
      </c>
      <c r="N1512" t="str" cm="1">
        <f t="array" ref="N1512">IF(ROW()&lt;=ROWS(Table1[]), INDEX(Table1[Agency], ROW()), INDEX(Table2[Agency], ROW()-ROWS(Table1[])))</f>
        <v>CDFW</v>
      </c>
      <c r="O1512" cm="1">
        <f t="array" ref="O1512">IF(ROW()&lt;=ROWS(Table1[]), INDEX(Table1[Notes], ROW()), INDEX(Table2[Comments], ROW()-ROWS(Table1[])))</f>
        <v>0</v>
      </c>
    </row>
    <row r="1513" spans="1:15" x14ac:dyDescent="0.25">
      <c r="A1513" cm="1">
        <f t="array" ref="A1513">IF(ROW()&lt;=ROWS(Table1[]), INDEX(Table1[SurveyNo], ROW()), INDEX(Table2[SurveyNo], ROW()-ROWS(Table1[])))</f>
        <v>1</v>
      </c>
      <c r="B1513" cm="1">
        <f t="array" ref="B1513">IF(ROW()&lt;=ROWS(Table1[]), INDEX(Table1[Date], ROW()), INDEX(Table2[Date], ROW()-ROWS(Table1[])))</f>
        <v>45671</v>
      </c>
      <c r="C1513" cm="1">
        <f t="array" ref="C1513">IF(ROW()&lt;=ROWS(Table1[]), INDEX(Table1[SampleID], ROW()), INDEX(Table2[SampleID], ROW()-ROWS(Table1[])))</f>
        <v>0</v>
      </c>
      <c r="D1513" t="str" cm="1">
        <f t="array" ref="D1513">IF(ROW()&lt;=ROWS(Table1[]), INDEX(Table1[Survey], ROW()), INDEX(Table2[Survey], ROW()-ROWS(Table1[])))</f>
        <v>Bay Study</v>
      </c>
      <c r="E1513" cm="1">
        <f t="array" ref="E1513">IF(ROW()&lt;=ROWS(Table1[]), INDEX(Table1[Station Code], ROW()), INDEX(Table2[Station], ROW()-ROWS(Table1[])))</f>
        <v>535</v>
      </c>
      <c r="F1513" t="str" cm="1">
        <f t="array" ref="F1513">IF(ROW()&lt;=ROWS(Table1[]), INDEX(Table1[Region], ROW()), INDEX(Table2[Region], ROW()-ROWS(Table1[])))</f>
        <v>West</v>
      </c>
      <c r="G1513" cm="1">
        <f t="array" ref="G1513">IF(ROW()&lt;=ROWS(Table1[]), INDEX(Table1[Subregion], ROW()), INDEX(Table2[Subregion], ROW()-ROWS(Table1[])))</f>
        <v>0</v>
      </c>
      <c r="H1513" t="str" cm="1">
        <f t="array" ref="H1513">IF(ROW()&lt;=ROWS(Table1[]), INDEX(Table1[Stratum], ROW()), INDEX(Table2[Stratum], ROW()-ROWS(Table1[])))</f>
        <v>Suisun Bay</v>
      </c>
      <c r="I1513" cm="1">
        <f t="array" ref="I1513">IF(ROW()&lt;=ROWS(Table1[]), INDEX(Table1[Fork Length], ROW()), INDEX(Table2[Length], ROW()-ROWS(Table1[])))</f>
        <v>118</v>
      </c>
      <c r="J1513" cm="1">
        <f t="array" ref="J1513">IF(ROW()&lt;=ROWS(Table1[]), INDEX(Table1[Catch], ROW()), INDEX(Table2[Frequency], ROW()-ROWS(Table1[])))</f>
        <v>1</v>
      </c>
      <c r="K1513" t="str" cm="1">
        <f t="array" ref="K1513">IF(ROW()&lt;=ROWS(Table1[]), INDEX(Table1[Life Stage], ROW()), INDEX(Table2[Life Stage], ROW()-ROWS(Table1[])))</f>
        <v>Adult</v>
      </c>
      <c r="L1513" s="50" cm="1">
        <f t="array" ref="L1513">IF(ROW()&lt;=ROWS(Table1[]), INDEX(Table1[SalvageSum], ROW()), INDEX(Table2[SalvageSum], ROW()-ROWS(Table1[])))</f>
        <v>0</v>
      </c>
      <c r="M1513" s="50" cm="1">
        <f t="array" ref="M1513">IF(ROW()&lt;=ROWS(Table1[]), INDEX(Table1[ExpSalv], ROW()), INDEX(Table2[ExpSalv], ROW()-ROWS(Table1[])))</f>
        <v>0</v>
      </c>
      <c r="N1513" t="str" cm="1">
        <f t="array" ref="N1513">IF(ROW()&lt;=ROWS(Table1[]), INDEX(Table1[Agency], ROW()), INDEX(Table2[Agency], ROW()-ROWS(Table1[])))</f>
        <v>CDFW</v>
      </c>
      <c r="O1513" cm="1">
        <f t="array" ref="O1513">IF(ROW()&lt;=ROWS(Table1[]), INDEX(Table1[Notes], ROW()), INDEX(Table2[Comments], ROW()-ROWS(Table1[])))</f>
        <v>0</v>
      </c>
    </row>
    <row r="1514" spans="1:15" x14ac:dyDescent="0.25">
      <c r="A1514" t="str" cm="1">
        <f t="array" ref="A1514">IF(ROW()&lt;=ROWS(Table1[]), INDEX(Table1[SurveyNo], ROW()), INDEX(Table2[SurveyNo], ROW()-ROWS(Table1[])))</f>
        <v>September</v>
      </c>
      <c r="B1514" cm="1">
        <f t="array" ref="B1514">IF(ROW()&lt;=ROWS(Table1[]), INDEX(Table1[Date], ROW()), INDEX(Table2[Date], ROW()-ROWS(Table1[])))</f>
        <v>0</v>
      </c>
      <c r="C1514" cm="1">
        <f t="array" ref="C1514">IF(ROW()&lt;=ROWS(Table1[]), INDEX(Table1[SampleID], ROW()), INDEX(Table2[SampleID], ROW()-ROWS(Table1[])))</f>
        <v>0</v>
      </c>
      <c r="D1514" t="str" cm="1">
        <f t="array" ref="D1514">IF(ROW()&lt;=ROWS(Table1[]), INDEX(Table1[Survey], ROW()), INDEX(Table2[Survey], ROW()-ROWS(Table1[])))</f>
        <v>FMWT</v>
      </c>
      <c r="E1514" cm="1">
        <f t="array" ref="E1514">IF(ROW()&lt;=ROWS(Table1[]), INDEX(Table1[Station Code], ROW()), INDEX(Table2[Station], ROW()-ROWS(Table1[])))</f>
        <v>305</v>
      </c>
      <c r="F1514" t="str" cm="1">
        <f t="array" ref="F1514">IF(ROW()&lt;=ROWS(Table1[]), INDEX(Table1[Region], ROW()), INDEX(Table2[Region], ROW()-ROWS(Table1[])))</f>
        <v>NA</v>
      </c>
      <c r="G1514" cm="1">
        <f t="array" ref="G1514">IF(ROW()&lt;=ROWS(Table1[]), INDEX(Table1[Subregion], ROW()), INDEX(Table2[Subregion], ROW()-ROWS(Table1[])))</f>
        <v>0</v>
      </c>
      <c r="H1514" t="str" cm="1">
        <f t="array" ref="H1514">IF(ROW()&lt;=ROWS(Table1[]), INDEX(Table1[Stratum], ROW()), INDEX(Table2[Stratum], ROW()-ROWS(Table1[])))</f>
        <v>NA</v>
      </c>
      <c r="I1514" cm="1">
        <f t="array" ref="I1514">IF(ROW()&lt;=ROWS(Table1[]), INDEX(Table1[Fork Length], ROW()), INDEX(Table2[Length], ROW()-ROWS(Table1[])))</f>
        <v>61</v>
      </c>
      <c r="J1514" cm="1">
        <f t="array" ref="J1514">IF(ROW()&lt;=ROWS(Table1[]), INDEX(Table1[Catch], ROW()), INDEX(Table2[Frequency], ROW()-ROWS(Table1[])))</f>
        <v>1</v>
      </c>
      <c r="K1514" t="str" cm="1">
        <f t="array" ref="K1514">IF(ROW()&lt;=ROWS(Table1[]), INDEX(Table1[Life Stage], ROW()), INDEX(Table2[Life Stage], ROW()-ROWS(Table1[])))</f>
        <v>Juvenile</v>
      </c>
      <c r="L1514" s="50" cm="1">
        <f t="array" ref="L1514">IF(ROW()&lt;=ROWS(Table1[]), INDEX(Table1[SalvageSum], ROW()), INDEX(Table2[SalvageSum], ROW()-ROWS(Table1[])))</f>
        <v>0</v>
      </c>
      <c r="M1514" s="50" cm="1">
        <f t="array" ref="M1514">IF(ROW()&lt;=ROWS(Table1[]), INDEX(Table1[ExpSalv], ROW()), INDEX(Table2[ExpSalv], ROW()-ROWS(Table1[])))</f>
        <v>0</v>
      </c>
      <c r="N1514" t="str" cm="1">
        <f t="array" ref="N1514">IF(ROW()&lt;=ROWS(Table1[]), INDEX(Table1[Agency], ROW()), INDEX(Table2[Agency], ROW()-ROWS(Table1[])))</f>
        <v>CDFW</v>
      </c>
      <c r="O1514" t="str" cm="1">
        <f t="array" ref="O1514">IF(ROW()&lt;=ROWS(Table1[]), INDEX(Table1[Notes], ROW()), INDEX(Table2[Comments], ROW()-ROWS(Table1[])))</f>
        <v>Frequency is adjusted length frequency</v>
      </c>
    </row>
    <row r="1515" spans="1:15" x14ac:dyDescent="0.25">
      <c r="A1515" t="str" cm="1">
        <f t="array" ref="A1515">IF(ROW()&lt;=ROWS(Table1[]), INDEX(Table1[SurveyNo], ROW()), INDEX(Table2[SurveyNo], ROW()-ROWS(Table1[])))</f>
        <v>September</v>
      </c>
      <c r="B1515" cm="1">
        <f t="array" ref="B1515">IF(ROW()&lt;=ROWS(Table1[]), INDEX(Table1[Date], ROW()), INDEX(Table2[Date], ROW()-ROWS(Table1[])))</f>
        <v>0</v>
      </c>
      <c r="C1515" cm="1">
        <f t="array" ref="C1515">IF(ROW()&lt;=ROWS(Table1[]), INDEX(Table1[SampleID], ROW()), INDEX(Table2[SampleID], ROW()-ROWS(Table1[])))</f>
        <v>0</v>
      </c>
      <c r="D1515" t="str" cm="1">
        <f t="array" ref="D1515">IF(ROW()&lt;=ROWS(Table1[]), INDEX(Table1[Survey], ROW()), INDEX(Table2[Survey], ROW()-ROWS(Table1[])))</f>
        <v>FMWT</v>
      </c>
      <c r="E1515" cm="1">
        <f t="array" ref="E1515">IF(ROW()&lt;=ROWS(Table1[]), INDEX(Table1[Station Code], ROW()), INDEX(Table2[Station], ROW()-ROWS(Table1[])))</f>
        <v>314</v>
      </c>
      <c r="F1515" t="str" cm="1">
        <f t="array" ref="F1515">IF(ROW()&lt;=ROWS(Table1[]), INDEX(Table1[Region], ROW()), INDEX(Table2[Region], ROW()-ROWS(Table1[])))</f>
        <v>NA</v>
      </c>
      <c r="G1515" cm="1">
        <f t="array" ref="G1515">IF(ROW()&lt;=ROWS(Table1[]), INDEX(Table1[Subregion], ROW()), INDEX(Table2[Subregion], ROW()-ROWS(Table1[])))</f>
        <v>0</v>
      </c>
      <c r="H1515" t="str" cm="1">
        <f t="array" ref="H1515">IF(ROW()&lt;=ROWS(Table1[]), INDEX(Table1[Stratum], ROW()), INDEX(Table2[Stratum], ROW()-ROWS(Table1[])))</f>
        <v>NA</v>
      </c>
      <c r="I1515" cm="1">
        <f t="array" ref="I1515">IF(ROW()&lt;=ROWS(Table1[]), INDEX(Table1[Fork Length], ROW()), INDEX(Table2[Length], ROW()-ROWS(Table1[])))</f>
        <v>54</v>
      </c>
      <c r="J1515" cm="1">
        <f t="array" ref="J1515">IF(ROW()&lt;=ROWS(Table1[]), INDEX(Table1[Catch], ROW()), INDEX(Table2[Frequency], ROW()-ROWS(Table1[])))</f>
        <v>1</v>
      </c>
      <c r="K1515" t="str" cm="1">
        <f t="array" ref="K1515">IF(ROW()&lt;=ROWS(Table1[]), INDEX(Table1[Life Stage], ROW()), INDEX(Table2[Life Stage], ROW()-ROWS(Table1[])))</f>
        <v>Juvenile</v>
      </c>
      <c r="L1515" s="50" cm="1">
        <f t="array" ref="L1515">IF(ROW()&lt;=ROWS(Table1[]), INDEX(Table1[SalvageSum], ROW()), INDEX(Table2[SalvageSum], ROW()-ROWS(Table1[])))</f>
        <v>0</v>
      </c>
      <c r="M1515" s="50" cm="1">
        <f t="array" ref="M1515">IF(ROW()&lt;=ROWS(Table1[]), INDEX(Table1[ExpSalv], ROW()), INDEX(Table2[ExpSalv], ROW()-ROWS(Table1[])))</f>
        <v>0</v>
      </c>
      <c r="N1515" t="str" cm="1">
        <f t="array" ref="N1515">IF(ROW()&lt;=ROWS(Table1[]), INDEX(Table1[Agency], ROW()), INDEX(Table2[Agency], ROW()-ROWS(Table1[])))</f>
        <v>CDFW</v>
      </c>
      <c r="O1515" t="str" cm="1">
        <f t="array" ref="O1515">IF(ROW()&lt;=ROWS(Table1[]), INDEX(Table1[Notes], ROW()), INDEX(Table2[Comments], ROW()-ROWS(Table1[])))</f>
        <v>Frequency is adjusted length frequency</v>
      </c>
    </row>
    <row r="1516" spans="1:15" x14ac:dyDescent="0.25">
      <c r="A1516" t="str" cm="1">
        <f t="array" ref="A1516">IF(ROW()&lt;=ROWS(Table1[]), INDEX(Table1[SurveyNo], ROW()), INDEX(Table2[SurveyNo], ROW()-ROWS(Table1[])))</f>
        <v>September</v>
      </c>
      <c r="B1516" cm="1">
        <f t="array" ref="B1516">IF(ROW()&lt;=ROWS(Table1[]), INDEX(Table1[Date], ROW()), INDEX(Table2[Date], ROW()-ROWS(Table1[])))</f>
        <v>0</v>
      </c>
      <c r="C1516" cm="1">
        <f t="array" ref="C1516">IF(ROW()&lt;=ROWS(Table1[]), INDEX(Table1[SampleID], ROW()), INDEX(Table2[SampleID], ROW()-ROWS(Table1[])))</f>
        <v>0</v>
      </c>
      <c r="D1516" t="str" cm="1">
        <f t="array" ref="D1516">IF(ROW()&lt;=ROWS(Table1[]), INDEX(Table1[Survey], ROW()), INDEX(Table2[Survey], ROW()-ROWS(Table1[])))</f>
        <v>FMWT</v>
      </c>
      <c r="E1516" cm="1">
        <f t="array" ref="E1516">IF(ROW()&lt;=ROWS(Table1[]), INDEX(Table1[Station Code], ROW()), INDEX(Table2[Station], ROW()-ROWS(Table1[])))</f>
        <v>327</v>
      </c>
      <c r="F1516" t="str" cm="1">
        <f t="array" ref="F1516">IF(ROW()&lt;=ROWS(Table1[]), INDEX(Table1[Region], ROW()), INDEX(Table2[Region], ROW()-ROWS(Table1[])))</f>
        <v>Bay</v>
      </c>
      <c r="G1516" cm="1">
        <f t="array" ref="G1516">IF(ROW()&lt;=ROWS(Table1[]), INDEX(Table1[Subregion], ROW()), INDEX(Table2[Subregion], ROW()-ROWS(Table1[])))</f>
        <v>0</v>
      </c>
      <c r="H1516" t="str" cm="1">
        <f t="array" ref="H1516">IF(ROW()&lt;=ROWS(Table1[]), INDEX(Table1[Stratum], ROW()), INDEX(Table2[Stratum], ROW()-ROWS(Table1[])))</f>
        <v>NA</v>
      </c>
      <c r="I1516" cm="1">
        <f t="array" ref="I1516">IF(ROW()&lt;=ROWS(Table1[]), INDEX(Table1[Fork Length], ROW()), INDEX(Table2[Length], ROW()-ROWS(Table1[])))</f>
        <v>40</v>
      </c>
      <c r="J1516" cm="1">
        <f t="array" ref="J1516">IF(ROW()&lt;=ROWS(Table1[]), INDEX(Table1[Catch], ROW()), INDEX(Table2[Frequency], ROW()-ROWS(Table1[])))</f>
        <v>1</v>
      </c>
      <c r="K1516" t="str" cm="1">
        <f t="array" ref="K1516">IF(ROW()&lt;=ROWS(Table1[]), INDEX(Table1[Life Stage], ROW()), INDEX(Table2[Life Stage], ROW()-ROWS(Table1[])))</f>
        <v>Juvenile</v>
      </c>
      <c r="L1516" s="50" cm="1">
        <f t="array" ref="L1516">IF(ROW()&lt;=ROWS(Table1[]), INDEX(Table1[SalvageSum], ROW()), INDEX(Table2[SalvageSum], ROW()-ROWS(Table1[])))</f>
        <v>0</v>
      </c>
      <c r="M1516" s="50" cm="1">
        <f t="array" ref="M1516">IF(ROW()&lt;=ROWS(Table1[]), INDEX(Table1[ExpSalv], ROW()), INDEX(Table2[ExpSalv], ROW()-ROWS(Table1[])))</f>
        <v>0</v>
      </c>
      <c r="N1516" t="str" cm="1">
        <f t="array" ref="N1516">IF(ROW()&lt;=ROWS(Table1[]), INDEX(Table1[Agency], ROW()), INDEX(Table2[Agency], ROW()-ROWS(Table1[])))</f>
        <v>CDFW</v>
      </c>
      <c r="O1516" t="str" cm="1">
        <f t="array" ref="O1516">IF(ROW()&lt;=ROWS(Table1[]), INDEX(Table1[Notes], ROW()), INDEX(Table2[Comments], ROW()-ROWS(Table1[])))</f>
        <v>Frequency is adjusted length frequency</v>
      </c>
    </row>
    <row r="1517" spans="1:15" x14ac:dyDescent="0.25">
      <c r="A1517" t="str" cm="1">
        <f t="array" ref="A1517">IF(ROW()&lt;=ROWS(Table1[]), INDEX(Table1[SurveyNo], ROW()), INDEX(Table2[SurveyNo], ROW()-ROWS(Table1[])))</f>
        <v>September</v>
      </c>
      <c r="B1517" cm="1">
        <f t="array" ref="B1517">IF(ROW()&lt;=ROWS(Table1[]), INDEX(Table1[Date], ROW()), INDEX(Table2[Date], ROW()-ROWS(Table1[])))</f>
        <v>0</v>
      </c>
      <c r="C1517" cm="1">
        <f t="array" ref="C1517">IF(ROW()&lt;=ROWS(Table1[]), INDEX(Table1[SampleID], ROW()), INDEX(Table2[SampleID], ROW()-ROWS(Table1[])))</f>
        <v>0</v>
      </c>
      <c r="D1517" t="str" cm="1">
        <f t="array" ref="D1517">IF(ROW()&lt;=ROWS(Table1[]), INDEX(Table1[Survey], ROW()), INDEX(Table2[Survey], ROW()-ROWS(Table1[])))</f>
        <v>FMWT</v>
      </c>
      <c r="E1517" cm="1">
        <f t="array" ref="E1517">IF(ROW()&lt;=ROWS(Table1[]), INDEX(Table1[Station Code], ROW()), INDEX(Table2[Station], ROW()-ROWS(Table1[])))</f>
        <v>327</v>
      </c>
      <c r="F1517" t="str" cm="1">
        <f t="array" ref="F1517">IF(ROW()&lt;=ROWS(Table1[]), INDEX(Table1[Region], ROW()), INDEX(Table2[Region], ROW()-ROWS(Table1[])))</f>
        <v>Bay</v>
      </c>
      <c r="G1517" cm="1">
        <f t="array" ref="G1517">IF(ROW()&lt;=ROWS(Table1[]), INDEX(Table1[Subregion], ROW()), INDEX(Table2[Subregion], ROW()-ROWS(Table1[])))</f>
        <v>0</v>
      </c>
      <c r="H1517" t="str" cm="1">
        <f t="array" ref="H1517">IF(ROW()&lt;=ROWS(Table1[]), INDEX(Table1[Stratum], ROW()), INDEX(Table2[Stratum], ROW()-ROWS(Table1[])))</f>
        <v>NA</v>
      </c>
      <c r="I1517" cm="1">
        <f t="array" ref="I1517">IF(ROW()&lt;=ROWS(Table1[]), INDEX(Table1[Fork Length], ROW()), INDEX(Table2[Length], ROW()-ROWS(Table1[])))</f>
        <v>41</v>
      </c>
      <c r="J1517" cm="1">
        <f t="array" ref="J1517">IF(ROW()&lt;=ROWS(Table1[]), INDEX(Table1[Catch], ROW()), INDEX(Table2[Frequency], ROW()-ROWS(Table1[])))</f>
        <v>1</v>
      </c>
      <c r="K1517" t="str" cm="1">
        <f t="array" ref="K1517">IF(ROW()&lt;=ROWS(Table1[]), INDEX(Table1[Life Stage], ROW()), INDEX(Table2[Life Stage], ROW()-ROWS(Table1[])))</f>
        <v>Juvenile</v>
      </c>
      <c r="L1517" s="50" cm="1">
        <f t="array" ref="L1517">IF(ROW()&lt;=ROWS(Table1[]), INDEX(Table1[SalvageSum], ROW()), INDEX(Table2[SalvageSum], ROW()-ROWS(Table1[])))</f>
        <v>0</v>
      </c>
      <c r="M1517" s="50" cm="1">
        <f t="array" ref="M1517">IF(ROW()&lt;=ROWS(Table1[]), INDEX(Table1[ExpSalv], ROW()), INDEX(Table2[ExpSalv], ROW()-ROWS(Table1[])))</f>
        <v>0</v>
      </c>
      <c r="N1517" t="str" cm="1">
        <f t="array" ref="N1517">IF(ROW()&lt;=ROWS(Table1[]), INDEX(Table1[Agency], ROW()), INDEX(Table2[Agency], ROW()-ROWS(Table1[])))</f>
        <v>CDFW</v>
      </c>
      <c r="O1517" t="str" cm="1">
        <f t="array" ref="O1517">IF(ROW()&lt;=ROWS(Table1[]), INDEX(Table1[Notes], ROW()), INDEX(Table2[Comments], ROW()-ROWS(Table1[])))</f>
        <v>Frequency is adjusted length frequency</v>
      </c>
    </row>
    <row r="1518" spans="1:15" x14ac:dyDescent="0.25">
      <c r="A1518" t="str" cm="1">
        <f t="array" ref="A1518">IF(ROW()&lt;=ROWS(Table1[]), INDEX(Table1[SurveyNo], ROW()), INDEX(Table2[SurveyNo], ROW()-ROWS(Table1[])))</f>
        <v>September</v>
      </c>
      <c r="B1518" cm="1">
        <f t="array" ref="B1518">IF(ROW()&lt;=ROWS(Table1[]), INDEX(Table1[Date], ROW()), INDEX(Table2[Date], ROW()-ROWS(Table1[])))</f>
        <v>0</v>
      </c>
      <c r="C1518" cm="1">
        <f t="array" ref="C1518">IF(ROW()&lt;=ROWS(Table1[]), INDEX(Table1[SampleID], ROW()), INDEX(Table2[SampleID], ROW()-ROWS(Table1[])))</f>
        <v>0</v>
      </c>
      <c r="D1518" t="str" cm="1">
        <f t="array" ref="D1518">IF(ROW()&lt;=ROWS(Table1[]), INDEX(Table1[Survey], ROW()), INDEX(Table2[Survey], ROW()-ROWS(Table1[])))</f>
        <v>FMWT</v>
      </c>
      <c r="E1518" cm="1">
        <f t="array" ref="E1518">IF(ROW()&lt;=ROWS(Table1[]), INDEX(Table1[Station Code], ROW()), INDEX(Table2[Station], ROW()-ROWS(Table1[])))</f>
        <v>327</v>
      </c>
      <c r="F1518" t="str" cm="1">
        <f t="array" ref="F1518">IF(ROW()&lt;=ROWS(Table1[]), INDEX(Table1[Region], ROW()), INDEX(Table2[Region], ROW()-ROWS(Table1[])))</f>
        <v>Bay</v>
      </c>
      <c r="G1518" cm="1">
        <f t="array" ref="G1518">IF(ROW()&lt;=ROWS(Table1[]), INDEX(Table1[Subregion], ROW()), INDEX(Table2[Subregion], ROW()-ROWS(Table1[])))</f>
        <v>0</v>
      </c>
      <c r="H1518" t="str" cm="1">
        <f t="array" ref="H1518">IF(ROW()&lt;=ROWS(Table1[]), INDEX(Table1[Stratum], ROW()), INDEX(Table2[Stratum], ROW()-ROWS(Table1[])))</f>
        <v>NA</v>
      </c>
      <c r="I1518" cm="1">
        <f t="array" ref="I1518">IF(ROW()&lt;=ROWS(Table1[]), INDEX(Table1[Fork Length], ROW()), INDEX(Table2[Length], ROW()-ROWS(Table1[])))</f>
        <v>50</v>
      </c>
      <c r="J1518" cm="1">
        <f t="array" ref="J1518">IF(ROW()&lt;=ROWS(Table1[]), INDEX(Table1[Catch], ROW()), INDEX(Table2[Frequency], ROW()-ROWS(Table1[])))</f>
        <v>3</v>
      </c>
      <c r="K1518" t="str" cm="1">
        <f t="array" ref="K1518">IF(ROW()&lt;=ROWS(Table1[]), INDEX(Table1[Life Stage], ROW()), INDEX(Table2[Life Stage], ROW()-ROWS(Table1[])))</f>
        <v>Juvenile</v>
      </c>
      <c r="L1518" s="50" cm="1">
        <f t="array" ref="L1518">IF(ROW()&lt;=ROWS(Table1[]), INDEX(Table1[SalvageSum], ROW()), INDEX(Table2[SalvageSum], ROW()-ROWS(Table1[])))</f>
        <v>0</v>
      </c>
      <c r="M1518" s="50" cm="1">
        <f t="array" ref="M1518">IF(ROW()&lt;=ROWS(Table1[]), INDEX(Table1[ExpSalv], ROW()), INDEX(Table2[ExpSalv], ROW()-ROWS(Table1[])))</f>
        <v>0</v>
      </c>
      <c r="N1518" t="str" cm="1">
        <f t="array" ref="N1518">IF(ROW()&lt;=ROWS(Table1[]), INDEX(Table1[Agency], ROW()), INDEX(Table2[Agency], ROW()-ROWS(Table1[])))</f>
        <v>CDFW</v>
      </c>
      <c r="O1518" t="str" cm="1">
        <f t="array" ref="O1518">IF(ROW()&lt;=ROWS(Table1[]), INDEX(Table1[Notes], ROW()), INDEX(Table2[Comments], ROW()-ROWS(Table1[])))</f>
        <v>Frequency is adjusted length frequency</v>
      </c>
    </row>
    <row r="1519" spans="1:15" x14ac:dyDescent="0.25">
      <c r="A1519" t="str" cm="1">
        <f t="array" ref="A1519">IF(ROW()&lt;=ROWS(Table1[]), INDEX(Table1[SurveyNo], ROW()), INDEX(Table2[SurveyNo], ROW()-ROWS(Table1[])))</f>
        <v>September</v>
      </c>
      <c r="B1519" cm="1">
        <f t="array" ref="B1519">IF(ROW()&lt;=ROWS(Table1[]), INDEX(Table1[Date], ROW()), INDEX(Table2[Date], ROW()-ROWS(Table1[])))</f>
        <v>0</v>
      </c>
      <c r="C1519" cm="1">
        <f t="array" ref="C1519">IF(ROW()&lt;=ROWS(Table1[]), INDEX(Table1[SampleID], ROW()), INDEX(Table2[SampleID], ROW()-ROWS(Table1[])))</f>
        <v>0</v>
      </c>
      <c r="D1519" t="str" cm="1">
        <f t="array" ref="D1519">IF(ROW()&lt;=ROWS(Table1[]), INDEX(Table1[Survey], ROW()), INDEX(Table2[Survey], ROW()-ROWS(Table1[])))</f>
        <v>FMWT</v>
      </c>
      <c r="E1519" cm="1">
        <f t="array" ref="E1519">IF(ROW()&lt;=ROWS(Table1[]), INDEX(Table1[Station Code], ROW()), INDEX(Table2[Station], ROW()-ROWS(Table1[])))</f>
        <v>327</v>
      </c>
      <c r="F1519" t="str" cm="1">
        <f t="array" ref="F1519">IF(ROW()&lt;=ROWS(Table1[]), INDEX(Table1[Region], ROW()), INDEX(Table2[Region], ROW()-ROWS(Table1[])))</f>
        <v>Bay</v>
      </c>
      <c r="G1519" cm="1">
        <f t="array" ref="G1519">IF(ROW()&lt;=ROWS(Table1[]), INDEX(Table1[Subregion], ROW()), INDEX(Table2[Subregion], ROW()-ROWS(Table1[])))</f>
        <v>0</v>
      </c>
      <c r="H1519" t="str" cm="1">
        <f t="array" ref="H1519">IF(ROW()&lt;=ROWS(Table1[]), INDEX(Table1[Stratum], ROW()), INDEX(Table2[Stratum], ROW()-ROWS(Table1[])))</f>
        <v>NA</v>
      </c>
      <c r="I1519" cm="1">
        <f t="array" ref="I1519">IF(ROW()&lt;=ROWS(Table1[]), INDEX(Table1[Fork Length], ROW()), INDEX(Table2[Length], ROW()-ROWS(Table1[])))</f>
        <v>53</v>
      </c>
      <c r="J1519" cm="1">
        <f t="array" ref="J1519">IF(ROW()&lt;=ROWS(Table1[]), INDEX(Table1[Catch], ROW()), INDEX(Table2[Frequency], ROW()-ROWS(Table1[])))</f>
        <v>2</v>
      </c>
      <c r="K1519" t="str" cm="1">
        <f t="array" ref="K1519">IF(ROW()&lt;=ROWS(Table1[]), INDEX(Table1[Life Stage], ROW()), INDEX(Table2[Life Stage], ROW()-ROWS(Table1[])))</f>
        <v>Juvenile</v>
      </c>
      <c r="L1519" s="50" cm="1">
        <f t="array" ref="L1519">IF(ROW()&lt;=ROWS(Table1[]), INDEX(Table1[SalvageSum], ROW()), INDEX(Table2[SalvageSum], ROW()-ROWS(Table1[])))</f>
        <v>0</v>
      </c>
      <c r="M1519" s="50" cm="1">
        <f t="array" ref="M1519">IF(ROW()&lt;=ROWS(Table1[]), INDEX(Table1[ExpSalv], ROW()), INDEX(Table2[ExpSalv], ROW()-ROWS(Table1[])))</f>
        <v>0</v>
      </c>
      <c r="N1519" t="str" cm="1">
        <f t="array" ref="N1519">IF(ROW()&lt;=ROWS(Table1[]), INDEX(Table1[Agency], ROW()), INDEX(Table2[Agency], ROW()-ROWS(Table1[])))</f>
        <v>CDFW</v>
      </c>
      <c r="O1519" t="str" cm="1">
        <f t="array" ref="O1519">IF(ROW()&lt;=ROWS(Table1[]), INDEX(Table1[Notes], ROW()), INDEX(Table2[Comments], ROW()-ROWS(Table1[])))</f>
        <v>Frequency is adjusted length frequency</v>
      </c>
    </row>
    <row r="1520" spans="1:15" x14ac:dyDescent="0.25">
      <c r="A1520" t="str" cm="1">
        <f t="array" ref="A1520">IF(ROW()&lt;=ROWS(Table1[]), INDEX(Table1[SurveyNo], ROW()), INDEX(Table2[SurveyNo], ROW()-ROWS(Table1[])))</f>
        <v>September</v>
      </c>
      <c r="B1520" cm="1">
        <f t="array" ref="B1520">IF(ROW()&lt;=ROWS(Table1[]), INDEX(Table1[Date], ROW()), INDEX(Table2[Date], ROW()-ROWS(Table1[])))</f>
        <v>0</v>
      </c>
      <c r="C1520" cm="1">
        <f t="array" ref="C1520">IF(ROW()&lt;=ROWS(Table1[]), INDEX(Table1[SampleID], ROW()), INDEX(Table2[SampleID], ROW()-ROWS(Table1[])))</f>
        <v>0</v>
      </c>
      <c r="D1520" t="str" cm="1">
        <f t="array" ref="D1520">IF(ROW()&lt;=ROWS(Table1[]), INDEX(Table1[Survey], ROW()), INDEX(Table2[Survey], ROW()-ROWS(Table1[])))</f>
        <v>FMWT</v>
      </c>
      <c r="E1520" cm="1">
        <f t="array" ref="E1520">IF(ROW()&lt;=ROWS(Table1[]), INDEX(Table1[Station Code], ROW()), INDEX(Table2[Station], ROW()-ROWS(Table1[])))</f>
        <v>327</v>
      </c>
      <c r="F1520" t="str" cm="1">
        <f t="array" ref="F1520">IF(ROW()&lt;=ROWS(Table1[]), INDEX(Table1[Region], ROW()), INDEX(Table2[Region], ROW()-ROWS(Table1[])))</f>
        <v>Bay</v>
      </c>
      <c r="G1520" cm="1">
        <f t="array" ref="G1520">IF(ROW()&lt;=ROWS(Table1[]), INDEX(Table1[Subregion], ROW()), INDEX(Table2[Subregion], ROW()-ROWS(Table1[])))</f>
        <v>0</v>
      </c>
      <c r="H1520" t="str" cm="1">
        <f t="array" ref="H1520">IF(ROW()&lt;=ROWS(Table1[]), INDEX(Table1[Stratum], ROW()), INDEX(Table2[Stratum], ROW()-ROWS(Table1[])))</f>
        <v>NA</v>
      </c>
      <c r="I1520" cm="1">
        <f t="array" ref="I1520">IF(ROW()&lt;=ROWS(Table1[]), INDEX(Table1[Fork Length], ROW()), INDEX(Table2[Length], ROW()-ROWS(Table1[])))</f>
        <v>58</v>
      </c>
      <c r="J1520" cm="1">
        <f t="array" ref="J1520">IF(ROW()&lt;=ROWS(Table1[]), INDEX(Table1[Catch], ROW()), INDEX(Table2[Frequency], ROW()-ROWS(Table1[])))</f>
        <v>1</v>
      </c>
      <c r="K1520" t="str" cm="1">
        <f t="array" ref="K1520">IF(ROW()&lt;=ROWS(Table1[]), INDEX(Table1[Life Stage], ROW()), INDEX(Table2[Life Stage], ROW()-ROWS(Table1[])))</f>
        <v>Juvenile</v>
      </c>
      <c r="L1520" s="50" cm="1">
        <f t="array" ref="L1520">IF(ROW()&lt;=ROWS(Table1[]), INDEX(Table1[SalvageSum], ROW()), INDEX(Table2[SalvageSum], ROW()-ROWS(Table1[])))</f>
        <v>0</v>
      </c>
      <c r="M1520" s="50" cm="1">
        <f t="array" ref="M1520">IF(ROW()&lt;=ROWS(Table1[]), INDEX(Table1[ExpSalv], ROW()), INDEX(Table2[ExpSalv], ROW()-ROWS(Table1[])))</f>
        <v>0</v>
      </c>
      <c r="N1520" t="str" cm="1">
        <f t="array" ref="N1520">IF(ROW()&lt;=ROWS(Table1[]), INDEX(Table1[Agency], ROW()), INDEX(Table2[Agency], ROW()-ROWS(Table1[])))</f>
        <v>CDFW</v>
      </c>
      <c r="O1520" t="str" cm="1">
        <f t="array" ref="O1520">IF(ROW()&lt;=ROWS(Table1[]), INDEX(Table1[Notes], ROW()), INDEX(Table2[Comments], ROW()-ROWS(Table1[])))</f>
        <v>Frequency is adjusted length frequency</v>
      </c>
    </row>
    <row r="1521" spans="1:15" x14ac:dyDescent="0.25">
      <c r="A1521" t="str" cm="1">
        <f t="array" ref="A1521">IF(ROW()&lt;=ROWS(Table1[]), INDEX(Table1[SurveyNo], ROW()), INDEX(Table2[SurveyNo], ROW()-ROWS(Table1[])))</f>
        <v>September</v>
      </c>
      <c r="B1521" cm="1">
        <f t="array" ref="B1521">IF(ROW()&lt;=ROWS(Table1[]), INDEX(Table1[Date], ROW()), INDEX(Table2[Date], ROW()-ROWS(Table1[])))</f>
        <v>0</v>
      </c>
      <c r="C1521" cm="1">
        <f t="array" ref="C1521">IF(ROW()&lt;=ROWS(Table1[]), INDEX(Table1[SampleID], ROW()), INDEX(Table2[SampleID], ROW()-ROWS(Table1[])))</f>
        <v>0</v>
      </c>
      <c r="D1521" t="str" cm="1">
        <f t="array" ref="D1521">IF(ROW()&lt;=ROWS(Table1[]), INDEX(Table1[Survey], ROW()), INDEX(Table2[Survey], ROW()-ROWS(Table1[])))</f>
        <v>FMWT</v>
      </c>
      <c r="E1521" cm="1">
        <f t="array" ref="E1521">IF(ROW()&lt;=ROWS(Table1[]), INDEX(Table1[Station Code], ROW()), INDEX(Table2[Station], ROW()-ROWS(Table1[])))</f>
        <v>327</v>
      </c>
      <c r="F1521" t="str" cm="1">
        <f t="array" ref="F1521">IF(ROW()&lt;=ROWS(Table1[]), INDEX(Table1[Region], ROW()), INDEX(Table2[Region], ROW()-ROWS(Table1[])))</f>
        <v>Bay</v>
      </c>
      <c r="G1521" cm="1">
        <f t="array" ref="G1521">IF(ROW()&lt;=ROWS(Table1[]), INDEX(Table1[Subregion], ROW()), INDEX(Table2[Subregion], ROW()-ROWS(Table1[])))</f>
        <v>0</v>
      </c>
      <c r="H1521" t="str" cm="1">
        <f t="array" ref="H1521">IF(ROW()&lt;=ROWS(Table1[]), INDEX(Table1[Stratum], ROW()), INDEX(Table2[Stratum], ROW()-ROWS(Table1[])))</f>
        <v>NA</v>
      </c>
      <c r="I1521" cm="1">
        <f t="array" ref="I1521">IF(ROW()&lt;=ROWS(Table1[]), INDEX(Table1[Fork Length], ROW()), INDEX(Table2[Length], ROW()-ROWS(Table1[])))</f>
        <v>60</v>
      </c>
      <c r="J1521" cm="1">
        <f t="array" ref="J1521">IF(ROW()&lt;=ROWS(Table1[]), INDEX(Table1[Catch], ROW()), INDEX(Table2[Frequency], ROW()-ROWS(Table1[])))</f>
        <v>2</v>
      </c>
      <c r="K1521" t="str" cm="1">
        <f t="array" ref="K1521">IF(ROW()&lt;=ROWS(Table1[]), INDEX(Table1[Life Stage], ROW()), INDEX(Table2[Life Stage], ROW()-ROWS(Table1[])))</f>
        <v>Juvenile</v>
      </c>
      <c r="L1521" s="50" cm="1">
        <f t="array" ref="L1521">IF(ROW()&lt;=ROWS(Table1[]), INDEX(Table1[SalvageSum], ROW()), INDEX(Table2[SalvageSum], ROW()-ROWS(Table1[])))</f>
        <v>0</v>
      </c>
      <c r="M1521" s="50" cm="1">
        <f t="array" ref="M1521">IF(ROW()&lt;=ROWS(Table1[]), INDEX(Table1[ExpSalv], ROW()), INDEX(Table2[ExpSalv], ROW()-ROWS(Table1[])))</f>
        <v>0</v>
      </c>
      <c r="N1521" t="str" cm="1">
        <f t="array" ref="N1521">IF(ROW()&lt;=ROWS(Table1[]), INDEX(Table1[Agency], ROW()), INDEX(Table2[Agency], ROW()-ROWS(Table1[])))</f>
        <v>CDFW</v>
      </c>
      <c r="O1521" t="str" cm="1">
        <f t="array" ref="O1521">IF(ROW()&lt;=ROWS(Table1[]), INDEX(Table1[Notes], ROW()), INDEX(Table2[Comments], ROW()-ROWS(Table1[])))</f>
        <v>Frequency is adjusted length frequency</v>
      </c>
    </row>
    <row r="1522" spans="1:15" x14ac:dyDescent="0.25">
      <c r="A1522" t="str" cm="1">
        <f t="array" ref="A1522">IF(ROW()&lt;=ROWS(Table1[]), INDEX(Table1[SurveyNo], ROW()), INDEX(Table2[SurveyNo], ROW()-ROWS(Table1[])))</f>
        <v>September</v>
      </c>
      <c r="B1522" cm="1">
        <f t="array" ref="B1522">IF(ROW()&lt;=ROWS(Table1[]), INDEX(Table1[Date], ROW()), INDEX(Table2[Date], ROW()-ROWS(Table1[])))</f>
        <v>0</v>
      </c>
      <c r="C1522" cm="1">
        <f t="array" ref="C1522">IF(ROW()&lt;=ROWS(Table1[]), INDEX(Table1[SampleID], ROW()), INDEX(Table2[SampleID], ROW()-ROWS(Table1[])))</f>
        <v>0</v>
      </c>
      <c r="D1522" t="str" cm="1">
        <f t="array" ref="D1522">IF(ROW()&lt;=ROWS(Table1[]), INDEX(Table1[Survey], ROW()), INDEX(Table2[Survey], ROW()-ROWS(Table1[])))</f>
        <v>FMWT</v>
      </c>
      <c r="E1522" cm="1">
        <f t="array" ref="E1522">IF(ROW()&lt;=ROWS(Table1[]), INDEX(Table1[Station Code], ROW()), INDEX(Table2[Station], ROW()-ROWS(Table1[])))</f>
        <v>327</v>
      </c>
      <c r="F1522" t="str" cm="1">
        <f t="array" ref="F1522">IF(ROW()&lt;=ROWS(Table1[]), INDEX(Table1[Region], ROW()), INDEX(Table2[Region], ROW()-ROWS(Table1[])))</f>
        <v>Bay</v>
      </c>
      <c r="G1522" cm="1">
        <f t="array" ref="G1522">IF(ROW()&lt;=ROWS(Table1[]), INDEX(Table1[Subregion], ROW()), INDEX(Table2[Subregion], ROW()-ROWS(Table1[])))</f>
        <v>0</v>
      </c>
      <c r="H1522" t="str" cm="1">
        <f t="array" ref="H1522">IF(ROW()&lt;=ROWS(Table1[]), INDEX(Table1[Stratum], ROW()), INDEX(Table2[Stratum], ROW()-ROWS(Table1[])))</f>
        <v>NA</v>
      </c>
      <c r="I1522" cm="1">
        <f t="array" ref="I1522">IF(ROW()&lt;=ROWS(Table1[]), INDEX(Table1[Fork Length], ROW()), INDEX(Table2[Length], ROW()-ROWS(Table1[])))</f>
        <v>90</v>
      </c>
      <c r="J1522" cm="1">
        <f t="array" ref="J1522">IF(ROW()&lt;=ROWS(Table1[]), INDEX(Table1[Catch], ROW()), INDEX(Table2[Frequency], ROW()-ROWS(Table1[])))</f>
        <v>1</v>
      </c>
      <c r="K1522" t="str" cm="1">
        <f t="array" ref="K1522">IF(ROW()&lt;=ROWS(Table1[]), INDEX(Table1[Life Stage], ROW()), INDEX(Table2[Life Stage], ROW()-ROWS(Table1[])))</f>
        <v>Adult</v>
      </c>
      <c r="L1522" s="50" cm="1">
        <f t="array" ref="L1522">IF(ROW()&lt;=ROWS(Table1[]), INDEX(Table1[SalvageSum], ROW()), INDEX(Table2[SalvageSum], ROW()-ROWS(Table1[])))</f>
        <v>0</v>
      </c>
      <c r="M1522" s="50" cm="1">
        <f t="array" ref="M1522">IF(ROW()&lt;=ROWS(Table1[]), INDEX(Table1[ExpSalv], ROW()), INDEX(Table2[ExpSalv], ROW()-ROWS(Table1[])))</f>
        <v>0</v>
      </c>
      <c r="N1522" t="str" cm="1">
        <f t="array" ref="N1522">IF(ROW()&lt;=ROWS(Table1[]), INDEX(Table1[Agency], ROW()), INDEX(Table2[Agency], ROW()-ROWS(Table1[])))</f>
        <v>CDFW</v>
      </c>
      <c r="O1522" t="str" cm="1">
        <f t="array" ref="O1522">IF(ROW()&lt;=ROWS(Table1[]), INDEX(Table1[Notes], ROW()), INDEX(Table2[Comments], ROW()-ROWS(Table1[])))</f>
        <v>Frequency is adjusted length frequency</v>
      </c>
    </row>
    <row r="1523" spans="1:15" x14ac:dyDescent="0.25">
      <c r="A1523" t="str" cm="1">
        <f t="array" ref="A1523">IF(ROW()&lt;=ROWS(Table1[]), INDEX(Table1[SurveyNo], ROW()), INDEX(Table2[SurveyNo], ROW()-ROWS(Table1[])))</f>
        <v>September</v>
      </c>
      <c r="B1523" cm="1">
        <f t="array" ref="B1523">IF(ROW()&lt;=ROWS(Table1[]), INDEX(Table1[Date], ROW()), INDEX(Table2[Date], ROW()-ROWS(Table1[])))</f>
        <v>0</v>
      </c>
      <c r="C1523" cm="1">
        <f t="array" ref="C1523">IF(ROW()&lt;=ROWS(Table1[]), INDEX(Table1[SampleID], ROW()), INDEX(Table2[SampleID], ROW()-ROWS(Table1[])))</f>
        <v>0</v>
      </c>
      <c r="D1523" t="str" cm="1">
        <f t="array" ref="D1523">IF(ROW()&lt;=ROWS(Table1[]), INDEX(Table1[Survey], ROW()), INDEX(Table2[Survey], ROW()-ROWS(Table1[])))</f>
        <v>FMWT</v>
      </c>
      <c r="E1523" cm="1">
        <f t="array" ref="E1523">IF(ROW()&lt;=ROWS(Table1[]), INDEX(Table1[Station Code], ROW()), INDEX(Table2[Station], ROW()-ROWS(Table1[])))</f>
        <v>335</v>
      </c>
      <c r="F1523" t="str" cm="1">
        <f t="array" ref="F1523">IF(ROW()&lt;=ROWS(Table1[]), INDEX(Table1[Region], ROW()), INDEX(Table2[Region], ROW()-ROWS(Table1[])))</f>
        <v>Far West</v>
      </c>
      <c r="G1523" cm="1">
        <f t="array" ref="G1523">IF(ROW()&lt;=ROWS(Table1[]), INDEX(Table1[Subregion], ROW()), INDEX(Table2[Subregion], ROW()-ROWS(Table1[])))</f>
        <v>0</v>
      </c>
      <c r="H1523" t="str" cm="1">
        <f t="array" ref="H1523">IF(ROW()&lt;=ROWS(Table1[]), INDEX(Table1[Stratum], ROW()), INDEX(Table2[Stratum], ROW()-ROWS(Table1[])))</f>
        <v>Western Delta</v>
      </c>
      <c r="I1523" cm="1">
        <f t="array" ref="I1523">IF(ROW()&lt;=ROWS(Table1[]), INDEX(Table1[Fork Length], ROW()), INDEX(Table2[Length], ROW()-ROWS(Table1[])))</f>
        <v>50</v>
      </c>
      <c r="J1523" cm="1">
        <f t="array" ref="J1523">IF(ROW()&lt;=ROWS(Table1[]), INDEX(Table1[Catch], ROW()), INDEX(Table2[Frequency], ROW()-ROWS(Table1[])))</f>
        <v>1</v>
      </c>
      <c r="K1523" t="str" cm="1">
        <f t="array" ref="K1523">IF(ROW()&lt;=ROWS(Table1[]), INDEX(Table1[Life Stage], ROW()), INDEX(Table2[Life Stage], ROW()-ROWS(Table1[])))</f>
        <v>Juvenile</v>
      </c>
      <c r="L1523" s="50" cm="1">
        <f t="array" ref="L1523">IF(ROW()&lt;=ROWS(Table1[]), INDEX(Table1[SalvageSum], ROW()), INDEX(Table2[SalvageSum], ROW()-ROWS(Table1[])))</f>
        <v>0</v>
      </c>
      <c r="M1523" s="50" cm="1">
        <f t="array" ref="M1523">IF(ROW()&lt;=ROWS(Table1[]), INDEX(Table1[ExpSalv], ROW()), INDEX(Table2[ExpSalv], ROW()-ROWS(Table1[])))</f>
        <v>0</v>
      </c>
      <c r="N1523" t="str" cm="1">
        <f t="array" ref="N1523">IF(ROW()&lt;=ROWS(Table1[]), INDEX(Table1[Agency], ROW()), INDEX(Table2[Agency], ROW()-ROWS(Table1[])))</f>
        <v>CDFW</v>
      </c>
      <c r="O1523" t="str" cm="1">
        <f t="array" ref="O1523">IF(ROW()&lt;=ROWS(Table1[]), INDEX(Table1[Notes], ROW()), INDEX(Table2[Comments], ROW()-ROWS(Table1[])))</f>
        <v>Frequency is adjusted length frequency</v>
      </c>
    </row>
    <row r="1524" spans="1:15" x14ac:dyDescent="0.25">
      <c r="A1524" t="str" cm="1">
        <f t="array" ref="A1524">IF(ROW()&lt;=ROWS(Table1[]), INDEX(Table1[SurveyNo], ROW()), INDEX(Table2[SurveyNo], ROW()-ROWS(Table1[])))</f>
        <v>September</v>
      </c>
      <c r="B1524" cm="1">
        <f t="array" ref="B1524">IF(ROW()&lt;=ROWS(Table1[]), INDEX(Table1[Date], ROW()), INDEX(Table2[Date], ROW()-ROWS(Table1[])))</f>
        <v>0</v>
      </c>
      <c r="C1524" cm="1">
        <f t="array" ref="C1524">IF(ROW()&lt;=ROWS(Table1[]), INDEX(Table1[SampleID], ROW()), INDEX(Table2[SampleID], ROW()-ROWS(Table1[])))</f>
        <v>0</v>
      </c>
      <c r="D1524" t="str" cm="1">
        <f t="array" ref="D1524">IF(ROW()&lt;=ROWS(Table1[]), INDEX(Table1[Survey], ROW()), INDEX(Table2[Survey], ROW()-ROWS(Table1[])))</f>
        <v>FMWT</v>
      </c>
      <c r="E1524" cm="1">
        <f t="array" ref="E1524">IF(ROW()&lt;=ROWS(Table1[]), INDEX(Table1[Station Code], ROW()), INDEX(Table2[Station], ROW()-ROWS(Table1[])))</f>
        <v>335</v>
      </c>
      <c r="F1524" t="str" cm="1">
        <f t="array" ref="F1524">IF(ROW()&lt;=ROWS(Table1[]), INDEX(Table1[Region], ROW()), INDEX(Table2[Region], ROW()-ROWS(Table1[])))</f>
        <v>Far West</v>
      </c>
      <c r="G1524" cm="1">
        <f t="array" ref="G1524">IF(ROW()&lt;=ROWS(Table1[]), INDEX(Table1[Subregion], ROW()), INDEX(Table2[Subregion], ROW()-ROWS(Table1[])))</f>
        <v>0</v>
      </c>
      <c r="H1524" t="str" cm="1">
        <f t="array" ref="H1524">IF(ROW()&lt;=ROWS(Table1[]), INDEX(Table1[Stratum], ROW()), INDEX(Table2[Stratum], ROW()-ROWS(Table1[])))</f>
        <v>Western Delta</v>
      </c>
      <c r="I1524" cm="1">
        <f t="array" ref="I1524">IF(ROW()&lt;=ROWS(Table1[]), INDEX(Table1[Fork Length], ROW()), INDEX(Table2[Length], ROW()-ROWS(Table1[])))</f>
        <v>52</v>
      </c>
      <c r="J1524" cm="1">
        <f t="array" ref="J1524">IF(ROW()&lt;=ROWS(Table1[]), INDEX(Table1[Catch], ROW()), INDEX(Table2[Frequency], ROW()-ROWS(Table1[])))</f>
        <v>1</v>
      </c>
      <c r="K1524" t="str" cm="1">
        <f t="array" ref="K1524">IF(ROW()&lt;=ROWS(Table1[]), INDEX(Table1[Life Stage], ROW()), INDEX(Table2[Life Stage], ROW()-ROWS(Table1[])))</f>
        <v>Juvenile</v>
      </c>
      <c r="L1524" s="50" cm="1">
        <f t="array" ref="L1524">IF(ROW()&lt;=ROWS(Table1[]), INDEX(Table1[SalvageSum], ROW()), INDEX(Table2[SalvageSum], ROW()-ROWS(Table1[])))</f>
        <v>0</v>
      </c>
      <c r="M1524" s="50" cm="1">
        <f t="array" ref="M1524">IF(ROW()&lt;=ROWS(Table1[]), INDEX(Table1[ExpSalv], ROW()), INDEX(Table2[ExpSalv], ROW()-ROWS(Table1[])))</f>
        <v>0</v>
      </c>
      <c r="N1524" t="str" cm="1">
        <f t="array" ref="N1524">IF(ROW()&lt;=ROWS(Table1[]), INDEX(Table1[Agency], ROW()), INDEX(Table2[Agency], ROW()-ROWS(Table1[])))</f>
        <v>CDFW</v>
      </c>
      <c r="O1524" t="str" cm="1">
        <f t="array" ref="O1524">IF(ROW()&lt;=ROWS(Table1[]), INDEX(Table1[Notes], ROW()), INDEX(Table2[Comments], ROW()-ROWS(Table1[])))</f>
        <v>Frequency is adjusted length frequency</v>
      </c>
    </row>
    <row r="1525" spans="1:15" x14ac:dyDescent="0.25">
      <c r="A1525" t="str" cm="1">
        <f t="array" ref="A1525">IF(ROW()&lt;=ROWS(Table1[]), INDEX(Table1[SurveyNo], ROW()), INDEX(Table2[SurveyNo], ROW()-ROWS(Table1[])))</f>
        <v>September</v>
      </c>
      <c r="B1525" cm="1">
        <f t="array" ref="B1525">IF(ROW()&lt;=ROWS(Table1[]), INDEX(Table1[Date], ROW()), INDEX(Table2[Date], ROW()-ROWS(Table1[])))</f>
        <v>0</v>
      </c>
      <c r="C1525" cm="1">
        <f t="array" ref="C1525">IF(ROW()&lt;=ROWS(Table1[]), INDEX(Table1[SampleID], ROW()), INDEX(Table2[SampleID], ROW()-ROWS(Table1[])))</f>
        <v>0</v>
      </c>
      <c r="D1525" t="str" cm="1">
        <f t="array" ref="D1525">IF(ROW()&lt;=ROWS(Table1[]), INDEX(Table1[Survey], ROW()), INDEX(Table2[Survey], ROW()-ROWS(Table1[])))</f>
        <v>FMWT</v>
      </c>
      <c r="E1525" cm="1">
        <f t="array" ref="E1525">IF(ROW()&lt;=ROWS(Table1[]), INDEX(Table1[Station Code], ROW()), INDEX(Table2[Station], ROW()-ROWS(Table1[])))</f>
        <v>335</v>
      </c>
      <c r="F1525" t="str" cm="1">
        <f t="array" ref="F1525">IF(ROW()&lt;=ROWS(Table1[]), INDEX(Table1[Region], ROW()), INDEX(Table2[Region], ROW()-ROWS(Table1[])))</f>
        <v>Far West</v>
      </c>
      <c r="G1525" cm="1">
        <f t="array" ref="G1525">IF(ROW()&lt;=ROWS(Table1[]), INDEX(Table1[Subregion], ROW()), INDEX(Table2[Subregion], ROW()-ROWS(Table1[])))</f>
        <v>0</v>
      </c>
      <c r="H1525" t="str" cm="1">
        <f t="array" ref="H1525">IF(ROW()&lt;=ROWS(Table1[]), INDEX(Table1[Stratum], ROW()), INDEX(Table2[Stratum], ROW()-ROWS(Table1[])))</f>
        <v>Western Delta</v>
      </c>
      <c r="I1525" cm="1">
        <f t="array" ref="I1525">IF(ROW()&lt;=ROWS(Table1[]), INDEX(Table1[Fork Length], ROW()), INDEX(Table2[Length], ROW()-ROWS(Table1[])))</f>
        <v>53</v>
      </c>
      <c r="J1525" cm="1">
        <f t="array" ref="J1525">IF(ROW()&lt;=ROWS(Table1[]), INDEX(Table1[Catch], ROW()), INDEX(Table2[Frequency], ROW()-ROWS(Table1[])))</f>
        <v>1</v>
      </c>
      <c r="K1525" t="str" cm="1">
        <f t="array" ref="K1525">IF(ROW()&lt;=ROWS(Table1[]), INDEX(Table1[Life Stage], ROW()), INDEX(Table2[Life Stage], ROW()-ROWS(Table1[])))</f>
        <v>Juvenile</v>
      </c>
      <c r="L1525" s="50" cm="1">
        <f t="array" ref="L1525">IF(ROW()&lt;=ROWS(Table1[]), INDEX(Table1[SalvageSum], ROW()), INDEX(Table2[SalvageSum], ROW()-ROWS(Table1[])))</f>
        <v>0</v>
      </c>
      <c r="M1525" s="50" cm="1">
        <f t="array" ref="M1525">IF(ROW()&lt;=ROWS(Table1[]), INDEX(Table1[ExpSalv], ROW()), INDEX(Table2[ExpSalv], ROW()-ROWS(Table1[])))</f>
        <v>0</v>
      </c>
      <c r="N1525" t="str" cm="1">
        <f t="array" ref="N1525">IF(ROW()&lt;=ROWS(Table1[]), INDEX(Table1[Agency], ROW()), INDEX(Table2[Agency], ROW()-ROWS(Table1[])))</f>
        <v>CDFW</v>
      </c>
      <c r="O1525" t="str" cm="1">
        <f t="array" ref="O1525">IF(ROW()&lt;=ROWS(Table1[]), INDEX(Table1[Notes], ROW()), INDEX(Table2[Comments], ROW()-ROWS(Table1[])))</f>
        <v>Frequency is adjusted length frequency</v>
      </c>
    </row>
    <row r="1526" spans="1:15" x14ac:dyDescent="0.25">
      <c r="A1526" t="str" cm="1">
        <f t="array" ref="A1526">IF(ROW()&lt;=ROWS(Table1[]), INDEX(Table1[SurveyNo], ROW()), INDEX(Table2[SurveyNo], ROW()-ROWS(Table1[])))</f>
        <v>September</v>
      </c>
      <c r="B1526" cm="1">
        <f t="array" ref="B1526">IF(ROW()&lt;=ROWS(Table1[]), INDEX(Table1[Date], ROW()), INDEX(Table2[Date], ROW()-ROWS(Table1[])))</f>
        <v>0</v>
      </c>
      <c r="C1526" cm="1">
        <f t="array" ref="C1526">IF(ROW()&lt;=ROWS(Table1[]), INDEX(Table1[SampleID], ROW()), INDEX(Table2[SampleID], ROW()-ROWS(Table1[])))</f>
        <v>0</v>
      </c>
      <c r="D1526" t="str" cm="1">
        <f t="array" ref="D1526">IF(ROW()&lt;=ROWS(Table1[]), INDEX(Table1[Survey], ROW()), INDEX(Table2[Survey], ROW()-ROWS(Table1[])))</f>
        <v>FMWT</v>
      </c>
      <c r="E1526" cm="1">
        <f t="array" ref="E1526">IF(ROW()&lt;=ROWS(Table1[]), INDEX(Table1[Station Code], ROW()), INDEX(Table2[Station], ROW()-ROWS(Table1[])))</f>
        <v>410</v>
      </c>
      <c r="F1526" t="str" cm="1">
        <f t="array" ref="F1526">IF(ROW()&lt;=ROWS(Table1[]), INDEX(Table1[Region], ROW()), INDEX(Table2[Region], ROW()-ROWS(Table1[])))</f>
        <v>Far West</v>
      </c>
      <c r="G1526" cm="1">
        <f t="array" ref="G1526">IF(ROW()&lt;=ROWS(Table1[]), INDEX(Table1[Subregion], ROW()), INDEX(Table2[Subregion], ROW()-ROWS(Table1[])))</f>
        <v>0</v>
      </c>
      <c r="H1526" t="str" cm="1">
        <f t="array" ref="H1526">IF(ROW()&lt;=ROWS(Table1[]), INDEX(Table1[Stratum], ROW()), INDEX(Table2[Stratum], ROW()-ROWS(Table1[])))</f>
        <v>Suisun Bay</v>
      </c>
      <c r="I1526" cm="1">
        <f t="array" ref="I1526">IF(ROW()&lt;=ROWS(Table1[]), INDEX(Table1[Fork Length], ROW()), INDEX(Table2[Length], ROW()-ROWS(Table1[])))</f>
        <v>54</v>
      </c>
      <c r="J1526" cm="1">
        <f t="array" ref="J1526">IF(ROW()&lt;=ROWS(Table1[]), INDEX(Table1[Catch], ROW()), INDEX(Table2[Frequency], ROW()-ROWS(Table1[])))</f>
        <v>1</v>
      </c>
      <c r="K1526" t="str" cm="1">
        <f t="array" ref="K1526">IF(ROW()&lt;=ROWS(Table1[]), INDEX(Table1[Life Stage], ROW()), INDEX(Table2[Life Stage], ROW()-ROWS(Table1[])))</f>
        <v>Juvenile</v>
      </c>
      <c r="L1526" s="50" cm="1">
        <f t="array" ref="L1526">IF(ROW()&lt;=ROWS(Table1[]), INDEX(Table1[SalvageSum], ROW()), INDEX(Table2[SalvageSum], ROW()-ROWS(Table1[])))</f>
        <v>0</v>
      </c>
      <c r="M1526" s="50" cm="1">
        <f t="array" ref="M1526">IF(ROW()&lt;=ROWS(Table1[]), INDEX(Table1[ExpSalv], ROW()), INDEX(Table2[ExpSalv], ROW()-ROWS(Table1[])))</f>
        <v>0</v>
      </c>
      <c r="N1526" t="str" cm="1">
        <f t="array" ref="N1526">IF(ROW()&lt;=ROWS(Table1[]), INDEX(Table1[Agency], ROW()), INDEX(Table2[Agency], ROW()-ROWS(Table1[])))</f>
        <v>CDFW</v>
      </c>
      <c r="O1526" t="str" cm="1">
        <f t="array" ref="O1526">IF(ROW()&lt;=ROWS(Table1[]), INDEX(Table1[Notes], ROW()), INDEX(Table2[Comments], ROW()-ROWS(Table1[])))</f>
        <v>Frequency is adjusted length frequency</v>
      </c>
    </row>
    <row r="1527" spans="1:15" x14ac:dyDescent="0.25">
      <c r="A1527" t="str" cm="1">
        <f t="array" ref="A1527">IF(ROW()&lt;=ROWS(Table1[]), INDEX(Table1[SurveyNo], ROW()), INDEX(Table2[SurveyNo], ROW()-ROWS(Table1[])))</f>
        <v>September</v>
      </c>
      <c r="B1527" cm="1">
        <f t="array" ref="B1527">IF(ROW()&lt;=ROWS(Table1[]), INDEX(Table1[Date], ROW()), INDEX(Table2[Date], ROW()-ROWS(Table1[])))</f>
        <v>0</v>
      </c>
      <c r="C1527" cm="1">
        <f t="array" ref="C1527">IF(ROW()&lt;=ROWS(Table1[]), INDEX(Table1[SampleID], ROW()), INDEX(Table2[SampleID], ROW()-ROWS(Table1[])))</f>
        <v>0</v>
      </c>
      <c r="D1527" t="str" cm="1">
        <f t="array" ref="D1527">IF(ROW()&lt;=ROWS(Table1[]), INDEX(Table1[Survey], ROW()), INDEX(Table2[Survey], ROW()-ROWS(Table1[])))</f>
        <v>FMWT</v>
      </c>
      <c r="E1527" cm="1">
        <f t="array" ref="E1527">IF(ROW()&lt;=ROWS(Table1[]), INDEX(Table1[Station Code], ROW()), INDEX(Table2[Station], ROW()-ROWS(Table1[])))</f>
        <v>411</v>
      </c>
      <c r="F1527" t="str" cm="1">
        <f t="array" ref="F1527">IF(ROW()&lt;=ROWS(Table1[]), INDEX(Table1[Region], ROW()), INDEX(Table2[Region], ROW()-ROWS(Table1[])))</f>
        <v>Far West</v>
      </c>
      <c r="G1527" cm="1">
        <f t="array" ref="G1527">IF(ROW()&lt;=ROWS(Table1[]), INDEX(Table1[Subregion], ROW()), INDEX(Table2[Subregion], ROW()-ROWS(Table1[])))</f>
        <v>0</v>
      </c>
      <c r="H1527" t="str" cm="1">
        <f t="array" ref="H1527">IF(ROW()&lt;=ROWS(Table1[]), INDEX(Table1[Stratum], ROW()), INDEX(Table2[Stratum], ROW()-ROWS(Table1[])))</f>
        <v>Suisun Bay</v>
      </c>
      <c r="I1527" cm="1">
        <f t="array" ref="I1527">IF(ROW()&lt;=ROWS(Table1[]), INDEX(Table1[Fork Length], ROW()), INDEX(Table2[Length], ROW()-ROWS(Table1[])))</f>
        <v>24</v>
      </c>
      <c r="J1527" cm="1">
        <f t="array" ref="J1527">IF(ROW()&lt;=ROWS(Table1[]), INDEX(Table1[Catch], ROW()), INDEX(Table2[Frequency], ROW()-ROWS(Table1[])))</f>
        <v>1</v>
      </c>
      <c r="K1527" t="str" cm="1">
        <f t="array" ref="K1527">IF(ROW()&lt;=ROWS(Table1[]), INDEX(Table1[Life Stage], ROW()), INDEX(Table2[Life Stage], ROW()-ROWS(Table1[])))</f>
        <v>Juvenile</v>
      </c>
      <c r="L1527" s="50" cm="1">
        <f t="array" ref="L1527">IF(ROW()&lt;=ROWS(Table1[]), INDEX(Table1[SalvageSum], ROW()), INDEX(Table2[SalvageSum], ROW()-ROWS(Table1[])))</f>
        <v>0</v>
      </c>
      <c r="M1527" s="50" cm="1">
        <f t="array" ref="M1527">IF(ROW()&lt;=ROWS(Table1[]), INDEX(Table1[ExpSalv], ROW()), INDEX(Table2[ExpSalv], ROW()-ROWS(Table1[])))</f>
        <v>0</v>
      </c>
      <c r="N1527" t="str" cm="1">
        <f t="array" ref="N1527">IF(ROW()&lt;=ROWS(Table1[]), INDEX(Table1[Agency], ROW()), INDEX(Table2[Agency], ROW()-ROWS(Table1[])))</f>
        <v>CDFW</v>
      </c>
      <c r="O1527" t="str" cm="1">
        <f t="array" ref="O1527">IF(ROW()&lt;=ROWS(Table1[]), INDEX(Table1[Notes], ROW()), INDEX(Table2[Comments], ROW()-ROWS(Table1[])))</f>
        <v>Frequency is adjusted length frequency</v>
      </c>
    </row>
    <row r="1528" spans="1:15" x14ac:dyDescent="0.25">
      <c r="A1528" t="str" cm="1">
        <f t="array" ref="A1528">IF(ROW()&lt;=ROWS(Table1[]), INDEX(Table1[SurveyNo], ROW()), INDEX(Table2[SurveyNo], ROW()-ROWS(Table1[])))</f>
        <v>September</v>
      </c>
      <c r="B1528" cm="1">
        <f t="array" ref="B1528">IF(ROW()&lt;=ROWS(Table1[]), INDEX(Table1[Date], ROW()), INDEX(Table2[Date], ROW()-ROWS(Table1[])))</f>
        <v>0</v>
      </c>
      <c r="C1528" cm="1">
        <f t="array" ref="C1528">IF(ROW()&lt;=ROWS(Table1[]), INDEX(Table1[SampleID], ROW()), INDEX(Table2[SampleID], ROW()-ROWS(Table1[])))</f>
        <v>0</v>
      </c>
      <c r="D1528" t="str" cm="1">
        <f t="array" ref="D1528">IF(ROW()&lt;=ROWS(Table1[]), INDEX(Table1[Survey], ROW()), INDEX(Table2[Survey], ROW()-ROWS(Table1[])))</f>
        <v>FMWT</v>
      </c>
      <c r="E1528" cm="1">
        <f t="array" ref="E1528">IF(ROW()&lt;=ROWS(Table1[]), INDEX(Table1[Station Code], ROW()), INDEX(Table2[Station], ROW()-ROWS(Table1[])))</f>
        <v>412</v>
      </c>
      <c r="F1528" t="str" cm="1">
        <f t="array" ref="F1528">IF(ROW()&lt;=ROWS(Table1[]), INDEX(Table1[Region], ROW()), INDEX(Table2[Region], ROW()-ROWS(Table1[])))</f>
        <v>Far West</v>
      </c>
      <c r="G1528" cm="1">
        <f t="array" ref="G1528">IF(ROW()&lt;=ROWS(Table1[]), INDEX(Table1[Subregion], ROW()), INDEX(Table2[Subregion], ROW()-ROWS(Table1[])))</f>
        <v>0</v>
      </c>
      <c r="H1528" t="str" cm="1">
        <f t="array" ref="H1528">IF(ROW()&lt;=ROWS(Table1[]), INDEX(Table1[Stratum], ROW()), INDEX(Table2[Stratum], ROW()-ROWS(Table1[])))</f>
        <v>Suisun Bay</v>
      </c>
      <c r="I1528" cm="1">
        <f t="array" ref="I1528">IF(ROW()&lt;=ROWS(Table1[]), INDEX(Table1[Fork Length], ROW()), INDEX(Table2[Length], ROW()-ROWS(Table1[])))</f>
        <v>40</v>
      </c>
      <c r="J1528" cm="1">
        <f t="array" ref="J1528">IF(ROW()&lt;=ROWS(Table1[]), INDEX(Table1[Catch], ROW()), INDEX(Table2[Frequency], ROW()-ROWS(Table1[])))</f>
        <v>1</v>
      </c>
      <c r="K1528" t="str" cm="1">
        <f t="array" ref="K1528">IF(ROW()&lt;=ROWS(Table1[]), INDEX(Table1[Life Stage], ROW()), INDEX(Table2[Life Stage], ROW()-ROWS(Table1[])))</f>
        <v>Juvenile</v>
      </c>
      <c r="L1528" s="50" cm="1">
        <f t="array" ref="L1528">IF(ROW()&lt;=ROWS(Table1[]), INDEX(Table1[SalvageSum], ROW()), INDEX(Table2[SalvageSum], ROW()-ROWS(Table1[])))</f>
        <v>0</v>
      </c>
      <c r="M1528" s="50" cm="1">
        <f t="array" ref="M1528">IF(ROW()&lt;=ROWS(Table1[]), INDEX(Table1[ExpSalv], ROW()), INDEX(Table2[ExpSalv], ROW()-ROWS(Table1[])))</f>
        <v>0</v>
      </c>
      <c r="N1528" t="str" cm="1">
        <f t="array" ref="N1528">IF(ROW()&lt;=ROWS(Table1[]), INDEX(Table1[Agency], ROW()), INDEX(Table2[Agency], ROW()-ROWS(Table1[])))</f>
        <v>CDFW</v>
      </c>
      <c r="O1528" t="str" cm="1">
        <f t="array" ref="O1528">IF(ROW()&lt;=ROWS(Table1[]), INDEX(Table1[Notes], ROW()), INDEX(Table2[Comments], ROW()-ROWS(Table1[])))</f>
        <v>Frequency is adjusted length frequency</v>
      </c>
    </row>
    <row r="1529" spans="1:15" x14ac:dyDescent="0.25">
      <c r="A1529" t="str" cm="1">
        <f t="array" ref="A1529">IF(ROW()&lt;=ROWS(Table1[]), INDEX(Table1[SurveyNo], ROW()), INDEX(Table2[SurveyNo], ROW()-ROWS(Table1[])))</f>
        <v>September</v>
      </c>
      <c r="B1529" cm="1">
        <f t="array" ref="B1529">IF(ROW()&lt;=ROWS(Table1[]), INDEX(Table1[Date], ROW()), INDEX(Table2[Date], ROW()-ROWS(Table1[])))</f>
        <v>0</v>
      </c>
      <c r="C1529" cm="1">
        <f t="array" ref="C1529">IF(ROW()&lt;=ROWS(Table1[]), INDEX(Table1[SampleID], ROW()), INDEX(Table2[SampleID], ROW()-ROWS(Table1[])))</f>
        <v>0</v>
      </c>
      <c r="D1529" t="str" cm="1">
        <f t="array" ref="D1529">IF(ROW()&lt;=ROWS(Table1[]), INDEX(Table1[Survey], ROW()), INDEX(Table2[Survey], ROW()-ROWS(Table1[])))</f>
        <v>FMWT</v>
      </c>
      <c r="E1529" cm="1">
        <f t="array" ref="E1529">IF(ROW()&lt;=ROWS(Table1[]), INDEX(Table1[Station Code], ROW()), INDEX(Table2[Station], ROW()-ROWS(Table1[])))</f>
        <v>417</v>
      </c>
      <c r="F1529" t="str" cm="1">
        <f t="array" ref="F1529">IF(ROW()&lt;=ROWS(Table1[]), INDEX(Table1[Region], ROW()), INDEX(Table2[Region], ROW()-ROWS(Table1[])))</f>
        <v>Far West</v>
      </c>
      <c r="G1529" cm="1">
        <f t="array" ref="G1529">IF(ROW()&lt;=ROWS(Table1[]), INDEX(Table1[Subregion], ROW()), INDEX(Table2[Subregion], ROW()-ROWS(Table1[])))</f>
        <v>0</v>
      </c>
      <c r="H1529" t="str" cm="1">
        <f t="array" ref="H1529">IF(ROW()&lt;=ROWS(Table1[]), INDEX(Table1[Stratum], ROW()), INDEX(Table2[Stratum], ROW()-ROWS(Table1[])))</f>
        <v>Suisun Bay</v>
      </c>
      <c r="I1529" cm="1">
        <f t="array" ref="I1529">IF(ROW()&lt;=ROWS(Table1[]), INDEX(Table1[Fork Length], ROW()), INDEX(Table2[Length], ROW()-ROWS(Table1[])))</f>
        <v>52</v>
      </c>
      <c r="J1529" cm="1">
        <f t="array" ref="J1529">IF(ROW()&lt;=ROWS(Table1[]), INDEX(Table1[Catch], ROW()), INDEX(Table2[Frequency], ROW()-ROWS(Table1[])))</f>
        <v>1</v>
      </c>
      <c r="K1529" t="str" cm="1">
        <f t="array" ref="K1529">IF(ROW()&lt;=ROWS(Table1[]), INDEX(Table1[Life Stage], ROW()), INDEX(Table2[Life Stage], ROW()-ROWS(Table1[])))</f>
        <v>Juvenile</v>
      </c>
      <c r="L1529" s="50" cm="1">
        <f t="array" ref="L1529">IF(ROW()&lt;=ROWS(Table1[]), INDEX(Table1[SalvageSum], ROW()), INDEX(Table2[SalvageSum], ROW()-ROWS(Table1[])))</f>
        <v>0</v>
      </c>
      <c r="M1529" s="50" cm="1">
        <f t="array" ref="M1529">IF(ROW()&lt;=ROWS(Table1[]), INDEX(Table1[ExpSalv], ROW()), INDEX(Table2[ExpSalv], ROW()-ROWS(Table1[])))</f>
        <v>0</v>
      </c>
      <c r="N1529" t="str" cm="1">
        <f t="array" ref="N1529">IF(ROW()&lt;=ROWS(Table1[]), INDEX(Table1[Agency], ROW()), INDEX(Table2[Agency], ROW()-ROWS(Table1[])))</f>
        <v>CDFW</v>
      </c>
      <c r="O1529" t="str" cm="1">
        <f t="array" ref="O1529">IF(ROW()&lt;=ROWS(Table1[]), INDEX(Table1[Notes], ROW()), INDEX(Table2[Comments], ROW()-ROWS(Table1[])))</f>
        <v>Frequency is adjusted length frequency</v>
      </c>
    </row>
    <row r="1530" spans="1:15" x14ac:dyDescent="0.25">
      <c r="A1530" t="str" cm="1">
        <f t="array" ref="A1530">IF(ROW()&lt;=ROWS(Table1[]), INDEX(Table1[SurveyNo], ROW()), INDEX(Table2[SurveyNo], ROW()-ROWS(Table1[])))</f>
        <v>September</v>
      </c>
      <c r="B1530" cm="1">
        <f t="array" ref="B1530">IF(ROW()&lt;=ROWS(Table1[]), INDEX(Table1[Date], ROW()), INDEX(Table2[Date], ROW()-ROWS(Table1[])))</f>
        <v>0</v>
      </c>
      <c r="C1530" cm="1">
        <f t="array" ref="C1530">IF(ROW()&lt;=ROWS(Table1[]), INDEX(Table1[SampleID], ROW()), INDEX(Table2[SampleID], ROW()-ROWS(Table1[])))</f>
        <v>0</v>
      </c>
      <c r="D1530" t="str" cm="1">
        <f t="array" ref="D1530">IF(ROW()&lt;=ROWS(Table1[]), INDEX(Table1[Survey], ROW()), INDEX(Table2[Survey], ROW()-ROWS(Table1[])))</f>
        <v>FMWT</v>
      </c>
      <c r="E1530" cm="1">
        <f t="array" ref="E1530">IF(ROW()&lt;=ROWS(Table1[]), INDEX(Table1[Station Code], ROW()), INDEX(Table2[Station], ROW()-ROWS(Table1[])))</f>
        <v>418</v>
      </c>
      <c r="F1530" t="str" cm="1">
        <f t="array" ref="F1530">IF(ROW()&lt;=ROWS(Table1[]), INDEX(Table1[Region], ROW()), INDEX(Table2[Region], ROW()-ROWS(Table1[])))</f>
        <v>Far West</v>
      </c>
      <c r="G1530" cm="1">
        <f t="array" ref="G1530">IF(ROW()&lt;=ROWS(Table1[]), INDEX(Table1[Subregion], ROW()), INDEX(Table2[Subregion], ROW()-ROWS(Table1[])))</f>
        <v>0</v>
      </c>
      <c r="H1530" t="str" cm="1">
        <f t="array" ref="H1530">IF(ROW()&lt;=ROWS(Table1[]), INDEX(Table1[Stratum], ROW()), INDEX(Table2[Stratum], ROW()-ROWS(Table1[])))</f>
        <v>Suisun Bay</v>
      </c>
      <c r="I1530" cm="1">
        <f t="array" ref="I1530">IF(ROW()&lt;=ROWS(Table1[]), INDEX(Table1[Fork Length], ROW()), INDEX(Table2[Length], ROW()-ROWS(Table1[])))</f>
        <v>103</v>
      </c>
      <c r="J1530" cm="1">
        <f t="array" ref="J1530">IF(ROW()&lt;=ROWS(Table1[]), INDEX(Table1[Catch], ROW()), INDEX(Table2[Frequency], ROW()-ROWS(Table1[])))</f>
        <v>1</v>
      </c>
      <c r="K1530" t="str" cm="1">
        <f t="array" ref="K1530">IF(ROW()&lt;=ROWS(Table1[]), INDEX(Table1[Life Stage], ROW()), INDEX(Table2[Life Stage], ROW()-ROWS(Table1[])))</f>
        <v>Adult</v>
      </c>
      <c r="L1530" s="50" cm="1">
        <f t="array" ref="L1530">IF(ROW()&lt;=ROWS(Table1[]), INDEX(Table1[SalvageSum], ROW()), INDEX(Table2[SalvageSum], ROW()-ROWS(Table1[])))</f>
        <v>0</v>
      </c>
      <c r="M1530" s="50" cm="1">
        <f t="array" ref="M1530">IF(ROW()&lt;=ROWS(Table1[]), INDEX(Table1[ExpSalv], ROW()), INDEX(Table2[ExpSalv], ROW()-ROWS(Table1[])))</f>
        <v>0</v>
      </c>
      <c r="N1530" t="str" cm="1">
        <f t="array" ref="N1530">IF(ROW()&lt;=ROWS(Table1[]), INDEX(Table1[Agency], ROW()), INDEX(Table2[Agency], ROW()-ROWS(Table1[])))</f>
        <v>CDFW</v>
      </c>
      <c r="O1530" t="str" cm="1">
        <f t="array" ref="O1530">IF(ROW()&lt;=ROWS(Table1[]), INDEX(Table1[Notes], ROW()), INDEX(Table2[Comments], ROW()-ROWS(Table1[])))</f>
        <v>Frequency is adjusted length frequency</v>
      </c>
    </row>
    <row r="1531" spans="1:15" x14ac:dyDescent="0.25">
      <c r="A1531" t="str" cm="1">
        <f t="array" ref="A1531">IF(ROW()&lt;=ROWS(Table1[]), INDEX(Table1[SurveyNo], ROW()), INDEX(Table2[SurveyNo], ROW()-ROWS(Table1[])))</f>
        <v>September</v>
      </c>
      <c r="B1531" cm="1">
        <f t="array" ref="B1531">IF(ROW()&lt;=ROWS(Table1[]), INDEX(Table1[Date], ROW()), INDEX(Table2[Date], ROW()-ROWS(Table1[])))</f>
        <v>0</v>
      </c>
      <c r="C1531" cm="1">
        <f t="array" ref="C1531">IF(ROW()&lt;=ROWS(Table1[]), INDEX(Table1[SampleID], ROW()), INDEX(Table2[SampleID], ROW()-ROWS(Table1[])))</f>
        <v>0</v>
      </c>
      <c r="D1531" t="str" cm="1">
        <f t="array" ref="D1531">IF(ROW()&lt;=ROWS(Table1[]), INDEX(Table1[Survey], ROW()), INDEX(Table2[Survey], ROW()-ROWS(Table1[])))</f>
        <v>FMWT</v>
      </c>
      <c r="E1531" cm="1">
        <f t="array" ref="E1531">IF(ROW()&lt;=ROWS(Table1[]), INDEX(Table1[Station Code], ROW()), INDEX(Table2[Station], ROW()-ROWS(Table1[])))</f>
        <v>505</v>
      </c>
      <c r="F1531" t="str" cm="1">
        <f t="array" ref="F1531">IF(ROW()&lt;=ROWS(Table1[]), INDEX(Table1[Region], ROW()), INDEX(Table2[Region], ROW()-ROWS(Table1[])))</f>
        <v>West</v>
      </c>
      <c r="G1531" cm="1">
        <f t="array" ref="G1531">IF(ROW()&lt;=ROWS(Table1[]), INDEX(Table1[Subregion], ROW()), INDEX(Table2[Subregion], ROW()-ROWS(Table1[])))</f>
        <v>0</v>
      </c>
      <c r="H1531" t="str" cm="1">
        <f t="array" ref="H1531">IF(ROW()&lt;=ROWS(Table1[]), INDEX(Table1[Stratum], ROW()), INDEX(Table2[Stratum], ROW()-ROWS(Table1[])))</f>
        <v>Suisun Bay</v>
      </c>
      <c r="I1531" cm="1">
        <f t="array" ref="I1531">IF(ROW()&lt;=ROWS(Table1[]), INDEX(Table1[Fork Length], ROW()), INDEX(Table2[Length], ROW()-ROWS(Table1[])))</f>
        <v>44</v>
      </c>
      <c r="J1531" cm="1">
        <f t="array" ref="J1531">IF(ROW()&lt;=ROWS(Table1[]), INDEX(Table1[Catch], ROW()), INDEX(Table2[Frequency], ROW()-ROWS(Table1[])))</f>
        <v>1</v>
      </c>
      <c r="K1531" t="str" cm="1">
        <f t="array" ref="K1531">IF(ROW()&lt;=ROWS(Table1[]), INDEX(Table1[Life Stage], ROW()), INDEX(Table2[Life Stage], ROW()-ROWS(Table1[])))</f>
        <v>Juvenile</v>
      </c>
      <c r="L1531" s="50" cm="1">
        <f t="array" ref="L1531">IF(ROW()&lt;=ROWS(Table1[]), INDEX(Table1[SalvageSum], ROW()), INDEX(Table2[SalvageSum], ROW()-ROWS(Table1[])))</f>
        <v>0</v>
      </c>
      <c r="M1531" s="50" cm="1">
        <f t="array" ref="M1531">IF(ROW()&lt;=ROWS(Table1[]), INDEX(Table1[ExpSalv], ROW()), INDEX(Table2[ExpSalv], ROW()-ROWS(Table1[])))</f>
        <v>0</v>
      </c>
      <c r="N1531" t="str" cm="1">
        <f t="array" ref="N1531">IF(ROW()&lt;=ROWS(Table1[]), INDEX(Table1[Agency], ROW()), INDEX(Table2[Agency], ROW()-ROWS(Table1[])))</f>
        <v>CDFW</v>
      </c>
      <c r="O1531" t="str" cm="1">
        <f t="array" ref="O1531">IF(ROW()&lt;=ROWS(Table1[]), INDEX(Table1[Notes], ROW()), INDEX(Table2[Comments], ROW()-ROWS(Table1[])))</f>
        <v>Frequency is adjusted length frequency</v>
      </c>
    </row>
    <row r="1532" spans="1:15" x14ac:dyDescent="0.25">
      <c r="A1532" t="str" cm="1">
        <f t="array" ref="A1532">IF(ROW()&lt;=ROWS(Table1[]), INDEX(Table1[SurveyNo], ROW()), INDEX(Table2[SurveyNo], ROW()-ROWS(Table1[])))</f>
        <v>October</v>
      </c>
      <c r="B1532" cm="1">
        <f t="array" ref="B1532">IF(ROW()&lt;=ROWS(Table1[]), INDEX(Table1[Date], ROW()), INDEX(Table2[Date], ROW()-ROWS(Table1[])))</f>
        <v>0</v>
      </c>
      <c r="C1532" cm="1">
        <f t="array" ref="C1532">IF(ROW()&lt;=ROWS(Table1[]), INDEX(Table1[SampleID], ROW()), INDEX(Table2[SampleID], ROW()-ROWS(Table1[])))</f>
        <v>0</v>
      </c>
      <c r="D1532" t="str" cm="1">
        <f t="array" ref="D1532">IF(ROW()&lt;=ROWS(Table1[]), INDEX(Table1[Survey], ROW()), INDEX(Table2[Survey], ROW()-ROWS(Table1[])))</f>
        <v>FMWT</v>
      </c>
      <c r="E1532" cm="1">
        <f t="array" ref="E1532">IF(ROW()&lt;=ROWS(Table1[]), INDEX(Table1[Station Code], ROW()), INDEX(Table2[Station], ROW()-ROWS(Table1[])))</f>
        <v>314</v>
      </c>
      <c r="F1532" t="str" cm="1">
        <f t="array" ref="F1532">IF(ROW()&lt;=ROWS(Table1[]), INDEX(Table1[Region], ROW()), INDEX(Table2[Region], ROW()-ROWS(Table1[])))</f>
        <v>NA</v>
      </c>
      <c r="G1532" cm="1">
        <f t="array" ref="G1532">IF(ROW()&lt;=ROWS(Table1[]), INDEX(Table1[Subregion], ROW()), INDEX(Table2[Subregion], ROW()-ROWS(Table1[])))</f>
        <v>0</v>
      </c>
      <c r="H1532" t="str" cm="1">
        <f t="array" ref="H1532">IF(ROW()&lt;=ROWS(Table1[]), INDEX(Table1[Stratum], ROW()), INDEX(Table2[Stratum], ROW()-ROWS(Table1[])))</f>
        <v>NA</v>
      </c>
      <c r="I1532" cm="1">
        <f t="array" ref="I1532">IF(ROW()&lt;=ROWS(Table1[]), INDEX(Table1[Fork Length], ROW()), INDEX(Table2[Length], ROW()-ROWS(Table1[])))</f>
        <v>63</v>
      </c>
      <c r="J1532" cm="1">
        <f t="array" ref="J1532">IF(ROW()&lt;=ROWS(Table1[]), INDEX(Table1[Catch], ROW()), INDEX(Table2[Frequency], ROW()-ROWS(Table1[])))</f>
        <v>1</v>
      </c>
      <c r="K1532" t="str" cm="1">
        <f t="array" ref="K1532">IF(ROW()&lt;=ROWS(Table1[]), INDEX(Table1[Life Stage], ROW()), INDEX(Table2[Life Stage], ROW()-ROWS(Table1[])))</f>
        <v>Juvenile</v>
      </c>
      <c r="L1532" s="50" cm="1">
        <f t="array" ref="L1532">IF(ROW()&lt;=ROWS(Table1[]), INDEX(Table1[SalvageSum], ROW()), INDEX(Table2[SalvageSum], ROW()-ROWS(Table1[])))</f>
        <v>0</v>
      </c>
      <c r="M1532" s="50" cm="1">
        <f t="array" ref="M1532">IF(ROW()&lt;=ROWS(Table1[]), INDEX(Table1[ExpSalv], ROW()), INDEX(Table2[ExpSalv], ROW()-ROWS(Table1[])))</f>
        <v>0</v>
      </c>
      <c r="N1532" t="str" cm="1">
        <f t="array" ref="N1532">IF(ROW()&lt;=ROWS(Table1[]), INDEX(Table1[Agency], ROW()), INDEX(Table2[Agency], ROW()-ROWS(Table1[])))</f>
        <v>CDFW</v>
      </c>
      <c r="O1532" t="str" cm="1">
        <f t="array" ref="O1532">IF(ROW()&lt;=ROWS(Table1[]), INDEX(Table1[Notes], ROW()), INDEX(Table2[Comments], ROW()-ROWS(Table1[])))</f>
        <v>Frequency is adjusted length frequency</v>
      </c>
    </row>
    <row r="1533" spans="1:15" x14ac:dyDescent="0.25">
      <c r="A1533" t="str" cm="1">
        <f t="array" ref="A1533">IF(ROW()&lt;=ROWS(Table1[]), INDEX(Table1[SurveyNo], ROW()), INDEX(Table2[SurveyNo], ROW()-ROWS(Table1[])))</f>
        <v>October</v>
      </c>
      <c r="B1533" cm="1">
        <f t="array" ref="B1533">IF(ROW()&lt;=ROWS(Table1[]), INDEX(Table1[Date], ROW()), INDEX(Table2[Date], ROW()-ROWS(Table1[])))</f>
        <v>0</v>
      </c>
      <c r="C1533" cm="1">
        <f t="array" ref="C1533">IF(ROW()&lt;=ROWS(Table1[]), INDEX(Table1[SampleID], ROW()), INDEX(Table2[SampleID], ROW()-ROWS(Table1[])))</f>
        <v>0</v>
      </c>
      <c r="D1533" t="str" cm="1">
        <f t="array" ref="D1533">IF(ROW()&lt;=ROWS(Table1[]), INDEX(Table1[Survey], ROW()), INDEX(Table2[Survey], ROW()-ROWS(Table1[])))</f>
        <v>FMWT</v>
      </c>
      <c r="E1533" cm="1">
        <f t="array" ref="E1533">IF(ROW()&lt;=ROWS(Table1[]), INDEX(Table1[Station Code], ROW()), INDEX(Table2[Station], ROW()-ROWS(Table1[])))</f>
        <v>314</v>
      </c>
      <c r="F1533" t="str" cm="1">
        <f t="array" ref="F1533">IF(ROW()&lt;=ROWS(Table1[]), INDEX(Table1[Region], ROW()), INDEX(Table2[Region], ROW()-ROWS(Table1[])))</f>
        <v>NA</v>
      </c>
      <c r="G1533" cm="1">
        <f t="array" ref="G1533">IF(ROW()&lt;=ROWS(Table1[]), INDEX(Table1[Subregion], ROW()), INDEX(Table2[Subregion], ROW()-ROWS(Table1[])))</f>
        <v>0</v>
      </c>
      <c r="H1533" t="str" cm="1">
        <f t="array" ref="H1533">IF(ROW()&lt;=ROWS(Table1[]), INDEX(Table1[Stratum], ROW()), INDEX(Table2[Stratum], ROW()-ROWS(Table1[])))</f>
        <v>NA</v>
      </c>
      <c r="I1533" cm="1">
        <f t="array" ref="I1533">IF(ROW()&lt;=ROWS(Table1[]), INDEX(Table1[Fork Length], ROW()), INDEX(Table2[Length], ROW()-ROWS(Table1[])))</f>
        <v>66</v>
      </c>
      <c r="J1533" cm="1">
        <f t="array" ref="J1533">IF(ROW()&lt;=ROWS(Table1[]), INDEX(Table1[Catch], ROW()), INDEX(Table2[Frequency], ROW()-ROWS(Table1[])))</f>
        <v>1</v>
      </c>
      <c r="K1533" t="str" cm="1">
        <f t="array" ref="K1533">IF(ROW()&lt;=ROWS(Table1[]), INDEX(Table1[Life Stage], ROW()), INDEX(Table2[Life Stage], ROW()-ROWS(Table1[])))</f>
        <v>Juvenile</v>
      </c>
      <c r="L1533" s="50" cm="1">
        <f t="array" ref="L1533">IF(ROW()&lt;=ROWS(Table1[]), INDEX(Table1[SalvageSum], ROW()), INDEX(Table2[SalvageSum], ROW()-ROWS(Table1[])))</f>
        <v>0</v>
      </c>
      <c r="M1533" s="50" cm="1">
        <f t="array" ref="M1533">IF(ROW()&lt;=ROWS(Table1[]), INDEX(Table1[ExpSalv], ROW()), INDEX(Table2[ExpSalv], ROW()-ROWS(Table1[])))</f>
        <v>0</v>
      </c>
      <c r="N1533" t="str" cm="1">
        <f t="array" ref="N1533">IF(ROW()&lt;=ROWS(Table1[]), INDEX(Table1[Agency], ROW()), INDEX(Table2[Agency], ROW()-ROWS(Table1[])))</f>
        <v>CDFW</v>
      </c>
      <c r="O1533" t="str" cm="1">
        <f t="array" ref="O1533">IF(ROW()&lt;=ROWS(Table1[]), INDEX(Table1[Notes], ROW()), INDEX(Table2[Comments], ROW()-ROWS(Table1[])))</f>
        <v>Frequency is adjusted length frequency</v>
      </c>
    </row>
    <row r="1534" spans="1:15" x14ac:dyDescent="0.25">
      <c r="A1534" t="str" cm="1">
        <f t="array" ref="A1534">IF(ROW()&lt;=ROWS(Table1[]), INDEX(Table1[SurveyNo], ROW()), INDEX(Table2[SurveyNo], ROW()-ROWS(Table1[])))</f>
        <v>October</v>
      </c>
      <c r="B1534" cm="1">
        <f t="array" ref="B1534">IF(ROW()&lt;=ROWS(Table1[]), INDEX(Table1[Date], ROW()), INDEX(Table2[Date], ROW()-ROWS(Table1[])))</f>
        <v>0</v>
      </c>
      <c r="C1534" cm="1">
        <f t="array" ref="C1534">IF(ROW()&lt;=ROWS(Table1[]), INDEX(Table1[SampleID], ROW()), INDEX(Table2[SampleID], ROW()-ROWS(Table1[])))</f>
        <v>0</v>
      </c>
      <c r="D1534" t="str" cm="1">
        <f t="array" ref="D1534">IF(ROW()&lt;=ROWS(Table1[]), INDEX(Table1[Survey], ROW()), INDEX(Table2[Survey], ROW()-ROWS(Table1[])))</f>
        <v>FMWT</v>
      </c>
      <c r="E1534" cm="1">
        <f t="array" ref="E1534">IF(ROW()&lt;=ROWS(Table1[]), INDEX(Table1[Station Code], ROW()), INDEX(Table2[Station], ROW()-ROWS(Table1[])))</f>
        <v>325</v>
      </c>
      <c r="F1534" t="str" cm="1">
        <f t="array" ref="F1534">IF(ROW()&lt;=ROWS(Table1[]), INDEX(Table1[Region], ROW()), INDEX(Table2[Region], ROW()-ROWS(Table1[])))</f>
        <v>Bay</v>
      </c>
      <c r="G1534" cm="1">
        <f t="array" ref="G1534">IF(ROW()&lt;=ROWS(Table1[]), INDEX(Table1[Subregion], ROW()), INDEX(Table2[Subregion], ROW()-ROWS(Table1[])))</f>
        <v>0</v>
      </c>
      <c r="H1534" t="str" cm="1">
        <f t="array" ref="H1534">IF(ROW()&lt;=ROWS(Table1[]), INDEX(Table1[Stratum], ROW()), INDEX(Table2[Stratum], ROW()-ROWS(Table1[])))</f>
        <v>Bay</v>
      </c>
      <c r="I1534" cm="1">
        <f t="array" ref="I1534">IF(ROW()&lt;=ROWS(Table1[]), INDEX(Table1[Fork Length], ROW()), INDEX(Table2[Length], ROW()-ROWS(Table1[])))</f>
        <v>54</v>
      </c>
      <c r="J1534" cm="1">
        <f t="array" ref="J1534">IF(ROW()&lt;=ROWS(Table1[]), INDEX(Table1[Catch], ROW()), INDEX(Table2[Frequency], ROW()-ROWS(Table1[])))</f>
        <v>2</v>
      </c>
      <c r="K1534" t="str" cm="1">
        <f t="array" ref="K1534">IF(ROW()&lt;=ROWS(Table1[]), INDEX(Table1[Life Stage], ROW()), INDEX(Table2[Life Stage], ROW()-ROWS(Table1[])))</f>
        <v>Juvenile</v>
      </c>
      <c r="L1534" s="50" cm="1">
        <f t="array" ref="L1534">IF(ROW()&lt;=ROWS(Table1[]), INDEX(Table1[SalvageSum], ROW()), INDEX(Table2[SalvageSum], ROW()-ROWS(Table1[])))</f>
        <v>0</v>
      </c>
      <c r="M1534" s="50" cm="1">
        <f t="array" ref="M1534">IF(ROW()&lt;=ROWS(Table1[]), INDEX(Table1[ExpSalv], ROW()), INDEX(Table2[ExpSalv], ROW()-ROWS(Table1[])))</f>
        <v>0</v>
      </c>
      <c r="N1534" t="str" cm="1">
        <f t="array" ref="N1534">IF(ROW()&lt;=ROWS(Table1[]), INDEX(Table1[Agency], ROW()), INDEX(Table2[Agency], ROW()-ROWS(Table1[])))</f>
        <v>CDFW</v>
      </c>
      <c r="O1534" t="str" cm="1">
        <f t="array" ref="O1534">IF(ROW()&lt;=ROWS(Table1[]), INDEX(Table1[Notes], ROW()), INDEX(Table2[Comments], ROW()-ROWS(Table1[])))</f>
        <v>Frequency is adjusted length frequency</v>
      </c>
    </row>
    <row r="1535" spans="1:15" x14ac:dyDescent="0.25">
      <c r="A1535" t="str" cm="1">
        <f t="array" ref="A1535">IF(ROW()&lt;=ROWS(Table1[]), INDEX(Table1[SurveyNo], ROW()), INDEX(Table2[SurveyNo], ROW()-ROWS(Table1[])))</f>
        <v>October</v>
      </c>
      <c r="B1535" cm="1">
        <f t="array" ref="B1535">IF(ROW()&lt;=ROWS(Table1[]), INDEX(Table1[Date], ROW()), INDEX(Table2[Date], ROW()-ROWS(Table1[])))</f>
        <v>0</v>
      </c>
      <c r="C1535" cm="1">
        <f t="array" ref="C1535">IF(ROW()&lt;=ROWS(Table1[]), INDEX(Table1[SampleID], ROW()), INDEX(Table2[SampleID], ROW()-ROWS(Table1[])))</f>
        <v>0</v>
      </c>
      <c r="D1535" t="str" cm="1">
        <f t="array" ref="D1535">IF(ROW()&lt;=ROWS(Table1[]), INDEX(Table1[Survey], ROW()), INDEX(Table2[Survey], ROW()-ROWS(Table1[])))</f>
        <v>FMWT</v>
      </c>
      <c r="E1535" cm="1">
        <f t="array" ref="E1535">IF(ROW()&lt;=ROWS(Table1[]), INDEX(Table1[Station Code], ROW()), INDEX(Table2[Station], ROW()-ROWS(Table1[])))</f>
        <v>325</v>
      </c>
      <c r="F1535" t="str" cm="1">
        <f t="array" ref="F1535">IF(ROW()&lt;=ROWS(Table1[]), INDEX(Table1[Region], ROW()), INDEX(Table2[Region], ROW()-ROWS(Table1[])))</f>
        <v>Bay</v>
      </c>
      <c r="G1535" cm="1">
        <f t="array" ref="G1535">IF(ROW()&lt;=ROWS(Table1[]), INDEX(Table1[Subregion], ROW()), INDEX(Table2[Subregion], ROW()-ROWS(Table1[])))</f>
        <v>0</v>
      </c>
      <c r="H1535" t="str" cm="1">
        <f t="array" ref="H1535">IF(ROW()&lt;=ROWS(Table1[]), INDEX(Table1[Stratum], ROW()), INDEX(Table2[Stratum], ROW()-ROWS(Table1[])))</f>
        <v>Bay</v>
      </c>
      <c r="I1535" cm="1">
        <f t="array" ref="I1535">IF(ROW()&lt;=ROWS(Table1[]), INDEX(Table1[Fork Length], ROW()), INDEX(Table2[Length], ROW()-ROWS(Table1[])))</f>
        <v>60</v>
      </c>
      <c r="J1535" cm="1">
        <f t="array" ref="J1535">IF(ROW()&lt;=ROWS(Table1[]), INDEX(Table1[Catch], ROW()), INDEX(Table2[Frequency], ROW()-ROWS(Table1[])))</f>
        <v>1</v>
      </c>
      <c r="K1535" t="str" cm="1">
        <f t="array" ref="K1535">IF(ROW()&lt;=ROWS(Table1[]), INDEX(Table1[Life Stage], ROW()), INDEX(Table2[Life Stage], ROW()-ROWS(Table1[])))</f>
        <v>Juvenile</v>
      </c>
      <c r="L1535" s="50" cm="1">
        <f t="array" ref="L1535">IF(ROW()&lt;=ROWS(Table1[]), INDEX(Table1[SalvageSum], ROW()), INDEX(Table2[SalvageSum], ROW()-ROWS(Table1[])))</f>
        <v>0</v>
      </c>
      <c r="M1535" s="50" cm="1">
        <f t="array" ref="M1535">IF(ROW()&lt;=ROWS(Table1[]), INDEX(Table1[ExpSalv], ROW()), INDEX(Table2[ExpSalv], ROW()-ROWS(Table1[])))</f>
        <v>0</v>
      </c>
      <c r="N1535" t="str" cm="1">
        <f t="array" ref="N1535">IF(ROW()&lt;=ROWS(Table1[]), INDEX(Table1[Agency], ROW()), INDEX(Table2[Agency], ROW()-ROWS(Table1[])))</f>
        <v>CDFW</v>
      </c>
      <c r="O1535" t="str" cm="1">
        <f t="array" ref="O1535">IF(ROW()&lt;=ROWS(Table1[]), INDEX(Table1[Notes], ROW()), INDEX(Table2[Comments], ROW()-ROWS(Table1[])))</f>
        <v>Frequency is adjusted length frequency</v>
      </c>
    </row>
    <row r="1536" spans="1:15" x14ac:dyDescent="0.25">
      <c r="A1536" t="str" cm="1">
        <f t="array" ref="A1536">IF(ROW()&lt;=ROWS(Table1[]), INDEX(Table1[SurveyNo], ROW()), INDEX(Table2[SurveyNo], ROW()-ROWS(Table1[])))</f>
        <v>October</v>
      </c>
      <c r="B1536" cm="1">
        <f t="array" ref="B1536">IF(ROW()&lt;=ROWS(Table1[]), INDEX(Table1[Date], ROW()), INDEX(Table2[Date], ROW()-ROWS(Table1[])))</f>
        <v>0</v>
      </c>
      <c r="C1536" cm="1">
        <f t="array" ref="C1536">IF(ROW()&lt;=ROWS(Table1[]), INDEX(Table1[SampleID], ROW()), INDEX(Table2[SampleID], ROW()-ROWS(Table1[])))</f>
        <v>0</v>
      </c>
      <c r="D1536" t="str" cm="1">
        <f t="array" ref="D1536">IF(ROW()&lt;=ROWS(Table1[]), INDEX(Table1[Survey], ROW()), INDEX(Table2[Survey], ROW()-ROWS(Table1[])))</f>
        <v>FMWT</v>
      </c>
      <c r="E1536" cm="1">
        <f t="array" ref="E1536">IF(ROW()&lt;=ROWS(Table1[]), INDEX(Table1[Station Code], ROW()), INDEX(Table2[Station], ROW()-ROWS(Table1[])))</f>
        <v>335</v>
      </c>
      <c r="F1536" t="str" cm="1">
        <f t="array" ref="F1536">IF(ROW()&lt;=ROWS(Table1[]), INDEX(Table1[Region], ROW()), INDEX(Table2[Region], ROW()-ROWS(Table1[])))</f>
        <v>Far West</v>
      </c>
      <c r="G1536" cm="1">
        <f t="array" ref="G1536">IF(ROW()&lt;=ROWS(Table1[]), INDEX(Table1[Subregion], ROW()), INDEX(Table2[Subregion], ROW()-ROWS(Table1[])))</f>
        <v>0</v>
      </c>
      <c r="H1536" t="str" cm="1">
        <f t="array" ref="H1536">IF(ROW()&lt;=ROWS(Table1[]), INDEX(Table1[Stratum], ROW()), INDEX(Table2[Stratum], ROW()-ROWS(Table1[])))</f>
        <v>Western Delta</v>
      </c>
      <c r="I1536" cm="1">
        <f t="array" ref="I1536">IF(ROW()&lt;=ROWS(Table1[]), INDEX(Table1[Fork Length], ROW()), INDEX(Table2[Length], ROW()-ROWS(Table1[])))</f>
        <v>55</v>
      </c>
      <c r="J1536" cm="1">
        <f t="array" ref="J1536">IF(ROW()&lt;=ROWS(Table1[]), INDEX(Table1[Catch], ROW()), INDEX(Table2[Frequency], ROW()-ROWS(Table1[])))</f>
        <v>1</v>
      </c>
      <c r="K1536" t="str" cm="1">
        <f t="array" ref="K1536">IF(ROW()&lt;=ROWS(Table1[]), INDEX(Table1[Life Stage], ROW()), INDEX(Table2[Life Stage], ROW()-ROWS(Table1[])))</f>
        <v>Juvenile</v>
      </c>
      <c r="L1536" s="50" cm="1">
        <f t="array" ref="L1536">IF(ROW()&lt;=ROWS(Table1[]), INDEX(Table1[SalvageSum], ROW()), INDEX(Table2[SalvageSum], ROW()-ROWS(Table1[])))</f>
        <v>0</v>
      </c>
      <c r="M1536" s="50" cm="1">
        <f t="array" ref="M1536">IF(ROW()&lt;=ROWS(Table1[]), INDEX(Table1[ExpSalv], ROW()), INDEX(Table2[ExpSalv], ROW()-ROWS(Table1[])))</f>
        <v>0</v>
      </c>
      <c r="N1536" t="str" cm="1">
        <f t="array" ref="N1536">IF(ROW()&lt;=ROWS(Table1[]), INDEX(Table1[Agency], ROW()), INDEX(Table2[Agency], ROW()-ROWS(Table1[])))</f>
        <v>CDFW</v>
      </c>
      <c r="O1536" t="str" cm="1">
        <f t="array" ref="O1536">IF(ROW()&lt;=ROWS(Table1[]), INDEX(Table1[Notes], ROW()), INDEX(Table2[Comments], ROW()-ROWS(Table1[])))</f>
        <v>Frequency is adjusted length frequency</v>
      </c>
    </row>
    <row r="1537" spans="1:15" x14ac:dyDescent="0.25">
      <c r="A1537" t="str" cm="1">
        <f t="array" ref="A1537">IF(ROW()&lt;=ROWS(Table1[]), INDEX(Table1[SurveyNo], ROW()), INDEX(Table2[SurveyNo], ROW()-ROWS(Table1[])))</f>
        <v>October</v>
      </c>
      <c r="B1537" cm="1">
        <f t="array" ref="B1537">IF(ROW()&lt;=ROWS(Table1[]), INDEX(Table1[Date], ROW()), INDEX(Table2[Date], ROW()-ROWS(Table1[])))</f>
        <v>0</v>
      </c>
      <c r="C1537" cm="1">
        <f t="array" ref="C1537">IF(ROW()&lt;=ROWS(Table1[]), INDEX(Table1[SampleID], ROW()), INDEX(Table2[SampleID], ROW()-ROWS(Table1[])))</f>
        <v>0</v>
      </c>
      <c r="D1537" t="str" cm="1">
        <f t="array" ref="D1537">IF(ROW()&lt;=ROWS(Table1[]), INDEX(Table1[Survey], ROW()), INDEX(Table2[Survey], ROW()-ROWS(Table1[])))</f>
        <v>FMWT</v>
      </c>
      <c r="E1537" cm="1">
        <f t="array" ref="E1537">IF(ROW()&lt;=ROWS(Table1[]), INDEX(Table1[Station Code], ROW()), INDEX(Table2[Station], ROW()-ROWS(Table1[])))</f>
        <v>335</v>
      </c>
      <c r="F1537" t="str" cm="1">
        <f t="array" ref="F1537">IF(ROW()&lt;=ROWS(Table1[]), INDEX(Table1[Region], ROW()), INDEX(Table2[Region], ROW()-ROWS(Table1[])))</f>
        <v>Far West</v>
      </c>
      <c r="G1537" cm="1">
        <f t="array" ref="G1537">IF(ROW()&lt;=ROWS(Table1[]), INDEX(Table1[Subregion], ROW()), INDEX(Table2[Subregion], ROW()-ROWS(Table1[])))</f>
        <v>0</v>
      </c>
      <c r="H1537" t="str" cm="1">
        <f t="array" ref="H1537">IF(ROW()&lt;=ROWS(Table1[]), INDEX(Table1[Stratum], ROW()), INDEX(Table2[Stratum], ROW()-ROWS(Table1[])))</f>
        <v>Western Delta</v>
      </c>
      <c r="I1537" cm="1">
        <f t="array" ref="I1537">IF(ROW()&lt;=ROWS(Table1[]), INDEX(Table1[Fork Length], ROW()), INDEX(Table2[Length], ROW()-ROWS(Table1[])))</f>
        <v>59</v>
      </c>
      <c r="J1537" cm="1">
        <f t="array" ref="J1537">IF(ROW()&lt;=ROWS(Table1[]), INDEX(Table1[Catch], ROW()), INDEX(Table2[Frequency], ROW()-ROWS(Table1[])))</f>
        <v>1</v>
      </c>
      <c r="K1537" t="str" cm="1">
        <f t="array" ref="K1537">IF(ROW()&lt;=ROWS(Table1[]), INDEX(Table1[Life Stage], ROW()), INDEX(Table2[Life Stage], ROW()-ROWS(Table1[])))</f>
        <v>Juvenile</v>
      </c>
      <c r="L1537" s="50" cm="1">
        <f t="array" ref="L1537">IF(ROW()&lt;=ROWS(Table1[]), INDEX(Table1[SalvageSum], ROW()), INDEX(Table2[SalvageSum], ROW()-ROWS(Table1[])))</f>
        <v>0</v>
      </c>
      <c r="M1537" s="50" cm="1">
        <f t="array" ref="M1537">IF(ROW()&lt;=ROWS(Table1[]), INDEX(Table1[ExpSalv], ROW()), INDEX(Table2[ExpSalv], ROW()-ROWS(Table1[])))</f>
        <v>0</v>
      </c>
      <c r="N1537" t="str" cm="1">
        <f t="array" ref="N1537">IF(ROW()&lt;=ROWS(Table1[]), INDEX(Table1[Agency], ROW()), INDEX(Table2[Agency], ROW()-ROWS(Table1[])))</f>
        <v>CDFW</v>
      </c>
      <c r="O1537" t="str" cm="1">
        <f t="array" ref="O1537">IF(ROW()&lt;=ROWS(Table1[]), INDEX(Table1[Notes], ROW()), INDEX(Table2[Comments], ROW()-ROWS(Table1[])))</f>
        <v>Frequency is adjusted length frequency</v>
      </c>
    </row>
    <row r="1538" spans="1:15" x14ac:dyDescent="0.25">
      <c r="A1538" t="str" cm="1">
        <f t="array" ref="A1538">IF(ROW()&lt;=ROWS(Table1[]), INDEX(Table1[SurveyNo], ROW()), INDEX(Table2[SurveyNo], ROW()-ROWS(Table1[])))</f>
        <v>October</v>
      </c>
      <c r="B1538" cm="1">
        <f t="array" ref="B1538">IF(ROW()&lt;=ROWS(Table1[]), INDEX(Table1[Date], ROW()), INDEX(Table2[Date], ROW()-ROWS(Table1[])))</f>
        <v>0</v>
      </c>
      <c r="C1538" cm="1">
        <f t="array" ref="C1538">IF(ROW()&lt;=ROWS(Table1[]), INDEX(Table1[SampleID], ROW()), INDEX(Table2[SampleID], ROW()-ROWS(Table1[])))</f>
        <v>0</v>
      </c>
      <c r="D1538" t="str" cm="1">
        <f t="array" ref="D1538">IF(ROW()&lt;=ROWS(Table1[]), INDEX(Table1[Survey], ROW()), INDEX(Table2[Survey], ROW()-ROWS(Table1[])))</f>
        <v>FMWT</v>
      </c>
      <c r="E1538" cm="1">
        <f t="array" ref="E1538">IF(ROW()&lt;=ROWS(Table1[]), INDEX(Table1[Station Code], ROW()), INDEX(Table2[Station], ROW()-ROWS(Table1[])))</f>
        <v>416</v>
      </c>
      <c r="F1538" t="str" cm="1">
        <f t="array" ref="F1538">IF(ROW()&lt;=ROWS(Table1[]), INDEX(Table1[Region], ROW()), INDEX(Table2[Region], ROW()-ROWS(Table1[])))</f>
        <v>Far West</v>
      </c>
      <c r="G1538" cm="1">
        <f t="array" ref="G1538">IF(ROW()&lt;=ROWS(Table1[]), INDEX(Table1[Subregion], ROW()), INDEX(Table2[Subregion], ROW()-ROWS(Table1[])))</f>
        <v>0</v>
      </c>
      <c r="H1538" t="str" cm="1">
        <f t="array" ref="H1538">IF(ROW()&lt;=ROWS(Table1[]), INDEX(Table1[Stratum], ROW()), INDEX(Table2[Stratum], ROW()-ROWS(Table1[])))</f>
        <v>Suisun Bay</v>
      </c>
      <c r="I1538" cm="1">
        <f t="array" ref="I1538">IF(ROW()&lt;=ROWS(Table1[]), INDEX(Table1[Fork Length], ROW()), INDEX(Table2[Length], ROW()-ROWS(Table1[])))</f>
        <v>60</v>
      </c>
      <c r="J1538" cm="1">
        <f t="array" ref="J1538">IF(ROW()&lt;=ROWS(Table1[]), INDEX(Table1[Catch], ROW()), INDEX(Table2[Frequency], ROW()-ROWS(Table1[])))</f>
        <v>1</v>
      </c>
      <c r="K1538" t="str" cm="1">
        <f t="array" ref="K1538">IF(ROW()&lt;=ROWS(Table1[]), INDEX(Table1[Life Stage], ROW()), INDEX(Table2[Life Stage], ROW()-ROWS(Table1[])))</f>
        <v>Juvenile</v>
      </c>
      <c r="L1538" s="50" cm="1">
        <f t="array" ref="L1538">IF(ROW()&lt;=ROWS(Table1[]), INDEX(Table1[SalvageSum], ROW()), INDEX(Table2[SalvageSum], ROW()-ROWS(Table1[])))</f>
        <v>0</v>
      </c>
      <c r="M1538" s="50" cm="1">
        <f t="array" ref="M1538">IF(ROW()&lt;=ROWS(Table1[]), INDEX(Table1[ExpSalv], ROW()), INDEX(Table2[ExpSalv], ROW()-ROWS(Table1[])))</f>
        <v>0</v>
      </c>
      <c r="N1538" t="str" cm="1">
        <f t="array" ref="N1538">IF(ROW()&lt;=ROWS(Table1[]), INDEX(Table1[Agency], ROW()), INDEX(Table2[Agency], ROW()-ROWS(Table1[])))</f>
        <v>CDFW</v>
      </c>
      <c r="O1538" t="str" cm="1">
        <f t="array" ref="O1538">IF(ROW()&lt;=ROWS(Table1[]), INDEX(Table1[Notes], ROW()), INDEX(Table2[Comments], ROW()-ROWS(Table1[])))</f>
        <v>Frequency is adjusted length frequency</v>
      </c>
    </row>
    <row r="1539" spans="1:15" x14ac:dyDescent="0.25">
      <c r="A1539" t="str" cm="1">
        <f t="array" ref="A1539">IF(ROW()&lt;=ROWS(Table1[]), INDEX(Table1[SurveyNo], ROW()), INDEX(Table2[SurveyNo], ROW()-ROWS(Table1[])))</f>
        <v>October</v>
      </c>
      <c r="B1539" cm="1">
        <f t="array" ref="B1539">IF(ROW()&lt;=ROWS(Table1[]), INDEX(Table1[Date], ROW()), INDEX(Table2[Date], ROW()-ROWS(Table1[])))</f>
        <v>0</v>
      </c>
      <c r="C1539" cm="1">
        <f t="array" ref="C1539">IF(ROW()&lt;=ROWS(Table1[]), INDEX(Table1[SampleID], ROW()), INDEX(Table2[SampleID], ROW()-ROWS(Table1[])))</f>
        <v>0</v>
      </c>
      <c r="D1539" t="str" cm="1">
        <f t="array" ref="D1539">IF(ROW()&lt;=ROWS(Table1[]), INDEX(Table1[Survey], ROW()), INDEX(Table2[Survey], ROW()-ROWS(Table1[])))</f>
        <v>FMWT</v>
      </c>
      <c r="E1539" cm="1">
        <f t="array" ref="E1539">IF(ROW()&lt;=ROWS(Table1[]), INDEX(Table1[Station Code], ROW()), INDEX(Table2[Station], ROW()-ROWS(Table1[])))</f>
        <v>418</v>
      </c>
      <c r="F1539" t="str" cm="1">
        <f t="array" ref="F1539">IF(ROW()&lt;=ROWS(Table1[]), INDEX(Table1[Region], ROW()), INDEX(Table2[Region], ROW()-ROWS(Table1[])))</f>
        <v>Far West</v>
      </c>
      <c r="G1539" cm="1">
        <f t="array" ref="G1539">IF(ROW()&lt;=ROWS(Table1[]), INDEX(Table1[Subregion], ROW()), INDEX(Table2[Subregion], ROW()-ROWS(Table1[])))</f>
        <v>0</v>
      </c>
      <c r="H1539" t="str" cm="1">
        <f t="array" ref="H1539">IF(ROW()&lt;=ROWS(Table1[]), INDEX(Table1[Stratum], ROW()), INDEX(Table2[Stratum], ROW()-ROWS(Table1[])))</f>
        <v>Suisun Bay</v>
      </c>
      <c r="I1539" cm="1">
        <f t="array" ref="I1539">IF(ROW()&lt;=ROWS(Table1[]), INDEX(Table1[Fork Length], ROW()), INDEX(Table2[Length], ROW()-ROWS(Table1[])))</f>
        <v>60</v>
      </c>
      <c r="J1539" cm="1">
        <f t="array" ref="J1539">IF(ROW()&lt;=ROWS(Table1[]), INDEX(Table1[Catch], ROW()), INDEX(Table2[Frequency], ROW()-ROWS(Table1[])))</f>
        <v>1</v>
      </c>
      <c r="K1539" t="str" cm="1">
        <f t="array" ref="K1539">IF(ROW()&lt;=ROWS(Table1[]), INDEX(Table1[Life Stage], ROW()), INDEX(Table2[Life Stage], ROW()-ROWS(Table1[])))</f>
        <v>Juvenile</v>
      </c>
      <c r="L1539" s="50" cm="1">
        <f t="array" ref="L1539">IF(ROW()&lt;=ROWS(Table1[]), INDEX(Table1[SalvageSum], ROW()), INDEX(Table2[SalvageSum], ROW()-ROWS(Table1[])))</f>
        <v>0</v>
      </c>
      <c r="M1539" s="50" cm="1">
        <f t="array" ref="M1539">IF(ROW()&lt;=ROWS(Table1[]), INDEX(Table1[ExpSalv], ROW()), INDEX(Table2[ExpSalv], ROW()-ROWS(Table1[])))</f>
        <v>0</v>
      </c>
      <c r="N1539" t="str" cm="1">
        <f t="array" ref="N1539">IF(ROW()&lt;=ROWS(Table1[]), INDEX(Table1[Agency], ROW()), INDEX(Table2[Agency], ROW()-ROWS(Table1[])))</f>
        <v>CDFW</v>
      </c>
      <c r="O1539" t="str" cm="1">
        <f t="array" ref="O1539">IF(ROW()&lt;=ROWS(Table1[]), INDEX(Table1[Notes], ROW()), INDEX(Table2[Comments], ROW()-ROWS(Table1[])))</f>
        <v>Frequency is adjusted length frequency</v>
      </c>
    </row>
    <row r="1540" spans="1:15" x14ac:dyDescent="0.25">
      <c r="A1540" t="str" cm="1">
        <f t="array" ref="A1540">IF(ROW()&lt;=ROWS(Table1[]), INDEX(Table1[SurveyNo], ROW()), INDEX(Table2[SurveyNo], ROW()-ROWS(Table1[])))</f>
        <v>October</v>
      </c>
      <c r="B1540" cm="1">
        <f t="array" ref="B1540">IF(ROW()&lt;=ROWS(Table1[]), INDEX(Table1[Date], ROW()), INDEX(Table2[Date], ROW()-ROWS(Table1[])))</f>
        <v>0</v>
      </c>
      <c r="C1540" cm="1">
        <f t="array" ref="C1540">IF(ROW()&lt;=ROWS(Table1[]), INDEX(Table1[SampleID], ROW()), INDEX(Table2[SampleID], ROW()-ROWS(Table1[])))</f>
        <v>0</v>
      </c>
      <c r="D1540" t="str" cm="1">
        <f t="array" ref="D1540">IF(ROW()&lt;=ROWS(Table1[]), INDEX(Table1[Survey], ROW()), INDEX(Table2[Survey], ROW()-ROWS(Table1[])))</f>
        <v>FMWT</v>
      </c>
      <c r="E1540" cm="1">
        <f t="array" ref="E1540">IF(ROW()&lt;=ROWS(Table1[]), INDEX(Table1[Station Code], ROW()), INDEX(Table2[Station], ROW()-ROWS(Table1[])))</f>
        <v>519</v>
      </c>
      <c r="F1540" t="str" cm="1">
        <f t="array" ref="F1540">IF(ROW()&lt;=ROWS(Table1[]), INDEX(Table1[Region], ROW()), INDEX(Table2[Region], ROW()-ROWS(Table1[])))</f>
        <v>West</v>
      </c>
      <c r="G1540" cm="1">
        <f t="array" ref="G1540">IF(ROW()&lt;=ROWS(Table1[]), INDEX(Table1[Subregion], ROW()), INDEX(Table2[Subregion], ROW()-ROWS(Table1[])))</f>
        <v>0</v>
      </c>
      <c r="H1540" t="str" cm="1">
        <f t="array" ref="H1540">IF(ROW()&lt;=ROWS(Table1[]), INDEX(Table1[Stratum], ROW()), INDEX(Table2[Stratum], ROW()-ROWS(Table1[])))</f>
        <v>Suisun Bay</v>
      </c>
      <c r="I1540" cm="1">
        <f t="array" ref="I1540">IF(ROW()&lt;=ROWS(Table1[]), INDEX(Table1[Fork Length], ROW()), INDEX(Table2[Length], ROW()-ROWS(Table1[])))</f>
        <v>58</v>
      </c>
      <c r="J1540" cm="1">
        <f t="array" ref="J1540">IF(ROW()&lt;=ROWS(Table1[]), INDEX(Table1[Catch], ROW()), INDEX(Table2[Frequency], ROW()-ROWS(Table1[])))</f>
        <v>1</v>
      </c>
      <c r="K1540" t="str" cm="1">
        <f t="array" ref="K1540">IF(ROW()&lt;=ROWS(Table1[]), INDEX(Table1[Life Stage], ROW()), INDEX(Table2[Life Stage], ROW()-ROWS(Table1[])))</f>
        <v>Juvenile</v>
      </c>
      <c r="L1540" s="50" cm="1">
        <f t="array" ref="L1540">IF(ROW()&lt;=ROWS(Table1[]), INDEX(Table1[SalvageSum], ROW()), INDEX(Table2[SalvageSum], ROW()-ROWS(Table1[])))</f>
        <v>0</v>
      </c>
      <c r="M1540" s="50" cm="1">
        <f t="array" ref="M1540">IF(ROW()&lt;=ROWS(Table1[]), INDEX(Table1[ExpSalv], ROW()), INDEX(Table2[ExpSalv], ROW()-ROWS(Table1[])))</f>
        <v>0</v>
      </c>
      <c r="N1540" t="str" cm="1">
        <f t="array" ref="N1540">IF(ROW()&lt;=ROWS(Table1[]), INDEX(Table1[Agency], ROW()), INDEX(Table2[Agency], ROW()-ROWS(Table1[])))</f>
        <v>CDFW</v>
      </c>
      <c r="O1540" t="str" cm="1">
        <f t="array" ref="O1540">IF(ROW()&lt;=ROWS(Table1[]), INDEX(Table1[Notes], ROW()), INDEX(Table2[Comments], ROW()-ROWS(Table1[])))</f>
        <v>Frequency is adjusted length frequency</v>
      </c>
    </row>
    <row r="1541" spans="1:15" x14ac:dyDescent="0.25">
      <c r="A1541" t="str" cm="1">
        <f t="array" ref="A1541">IF(ROW()&lt;=ROWS(Table1[]), INDEX(Table1[SurveyNo], ROW()), INDEX(Table2[SurveyNo], ROW()-ROWS(Table1[])))</f>
        <v>November</v>
      </c>
      <c r="B1541" cm="1">
        <f t="array" ref="B1541">IF(ROW()&lt;=ROWS(Table1[]), INDEX(Table1[Date], ROW()), INDEX(Table2[Date], ROW()-ROWS(Table1[])))</f>
        <v>0</v>
      </c>
      <c r="C1541" cm="1">
        <f t="array" ref="C1541">IF(ROW()&lt;=ROWS(Table1[]), INDEX(Table1[SampleID], ROW()), INDEX(Table2[SampleID], ROW()-ROWS(Table1[])))</f>
        <v>0</v>
      </c>
      <c r="D1541" t="str" cm="1">
        <f t="array" ref="D1541">IF(ROW()&lt;=ROWS(Table1[]), INDEX(Table1[Survey], ROW()), INDEX(Table2[Survey], ROW()-ROWS(Table1[])))</f>
        <v>FMWT</v>
      </c>
      <c r="E1541" cm="1">
        <f t="array" ref="E1541">IF(ROW()&lt;=ROWS(Table1[]), INDEX(Table1[Station Code], ROW()), INDEX(Table2[Station], ROW()-ROWS(Table1[])))</f>
        <v>322</v>
      </c>
      <c r="F1541" t="str" cm="1">
        <f t="array" ref="F1541">IF(ROW()&lt;=ROWS(Table1[]), INDEX(Table1[Region], ROW()), INDEX(Table2[Region], ROW()-ROWS(Table1[])))</f>
        <v>Bay</v>
      </c>
      <c r="G1541" cm="1">
        <f t="array" ref="G1541">IF(ROW()&lt;=ROWS(Table1[]), INDEX(Table1[Subregion], ROW()), INDEX(Table2[Subregion], ROW()-ROWS(Table1[])))</f>
        <v>0</v>
      </c>
      <c r="H1541" t="str" cm="1">
        <f t="array" ref="H1541">IF(ROW()&lt;=ROWS(Table1[]), INDEX(Table1[Stratum], ROW()), INDEX(Table2[Stratum], ROW()-ROWS(Table1[])))</f>
        <v>Bay</v>
      </c>
      <c r="I1541" cm="1">
        <f t="array" ref="I1541">IF(ROW()&lt;=ROWS(Table1[]), INDEX(Table1[Fork Length], ROW()), INDEX(Table2[Length], ROW()-ROWS(Table1[])))</f>
        <v>53</v>
      </c>
      <c r="J1541" cm="1">
        <f t="array" ref="J1541">IF(ROW()&lt;=ROWS(Table1[]), INDEX(Table1[Catch], ROW()), INDEX(Table2[Frequency], ROW()-ROWS(Table1[])))</f>
        <v>1</v>
      </c>
      <c r="K1541" t="str" cm="1">
        <f t="array" ref="K1541">IF(ROW()&lt;=ROWS(Table1[]), INDEX(Table1[Life Stage], ROW()), INDEX(Table2[Life Stage], ROW()-ROWS(Table1[])))</f>
        <v>Juvenile</v>
      </c>
      <c r="L1541" s="50" cm="1">
        <f t="array" ref="L1541">IF(ROW()&lt;=ROWS(Table1[]), INDEX(Table1[SalvageSum], ROW()), INDEX(Table2[SalvageSum], ROW()-ROWS(Table1[])))</f>
        <v>0</v>
      </c>
      <c r="M1541" s="50" cm="1">
        <f t="array" ref="M1541">IF(ROW()&lt;=ROWS(Table1[]), INDEX(Table1[ExpSalv], ROW()), INDEX(Table2[ExpSalv], ROW()-ROWS(Table1[])))</f>
        <v>0</v>
      </c>
      <c r="N1541" t="str" cm="1">
        <f t="array" ref="N1541">IF(ROW()&lt;=ROWS(Table1[]), INDEX(Table1[Agency], ROW()), INDEX(Table2[Agency], ROW()-ROWS(Table1[])))</f>
        <v>CDFW</v>
      </c>
      <c r="O1541" t="str" cm="1">
        <f t="array" ref="O1541">IF(ROW()&lt;=ROWS(Table1[]), INDEX(Table1[Notes], ROW()), INDEX(Table2[Comments], ROW()-ROWS(Table1[])))</f>
        <v>Frequency is adjusted length frequency</v>
      </c>
    </row>
    <row r="1542" spans="1:15" x14ac:dyDescent="0.25">
      <c r="A1542" t="str" cm="1">
        <f t="array" ref="A1542">IF(ROW()&lt;=ROWS(Table1[]), INDEX(Table1[SurveyNo], ROW()), INDEX(Table2[SurveyNo], ROW()-ROWS(Table1[])))</f>
        <v>November</v>
      </c>
      <c r="B1542" cm="1">
        <f t="array" ref="B1542">IF(ROW()&lt;=ROWS(Table1[]), INDEX(Table1[Date], ROW()), INDEX(Table2[Date], ROW()-ROWS(Table1[])))</f>
        <v>0</v>
      </c>
      <c r="C1542" cm="1">
        <f t="array" ref="C1542">IF(ROW()&lt;=ROWS(Table1[]), INDEX(Table1[SampleID], ROW()), INDEX(Table2[SampleID], ROW()-ROWS(Table1[])))</f>
        <v>0</v>
      </c>
      <c r="D1542" t="str" cm="1">
        <f t="array" ref="D1542">IF(ROW()&lt;=ROWS(Table1[]), INDEX(Table1[Survey], ROW()), INDEX(Table2[Survey], ROW()-ROWS(Table1[])))</f>
        <v>FMWT</v>
      </c>
      <c r="E1542" cm="1">
        <f t="array" ref="E1542">IF(ROW()&lt;=ROWS(Table1[]), INDEX(Table1[Station Code], ROW()), INDEX(Table2[Station], ROW()-ROWS(Table1[])))</f>
        <v>336</v>
      </c>
      <c r="F1542" t="str" cm="1">
        <f t="array" ref="F1542">IF(ROW()&lt;=ROWS(Table1[]), INDEX(Table1[Region], ROW()), INDEX(Table2[Region], ROW()-ROWS(Table1[])))</f>
        <v>Far West</v>
      </c>
      <c r="G1542" cm="1">
        <f t="array" ref="G1542">IF(ROW()&lt;=ROWS(Table1[]), INDEX(Table1[Subregion], ROW()), INDEX(Table2[Subregion], ROW()-ROWS(Table1[])))</f>
        <v>0</v>
      </c>
      <c r="H1542" t="str" cm="1">
        <f t="array" ref="H1542">IF(ROW()&lt;=ROWS(Table1[]), INDEX(Table1[Stratum], ROW()), INDEX(Table2[Stratum], ROW()-ROWS(Table1[])))</f>
        <v>Western Delta</v>
      </c>
      <c r="I1542" cm="1">
        <f t="array" ref="I1542">IF(ROW()&lt;=ROWS(Table1[]), INDEX(Table1[Fork Length], ROW()), INDEX(Table2[Length], ROW()-ROWS(Table1[])))</f>
        <v>59</v>
      </c>
      <c r="J1542" cm="1">
        <f t="array" ref="J1542">IF(ROW()&lt;=ROWS(Table1[]), INDEX(Table1[Catch], ROW()), INDEX(Table2[Frequency], ROW()-ROWS(Table1[])))</f>
        <v>1</v>
      </c>
      <c r="K1542" t="str" cm="1">
        <f t="array" ref="K1542">IF(ROW()&lt;=ROWS(Table1[]), INDEX(Table1[Life Stage], ROW()), INDEX(Table2[Life Stage], ROW()-ROWS(Table1[])))</f>
        <v>Juvenile</v>
      </c>
      <c r="L1542" s="50" cm="1">
        <f t="array" ref="L1542">IF(ROW()&lt;=ROWS(Table1[]), INDEX(Table1[SalvageSum], ROW()), INDEX(Table2[SalvageSum], ROW()-ROWS(Table1[])))</f>
        <v>0</v>
      </c>
      <c r="M1542" s="50" cm="1">
        <f t="array" ref="M1542">IF(ROW()&lt;=ROWS(Table1[]), INDEX(Table1[ExpSalv], ROW()), INDEX(Table2[ExpSalv], ROW()-ROWS(Table1[])))</f>
        <v>0</v>
      </c>
      <c r="N1542" t="str" cm="1">
        <f t="array" ref="N1542">IF(ROW()&lt;=ROWS(Table1[]), INDEX(Table1[Agency], ROW()), INDEX(Table2[Agency], ROW()-ROWS(Table1[])))</f>
        <v>CDFW</v>
      </c>
      <c r="O1542" t="str" cm="1">
        <f t="array" ref="O1542">IF(ROW()&lt;=ROWS(Table1[]), INDEX(Table1[Notes], ROW()), INDEX(Table2[Comments], ROW()-ROWS(Table1[])))</f>
        <v>Frequency is adjusted length frequency</v>
      </c>
    </row>
    <row r="1543" spans="1:15" x14ac:dyDescent="0.25">
      <c r="A1543" t="str" cm="1">
        <f t="array" ref="A1543">IF(ROW()&lt;=ROWS(Table1[]), INDEX(Table1[SurveyNo], ROW()), INDEX(Table2[SurveyNo], ROW()-ROWS(Table1[])))</f>
        <v>November</v>
      </c>
      <c r="B1543" cm="1">
        <f t="array" ref="B1543">IF(ROW()&lt;=ROWS(Table1[]), INDEX(Table1[Date], ROW()), INDEX(Table2[Date], ROW()-ROWS(Table1[])))</f>
        <v>0</v>
      </c>
      <c r="C1543" cm="1">
        <f t="array" ref="C1543">IF(ROW()&lt;=ROWS(Table1[]), INDEX(Table1[SampleID], ROW()), INDEX(Table2[SampleID], ROW()-ROWS(Table1[])))</f>
        <v>0</v>
      </c>
      <c r="D1543" t="str" cm="1">
        <f t="array" ref="D1543">IF(ROW()&lt;=ROWS(Table1[]), INDEX(Table1[Survey], ROW()), INDEX(Table2[Survey], ROW()-ROWS(Table1[])))</f>
        <v>FMWT</v>
      </c>
      <c r="E1543" cm="1">
        <f t="array" ref="E1543">IF(ROW()&lt;=ROWS(Table1[]), INDEX(Table1[Station Code], ROW()), INDEX(Table2[Station], ROW()-ROWS(Table1[])))</f>
        <v>337</v>
      </c>
      <c r="F1543" t="str" cm="1">
        <f t="array" ref="F1543">IF(ROW()&lt;=ROWS(Table1[]), INDEX(Table1[Region], ROW()), INDEX(Table2[Region], ROW()-ROWS(Table1[])))</f>
        <v>Far West</v>
      </c>
      <c r="G1543" cm="1">
        <f t="array" ref="G1543">IF(ROW()&lt;=ROWS(Table1[]), INDEX(Table1[Subregion], ROW()), INDEX(Table2[Subregion], ROW()-ROWS(Table1[])))</f>
        <v>0</v>
      </c>
      <c r="H1543" t="str" cm="1">
        <f t="array" ref="H1543">IF(ROW()&lt;=ROWS(Table1[]), INDEX(Table1[Stratum], ROW()), INDEX(Table2[Stratum], ROW()-ROWS(Table1[])))</f>
        <v>Western Delta</v>
      </c>
      <c r="I1543" cm="1">
        <f t="array" ref="I1543">IF(ROW()&lt;=ROWS(Table1[]), INDEX(Table1[Fork Length], ROW()), INDEX(Table2[Length], ROW()-ROWS(Table1[])))</f>
        <v>62</v>
      </c>
      <c r="J1543" cm="1">
        <f t="array" ref="J1543">IF(ROW()&lt;=ROWS(Table1[]), INDEX(Table1[Catch], ROW()), INDEX(Table2[Frequency], ROW()-ROWS(Table1[])))</f>
        <v>1</v>
      </c>
      <c r="K1543" t="str" cm="1">
        <f t="array" ref="K1543">IF(ROW()&lt;=ROWS(Table1[]), INDEX(Table1[Life Stage], ROW()), INDEX(Table2[Life Stage], ROW()-ROWS(Table1[])))</f>
        <v>Juvenile</v>
      </c>
      <c r="L1543" s="50" cm="1">
        <f t="array" ref="L1543">IF(ROW()&lt;=ROWS(Table1[]), INDEX(Table1[SalvageSum], ROW()), INDEX(Table2[SalvageSum], ROW()-ROWS(Table1[])))</f>
        <v>0</v>
      </c>
      <c r="M1543" s="50" cm="1">
        <f t="array" ref="M1543">IF(ROW()&lt;=ROWS(Table1[]), INDEX(Table1[ExpSalv], ROW()), INDEX(Table2[ExpSalv], ROW()-ROWS(Table1[])))</f>
        <v>0</v>
      </c>
      <c r="N1543" t="str" cm="1">
        <f t="array" ref="N1543">IF(ROW()&lt;=ROWS(Table1[]), INDEX(Table1[Agency], ROW()), INDEX(Table2[Agency], ROW()-ROWS(Table1[])))</f>
        <v>CDFW</v>
      </c>
      <c r="O1543" t="str" cm="1">
        <f t="array" ref="O1543">IF(ROW()&lt;=ROWS(Table1[]), INDEX(Table1[Notes], ROW()), INDEX(Table2[Comments], ROW()-ROWS(Table1[])))</f>
        <v>Frequency is adjusted length frequency</v>
      </c>
    </row>
    <row r="1544" spans="1:15" x14ac:dyDescent="0.25">
      <c r="A1544" t="str" cm="1">
        <f t="array" ref="A1544">IF(ROW()&lt;=ROWS(Table1[]), INDEX(Table1[SurveyNo], ROW()), INDEX(Table2[SurveyNo], ROW()-ROWS(Table1[])))</f>
        <v>November</v>
      </c>
      <c r="B1544" s="23" cm="1">
        <f t="array" ref="B1544">IF(ROW()&lt;=ROWS(Table1[]), INDEX(Table1[Date], ROW()), INDEX(Table2[Date], ROW()-ROWS(Table1[])))</f>
        <v>0</v>
      </c>
      <c r="C1544" cm="1">
        <f t="array" ref="C1544">IF(ROW()&lt;=ROWS(Table1[]), INDEX(Table1[SampleID], ROW()), INDEX(Table2[SampleID], ROW()-ROWS(Table1[])))</f>
        <v>0</v>
      </c>
      <c r="D1544" t="str" cm="1">
        <f t="array" ref="D1544">IF(ROW()&lt;=ROWS(Table1[]), INDEX(Table1[Survey], ROW()), INDEX(Table2[Survey], ROW()-ROWS(Table1[])))</f>
        <v>FMWT</v>
      </c>
      <c r="E1544" cm="1">
        <f t="array" ref="E1544">IF(ROW()&lt;=ROWS(Table1[]), INDEX(Table1[Station Code], ROW()), INDEX(Table2[Station], ROW()-ROWS(Table1[])))</f>
        <v>406</v>
      </c>
      <c r="F1544" t="str" cm="1">
        <f t="array" ref="F1544">IF(ROW()&lt;=ROWS(Table1[]), INDEX(Table1[Region], ROW()), INDEX(Table2[Region], ROW()-ROWS(Table1[])))</f>
        <v>Far West</v>
      </c>
      <c r="G1544" cm="1">
        <f t="array" ref="G1544">IF(ROW()&lt;=ROWS(Table1[]), INDEX(Table1[Subregion], ROW()), INDEX(Table2[Subregion], ROW()-ROWS(Table1[])))</f>
        <v>0</v>
      </c>
      <c r="H1544" t="str" cm="1">
        <f t="array" ref="H1544">IF(ROW()&lt;=ROWS(Table1[]), INDEX(Table1[Stratum], ROW()), INDEX(Table2[Stratum], ROW()-ROWS(Table1[])))</f>
        <v>Western Delta</v>
      </c>
      <c r="I1544" cm="1">
        <f t="array" ref="I1544">IF(ROW()&lt;=ROWS(Table1[]), INDEX(Table1[Fork Length], ROW()), INDEX(Table2[Length], ROW()-ROWS(Table1[])))</f>
        <v>60</v>
      </c>
      <c r="J1544" cm="1">
        <f t="array" ref="J1544">IF(ROW()&lt;=ROWS(Table1[]), INDEX(Table1[Catch], ROW()), INDEX(Table2[Frequency], ROW()-ROWS(Table1[])))</f>
        <v>1</v>
      </c>
      <c r="K1544" t="str" cm="1">
        <f t="array" ref="K1544">IF(ROW()&lt;=ROWS(Table1[]), INDEX(Table1[Life Stage], ROW()), INDEX(Table2[Life Stage], ROW()-ROWS(Table1[])))</f>
        <v>Juvenile</v>
      </c>
      <c r="L1544" s="50" cm="1">
        <f t="array" ref="L1544">IF(ROW()&lt;=ROWS(Table1[]), INDEX(Table1[SalvageSum], ROW()), INDEX(Table2[SalvageSum], ROW()-ROWS(Table1[])))</f>
        <v>0</v>
      </c>
      <c r="M1544" s="50" cm="1">
        <f t="array" ref="M1544">IF(ROW()&lt;=ROWS(Table1[]), INDEX(Table1[ExpSalv], ROW()), INDEX(Table2[ExpSalv], ROW()-ROWS(Table1[])))</f>
        <v>0</v>
      </c>
      <c r="N1544" t="str" cm="1">
        <f t="array" ref="N1544">IF(ROW()&lt;=ROWS(Table1[]), INDEX(Table1[Agency], ROW()), INDEX(Table2[Agency], ROW()-ROWS(Table1[])))</f>
        <v>CDFW</v>
      </c>
      <c r="O1544" t="str" cm="1">
        <f t="array" ref="O1544">IF(ROW()&lt;=ROWS(Table1[]), INDEX(Table1[Notes], ROW()), INDEX(Table2[Comments], ROW()-ROWS(Table1[])))</f>
        <v>Frequency is adjusted length frequency</v>
      </c>
    </row>
    <row r="1545" spans="1:15" x14ac:dyDescent="0.25">
      <c r="A1545" t="str" cm="1">
        <f t="array" ref="A1545">IF(ROW()&lt;=ROWS(Table1[]), INDEX(Table1[SurveyNo], ROW()), INDEX(Table2[SurveyNo], ROW()-ROWS(Table1[])))</f>
        <v>November</v>
      </c>
      <c r="B1545" s="23" cm="1">
        <f t="array" ref="B1545">IF(ROW()&lt;=ROWS(Table1[]), INDEX(Table1[Date], ROW()), INDEX(Table2[Date], ROW()-ROWS(Table1[])))</f>
        <v>0</v>
      </c>
      <c r="C1545" cm="1">
        <f t="array" ref="C1545">IF(ROW()&lt;=ROWS(Table1[]), INDEX(Table1[SampleID], ROW()), INDEX(Table2[SampleID], ROW()-ROWS(Table1[])))</f>
        <v>0</v>
      </c>
      <c r="D1545" t="str" cm="1">
        <f t="array" ref="D1545">IF(ROW()&lt;=ROWS(Table1[]), INDEX(Table1[Survey], ROW()), INDEX(Table2[Survey], ROW()-ROWS(Table1[])))</f>
        <v>FMWT</v>
      </c>
      <c r="E1545" cm="1">
        <f t="array" ref="E1545">IF(ROW()&lt;=ROWS(Table1[]), INDEX(Table1[Station Code], ROW()), INDEX(Table2[Station], ROW()-ROWS(Table1[])))</f>
        <v>411</v>
      </c>
      <c r="F1545" t="str" cm="1">
        <f t="array" ref="F1545">IF(ROW()&lt;=ROWS(Table1[]), INDEX(Table1[Region], ROW()), INDEX(Table2[Region], ROW()-ROWS(Table1[])))</f>
        <v>Far West</v>
      </c>
      <c r="G1545" cm="1">
        <f t="array" ref="G1545">IF(ROW()&lt;=ROWS(Table1[]), INDEX(Table1[Subregion], ROW()), INDEX(Table2[Subregion], ROW()-ROWS(Table1[])))</f>
        <v>0</v>
      </c>
      <c r="H1545" t="str" cm="1">
        <f t="array" ref="H1545">IF(ROW()&lt;=ROWS(Table1[]), INDEX(Table1[Stratum], ROW()), INDEX(Table2[Stratum], ROW()-ROWS(Table1[])))</f>
        <v>Suisun Bay</v>
      </c>
      <c r="I1545" cm="1">
        <f t="array" ref="I1545">IF(ROW()&lt;=ROWS(Table1[]), INDEX(Table1[Fork Length], ROW()), INDEX(Table2[Length], ROW()-ROWS(Table1[])))</f>
        <v>60</v>
      </c>
      <c r="J1545" cm="1">
        <f t="array" ref="J1545">IF(ROW()&lt;=ROWS(Table1[]), INDEX(Table1[Catch], ROW()), INDEX(Table2[Frequency], ROW()-ROWS(Table1[])))</f>
        <v>1</v>
      </c>
      <c r="K1545" t="str" cm="1">
        <f t="array" ref="K1545">IF(ROW()&lt;=ROWS(Table1[]), INDEX(Table1[Life Stage], ROW()), INDEX(Table2[Life Stage], ROW()-ROWS(Table1[])))</f>
        <v>Juvenile</v>
      </c>
      <c r="L1545" s="50" cm="1">
        <f t="array" ref="L1545">IF(ROW()&lt;=ROWS(Table1[]), INDEX(Table1[SalvageSum], ROW()), INDEX(Table2[SalvageSum], ROW()-ROWS(Table1[])))</f>
        <v>0</v>
      </c>
      <c r="M1545" s="50" cm="1">
        <f t="array" ref="M1545">IF(ROW()&lt;=ROWS(Table1[]), INDEX(Table1[ExpSalv], ROW()), INDEX(Table2[ExpSalv], ROW()-ROWS(Table1[])))</f>
        <v>0</v>
      </c>
      <c r="N1545" t="str" cm="1">
        <f t="array" ref="N1545">IF(ROW()&lt;=ROWS(Table1[]), INDEX(Table1[Agency], ROW()), INDEX(Table2[Agency], ROW()-ROWS(Table1[])))</f>
        <v>CDFW</v>
      </c>
      <c r="O1545" t="str" cm="1">
        <f t="array" ref="O1545">IF(ROW()&lt;=ROWS(Table1[]), INDEX(Table1[Notes], ROW()), INDEX(Table2[Comments], ROW()-ROWS(Table1[])))</f>
        <v>Frequency is adjusted length frequency</v>
      </c>
    </row>
    <row r="1546" spans="1:15" x14ac:dyDescent="0.25">
      <c r="A1546" t="str" cm="1">
        <f t="array" ref="A1546">IF(ROW()&lt;=ROWS(Table1[]), INDEX(Table1[SurveyNo], ROW()), INDEX(Table2[SurveyNo], ROW()-ROWS(Table1[])))</f>
        <v>November</v>
      </c>
      <c r="B1546" s="23" cm="1">
        <f t="array" ref="B1546">IF(ROW()&lt;=ROWS(Table1[]), INDEX(Table1[Date], ROW()), INDEX(Table2[Date], ROW()-ROWS(Table1[])))</f>
        <v>0</v>
      </c>
      <c r="C1546" cm="1">
        <f t="array" ref="C1546">IF(ROW()&lt;=ROWS(Table1[]), INDEX(Table1[SampleID], ROW()), INDEX(Table2[SampleID], ROW()-ROWS(Table1[])))</f>
        <v>0</v>
      </c>
      <c r="D1546" t="str" cm="1">
        <f t="array" ref="D1546">IF(ROW()&lt;=ROWS(Table1[]), INDEX(Table1[Survey], ROW()), INDEX(Table2[Survey], ROW()-ROWS(Table1[])))</f>
        <v>FMWT</v>
      </c>
      <c r="E1546" cm="1">
        <f t="array" ref="E1546">IF(ROW()&lt;=ROWS(Table1[]), INDEX(Table1[Station Code], ROW()), INDEX(Table2[Station], ROW()-ROWS(Table1[])))</f>
        <v>416</v>
      </c>
      <c r="F1546" t="str" cm="1">
        <f t="array" ref="F1546">IF(ROW()&lt;=ROWS(Table1[]), INDEX(Table1[Region], ROW()), INDEX(Table2[Region], ROW()-ROWS(Table1[])))</f>
        <v>Far West</v>
      </c>
      <c r="G1546" cm="1">
        <f t="array" ref="G1546">IF(ROW()&lt;=ROWS(Table1[]), INDEX(Table1[Subregion], ROW()), INDEX(Table2[Subregion], ROW()-ROWS(Table1[])))</f>
        <v>0</v>
      </c>
      <c r="H1546" t="str" cm="1">
        <f t="array" ref="H1546">IF(ROW()&lt;=ROWS(Table1[]), INDEX(Table1[Stratum], ROW()), INDEX(Table2[Stratum], ROW()-ROWS(Table1[])))</f>
        <v>Suisun Bay</v>
      </c>
      <c r="I1546" cm="1">
        <f t="array" ref="I1546">IF(ROW()&lt;=ROWS(Table1[]), INDEX(Table1[Fork Length], ROW()), INDEX(Table2[Length], ROW()-ROWS(Table1[])))</f>
        <v>59</v>
      </c>
      <c r="J1546" cm="1">
        <f t="array" ref="J1546">IF(ROW()&lt;=ROWS(Table1[]), INDEX(Table1[Catch], ROW()), INDEX(Table2[Frequency], ROW()-ROWS(Table1[])))</f>
        <v>1</v>
      </c>
      <c r="K1546" t="str" cm="1">
        <f t="array" ref="K1546">IF(ROW()&lt;=ROWS(Table1[]), INDEX(Table1[Life Stage], ROW()), INDEX(Table2[Life Stage], ROW()-ROWS(Table1[])))</f>
        <v>Juvenile</v>
      </c>
      <c r="L1546" s="50" cm="1">
        <f t="array" ref="L1546">IF(ROW()&lt;=ROWS(Table1[]), INDEX(Table1[SalvageSum], ROW()), INDEX(Table2[SalvageSum], ROW()-ROWS(Table1[])))</f>
        <v>0</v>
      </c>
      <c r="M1546" s="50" cm="1">
        <f t="array" ref="M1546">IF(ROW()&lt;=ROWS(Table1[]), INDEX(Table1[ExpSalv], ROW()), INDEX(Table2[ExpSalv], ROW()-ROWS(Table1[])))</f>
        <v>0</v>
      </c>
      <c r="N1546" t="str" cm="1">
        <f t="array" ref="N1546">IF(ROW()&lt;=ROWS(Table1[]), INDEX(Table1[Agency], ROW()), INDEX(Table2[Agency], ROW()-ROWS(Table1[])))</f>
        <v>CDFW</v>
      </c>
      <c r="O1546" t="str" cm="1">
        <f t="array" ref="O1546">IF(ROW()&lt;=ROWS(Table1[]), INDEX(Table1[Notes], ROW()), INDEX(Table2[Comments], ROW()-ROWS(Table1[])))</f>
        <v>Frequency is adjusted length frequency</v>
      </c>
    </row>
    <row r="1547" spans="1:15" x14ac:dyDescent="0.25">
      <c r="A1547" t="str" cm="1">
        <f t="array" ref="A1547">IF(ROW()&lt;=ROWS(Table1[]), INDEX(Table1[SurveyNo], ROW()), INDEX(Table2[SurveyNo], ROW()-ROWS(Table1[])))</f>
        <v>November</v>
      </c>
      <c r="B1547" s="23" cm="1">
        <f t="array" ref="B1547">IF(ROW()&lt;=ROWS(Table1[]), INDEX(Table1[Date], ROW()), INDEX(Table2[Date], ROW()-ROWS(Table1[])))</f>
        <v>0</v>
      </c>
      <c r="C1547" cm="1">
        <f t="array" ref="C1547">IF(ROW()&lt;=ROWS(Table1[]), INDEX(Table1[SampleID], ROW()), INDEX(Table2[SampleID], ROW()-ROWS(Table1[])))</f>
        <v>0</v>
      </c>
      <c r="D1547" t="str" cm="1">
        <f t="array" ref="D1547">IF(ROW()&lt;=ROWS(Table1[]), INDEX(Table1[Survey], ROW()), INDEX(Table2[Survey], ROW()-ROWS(Table1[])))</f>
        <v>FMWT</v>
      </c>
      <c r="E1547" cm="1">
        <f t="array" ref="E1547">IF(ROW()&lt;=ROWS(Table1[]), INDEX(Table1[Station Code], ROW()), INDEX(Table2[Station], ROW()-ROWS(Table1[])))</f>
        <v>418</v>
      </c>
      <c r="F1547" t="str" cm="1">
        <f t="array" ref="F1547">IF(ROW()&lt;=ROWS(Table1[]), INDEX(Table1[Region], ROW()), INDEX(Table2[Region], ROW()-ROWS(Table1[])))</f>
        <v>Far West</v>
      </c>
      <c r="G1547" cm="1">
        <f t="array" ref="G1547">IF(ROW()&lt;=ROWS(Table1[]), INDEX(Table1[Subregion], ROW()), INDEX(Table2[Subregion], ROW()-ROWS(Table1[])))</f>
        <v>0</v>
      </c>
      <c r="H1547" t="str" cm="1">
        <f t="array" ref="H1547">IF(ROW()&lt;=ROWS(Table1[]), INDEX(Table1[Stratum], ROW()), INDEX(Table2[Stratum], ROW()-ROWS(Table1[])))</f>
        <v>Suisun Bay</v>
      </c>
      <c r="I1547" cm="1">
        <f t="array" ref="I1547">IF(ROW()&lt;=ROWS(Table1[]), INDEX(Table1[Fork Length], ROW()), INDEX(Table2[Length], ROW()-ROWS(Table1[])))</f>
        <v>58</v>
      </c>
      <c r="J1547" cm="1">
        <f t="array" ref="J1547">IF(ROW()&lt;=ROWS(Table1[]), INDEX(Table1[Catch], ROW()), INDEX(Table2[Frequency], ROW()-ROWS(Table1[])))</f>
        <v>1</v>
      </c>
      <c r="K1547" t="str" cm="1">
        <f t="array" ref="K1547">IF(ROW()&lt;=ROWS(Table1[]), INDEX(Table1[Life Stage], ROW()), INDEX(Table2[Life Stage], ROW()-ROWS(Table1[])))</f>
        <v>Juvenile</v>
      </c>
      <c r="L1547" s="50" cm="1">
        <f t="array" ref="L1547">IF(ROW()&lt;=ROWS(Table1[]), INDEX(Table1[SalvageSum], ROW()), INDEX(Table2[SalvageSum], ROW()-ROWS(Table1[])))</f>
        <v>0</v>
      </c>
      <c r="M1547" s="50" cm="1">
        <f t="array" ref="M1547">IF(ROW()&lt;=ROWS(Table1[]), INDEX(Table1[ExpSalv], ROW()), INDEX(Table2[ExpSalv], ROW()-ROWS(Table1[])))</f>
        <v>0</v>
      </c>
      <c r="N1547" t="str" cm="1">
        <f t="array" ref="N1547">IF(ROW()&lt;=ROWS(Table1[]), INDEX(Table1[Agency], ROW()), INDEX(Table2[Agency], ROW()-ROWS(Table1[])))</f>
        <v>CDFW</v>
      </c>
      <c r="O1547" t="str" cm="1">
        <f t="array" ref="O1547">IF(ROW()&lt;=ROWS(Table1[]), INDEX(Table1[Notes], ROW()), INDEX(Table2[Comments], ROW()-ROWS(Table1[])))</f>
        <v>Frequency is adjusted length frequency</v>
      </c>
    </row>
    <row r="1548" spans="1:15" x14ac:dyDescent="0.25">
      <c r="A1548" t="str" cm="1">
        <f t="array" ref="A1548">IF(ROW()&lt;=ROWS(Table1[]), INDEX(Table1[SurveyNo], ROW()), INDEX(Table2[SurveyNo], ROW()-ROWS(Table1[])))</f>
        <v>November</v>
      </c>
      <c r="B1548" s="23" cm="1">
        <f t="array" ref="B1548">IF(ROW()&lt;=ROWS(Table1[]), INDEX(Table1[Date], ROW()), INDEX(Table2[Date], ROW()-ROWS(Table1[])))</f>
        <v>0</v>
      </c>
      <c r="C1548" cm="1">
        <f t="array" ref="C1548">IF(ROW()&lt;=ROWS(Table1[]), INDEX(Table1[SampleID], ROW()), INDEX(Table2[SampleID], ROW()-ROWS(Table1[])))</f>
        <v>0</v>
      </c>
      <c r="D1548" t="str" cm="1">
        <f t="array" ref="D1548">IF(ROW()&lt;=ROWS(Table1[]), INDEX(Table1[Survey], ROW()), INDEX(Table2[Survey], ROW()-ROWS(Table1[])))</f>
        <v>FMWT</v>
      </c>
      <c r="E1548" cm="1">
        <f t="array" ref="E1548">IF(ROW()&lt;=ROWS(Table1[]), INDEX(Table1[Station Code], ROW()), INDEX(Table2[Station], ROW()-ROWS(Table1[])))</f>
        <v>418</v>
      </c>
      <c r="F1548" t="str" cm="1">
        <f t="array" ref="F1548">IF(ROW()&lt;=ROWS(Table1[]), INDEX(Table1[Region], ROW()), INDEX(Table2[Region], ROW()-ROWS(Table1[])))</f>
        <v>Far West</v>
      </c>
      <c r="G1548" cm="1">
        <f t="array" ref="G1548">IF(ROW()&lt;=ROWS(Table1[]), INDEX(Table1[Subregion], ROW()), INDEX(Table2[Subregion], ROW()-ROWS(Table1[])))</f>
        <v>0</v>
      </c>
      <c r="H1548" t="str" cm="1">
        <f t="array" ref="H1548">IF(ROW()&lt;=ROWS(Table1[]), INDEX(Table1[Stratum], ROW()), INDEX(Table2[Stratum], ROW()-ROWS(Table1[])))</f>
        <v>Suisun Bay</v>
      </c>
      <c r="I1548" cm="1">
        <f t="array" ref="I1548">IF(ROW()&lt;=ROWS(Table1[]), INDEX(Table1[Fork Length], ROW()), INDEX(Table2[Length], ROW()-ROWS(Table1[])))</f>
        <v>60</v>
      </c>
      <c r="J1548" cm="1">
        <f t="array" ref="J1548">IF(ROW()&lt;=ROWS(Table1[]), INDEX(Table1[Catch], ROW()), INDEX(Table2[Frequency], ROW()-ROWS(Table1[])))</f>
        <v>1</v>
      </c>
      <c r="K1548" t="str" cm="1">
        <f t="array" ref="K1548">IF(ROW()&lt;=ROWS(Table1[]), INDEX(Table1[Life Stage], ROW()), INDEX(Table2[Life Stage], ROW()-ROWS(Table1[])))</f>
        <v>Juvenile</v>
      </c>
      <c r="L1548" s="50" cm="1">
        <f t="array" ref="L1548">IF(ROW()&lt;=ROWS(Table1[]), INDEX(Table1[SalvageSum], ROW()), INDEX(Table2[SalvageSum], ROW()-ROWS(Table1[])))</f>
        <v>0</v>
      </c>
      <c r="M1548" s="50" cm="1">
        <f t="array" ref="M1548">IF(ROW()&lt;=ROWS(Table1[]), INDEX(Table1[ExpSalv], ROW()), INDEX(Table2[ExpSalv], ROW()-ROWS(Table1[])))</f>
        <v>0</v>
      </c>
      <c r="N1548" t="str" cm="1">
        <f t="array" ref="N1548">IF(ROW()&lt;=ROWS(Table1[]), INDEX(Table1[Agency], ROW()), INDEX(Table2[Agency], ROW()-ROWS(Table1[])))</f>
        <v>CDFW</v>
      </c>
      <c r="O1548" t="str" cm="1">
        <f t="array" ref="O1548">IF(ROW()&lt;=ROWS(Table1[]), INDEX(Table1[Notes], ROW()), INDEX(Table2[Comments], ROW()-ROWS(Table1[])))</f>
        <v>Frequency is adjusted length frequency</v>
      </c>
    </row>
    <row r="1549" spans="1:15" x14ac:dyDescent="0.25">
      <c r="A1549" t="str" cm="1">
        <f t="array" ref="A1549">IF(ROW()&lt;=ROWS(Table1[]), INDEX(Table1[SurveyNo], ROW()), INDEX(Table2[SurveyNo], ROW()-ROWS(Table1[])))</f>
        <v>November</v>
      </c>
      <c r="B1549" s="23" cm="1">
        <f t="array" ref="B1549">IF(ROW()&lt;=ROWS(Table1[]), INDEX(Table1[Date], ROW()), INDEX(Table2[Date], ROW()-ROWS(Table1[])))</f>
        <v>0</v>
      </c>
      <c r="C1549" cm="1">
        <f t="array" ref="C1549">IF(ROW()&lt;=ROWS(Table1[]), INDEX(Table1[SampleID], ROW()), INDEX(Table2[SampleID], ROW()-ROWS(Table1[])))</f>
        <v>0</v>
      </c>
      <c r="D1549" t="str" cm="1">
        <f t="array" ref="D1549">IF(ROW()&lt;=ROWS(Table1[]), INDEX(Table1[Survey], ROW()), INDEX(Table2[Survey], ROW()-ROWS(Table1[])))</f>
        <v>FMWT</v>
      </c>
      <c r="E1549" cm="1">
        <f t="array" ref="E1549">IF(ROW()&lt;=ROWS(Table1[]), INDEX(Table1[Station Code], ROW()), INDEX(Table2[Station], ROW()-ROWS(Table1[])))</f>
        <v>418</v>
      </c>
      <c r="F1549" t="str" cm="1">
        <f t="array" ref="F1549">IF(ROW()&lt;=ROWS(Table1[]), INDEX(Table1[Region], ROW()), INDEX(Table2[Region], ROW()-ROWS(Table1[])))</f>
        <v>Far West</v>
      </c>
      <c r="G1549" cm="1">
        <f t="array" ref="G1549">IF(ROW()&lt;=ROWS(Table1[]), INDEX(Table1[Subregion], ROW()), INDEX(Table2[Subregion], ROW()-ROWS(Table1[])))</f>
        <v>0</v>
      </c>
      <c r="H1549" t="str" cm="1">
        <f t="array" ref="H1549">IF(ROW()&lt;=ROWS(Table1[]), INDEX(Table1[Stratum], ROW()), INDEX(Table2[Stratum], ROW()-ROWS(Table1[])))</f>
        <v>Suisun Bay</v>
      </c>
      <c r="I1549" cm="1">
        <f t="array" ref="I1549">IF(ROW()&lt;=ROWS(Table1[]), INDEX(Table1[Fork Length], ROW()), INDEX(Table2[Length], ROW()-ROWS(Table1[])))</f>
        <v>61</v>
      </c>
      <c r="J1549" cm="1">
        <f t="array" ref="J1549">IF(ROW()&lt;=ROWS(Table1[]), INDEX(Table1[Catch], ROW()), INDEX(Table2[Frequency], ROW()-ROWS(Table1[])))</f>
        <v>1</v>
      </c>
      <c r="K1549" t="str" cm="1">
        <f t="array" ref="K1549">IF(ROW()&lt;=ROWS(Table1[]), INDEX(Table1[Life Stage], ROW()), INDEX(Table2[Life Stage], ROW()-ROWS(Table1[])))</f>
        <v>Juvenile</v>
      </c>
      <c r="L1549" s="50" cm="1">
        <f t="array" ref="L1549">IF(ROW()&lt;=ROWS(Table1[]), INDEX(Table1[SalvageSum], ROW()), INDEX(Table2[SalvageSum], ROW()-ROWS(Table1[])))</f>
        <v>0</v>
      </c>
      <c r="M1549" s="50" cm="1">
        <f t="array" ref="M1549">IF(ROW()&lt;=ROWS(Table1[]), INDEX(Table1[ExpSalv], ROW()), INDEX(Table2[ExpSalv], ROW()-ROWS(Table1[])))</f>
        <v>0</v>
      </c>
      <c r="N1549" t="str" cm="1">
        <f t="array" ref="N1549">IF(ROW()&lt;=ROWS(Table1[]), INDEX(Table1[Agency], ROW()), INDEX(Table2[Agency], ROW()-ROWS(Table1[])))</f>
        <v>CDFW</v>
      </c>
      <c r="O1549" t="str" cm="1">
        <f t="array" ref="O1549">IF(ROW()&lt;=ROWS(Table1[]), INDEX(Table1[Notes], ROW()), INDEX(Table2[Comments], ROW()-ROWS(Table1[])))</f>
        <v>Frequency is adjusted length frequency</v>
      </c>
    </row>
    <row r="1550" spans="1:15" x14ac:dyDescent="0.25">
      <c r="A1550" t="str" cm="1">
        <f t="array" ref="A1550">IF(ROW()&lt;=ROWS(Table1[]), INDEX(Table1[SurveyNo], ROW()), INDEX(Table2[SurveyNo], ROW()-ROWS(Table1[])))</f>
        <v>November</v>
      </c>
      <c r="B1550" s="23" cm="1">
        <f t="array" ref="B1550">IF(ROW()&lt;=ROWS(Table1[]), INDEX(Table1[Date], ROW()), INDEX(Table2[Date], ROW()-ROWS(Table1[])))</f>
        <v>0</v>
      </c>
      <c r="C1550" cm="1">
        <f t="array" ref="C1550">IF(ROW()&lt;=ROWS(Table1[]), INDEX(Table1[SampleID], ROW()), INDEX(Table2[SampleID], ROW()-ROWS(Table1[])))</f>
        <v>0</v>
      </c>
      <c r="D1550" t="str" cm="1">
        <f t="array" ref="D1550">IF(ROW()&lt;=ROWS(Table1[]), INDEX(Table1[Survey], ROW()), INDEX(Table2[Survey], ROW()-ROWS(Table1[])))</f>
        <v>FMWT</v>
      </c>
      <c r="E1550" cm="1">
        <f t="array" ref="E1550">IF(ROW()&lt;=ROWS(Table1[]), INDEX(Table1[Station Code], ROW()), INDEX(Table2[Station], ROW()-ROWS(Table1[])))</f>
        <v>504</v>
      </c>
      <c r="F1550" t="str" cm="1">
        <f t="array" ref="F1550">IF(ROW()&lt;=ROWS(Table1[]), INDEX(Table1[Region], ROW()), INDEX(Table2[Region], ROW()-ROWS(Table1[])))</f>
        <v>West</v>
      </c>
      <c r="G1550" cm="1">
        <f t="array" ref="G1550">IF(ROW()&lt;=ROWS(Table1[]), INDEX(Table1[Subregion], ROW()), INDEX(Table2[Subregion], ROW()-ROWS(Table1[])))</f>
        <v>0</v>
      </c>
      <c r="H1550" t="str" cm="1">
        <f t="array" ref="H1550">IF(ROW()&lt;=ROWS(Table1[]), INDEX(Table1[Stratum], ROW()), INDEX(Table2[Stratum], ROW()-ROWS(Table1[])))</f>
        <v>Suisun Bay</v>
      </c>
      <c r="I1550" cm="1">
        <f t="array" ref="I1550">IF(ROW()&lt;=ROWS(Table1[]), INDEX(Table1[Fork Length], ROW()), INDEX(Table2[Length], ROW()-ROWS(Table1[])))</f>
        <v>95</v>
      </c>
      <c r="J1550" cm="1">
        <f t="array" ref="J1550">IF(ROW()&lt;=ROWS(Table1[]), INDEX(Table1[Catch], ROW()), INDEX(Table2[Frequency], ROW()-ROWS(Table1[])))</f>
        <v>1</v>
      </c>
      <c r="K1550" t="str" cm="1">
        <f t="array" ref="K1550">IF(ROW()&lt;=ROWS(Table1[]), INDEX(Table1[Life Stage], ROW()), INDEX(Table2[Life Stage], ROW()-ROWS(Table1[])))</f>
        <v>Adult</v>
      </c>
      <c r="L1550" s="50" cm="1">
        <f t="array" ref="L1550">IF(ROW()&lt;=ROWS(Table1[]), INDEX(Table1[SalvageSum], ROW()), INDEX(Table2[SalvageSum], ROW()-ROWS(Table1[])))</f>
        <v>0</v>
      </c>
      <c r="M1550" s="50" cm="1">
        <f t="array" ref="M1550">IF(ROW()&lt;=ROWS(Table1[]), INDEX(Table1[ExpSalv], ROW()), INDEX(Table2[ExpSalv], ROW()-ROWS(Table1[])))</f>
        <v>0</v>
      </c>
      <c r="N1550" t="str" cm="1">
        <f t="array" ref="N1550">IF(ROW()&lt;=ROWS(Table1[]), INDEX(Table1[Agency], ROW()), INDEX(Table2[Agency], ROW()-ROWS(Table1[])))</f>
        <v>CDFW</v>
      </c>
      <c r="O1550" t="str" cm="1">
        <f t="array" ref="O1550">IF(ROW()&lt;=ROWS(Table1[]), INDEX(Table1[Notes], ROW()), INDEX(Table2[Comments], ROW()-ROWS(Table1[])))</f>
        <v>Frequency is adjusted length frequency</v>
      </c>
    </row>
    <row r="1551" spans="1:15" x14ac:dyDescent="0.25">
      <c r="A1551" t="str" cm="1">
        <f t="array" ref="A1551">IF(ROW()&lt;=ROWS(Table1[]), INDEX(Table1[SurveyNo], ROW()), INDEX(Table2[SurveyNo], ROW()-ROWS(Table1[])))</f>
        <v>November</v>
      </c>
      <c r="B1551" s="23" cm="1">
        <f t="array" ref="B1551">IF(ROW()&lt;=ROWS(Table1[]), INDEX(Table1[Date], ROW()), INDEX(Table2[Date], ROW()-ROWS(Table1[])))</f>
        <v>0</v>
      </c>
      <c r="C1551" cm="1">
        <f t="array" ref="C1551">IF(ROW()&lt;=ROWS(Table1[]), INDEX(Table1[SampleID], ROW()), INDEX(Table2[SampleID], ROW()-ROWS(Table1[])))</f>
        <v>0</v>
      </c>
      <c r="D1551" t="str" cm="1">
        <f t="array" ref="D1551">IF(ROW()&lt;=ROWS(Table1[]), INDEX(Table1[Survey], ROW()), INDEX(Table2[Survey], ROW()-ROWS(Table1[])))</f>
        <v>FMWT</v>
      </c>
      <c r="E1551" cm="1">
        <f t="array" ref="E1551">IF(ROW()&lt;=ROWS(Table1[]), INDEX(Table1[Station Code], ROW()), INDEX(Table2[Station], ROW()-ROWS(Table1[])))</f>
        <v>508</v>
      </c>
      <c r="F1551" t="str" cm="1">
        <f t="array" ref="F1551">IF(ROW()&lt;=ROWS(Table1[]), INDEX(Table1[Region], ROW()), INDEX(Table2[Region], ROW()-ROWS(Table1[])))</f>
        <v>West</v>
      </c>
      <c r="G1551" cm="1">
        <f t="array" ref="G1551">IF(ROW()&lt;=ROWS(Table1[]), INDEX(Table1[Subregion], ROW()), INDEX(Table2[Subregion], ROW()-ROWS(Table1[])))</f>
        <v>0</v>
      </c>
      <c r="H1551" t="str" cm="1">
        <f t="array" ref="H1551">IF(ROW()&lt;=ROWS(Table1[]), INDEX(Table1[Stratum], ROW()), INDEX(Table2[Stratum], ROW()-ROWS(Table1[])))</f>
        <v>Suisun Bay</v>
      </c>
      <c r="I1551" cm="1">
        <f t="array" ref="I1551">IF(ROW()&lt;=ROWS(Table1[]), INDEX(Table1[Fork Length], ROW()), INDEX(Table2[Length], ROW()-ROWS(Table1[])))</f>
        <v>57</v>
      </c>
      <c r="J1551" cm="1">
        <f t="array" ref="J1551">IF(ROW()&lt;=ROWS(Table1[]), INDEX(Table1[Catch], ROW()), INDEX(Table2[Frequency], ROW()-ROWS(Table1[])))</f>
        <v>1</v>
      </c>
      <c r="K1551" t="str" cm="1">
        <f t="array" ref="K1551">IF(ROW()&lt;=ROWS(Table1[]), INDEX(Table1[Life Stage], ROW()), INDEX(Table2[Life Stage], ROW()-ROWS(Table1[])))</f>
        <v>Juvenile</v>
      </c>
      <c r="L1551" s="50" cm="1">
        <f t="array" ref="L1551">IF(ROW()&lt;=ROWS(Table1[]), INDEX(Table1[SalvageSum], ROW()), INDEX(Table2[SalvageSum], ROW()-ROWS(Table1[])))</f>
        <v>0</v>
      </c>
      <c r="M1551" s="50" cm="1">
        <f t="array" ref="M1551">IF(ROW()&lt;=ROWS(Table1[]), INDEX(Table1[ExpSalv], ROW()), INDEX(Table2[ExpSalv], ROW()-ROWS(Table1[])))</f>
        <v>0</v>
      </c>
      <c r="N1551" t="str" cm="1">
        <f t="array" ref="N1551">IF(ROW()&lt;=ROWS(Table1[]), INDEX(Table1[Agency], ROW()), INDEX(Table2[Agency], ROW()-ROWS(Table1[])))</f>
        <v>CDFW</v>
      </c>
      <c r="O1551" t="str" cm="1">
        <f t="array" ref="O1551">IF(ROW()&lt;=ROWS(Table1[]), INDEX(Table1[Notes], ROW()), INDEX(Table2[Comments], ROW()-ROWS(Table1[])))</f>
        <v>Frequency is adjusted length frequency</v>
      </c>
    </row>
    <row r="1552" spans="1:15" x14ac:dyDescent="0.25">
      <c r="A1552" t="str" cm="1">
        <f t="array" ref="A1552">IF(ROW()&lt;=ROWS(Table1[]), INDEX(Table1[SurveyNo], ROW()), INDEX(Table2[SurveyNo], ROW()-ROWS(Table1[])))</f>
        <v>November</v>
      </c>
      <c r="B1552" s="23" cm="1">
        <f t="array" ref="B1552">IF(ROW()&lt;=ROWS(Table1[]), INDEX(Table1[Date], ROW()), INDEX(Table2[Date], ROW()-ROWS(Table1[])))</f>
        <v>0</v>
      </c>
      <c r="C1552" cm="1">
        <f t="array" ref="C1552">IF(ROW()&lt;=ROWS(Table1[]), INDEX(Table1[SampleID], ROW()), INDEX(Table2[SampleID], ROW()-ROWS(Table1[])))</f>
        <v>0</v>
      </c>
      <c r="D1552" t="str" cm="1">
        <f t="array" ref="D1552">IF(ROW()&lt;=ROWS(Table1[]), INDEX(Table1[Survey], ROW()), INDEX(Table2[Survey], ROW()-ROWS(Table1[])))</f>
        <v>FMWT</v>
      </c>
      <c r="E1552" cm="1">
        <f t="array" ref="E1552">IF(ROW()&lt;=ROWS(Table1[]), INDEX(Table1[Station Code], ROW()), INDEX(Table2[Station], ROW()-ROWS(Table1[])))</f>
        <v>509</v>
      </c>
      <c r="F1552" t="str" cm="1">
        <f t="array" ref="F1552">IF(ROW()&lt;=ROWS(Table1[]), INDEX(Table1[Region], ROW()), INDEX(Table2[Region], ROW()-ROWS(Table1[])))</f>
        <v>West</v>
      </c>
      <c r="G1552" cm="1">
        <f t="array" ref="G1552">IF(ROW()&lt;=ROWS(Table1[]), INDEX(Table1[Subregion], ROW()), INDEX(Table2[Subregion], ROW()-ROWS(Table1[])))</f>
        <v>0</v>
      </c>
      <c r="H1552" t="str" cm="1">
        <f t="array" ref="H1552">IF(ROW()&lt;=ROWS(Table1[]), INDEX(Table1[Stratum], ROW()), INDEX(Table2[Stratum], ROW()-ROWS(Table1[])))</f>
        <v>Suisun Bay</v>
      </c>
      <c r="I1552" cm="1">
        <f t="array" ref="I1552">IF(ROW()&lt;=ROWS(Table1[]), INDEX(Table1[Fork Length], ROW()), INDEX(Table2[Length], ROW()-ROWS(Table1[])))</f>
        <v>67</v>
      </c>
      <c r="J1552" cm="1">
        <f t="array" ref="J1552">IF(ROW()&lt;=ROWS(Table1[]), INDEX(Table1[Catch], ROW()), INDEX(Table2[Frequency], ROW()-ROWS(Table1[])))</f>
        <v>1</v>
      </c>
      <c r="K1552" t="str" cm="1">
        <f t="array" ref="K1552">IF(ROW()&lt;=ROWS(Table1[]), INDEX(Table1[Life Stage], ROW()), INDEX(Table2[Life Stage], ROW()-ROWS(Table1[])))</f>
        <v>Juvenile</v>
      </c>
      <c r="L1552" s="50" cm="1">
        <f t="array" ref="L1552">IF(ROW()&lt;=ROWS(Table1[]), INDEX(Table1[SalvageSum], ROW()), INDEX(Table2[SalvageSum], ROW()-ROWS(Table1[])))</f>
        <v>0</v>
      </c>
      <c r="M1552" s="50" cm="1">
        <f t="array" ref="M1552">IF(ROW()&lt;=ROWS(Table1[]), INDEX(Table1[ExpSalv], ROW()), INDEX(Table2[ExpSalv], ROW()-ROWS(Table1[])))</f>
        <v>0</v>
      </c>
      <c r="N1552" t="str" cm="1">
        <f t="array" ref="N1552">IF(ROW()&lt;=ROWS(Table1[]), INDEX(Table1[Agency], ROW()), INDEX(Table2[Agency], ROW()-ROWS(Table1[])))</f>
        <v>CDFW</v>
      </c>
      <c r="O1552" t="str" cm="1">
        <f t="array" ref="O1552">IF(ROW()&lt;=ROWS(Table1[]), INDEX(Table1[Notes], ROW()), INDEX(Table2[Comments], ROW()-ROWS(Table1[])))</f>
        <v>Frequency is adjusted length frequency</v>
      </c>
    </row>
    <row r="1553" spans="1:15" x14ac:dyDescent="0.25">
      <c r="A1553" t="str" cm="1">
        <f t="array" ref="A1553">IF(ROW()&lt;=ROWS(Table1[]), INDEX(Table1[SurveyNo], ROW()), INDEX(Table2[SurveyNo], ROW()-ROWS(Table1[])))</f>
        <v>November</v>
      </c>
      <c r="B1553" s="23" cm="1">
        <f t="array" ref="B1553">IF(ROW()&lt;=ROWS(Table1[]), INDEX(Table1[Date], ROW()), INDEX(Table2[Date], ROW()-ROWS(Table1[])))</f>
        <v>0</v>
      </c>
      <c r="C1553" cm="1">
        <f t="array" ref="C1553">IF(ROW()&lt;=ROWS(Table1[]), INDEX(Table1[SampleID], ROW()), INDEX(Table2[SampleID], ROW()-ROWS(Table1[])))</f>
        <v>0</v>
      </c>
      <c r="D1553" t="str" cm="1">
        <f t="array" ref="D1553">IF(ROW()&lt;=ROWS(Table1[]), INDEX(Table1[Survey], ROW()), INDEX(Table2[Survey], ROW()-ROWS(Table1[])))</f>
        <v>FMWT</v>
      </c>
      <c r="E1553" cm="1">
        <f t="array" ref="E1553">IF(ROW()&lt;=ROWS(Table1[]), INDEX(Table1[Station Code], ROW()), INDEX(Table2[Station], ROW()-ROWS(Table1[])))</f>
        <v>511</v>
      </c>
      <c r="F1553" t="str" cm="1">
        <f t="array" ref="F1553">IF(ROW()&lt;=ROWS(Table1[]), INDEX(Table1[Region], ROW()), INDEX(Table2[Region], ROW()-ROWS(Table1[])))</f>
        <v>West</v>
      </c>
      <c r="G1553" cm="1">
        <f t="array" ref="G1553">IF(ROW()&lt;=ROWS(Table1[]), INDEX(Table1[Subregion], ROW()), INDEX(Table2[Subregion], ROW()-ROWS(Table1[])))</f>
        <v>0</v>
      </c>
      <c r="H1553" t="str" cm="1">
        <f t="array" ref="H1553">IF(ROW()&lt;=ROWS(Table1[]), INDEX(Table1[Stratum], ROW()), INDEX(Table2[Stratum], ROW()-ROWS(Table1[])))</f>
        <v>Suisun Bay</v>
      </c>
      <c r="I1553" cm="1">
        <f t="array" ref="I1553">IF(ROW()&lt;=ROWS(Table1[]), INDEX(Table1[Fork Length], ROW()), INDEX(Table2[Length], ROW()-ROWS(Table1[])))</f>
        <v>69</v>
      </c>
      <c r="J1553" cm="1">
        <f t="array" ref="J1553">IF(ROW()&lt;=ROWS(Table1[]), INDEX(Table1[Catch], ROW()), INDEX(Table2[Frequency], ROW()-ROWS(Table1[])))</f>
        <v>1</v>
      </c>
      <c r="K1553" t="str" cm="1">
        <f t="array" ref="K1553">IF(ROW()&lt;=ROWS(Table1[]), INDEX(Table1[Life Stage], ROW()), INDEX(Table2[Life Stage], ROW()-ROWS(Table1[])))</f>
        <v>Juvenile</v>
      </c>
      <c r="L1553" s="50" cm="1">
        <f t="array" ref="L1553">IF(ROW()&lt;=ROWS(Table1[]), INDEX(Table1[SalvageSum], ROW()), INDEX(Table2[SalvageSum], ROW()-ROWS(Table1[])))</f>
        <v>0</v>
      </c>
      <c r="M1553" s="50" cm="1">
        <f t="array" ref="M1553">IF(ROW()&lt;=ROWS(Table1[]), INDEX(Table1[ExpSalv], ROW()), INDEX(Table2[ExpSalv], ROW()-ROWS(Table1[])))</f>
        <v>0</v>
      </c>
      <c r="N1553" t="str" cm="1">
        <f t="array" ref="N1553">IF(ROW()&lt;=ROWS(Table1[]), INDEX(Table1[Agency], ROW()), INDEX(Table2[Agency], ROW()-ROWS(Table1[])))</f>
        <v>CDFW</v>
      </c>
      <c r="O1553" t="str" cm="1">
        <f t="array" ref="O1553">IF(ROW()&lt;=ROWS(Table1[]), INDEX(Table1[Notes], ROW()), INDEX(Table2[Comments], ROW()-ROWS(Table1[])))</f>
        <v>Frequency is adjusted length frequency</v>
      </c>
    </row>
    <row r="1554" spans="1:15" x14ac:dyDescent="0.25">
      <c r="A1554" t="str" cm="1">
        <f t="array" ref="A1554">IF(ROW()&lt;=ROWS(Table1[]), INDEX(Table1[SurveyNo], ROW()), INDEX(Table2[SurveyNo], ROW()-ROWS(Table1[])))</f>
        <v>November</v>
      </c>
      <c r="B1554" s="23" cm="1">
        <f t="array" ref="B1554">IF(ROW()&lt;=ROWS(Table1[]), INDEX(Table1[Date], ROW()), INDEX(Table2[Date], ROW()-ROWS(Table1[])))</f>
        <v>0</v>
      </c>
      <c r="C1554" cm="1">
        <f t="array" ref="C1554">IF(ROW()&lt;=ROWS(Table1[]), INDEX(Table1[SampleID], ROW()), INDEX(Table2[SampleID], ROW()-ROWS(Table1[])))</f>
        <v>0</v>
      </c>
      <c r="D1554" t="str" cm="1">
        <f t="array" ref="D1554">IF(ROW()&lt;=ROWS(Table1[]), INDEX(Table1[Survey], ROW()), INDEX(Table2[Survey], ROW()-ROWS(Table1[])))</f>
        <v>FMWT</v>
      </c>
      <c r="E1554" cm="1">
        <f t="array" ref="E1554">IF(ROW()&lt;=ROWS(Table1[]), INDEX(Table1[Station Code], ROW()), INDEX(Table2[Station], ROW()-ROWS(Table1[])))</f>
        <v>512</v>
      </c>
      <c r="F1554" t="str" cm="1">
        <f t="array" ref="F1554">IF(ROW()&lt;=ROWS(Table1[]), INDEX(Table1[Region], ROW()), INDEX(Table2[Region], ROW()-ROWS(Table1[])))</f>
        <v>West</v>
      </c>
      <c r="G1554" cm="1">
        <f t="array" ref="G1554">IF(ROW()&lt;=ROWS(Table1[]), INDEX(Table1[Subregion], ROW()), INDEX(Table2[Subregion], ROW()-ROWS(Table1[])))</f>
        <v>0</v>
      </c>
      <c r="H1554" t="str" cm="1">
        <f t="array" ref="H1554">IF(ROW()&lt;=ROWS(Table1[]), INDEX(Table1[Stratum], ROW()), INDEX(Table2[Stratum], ROW()-ROWS(Table1[])))</f>
        <v>Suisun Bay</v>
      </c>
      <c r="I1554" cm="1">
        <f t="array" ref="I1554">IF(ROW()&lt;=ROWS(Table1[]), INDEX(Table1[Fork Length], ROW()), INDEX(Table2[Length], ROW()-ROWS(Table1[])))</f>
        <v>60</v>
      </c>
      <c r="J1554" cm="1">
        <f t="array" ref="J1554">IF(ROW()&lt;=ROWS(Table1[]), INDEX(Table1[Catch], ROW()), INDEX(Table2[Frequency], ROW()-ROWS(Table1[])))</f>
        <v>1</v>
      </c>
      <c r="K1554" t="str" cm="1">
        <f t="array" ref="K1554">IF(ROW()&lt;=ROWS(Table1[]), INDEX(Table1[Life Stage], ROW()), INDEX(Table2[Life Stage], ROW()-ROWS(Table1[])))</f>
        <v>Juvenile</v>
      </c>
      <c r="L1554" s="50" cm="1">
        <f t="array" ref="L1554">IF(ROW()&lt;=ROWS(Table1[]), INDEX(Table1[SalvageSum], ROW()), INDEX(Table2[SalvageSum], ROW()-ROWS(Table1[])))</f>
        <v>0</v>
      </c>
      <c r="M1554" s="50" cm="1">
        <f t="array" ref="M1554">IF(ROW()&lt;=ROWS(Table1[]), INDEX(Table1[ExpSalv], ROW()), INDEX(Table2[ExpSalv], ROW()-ROWS(Table1[])))</f>
        <v>0</v>
      </c>
      <c r="N1554" t="str" cm="1">
        <f t="array" ref="N1554">IF(ROW()&lt;=ROWS(Table1[]), INDEX(Table1[Agency], ROW()), INDEX(Table2[Agency], ROW()-ROWS(Table1[])))</f>
        <v>CDFW</v>
      </c>
      <c r="O1554" t="str" cm="1">
        <f t="array" ref="O1554">IF(ROW()&lt;=ROWS(Table1[]), INDEX(Table1[Notes], ROW()), INDEX(Table2[Comments], ROW()-ROWS(Table1[])))</f>
        <v>Frequency is adjusted length frequency</v>
      </c>
    </row>
    <row r="1555" spans="1:15" x14ac:dyDescent="0.25">
      <c r="A1555" t="str" cm="1">
        <f t="array" ref="A1555">IF(ROW()&lt;=ROWS(Table1[]), INDEX(Table1[SurveyNo], ROW()), INDEX(Table2[SurveyNo], ROW()-ROWS(Table1[])))</f>
        <v>November</v>
      </c>
      <c r="B1555" s="23" cm="1">
        <f t="array" ref="B1555">IF(ROW()&lt;=ROWS(Table1[]), INDEX(Table1[Date], ROW()), INDEX(Table2[Date], ROW()-ROWS(Table1[])))</f>
        <v>0</v>
      </c>
      <c r="C1555" cm="1">
        <f t="array" ref="C1555">IF(ROW()&lt;=ROWS(Table1[]), INDEX(Table1[SampleID], ROW()), INDEX(Table2[SampleID], ROW()-ROWS(Table1[])))</f>
        <v>0</v>
      </c>
      <c r="D1555" t="str" cm="1">
        <f t="array" ref="D1555">IF(ROW()&lt;=ROWS(Table1[]), INDEX(Table1[Survey], ROW()), INDEX(Table2[Survey], ROW()-ROWS(Table1[])))</f>
        <v>FMWT</v>
      </c>
      <c r="E1555" cm="1">
        <f t="array" ref="E1555">IF(ROW()&lt;=ROWS(Table1[]), INDEX(Table1[Station Code], ROW()), INDEX(Table2[Station], ROW()-ROWS(Table1[])))</f>
        <v>512</v>
      </c>
      <c r="F1555" t="str" cm="1">
        <f t="array" ref="F1555">IF(ROW()&lt;=ROWS(Table1[]), INDEX(Table1[Region], ROW()), INDEX(Table2[Region], ROW()-ROWS(Table1[])))</f>
        <v>West</v>
      </c>
      <c r="G1555" cm="1">
        <f t="array" ref="G1555">IF(ROW()&lt;=ROWS(Table1[]), INDEX(Table1[Subregion], ROW()), INDEX(Table2[Subregion], ROW()-ROWS(Table1[])))</f>
        <v>0</v>
      </c>
      <c r="H1555" t="str" cm="1">
        <f t="array" ref="H1555">IF(ROW()&lt;=ROWS(Table1[]), INDEX(Table1[Stratum], ROW()), INDEX(Table2[Stratum], ROW()-ROWS(Table1[])))</f>
        <v>Suisun Bay</v>
      </c>
      <c r="I1555" cm="1">
        <f t="array" ref="I1555">IF(ROW()&lt;=ROWS(Table1[]), INDEX(Table1[Fork Length], ROW()), INDEX(Table2[Length], ROW()-ROWS(Table1[])))</f>
        <v>62</v>
      </c>
      <c r="J1555" cm="1">
        <f t="array" ref="J1555">IF(ROW()&lt;=ROWS(Table1[]), INDEX(Table1[Catch], ROW()), INDEX(Table2[Frequency], ROW()-ROWS(Table1[])))</f>
        <v>1</v>
      </c>
      <c r="K1555" t="str" cm="1">
        <f t="array" ref="K1555">IF(ROW()&lt;=ROWS(Table1[]), INDEX(Table1[Life Stage], ROW()), INDEX(Table2[Life Stage], ROW()-ROWS(Table1[])))</f>
        <v>Juvenile</v>
      </c>
      <c r="L1555" s="50" cm="1">
        <f t="array" ref="L1555">IF(ROW()&lt;=ROWS(Table1[]), INDEX(Table1[SalvageSum], ROW()), INDEX(Table2[SalvageSum], ROW()-ROWS(Table1[])))</f>
        <v>0</v>
      </c>
      <c r="M1555" s="50" cm="1">
        <f t="array" ref="M1555">IF(ROW()&lt;=ROWS(Table1[]), INDEX(Table1[ExpSalv], ROW()), INDEX(Table2[ExpSalv], ROW()-ROWS(Table1[])))</f>
        <v>0</v>
      </c>
      <c r="N1555" t="str" cm="1">
        <f t="array" ref="N1555">IF(ROW()&lt;=ROWS(Table1[]), INDEX(Table1[Agency], ROW()), INDEX(Table2[Agency], ROW()-ROWS(Table1[])))</f>
        <v>CDFW</v>
      </c>
      <c r="O1555" t="str" cm="1">
        <f t="array" ref="O1555">IF(ROW()&lt;=ROWS(Table1[]), INDEX(Table1[Notes], ROW()), INDEX(Table2[Comments], ROW()-ROWS(Table1[])))</f>
        <v>Frequency is adjusted length frequency</v>
      </c>
    </row>
    <row r="1556" spans="1:15" x14ac:dyDescent="0.25">
      <c r="A1556" t="str" cm="1">
        <f t="array" ref="A1556">IF(ROW()&lt;=ROWS(Table1[]), INDEX(Table1[SurveyNo], ROW()), INDEX(Table2[SurveyNo], ROW()-ROWS(Table1[])))</f>
        <v>November</v>
      </c>
      <c r="B1556" s="23" cm="1">
        <f t="array" ref="B1556">IF(ROW()&lt;=ROWS(Table1[]), INDEX(Table1[Date], ROW()), INDEX(Table2[Date], ROW()-ROWS(Table1[])))</f>
        <v>0</v>
      </c>
      <c r="C1556" cm="1">
        <f t="array" ref="C1556">IF(ROW()&lt;=ROWS(Table1[]), INDEX(Table1[SampleID], ROW()), INDEX(Table2[SampleID], ROW()-ROWS(Table1[])))</f>
        <v>0</v>
      </c>
      <c r="D1556" t="str" cm="1">
        <f t="array" ref="D1556">IF(ROW()&lt;=ROWS(Table1[]), INDEX(Table1[Survey], ROW()), INDEX(Table2[Survey], ROW()-ROWS(Table1[])))</f>
        <v>FMWT</v>
      </c>
      <c r="E1556" cm="1">
        <f t="array" ref="E1556">IF(ROW()&lt;=ROWS(Table1[]), INDEX(Table1[Station Code], ROW()), INDEX(Table2[Station], ROW()-ROWS(Table1[])))</f>
        <v>512</v>
      </c>
      <c r="F1556" t="str" cm="1">
        <f t="array" ref="F1556">IF(ROW()&lt;=ROWS(Table1[]), INDEX(Table1[Region], ROW()), INDEX(Table2[Region], ROW()-ROWS(Table1[])))</f>
        <v>West</v>
      </c>
      <c r="G1556" cm="1">
        <f t="array" ref="G1556">IF(ROW()&lt;=ROWS(Table1[]), INDEX(Table1[Subregion], ROW()), INDEX(Table2[Subregion], ROW()-ROWS(Table1[])))</f>
        <v>0</v>
      </c>
      <c r="H1556" t="str" cm="1">
        <f t="array" ref="H1556">IF(ROW()&lt;=ROWS(Table1[]), INDEX(Table1[Stratum], ROW()), INDEX(Table2[Stratum], ROW()-ROWS(Table1[])))</f>
        <v>Suisun Bay</v>
      </c>
      <c r="I1556" cm="1">
        <f t="array" ref="I1556">IF(ROW()&lt;=ROWS(Table1[]), INDEX(Table1[Fork Length], ROW()), INDEX(Table2[Length], ROW()-ROWS(Table1[])))</f>
        <v>86</v>
      </c>
      <c r="J1556" cm="1">
        <f t="array" ref="J1556">IF(ROW()&lt;=ROWS(Table1[]), INDEX(Table1[Catch], ROW()), INDEX(Table2[Frequency], ROW()-ROWS(Table1[])))</f>
        <v>1</v>
      </c>
      <c r="K1556" t="str" cm="1">
        <f t="array" ref="K1556">IF(ROW()&lt;=ROWS(Table1[]), INDEX(Table1[Life Stage], ROW()), INDEX(Table2[Life Stage], ROW()-ROWS(Table1[])))</f>
        <v>Adult</v>
      </c>
      <c r="L1556" s="50" cm="1">
        <f t="array" ref="L1556">IF(ROW()&lt;=ROWS(Table1[]), INDEX(Table1[SalvageSum], ROW()), INDEX(Table2[SalvageSum], ROW()-ROWS(Table1[])))</f>
        <v>0</v>
      </c>
      <c r="M1556" s="50" cm="1">
        <f t="array" ref="M1556">IF(ROW()&lt;=ROWS(Table1[]), INDEX(Table1[ExpSalv], ROW()), INDEX(Table2[ExpSalv], ROW()-ROWS(Table1[])))</f>
        <v>0</v>
      </c>
      <c r="N1556" t="str" cm="1">
        <f t="array" ref="N1556">IF(ROW()&lt;=ROWS(Table1[]), INDEX(Table1[Agency], ROW()), INDEX(Table2[Agency], ROW()-ROWS(Table1[])))</f>
        <v>CDFW</v>
      </c>
      <c r="O1556" t="str" cm="1">
        <f t="array" ref="O1556">IF(ROW()&lt;=ROWS(Table1[]), INDEX(Table1[Notes], ROW()), INDEX(Table2[Comments], ROW()-ROWS(Table1[])))</f>
        <v>Frequency is adjusted length frequency</v>
      </c>
    </row>
    <row r="1557" spans="1:15" x14ac:dyDescent="0.25">
      <c r="A1557" t="str" cm="1">
        <f t="array" ref="A1557">IF(ROW()&lt;=ROWS(Table1[]), INDEX(Table1[SurveyNo], ROW()), INDEX(Table2[SurveyNo], ROW()-ROWS(Table1[])))</f>
        <v>November</v>
      </c>
      <c r="B1557" s="23" cm="1">
        <f t="array" ref="B1557">IF(ROW()&lt;=ROWS(Table1[]), INDEX(Table1[Date], ROW()), INDEX(Table2[Date], ROW()-ROWS(Table1[])))</f>
        <v>0</v>
      </c>
      <c r="C1557" cm="1">
        <f t="array" ref="C1557">IF(ROW()&lt;=ROWS(Table1[]), INDEX(Table1[SampleID], ROW()), INDEX(Table2[SampleID], ROW()-ROWS(Table1[])))</f>
        <v>0</v>
      </c>
      <c r="D1557" t="str" cm="1">
        <f t="array" ref="D1557">IF(ROW()&lt;=ROWS(Table1[]), INDEX(Table1[Survey], ROW()), INDEX(Table2[Survey], ROW()-ROWS(Table1[])))</f>
        <v>FMWT</v>
      </c>
      <c r="E1557" cm="1">
        <f t="array" ref="E1557">IF(ROW()&lt;=ROWS(Table1[]), INDEX(Table1[Station Code], ROW()), INDEX(Table2[Station], ROW()-ROWS(Table1[])))</f>
        <v>513</v>
      </c>
      <c r="F1557" t="str" cm="1">
        <f t="array" ref="F1557">IF(ROW()&lt;=ROWS(Table1[]), INDEX(Table1[Region], ROW()), INDEX(Table2[Region], ROW()-ROWS(Table1[])))</f>
        <v>West</v>
      </c>
      <c r="G1557" cm="1">
        <f t="array" ref="G1557">IF(ROW()&lt;=ROWS(Table1[]), INDEX(Table1[Subregion], ROW()), INDEX(Table2[Subregion], ROW()-ROWS(Table1[])))</f>
        <v>0</v>
      </c>
      <c r="H1557" t="str" cm="1">
        <f t="array" ref="H1557">IF(ROW()&lt;=ROWS(Table1[]), INDEX(Table1[Stratum], ROW()), INDEX(Table2[Stratum], ROW()-ROWS(Table1[])))</f>
        <v>Suisun Bay</v>
      </c>
      <c r="I1557" cm="1">
        <f t="array" ref="I1557">IF(ROW()&lt;=ROWS(Table1[]), INDEX(Table1[Fork Length], ROW()), INDEX(Table2[Length], ROW()-ROWS(Table1[])))</f>
        <v>59</v>
      </c>
      <c r="J1557" cm="1">
        <f t="array" ref="J1557">IF(ROW()&lt;=ROWS(Table1[]), INDEX(Table1[Catch], ROW()), INDEX(Table2[Frequency], ROW()-ROWS(Table1[])))</f>
        <v>1</v>
      </c>
      <c r="K1557" t="str" cm="1">
        <f t="array" ref="K1557">IF(ROW()&lt;=ROWS(Table1[]), INDEX(Table1[Life Stage], ROW()), INDEX(Table2[Life Stage], ROW()-ROWS(Table1[])))</f>
        <v>Juvenile</v>
      </c>
      <c r="L1557" s="50" cm="1">
        <f t="array" ref="L1557">IF(ROW()&lt;=ROWS(Table1[]), INDEX(Table1[SalvageSum], ROW()), INDEX(Table2[SalvageSum], ROW()-ROWS(Table1[])))</f>
        <v>0</v>
      </c>
      <c r="M1557" s="50" cm="1">
        <f t="array" ref="M1557">IF(ROW()&lt;=ROWS(Table1[]), INDEX(Table1[ExpSalv], ROW()), INDEX(Table2[ExpSalv], ROW()-ROWS(Table1[])))</f>
        <v>0</v>
      </c>
      <c r="N1557" t="str" cm="1">
        <f t="array" ref="N1557">IF(ROW()&lt;=ROWS(Table1[]), INDEX(Table1[Agency], ROW()), INDEX(Table2[Agency], ROW()-ROWS(Table1[])))</f>
        <v>CDFW</v>
      </c>
      <c r="O1557" t="str" cm="1">
        <f t="array" ref="O1557">IF(ROW()&lt;=ROWS(Table1[]), INDEX(Table1[Notes], ROW()), INDEX(Table2[Comments], ROW()-ROWS(Table1[])))</f>
        <v>Frequency is adjusted length frequency</v>
      </c>
    </row>
    <row r="1558" spans="1:15" x14ac:dyDescent="0.25">
      <c r="A1558" t="str" cm="1">
        <f t="array" ref="A1558">IF(ROW()&lt;=ROWS(Table1[]), INDEX(Table1[SurveyNo], ROW()), INDEX(Table2[SurveyNo], ROW()-ROWS(Table1[])))</f>
        <v>November</v>
      </c>
      <c r="B1558" s="23" cm="1">
        <f t="array" ref="B1558">IF(ROW()&lt;=ROWS(Table1[]), INDEX(Table1[Date], ROW()), INDEX(Table2[Date], ROW()-ROWS(Table1[])))</f>
        <v>0</v>
      </c>
      <c r="C1558" cm="1">
        <f t="array" ref="C1558">IF(ROW()&lt;=ROWS(Table1[]), INDEX(Table1[SampleID], ROW()), INDEX(Table2[SampleID], ROW()-ROWS(Table1[])))</f>
        <v>0</v>
      </c>
      <c r="D1558" t="str" cm="1">
        <f t="array" ref="D1558">IF(ROW()&lt;=ROWS(Table1[]), INDEX(Table1[Survey], ROW()), INDEX(Table2[Survey], ROW()-ROWS(Table1[])))</f>
        <v>FMWT</v>
      </c>
      <c r="E1558" cm="1">
        <f t="array" ref="E1558">IF(ROW()&lt;=ROWS(Table1[]), INDEX(Table1[Station Code], ROW()), INDEX(Table2[Station], ROW()-ROWS(Table1[])))</f>
        <v>515</v>
      </c>
      <c r="F1558" t="str" cm="1">
        <f t="array" ref="F1558">IF(ROW()&lt;=ROWS(Table1[]), INDEX(Table1[Region], ROW()), INDEX(Table2[Region], ROW()-ROWS(Table1[])))</f>
        <v>West</v>
      </c>
      <c r="G1558" cm="1">
        <f t="array" ref="G1558">IF(ROW()&lt;=ROWS(Table1[]), INDEX(Table1[Subregion], ROW()), INDEX(Table2[Subregion], ROW()-ROWS(Table1[])))</f>
        <v>0</v>
      </c>
      <c r="H1558" t="str" cm="1">
        <f t="array" ref="H1558">IF(ROW()&lt;=ROWS(Table1[]), INDEX(Table1[Stratum], ROW()), INDEX(Table2[Stratum], ROW()-ROWS(Table1[])))</f>
        <v>Suisun Bay</v>
      </c>
      <c r="I1558" cm="1">
        <f t="array" ref="I1558">IF(ROW()&lt;=ROWS(Table1[]), INDEX(Table1[Fork Length], ROW()), INDEX(Table2[Length], ROW()-ROWS(Table1[])))</f>
        <v>55</v>
      </c>
      <c r="J1558" cm="1">
        <f t="array" ref="J1558">IF(ROW()&lt;=ROWS(Table1[]), INDEX(Table1[Catch], ROW()), INDEX(Table2[Frequency], ROW()-ROWS(Table1[])))</f>
        <v>1</v>
      </c>
      <c r="K1558" t="str" cm="1">
        <f t="array" ref="K1558">IF(ROW()&lt;=ROWS(Table1[]), INDEX(Table1[Life Stage], ROW()), INDEX(Table2[Life Stage], ROW()-ROWS(Table1[])))</f>
        <v>Juvenile</v>
      </c>
      <c r="L1558" s="50" cm="1">
        <f t="array" ref="L1558">IF(ROW()&lt;=ROWS(Table1[]), INDEX(Table1[SalvageSum], ROW()), INDEX(Table2[SalvageSum], ROW()-ROWS(Table1[])))</f>
        <v>0</v>
      </c>
      <c r="M1558" s="50" cm="1">
        <f t="array" ref="M1558">IF(ROW()&lt;=ROWS(Table1[]), INDEX(Table1[ExpSalv], ROW()), INDEX(Table2[ExpSalv], ROW()-ROWS(Table1[])))</f>
        <v>0</v>
      </c>
      <c r="N1558" t="str" cm="1">
        <f t="array" ref="N1558">IF(ROW()&lt;=ROWS(Table1[]), INDEX(Table1[Agency], ROW()), INDEX(Table2[Agency], ROW()-ROWS(Table1[])))</f>
        <v>CDFW</v>
      </c>
      <c r="O1558" t="str" cm="1">
        <f t="array" ref="O1558">IF(ROW()&lt;=ROWS(Table1[]), INDEX(Table1[Notes], ROW()), INDEX(Table2[Comments], ROW()-ROWS(Table1[])))</f>
        <v>Frequency is adjusted length frequency</v>
      </c>
    </row>
    <row r="1559" spans="1:15" x14ac:dyDescent="0.25">
      <c r="A1559" t="str" cm="1">
        <f t="array" ref="A1559">IF(ROW()&lt;=ROWS(Table1[]), INDEX(Table1[SurveyNo], ROW()), INDEX(Table2[SurveyNo], ROW()-ROWS(Table1[])))</f>
        <v>November</v>
      </c>
      <c r="B1559" s="23" cm="1">
        <f t="array" ref="B1559">IF(ROW()&lt;=ROWS(Table1[]), INDEX(Table1[Date], ROW()), INDEX(Table2[Date], ROW()-ROWS(Table1[])))</f>
        <v>0</v>
      </c>
      <c r="C1559" cm="1">
        <f t="array" ref="C1559">IF(ROW()&lt;=ROWS(Table1[]), INDEX(Table1[SampleID], ROW()), INDEX(Table2[SampleID], ROW()-ROWS(Table1[])))</f>
        <v>0</v>
      </c>
      <c r="D1559" t="str" cm="1">
        <f t="array" ref="D1559">IF(ROW()&lt;=ROWS(Table1[]), INDEX(Table1[Survey], ROW()), INDEX(Table2[Survey], ROW()-ROWS(Table1[])))</f>
        <v>FMWT</v>
      </c>
      <c r="E1559" cm="1">
        <f t="array" ref="E1559">IF(ROW()&lt;=ROWS(Table1[]), INDEX(Table1[Station Code], ROW()), INDEX(Table2[Station], ROW()-ROWS(Table1[])))</f>
        <v>515</v>
      </c>
      <c r="F1559" t="str" cm="1">
        <f t="array" ref="F1559">IF(ROW()&lt;=ROWS(Table1[]), INDEX(Table1[Region], ROW()), INDEX(Table2[Region], ROW()-ROWS(Table1[])))</f>
        <v>West</v>
      </c>
      <c r="G1559" cm="1">
        <f t="array" ref="G1559">IF(ROW()&lt;=ROWS(Table1[]), INDEX(Table1[Subregion], ROW()), INDEX(Table2[Subregion], ROW()-ROWS(Table1[])))</f>
        <v>0</v>
      </c>
      <c r="H1559" t="str" cm="1">
        <f t="array" ref="H1559">IF(ROW()&lt;=ROWS(Table1[]), INDEX(Table1[Stratum], ROW()), INDEX(Table2[Stratum], ROW()-ROWS(Table1[])))</f>
        <v>Suisun Bay</v>
      </c>
      <c r="I1559" cm="1">
        <f t="array" ref="I1559">IF(ROW()&lt;=ROWS(Table1[]), INDEX(Table1[Fork Length], ROW()), INDEX(Table2[Length], ROW()-ROWS(Table1[])))</f>
        <v>64</v>
      </c>
      <c r="J1559" cm="1">
        <f t="array" ref="J1559">IF(ROW()&lt;=ROWS(Table1[]), INDEX(Table1[Catch], ROW()), INDEX(Table2[Frequency], ROW()-ROWS(Table1[])))</f>
        <v>1</v>
      </c>
      <c r="K1559" t="str" cm="1">
        <f t="array" ref="K1559">IF(ROW()&lt;=ROWS(Table1[]), INDEX(Table1[Life Stage], ROW()), INDEX(Table2[Life Stage], ROW()-ROWS(Table1[])))</f>
        <v>Juvenile</v>
      </c>
      <c r="L1559" s="50" cm="1">
        <f t="array" ref="L1559">IF(ROW()&lt;=ROWS(Table1[]), INDEX(Table1[SalvageSum], ROW()), INDEX(Table2[SalvageSum], ROW()-ROWS(Table1[])))</f>
        <v>0</v>
      </c>
      <c r="M1559" s="50" cm="1">
        <f t="array" ref="M1559">IF(ROW()&lt;=ROWS(Table1[]), INDEX(Table1[ExpSalv], ROW()), INDEX(Table2[ExpSalv], ROW()-ROWS(Table1[])))</f>
        <v>0</v>
      </c>
      <c r="N1559" t="str" cm="1">
        <f t="array" ref="N1559">IF(ROW()&lt;=ROWS(Table1[]), INDEX(Table1[Agency], ROW()), INDEX(Table2[Agency], ROW()-ROWS(Table1[])))</f>
        <v>CDFW</v>
      </c>
      <c r="O1559" t="str" cm="1">
        <f t="array" ref="O1559">IF(ROW()&lt;=ROWS(Table1[]), INDEX(Table1[Notes], ROW()), INDEX(Table2[Comments], ROW()-ROWS(Table1[])))</f>
        <v>Frequency is adjusted length frequency</v>
      </c>
    </row>
    <row r="1560" spans="1:15" x14ac:dyDescent="0.25">
      <c r="A1560" t="str" cm="1">
        <f t="array" ref="A1560">IF(ROW()&lt;=ROWS(Table1[]), INDEX(Table1[SurveyNo], ROW()), INDEX(Table2[SurveyNo], ROW()-ROWS(Table1[])))</f>
        <v>November</v>
      </c>
      <c r="B1560" s="23" cm="1">
        <f t="array" ref="B1560">IF(ROW()&lt;=ROWS(Table1[]), INDEX(Table1[Date], ROW()), INDEX(Table2[Date], ROW()-ROWS(Table1[])))</f>
        <v>0</v>
      </c>
      <c r="C1560" cm="1">
        <f t="array" ref="C1560">IF(ROW()&lt;=ROWS(Table1[]), INDEX(Table1[SampleID], ROW()), INDEX(Table2[SampleID], ROW()-ROWS(Table1[])))</f>
        <v>0</v>
      </c>
      <c r="D1560" t="str" cm="1">
        <f t="array" ref="D1560">IF(ROW()&lt;=ROWS(Table1[]), INDEX(Table1[Survey], ROW()), INDEX(Table2[Survey], ROW()-ROWS(Table1[])))</f>
        <v>FMWT</v>
      </c>
      <c r="E1560" cm="1">
        <f t="array" ref="E1560">IF(ROW()&lt;=ROWS(Table1[]), INDEX(Table1[Station Code], ROW()), INDEX(Table2[Station], ROW()-ROWS(Table1[])))</f>
        <v>606</v>
      </c>
      <c r="F1560" t="str" cm="1">
        <f t="array" ref="F1560">IF(ROW()&lt;=ROWS(Table1[]), INDEX(Table1[Region], ROW()), INDEX(Table2[Region], ROW()-ROWS(Table1[])))</f>
        <v>West</v>
      </c>
      <c r="G1560" cm="1">
        <f t="array" ref="G1560">IF(ROW()&lt;=ROWS(Table1[]), INDEX(Table1[Subregion], ROW()), INDEX(Table2[Subregion], ROW()-ROWS(Table1[])))</f>
        <v>0</v>
      </c>
      <c r="H1560" t="str" cm="1">
        <f t="array" ref="H1560">IF(ROW()&lt;=ROWS(Table1[]), INDEX(Table1[Stratum], ROW()), INDEX(Table2[Stratum], ROW()-ROWS(Table1[])))</f>
        <v>Suisun Marsh</v>
      </c>
      <c r="I1560" cm="1">
        <f t="array" ref="I1560">IF(ROW()&lt;=ROWS(Table1[]), INDEX(Table1[Fork Length], ROW()), INDEX(Table2[Length], ROW()-ROWS(Table1[])))</f>
        <v>104</v>
      </c>
      <c r="J1560" cm="1">
        <f t="array" ref="J1560">IF(ROW()&lt;=ROWS(Table1[]), INDEX(Table1[Catch], ROW()), INDEX(Table2[Frequency], ROW()-ROWS(Table1[])))</f>
        <v>1</v>
      </c>
      <c r="K1560" t="str" cm="1">
        <f t="array" ref="K1560">IF(ROW()&lt;=ROWS(Table1[]), INDEX(Table1[Life Stage], ROW()), INDEX(Table2[Life Stage], ROW()-ROWS(Table1[])))</f>
        <v>Adult</v>
      </c>
      <c r="L1560" s="50" cm="1">
        <f t="array" ref="L1560">IF(ROW()&lt;=ROWS(Table1[]), INDEX(Table1[SalvageSum], ROW()), INDEX(Table2[SalvageSum], ROW()-ROWS(Table1[])))</f>
        <v>0</v>
      </c>
      <c r="M1560" s="50" cm="1">
        <f t="array" ref="M1560">IF(ROW()&lt;=ROWS(Table1[]), INDEX(Table1[ExpSalv], ROW()), INDEX(Table2[ExpSalv], ROW()-ROWS(Table1[])))</f>
        <v>0</v>
      </c>
      <c r="N1560" t="str" cm="1">
        <f t="array" ref="N1560">IF(ROW()&lt;=ROWS(Table1[]), INDEX(Table1[Agency], ROW()), INDEX(Table2[Agency], ROW()-ROWS(Table1[])))</f>
        <v>CDFW</v>
      </c>
      <c r="O1560" t="str" cm="1">
        <f t="array" ref="O1560">IF(ROW()&lt;=ROWS(Table1[]), INDEX(Table1[Notes], ROW()), INDEX(Table2[Comments], ROW()-ROWS(Table1[])))</f>
        <v>Frequency is adjusted length frequency</v>
      </c>
    </row>
    <row r="1561" spans="1:15" x14ac:dyDescent="0.25">
      <c r="A1561" t="str" cm="1">
        <f t="array" ref="A1561">IF(ROW()&lt;=ROWS(Table1[]), INDEX(Table1[SurveyNo], ROW()), INDEX(Table2[SurveyNo], ROW()-ROWS(Table1[])))</f>
        <v>November</v>
      </c>
      <c r="B1561" s="23" cm="1">
        <f t="array" ref="B1561">IF(ROW()&lt;=ROWS(Table1[]), INDEX(Table1[Date], ROW()), INDEX(Table2[Date], ROW()-ROWS(Table1[])))</f>
        <v>0</v>
      </c>
      <c r="C1561" cm="1">
        <f t="array" ref="C1561">IF(ROW()&lt;=ROWS(Table1[]), INDEX(Table1[SampleID], ROW()), INDEX(Table2[SampleID], ROW()-ROWS(Table1[])))</f>
        <v>0</v>
      </c>
      <c r="D1561" t="str" cm="1">
        <f t="array" ref="D1561">IF(ROW()&lt;=ROWS(Table1[]), INDEX(Table1[Survey], ROW()), INDEX(Table2[Survey], ROW()-ROWS(Table1[])))</f>
        <v>FMWT</v>
      </c>
      <c r="E1561" cm="1">
        <f t="array" ref="E1561">IF(ROW()&lt;=ROWS(Table1[]), INDEX(Table1[Station Code], ROW()), INDEX(Table2[Station], ROW()-ROWS(Table1[])))</f>
        <v>609</v>
      </c>
      <c r="F1561" t="str" cm="1">
        <f t="array" ref="F1561">IF(ROW()&lt;=ROWS(Table1[]), INDEX(Table1[Region], ROW()), INDEX(Table2[Region], ROW()-ROWS(Table1[])))</f>
        <v>West</v>
      </c>
      <c r="G1561" cm="1">
        <f t="array" ref="G1561">IF(ROW()&lt;=ROWS(Table1[]), INDEX(Table1[Subregion], ROW()), INDEX(Table2[Subregion], ROW()-ROWS(Table1[])))</f>
        <v>0</v>
      </c>
      <c r="H1561" t="str" cm="1">
        <f t="array" ref="H1561">IF(ROW()&lt;=ROWS(Table1[]), INDEX(Table1[Stratum], ROW()), INDEX(Table2[Stratum], ROW()-ROWS(Table1[])))</f>
        <v>Suisun Marsh</v>
      </c>
      <c r="I1561" cm="1">
        <f t="array" ref="I1561">IF(ROW()&lt;=ROWS(Table1[]), INDEX(Table1[Fork Length], ROW()), INDEX(Table2[Length], ROW()-ROWS(Table1[])))</f>
        <v>66</v>
      </c>
      <c r="J1561" cm="1">
        <f t="array" ref="J1561">IF(ROW()&lt;=ROWS(Table1[]), INDEX(Table1[Catch], ROW()), INDEX(Table2[Frequency], ROW()-ROWS(Table1[])))</f>
        <v>1</v>
      </c>
      <c r="K1561" t="str" cm="1">
        <f t="array" ref="K1561">IF(ROW()&lt;=ROWS(Table1[]), INDEX(Table1[Life Stage], ROW()), INDEX(Table2[Life Stage], ROW()-ROWS(Table1[])))</f>
        <v>Juvenile</v>
      </c>
      <c r="L1561" s="50" cm="1">
        <f t="array" ref="L1561">IF(ROW()&lt;=ROWS(Table1[]), INDEX(Table1[SalvageSum], ROW()), INDEX(Table2[SalvageSum], ROW()-ROWS(Table1[])))</f>
        <v>0</v>
      </c>
      <c r="M1561" s="50" cm="1">
        <f t="array" ref="M1561">IF(ROW()&lt;=ROWS(Table1[]), INDEX(Table1[ExpSalv], ROW()), INDEX(Table2[ExpSalv], ROW()-ROWS(Table1[])))</f>
        <v>0</v>
      </c>
      <c r="N1561" t="str" cm="1">
        <f t="array" ref="N1561">IF(ROW()&lt;=ROWS(Table1[]), INDEX(Table1[Agency], ROW()), INDEX(Table2[Agency], ROW()-ROWS(Table1[])))</f>
        <v>CDFW</v>
      </c>
      <c r="O1561" t="str" cm="1">
        <f t="array" ref="O1561">IF(ROW()&lt;=ROWS(Table1[]), INDEX(Table1[Notes], ROW()), INDEX(Table2[Comments], ROW()-ROWS(Table1[])))</f>
        <v>Frequency is adjusted length frequency</v>
      </c>
    </row>
    <row r="1562" spans="1:15" x14ac:dyDescent="0.25">
      <c r="A1562" t="str" cm="1">
        <f t="array" ref="A1562">IF(ROW()&lt;=ROWS(Table1[]), INDEX(Table1[SurveyNo], ROW()), INDEX(Table2[SurveyNo], ROW()-ROWS(Table1[])))</f>
        <v>November</v>
      </c>
      <c r="B1562" s="23" cm="1">
        <f t="array" ref="B1562">IF(ROW()&lt;=ROWS(Table1[]), INDEX(Table1[Date], ROW()), INDEX(Table2[Date], ROW()-ROWS(Table1[])))</f>
        <v>0</v>
      </c>
      <c r="C1562" cm="1">
        <f t="array" ref="C1562">IF(ROW()&lt;=ROWS(Table1[]), INDEX(Table1[SampleID], ROW()), INDEX(Table2[SampleID], ROW()-ROWS(Table1[])))</f>
        <v>0</v>
      </c>
      <c r="D1562" t="str" cm="1">
        <f t="array" ref="D1562">IF(ROW()&lt;=ROWS(Table1[]), INDEX(Table1[Survey], ROW()), INDEX(Table2[Survey], ROW()-ROWS(Table1[])))</f>
        <v>FMWT</v>
      </c>
      <c r="E1562" cm="1">
        <f t="array" ref="E1562">IF(ROW()&lt;=ROWS(Table1[]), INDEX(Table1[Station Code], ROW()), INDEX(Table2[Station], ROW()-ROWS(Table1[])))</f>
        <v>609</v>
      </c>
      <c r="F1562" t="str" cm="1">
        <f t="array" ref="F1562">IF(ROW()&lt;=ROWS(Table1[]), INDEX(Table1[Region], ROW()), INDEX(Table2[Region], ROW()-ROWS(Table1[])))</f>
        <v>West</v>
      </c>
      <c r="G1562" cm="1">
        <f t="array" ref="G1562">IF(ROW()&lt;=ROWS(Table1[]), INDEX(Table1[Subregion], ROW()), INDEX(Table2[Subregion], ROW()-ROWS(Table1[])))</f>
        <v>0</v>
      </c>
      <c r="H1562" t="str" cm="1">
        <f t="array" ref="H1562">IF(ROW()&lt;=ROWS(Table1[]), INDEX(Table1[Stratum], ROW()), INDEX(Table2[Stratum], ROW()-ROWS(Table1[])))</f>
        <v>Suisun Marsh</v>
      </c>
      <c r="I1562" cm="1">
        <f t="array" ref="I1562">IF(ROW()&lt;=ROWS(Table1[]), INDEX(Table1[Fork Length], ROW()), INDEX(Table2[Length], ROW()-ROWS(Table1[])))</f>
        <v>105</v>
      </c>
      <c r="J1562" cm="1">
        <f t="array" ref="J1562">IF(ROW()&lt;=ROWS(Table1[]), INDEX(Table1[Catch], ROW()), INDEX(Table2[Frequency], ROW()-ROWS(Table1[])))</f>
        <v>1</v>
      </c>
      <c r="K1562" t="str" cm="1">
        <f t="array" ref="K1562">IF(ROW()&lt;=ROWS(Table1[]), INDEX(Table1[Life Stage], ROW()), INDEX(Table2[Life Stage], ROW()-ROWS(Table1[])))</f>
        <v>Adult</v>
      </c>
      <c r="L1562" s="50" cm="1">
        <f t="array" ref="L1562">IF(ROW()&lt;=ROWS(Table1[]), INDEX(Table1[SalvageSum], ROW()), INDEX(Table2[SalvageSum], ROW()-ROWS(Table1[])))</f>
        <v>0</v>
      </c>
      <c r="M1562" s="50" cm="1">
        <f t="array" ref="M1562">IF(ROW()&lt;=ROWS(Table1[]), INDEX(Table1[ExpSalv], ROW()), INDEX(Table2[ExpSalv], ROW()-ROWS(Table1[])))</f>
        <v>0</v>
      </c>
      <c r="N1562" t="str" cm="1">
        <f t="array" ref="N1562">IF(ROW()&lt;=ROWS(Table1[]), INDEX(Table1[Agency], ROW()), INDEX(Table2[Agency], ROW()-ROWS(Table1[])))</f>
        <v>CDFW</v>
      </c>
      <c r="O1562" t="str" cm="1">
        <f t="array" ref="O1562">IF(ROW()&lt;=ROWS(Table1[]), INDEX(Table1[Notes], ROW()), INDEX(Table2[Comments], ROW()-ROWS(Table1[])))</f>
        <v>Frequency is adjusted length frequency</v>
      </c>
    </row>
    <row r="1563" spans="1:15" x14ac:dyDescent="0.25">
      <c r="A1563" t="str" cm="1">
        <f t="array" ref="A1563">IF(ROW()&lt;=ROWS(Table1[]), INDEX(Table1[SurveyNo], ROW()), INDEX(Table2[SurveyNo], ROW()-ROWS(Table1[])))</f>
        <v>November</v>
      </c>
      <c r="B1563" s="23" cm="1">
        <f t="array" ref="B1563">IF(ROW()&lt;=ROWS(Table1[]), INDEX(Table1[Date], ROW()), INDEX(Table2[Date], ROW()-ROWS(Table1[])))</f>
        <v>0</v>
      </c>
      <c r="C1563" cm="1">
        <f t="array" ref="C1563">IF(ROW()&lt;=ROWS(Table1[]), INDEX(Table1[SampleID], ROW()), INDEX(Table2[SampleID], ROW()-ROWS(Table1[])))</f>
        <v>0</v>
      </c>
      <c r="D1563" t="str" cm="1">
        <f t="array" ref="D1563">IF(ROW()&lt;=ROWS(Table1[]), INDEX(Table1[Survey], ROW()), INDEX(Table2[Survey], ROW()-ROWS(Table1[])))</f>
        <v>FMWT</v>
      </c>
      <c r="E1563" cm="1">
        <f t="array" ref="E1563">IF(ROW()&lt;=ROWS(Table1[]), INDEX(Table1[Station Code], ROW()), INDEX(Table2[Station], ROW()-ROWS(Table1[])))</f>
        <v>703</v>
      </c>
      <c r="F1563" t="str" cm="1">
        <f t="array" ref="F1563">IF(ROW()&lt;=ROWS(Table1[]), INDEX(Table1[Region], ROW()), INDEX(Table2[Region], ROW()-ROWS(Table1[])))</f>
        <v>West</v>
      </c>
      <c r="G1563" cm="1">
        <f t="array" ref="G1563">IF(ROW()&lt;=ROWS(Table1[]), INDEX(Table1[Subregion], ROW()), INDEX(Table2[Subregion], ROW()-ROWS(Table1[])))</f>
        <v>0</v>
      </c>
      <c r="H1563" t="str" cm="1">
        <f t="array" ref="H1563">IF(ROW()&lt;=ROWS(Table1[]), INDEX(Table1[Stratum], ROW()), INDEX(Table2[Stratum], ROW()-ROWS(Table1[])))</f>
        <v>Lower Sacramento</v>
      </c>
      <c r="I1563" cm="1">
        <f t="array" ref="I1563">IF(ROW()&lt;=ROWS(Table1[]), INDEX(Table1[Fork Length], ROW()), INDEX(Table2[Length], ROW()-ROWS(Table1[])))</f>
        <v>59</v>
      </c>
      <c r="J1563" cm="1">
        <f t="array" ref="J1563">IF(ROW()&lt;=ROWS(Table1[]), INDEX(Table1[Catch], ROW()), INDEX(Table2[Frequency], ROW()-ROWS(Table1[])))</f>
        <v>1</v>
      </c>
      <c r="K1563" t="str" cm="1">
        <f t="array" ref="K1563">IF(ROW()&lt;=ROWS(Table1[]), INDEX(Table1[Life Stage], ROW()), INDEX(Table2[Life Stage], ROW()-ROWS(Table1[])))</f>
        <v>Juvenile</v>
      </c>
      <c r="L1563" s="50" cm="1">
        <f t="array" ref="L1563">IF(ROW()&lt;=ROWS(Table1[]), INDEX(Table1[SalvageSum], ROW()), INDEX(Table2[SalvageSum], ROW()-ROWS(Table1[])))</f>
        <v>0</v>
      </c>
      <c r="M1563" s="50" cm="1">
        <f t="array" ref="M1563">IF(ROW()&lt;=ROWS(Table1[]), INDEX(Table1[ExpSalv], ROW()), INDEX(Table2[ExpSalv], ROW()-ROWS(Table1[])))</f>
        <v>0</v>
      </c>
      <c r="N1563" t="str" cm="1">
        <f t="array" ref="N1563">IF(ROW()&lt;=ROWS(Table1[]), INDEX(Table1[Agency], ROW()), INDEX(Table2[Agency], ROW()-ROWS(Table1[])))</f>
        <v>CDFW</v>
      </c>
      <c r="O1563" t="str" cm="1">
        <f t="array" ref="O1563">IF(ROW()&lt;=ROWS(Table1[]), INDEX(Table1[Notes], ROW()), INDEX(Table2[Comments], ROW()-ROWS(Table1[])))</f>
        <v>Frequency is adjusted length frequency</v>
      </c>
    </row>
    <row r="1564" spans="1:15" x14ac:dyDescent="0.25">
      <c r="A1564" t="str" cm="1">
        <f t="array" ref="A1564">IF(ROW()&lt;=ROWS(Table1[]), INDEX(Table1[SurveyNo], ROW()), INDEX(Table2[SurveyNo], ROW()-ROWS(Table1[])))</f>
        <v>November</v>
      </c>
      <c r="B1564" s="23" cm="1">
        <f t="array" ref="B1564">IF(ROW()&lt;=ROWS(Table1[]), INDEX(Table1[Date], ROW()), INDEX(Table2[Date], ROW()-ROWS(Table1[])))</f>
        <v>0</v>
      </c>
      <c r="C1564" cm="1">
        <f t="array" ref="C1564">IF(ROW()&lt;=ROWS(Table1[]), INDEX(Table1[SampleID], ROW()), INDEX(Table2[SampleID], ROW()-ROWS(Table1[])))</f>
        <v>0</v>
      </c>
      <c r="D1564" t="str" cm="1">
        <f t="array" ref="D1564">IF(ROW()&lt;=ROWS(Table1[]), INDEX(Table1[Survey], ROW()), INDEX(Table2[Survey], ROW()-ROWS(Table1[])))</f>
        <v>FMWT</v>
      </c>
      <c r="E1564" cm="1">
        <f t="array" ref="E1564">IF(ROW()&lt;=ROWS(Table1[]), INDEX(Table1[Station Code], ROW()), INDEX(Table2[Station], ROW()-ROWS(Table1[])))</f>
        <v>703</v>
      </c>
      <c r="F1564" t="str" cm="1">
        <f t="array" ref="F1564">IF(ROW()&lt;=ROWS(Table1[]), INDEX(Table1[Region], ROW()), INDEX(Table2[Region], ROW()-ROWS(Table1[])))</f>
        <v>West</v>
      </c>
      <c r="G1564" cm="1">
        <f t="array" ref="G1564">IF(ROW()&lt;=ROWS(Table1[]), INDEX(Table1[Subregion], ROW()), INDEX(Table2[Subregion], ROW()-ROWS(Table1[])))</f>
        <v>0</v>
      </c>
      <c r="H1564" t="str" cm="1">
        <f t="array" ref="H1564">IF(ROW()&lt;=ROWS(Table1[]), INDEX(Table1[Stratum], ROW()), INDEX(Table2[Stratum], ROW()-ROWS(Table1[])))</f>
        <v>Lower Sacramento</v>
      </c>
      <c r="I1564" cm="1">
        <f t="array" ref="I1564">IF(ROW()&lt;=ROWS(Table1[]), INDEX(Table1[Fork Length], ROW()), INDEX(Table2[Length], ROW()-ROWS(Table1[])))</f>
        <v>65</v>
      </c>
      <c r="J1564" cm="1">
        <f t="array" ref="J1564">IF(ROW()&lt;=ROWS(Table1[]), INDEX(Table1[Catch], ROW()), INDEX(Table2[Frequency], ROW()-ROWS(Table1[])))</f>
        <v>2</v>
      </c>
      <c r="K1564" t="str" cm="1">
        <f t="array" ref="K1564">IF(ROW()&lt;=ROWS(Table1[]), INDEX(Table1[Life Stage], ROW()), INDEX(Table2[Life Stage], ROW()-ROWS(Table1[])))</f>
        <v>Juvenile</v>
      </c>
      <c r="L1564" s="50" cm="1">
        <f t="array" ref="L1564">IF(ROW()&lt;=ROWS(Table1[]), INDEX(Table1[SalvageSum], ROW()), INDEX(Table2[SalvageSum], ROW()-ROWS(Table1[])))</f>
        <v>0</v>
      </c>
      <c r="M1564" s="50" cm="1">
        <f t="array" ref="M1564">IF(ROW()&lt;=ROWS(Table1[]), INDEX(Table1[ExpSalv], ROW()), INDEX(Table2[ExpSalv], ROW()-ROWS(Table1[])))</f>
        <v>0</v>
      </c>
      <c r="N1564" t="str" cm="1">
        <f t="array" ref="N1564">IF(ROW()&lt;=ROWS(Table1[]), INDEX(Table1[Agency], ROW()), INDEX(Table2[Agency], ROW()-ROWS(Table1[])))</f>
        <v>CDFW</v>
      </c>
      <c r="O1564" t="str" cm="1">
        <f t="array" ref="O1564">IF(ROW()&lt;=ROWS(Table1[]), INDEX(Table1[Notes], ROW()), INDEX(Table2[Comments], ROW()-ROWS(Table1[])))</f>
        <v>Frequency is adjusted length frequency</v>
      </c>
    </row>
    <row r="1565" spans="1:15" x14ac:dyDescent="0.25">
      <c r="A1565" t="str" cm="1">
        <f t="array" ref="A1565">IF(ROW()&lt;=ROWS(Table1[]), INDEX(Table1[SurveyNo], ROW()), INDEX(Table2[SurveyNo], ROW()-ROWS(Table1[])))</f>
        <v>November</v>
      </c>
      <c r="B1565" s="23" cm="1">
        <f t="array" ref="B1565">IF(ROW()&lt;=ROWS(Table1[]), INDEX(Table1[Date], ROW()), INDEX(Table2[Date], ROW()-ROWS(Table1[])))</f>
        <v>0</v>
      </c>
      <c r="C1565" cm="1">
        <f t="array" ref="C1565">IF(ROW()&lt;=ROWS(Table1[]), INDEX(Table1[SampleID], ROW()), INDEX(Table2[SampleID], ROW()-ROWS(Table1[])))</f>
        <v>0</v>
      </c>
      <c r="D1565" t="str" cm="1">
        <f t="array" ref="D1565">IF(ROW()&lt;=ROWS(Table1[]), INDEX(Table1[Survey], ROW()), INDEX(Table2[Survey], ROW()-ROWS(Table1[])))</f>
        <v>FMWT</v>
      </c>
      <c r="E1565" cm="1">
        <f t="array" ref="E1565">IF(ROW()&lt;=ROWS(Table1[]), INDEX(Table1[Station Code], ROW()), INDEX(Table2[Station], ROW()-ROWS(Table1[])))</f>
        <v>704</v>
      </c>
      <c r="F1565" t="str" cm="1">
        <f t="array" ref="F1565">IF(ROW()&lt;=ROWS(Table1[]), INDEX(Table1[Region], ROW()), INDEX(Table2[Region], ROW()-ROWS(Table1[])))</f>
        <v>West</v>
      </c>
      <c r="G1565" cm="1">
        <f t="array" ref="G1565">IF(ROW()&lt;=ROWS(Table1[]), INDEX(Table1[Subregion], ROW()), INDEX(Table2[Subregion], ROW()-ROWS(Table1[])))</f>
        <v>0</v>
      </c>
      <c r="H1565" t="str" cm="1">
        <f t="array" ref="H1565">IF(ROW()&lt;=ROWS(Table1[]), INDEX(Table1[Stratum], ROW()), INDEX(Table2[Stratum], ROW()-ROWS(Table1[])))</f>
        <v>Lower Sacramento</v>
      </c>
      <c r="I1565" cm="1">
        <f t="array" ref="I1565">IF(ROW()&lt;=ROWS(Table1[]), INDEX(Table1[Fork Length], ROW()), INDEX(Table2[Length], ROW()-ROWS(Table1[])))</f>
        <v>58</v>
      </c>
      <c r="J1565" cm="1">
        <f t="array" ref="J1565">IF(ROW()&lt;=ROWS(Table1[]), INDEX(Table1[Catch], ROW()), INDEX(Table2[Frequency], ROW()-ROWS(Table1[])))</f>
        <v>1</v>
      </c>
      <c r="K1565" t="str" cm="1">
        <f t="array" ref="K1565">IF(ROW()&lt;=ROWS(Table1[]), INDEX(Table1[Life Stage], ROW()), INDEX(Table2[Life Stage], ROW()-ROWS(Table1[])))</f>
        <v>Juvenile</v>
      </c>
      <c r="L1565" s="50" cm="1">
        <f t="array" ref="L1565">IF(ROW()&lt;=ROWS(Table1[]), INDEX(Table1[SalvageSum], ROW()), INDEX(Table2[SalvageSum], ROW()-ROWS(Table1[])))</f>
        <v>0</v>
      </c>
      <c r="M1565" s="50" cm="1">
        <f t="array" ref="M1565">IF(ROW()&lt;=ROWS(Table1[]), INDEX(Table1[ExpSalv], ROW()), INDEX(Table2[ExpSalv], ROW()-ROWS(Table1[])))</f>
        <v>0</v>
      </c>
      <c r="N1565" t="str" cm="1">
        <f t="array" ref="N1565">IF(ROW()&lt;=ROWS(Table1[]), INDEX(Table1[Agency], ROW()), INDEX(Table2[Agency], ROW()-ROWS(Table1[])))</f>
        <v>CDFW</v>
      </c>
      <c r="O1565" t="str" cm="1">
        <f t="array" ref="O1565">IF(ROW()&lt;=ROWS(Table1[]), INDEX(Table1[Notes], ROW()), INDEX(Table2[Comments], ROW()-ROWS(Table1[])))</f>
        <v>Frequency is adjusted length frequency</v>
      </c>
    </row>
    <row r="1566" spans="1:15" x14ac:dyDescent="0.25">
      <c r="A1566" t="str" cm="1">
        <f t="array" ref="A1566">IF(ROW()&lt;=ROWS(Table1[]), INDEX(Table1[SurveyNo], ROW()), INDEX(Table2[SurveyNo], ROW()-ROWS(Table1[])))</f>
        <v>December</v>
      </c>
      <c r="B1566" s="23" cm="1">
        <f t="array" ref="B1566">IF(ROW()&lt;=ROWS(Table1[]), INDEX(Table1[Date], ROW()), INDEX(Table2[Date], ROW()-ROWS(Table1[])))</f>
        <v>0</v>
      </c>
      <c r="C1566" cm="1">
        <f t="array" ref="C1566">IF(ROW()&lt;=ROWS(Table1[]), INDEX(Table1[SampleID], ROW()), INDEX(Table2[SampleID], ROW()-ROWS(Table1[])))</f>
        <v>0</v>
      </c>
      <c r="D1566" t="str" cm="1">
        <f t="array" ref="D1566">IF(ROW()&lt;=ROWS(Table1[]), INDEX(Table1[Survey], ROW()), INDEX(Table2[Survey], ROW()-ROWS(Table1[])))</f>
        <v>FMWT</v>
      </c>
      <c r="E1566" cm="1">
        <f t="array" ref="E1566">IF(ROW()&lt;=ROWS(Table1[]), INDEX(Table1[Station Code], ROW()), INDEX(Table2[Station], ROW()-ROWS(Table1[])))</f>
        <v>341</v>
      </c>
      <c r="F1566" t="str" cm="1">
        <f t="array" ref="F1566">IF(ROW()&lt;=ROWS(Table1[]), INDEX(Table1[Region], ROW()), INDEX(Table2[Region], ROW()-ROWS(Table1[])))</f>
        <v>Far West</v>
      </c>
      <c r="G1566" cm="1">
        <f t="array" ref="G1566">IF(ROW()&lt;=ROWS(Table1[]), INDEX(Table1[Subregion], ROW()), INDEX(Table2[Subregion], ROW()-ROWS(Table1[])))</f>
        <v>0</v>
      </c>
      <c r="H1566" t="str" cm="1">
        <f t="array" ref="H1566">IF(ROW()&lt;=ROWS(Table1[]), INDEX(Table1[Stratum], ROW()), INDEX(Table2[Stratum], ROW()-ROWS(Table1[])))</f>
        <v>Western Delta</v>
      </c>
      <c r="I1566" cm="1">
        <f t="array" ref="I1566">IF(ROW()&lt;=ROWS(Table1[]), INDEX(Table1[Fork Length], ROW()), INDEX(Table2[Length], ROW()-ROWS(Table1[])))</f>
        <v>110</v>
      </c>
      <c r="J1566" cm="1">
        <f t="array" ref="J1566">IF(ROW()&lt;=ROWS(Table1[]), INDEX(Table1[Catch], ROW()), INDEX(Table2[Frequency], ROW()-ROWS(Table1[])))</f>
        <v>1</v>
      </c>
      <c r="K1566" t="str" cm="1">
        <f t="array" ref="K1566">IF(ROW()&lt;=ROWS(Table1[]), INDEX(Table1[Life Stage], ROW()), INDEX(Table2[Life Stage], ROW()-ROWS(Table1[])))</f>
        <v>Adult</v>
      </c>
      <c r="L1566" s="50" cm="1">
        <f t="array" ref="L1566">IF(ROW()&lt;=ROWS(Table1[]), INDEX(Table1[SalvageSum], ROW()), INDEX(Table2[SalvageSum], ROW()-ROWS(Table1[])))</f>
        <v>0</v>
      </c>
      <c r="M1566" s="50" cm="1">
        <f t="array" ref="M1566">IF(ROW()&lt;=ROWS(Table1[]), INDEX(Table1[ExpSalv], ROW()), INDEX(Table2[ExpSalv], ROW()-ROWS(Table1[])))</f>
        <v>0</v>
      </c>
      <c r="N1566" t="str" cm="1">
        <f t="array" ref="N1566">IF(ROW()&lt;=ROWS(Table1[]), INDEX(Table1[Agency], ROW()), INDEX(Table2[Agency], ROW()-ROWS(Table1[])))</f>
        <v>CDFW</v>
      </c>
      <c r="O1566" t="str" cm="1">
        <f t="array" ref="O1566">IF(ROW()&lt;=ROWS(Table1[]), INDEX(Table1[Notes], ROW()), INDEX(Table2[Comments], ROW()-ROWS(Table1[])))</f>
        <v>Frequency is adjusted length frequency</v>
      </c>
    </row>
    <row r="1567" spans="1:15" x14ac:dyDescent="0.25">
      <c r="A1567" t="str" cm="1">
        <f t="array" ref="A1567">IF(ROW()&lt;=ROWS(Table1[]), INDEX(Table1[SurveyNo], ROW()), INDEX(Table2[SurveyNo], ROW()-ROWS(Table1[])))</f>
        <v>December</v>
      </c>
      <c r="B1567" s="23" cm="1">
        <f t="array" ref="B1567">IF(ROW()&lt;=ROWS(Table1[]), INDEX(Table1[Date], ROW()), INDEX(Table2[Date], ROW()-ROWS(Table1[])))</f>
        <v>0</v>
      </c>
      <c r="C1567" cm="1">
        <f t="array" ref="C1567">IF(ROW()&lt;=ROWS(Table1[]), INDEX(Table1[SampleID], ROW()), INDEX(Table2[SampleID], ROW()-ROWS(Table1[])))</f>
        <v>0</v>
      </c>
      <c r="D1567" t="str" cm="1">
        <f t="array" ref="D1567">IF(ROW()&lt;=ROWS(Table1[]), INDEX(Table1[Survey], ROW()), INDEX(Table2[Survey], ROW()-ROWS(Table1[])))</f>
        <v>FMWT</v>
      </c>
      <c r="E1567" cm="1">
        <f t="array" ref="E1567">IF(ROW()&lt;=ROWS(Table1[]), INDEX(Table1[Station Code], ROW()), INDEX(Table2[Station], ROW()-ROWS(Table1[])))</f>
        <v>342</v>
      </c>
      <c r="F1567" t="str" cm="1">
        <f t="array" ref="F1567">IF(ROW()&lt;=ROWS(Table1[]), INDEX(Table1[Region], ROW()), INDEX(Table2[Region], ROW()-ROWS(Table1[])))</f>
        <v>Far West</v>
      </c>
      <c r="G1567" cm="1">
        <f t="array" ref="G1567">IF(ROW()&lt;=ROWS(Table1[]), INDEX(Table1[Subregion], ROW()), INDEX(Table2[Subregion], ROW()-ROWS(Table1[])))</f>
        <v>0</v>
      </c>
      <c r="H1567" t="str" cm="1">
        <f t="array" ref="H1567">IF(ROW()&lt;=ROWS(Table1[]), INDEX(Table1[Stratum], ROW()), INDEX(Table2[Stratum], ROW()-ROWS(Table1[])))</f>
        <v>Western Delta</v>
      </c>
      <c r="I1567" cm="1">
        <f t="array" ref="I1567">IF(ROW()&lt;=ROWS(Table1[]), INDEX(Table1[Fork Length], ROW()), INDEX(Table2[Length], ROW()-ROWS(Table1[])))</f>
        <v>61</v>
      </c>
      <c r="J1567" cm="1">
        <f t="array" ref="J1567">IF(ROW()&lt;=ROWS(Table1[]), INDEX(Table1[Catch], ROW()), INDEX(Table2[Frequency], ROW()-ROWS(Table1[])))</f>
        <v>1</v>
      </c>
      <c r="K1567" t="str" cm="1">
        <f t="array" ref="K1567">IF(ROW()&lt;=ROWS(Table1[]), INDEX(Table1[Life Stage], ROW()), INDEX(Table2[Life Stage], ROW()-ROWS(Table1[])))</f>
        <v>Juvenile</v>
      </c>
      <c r="L1567" s="50" cm="1">
        <f t="array" ref="L1567">IF(ROW()&lt;=ROWS(Table1[]), INDEX(Table1[SalvageSum], ROW()), INDEX(Table2[SalvageSum], ROW()-ROWS(Table1[])))</f>
        <v>0</v>
      </c>
      <c r="M1567" s="50" cm="1">
        <f t="array" ref="M1567">IF(ROW()&lt;=ROWS(Table1[]), INDEX(Table1[ExpSalv], ROW()), INDEX(Table2[ExpSalv], ROW()-ROWS(Table1[])))</f>
        <v>0</v>
      </c>
      <c r="N1567" t="str" cm="1">
        <f t="array" ref="N1567">IF(ROW()&lt;=ROWS(Table1[]), INDEX(Table1[Agency], ROW()), INDEX(Table2[Agency], ROW()-ROWS(Table1[])))</f>
        <v>CDFW</v>
      </c>
      <c r="O1567" t="str" cm="1">
        <f t="array" ref="O1567">IF(ROW()&lt;=ROWS(Table1[]), INDEX(Table1[Notes], ROW()), INDEX(Table2[Comments], ROW()-ROWS(Table1[])))</f>
        <v>Frequency is adjusted length frequency</v>
      </c>
    </row>
    <row r="1568" spans="1:15" x14ac:dyDescent="0.25">
      <c r="A1568" t="str" cm="1">
        <f t="array" ref="A1568">IF(ROW()&lt;=ROWS(Table1[]), INDEX(Table1[SurveyNo], ROW()), INDEX(Table2[SurveyNo], ROW()-ROWS(Table1[])))</f>
        <v>December</v>
      </c>
      <c r="B1568" s="23" cm="1">
        <f t="array" ref="B1568">IF(ROW()&lt;=ROWS(Table1[]), INDEX(Table1[Date], ROW()), INDEX(Table2[Date], ROW()-ROWS(Table1[])))</f>
        <v>0</v>
      </c>
      <c r="C1568" cm="1">
        <f t="array" ref="C1568">IF(ROW()&lt;=ROWS(Table1[]), INDEX(Table1[SampleID], ROW()), INDEX(Table2[SampleID], ROW()-ROWS(Table1[])))</f>
        <v>0</v>
      </c>
      <c r="D1568" t="str" cm="1">
        <f t="array" ref="D1568">IF(ROW()&lt;=ROWS(Table1[]), INDEX(Table1[Survey], ROW()), INDEX(Table2[Survey], ROW()-ROWS(Table1[])))</f>
        <v>FMWT</v>
      </c>
      <c r="E1568" cm="1">
        <f t="array" ref="E1568">IF(ROW()&lt;=ROWS(Table1[]), INDEX(Table1[Station Code], ROW()), INDEX(Table2[Station], ROW()-ROWS(Table1[])))</f>
        <v>342</v>
      </c>
      <c r="F1568" t="str" cm="1">
        <f t="array" ref="F1568">IF(ROW()&lt;=ROWS(Table1[]), INDEX(Table1[Region], ROW()), INDEX(Table2[Region], ROW()-ROWS(Table1[])))</f>
        <v>Far West</v>
      </c>
      <c r="G1568" cm="1">
        <f t="array" ref="G1568">IF(ROW()&lt;=ROWS(Table1[]), INDEX(Table1[Subregion], ROW()), INDEX(Table2[Subregion], ROW()-ROWS(Table1[])))</f>
        <v>0</v>
      </c>
      <c r="H1568" t="str" cm="1">
        <f t="array" ref="H1568">IF(ROW()&lt;=ROWS(Table1[]), INDEX(Table1[Stratum], ROW()), INDEX(Table2[Stratum], ROW()-ROWS(Table1[])))</f>
        <v>Western Delta</v>
      </c>
      <c r="I1568" cm="1">
        <f t="array" ref="I1568">IF(ROW()&lt;=ROWS(Table1[]), INDEX(Table1[Fork Length], ROW()), INDEX(Table2[Length], ROW()-ROWS(Table1[])))</f>
        <v>69</v>
      </c>
      <c r="J1568" cm="1">
        <f t="array" ref="J1568">IF(ROW()&lt;=ROWS(Table1[]), INDEX(Table1[Catch], ROW()), INDEX(Table2[Frequency], ROW()-ROWS(Table1[])))</f>
        <v>1</v>
      </c>
      <c r="K1568" t="str" cm="1">
        <f t="array" ref="K1568">IF(ROW()&lt;=ROWS(Table1[]), INDEX(Table1[Life Stage], ROW()), INDEX(Table2[Life Stage], ROW()-ROWS(Table1[])))</f>
        <v>Juvenile</v>
      </c>
      <c r="L1568" s="50" cm="1">
        <f t="array" ref="L1568">IF(ROW()&lt;=ROWS(Table1[]), INDEX(Table1[SalvageSum], ROW()), INDEX(Table2[SalvageSum], ROW()-ROWS(Table1[])))</f>
        <v>0</v>
      </c>
      <c r="M1568" s="50" cm="1">
        <f t="array" ref="M1568">IF(ROW()&lt;=ROWS(Table1[]), INDEX(Table1[ExpSalv], ROW()), INDEX(Table2[ExpSalv], ROW()-ROWS(Table1[])))</f>
        <v>0</v>
      </c>
      <c r="N1568" t="str" cm="1">
        <f t="array" ref="N1568">IF(ROW()&lt;=ROWS(Table1[]), INDEX(Table1[Agency], ROW()), INDEX(Table2[Agency], ROW()-ROWS(Table1[])))</f>
        <v>CDFW</v>
      </c>
      <c r="O1568" t="str" cm="1">
        <f t="array" ref="O1568">IF(ROW()&lt;=ROWS(Table1[]), INDEX(Table1[Notes], ROW()), INDEX(Table2[Comments], ROW()-ROWS(Table1[])))</f>
        <v>Frequency is adjusted length frequency</v>
      </c>
    </row>
    <row r="1569" spans="1:15" x14ac:dyDescent="0.25">
      <c r="A1569" t="str" cm="1">
        <f t="array" ref="A1569">IF(ROW()&lt;=ROWS(Table1[]), INDEX(Table1[SurveyNo], ROW()), INDEX(Table2[SurveyNo], ROW()-ROWS(Table1[])))</f>
        <v>December</v>
      </c>
      <c r="B1569" s="23" cm="1">
        <f t="array" ref="B1569">IF(ROW()&lt;=ROWS(Table1[]), INDEX(Table1[Date], ROW()), INDEX(Table2[Date], ROW()-ROWS(Table1[])))</f>
        <v>0</v>
      </c>
      <c r="C1569" cm="1">
        <f t="array" ref="C1569">IF(ROW()&lt;=ROWS(Table1[]), INDEX(Table1[SampleID], ROW()), INDEX(Table2[SampleID], ROW()-ROWS(Table1[])))</f>
        <v>0</v>
      </c>
      <c r="D1569" t="str" cm="1">
        <f t="array" ref="D1569">IF(ROW()&lt;=ROWS(Table1[]), INDEX(Table1[Survey], ROW()), INDEX(Table2[Survey], ROW()-ROWS(Table1[])))</f>
        <v>FMWT</v>
      </c>
      <c r="E1569" cm="1">
        <f t="array" ref="E1569">IF(ROW()&lt;=ROWS(Table1[]), INDEX(Table1[Station Code], ROW()), INDEX(Table2[Station], ROW()-ROWS(Table1[])))</f>
        <v>342</v>
      </c>
      <c r="F1569" t="str" cm="1">
        <f t="array" ref="F1569">IF(ROW()&lt;=ROWS(Table1[]), INDEX(Table1[Region], ROW()), INDEX(Table2[Region], ROW()-ROWS(Table1[])))</f>
        <v>Far West</v>
      </c>
      <c r="G1569" cm="1">
        <f t="array" ref="G1569">IF(ROW()&lt;=ROWS(Table1[]), INDEX(Table1[Subregion], ROW()), INDEX(Table2[Subregion], ROW()-ROWS(Table1[])))</f>
        <v>0</v>
      </c>
      <c r="H1569" t="str" cm="1">
        <f t="array" ref="H1569">IF(ROW()&lt;=ROWS(Table1[]), INDEX(Table1[Stratum], ROW()), INDEX(Table2[Stratum], ROW()-ROWS(Table1[])))</f>
        <v>Western Delta</v>
      </c>
      <c r="I1569" cm="1">
        <f t="array" ref="I1569">IF(ROW()&lt;=ROWS(Table1[]), INDEX(Table1[Fork Length], ROW()), INDEX(Table2[Length], ROW()-ROWS(Table1[])))</f>
        <v>71</v>
      </c>
      <c r="J1569" cm="1">
        <f t="array" ref="J1569">IF(ROW()&lt;=ROWS(Table1[]), INDEX(Table1[Catch], ROW()), INDEX(Table2[Frequency], ROW()-ROWS(Table1[])))</f>
        <v>1</v>
      </c>
      <c r="K1569" t="str" cm="1">
        <f t="array" ref="K1569">IF(ROW()&lt;=ROWS(Table1[]), INDEX(Table1[Life Stage], ROW()), INDEX(Table2[Life Stage], ROW()-ROWS(Table1[])))</f>
        <v>Juvenile</v>
      </c>
      <c r="L1569" s="50" cm="1">
        <f t="array" ref="L1569">IF(ROW()&lt;=ROWS(Table1[]), INDEX(Table1[SalvageSum], ROW()), INDEX(Table2[SalvageSum], ROW()-ROWS(Table1[])))</f>
        <v>0</v>
      </c>
      <c r="M1569" s="50" cm="1">
        <f t="array" ref="M1569">IF(ROW()&lt;=ROWS(Table1[]), INDEX(Table1[ExpSalv], ROW()), INDEX(Table2[ExpSalv], ROW()-ROWS(Table1[])))</f>
        <v>0</v>
      </c>
      <c r="N1569" t="str" cm="1">
        <f t="array" ref="N1569">IF(ROW()&lt;=ROWS(Table1[]), INDEX(Table1[Agency], ROW()), INDEX(Table2[Agency], ROW()-ROWS(Table1[])))</f>
        <v>CDFW</v>
      </c>
      <c r="O1569" t="str" cm="1">
        <f t="array" ref="O1569">IF(ROW()&lt;=ROWS(Table1[]), INDEX(Table1[Notes], ROW()), INDEX(Table2[Comments], ROW()-ROWS(Table1[])))</f>
        <v>Frequency is adjusted length frequency</v>
      </c>
    </row>
    <row r="1570" spans="1:15" x14ac:dyDescent="0.25">
      <c r="A1570" t="str" cm="1">
        <f t="array" ref="A1570">IF(ROW()&lt;=ROWS(Table1[]), INDEX(Table1[SurveyNo], ROW()), INDEX(Table2[SurveyNo], ROW()-ROWS(Table1[])))</f>
        <v>December</v>
      </c>
      <c r="B1570" s="23" cm="1">
        <f t="array" ref="B1570">IF(ROW()&lt;=ROWS(Table1[]), INDEX(Table1[Date], ROW()), INDEX(Table2[Date], ROW()-ROWS(Table1[])))</f>
        <v>0</v>
      </c>
      <c r="C1570" cm="1">
        <f t="array" ref="C1570">IF(ROW()&lt;=ROWS(Table1[]), INDEX(Table1[SampleID], ROW()), INDEX(Table2[SampleID], ROW()-ROWS(Table1[])))</f>
        <v>0</v>
      </c>
      <c r="D1570" t="str" cm="1">
        <f t="array" ref="D1570">IF(ROW()&lt;=ROWS(Table1[]), INDEX(Table1[Survey], ROW()), INDEX(Table2[Survey], ROW()-ROWS(Table1[])))</f>
        <v>FMWT</v>
      </c>
      <c r="E1570" cm="1">
        <f t="array" ref="E1570">IF(ROW()&lt;=ROWS(Table1[]), INDEX(Table1[Station Code], ROW()), INDEX(Table2[Station], ROW()-ROWS(Table1[])))</f>
        <v>342</v>
      </c>
      <c r="F1570" t="str" cm="1">
        <f t="array" ref="F1570">IF(ROW()&lt;=ROWS(Table1[]), INDEX(Table1[Region], ROW()), INDEX(Table2[Region], ROW()-ROWS(Table1[])))</f>
        <v>Far West</v>
      </c>
      <c r="G1570" cm="1">
        <f t="array" ref="G1570">IF(ROW()&lt;=ROWS(Table1[]), INDEX(Table1[Subregion], ROW()), INDEX(Table2[Subregion], ROW()-ROWS(Table1[])))</f>
        <v>0</v>
      </c>
      <c r="H1570" t="str" cm="1">
        <f t="array" ref="H1570">IF(ROW()&lt;=ROWS(Table1[]), INDEX(Table1[Stratum], ROW()), INDEX(Table2[Stratum], ROW()-ROWS(Table1[])))</f>
        <v>Western Delta</v>
      </c>
      <c r="I1570" cm="1">
        <f t="array" ref="I1570">IF(ROW()&lt;=ROWS(Table1[]), INDEX(Table1[Fork Length], ROW()), INDEX(Table2[Length], ROW()-ROWS(Table1[])))</f>
        <v>102</v>
      </c>
      <c r="J1570" cm="1">
        <f t="array" ref="J1570">IF(ROW()&lt;=ROWS(Table1[]), INDEX(Table1[Catch], ROW()), INDEX(Table2[Frequency], ROW()-ROWS(Table1[])))</f>
        <v>1</v>
      </c>
      <c r="K1570" t="str" cm="1">
        <f t="array" ref="K1570">IF(ROW()&lt;=ROWS(Table1[]), INDEX(Table1[Life Stage], ROW()), INDEX(Table2[Life Stage], ROW()-ROWS(Table1[])))</f>
        <v>Adult</v>
      </c>
      <c r="L1570" s="50" cm="1">
        <f t="array" ref="L1570">IF(ROW()&lt;=ROWS(Table1[]), INDEX(Table1[SalvageSum], ROW()), INDEX(Table2[SalvageSum], ROW()-ROWS(Table1[])))</f>
        <v>0</v>
      </c>
      <c r="M1570" s="50" cm="1">
        <f t="array" ref="M1570">IF(ROW()&lt;=ROWS(Table1[]), INDEX(Table1[ExpSalv], ROW()), INDEX(Table2[ExpSalv], ROW()-ROWS(Table1[])))</f>
        <v>0</v>
      </c>
      <c r="N1570" t="str" cm="1">
        <f t="array" ref="N1570">IF(ROW()&lt;=ROWS(Table1[]), INDEX(Table1[Agency], ROW()), INDEX(Table2[Agency], ROW()-ROWS(Table1[])))</f>
        <v>CDFW</v>
      </c>
      <c r="O1570" t="str" cm="1">
        <f t="array" ref="O1570">IF(ROW()&lt;=ROWS(Table1[]), INDEX(Table1[Notes], ROW()), INDEX(Table2[Comments], ROW()-ROWS(Table1[])))</f>
        <v>Frequency is adjusted length frequency</v>
      </c>
    </row>
    <row r="1571" spans="1:15" x14ac:dyDescent="0.25">
      <c r="A1571" t="str" cm="1">
        <f t="array" ref="A1571">IF(ROW()&lt;=ROWS(Table1[]), INDEX(Table1[SurveyNo], ROW()), INDEX(Table2[SurveyNo], ROW()-ROWS(Table1[])))</f>
        <v>December</v>
      </c>
      <c r="B1571" s="23" cm="1">
        <f t="array" ref="B1571">IF(ROW()&lt;=ROWS(Table1[]), INDEX(Table1[Date], ROW()), INDEX(Table2[Date], ROW()-ROWS(Table1[])))</f>
        <v>0</v>
      </c>
      <c r="C1571" cm="1">
        <f t="array" ref="C1571">IF(ROW()&lt;=ROWS(Table1[]), INDEX(Table1[SampleID], ROW()), INDEX(Table2[SampleID], ROW()-ROWS(Table1[])))</f>
        <v>0</v>
      </c>
      <c r="D1571" t="str" cm="1">
        <f t="array" ref="D1571">IF(ROW()&lt;=ROWS(Table1[]), INDEX(Table1[Survey], ROW()), INDEX(Table2[Survey], ROW()-ROWS(Table1[])))</f>
        <v>FMWT</v>
      </c>
      <c r="E1571" cm="1">
        <f t="array" ref="E1571">IF(ROW()&lt;=ROWS(Table1[]), INDEX(Table1[Station Code], ROW()), INDEX(Table2[Station], ROW()-ROWS(Table1[])))</f>
        <v>342</v>
      </c>
      <c r="F1571" t="str" cm="1">
        <f t="array" ref="F1571">IF(ROW()&lt;=ROWS(Table1[]), INDEX(Table1[Region], ROW()), INDEX(Table2[Region], ROW()-ROWS(Table1[])))</f>
        <v>Far West</v>
      </c>
      <c r="G1571" cm="1">
        <f t="array" ref="G1571">IF(ROW()&lt;=ROWS(Table1[]), INDEX(Table1[Subregion], ROW()), INDEX(Table2[Subregion], ROW()-ROWS(Table1[])))</f>
        <v>0</v>
      </c>
      <c r="H1571" t="str" cm="1">
        <f t="array" ref="H1571">IF(ROW()&lt;=ROWS(Table1[]), INDEX(Table1[Stratum], ROW()), INDEX(Table2[Stratum], ROW()-ROWS(Table1[])))</f>
        <v>Western Delta</v>
      </c>
      <c r="I1571" cm="1">
        <f t="array" ref="I1571">IF(ROW()&lt;=ROWS(Table1[]), INDEX(Table1[Fork Length], ROW()), INDEX(Table2[Length], ROW()-ROWS(Table1[])))</f>
        <v>106</v>
      </c>
      <c r="J1571" cm="1">
        <f t="array" ref="J1571">IF(ROW()&lt;=ROWS(Table1[]), INDEX(Table1[Catch], ROW()), INDEX(Table2[Frequency], ROW()-ROWS(Table1[])))</f>
        <v>1</v>
      </c>
      <c r="K1571" t="str" cm="1">
        <f t="array" ref="K1571">IF(ROW()&lt;=ROWS(Table1[]), INDEX(Table1[Life Stage], ROW()), INDEX(Table2[Life Stage], ROW()-ROWS(Table1[])))</f>
        <v>Adult</v>
      </c>
      <c r="L1571" s="50" cm="1">
        <f t="array" ref="L1571">IF(ROW()&lt;=ROWS(Table1[]), INDEX(Table1[SalvageSum], ROW()), INDEX(Table2[SalvageSum], ROW()-ROWS(Table1[])))</f>
        <v>0</v>
      </c>
      <c r="M1571" s="50" cm="1">
        <f t="array" ref="M1571">IF(ROW()&lt;=ROWS(Table1[]), INDEX(Table1[ExpSalv], ROW()), INDEX(Table2[ExpSalv], ROW()-ROWS(Table1[])))</f>
        <v>0</v>
      </c>
      <c r="N1571" t="str" cm="1">
        <f t="array" ref="N1571">IF(ROW()&lt;=ROWS(Table1[]), INDEX(Table1[Agency], ROW()), INDEX(Table2[Agency], ROW()-ROWS(Table1[])))</f>
        <v>CDFW</v>
      </c>
      <c r="O1571" t="str" cm="1">
        <f t="array" ref="O1571">IF(ROW()&lt;=ROWS(Table1[]), INDEX(Table1[Notes], ROW()), INDEX(Table2[Comments], ROW()-ROWS(Table1[])))</f>
        <v>Frequency is adjusted length frequency</v>
      </c>
    </row>
    <row r="1572" spans="1:15" x14ac:dyDescent="0.25">
      <c r="A1572" t="str" cm="1">
        <f t="array" ref="A1572">IF(ROW()&lt;=ROWS(Table1[]), INDEX(Table1[SurveyNo], ROW()), INDEX(Table2[SurveyNo], ROW()-ROWS(Table1[])))</f>
        <v>December</v>
      </c>
      <c r="B1572" s="23" cm="1">
        <f t="array" ref="B1572">IF(ROW()&lt;=ROWS(Table1[]), INDEX(Table1[Date], ROW()), INDEX(Table2[Date], ROW()-ROWS(Table1[])))</f>
        <v>0</v>
      </c>
      <c r="C1572" cm="1">
        <f t="array" ref="C1572">IF(ROW()&lt;=ROWS(Table1[]), INDEX(Table1[SampleID], ROW()), INDEX(Table2[SampleID], ROW()-ROWS(Table1[])))</f>
        <v>0</v>
      </c>
      <c r="D1572" t="str" cm="1">
        <f t="array" ref="D1572">IF(ROW()&lt;=ROWS(Table1[]), INDEX(Table1[Survey], ROW()), INDEX(Table2[Survey], ROW()-ROWS(Table1[])))</f>
        <v>FMWT</v>
      </c>
      <c r="E1572" cm="1">
        <f t="array" ref="E1572">IF(ROW()&lt;=ROWS(Table1[]), INDEX(Table1[Station Code], ROW()), INDEX(Table2[Station], ROW()-ROWS(Table1[])))</f>
        <v>351</v>
      </c>
      <c r="F1572" t="str" cm="1">
        <f t="array" ref="F1572">IF(ROW()&lt;=ROWS(Table1[]), INDEX(Table1[Region], ROW()), INDEX(Table2[Region], ROW()-ROWS(Table1[])))</f>
        <v>Far West</v>
      </c>
      <c r="G1572" cm="1">
        <f t="array" ref="G1572">IF(ROW()&lt;=ROWS(Table1[]), INDEX(Table1[Subregion], ROW()), INDEX(Table2[Subregion], ROW()-ROWS(Table1[])))</f>
        <v>0</v>
      </c>
      <c r="H1572" t="str" cm="1">
        <f t="array" ref="H1572">IF(ROW()&lt;=ROWS(Table1[]), INDEX(Table1[Stratum], ROW()), INDEX(Table2[Stratum], ROW()-ROWS(Table1[])))</f>
        <v>Western Delta</v>
      </c>
      <c r="I1572" cm="1">
        <f t="array" ref="I1572">IF(ROW()&lt;=ROWS(Table1[]), INDEX(Table1[Fork Length], ROW()), INDEX(Table2[Length], ROW()-ROWS(Table1[])))</f>
        <v>63</v>
      </c>
      <c r="J1572" cm="1">
        <f t="array" ref="J1572">IF(ROW()&lt;=ROWS(Table1[]), INDEX(Table1[Catch], ROW()), INDEX(Table2[Frequency], ROW()-ROWS(Table1[])))</f>
        <v>2</v>
      </c>
      <c r="K1572" t="str" cm="1">
        <f t="array" ref="K1572">IF(ROW()&lt;=ROWS(Table1[]), INDEX(Table1[Life Stage], ROW()), INDEX(Table2[Life Stage], ROW()-ROWS(Table1[])))</f>
        <v>Juvenile</v>
      </c>
      <c r="L1572" s="50" cm="1">
        <f t="array" ref="L1572">IF(ROW()&lt;=ROWS(Table1[]), INDEX(Table1[SalvageSum], ROW()), INDEX(Table2[SalvageSum], ROW()-ROWS(Table1[])))</f>
        <v>0</v>
      </c>
      <c r="M1572" s="50" cm="1">
        <f t="array" ref="M1572">IF(ROW()&lt;=ROWS(Table1[]), INDEX(Table1[ExpSalv], ROW()), INDEX(Table2[ExpSalv], ROW()-ROWS(Table1[])))</f>
        <v>0</v>
      </c>
      <c r="N1572" t="str" cm="1">
        <f t="array" ref="N1572">IF(ROW()&lt;=ROWS(Table1[]), INDEX(Table1[Agency], ROW()), INDEX(Table2[Agency], ROW()-ROWS(Table1[])))</f>
        <v>CDFW</v>
      </c>
      <c r="O1572" t="str" cm="1">
        <f t="array" ref="O1572">IF(ROW()&lt;=ROWS(Table1[]), INDEX(Table1[Notes], ROW()), INDEX(Table2[Comments], ROW()-ROWS(Table1[])))</f>
        <v>Frequency is adjusted length frequency</v>
      </c>
    </row>
    <row r="1573" spans="1:15" x14ac:dyDescent="0.25">
      <c r="A1573" t="str" cm="1">
        <f t="array" ref="A1573">IF(ROW()&lt;=ROWS(Table1[]), INDEX(Table1[SurveyNo], ROW()), INDEX(Table2[SurveyNo], ROW()-ROWS(Table1[])))</f>
        <v>December</v>
      </c>
      <c r="B1573" s="23" cm="1">
        <f t="array" ref="B1573">IF(ROW()&lt;=ROWS(Table1[]), INDEX(Table1[Date], ROW()), INDEX(Table2[Date], ROW()-ROWS(Table1[])))</f>
        <v>0</v>
      </c>
      <c r="C1573" cm="1">
        <f t="array" ref="C1573">IF(ROW()&lt;=ROWS(Table1[]), INDEX(Table1[SampleID], ROW()), INDEX(Table2[SampleID], ROW()-ROWS(Table1[])))</f>
        <v>0</v>
      </c>
      <c r="D1573" t="str" cm="1">
        <f t="array" ref="D1573">IF(ROW()&lt;=ROWS(Table1[]), INDEX(Table1[Survey], ROW()), INDEX(Table2[Survey], ROW()-ROWS(Table1[])))</f>
        <v>FMWT</v>
      </c>
      <c r="E1573" cm="1">
        <f t="array" ref="E1573">IF(ROW()&lt;=ROWS(Table1[]), INDEX(Table1[Station Code], ROW()), INDEX(Table2[Station], ROW()-ROWS(Table1[])))</f>
        <v>351</v>
      </c>
      <c r="F1573" t="str" cm="1">
        <f t="array" ref="F1573">IF(ROW()&lt;=ROWS(Table1[]), INDEX(Table1[Region], ROW()), INDEX(Table2[Region], ROW()-ROWS(Table1[])))</f>
        <v>Far West</v>
      </c>
      <c r="G1573" cm="1">
        <f t="array" ref="G1573">IF(ROW()&lt;=ROWS(Table1[]), INDEX(Table1[Subregion], ROW()), INDEX(Table2[Subregion], ROW()-ROWS(Table1[])))</f>
        <v>0</v>
      </c>
      <c r="H1573" t="str" cm="1">
        <f t="array" ref="H1573">IF(ROW()&lt;=ROWS(Table1[]), INDEX(Table1[Stratum], ROW()), INDEX(Table2[Stratum], ROW()-ROWS(Table1[])))</f>
        <v>Western Delta</v>
      </c>
      <c r="I1573" cm="1">
        <f t="array" ref="I1573">IF(ROW()&lt;=ROWS(Table1[]), INDEX(Table1[Fork Length], ROW()), INDEX(Table2[Length], ROW()-ROWS(Table1[])))</f>
        <v>67</v>
      </c>
      <c r="J1573" cm="1">
        <f t="array" ref="J1573">IF(ROW()&lt;=ROWS(Table1[]), INDEX(Table1[Catch], ROW()), INDEX(Table2[Frequency], ROW()-ROWS(Table1[])))</f>
        <v>1</v>
      </c>
      <c r="K1573" t="str" cm="1">
        <f t="array" ref="K1573">IF(ROW()&lt;=ROWS(Table1[]), INDEX(Table1[Life Stage], ROW()), INDEX(Table2[Life Stage], ROW()-ROWS(Table1[])))</f>
        <v>Juvenile</v>
      </c>
      <c r="L1573" s="50" cm="1">
        <f t="array" ref="L1573">IF(ROW()&lt;=ROWS(Table1[]), INDEX(Table1[SalvageSum], ROW()), INDEX(Table2[SalvageSum], ROW()-ROWS(Table1[])))</f>
        <v>0</v>
      </c>
      <c r="M1573" s="50" cm="1">
        <f t="array" ref="M1573">IF(ROW()&lt;=ROWS(Table1[]), INDEX(Table1[ExpSalv], ROW()), INDEX(Table2[ExpSalv], ROW()-ROWS(Table1[])))</f>
        <v>0</v>
      </c>
      <c r="N1573" t="str" cm="1">
        <f t="array" ref="N1573">IF(ROW()&lt;=ROWS(Table1[]), INDEX(Table1[Agency], ROW()), INDEX(Table2[Agency], ROW()-ROWS(Table1[])))</f>
        <v>CDFW</v>
      </c>
      <c r="O1573" t="str" cm="1">
        <f t="array" ref="O1573">IF(ROW()&lt;=ROWS(Table1[]), INDEX(Table1[Notes], ROW()), INDEX(Table2[Comments], ROW()-ROWS(Table1[])))</f>
        <v>Frequency is adjusted length frequency</v>
      </c>
    </row>
    <row r="1574" spans="1:15" x14ac:dyDescent="0.25">
      <c r="A1574" t="str" cm="1">
        <f t="array" ref="A1574">IF(ROW()&lt;=ROWS(Table1[]), INDEX(Table1[SurveyNo], ROW()), INDEX(Table2[SurveyNo], ROW()-ROWS(Table1[])))</f>
        <v>December</v>
      </c>
      <c r="B1574" s="23" cm="1">
        <f t="array" ref="B1574">IF(ROW()&lt;=ROWS(Table1[]), INDEX(Table1[Date], ROW()), INDEX(Table2[Date], ROW()-ROWS(Table1[])))</f>
        <v>0</v>
      </c>
      <c r="C1574" cm="1">
        <f t="array" ref="C1574">IF(ROW()&lt;=ROWS(Table1[]), INDEX(Table1[SampleID], ROW()), INDEX(Table2[SampleID], ROW()-ROWS(Table1[])))</f>
        <v>0</v>
      </c>
      <c r="D1574" t="str" cm="1">
        <f t="array" ref="D1574">IF(ROW()&lt;=ROWS(Table1[]), INDEX(Table1[Survey], ROW()), INDEX(Table2[Survey], ROW()-ROWS(Table1[])))</f>
        <v>FMWT</v>
      </c>
      <c r="E1574" cm="1">
        <f t="array" ref="E1574">IF(ROW()&lt;=ROWS(Table1[]), INDEX(Table1[Station Code], ROW()), INDEX(Table2[Station], ROW()-ROWS(Table1[])))</f>
        <v>351</v>
      </c>
      <c r="F1574" t="str" cm="1">
        <f t="array" ref="F1574">IF(ROW()&lt;=ROWS(Table1[]), INDEX(Table1[Region], ROW()), INDEX(Table2[Region], ROW()-ROWS(Table1[])))</f>
        <v>Far West</v>
      </c>
      <c r="G1574" cm="1">
        <f t="array" ref="G1574">IF(ROW()&lt;=ROWS(Table1[]), INDEX(Table1[Subregion], ROW()), INDEX(Table2[Subregion], ROW()-ROWS(Table1[])))</f>
        <v>0</v>
      </c>
      <c r="H1574" t="str" cm="1">
        <f t="array" ref="H1574">IF(ROW()&lt;=ROWS(Table1[]), INDEX(Table1[Stratum], ROW()), INDEX(Table2[Stratum], ROW()-ROWS(Table1[])))</f>
        <v>Western Delta</v>
      </c>
      <c r="I1574" cm="1">
        <f t="array" ref="I1574">IF(ROW()&lt;=ROWS(Table1[]), INDEX(Table1[Fork Length], ROW()), INDEX(Table2[Length], ROW()-ROWS(Table1[])))</f>
        <v>68</v>
      </c>
      <c r="J1574" cm="1">
        <f t="array" ref="J1574">IF(ROW()&lt;=ROWS(Table1[]), INDEX(Table1[Catch], ROW()), INDEX(Table2[Frequency], ROW()-ROWS(Table1[])))</f>
        <v>1</v>
      </c>
      <c r="K1574" t="str" cm="1">
        <f t="array" ref="K1574">IF(ROW()&lt;=ROWS(Table1[]), INDEX(Table1[Life Stage], ROW()), INDEX(Table2[Life Stage], ROW()-ROWS(Table1[])))</f>
        <v>Juvenile</v>
      </c>
      <c r="L1574" s="50" cm="1">
        <f t="array" ref="L1574">IF(ROW()&lt;=ROWS(Table1[]), INDEX(Table1[SalvageSum], ROW()), INDEX(Table2[SalvageSum], ROW()-ROWS(Table1[])))</f>
        <v>0</v>
      </c>
      <c r="M1574" s="50" cm="1">
        <f t="array" ref="M1574">IF(ROW()&lt;=ROWS(Table1[]), INDEX(Table1[ExpSalv], ROW()), INDEX(Table2[ExpSalv], ROW()-ROWS(Table1[])))</f>
        <v>0</v>
      </c>
      <c r="N1574" t="str" cm="1">
        <f t="array" ref="N1574">IF(ROW()&lt;=ROWS(Table1[]), INDEX(Table1[Agency], ROW()), INDEX(Table2[Agency], ROW()-ROWS(Table1[])))</f>
        <v>CDFW</v>
      </c>
      <c r="O1574" t="str" cm="1">
        <f t="array" ref="O1574">IF(ROW()&lt;=ROWS(Table1[]), INDEX(Table1[Notes], ROW()), INDEX(Table2[Comments], ROW()-ROWS(Table1[])))</f>
        <v>Frequency is adjusted length frequency</v>
      </c>
    </row>
    <row r="1575" spans="1:15" x14ac:dyDescent="0.25">
      <c r="A1575" t="str" cm="1">
        <f t="array" ref="A1575">IF(ROW()&lt;=ROWS(Table1[]), INDEX(Table1[SurveyNo], ROW()), INDEX(Table2[SurveyNo], ROW()-ROWS(Table1[])))</f>
        <v>December</v>
      </c>
      <c r="B1575" s="23" cm="1">
        <f t="array" ref="B1575">IF(ROW()&lt;=ROWS(Table1[]), INDEX(Table1[Date], ROW()), INDEX(Table2[Date], ROW()-ROWS(Table1[])))</f>
        <v>0</v>
      </c>
      <c r="C1575" cm="1">
        <f t="array" ref="C1575">IF(ROW()&lt;=ROWS(Table1[]), INDEX(Table1[SampleID], ROW()), INDEX(Table2[SampleID], ROW()-ROWS(Table1[])))</f>
        <v>0</v>
      </c>
      <c r="D1575" t="str" cm="1">
        <f t="array" ref="D1575">IF(ROW()&lt;=ROWS(Table1[]), INDEX(Table1[Survey], ROW()), INDEX(Table2[Survey], ROW()-ROWS(Table1[])))</f>
        <v>FMWT</v>
      </c>
      <c r="E1575" cm="1">
        <f t="array" ref="E1575">IF(ROW()&lt;=ROWS(Table1[]), INDEX(Table1[Station Code], ROW()), INDEX(Table2[Station], ROW()-ROWS(Table1[])))</f>
        <v>351</v>
      </c>
      <c r="F1575" t="str" cm="1">
        <f t="array" ref="F1575">IF(ROW()&lt;=ROWS(Table1[]), INDEX(Table1[Region], ROW()), INDEX(Table2[Region], ROW()-ROWS(Table1[])))</f>
        <v>Far West</v>
      </c>
      <c r="G1575" cm="1">
        <f t="array" ref="G1575">IF(ROW()&lt;=ROWS(Table1[]), INDEX(Table1[Subregion], ROW()), INDEX(Table2[Subregion], ROW()-ROWS(Table1[])))</f>
        <v>0</v>
      </c>
      <c r="H1575" t="str" cm="1">
        <f t="array" ref="H1575">IF(ROW()&lt;=ROWS(Table1[]), INDEX(Table1[Stratum], ROW()), INDEX(Table2[Stratum], ROW()-ROWS(Table1[])))</f>
        <v>Western Delta</v>
      </c>
      <c r="I1575" cm="1">
        <f t="array" ref="I1575">IF(ROW()&lt;=ROWS(Table1[]), INDEX(Table1[Fork Length], ROW()), INDEX(Table2[Length], ROW()-ROWS(Table1[])))</f>
        <v>100</v>
      </c>
      <c r="J1575" cm="1">
        <f t="array" ref="J1575">IF(ROW()&lt;=ROWS(Table1[]), INDEX(Table1[Catch], ROW()), INDEX(Table2[Frequency], ROW()-ROWS(Table1[])))</f>
        <v>1</v>
      </c>
      <c r="K1575" t="str" cm="1">
        <f t="array" ref="K1575">IF(ROW()&lt;=ROWS(Table1[]), INDEX(Table1[Life Stage], ROW()), INDEX(Table2[Life Stage], ROW()-ROWS(Table1[])))</f>
        <v>Adult</v>
      </c>
      <c r="L1575" s="50" cm="1">
        <f t="array" ref="L1575">IF(ROW()&lt;=ROWS(Table1[]), INDEX(Table1[SalvageSum], ROW()), INDEX(Table2[SalvageSum], ROW()-ROWS(Table1[])))</f>
        <v>0</v>
      </c>
      <c r="M1575" s="50" cm="1">
        <f t="array" ref="M1575">IF(ROW()&lt;=ROWS(Table1[]), INDEX(Table1[ExpSalv], ROW()), INDEX(Table2[ExpSalv], ROW()-ROWS(Table1[])))</f>
        <v>0</v>
      </c>
      <c r="N1575" t="str" cm="1">
        <f t="array" ref="N1575">IF(ROW()&lt;=ROWS(Table1[]), INDEX(Table1[Agency], ROW()), INDEX(Table2[Agency], ROW()-ROWS(Table1[])))</f>
        <v>CDFW</v>
      </c>
      <c r="O1575" t="str" cm="1">
        <f t="array" ref="O1575">IF(ROW()&lt;=ROWS(Table1[]), INDEX(Table1[Notes], ROW()), INDEX(Table2[Comments], ROW()-ROWS(Table1[])))</f>
        <v>Frequency is adjusted length frequency</v>
      </c>
    </row>
    <row r="1576" spans="1:15" x14ac:dyDescent="0.25">
      <c r="A1576" t="str" cm="1">
        <f t="array" ref="A1576">IF(ROW()&lt;=ROWS(Table1[]), INDEX(Table1[SurveyNo], ROW()), INDEX(Table2[SurveyNo], ROW()-ROWS(Table1[])))</f>
        <v>December</v>
      </c>
      <c r="B1576" s="23" cm="1">
        <f t="array" ref="B1576">IF(ROW()&lt;=ROWS(Table1[]), INDEX(Table1[Date], ROW()), INDEX(Table2[Date], ROW()-ROWS(Table1[])))</f>
        <v>0</v>
      </c>
      <c r="C1576" cm="1">
        <f t="array" ref="C1576">IF(ROW()&lt;=ROWS(Table1[]), INDEX(Table1[SampleID], ROW()), INDEX(Table2[SampleID], ROW()-ROWS(Table1[])))</f>
        <v>0</v>
      </c>
      <c r="D1576" t="str" cm="1">
        <f t="array" ref="D1576">IF(ROW()&lt;=ROWS(Table1[]), INDEX(Table1[Survey], ROW()), INDEX(Table2[Survey], ROW()-ROWS(Table1[])))</f>
        <v>FMWT</v>
      </c>
      <c r="E1576" cm="1">
        <f t="array" ref="E1576">IF(ROW()&lt;=ROWS(Table1[]), INDEX(Table1[Station Code], ROW()), INDEX(Table2[Station], ROW()-ROWS(Table1[])))</f>
        <v>404</v>
      </c>
      <c r="F1576" t="str" cm="1">
        <f t="array" ref="F1576">IF(ROW()&lt;=ROWS(Table1[]), INDEX(Table1[Region], ROW()), INDEX(Table2[Region], ROW()-ROWS(Table1[])))</f>
        <v>Far West</v>
      </c>
      <c r="G1576" cm="1">
        <f t="array" ref="G1576">IF(ROW()&lt;=ROWS(Table1[]), INDEX(Table1[Subregion], ROW()), INDEX(Table2[Subregion], ROW()-ROWS(Table1[])))</f>
        <v>0</v>
      </c>
      <c r="H1576" t="str" cm="1">
        <f t="array" ref="H1576">IF(ROW()&lt;=ROWS(Table1[]), INDEX(Table1[Stratum], ROW()), INDEX(Table2[Stratum], ROW()-ROWS(Table1[])))</f>
        <v>Western Delta</v>
      </c>
      <c r="I1576" cm="1">
        <f t="array" ref="I1576">IF(ROW()&lt;=ROWS(Table1[]), INDEX(Table1[Fork Length], ROW()), INDEX(Table2[Length], ROW()-ROWS(Table1[])))</f>
        <v>60</v>
      </c>
      <c r="J1576" cm="1">
        <f t="array" ref="J1576">IF(ROW()&lt;=ROWS(Table1[]), INDEX(Table1[Catch], ROW()), INDEX(Table2[Frequency], ROW()-ROWS(Table1[])))</f>
        <v>1</v>
      </c>
      <c r="K1576" t="str" cm="1">
        <f t="array" ref="K1576">IF(ROW()&lt;=ROWS(Table1[]), INDEX(Table1[Life Stage], ROW()), INDEX(Table2[Life Stage], ROW()-ROWS(Table1[])))</f>
        <v>Juvenile</v>
      </c>
      <c r="L1576" s="50" cm="1">
        <f t="array" ref="L1576">IF(ROW()&lt;=ROWS(Table1[]), INDEX(Table1[SalvageSum], ROW()), INDEX(Table2[SalvageSum], ROW()-ROWS(Table1[])))</f>
        <v>0</v>
      </c>
      <c r="M1576" s="50" cm="1">
        <f t="array" ref="M1576">IF(ROW()&lt;=ROWS(Table1[]), INDEX(Table1[ExpSalv], ROW()), INDEX(Table2[ExpSalv], ROW()-ROWS(Table1[])))</f>
        <v>0</v>
      </c>
      <c r="N1576" t="str" cm="1">
        <f t="array" ref="N1576">IF(ROW()&lt;=ROWS(Table1[]), INDEX(Table1[Agency], ROW()), INDEX(Table2[Agency], ROW()-ROWS(Table1[])))</f>
        <v>CDFW</v>
      </c>
      <c r="O1576" t="str" cm="1">
        <f t="array" ref="O1576">IF(ROW()&lt;=ROWS(Table1[]), INDEX(Table1[Notes], ROW()), INDEX(Table2[Comments], ROW()-ROWS(Table1[])))</f>
        <v>Frequency is adjusted length frequency</v>
      </c>
    </row>
    <row r="1577" spans="1:15" x14ac:dyDescent="0.25">
      <c r="A1577" t="str" cm="1">
        <f t="array" ref="A1577">IF(ROW()&lt;=ROWS(Table1[]), INDEX(Table1[SurveyNo], ROW()), INDEX(Table2[SurveyNo], ROW()-ROWS(Table1[])))</f>
        <v>December</v>
      </c>
      <c r="B1577" s="23" cm="1">
        <f t="array" ref="B1577">IF(ROW()&lt;=ROWS(Table1[]), INDEX(Table1[Date], ROW()), INDEX(Table2[Date], ROW()-ROWS(Table1[])))</f>
        <v>0</v>
      </c>
      <c r="C1577" cm="1">
        <f t="array" ref="C1577">IF(ROW()&lt;=ROWS(Table1[]), INDEX(Table1[SampleID], ROW()), INDEX(Table2[SampleID], ROW()-ROWS(Table1[])))</f>
        <v>0</v>
      </c>
      <c r="D1577" t="str" cm="1">
        <f t="array" ref="D1577">IF(ROW()&lt;=ROWS(Table1[]), INDEX(Table1[Survey], ROW()), INDEX(Table2[Survey], ROW()-ROWS(Table1[])))</f>
        <v>FMWT</v>
      </c>
      <c r="E1577" cm="1">
        <f t="array" ref="E1577">IF(ROW()&lt;=ROWS(Table1[]), INDEX(Table1[Station Code], ROW()), INDEX(Table2[Station], ROW()-ROWS(Table1[])))</f>
        <v>405</v>
      </c>
      <c r="F1577" t="str" cm="1">
        <f t="array" ref="F1577">IF(ROW()&lt;=ROWS(Table1[]), INDEX(Table1[Region], ROW()), INDEX(Table2[Region], ROW()-ROWS(Table1[])))</f>
        <v>Far West</v>
      </c>
      <c r="G1577" cm="1">
        <f t="array" ref="G1577">IF(ROW()&lt;=ROWS(Table1[]), INDEX(Table1[Subregion], ROW()), INDEX(Table2[Subregion], ROW()-ROWS(Table1[])))</f>
        <v>0</v>
      </c>
      <c r="H1577" t="str" cm="1">
        <f t="array" ref="H1577">IF(ROW()&lt;=ROWS(Table1[]), INDEX(Table1[Stratum], ROW()), INDEX(Table2[Stratum], ROW()-ROWS(Table1[])))</f>
        <v>Western Delta</v>
      </c>
      <c r="I1577" cm="1">
        <f t="array" ref="I1577">IF(ROW()&lt;=ROWS(Table1[]), INDEX(Table1[Fork Length], ROW()), INDEX(Table2[Length], ROW()-ROWS(Table1[])))</f>
        <v>60</v>
      </c>
      <c r="J1577" cm="1">
        <f t="array" ref="J1577">IF(ROW()&lt;=ROWS(Table1[]), INDEX(Table1[Catch], ROW()), INDEX(Table2[Frequency], ROW()-ROWS(Table1[])))</f>
        <v>1</v>
      </c>
      <c r="K1577" t="str" cm="1">
        <f t="array" ref="K1577">IF(ROW()&lt;=ROWS(Table1[]), INDEX(Table1[Life Stage], ROW()), INDEX(Table2[Life Stage], ROW()-ROWS(Table1[])))</f>
        <v>Juvenile</v>
      </c>
      <c r="L1577" s="50" cm="1">
        <f t="array" ref="L1577">IF(ROW()&lt;=ROWS(Table1[]), INDEX(Table1[SalvageSum], ROW()), INDEX(Table2[SalvageSum], ROW()-ROWS(Table1[])))</f>
        <v>0</v>
      </c>
      <c r="M1577" s="50" cm="1">
        <f t="array" ref="M1577">IF(ROW()&lt;=ROWS(Table1[]), INDEX(Table1[ExpSalv], ROW()), INDEX(Table2[ExpSalv], ROW()-ROWS(Table1[])))</f>
        <v>0</v>
      </c>
      <c r="N1577" t="str" cm="1">
        <f t="array" ref="N1577">IF(ROW()&lt;=ROWS(Table1[]), INDEX(Table1[Agency], ROW()), INDEX(Table2[Agency], ROW()-ROWS(Table1[])))</f>
        <v>CDFW</v>
      </c>
      <c r="O1577" t="str" cm="1">
        <f t="array" ref="O1577">IF(ROW()&lt;=ROWS(Table1[]), INDEX(Table1[Notes], ROW()), INDEX(Table2[Comments], ROW()-ROWS(Table1[])))</f>
        <v>Frequency is adjusted length frequency</v>
      </c>
    </row>
    <row r="1578" spans="1:15" x14ac:dyDescent="0.25">
      <c r="A1578" t="str" cm="1">
        <f t="array" ref="A1578">IF(ROW()&lt;=ROWS(Table1[]), INDEX(Table1[SurveyNo], ROW()), INDEX(Table2[SurveyNo], ROW()-ROWS(Table1[])))</f>
        <v>December</v>
      </c>
      <c r="B1578" s="23" cm="1">
        <f t="array" ref="B1578">IF(ROW()&lt;=ROWS(Table1[]), INDEX(Table1[Date], ROW()), INDEX(Table2[Date], ROW()-ROWS(Table1[])))</f>
        <v>0</v>
      </c>
      <c r="C1578" cm="1">
        <f t="array" ref="C1578">IF(ROW()&lt;=ROWS(Table1[]), INDEX(Table1[SampleID], ROW()), INDEX(Table2[SampleID], ROW()-ROWS(Table1[])))</f>
        <v>0</v>
      </c>
      <c r="D1578" t="str" cm="1">
        <f t="array" ref="D1578">IF(ROW()&lt;=ROWS(Table1[]), INDEX(Table1[Survey], ROW()), INDEX(Table2[Survey], ROW()-ROWS(Table1[])))</f>
        <v>FMWT</v>
      </c>
      <c r="E1578" cm="1">
        <f t="array" ref="E1578">IF(ROW()&lt;=ROWS(Table1[]), INDEX(Table1[Station Code], ROW()), INDEX(Table2[Station], ROW()-ROWS(Table1[])))</f>
        <v>410</v>
      </c>
      <c r="F1578" t="str" cm="1">
        <f t="array" ref="F1578">IF(ROW()&lt;=ROWS(Table1[]), INDEX(Table1[Region], ROW()), INDEX(Table2[Region], ROW()-ROWS(Table1[])))</f>
        <v>Far West</v>
      </c>
      <c r="G1578" cm="1">
        <f t="array" ref="G1578">IF(ROW()&lt;=ROWS(Table1[]), INDEX(Table1[Subregion], ROW()), INDEX(Table2[Subregion], ROW()-ROWS(Table1[])))</f>
        <v>0</v>
      </c>
      <c r="H1578" t="str" cm="1">
        <f t="array" ref="H1578">IF(ROW()&lt;=ROWS(Table1[]), INDEX(Table1[Stratum], ROW()), INDEX(Table2[Stratum], ROW()-ROWS(Table1[])))</f>
        <v>Suisun Bay</v>
      </c>
      <c r="I1578" cm="1">
        <f t="array" ref="I1578">IF(ROW()&lt;=ROWS(Table1[]), INDEX(Table1[Fork Length], ROW()), INDEX(Table2[Length], ROW()-ROWS(Table1[])))</f>
        <v>95</v>
      </c>
      <c r="J1578" cm="1">
        <f t="array" ref="J1578">IF(ROW()&lt;=ROWS(Table1[]), INDEX(Table1[Catch], ROW()), INDEX(Table2[Frequency], ROW()-ROWS(Table1[])))</f>
        <v>1</v>
      </c>
      <c r="K1578" t="str" cm="1">
        <f t="array" ref="K1578">IF(ROW()&lt;=ROWS(Table1[]), INDEX(Table1[Life Stage], ROW()), INDEX(Table2[Life Stage], ROW()-ROWS(Table1[])))</f>
        <v>Adult</v>
      </c>
      <c r="L1578" s="50" cm="1">
        <f t="array" ref="L1578">IF(ROW()&lt;=ROWS(Table1[]), INDEX(Table1[SalvageSum], ROW()), INDEX(Table2[SalvageSum], ROW()-ROWS(Table1[])))</f>
        <v>0</v>
      </c>
      <c r="M1578" s="50" cm="1">
        <f t="array" ref="M1578">IF(ROW()&lt;=ROWS(Table1[]), INDEX(Table1[ExpSalv], ROW()), INDEX(Table2[ExpSalv], ROW()-ROWS(Table1[])))</f>
        <v>0</v>
      </c>
      <c r="N1578" t="str" cm="1">
        <f t="array" ref="N1578">IF(ROW()&lt;=ROWS(Table1[]), INDEX(Table1[Agency], ROW()), INDEX(Table2[Agency], ROW()-ROWS(Table1[])))</f>
        <v>CDFW</v>
      </c>
      <c r="O1578" t="str" cm="1">
        <f t="array" ref="O1578">IF(ROW()&lt;=ROWS(Table1[]), INDEX(Table1[Notes], ROW()), INDEX(Table2[Comments], ROW()-ROWS(Table1[])))</f>
        <v>Frequency is adjusted length frequency</v>
      </c>
    </row>
    <row r="1579" spans="1:15" x14ac:dyDescent="0.25">
      <c r="A1579" t="str" cm="1">
        <f t="array" ref="A1579">IF(ROW()&lt;=ROWS(Table1[]), INDEX(Table1[SurveyNo], ROW()), INDEX(Table2[SurveyNo], ROW()-ROWS(Table1[])))</f>
        <v>December</v>
      </c>
      <c r="B1579" s="23" cm="1">
        <f t="array" ref="B1579">IF(ROW()&lt;=ROWS(Table1[]), INDEX(Table1[Date], ROW()), INDEX(Table2[Date], ROW()-ROWS(Table1[])))</f>
        <v>0</v>
      </c>
      <c r="C1579" cm="1">
        <f t="array" ref="C1579">IF(ROW()&lt;=ROWS(Table1[]), INDEX(Table1[SampleID], ROW()), INDEX(Table2[SampleID], ROW()-ROWS(Table1[])))</f>
        <v>0</v>
      </c>
      <c r="D1579" t="str" cm="1">
        <f t="array" ref="D1579">IF(ROW()&lt;=ROWS(Table1[]), INDEX(Table1[Survey], ROW()), INDEX(Table2[Survey], ROW()-ROWS(Table1[])))</f>
        <v>FMWT</v>
      </c>
      <c r="E1579" cm="1">
        <f t="array" ref="E1579">IF(ROW()&lt;=ROWS(Table1[]), INDEX(Table1[Station Code], ROW()), INDEX(Table2[Station], ROW()-ROWS(Table1[])))</f>
        <v>410</v>
      </c>
      <c r="F1579" t="str" cm="1">
        <f t="array" ref="F1579">IF(ROW()&lt;=ROWS(Table1[]), INDEX(Table1[Region], ROW()), INDEX(Table2[Region], ROW()-ROWS(Table1[])))</f>
        <v>Far West</v>
      </c>
      <c r="G1579" cm="1">
        <f t="array" ref="G1579">IF(ROW()&lt;=ROWS(Table1[]), INDEX(Table1[Subregion], ROW()), INDEX(Table2[Subregion], ROW()-ROWS(Table1[])))</f>
        <v>0</v>
      </c>
      <c r="H1579" t="str" cm="1">
        <f t="array" ref="H1579">IF(ROW()&lt;=ROWS(Table1[]), INDEX(Table1[Stratum], ROW()), INDEX(Table2[Stratum], ROW()-ROWS(Table1[])))</f>
        <v>Suisun Bay</v>
      </c>
      <c r="I1579" cm="1">
        <f t="array" ref="I1579">IF(ROW()&lt;=ROWS(Table1[]), INDEX(Table1[Fork Length], ROW()), INDEX(Table2[Length], ROW()-ROWS(Table1[])))</f>
        <v>98</v>
      </c>
      <c r="J1579" cm="1">
        <f t="array" ref="J1579">IF(ROW()&lt;=ROWS(Table1[]), INDEX(Table1[Catch], ROW()), INDEX(Table2[Frequency], ROW()-ROWS(Table1[])))</f>
        <v>1</v>
      </c>
      <c r="K1579" t="str" cm="1">
        <f t="array" ref="K1579">IF(ROW()&lt;=ROWS(Table1[]), INDEX(Table1[Life Stage], ROW()), INDEX(Table2[Life Stage], ROW()-ROWS(Table1[])))</f>
        <v>Adult</v>
      </c>
      <c r="L1579" s="50" cm="1">
        <f t="array" ref="L1579">IF(ROW()&lt;=ROWS(Table1[]), INDEX(Table1[SalvageSum], ROW()), INDEX(Table2[SalvageSum], ROW()-ROWS(Table1[])))</f>
        <v>0</v>
      </c>
      <c r="M1579" s="50" cm="1">
        <f t="array" ref="M1579">IF(ROW()&lt;=ROWS(Table1[]), INDEX(Table1[ExpSalv], ROW()), INDEX(Table2[ExpSalv], ROW()-ROWS(Table1[])))</f>
        <v>0</v>
      </c>
      <c r="N1579" t="str" cm="1">
        <f t="array" ref="N1579">IF(ROW()&lt;=ROWS(Table1[]), INDEX(Table1[Agency], ROW()), INDEX(Table2[Agency], ROW()-ROWS(Table1[])))</f>
        <v>CDFW</v>
      </c>
      <c r="O1579" t="str" cm="1">
        <f t="array" ref="O1579">IF(ROW()&lt;=ROWS(Table1[]), INDEX(Table1[Notes], ROW()), INDEX(Table2[Comments], ROW()-ROWS(Table1[])))</f>
        <v>Frequency is adjusted length frequency</v>
      </c>
    </row>
    <row r="1580" spans="1:15" x14ac:dyDescent="0.25">
      <c r="A1580" t="str" cm="1">
        <f t="array" ref="A1580">IF(ROW()&lt;=ROWS(Table1[]), INDEX(Table1[SurveyNo], ROW()), INDEX(Table2[SurveyNo], ROW()-ROWS(Table1[])))</f>
        <v>December</v>
      </c>
      <c r="B1580" s="23" cm="1">
        <f t="array" ref="B1580">IF(ROW()&lt;=ROWS(Table1[]), INDEX(Table1[Date], ROW()), INDEX(Table2[Date], ROW()-ROWS(Table1[])))</f>
        <v>0</v>
      </c>
      <c r="C1580" cm="1">
        <f t="array" ref="C1580">IF(ROW()&lt;=ROWS(Table1[]), INDEX(Table1[SampleID], ROW()), INDEX(Table2[SampleID], ROW()-ROWS(Table1[])))</f>
        <v>0</v>
      </c>
      <c r="D1580" t="str" cm="1">
        <f t="array" ref="D1580">IF(ROW()&lt;=ROWS(Table1[]), INDEX(Table1[Survey], ROW()), INDEX(Table2[Survey], ROW()-ROWS(Table1[])))</f>
        <v>FMWT</v>
      </c>
      <c r="E1580" cm="1">
        <f t="array" ref="E1580">IF(ROW()&lt;=ROWS(Table1[]), INDEX(Table1[Station Code], ROW()), INDEX(Table2[Station], ROW()-ROWS(Table1[])))</f>
        <v>410</v>
      </c>
      <c r="F1580" t="str" cm="1">
        <f t="array" ref="F1580">IF(ROW()&lt;=ROWS(Table1[]), INDEX(Table1[Region], ROW()), INDEX(Table2[Region], ROW()-ROWS(Table1[])))</f>
        <v>Far West</v>
      </c>
      <c r="G1580" cm="1">
        <f t="array" ref="G1580">IF(ROW()&lt;=ROWS(Table1[]), INDEX(Table1[Subregion], ROW()), INDEX(Table2[Subregion], ROW()-ROWS(Table1[])))</f>
        <v>0</v>
      </c>
      <c r="H1580" t="str" cm="1">
        <f t="array" ref="H1580">IF(ROW()&lt;=ROWS(Table1[]), INDEX(Table1[Stratum], ROW()), INDEX(Table2[Stratum], ROW()-ROWS(Table1[])))</f>
        <v>Suisun Bay</v>
      </c>
      <c r="I1580" cm="1">
        <f t="array" ref="I1580">IF(ROW()&lt;=ROWS(Table1[]), INDEX(Table1[Fork Length], ROW()), INDEX(Table2[Length], ROW()-ROWS(Table1[])))</f>
        <v>100</v>
      </c>
      <c r="J1580" cm="1">
        <f t="array" ref="J1580">IF(ROW()&lt;=ROWS(Table1[]), INDEX(Table1[Catch], ROW()), INDEX(Table2[Frequency], ROW()-ROWS(Table1[])))</f>
        <v>1</v>
      </c>
      <c r="K1580" t="str" cm="1">
        <f t="array" ref="K1580">IF(ROW()&lt;=ROWS(Table1[]), INDEX(Table1[Life Stage], ROW()), INDEX(Table2[Life Stage], ROW()-ROWS(Table1[])))</f>
        <v>Adult</v>
      </c>
      <c r="L1580" s="50" cm="1">
        <f t="array" ref="L1580">IF(ROW()&lt;=ROWS(Table1[]), INDEX(Table1[SalvageSum], ROW()), INDEX(Table2[SalvageSum], ROW()-ROWS(Table1[])))</f>
        <v>0</v>
      </c>
      <c r="M1580" s="50" cm="1">
        <f t="array" ref="M1580">IF(ROW()&lt;=ROWS(Table1[]), INDEX(Table1[ExpSalv], ROW()), INDEX(Table2[ExpSalv], ROW()-ROWS(Table1[])))</f>
        <v>0</v>
      </c>
      <c r="N1580" t="str" cm="1">
        <f t="array" ref="N1580">IF(ROW()&lt;=ROWS(Table1[]), INDEX(Table1[Agency], ROW()), INDEX(Table2[Agency], ROW()-ROWS(Table1[])))</f>
        <v>CDFW</v>
      </c>
      <c r="O1580" t="str" cm="1">
        <f t="array" ref="O1580">IF(ROW()&lt;=ROWS(Table1[]), INDEX(Table1[Notes], ROW()), INDEX(Table2[Comments], ROW()-ROWS(Table1[])))</f>
        <v>Frequency is adjusted length frequency</v>
      </c>
    </row>
    <row r="1581" spans="1:15" x14ac:dyDescent="0.25">
      <c r="A1581" t="str" cm="1">
        <f t="array" ref="A1581">IF(ROW()&lt;=ROWS(Table1[]), INDEX(Table1[SurveyNo], ROW()), INDEX(Table2[SurveyNo], ROW()-ROWS(Table1[])))</f>
        <v>December</v>
      </c>
      <c r="B1581" s="23" cm="1">
        <f t="array" ref="B1581">IF(ROW()&lt;=ROWS(Table1[]), INDEX(Table1[Date], ROW()), INDEX(Table2[Date], ROW()-ROWS(Table1[])))</f>
        <v>0</v>
      </c>
      <c r="C1581" cm="1">
        <f t="array" ref="C1581">IF(ROW()&lt;=ROWS(Table1[]), INDEX(Table1[SampleID], ROW()), INDEX(Table2[SampleID], ROW()-ROWS(Table1[])))</f>
        <v>0</v>
      </c>
      <c r="D1581" t="str" cm="1">
        <f t="array" ref="D1581">IF(ROW()&lt;=ROWS(Table1[]), INDEX(Table1[Survey], ROW()), INDEX(Table2[Survey], ROW()-ROWS(Table1[])))</f>
        <v>FMWT</v>
      </c>
      <c r="E1581" cm="1">
        <f t="array" ref="E1581">IF(ROW()&lt;=ROWS(Table1[]), INDEX(Table1[Station Code], ROW()), INDEX(Table2[Station], ROW()-ROWS(Table1[])))</f>
        <v>410</v>
      </c>
      <c r="F1581" t="str" cm="1">
        <f t="array" ref="F1581">IF(ROW()&lt;=ROWS(Table1[]), INDEX(Table1[Region], ROW()), INDEX(Table2[Region], ROW()-ROWS(Table1[])))</f>
        <v>Far West</v>
      </c>
      <c r="G1581" cm="1">
        <f t="array" ref="G1581">IF(ROW()&lt;=ROWS(Table1[]), INDEX(Table1[Subregion], ROW()), INDEX(Table2[Subregion], ROW()-ROWS(Table1[])))</f>
        <v>0</v>
      </c>
      <c r="H1581" t="str" cm="1">
        <f t="array" ref="H1581">IF(ROW()&lt;=ROWS(Table1[]), INDEX(Table1[Stratum], ROW()), INDEX(Table2[Stratum], ROW()-ROWS(Table1[])))</f>
        <v>Suisun Bay</v>
      </c>
      <c r="I1581" cm="1">
        <f t="array" ref="I1581">IF(ROW()&lt;=ROWS(Table1[]), INDEX(Table1[Fork Length], ROW()), INDEX(Table2[Length], ROW()-ROWS(Table1[])))</f>
        <v>105</v>
      </c>
      <c r="J1581" cm="1">
        <f t="array" ref="J1581">IF(ROW()&lt;=ROWS(Table1[]), INDEX(Table1[Catch], ROW()), INDEX(Table2[Frequency], ROW()-ROWS(Table1[])))</f>
        <v>1</v>
      </c>
      <c r="K1581" t="str" cm="1">
        <f t="array" ref="K1581">IF(ROW()&lt;=ROWS(Table1[]), INDEX(Table1[Life Stage], ROW()), INDEX(Table2[Life Stage], ROW()-ROWS(Table1[])))</f>
        <v>Adult</v>
      </c>
      <c r="L1581" s="50" cm="1">
        <f t="array" ref="L1581">IF(ROW()&lt;=ROWS(Table1[]), INDEX(Table1[SalvageSum], ROW()), INDEX(Table2[SalvageSum], ROW()-ROWS(Table1[])))</f>
        <v>0</v>
      </c>
      <c r="M1581" s="50" cm="1">
        <f t="array" ref="M1581">IF(ROW()&lt;=ROWS(Table1[]), INDEX(Table1[ExpSalv], ROW()), INDEX(Table2[ExpSalv], ROW()-ROWS(Table1[])))</f>
        <v>0</v>
      </c>
      <c r="N1581" t="str" cm="1">
        <f t="array" ref="N1581">IF(ROW()&lt;=ROWS(Table1[]), INDEX(Table1[Agency], ROW()), INDEX(Table2[Agency], ROW()-ROWS(Table1[])))</f>
        <v>CDFW</v>
      </c>
      <c r="O1581" t="str" cm="1">
        <f t="array" ref="O1581">IF(ROW()&lt;=ROWS(Table1[]), INDEX(Table1[Notes], ROW()), INDEX(Table2[Comments], ROW()-ROWS(Table1[])))</f>
        <v>Frequency is adjusted length frequency</v>
      </c>
    </row>
    <row r="1582" spans="1:15" x14ac:dyDescent="0.25">
      <c r="A1582" t="str" cm="1">
        <f t="array" ref="A1582">IF(ROW()&lt;=ROWS(Table1[]), INDEX(Table1[SurveyNo], ROW()), INDEX(Table2[SurveyNo], ROW()-ROWS(Table1[])))</f>
        <v>December</v>
      </c>
      <c r="B1582" s="23" cm="1">
        <f t="array" ref="B1582">IF(ROW()&lt;=ROWS(Table1[]), INDEX(Table1[Date], ROW()), INDEX(Table2[Date], ROW()-ROWS(Table1[])))</f>
        <v>0</v>
      </c>
      <c r="C1582" cm="1">
        <f t="array" ref="C1582">IF(ROW()&lt;=ROWS(Table1[]), INDEX(Table1[SampleID], ROW()), INDEX(Table2[SampleID], ROW()-ROWS(Table1[])))</f>
        <v>0</v>
      </c>
      <c r="D1582" t="str" cm="1">
        <f t="array" ref="D1582">IF(ROW()&lt;=ROWS(Table1[]), INDEX(Table1[Survey], ROW()), INDEX(Table2[Survey], ROW()-ROWS(Table1[])))</f>
        <v>FMWT</v>
      </c>
      <c r="E1582" cm="1">
        <f t="array" ref="E1582">IF(ROW()&lt;=ROWS(Table1[]), INDEX(Table1[Station Code], ROW()), INDEX(Table2[Station], ROW()-ROWS(Table1[])))</f>
        <v>410</v>
      </c>
      <c r="F1582" t="str" cm="1">
        <f t="array" ref="F1582">IF(ROW()&lt;=ROWS(Table1[]), INDEX(Table1[Region], ROW()), INDEX(Table2[Region], ROW()-ROWS(Table1[])))</f>
        <v>Far West</v>
      </c>
      <c r="G1582" cm="1">
        <f t="array" ref="G1582">IF(ROW()&lt;=ROWS(Table1[]), INDEX(Table1[Subregion], ROW()), INDEX(Table2[Subregion], ROW()-ROWS(Table1[])))</f>
        <v>0</v>
      </c>
      <c r="H1582" t="str" cm="1">
        <f t="array" ref="H1582">IF(ROW()&lt;=ROWS(Table1[]), INDEX(Table1[Stratum], ROW()), INDEX(Table2[Stratum], ROW()-ROWS(Table1[])))</f>
        <v>Suisun Bay</v>
      </c>
      <c r="I1582" cm="1">
        <f t="array" ref="I1582">IF(ROW()&lt;=ROWS(Table1[]), INDEX(Table1[Fork Length], ROW()), INDEX(Table2[Length], ROW()-ROWS(Table1[])))</f>
        <v>113</v>
      </c>
      <c r="J1582" cm="1">
        <f t="array" ref="J1582">IF(ROW()&lt;=ROWS(Table1[]), INDEX(Table1[Catch], ROW()), INDEX(Table2[Frequency], ROW()-ROWS(Table1[])))</f>
        <v>1</v>
      </c>
      <c r="K1582" t="str" cm="1">
        <f t="array" ref="K1582">IF(ROW()&lt;=ROWS(Table1[]), INDEX(Table1[Life Stage], ROW()), INDEX(Table2[Life Stage], ROW()-ROWS(Table1[])))</f>
        <v>Adult</v>
      </c>
      <c r="L1582" s="50" cm="1">
        <f t="array" ref="L1582">IF(ROW()&lt;=ROWS(Table1[]), INDEX(Table1[SalvageSum], ROW()), INDEX(Table2[SalvageSum], ROW()-ROWS(Table1[])))</f>
        <v>0</v>
      </c>
      <c r="M1582" s="50" cm="1">
        <f t="array" ref="M1582">IF(ROW()&lt;=ROWS(Table1[]), INDEX(Table1[ExpSalv], ROW()), INDEX(Table2[ExpSalv], ROW()-ROWS(Table1[])))</f>
        <v>0</v>
      </c>
      <c r="N1582" t="str" cm="1">
        <f t="array" ref="N1582">IF(ROW()&lt;=ROWS(Table1[]), INDEX(Table1[Agency], ROW()), INDEX(Table2[Agency], ROW()-ROWS(Table1[])))</f>
        <v>CDFW</v>
      </c>
      <c r="O1582" t="str" cm="1">
        <f t="array" ref="O1582">IF(ROW()&lt;=ROWS(Table1[]), INDEX(Table1[Notes], ROW()), INDEX(Table2[Comments], ROW()-ROWS(Table1[])))</f>
        <v>Frequency is adjusted length frequency</v>
      </c>
    </row>
    <row r="1583" spans="1:15" x14ac:dyDescent="0.25">
      <c r="A1583" t="str" cm="1">
        <f t="array" ref="A1583">IF(ROW()&lt;=ROWS(Table1[]), INDEX(Table1[SurveyNo], ROW()), INDEX(Table2[SurveyNo], ROW()-ROWS(Table1[])))</f>
        <v>December</v>
      </c>
      <c r="B1583" s="23" cm="1">
        <f t="array" ref="B1583">IF(ROW()&lt;=ROWS(Table1[]), INDEX(Table1[Date], ROW()), INDEX(Table2[Date], ROW()-ROWS(Table1[])))</f>
        <v>0</v>
      </c>
      <c r="C1583" cm="1">
        <f t="array" ref="C1583">IF(ROW()&lt;=ROWS(Table1[]), INDEX(Table1[SampleID], ROW()), INDEX(Table2[SampleID], ROW()-ROWS(Table1[])))</f>
        <v>0</v>
      </c>
      <c r="D1583" t="str" cm="1">
        <f t="array" ref="D1583">IF(ROW()&lt;=ROWS(Table1[]), INDEX(Table1[Survey], ROW()), INDEX(Table2[Survey], ROW()-ROWS(Table1[])))</f>
        <v>FMWT</v>
      </c>
      <c r="E1583" cm="1">
        <f t="array" ref="E1583">IF(ROW()&lt;=ROWS(Table1[]), INDEX(Table1[Station Code], ROW()), INDEX(Table2[Station], ROW()-ROWS(Table1[])))</f>
        <v>413</v>
      </c>
      <c r="F1583" t="str" cm="1">
        <f t="array" ref="F1583">IF(ROW()&lt;=ROWS(Table1[]), INDEX(Table1[Region], ROW()), INDEX(Table2[Region], ROW()-ROWS(Table1[])))</f>
        <v>Far West</v>
      </c>
      <c r="G1583" cm="1">
        <f t="array" ref="G1583">IF(ROW()&lt;=ROWS(Table1[]), INDEX(Table1[Subregion], ROW()), INDEX(Table2[Subregion], ROW()-ROWS(Table1[])))</f>
        <v>0</v>
      </c>
      <c r="H1583" t="str" cm="1">
        <f t="array" ref="H1583">IF(ROW()&lt;=ROWS(Table1[]), INDEX(Table1[Stratum], ROW()), INDEX(Table2[Stratum], ROW()-ROWS(Table1[])))</f>
        <v>Suisun Bay</v>
      </c>
      <c r="I1583" cm="1">
        <f t="array" ref="I1583">IF(ROW()&lt;=ROWS(Table1[]), INDEX(Table1[Fork Length], ROW()), INDEX(Table2[Length], ROW()-ROWS(Table1[])))</f>
        <v>117</v>
      </c>
      <c r="J1583" cm="1">
        <f t="array" ref="J1583">IF(ROW()&lt;=ROWS(Table1[]), INDEX(Table1[Catch], ROW()), INDEX(Table2[Frequency], ROW()-ROWS(Table1[])))</f>
        <v>1</v>
      </c>
      <c r="K1583" t="str" cm="1">
        <f t="array" ref="K1583">IF(ROW()&lt;=ROWS(Table1[]), INDEX(Table1[Life Stage], ROW()), INDEX(Table2[Life Stage], ROW()-ROWS(Table1[])))</f>
        <v>Adult</v>
      </c>
      <c r="L1583" s="50" cm="1">
        <f t="array" ref="L1583">IF(ROW()&lt;=ROWS(Table1[]), INDEX(Table1[SalvageSum], ROW()), INDEX(Table2[SalvageSum], ROW()-ROWS(Table1[])))</f>
        <v>0</v>
      </c>
      <c r="M1583" s="50" cm="1">
        <f t="array" ref="M1583">IF(ROW()&lt;=ROWS(Table1[]), INDEX(Table1[ExpSalv], ROW()), INDEX(Table2[ExpSalv], ROW()-ROWS(Table1[])))</f>
        <v>0</v>
      </c>
      <c r="N1583" t="str" cm="1">
        <f t="array" ref="N1583">IF(ROW()&lt;=ROWS(Table1[]), INDEX(Table1[Agency], ROW()), INDEX(Table2[Agency], ROW()-ROWS(Table1[])))</f>
        <v>CDFW</v>
      </c>
      <c r="O1583" t="str" cm="1">
        <f t="array" ref="O1583">IF(ROW()&lt;=ROWS(Table1[]), INDEX(Table1[Notes], ROW()), INDEX(Table2[Comments], ROW()-ROWS(Table1[])))</f>
        <v>Frequency is adjusted length frequency</v>
      </c>
    </row>
    <row r="1584" spans="1:15" x14ac:dyDescent="0.25">
      <c r="A1584" t="str" cm="1">
        <f t="array" ref="A1584">IF(ROW()&lt;=ROWS(Table1[]), INDEX(Table1[SurveyNo], ROW()), INDEX(Table2[SurveyNo], ROW()-ROWS(Table1[])))</f>
        <v>December</v>
      </c>
      <c r="B1584" s="23" cm="1">
        <f t="array" ref="B1584">IF(ROW()&lt;=ROWS(Table1[]), INDEX(Table1[Date], ROW()), INDEX(Table2[Date], ROW()-ROWS(Table1[])))</f>
        <v>0</v>
      </c>
      <c r="C1584" cm="1">
        <f t="array" ref="C1584">IF(ROW()&lt;=ROWS(Table1[]), INDEX(Table1[SampleID], ROW()), INDEX(Table2[SampleID], ROW()-ROWS(Table1[])))</f>
        <v>0</v>
      </c>
      <c r="D1584" t="str" cm="1">
        <f t="array" ref="D1584">IF(ROW()&lt;=ROWS(Table1[]), INDEX(Table1[Survey], ROW()), INDEX(Table2[Survey], ROW()-ROWS(Table1[])))</f>
        <v>FMWT</v>
      </c>
      <c r="E1584" cm="1">
        <f t="array" ref="E1584">IF(ROW()&lt;=ROWS(Table1[]), INDEX(Table1[Station Code], ROW()), INDEX(Table2[Station], ROW()-ROWS(Table1[])))</f>
        <v>414</v>
      </c>
      <c r="F1584" t="str" cm="1">
        <f t="array" ref="F1584">IF(ROW()&lt;=ROWS(Table1[]), INDEX(Table1[Region], ROW()), INDEX(Table2[Region], ROW()-ROWS(Table1[])))</f>
        <v>Far West</v>
      </c>
      <c r="G1584" cm="1">
        <f t="array" ref="G1584">IF(ROW()&lt;=ROWS(Table1[]), INDEX(Table1[Subregion], ROW()), INDEX(Table2[Subregion], ROW()-ROWS(Table1[])))</f>
        <v>0</v>
      </c>
      <c r="H1584" t="str" cm="1">
        <f t="array" ref="H1584">IF(ROW()&lt;=ROWS(Table1[]), INDEX(Table1[Stratum], ROW()), INDEX(Table2[Stratum], ROW()-ROWS(Table1[])))</f>
        <v>Suisun Bay</v>
      </c>
      <c r="I1584" cm="1">
        <f t="array" ref="I1584">IF(ROW()&lt;=ROWS(Table1[]), INDEX(Table1[Fork Length], ROW()), INDEX(Table2[Length], ROW()-ROWS(Table1[])))</f>
        <v>110</v>
      </c>
      <c r="J1584" cm="1">
        <f t="array" ref="J1584">IF(ROW()&lt;=ROWS(Table1[]), INDEX(Table1[Catch], ROW()), INDEX(Table2[Frequency], ROW()-ROWS(Table1[])))</f>
        <v>1</v>
      </c>
      <c r="K1584" t="str" cm="1">
        <f t="array" ref="K1584">IF(ROW()&lt;=ROWS(Table1[]), INDEX(Table1[Life Stage], ROW()), INDEX(Table2[Life Stage], ROW()-ROWS(Table1[])))</f>
        <v>Adult</v>
      </c>
      <c r="L1584" s="50" cm="1">
        <f t="array" ref="L1584">IF(ROW()&lt;=ROWS(Table1[]), INDEX(Table1[SalvageSum], ROW()), INDEX(Table2[SalvageSum], ROW()-ROWS(Table1[])))</f>
        <v>0</v>
      </c>
      <c r="M1584" s="50" cm="1">
        <f t="array" ref="M1584">IF(ROW()&lt;=ROWS(Table1[]), INDEX(Table1[ExpSalv], ROW()), INDEX(Table2[ExpSalv], ROW()-ROWS(Table1[])))</f>
        <v>0</v>
      </c>
      <c r="N1584" t="str" cm="1">
        <f t="array" ref="N1584">IF(ROW()&lt;=ROWS(Table1[]), INDEX(Table1[Agency], ROW()), INDEX(Table2[Agency], ROW()-ROWS(Table1[])))</f>
        <v>CDFW</v>
      </c>
      <c r="O1584" t="str" cm="1">
        <f t="array" ref="O1584">IF(ROW()&lt;=ROWS(Table1[]), INDEX(Table1[Notes], ROW()), INDEX(Table2[Comments], ROW()-ROWS(Table1[])))</f>
        <v>Frequency is adjusted length frequency</v>
      </c>
    </row>
    <row r="1585" spans="1:15" x14ac:dyDescent="0.25">
      <c r="A1585" t="str" cm="1">
        <f t="array" ref="A1585">IF(ROW()&lt;=ROWS(Table1[]), INDEX(Table1[SurveyNo], ROW()), INDEX(Table2[SurveyNo], ROW()-ROWS(Table1[])))</f>
        <v>December</v>
      </c>
      <c r="B1585" s="23" cm="1">
        <f t="array" ref="B1585">IF(ROW()&lt;=ROWS(Table1[]), INDEX(Table1[Date], ROW()), INDEX(Table2[Date], ROW()-ROWS(Table1[])))</f>
        <v>0</v>
      </c>
      <c r="C1585" cm="1">
        <f t="array" ref="C1585">IF(ROW()&lt;=ROWS(Table1[]), INDEX(Table1[SampleID], ROW()), INDEX(Table2[SampleID], ROW()-ROWS(Table1[])))</f>
        <v>0</v>
      </c>
      <c r="D1585" t="str" cm="1">
        <f t="array" ref="D1585">IF(ROW()&lt;=ROWS(Table1[]), INDEX(Table1[Survey], ROW()), INDEX(Table2[Survey], ROW()-ROWS(Table1[])))</f>
        <v>FMWT</v>
      </c>
      <c r="E1585" cm="1">
        <f t="array" ref="E1585">IF(ROW()&lt;=ROWS(Table1[]), INDEX(Table1[Station Code], ROW()), INDEX(Table2[Station], ROW()-ROWS(Table1[])))</f>
        <v>416</v>
      </c>
      <c r="F1585" t="str" cm="1">
        <f t="array" ref="F1585">IF(ROW()&lt;=ROWS(Table1[]), INDEX(Table1[Region], ROW()), INDEX(Table2[Region], ROW()-ROWS(Table1[])))</f>
        <v>Far West</v>
      </c>
      <c r="G1585" cm="1">
        <f t="array" ref="G1585">IF(ROW()&lt;=ROWS(Table1[]), INDEX(Table1[Subregion], ROW()), INDEX(Table2[Subregion], ROW()-ROWS(Table1[])))</f>
        <v>0</v>
      </c>
      <c r="H1585" t="str" cm="1">
        <f t="array" ref="H1585">IF(ROW()&lt;=ROWS(Table1[]), INDEX(Table1[Stratum], ROW()), INDEX(Table2[Stratum], ROW()-ROWS(Table1[])))</f>
        <v>Suisun Bay</v>
      </c>
      <c r="I1585" cm="1">
        <f t="array" ref="I1585">IF(ROW()&lt;=ROWS(Table1[]), INDEX(Table1[Fork Length], ROW()), INDEX(Table2[Length], ROW()-ROWS(Table1[])))</f>
        <v>110</v>
      </c>
      <c r="J1585" cm="1">
        <f t="array" ref="J1585">IF(ROW()&lt;=ROWS(Table1[]), INDEX(Table1[Catch], ROW()), INDEX(Table2[Frequency], ROW()-ROWS(Table1[])))</f>
        <v>1</v>
      </c>
      <c r="K1585" t="str" cm="1">
        <f t="array" ref="K1585">IF(ROW()&lt;=ROWS(Table1[]), INDEX(Table1[Life Stage], ROW()), INDEX(Table2[Life Stage], ROW()-ROWS(Table1[])))</f>
        <v>Adult</v>
      </c>
      <c r="L1585" s="50" cm="1">
        <f t="array" ref="L1585">IF(ROW()&lt;=ROWS(Table1[]), INDEX(Table1[SalvageSum], ROW()), INDEX(Table2[SalvageSum], ROW()-ROWS(Table1[])))</f>
        <v>0</v>
      </c>
      <c r="M1585" s="50" cm="1">
        <f t="array" ref="M1585">IF(ROW()&lt;=ROWS(Table1[]), INDEX(Table1[ExpSalv], ROW()), INDEX(Table2[ExpSalv], ROW()-ROWS(Table1[])))</f>
        <v>0</v>
      </c>
      <c r="N1585" t="str" cm="1">
        <f t="array" ref="N1585">IF(ROW()&lt;=ROWS(Table1[]), INDEX(Table1[Agency], ROW()), INDEX(Table2[Agency], ROW()-ROWS(Table1[])))</f>
        <v>CDFW</v>
      </c>
      <c r="O1585" t="str" cm="1">
        <f t="array" ref="O1585">IF(ROW()&lt;=ROWS(Table1[]), INDEX(Table1[Notes], ROW()), INDEX(Table2[Comments], ROW()-ROWS(Table1[])))</f>
        <v>Frequency is adjusted length frequency</v>
      </c>
    </row>
    <row r="1586" spans="1:15" x14ac:dyDescent="0.25">
      <c r="A1586" t="str" cm="1">
        <f t="array" ref="A1586">IF(ROW()&lt;=ROWS(Table1[]), INDEX(Table1[SurveyNo], ROW()), INDEX(Table2[SurveyNo], ROW()-ROWS(Table1[])))</f>
        <v>December</v>
      </c>
      <c r="B1586" s="23" cm="1">
        <f t="array" ref="B1586">IF(ROW()&lt;=ROWS(Table1[]), INDEX(Table1[Date], ROW()), INDEX(Table2[Date], ROW()-ROWS(Table1[])))</f>
        <v>0</v>
      </c>
      <c r="C1586" cm="1">
        <f t="array" ref="C1586">IF(ROW()&lt;=ROWS(Table1[]), INDEX(Table1[SampleID], ROW()), INDEX(Table2[SampleID], ROW()-ROWS(Table1[])))</f>
        <v>0</v>
      </c>
      <c r="D1586" t="str" cm="1">
        <f t="array" ref="D1586">IF(ROW()&lt;=ROWS(Table1[]), INDEX(Table1[Survey], ROW()), INDEX(Table2[Survey], ROW()-ROWS(Table1[])))</f>
        <v>FMWT</v>
      </c>
      <c r="E1586" cm="1">
        <f t="array" ref="E1586">IF(ROW()&lt;=ROWS(Table1[]), INDEX(Table1[Station Code], ROW()), INDEX(Table2[Station], ROW()-ROWS(Table1[])))</f>
        <v>417</v>
      </c>
      <c r="F1586" t="str" cm="1">
        <f t="array" ref="F1586">IF(ROW()&lt;=ROWS(Table1[]), INDEX(Table1[Region], ROW()), INDEX(Table2[Region], ROW()-ROWS(Table1[])))</f>
        <v>Far West</v>
      </c>
      <c r="G1586" cm="1">
        <f t="array" ref="G1586">IF(ROW()&lt;=ROWS(Table1[]), INDEX(Table1[Subregion], ROW()), INDEX(Table2[Subregion], ROW()-ROWS(Table1[])))</f>
        <v>0</v>
      </c>
      <c r="H1586" t="str" cm="1">
        <f t="array" ref="H1586">IF(ROW()&lt;=ROWS(Table1[]), INDEX(Table1[Stratum], ROW()), INDEX(Table2[Stratum], ROW()-ROWS(Table1[])))</f>
        <v>Suisun Bay</v>
      </c>
      <c r="I1586" cm="1">
        <f t="array" ref="I1586">IF(ROW()&lt;=ROWS(Table1[]), INDEX(Table1[Fork Length], ROW()), INDEX(Table2[Length], ROW()-ROWS(Table1[])))</f>
        <v>73</v>
      </c>
      <c r="J1586" cm="1">
        <f t="array" ref="J1586">IF(ROW()&lt;=ROWS(Table1[]), INDEX(Table1[Catch], ROW()), INDEX(Table2[Frequency], ROW()-ROWS(Table1[])))</f>
        <v>1</v>
      </c>
      <c r="K1586" t="str" cm="1">
        <f t="array" ref="K1586">IF(ROW()&lt;=ROWS(Table1[]), INDEX(Table1[Life Stage], ROW()), INDEX(Table2[Life Stage], ROW()-ROWS(Table1[])))</f>
        <v>Juvenile</v>
      </c>
      <c r="L1586" s="50" cm="1">
        <f t="array" ref="L1586">IF(ROW()&lt;=ROWS(Table1[]), INDEX(Table1[SalvageSum], ROW()), INDEX(Table2[SalvageSum], ROW()-ROWS(Table1[])))</f>
        <v>0</v>
      </c>
      <c r="M1586" s="50" cm="1">
        <f t="array" ref="M1586">IF(ROW()&lt;=ROWS(Table1[]), INDEX(Table1[ExpSalv], ROW()), INDEX(Table2[ExpSalv], ROW()-ROWS(Table1[])))</f>
        <v>0</v>
      </c>
      <c r="N1586" t="str" cm="1">
        <f t="array" ref="N1586">IF(ROW()&lt;=ROWS(Table1[]), INDEX(Table1[Agency], ROW()), INDEX(Table2[Agency], ROW()-ROWS(Table1[])))</f>
        <v>CDFW</v>
      </c>
      <c r="O1586" t="str" cm="1">
        <f t="array" ref="O1586">IF(ROW()&lt;=ROWS(Table1[]), INDEX(Table1[Notes], ROW()), INDEX(Table2[Comments], ROW()-ROWS(Table1[])))</f>
        <v>Frequency is adjusted length frequency</v>
      </c>
    </row>
    <row r="1587" spans="1:15" x14ac:dyDescent="0.25">
      <c r="A1587" t="str" cm="1">
        <f t="array" ref="A1587">IF(ROW()&lt;=ROWS(Table1[]), INDEX(Table1[SurveyNo], ROW()), INDEX(Table2[SurveyNo], ROW()-ROWS(Table1[])))</f>
        <v>December</v>
      </c>
      <c r="B1587" s="23" cm="1">
        <f t="array" ref="B1587">IF(ROW()&lt;=ROWS(Table1[]), INDEX(Table1[Date], ROW()), INDEX(Table2[Date], ROW()-ROWS(Table1[])))</f>
        <v>0</v>
      </c>
      <c r="C1587" cm="1">
        <f t="array" ref="C1587">IF(ROW()&lt;=ROWS(Table1[]), INDEX(Table1[SampleID], ROW()), INDEX(Table2[SampleID], ROW()-ROWS(Table1[])))</f>
        <v>0</v>
      </c>
      <c r="D1587" t="str" cm="1">
        <f t="array" ref="D1587">IF(ROW()&lt;=ROWS(Table1[]), INDEX(Table1[Survey], ROW()), INDEX(Table2[Survey], ROW()-ROWS(Table1[])))</f>
        <v>FMWT</v>
      </c>
      <c r="E1587" cm="1">
        <f t="array" ref="E1587">IF(ROW()&lt;=ROWS(Table1[]), INDEX(Table1[Station Code], ROW()), INDEX(Table2[Station], ROW()-ROWS(Table1[])))</f>
        <v>418</v>
      </c>
      <c r="F1587" t="str" cm="1">
        <f t="array" ref="F1587">IF(ROW()&lt;=ROWS(Table1[]), INDEX(Table1[Region], ROW()), INDEX(Table2[Region], ROW()-ROWS(Table1[])))</f>
        <v>Far West</v>
      </c>
      <c r="G1587" cm="1">
        <f t="array" ref="G1587">IF(ROW()&lt;=ROWS(Table1[]), INDEX(Table1[Subregion], ROW()), INDEX(Table2[Subregion], ROW()-ROWS(Table1[])))</f>
        <v>0</v>
      </c>
      <c r="H1587" t="str" cm="1">
        <f t="array" ref="H1587">IF(ROW()&lt;=ROWS(Table1[]), INDEX(Table1[Stratum], ROW()), INDEX(Table2[Stratum], ROW()-ROWS(Table1[])))</f>
        <v>Suisun Bay</v>
      </c>
      <c r="I1587" cm="1">
        <f t="array" ref="I1587">IF(ROW()&lt;=ROWS(Table1[]), INDEX(Table1[Fork Length], ROW()), INDEX(Table2[Length], ROW()-ROWS(Table1[])))</f>
        <v>60</v>
      </c>
      <c r="J1587" cm="1">
        <f t="array" ref="J1587">IF(ROW()&lt;=ROWS(Table1[]), INDEX(Table1[Catch], ROW()), INDEX(Table2[Frequency], ROW()-ROWS(Table1[])))</f>
        <v>1</v>
      </c>
      <c r="K1587" t="str" cm="1">
        <f t="array" ref="K1587">IF(ROW()&lt;=ROWS(Table1[]), INDEX(Table1[Life Stage], ROW()), INDEX(Table2[Life Stage], ROW()-ROWS(Table1[])))</f>
        <v>Juvenile</v>
      </c>
      <c r="L1587" s="50" cm="1">
        <f t="array" ref="L1587">IF(ROW()&lt;=ROWS(Table1[]), INDEX(Table1[SalvageSum], ROW()), INDEX(Table2[SalvageSum], ROW()-ROWS(Table1[])))</f>
        <v>0</v>
      </c>
      <c r="M1587" s="50" cm="1">
        <f t="array" ref="M1587">IF(ROW()&lt;=ROWS(Table1[]), INDEX(Table1[ExpSalv], ROW()), INDEX(Table2[ExpSalv], ROW()-ROWS(Table1[])))</f>
        <v>0</v>
      </c>
      <c r="N1587" t="str" cm="1">
        <f t="array" ref="N1587">IF(ROW()&lt;=ROWS(Table1[]), INDEX(Table1[Agency], ROW()), INDEX(Table2[Agency], ROW()-ROWS(Table1[])))</f>
        <v>CDFW</v>
      </c>
      <c r="O1587" t="str" cm="1">
        <f t="array" ref="O1587">IF(ROW()&lt;=ROWS(Table1[]), INDEX(Table1[Notes], ROW()), INDEX(Table2[Comments], ROW()-ROWS(Table1[])))</f>
        <v>Frequency is adjusted length frequency</v>
      </c>
    </row>
    <row r="1588" spans="1:15" x14ac:dyDescent="0.25">
      <c r="A1588" t="str" cm="1">
        <f t="array" ref="A1588">IF(ROW()&lt;=ROWS(Table1[]), INDEX(Table1[SurveyNo], ROW()), INDEX(Table2[SurveyNo], ROW()-ROWS(Table1[])))</f>
        <v>December</v>
      </c>
      <c r="B1588" s="23" cm="1">
        <f t="array" ref="B1588">IF(ROW()&lt;=ROWS(Table1[]), INDEX(Table1[Date], ROW()), INDEX(Table2[Date], ROW()-ROWS(Table1[])))</f>
        <v>0</v>
      </c>
      <c r="C1588" cm="1">
        <f t="array" ref="C1588">IF(ROW()&lt;=ROWS(Table1[]), INDEX(Table1[SampleID], ROW()), INDEX(Table2[SampleID], ROW()-ROWS(Table1[])))</f>
        <v>0</v>
      </c>
      <c r="D1588" t="str" cm="1">
        <f t="array" ref="D1588">IF(ROW()&lt;=ROWS(Table1[]), INDEX(Table1[Survey], ROW()), INDEX(Table2[Survey], ROW()-ROWS(Table1[])))</f>
        <v>FMWT</v>
      </c>
      <c r="E1588" cm="1">
        <f t="array" ref="E1588">IF(ROW()&lt;=ROWS(Table1[]), INDEX(Table1[Station Code], ROW()), INDEX(Table2[Station], ROW()-ROWS(Table1[])))</f>
        <v>418</v>
      </c>
      <c r="F1588" t="str" cm="1">
        <f t="array" ref="F1588">IF(ROW()&lt;=ROWS(Table1[]), INDEX(Table1[Region], ROW()), INDEX(Table2[Region], ROW()-ROWS(Table1[])))</f>
        <v>Far West</v>
      </c>
      <c r="G1588" cm="1">
        <f t="array" ref="G1588">IF(ROW()&lt;=ROWS(Table1[]), INDEX(Table1[Subregion], ROW()), INDEX(Table2[Subregion], ROW()-ROWS(Table1[])))</f>
        <v>0</v>
      </c>
      <c r="H1588" t="str" cm="1">
        <f t="array" ref="H1588">IF(ROW()&lt;=ROWS(Table1[]), INDEX(Table1[Stratum], ROW()), INDEX(Table2[Stratum], ROW()-ROWS(Table1[])))</f>
        <v>Suisun Bay</v>
      </c>
      <c r="I1588" cm="1">
        <f t="array" ref="I1588">IF(ROW()&lt;=ROWS(Table1[]), INDEX(Table1[Fork Length], ROW()), INDEX(Table2[Length], ROW()-ROWS(Table1[])))</f>
        <v>66</v>
      </c>
      <c r="J1588" cm="1">
        <f t="array" ref="J1588">IF(ROW()&lt;=ROWS(Table1[]), INDEX(Table1[Catch], ROW()), INDEX(Table2[Frequency], ROW()-ROWS(Table1[])))</f>
        <v>1</v>
      </c>
      <c r="K1588" t="str" cm="1">
        <f t="array" ref="K1588">IF(ROW()&lt;=ROWS(Table1[]), INDEX(Table1[Life Stage], ROW()), INDEX(Table2[Life Stage], ROW()-ROWS(Table1[])))</f>
        <v>Juvenile</v>
      </c>
      <c r="L1588" s="50" cm="1">
        <f t="array" ref="L1588">IF(ROW()&lt;=ROWS(Table1[]), INDEX(Table1[SalvageSum], ROW()), INDEX(Table2[SalvageSum], ROW()-ROWS(Table1[])))</f>
        <v>0</v>
      </c>
      <c r="M1588" s="50" cm="1">
        <f t="array" ref="M1588">IF(ROW()&lt;=ROWS(Table1[]), INDEX(Table1[ExpSalv], ROW()), INDEX(Table2[ExpSalv], ROW()-ROWS(Table1[])))</f>
        <v>0</v>
      </c>
      <c r="N1588" t="str" cm="1">
        <f t="array" ref="N1588">IF(ROW()&lt;=ROWS(Table1[]), INDEX(Table1[Agency], ROW()), INDEX(Table2[Agency], ROW()-ROWS(Table1[])))</f>
        <v>CDFW</v>
      </c>
      <c r="O1588" t="str" cm="1">
        <f t="array" ref="O1588">IF(ROW()&lt;=ROWS(Table1[]), INDEX(Table1[Notes], ROW()), INDEX(Table2[Comments], ROW()-ROWS(Table1[])))</f>
        <v>Frequency is adjusted length frequency</v>
      </c>
    </row>
    <row r="1589" spans="1:15" x14ac:dyDescent="0.25">
      <c r="A1589" t="str" cm="1">
        <f t="array" ref="A1589">IF(ROW()&lt;=ROWS(Table1[]), INDEX(Table1[SurveyNo], ROW()), INDEX(Table2[SurveyNo], ROW()-ROWS(Table1[])))</f>
        <v>December</v>
      </c>
      <c r="B1589" s="23" cm="1">
        <f t="array" ref="B1589">IF(ROW()&lt;=ROWS(Table1[]), INDEX(Table1[Date], ROW()), INDEX(Table2[Date], ROW()-ROWS(Table1[])))</f>
        <v>0</v>
      </c>
      <c r="C1589" cm="1">
        <f t="array" ref="C1589">IF(ROW()&lt;=ROWS(Table1[]), INDEX(Table1[SampleID], ROW()), INDEX(Table2[SampleID], ROW()-ROWS(Table1[])))</f>
        <v>0</v>
      </c>
      <c r="D1589" t="str" cm="1">
        <f t="array" ref="D1589">IF(ROW()&lt;=ROWS(Table1[]), INDEX(Table1[Survey], ROW()), INDEX(Table2[Survey], ROW()-ROWS(Table1[])))</f>
        <v>FMWT</v>
      </c>
      <c r="E1589" cm="1">
        <f t="array" ref="E1589">IF(ROW()&lt;=ROWS(Table1[]), INDEX(Table1[Station Code], ROW()), INDEX(Table2[Station], ROW()-ROWS(Table1[])))</f>
        <v>418</v>
      </c>
      <c r="F1589" t="str" cm="1">
        <f t="array" ref="F1589">IF(ROW()&lt;=ROWS(Table1[]), INDEX(Table1[Region], ROW()), INDEX(Table2[Region], ROW()-ROWS(Table1[])))</f>
        <v>Far West</v>
      </c>
      <c r="G1589" cm="1">
        <f t="array" ref="G1589">IF(ROW()&lt;=ROWS(Table1[]), INDEX(Table1[Subregion], ROW()), INDEX(Table2[Subregion], ROW()-ROWS(Table1[])))</f>
        <v>0</v>
      </c>
      <c r="H1589" t="str" cm="1">
        <f t="array" ref="H1589">IF(ROW()&lt;=ROWS(Table1[]), INDEX(Table1[Stratum], ROW()), INDEX(Table2[Stratum], ROW()-ROWS(Table1[])))</f>
        <v>Suisun Bay</v>
      </c>
      <c r="I1589" cm="1">
        <f t="array" ref="I1589">IF(ROW()&lt;=ROWS(Table1[]), INDEX(Table1[Fork Length], ROW()), INDEX(Table2[Length], ROW()-ROWS(Table1[])))</f>
        <v>70</v>
      </c>
      <c r="J1589" cm="1">
        <f t="array" ref="J1589">IF(ROW()&lt;=ROWS(Table1[]), INDEX(Table1[Catch], ROW()), INDEX(Table2[Frequency], ROW()-ROWS(Table1[])))</f>
        <v>1</v>
      </c>
      <c r="K1589" t="str" cm="1">
        <f t="array" ref="K1589">IF(ROW()&lt;=ROWS(Table1[]), INDEX(Table1[Life Stage], ROW()), INDEX(Table2[Life Stage], ROW()-ROWS(Table1[])))</f>
        <v>Juvenile</v>
      </c>
      <c r="L1589" s="50" cm="1">
        <f t="array" ref="L1589">IF(ROW()&lt;=ROWS(Table1[]), INDEX(Table1[SalvageSum], ROW()), INDEX(Table2[SalvageSum], ROW()-ROWS(Table1[])))</f>
        <v>0</v>
      </c>
      <c r="M1589" s="50" cm="1">
        <f t="array" ref="M1589">IF(ROW()&lt;=ROWS(Table1[]), INDEX(Table1[ExpSalv], ROW()), INDEX(Table2[ExpSalv], ROW()-ROWS(Table1[])))</f>
        <v>0</v>
      </c>
      <c r="N1589" t="str" cm="1">
        <f t="array" ref="N1589">IF(ROW()&lt;=ROWS(Table1[]), INDEX(Table1[Agency], ROW()), INDEX(Table2[Agency], ROW()-ROWS(Table1[])))</f>
        <v>CDFW</v>
      </c>
      <c r="O1589" t="str" cm="1">
        <f t="array" ref="O1589">IF(ROW()&lt;=ROWS(Table1[]), INDEX(Table1[Notes], ROW()), INDEX(Table2[Comments], ROW()-ROWS(Table1[])))</f>
        <v>Frequency is adjusted length frequency</v>
      </c>
    </row>
    <row r="1590" spans="1:15" x14ac:dyDescent="0.25">
      <c r="A1590" t="str" cm="1">
        <f t="array" ref="A1590">IF(ROW()&lt;=ROWS(Table1[]), INDEX(Table1[SurveyNo], ROW()), INDEX(Table2[SurveyNo], ROW()-ROWS(Table1[])))</f>
        <v>December</v>
      </c>
      <c r="B1590" s="23" cm="1">
        <f t="array" ref="B1590">IF(ROW()&lt;=ROWS(Table1[]), INDEX(Table1[Date], ROW()), INDEX(Table2[Date], ROW()-ROWS(Table1[])))</f>
        <v>0</v>
      </c>
      <c r="C1590" cm="1">
        <f t="array" ref="C1590">IF(ROW()&lt;=ROWS(Table1[]), INDEX(Table1[SampleID], ROW()), INDEX(Table2[SampleID], ROW()-ROWS(Table1[])))</f>
        <v>0</v>
      </c>
      <c r="D1590" t="str" cm="1">
        <f t="array" ref="D1590">IF(ROW()&lt;=ROWS(Table1[]), INDEX(Table1[Survey], ROW()), INDEX(Table2[Survey], ROW()-ROWS(Table1[])))</f>
        <v>FMWT</v>
      </c>
      <c r="E1590" cm="1">
        <f t="array" ref="E1590">IF(ROW()&lt;=ROWS(Table1[]), INDEX(Table1[Station Code], ROW()), INDEX(Table2[Station], ROW()-ROWS(Table1[])))</f>
        <v>502</v>
      </c>
      <c r="F1590" t="str" cm="1">
        <f t="array" ref="F1590">IF(ROW()&lt;=ROWS(Table1[]), INDEX(Table1[Region], ROW()), INDEX(Table2[Region], ROW()-ROWS(Table1[])))</f>
        <v>West</v>
      </c>
      <c r="G1590" cm="1">
        <f t="array" ref="G1590">IF(ROW()&lt;=ROWS(Table1[]), INDEX(Table1[Subregion], ROW()), INDEX(Table2[Subregion], ROW()-ROWS(Table1[])))</f>
        <v>0</v>
      </c>
      <c r="H1590" t="str" cm="1">
        <f t="array" ref="H1590">IF(ROW()&lt;=ROWS(Table1[]), INDEX(Table1[Stratum], ROW()), INDEX(Table2[Stratum], ROW()-ROWS(Table1[])))</f>
        <v>Suisun Bay</v>
      </c>
      <c r="I1590" cm="1">
        <f t="array" ref="I1590">IF(ROW()&lt;=ROWS(Table1[]), INDEX(Table1[Fork Length], ROW()), INDEX(Table2[Length], ROW()-ROWS(Table1[])))</f>
        <v>65</v>
      </c>
      <c r="J1590" cm="1">
        <f t="array" ref="J1590">IF(ROW()&lt;=ROWS(Table1[]), INDEX(Table1[Catch], ROW()), INDEX(Table2[Frequency], ROW()-ROWS(Table1[])))</f>
        <v>1</v>
      </c>
      <c r="K1590" t="str" cm="1">
        <f t="array" ref="K1590">IF(ROW()&lt;=ROWS(Table1[]), INDEX(Table1[Life Stage], ROW()), INDEX(Table2[Life Stage], ROW()-ROWS(Table1[])))</f>
        <v>Juvenile</v>
      </c>
      <c r="L1590" s="50" cm="1">
        <f t="array" ref="L1590">IF(ROW()&lt;=ROWS(Table1[]), INDEX(Table1[SalvageSum], ROW()), INDEX(Table2[SalvageSum], ROW()-ROWS(Table1[])))</f>
        <v>0</v>
      </c>
      <c r="M1590" s="50" cm="1">
        <f t="array" ref="M1590">IF(ROW()&lt;=ROWS(Table1[]), INDEX(Table1[ExpSalv], ROW()), INDEX(Table2[ExpSalv], ROW()-ROWS(Table1[])))</f>
        <v>0</v>
      </c>
      <c r="N1590" t="str" cm="1">
        <f t="array" ref="N1590">IF(ROW()&lt;=ROWS(Table1[]), INDEX(Table1[Agency], ROW()), INDEX(Table2[Agency], ROW()-ROWS(Table1[])))</f>
        <v>CDFW</v>
      </c>
      <c r="O1590" t="str" cm="1">
        <f t="array" ref="O1590">IF(ROW()&lt;=ROWS(Table1[]), INDEX(Table1[Notes], ROW()), INDEX(Table2[Comments], ROW()-ROWS(Table1[])))</f>
        <v>Frequency is adjusted length frequency</v>
      </c>
    </row>
    <row r="1591" spans="1:15" x14ac:dyDescent="0.25">
      <c r="A1591" t="str" cm="1">
        <f t="array" ref="A1591">IF(ROW()&lt;=ROWS(Table1[]), INDEX(Table1[SurveyNo], ROW()), INDEX(Table2[SurveyNo], ROW()-ROWS(Table1[])))</f>
        <v>December</v>
      </c>
      <c r="B1591" s="23" cm="1">
        <f t="array" ref="B1591">IF(ROW()&lt;=ROWS(Table1[]), INDEX(Table1[Date], ROW()), INDEX(Table2[Date], ROW()-ROWS(Table1[])))</f>
        <v>0</v>
      </c>
      <c r="C1591" cm="1">
        <f t="array" ref="C1591">IF(ROW()&lt;=ROWS(Table1[]), INDEX(Table1[SampleID], ROW()), INDEX(Table2[SampleID], ROW()-ROWS(Table1[])))</f>
        <v>0</v>
      </c>
      <c r="D1591" t="str" cm="1">
        <f t="array" ref="D1591">IF(ROW()&lt;=ROWS(Table1[]), INDEX(Table1[Survey], ROW()), INDEX(Table2[Survey], ROW()-ROWS(Table1[])))</f>
        <v>FMWT</v>
      </c>
      <c r="E1591" cm="1">
        <f t="array" ref="E1591">IF(ROW()&lt;=ROWS(Table1[]), INDEX(Table1[Station Code], ROW()), INDEX(Table2[Station], ROW()-ROWS(Table1[])))</f>
        <v>502</v>
      </c>
      <c r="F1591" t="str" cm="1">
        <f t="array" ref="F1591">IF(ROW()&lt;=ROWS(Table1[]), INDEX(Table1[Region], ROW()), INDEX(Table2[Region], ROW()-ROWS(Table1[])))</f>
        <v>West</v>
      </c>
      <c r="G1591" cm="1">
        <f t="array" ref="G1591">IF(ROW()&lt;=ROWS(Table1[]), INDEX(Table1[Subregion], ROW()), INDEX(Table2[Subregion], ROW()-ROWS(Table1[])))</f>
        <v>0</v>
      </c>
      <c r="H1591" t="str" cm="1">
        <f t="array" ref="H1591">IF(ROW()&lt;=ROWS(Table1[]), INDEX(Table1[Stratum], ROW()), INDEX(Table2[Stratum], ROW()-ROWS(Table1[])))</f>
        <v>Suisun Bay</v>
      </c>
      <c r="I1591" cm="1">
        <f t="array" ref="I1591">IF(ROW()&lt;=ROWS(Table1[]), INDEX(Table1[Fork Length], ROW()), INDEX(Table2[Length], ROW()-ROWS(Table1[])))</f>
        <v>74</v>
      </c>
      <c r="J1591" cm="1">
        <f t="array" ref="J1591">IF(ROW()&lt;=ROWS(Table1[]), INDEX(Table1[Catch], ROW()), INDEX(Table2[Frequency], ROW()-ROWS(Table1[])))</f>
        <v>1</v>
      </c>
      <c r="K1591" t="str" cm="1">
        <f t="array" ref="K1591">IF(ROW()&lt;=ROWS(Table1[]), INDEX(Table1[Life Stage], ROW()), INDEX(Table2[Life Stage], ROW()-ROWS(Table1[])))</f>
        <v>Juvenile</v>
      </c>
      <c r="L1591" s="50" cm="1">
        <f t="array" ref="L1591">IF(ROW()&lt;=ROWS(Table1[]), INDEX(Table1[SalvageSum], ROW()), INDEX(Table2[SalvageSum], ROW()-ROWS(Table1[])))</f>
        <v>0</v>
      </c>
      <c r="M1591" s="50" cm="1">
        <f t="array" ref="M1591">IF(ROW()&lt;=ROWS(Table1[]), INDEX(Table1[ExpSalv], ROW()), INDEX(Table2[ExpSalv], ROW()-ROWS(Table1[])))</f>
        <v>0</v>
      </c>
      <c r="N1591" t="str" cm="1">
        <f t="array" ref="N1591">IF(ROW()&lt;=ROWS(Table1[]), INDEX(Table1[Agency], ROW()), INDEX(Table2[Agency], ROW()-ROWS(Table1[])))</f>
        <v>CDFW</v>
      </c>
      <c r="O1591" t="str" cm="1">
        <f t="array" ref="O1591">IF(ROW()&lt;=ROWS(Table1[]), INDEX(Table1[Notes], ROW()), INDEX(Table2[Comments], ROW()-ROWS(Table1[])))</f>
        <v>Frequency is adjusted length frequency</v>
      </c>
    </row>
    <row r="1592" spans="1:15" x14ac:dyDescent="0.25">
      <c r="A1592" t="str" cm="1">
        <f t="array" ref="A1592">IF(ROW()&lt;=ROWS(Table1[]), INDEX(Table1[SurveyNo], ROW()), INDEX(Table2[SurveyNo], ROW()-ROWS(Table1[])))</f>
        <v>December</v>
      </c>
      <c r="B1592" s="23" cm="1">
        <f t="array" ref="B1592">IF(ROW()&lt;=ROWS(Table1[]), INDEX(Table1[Date], ROW()), INDEX(Table2[Date], ROW()-ROWS(Table1[])))</f>
        <v>0</v>
      </c>
      <c r="C1592" cm="1">
        <f t="array" ref="C1592">IF(ROW()&lt;=ROWS(Table1[]), INDEX(Table1[SampleID], ROW()), INDEX(Table2[SampleID], ROW()-ROWS(Table1[])))</f>
        <v>0</v>
      </c>
      <c r="D1592" t="str" cm="1">
        <f t="array" ref="D1592">IF(ROW()&lt;=ROWS(Table1[]), INDEX(Table1[Survey], ROW()), INDEX(Table2[Survey], ROW()-ROWS(Table1[])))</f>
        <v>FMWT</v>
      </c>
      <c r="E1592" cm="1">
        <f t="array" ref="E1592">IF(ROW()&lt;=ROWS(Table1[]), INDEX(Table1[Station Code], ROW()), INDEX(Table2[Station], ROW()-ROWS(Table1[])))</f>
        <v>503</v>
      </c>
      <c r="F1592" t="str" cm="1">
        <f t="array" ref="F1592">IF(ROW()&lt;=ROWS(Table1[]), INDEX(Table1[Region], ROW()), INDEX(Table2[Region], ROW()-ROWS(Table1[])))</f>
        <v>West</v>
      </c>
      <c r="G1592" cm="1">
        <f t="array" ref="G1592">IF(ROW()&lt;=ROWS(Table1[]), INDEX(Table1[Subregion], ROW()), INDEX(Table2[Subregion], ROW()-ROWS(Table1[])))</f>
        <v>0</v>
      </c>
      <c r="H1592" t="str" cm="1">
        <f t="array" ref="H1592">IF(ROW()&lt;=ROWS(Table1[]), INDEX(Table1[Stratum], ROW()), INDEX(Table2[Stratum], ROW()-ROWS(Table1[])))</f>
        <v>Suisun Bay</v>
      </c>
      <c r="I1592" cm="1">
        <f t="array" ref="I1592">IF(ROW()&lt;=ROWS(Table1[]), INDEX(Table1[Fork Length], ROW()), INDEX(Table2[Length], ROW()-ROWS(Table1[])))</f>
        <v>63</v>
      </c>
      <c r="J1592" cm="1">
        <f t="array" ref="J1592">IF(ROW()&lt;=ROWS(Table1[]), INDEX(Table1[Catch], ROW()), INDEX(Table2[Frequency], ROW()-ROWS(Table1[])))</f>
        <v>1</v>
      </c>
      <c r="K1592" t="str" cm="1">
        <f t="array" ref="K1592">IF(ROW()&lt;=ROWS(Table1[]), INDEX(Table1[Life Stage], ROW()), INDEX(Table2[Life Stage], ROW()-ROWS(Table1[])))</f>
        <v>Juvenile</v>
      </c>
      <c r="L1592" s="50" cm="1">
        <f t="array" ref="L1592">IF(ROW()&lt;=ROWS(Table1[]), INDEX(Table1[SalvageSum], ROW()), INDEX(Table2[SalvageSum], ROW()-ROWS(Table1[])))</f>
        <v>0</v>
      </c>
      <c r="M1592" s="50" cm="1">
        <f t="array" ref="M1592">IF(ROW()&lt;=ROWS(Table1[]), INDEX(Table1[ExpSalv], ROW()), INDEX(Table2[ExpSalv], ROW()-ROWS(Table1[])))</f>
        <v>0</v>
      </c>
      <c r="N1592" t="str" cm="1">
        <f t="array" ref="N1592">IF(ROW()&lt;=ROWS(Table1[]), INDEX(Table1[Agency], ROW()), INDEX(Table2[Agency], ROW()-ROWS(Table1[])))</f>
        <v>CDFW</v>
      </c>
      <c r="O1592" t="str" cm="1">
        <f t="array" ref="O1592">IF(ROW()&lt;=ROWS(Table1[]), INDEX(Table1[Notes], ROW()), INDEX(Table2[Comments], ROW()-ROWS(Table1[])))</f>
        <v>Frequency is adjusted length frequency</v>
      </c>
    </row>
    <row r="1593" spans="1:15" x14ac:dyDescent="0.25">
      <c r="A1593" t="str" cm="1">
        <f t="array" ref="A1593">IF(ROW()&lt;=ROWS(Table1[]), INDEX(Table1[SurveyNo], ROW()), INDEX(Table2[SurveyNo], ROW()-ROWS(Table1[])))</f>
        <v>December</v>
      </c>
      <c r="B1593" s="23" cm="1">
        <f t="array" ref="B1593">IF(ROW()&lt;=ROWS(Table1[]), INDEX(Table1[Date], ROW()), INDEX(Table2[Date], ROW()-ROWS(Table1[])))</f>
        <v>0</v>
      </c>
      <c r="C1593" cm="1">
        <f t="array" ref="C1593">IF(ROW()&lt;=ROWS(Table1[]), INDEX(Table1[SampleID], ROW()), INDEX(Table2[SampleID], ROW()-ROWS(Table1[])))</f>
        <v>0</v>
      </c>
      <c r="D1593" t="str" cm="1">
        <f t="array" ref="D1593">IF(ROW()&lt;=ROWS(Table1[]), INDEX(Table1[Survey], ROW()), INDEX(Table2[Survey], ROW()-ROWS(Table1[])))</f>
        <v>FMWT</v>
      </c>
      <c r="E1593" cm="1">
        <f t="array" ref="E1593">IF(ROW()&lt;=ROWS(Table1[]), INDEX(Table1[Station Code], ROW()), INDEX(Table2[Station], ROW()-ROWS(Table1[])))</f>
        <v>503</v>
      </c>
      <c r="F1593" t="str" cm="1">
        <f t="array" ref="F1593">IF(ROW()&lt;=ROWS(Table1[]), INDEX(Table1[Region], ROW()), INDEX(Table2[Region], ROW()-ROWS(Table1[])))</f>
        <v>West</v>
      </c>
      <c r="G1593" cm="1">
        <f t="array" ref="G1593">IF(ROW()&lt;=ROWS(Table1[]), INDEX(Table1[Subregion], ROW()), INDEX(Table2[Subregion], ROW()-ROWS(Table1[])))</f>
        <v>0</v>
      </c>
      <c r="H1593" t="str" cm="1">
        <f t="array" ref="H1593">IF(ROW()&lt;=ROWS(Table1[]), INDEX(Table1[Stratum], ROW()), INDEX(Table2[Stratum], ROW()-ROWS(Table1[])))</f>
        <v>Suisun Bay</v>
      </c>
      <c r="I1593" cm="1">
        <f t="array" ref="I1593">IF(ROW()&lt;=ROWS(Table1[]), INDEX(Table1[Fork Length], ROW()), INDEX(Table2[Length], ROW()-ROWS(Table1[])))</f>
        <v>112</v>
      </c>
      <c r="J1593" cm="1">
        <f t="array" ref="J1593">IF(ROW()&lt;=ROWS(Table1[]), INDEX(Table1[Catch], ROW()), INDEX(Table2[Frequency], ROW()-ROWS(Table1[])))</f>
        <v>1</v>
      </c>
      <c r="K1593" t="str" cm="1">
        <f t="array" ref="K1593">IF(ROW()&lt;=ROWS(Table1[]), INDEX(Table1[Life Stage], ROW()), INDEX(Table2[Life Stage], ROW()-ROWS(Table1[])))</f>
        <v>Adult</v>
      </c>
      <c r="L1593" s="50" cm="1">
        <f t="array" ref="L1593">IF(ROW()&lt;=ROWS(Table1[]), INDEX(Table1[SalvageSum], ROW()), INDEX(Table2[SalvageSum], ROW()-ROWS(Table1[])))</f>
        <v>0</v>
      </c>
      <c r="M1593" s="50" cm="1">
        <f t="array" ref="M1593">IF(ROW()&lt;=ROWS(Table1[]), INDEX(Table1[ExpSalv], ROW()), INDEX(Table2[ExpSalv], ROW()-ROWS(Table1[])))</f>
        <v>0</v>
      </c>
      <c r="N1593" t="str" cm="1">
        <f t="array" ref="N1593">IF(ROW()&lt;=ROWS(Table1[]), INDEX(Table1[Agency], ROW()), INDEX(Table2[Agency], ROW()-ROWS(Table1[])))</f>
        <v>CDFW</v>
      </c>
      <c r="O1593" t="str" cm="1">
        <f t="array" ref="O1593">IF(ROW()&lt;=ROWS(Table1[]), INDEX(Table1[Notes], ROW()), INDEX(Table2[Comments], ROW()-ROWS(Table1[])))</f>
        <v>Frequency is adjusted length frequency</v>
      </c>
    </row>
    <row r="1594" spans="1:15" x14ac:dyDescent="0.25">
      <c r="A1594" t="str" cm="1">
        <f t="array" ref="A1594">IF(ROW()&lt;=ROWS(Table1[]), INDEX(Table1[SurveyNo], ROW()), INDEX(Table2[SurveyNo], ROW()-ROWS(Table1[])))</f>
        <v>December</v>
      </c>
      <c r="B1594" s="23" cm="1">
        <f t="array" ref="B1594">IF(ROW()&lt;=ROWS(Table1[]), INDEX(Table1[Date], ROW()), INDEX(Table2[Date], ROW()-ROWS(Table1[])))</f>
        <v>0</v>
      </c>
      <c r="C1594" cm="1">
        <f t="array" ref="C1594">IF(ROW()&lt;=ROWS(Table1[]), INDEX(Table1[SampleID], ROW()), INDEX(Table2[SampleID], ROW()-ROWS(Table1[])))</f>
        <v>0</v>
      </c>
      <c r="D1594" t="str" cm="1">
        <f t="array" ref="D1594">IF(ROW()&lt;=ROWS(Table1[]), INDEX(Table1[Survey], ROW()), INDEX(Table2[Survey], ROW()-ROWS(Table1[])))</f>
        <v>FMWT</v>
      </c>
      <c r="E1594" cm="1">
        <f t="array" ref="E1594">IF(ROW()&lt;=ROWS(Table1[]), INDEX(Table1[Station Code], ROW()), INDEX(Table2[Station], ROW()-ROWS(Table1[])))</f>
        <v>503</v>
      </c>
      <c r="F1594" t="str" cm="1">
        <f t="array" ref="F1594">IF(ROW()&lt;=ROWS(Table1[]), INDEX(Table1[Region], ROW()), INDEX(Table2[Region], ROW()-ROWS(Table1[])))</f>
        <v>West</v>
      </c>
      <c r="G1594" cm="1">
        <f t="array" ref="G1594">IF(ROW()&lt;=ROWS(Table1[]), INDEX(Table1[Subregion], ROW()), INDEX(Table2[Subregion], ROW()-ROWS(Table1[])))</f>
        <v>0</v>
      </c>
      <c r="H1594" t="str" cm="1">
        <f t="array" ref="H1594">IF(ROW()&lt;=ROWS(Table1[]), INDEX(Table1[Stratum], ROW()), INDEX(Table2[Stratum], ROW()-ROWS(Table1[])))</f>
        <v>Suisun Bay</v>
      </c>
      <c r="I1594" cm="1">
        <f t="array" ref="I1594">IF(ROW()&lt;=ROWS(Table1[]), INDEX(Table1[Fork Length], ROW()), INDEX(Table2[Length], ROW()-ROWS(Table1[])))</f>
        <v>118</v>
      </c>
      <c r="J1594" cm="1">
        <f t="array" ref="J1594">IF(ROW()&lt;=ROWS(Table1[]), INDEX(Table1[Catch], ROW()), INDEX(Table2[Frequency], ROW()-ROWS(Table1[])))</f>
        <v>1</v>
      </c>
      <c r="K1594" t="str" cm="1">
        <f t="array" ref="K1594">IF(ROW()&lt;=ROWS(Table1[]), INDEX(Table1[Life Stage], ROW()), INDEX(Table2[Life Stage], ROW()-ROWS(Table1[])))</f>
        <v>Adult</v>
      </c>
      <c r="L1594" s="50" cm="1">
        <f t="array" ref="L1594">IF(ROW()&lt;=ROWS(Table1[]), INDEX(Table1[SalvageSum], ROW()), INDEX(Table2[SalvageSum], ROW()-ROWS(Table1[])))</f>
        <v>0</v>
      </c>
      <c r="M1594" s="50" cm="1">
        <f t="array" ref="M1594">IF(ROW()&lt;=ROWS(Table1[]), INDEX(Table1[ExpSalv], ROW()), INDEX(Table2[ExpSalv], ROW()-ROWS(Table1[])))</f>
        <v>0</v>
      </c>
      <c r="N1594" t="str" cm="1">
        <f t="array" ref="N1594">IF(ROW()&lt;=ROWS(Table1[]), INDEX(Table1[Agency], ROW()), INDEX(Table2[Agency], ROW()-ROWS(Table1[])))</f>
        <v>CDFW</v>
      </c>
      <c r="O1594" t="str" cm="1">
        <f t="array" ref="O1594">IF(ROW()&lt;=ROWS(Table1[]), INDEX(Table1[Notes], ROW()), INDEX(Table2[Comments], ROW()-ROWS(Table1[])))</f>
        <v>Frequency is adjusted length frequency</v>
      </c>
    </row>
    <row r="1595" spans="1:15" x14ac:dyDescent="0.25">
      <c r="A1595" t="str" cm="1">
        <f t="array" ref="A1595">IF(ROW()&lt;=ROWS(Table1[]), INDEX(Table1[SurveyNo], ROW()), INDEX(Table2[SurveyNo], ROW()-ROWS(Table1[])))</f>
        <v>December</v>
      </c>
      <c r="B1595" s="23" cm="1">
        <f t="array" ref="B1595">IF(ROW()&lt;=ROWS(Table1[]), INDEX(Table1[Date], ROW()), INDEX(Table2[Date], ROW()-ROWS(Table1[])))</f>
        <v>0</v>
      </c>
      <c r="C1595" cm="1">
        <f t="array" ref="C1595">IF(ROW()&lt;=ROWS(Table1[]), INDEX(Table1[SampleID], ROW()), INDEX(Table2[SampleID], ROW()-ROWS(Table1[])))</f>
        <v>0</v>
      </c>
      <c r="D1595" t="str" cm="1">
        <f t="array" ref="D1595">IF(ROW()&lt;=ROWS(Table1[]), INDEX(Table1[Survey], ROW()), INDEX(Table2[Survey], ROW()-ROWS(Table1[])))</f>
        <v>FMWT</v>
      </c>
      <c r="E1595" cm="1">
        <f t="array" ref="E1595">IF(ROW()&lt;=ROWS(Table1[]), INDEX(Table1[Station Code], ROW()), INDEX(Table2[Station], ROW()-ROWS(Table1[])))</f>
        <v>504</v>
      </c>
      <c r="F1595" t="str" cm="1">
        <f t="array" ref="F1595">IF(ROW()&lt;=ROWS(Table1[]), INDEX(Table1[Region], ROW()), INDEX(Table2[Region], ROW()-ROWS(Table1[])))</f>
        <v>West</v>
      </c>
      <c r="G1595" cm="1">
        <f t="array" ref="G1595">IF(ROW()&lt;=ROWS(Table1[]), INDEX(Table1[Subregion], ROW()), INDEX(Table2[Subregion], ROW()-ROWS(Table1[])))</f>
        <v>0</v>
      </c>
      <c r="H1595" t="str" cm="1">
        <f t="array" ref="H1595">IF(ROW()&lt;=ROWS(Table1[]), INDEX(Table1[Stratum], ROW()), INDEX(Table2[Stratum], ROW()-ROWS(Table1[])))</f>
        <v>Suisun Bay</v>
      </c>
      <c r="I1595" cm="1">
        <f t="array" ref="I1595">IF(ROW()&lt;=ROWS(Table1[]), INDEX(Table1[Fork Length], ROW()), INDEX(Table2[Length], ROW()-ROWS(Table1[])))</f>
        <v>58</v>
      </c>
      <c r="J1595" cm="1">
        <f t="array" ref="J1595">IF(ROW()&lt;=ROWS(Table1[]), INDEX(Table1[Catch], ROW()), INDEX(Table2[Frequency], ROW()-ROWS(Table1[])))</f>
        <v>1</v>
      </c>
      <c r="K1595" t="str" cm="1">
        <f t="array" ref="K1595">IF(ROW()&lt;=ROWS(Table1[]), INDEX(Table1[Life Stage], ROW()), INDEX(Table2[Life Stage], ROW()-ROWS(Table1[])))</f>
        <v>Juvenile</v>
      </c>
      <c r="L1595" s="50" cm="1">
        <f t="array" ref="L1595">IF(ROW()&lt;=ROWS(Table1[]), INDEX(Table1[SalvageSum], ROW()), INDEX(Table2[SalvageSum], ROW()-ROWS(Table1[])))</f>
        <v>0</v>
      </c>
      <c r="M1595" s="50" cm="1">
        <f t="array" ref="M1595">IF(ROW()&lt;=ROWS(Table1[]), INDEX(Table1[ExpSalv], ROW()), INDEX(Table2[ExpSalv], ROW()-ROWS(Table1[])))</f>
        <v>0</v>
      </c>
      <c r="N1595" t="str" cm="1">
        <f t="array" ref="N1595">IF(ROW()&lt;=ROWS(Table1[]), INDEX(Table1[Agency], ROW()), INDEX(Table2[Agency], ROW()-ROWS(Table1[])))</f>
        <v>CDFW</v>
      </c>
      <c r="O1595" t="str" cm="1">
        <f t="array" ref="O1595">IF(ROW()&lt;=ROWS(Table1[]), INDEX(Table1[Notes], ROW()), INDEX(Table2[Comments], ROW()-ROWS(Table1[])))</f>
        <v>Frequency is adjusted length frequency</v>
      </c>
    </row>
    <row r="1596" spans="1:15" x14ac:dyDescent="0.25">
      <c r="A1596" t="str" cm="1">
        <f t="array" ref="A1596">IF(ROW()&lt;=ROWS(Table1[]), INDEX(Table1[SurveyNo], ROW()), INDEX(Table2[SurveyNo], ROW()-ROWS(Table1[])))</f>
        <v>December</v>
      </c>
      <c r="B1596" s="23" cm="1">
        <f t="array" ref="B1596">IF(ROW()&lt;=ROWS(Table1[]), INDEX(Table1[Date], ROW()), INDEX(Table2[Date], ROW()-ROWS(Table1[])))</f>
        <v>0</v>
      </c>
      <c r="C1596" cm="1">
        <f t="array" ref="C1596">IF(ROW()&lt;=ROWS(Table1[]), INDEX(Table1[SampleID], ROW()), INDEX(Table2[SampleID], ROW()-ROWS(Table1[])))</f>
        <v>0</v>
      </c>
      <c r="D1596" t="str" cm="1">
        <f t="array" ref="D1596">IF(ROW()&lt;=ROWS(Table1[]), INDEX(Table1[Survey], ROW()), INDEX(Table2[Survey], ROW()-ROWS(Table1[])))</f>
        <v>FMWT</v>
      </c>
      <c r="E1596" cm="1">
        <f t="array" ref="E1596">IF(ROW()&lt;=ROWS(Table1[]), INDEX(Table1[Station Code], ROW()), INDEX(Table2[Station], ROW()-ROWS(Table1[])))</f>
        <v>504</v>
      </c>
      <c r="F1596" t="str" cm="1">
        <f t="array" ref="F1596">IF(ROW()&lt;=ROWS(Table1[]), INDEX(Table1[Region], ROW()), INDEX(Table2[Region], ROW()-ROWS(Table1[])))</f>
        <v>West</v>
      </c>
      <c r="G1596" cm="1">
        <f t="array" ref="G1596">IF(ROW()&lt;=ROWS(Table1[]), INDEX(Table1[Subregion], ROW()), INDEX(Table2[Subregion], ROW()-ROWS(Table1[])))</f>
        <v>0</v>
      </c>
      <c r="H1596" t="str" cm="1">
        <f t="array" ref="H1596">IF(ROW()&lt;=ROWS(Table1[]), INDEX(Table1[Stratum], ROW()), INDEX(Table2[Stratum], ROW()-ROWS(Table1[])))</f>
        <v>Suisun Bay</v>
      </c>
      <c r="I1596" cm="1">
        <f t="array" ref="I1596">IF(ROW()&lt;=ROWS(Table1[]), INDEX(Table1[Fork Length], ROW()), INDEX(Table2[Length], ROW()-ROWS(Table1[])))</f>
        <v>60</v>
      </c>
      <c r="J1596" cm="1">
        <f t="array" ref="J1596">IF(ROW()&lt;=ROWS(Table1[]), INDEX(Table1[Catch], ROW()), INDEX(Table2[Frequency], ROW()-ROWS(Table1[])))</f>
        <v>1</v>
      </c>
      <c r="K1596" t="str" cm="1">
        <f t="array" ref="K1596">IF(ROW()&lt;=ROWS(Table1[]), INDEX(Table1[Life Stage], ROW()), INDEX(Table2[Life Stage], ROW()-ROWS(Table1[])))</f>
        <v>Juvenile</v>
      </c>
      <c r="L1596" s="50" cm="1">
        <f t="array" ref="L1596">IF(ROW()&lt;=ROWS(Table1[]), INDEX(Table1[SalvageSum], ROW()), INDEX(Table2[SalvageSum], ROW()-ROWS(Table1[])))</f>
        <v>0</v>
      </c>
      <c r="M1596" s="50" cm="1">
        <f t="array" ref="M1596">IF(ROW()&lt;=ROWS(Table1[]), INDEX(Table1[ExpSalv], ROW()), INDEX(Table2[ExpSalv], ROW()-ROWS(Table1[])))</f>
        <v>0</v>
      </c>
      <c r="N1596" t="str" cm="1">
        <f t="array" ref="N1596">IF(ROW()&lt;=ROWS(Table1[]), INDEX(Table1[Agency], ROW()), INDEX(Table2[Agency], ROW()-ROWS(Table1[])))</f>
        <v>CDFW</v>
      </c>
      <c r="O1596" t="str" cm="1">
        <f t="array" ref="O1596">IF(ROW()&lt;=ROWS(Table1[]), INDEX(Table1[Notes], ROW()), INDEX(Table2[Comments], ROW()-ROWS(Table1[])))</f>
        <v>Frequency is adjusted length frequency</v>
      </c>
    </row>
    <row r="1597" spans="1:15" x14ac:dyDescent="0.25">
      <c r="A1597" t="str" cm="1">
        <f t="array" ref="A1597">IF(ROW()&lt;=ROWS(Table1[]), INDEX(Table1[SurveyNo], ROW()), INDEX(Table2[SurveyNo], ROW()-ROWS(Table1[])))</f>
        <v>December</v>
      </c>
      <c r="B1597" s="23" cm="1">
        <f t="array" ref="B1597">IF(ROW()&lt;=ROWS(Table1[]), INDEX(Table1[Date], ROW()), INDEX(Table2[Date], ROW()-ROWS(Table1[])))</f>
        <v>0</v>
      </c>
      <c r="C1597" cm="1">
        <f t="array" ref="C1597">IF(ROW()&lt;=ROWS(Table1[]), INDEX(Table1[SampleID], ROW()), INDEX(Table2[SampleID], ROW()-ROWS(Table1[])))</f>
        <v>0</v>
      </c>
      <c r="D1597" t="str" cm="1">
        <f t="array" ref="D1597">IF(ROW()&lt;=ROWS(Table1[]), INDEX(Table1[Survey], ROW()), INDEX(Table2[Survey], ROW()-ROWS(Table1[])))</f>
        <v>FMWT</v>
      </c>
      <c r="E1597" cm="1">
        <f t="array" ref="E1597">IF(ROW()&lt;=ROWS(Table1[]), INDEX(Table1[Station Code], ROW()), INDEX(Table2[Station], ROW()-ROWS(Table1[])))</f>
        <v>505</v>
      </c>
      <c r="F1597" t="str" cm="1">
        <f t="array" ref="F1597">IF(ROW()&lt;=ROWS(Table1[]), INDEX(Table1[Region], ROW()), INDEX(Table2[Region], ROW()-ROWS(Table1[])))</f>
        <v>West</v>
      </c>
      <c r="G1597" cm="1">
        <f t="array" ref="G1597">IF(ROW()&lt;=ROWS(Table1[]), INDEX(Table1[Subregion], ROW()), INDEX(Table2[Subregion], ROW()-ROWS(Table1[])))</f>
        <v>0</v>
      </c>
      <c r="H1597" t="str" cm="1">
        <f t="array" ref="H1597">IF(ROW()&lt;=ROWS(Table1[]), INDEX(Table1[Stratum], ROW()), INDEX(Table2[Stratum], ROW()-ROWS(Table1[])))</f>
        <v>Suisun Bay</v>
      </c>
      <c r="I1597" cm="1">
        <f t="array" ref="I1597">IF(ROW()&lt;=ROWS(Table1[]), INDEX(Table1[Fork Length], ROW()), INDEX(Table2[Length], ROW()-ROWS(Table1[])))</f>
        <v>64</v>
      </c>
      <c r="J1597" cm="1">
        <f t="array" ref="J1597">IF(ROW()&lt;=ROWS(Table1[]), INDEX(Table1[Catch], ROW()), INDEX(Table2[Frequency], ROW()-ROWS(Table1[])))</f>
        <v>1</v>
      </c>
      <c r="K1597" t="str" cm="1">
        <f t="array" ref="K1597">IF(ROW()&lt;=ROWS(Table1[]), INDEX(Table1[Life Stage], ROW()), INDEX(Table2[Life Stage], ROW()-ROWS(Table1[])))</f>
        <v>Juvenile</v>
      </c>
      <c r="L1597" s="50" cm="1">
        <f t="array" ref="L1597">IF(ROW()&lt;=ROWS(Table1[]), INDEX(Table1[SalvageSum], ROW()), INDEX(Table2[SalvageSum], ROW()-ROWS(Table1[])))</f>
        <v>0</v>
      </c>
      <c r="M1597" s="50" cm="1">
        <f t="array" ref="M1597">IF(ROW()&lt;=ROWS(Table1[]), INDEX(Table1[ExpSalv], ROW()), INDEX(Table2[ExpSalv], ROW()-ROWS(Table1[])))</f>
        <v>0</v>
      </c>
      <c r="N1597" t="str" cm="1">
        <f t="array" ref="N1597">IF(ROW()&lt;=ROWS(Table1[]), INDEX(Table1[Agency], ROW()), INDEX(Table2[Agency], ROW()-ROWS(Table1[])))</f>
        <v>CDFW</v>
      </c>
      <c r="O1597" t="str" cm="1">
        <f t="array" ref="O1597">IF(ROW()&lt;=ROWS(Table1[]), INDEX(Table1[Notes], ROW()), INDEX(Table2[Comments], ROW()-ROWS(Table1[])))</f>
        <v>Frequency is adjusted length frequency</v>
      </c>
    </row>
    <row r="1598" spans="1:15" x14ac:dyDescent="0.25">
      <c r="A1598" t="str" cm="1">
        <f t="array" ref="A1598">IF(ROW()&lt;=ROWS(Table1[]), INDEX(Table1[SurveyNo], ROW()), INDEX(Table2[SurveyNo], ROW()-ROWS(Table1[])))</f>
        <v>December</v>
      </c>
      <c r="B1598" s="23" cm="1">
        <f t="array" ref="B1598">IF(ROW()&lt;=ROWS(Table1[]), INDEX(Table1[Date], ROW()), INDEX(Table2[Date], ROW()-ROWS(Table1[])))</f>
        <v>0</v>
      </c>
      <c r="C1598" cm="1">
        <f t="array" ref="C1598">IF(ROW()&lt;=ROWS(Table1[]), INDEX(Table1[SampleID], ROW()), INDEX(Table2[SampleID], ROW()-ROWS(Table1[])))</f>
        <v>0</v>
      </c>
      <c r="D1598" t="str" cm="1">
        <f t="array" ref="D1598">IF(ROW()&lt;=ROWS(Table1[]), INDEX(Table1[Survey], ROW()), INDEX(Table2[Survey], ROW()-ROWS(Table1[])))</f>
        <v>FMWT</v>
      </c>
      <c r="E1598" cm="1">
        <f t="array" ref="E1598">IF(ROW()&lt;=ROWS(Table1[]), INDEX(Table1[Station Code], ROW()), INDEX(Table2[Station], ROW()-ROWS(Table1[])))</f>
        <v>505</v>
      </c>
      <c r="F1598" t="str" cm="1">
        <f t="array" ref="F1598">IF(ROW()&lt;=ROWS(Table1[]), INDEX(Table1[Region], ROW()), INDEX(Table2[Region], ROW()-ROWS(Table1[])))</f>
        <v>West</v>
      </c>
      <c r="G1598" cm="1">
        <f t="array" ref="G1598">IF(ROW()&lt;=ROWS(Table1[]), INDEX(Table1[Subregion], ROW()), INDEX(Table2[Subregion], ROW()-ROWS(Table1[])))</f>
        <v>0</v>
      </c>
      <c r="H1598" t="str" cm="1">
        <f t="array" ref="H1598">IF(ROW()&lt;=ROWS(Table1[]), INDEX(Table1[Stratum], ROW()), INDEX(Table2[Stratum], ROW()-ROWS(Table1[])))</f>
        <v>Suisun Bay</v>
      </c>
      <c r="I1598" cm="1">
        <f t="array" ref="I1598">IF(ROW()&lt;=ROWS(Table1[]), INDEX(Table1[Fork Length], ROW()), INDEX(Table2[Length], ROW()-ROWS(Table1[])))</f>
        <v>113</v>
      </c>
      <c r="J1598" cm="1">
        <f t="array" ref="J1598">IF(ROW()&lt;=ROWS(Table1[]), INDEX(Table1[Catch], ROW()), INDEX(Table2[Frequency], ROW()-ROWS(Table1[])))</f>
        <v>1</v>
      </c>
      <c r="K1598" t="str" cm="1">
        <f t="array" ref="K1598">IF(ROW()&lt;=ROWS(Table1[]), INDEX(Table1[Life Stage], ROW()), INDEX(Table2[Life Stage], ROW()-ROWS(Table1[])))</f>
        <v>Adult</v>
      </c>
      <c r="L1598" s="50" cm="1">
        <f t="array" ref="L1598">IF(ROW()&lt;=ROWS(Table1[]), INDEX(Table1[SalvageSum], ROW()), INDEX(Table2[SalvageSum], ROW()-ROWS(Table1[])))</f>
        <v>0</v>
      </c>
      <c r="M1598" s="50" cm="1">
        <f t="array" ref="M1598">IF(ROW()&lt;=ROWS(Table1[]), INDEX(Table1[ExpSalv], ROW()), INDEX(Table2[ExpSalv], ROW()-ROWS(Table1[])))</f>
        <v>0</v>
      </c>
      <c r="N1598" t="str" cm="1">
        <f t="array" ref="N1598">IF(ROW()&lt;=ROWS(Table1[]), INDEX(Table1[Agency], ROW()), INDEX(Table2[Agency], ROW()-ROWS(Table1[])))</f>
        <v>CDFW</v>
      </c>
      <c r="O1598" t="str" cm="1">
        <f t="array" ref="O1598">IF(ROW()&lt;=ROWS(Table1[]), INDEX(Table1[Notes], ROW()), INDEX(Table2[Comments], ROW()-ROWS(Table1[])))</f>
        <v>Frequency is adjusted length frequency</v>
      </c>
    </row>
    <row r="1599" spans="1:15" x14ac:dyDescent="0.25">
      <c r="A1599" t="str" cm="1">
        <f t="array" ref="A1599">IF(ROW()&lt;=ROWS(Table1[]), INDEX(Table1[SurveyNo], ROW()), INDEX(Table2[SurveyNo], ROW()-ROWS(Table1[])))</f>
        <v>December</v>
      </c>
      <c r="B1599" s="23" cm="1">
        <f t="array" ref="B1599">IF(ROW()&lt;=ROWS(Table1[]), INDEX(Table1[Date], ROW()), INDEX(Table2[Date], ROW()-ROWS(Table1[])))</f>
        <v>0</v>
      </c>
      <c r="C1599" cm="1">
        <f t="array" ref="C1599">IF(ROW()&lt;=ROWS(Table1[]), INDEX(Table1[SampleID], ROW()), INDEX(Table2[SampleID], ROW()-ROWS(Table1[])))</f>
        <v>0</v>
      </c>
      <c r="D1599" t="str" cm="1">
        <f t="array" ref="D1599">IF(ROW()&lt;=ROWS(Table1[]), INDEX(Table1[Survey], ROW()), INDEX(Table2[Survey], ROW()-ROWS(Table1[])))</f>
        <v>FMWT</v>
      </c>
      <c r="E1599" cm="1">
        <f t="array" ref="E1599">IF(ROW()&lt;=ROWS(Table1[]), INDEX(Table1[Station Code], ROW()), INDEX(Table2[Station], ROW()-ROWS(Table1[])))</f>
        <v>505</v>
      </c>
      <c r="F1599" t="str" cm="1">
        <f t="array" ref="F1599">IF(ROW()&lt;=ROWS(Table1[]), INDEX(Table1[Region], ROW()), INDEX(Table2[Region], ROW()-ROWS(Table1[])))</f>
        <v>West</v>
      </c>
      <c r="G1599" cm="1">
        <f t="array" ref="G1599">IF(ROW()&lt;=ROWS(Table1[]), INDEX(Table1[Subregion], ROW()), INDEX(Table2[Subregion], ROW()-ROWS(Table1[])))</f>
        <v>0</v>
      </c>
      <c r="H1599" t="str" cm="1">
        <f t="array" ref="H1599">IF(ROW()&lt;=ROWS(Table1[]), INDEX(Table1[Stratum], ROW()), INDEX(Table2[Stratum], ROW()-ROWS(Table1[])))</f>
        <v>Suisun Bay</v>
      </c>
      <c r="I1599" cm="1">
        <f t="array" ref="I1599">IF(ROW()&lt;=ROWS(Table1[]), INDEX(Table1[Fork Length], ROW()), INDEX(Table2[Length], ROW()-ROWS(Table1[])))</f>
        <v>117</v>
      </c>
      <c r="J1599" cm="1">
        <f t="array" ref="J1599">IF(ROW()&lt;=ROWS(Table1[]), INDEX(Table1[Catch], ROW()), INDEX(Table2[Frequency], ROW()-ROWS(Table1[])))</f>
        <v>1</v>
      </c>
      <c r="K1599" t="str" cm="1">
        <f t="array" ref="K1599">IF(ROW()&lt;=ROWS(Table1[]), INDEX(Table1[Life Stage], ROW()), INDEX(Table2[Life Stage], ROW()-ROWS(Table1[])))</f>
        <v>Adult</v>
      </c>
      <c r="L1599" s="50" cm="1">
        <f t="array" ref="L1599">IF(ROW()&lt;=ROWS(Table1[]), INDEX(Table1[SalvageSum], ROW()), INDEX(Table2[SalvageSum], ROW()-ROWS(Table1[])))</f>
        <v>0</v>
      </c>
      <c r="M1599" s="50" cm="1">
        <f t="array" ref="M1599">IF(ROW()&lt;=ROWS(Table1[]), INDEX(Table1[ExpSalv], ROW()), INDEX(Table2[ExpSalv], ROW()-ROWS(Table1[])))</f>
        <v>0</v>
      </c>
      <c r="N1599" t="str" cm="1">
        <f t="array" ref="N1599">IF(ROW()&lt;=ROWS(Table1[]), INDEX(Table1[Agency], ROW()), INDEX(Table2[Agency], ROW()-ROWS(Table1[])))</f>
        <v>CDFW</v>
      </c>
      <c r="O1599" t="str" cm="1">
        <f t="array" ref="O1599">IF(ROW()&lt;=ROWS(Table1[]), INDEX(Table1[Notes], ROW()), INDEX(Table2[Comments], ROW()-ROWS(Table1[])))</f>
        <v>Frequency is adjusted length frequency</v>
      </c>
    </row>
    <row r="1600" spans="1:15" x14ac:dyDescent="0.25">
      <c r="A1600" t="str" cm="1">
        <f t="array" ref="A1600">IF(ROW()&lt;=ROWS(Table1[]), INDEX(Table1[SurveyNo], ROW()), INDEX(Table2[SurveyNo], ROW()-ROWS(Table1[])))</f>
        <v>December</v>
      </c>
      <c r="B1600" s="23" cm="1">
        <f t="array" ref="B1600">IF(ROW()&lt;=ROWS(Table1[]), INDEX(Table1[Date], ROW()), INDEX(Table2[Date], ROW()-ROWS(Table1[])))</f>
        <v>0</v>
      </c>
      <c r="C1600" cm="1">
        <f t="array" ref="C1600">IF(ROW()&lt;=ROWS(Table1[]), INDEX(Table1[SampleID], ROW()), INDEX(Table2[SampleID], ROW()-ROWS(Table1[])))</f>
        <v>0</v>
      </c>
      <c r="D1600" t="str" cm="1">
        <f t="array" ref="D1600">IF(ROW()&lt;=ROWS(Table1[]), INDEX(Table1[Survey], ROW()), INDEX(Table2[Survey], ROW()-ROWS(Table1[])))</f>
        <v>FMWT</v>
      </c>
      <c r="E1600" cm="1">
        <f t="array" ref="E1600">IF(ROW()&lt;=ROWS(Table1[]), INDEX(Table1[Station Code], ROW()), INDEX(Table2[Station], ROW()-ROWS(Table1[])))</f>
        <v>507</v>
      </c>
      <c r="F1600" t="str" cm="1">
        <f t="array" ref="F1600">IF(ROW()&lt;=ROWS(Table1[]), INDEX(Table1[Region], ROW()), INDEX(Table2[Region], ROW()-ROWS(Table1[])))</f>
        <v>West</v>
      </c>
      <c r="G1600" cm="1">
        <f t="array" ref="G1600">IF(ROW()&lt;=ROWS(Table1[]), INDEX(Table1[Subregion], ROW()), INDEX(Table2[Subregion], ROW()-ROWS(Table1[])))</f>
        <v>0</v>
      </c>
      <c r="H1600" t="str" cm="1">
        <f t="array" ref="H1600">IF(ROW()&lt;=ROWS(Table1[]), INDEX(Table1[Stratum], ROW()), INDEX(Table2[Stratum], ROW()-ROWS(Table1[])))</f>
        <v>Suisun Bay</v>
      </c>
      <c r="I1600" cm="1">
        <f t="array" ref="I1600">IF(ROW()&lt;=ROWS(Table1[]), INDEX(Table1[Fork Length], ROW()), INDEX(Table2[Length], ROW()-ROWS(Table1[])))</f>
        <v>113</v>
      </c>
      <c r="J1600" cm="1">
        <f t="array" ref="J1600">IF(ROW()&lt;=ROWS(Table1[]), INDEX(Table1[Catch], ROW()), INDEX(Table2[Frequency], ROW()-ROWS(Table1[])))</f>
        <v>1</v>
      </c>
      <c r="K1600" t="str" cm="1">
        <f t="array" ref="K1600">IF(ROW()&lt;=ROWS(Table1[]), INDEX(Table1[Life Stage], ROW()), INDEX(Table2[Life Stage], ROW()-ROWS(Table1[])))</f>
        <v>Adult</v>
      </c>
      <c r="L1600" s="50" cm="1">
        <f t="array" ref="L1600">IF(ROW()&lt;=ROWS(Table1[]), INDEX(Table1[SalvageSum], ROW()), INDEX(Table2[SalvageSum], ROW()-ROWS(Table1[])))</f>
        <v>0</v>
      </c>
      <c r="M1600" s="50" cm="1">
        <f t="array" ref="M1600">IF(ROW()&lt;=ROWS(Table1[]), INDEX(Table1[ExpSalv], ROW()), INDEX(Table2[ExpSalv], ROW()-ROWS(Table1[])))</f>
        <v>0</v>
      </c>
      <c r="N1600" t="str" cm="1">
        <f t="array" ref="N1600">IF(ROW()&lt;=ROWS(Table1[]), INDEX(Table1[Agency], ROW()), INDEX(Table2[Agency], ROW()-ROWS(Table1[])))</f>
        <v>CDFW</v>
      </c>
      <c r="O1600" t="str" cm="1">
        <f t="array" ref="O1600">IF(ROW()&lt;=ROWS(Table1[]), INDEX(Table1[Notes], ROW()), INDEX(Table2[Comments], ROW()-ROWS(Table1[])))</f>
        <v>Frequency is adjusted length frequency</v>
      </c>
    </row>
    <row r="1601" spans="1:15" x14ac:dyDescent="0.25">
      <c r="A1601" t="str" cm="1">
        <f t="array" ref="A1601">IF(ROW()&lt;=ROWS(Table1[]), INDEX(Table1[SurveyNo], ROW()), INDEX(Table2[SurveyNo], ROW()-ROWS(Table1[])))</f>
        <v>December</v>
      </c>
      <c r="B1601" s="23" cm="1">
        <f t="array" ref="B1601">IF(ROW()&lt;=ROWS(Table1[]), INDEX(Table1[Date], ROW()), INDEX(Table2[Date], ROW()-ROWS(Table1[])))</f>
        <v>0</v>
      </c>
      <c r="C1601" cm="1">
        <f t="array" ref="C1601">IF(ROW()&lt;=ROWS(Table1[]), INDEX(Table1[SampleID], ROW()), INDEX(Table2[SampleID], ROW()-ROWS(Table1[])))</f>
        <v>0</v>
      </c>
      <c r="D1601" t="str" cm="1">
        <f t="array" ref="D1601">IF(ROW()&lt;=ROWS(Table1[]), INDEX(Table1[Survey], ROW()), INDEX(Table2[Survey], ROW()-ROWS(Table1[])))</f>
        <v>FMWT</v>
      </c>
      <c r="E1601" cm="1">
        <f t="array" ref="E1601">IF(ROW()&lt;=ROWS(Table1[]), INDEX(Table1[Station Code], ROW()), INDEX(Table2[Station], ROW()-ROWS(Table1[])))</f>
        <v>508</v>
      </c>
      <c r="F1601" t="str" cm="1">
        <f t="array" ref="F1601">IF(ROW()&lt;=ROWS(Table1[]), INDEX(Table1[Region], ROW()), INDEX(Table2[Region], ROW()-ROWS(Table1[])))</f>
        <v>West</v>
      </c>
      <c r="G1601" cm="1">
        <f t="array" ref="G1601">IF(ROW()&lt;=ROWS(Table1[]), INDEX(Table1[Subregion], ROW()), INDEX(Table2[Subregion], ROW()-ROWS(Table1[])))</f>
        <v>0</v>
      </c>
      <c r="H1601" t="str" cm="1">
        <f t="array" ref="H1601">IF(ROW()&lt;=ROWS(Table1[]), INDEX(Table1[Stratum], ROW()), INDEX(Table2[Stratum], ROW()-ROWS(Table1[])))</f>
        <v>Suisun Bay</v>
      </c>
      <c r="I1601" cm="1">
        <f t="array" ref="I1601">IF(ROW()&lt;=ROWS(Table1[]), INDEX(Table1[Fork Length], ROW()), INDEX(Table2[Length], ROW()-ROWS(Table1[])))</f>
        <v>64</v>
      </c>
      <c r="J1601" cm="1">
        <f t="array" ref="J1601">IF(ROW()&lt;=ROWS(Table1[]), INDEX(Table1[Catch], ROW()), INDEX(Table2[Frequency], ROW()-ROWS(Table1[])))</f>
        <v>1</v>
      </c>
      <c r="K1601" t="str" cm="1">
        <f t="array" ref="K1601">IF(ROW()&lt;=ROWS(Table1[]), INDEX(Table1[Life Stage], ROW()), INDEX(Table2[Life Stage], ROW()-ROWS(Table1[])))</f>
        <v>Juvenile</v>
      </c>
      <c r="L1601" s="50" cm="1">
        <f t="array" ref="L1601">IF(ROW()&lt;=ROWS(Table1[]), INDEX(Table1[SalvageSum], ROW()), INDEX(Table2[SalvageSum], ROW()-ROWS(Table1[])))</f>
        <v>0</v>
      </c>
      <c r="M1601" s="50" cm="1">
        <f t="array" ref="M1601">IF(ROW()&lt;=ROWS(Table1[]), INDEX(Table1[ExpSalv], ROW()), INDEX(Table2[ExpSalv], ROW()-ROWS(Table1[])))</f>
        <v>0</v>
      </c>
      <c r="N1601" t="str" cm="1">
        <f t="array" ref="N1601">IF(ROW()&lt;=ROWS(Table1[]), INDEX(Table1[Agency], ROW()), INDEX(Table2[Agency], ROW()-ROWS(Table1[])))</f>
        <v>CDFW</v>
      </c>
      <c r="O1601" t="str" cm="1">
        <f t="array" ref="O1601">IF(ROW()&lt;=ROWS(Table1[]), INDEX(Table1[Notes], ROW()), INDEX(Table2[Comments], ROW()-ROWS(Table1[])))</f>
        <v>Frequency is adjusted length frequency</v>
      </c>
    </row>
    <row r="1602" spans="1:15" x14ac:dyDescent="0.25">
      <c r="A1602" t="str" cm="1">
        <f t="array" ref="A1602">IF(ROW()&lt;=ROWS(Table1[]), INDEX(Table1[SurveyNo], ROW()), INDEX(Table2[SurveyNo], ROW()-ROWS(Table1[])))</f>
        <v>December</v>
      </c>
      <c r="B1602" s="23" cm="1">
        <f t="array" ref="B1602">IF(ROW()&lt;=ROWS(Table1[]), INDEX(Table1[Date], ROW()), INDEX(Table2[Date], ROW()-ROWS(Table1[])))</f>
        <v>0</v>
      </c>
      <c r="C1602" cm="1">
        <f t="array" ref="C1602">IF(ROW()&lt;=ROWS(Table1[]), INDEX(Table1[SampleID], ROW()), INDEX(Table2[SampleID], ROW()-ROWS(Table1[])))</f>
        <v>0</v>
      </c>
      <c r="D1602" t="str" cm="1">
        <f t="array" ref="D1602">IF(ROW()&lt;=ROWS(Table1[]), INDEX(Table1[Survey], ROW()), INDEX(Table2[Survey], ROW()-ROWS(Table1[])))</f>
        <v>FMWT</v>
      </c>
      <c r="E1602" cm="1">
        <f t="array" ref="E1602">IF(ROW()&lt;=ROWS(Table1[]), INDEX(Table1[Station Code], ROW()), INDEX(Table2[Station], ROW()-ROWS(Table1[])))</f>
        <v>508</v>
      </c>
      <c r="F1602" t="str" cm="1">
        <f t="array" ref="F1602">IF(ROW()&lt;=ROWS(Table1[]), INDEX(Table1[Region], ROW()), INDEX(Table2[Region], ROW()-ROWS(Table1[])))</f>
        <v>West</v>
      </c>
      <c r="G1602" cm="1">
        <f t="array" ref="G1602">IF(ROW()&lt;=ROWS(Table1[]), INDEX(Table1[Subregion], ROW()), INDEX(Table2[Subregion], ROW()-ROWS(Table1[])))</f>
        <v>0</v>
      </c>
      <c r="H1602" t="str" cm="1">
        <f t="array" ref="H1602">IF(ROW()&lt;=ROWS(Table1[]), INDEX(Table1[Stratum], ROW()), INDEX(Table2[Stratum], ROW()-ROWS(Table1[])))</f>
        <v>Suisun Bay</v>
      </c>
      <c r="I1602" cm="1">
        <f t="array" ref="I1602">IF(ROW()&lt;=ROWS(Table1[]), INDEX(Table1[Fork Length], ROW()), INDEX(Table2[Length], ROW()-ROWS(Table1[])))</f>
        <v>75</v>
      </c>
      <c r="J1602" cm="1">
        <f t="array" ref="J1602">IF(ROW()&lt;=ROWS(Table1[]), INDEX(Table1[Catch], ROW()), INDEX(Table2[Frequency], ROW()-ROWS(Table1[])))</f>
        <v>1</v>
      </c>
      <c r="K1602" t="str" cm="1">
        <f t="array" ref="K1602">IF(ROW()&lt;=ROWS(Table1[]), INDEX(Table1[Life Stage], ROW()), INDEX(Table2[Life Stage], ROW()-ROWS(Table1[])))</f>
        <v>Juvenile</v>
      </c>
      <c r="L1602" s="50" cm="1">
        <f t="array" ref="L1602">IF(ROW()&lt;=ROWS(Table1[]), INDEX(Table1[SalvageSum], ROW()), INDEX(Table2[SalvageSum], ROW()-ROWS(Table1[])))</f>
        <v>0</v>
      </c>
      <c r="M1602" s="50" cm="1">
        <f t="array" ref="M1602">IF(ROW()&lt;=ROWS(Table1[]), INDEX(Table1[ExpSalv], ROW()), INDEX(Table2[ExpSalv], ROW()-ROWS(Table1[])))</f>
        <v>0</v>
      </c>
      <c r="N1602" t="str" cm="1">
        <f t="array" ref="N1602">IF(ROW()&lt;=ROWS(Table1[]), INDEX(Table1[Agency], ROW()), INDEX(Table2[Agency], ROW()-ROWS(Table1[])))</f>
        <v>CDFW</v>
      </c>
      <c r="O1602" t="str" cm="1">
        <f t="array" ref="O1602">IF(ROW()&lt;=ROWS(Table1[]), INDEX(Table1[Notes], ROW()), INDEX(Table2[Comments], ROW()-ROWS(Table1[])))</f>
        <v>Frequency is adjusted length frequency</v>
      </c>
    </row>
    <row r="1603" spans="1:15" x14ac:dyDescent="0.25">
      <c r="A1603" t="str" cm="1">
        <f t="array" ref="A1603">IF(ROW()&lt;=ROWS(Table1[]), INDEX(Table1[SurveyNo], ROW()), INDEX(Table2[SurveyNo], ROW()-ROWS(Table1[])))</f>
        <v>December</v>
      </c>
      <c r="B1603" s="23" cm="1">
        <f t="array" ref="B1603">IF(ROW()&lt;=ROWS(Table1[]), INDEX(Table1[Date], ROW()), INDEX(Table2[Date], ROW()-ROWS(Table1[])))</f>
        <v>0</v>
      </c>
      <c r="C1603" cm="1">
        <f t="array" ref="C1603">IF(ROW()&lt;=ROWS(Table1[]), INDEX(Table1[SampleID], ROW()), INDEX(Table2[SampleID], ROW()-ROWS(Table1[])))</f>
        <v>0</v>
      </c>
      <c r="D1603" t="str" cm="1">
        <f t="array" ref="D1603">IF(ROW()&lt;=ROWS(Table1[]), INDEX(Table1[Survey], ROW()), INDEX(Table2[Survey], ROW()-ROWS(Table1[])))</f>
        <v>FMWT</v>
      </c>
      <c r="E1603" cm="1">
        <f t="array" ref="E1603">IF(ROW()&lt;=ROWS(Table1[]), INDEX(Table1[Station Code], ROW()), INDEX(Table2[Station], ROW()-ROWS(Table1[])))</f>
        <v>511</v>
      </c>
      <c r="F1603" t="str" cm="1">
        <f t="array" ref="F1603">IF(ROW()&lt;=ROWS(Table1[]), INDEX(Table1[Region], ROW()), INDEX(Table2[Region], ROW()-ROWS(Table1[])))</f>
        <v>West</v>
      </c>
      <c r="G1603" cm="1">
        <f t="array" ref="G1603">IF(ROW()&lt;=ROWS(Table1[]), INDEX(Table1[Subregion], ROW()), INDEX(Table2[Subregion], ROW()-ROWS(Table1[])))</f>
        <v>0</v>
      </c>
      <c r="H1603" t="str" cm="1">
        <f t="array" ref="H1603">IF(ROW()&lt;=ROWS(Table1[]), INDEX(Table1[Stratum], ROW()), INDEX(Table2[Stratum], ROW()-ROWS(Table1[])))</f>
        <v>Suisun Bay</v>
      </c>
      <c r="I1603" cm="1">
        <f t="array" ref="I1603">IF(ROW()&lt;=ROWS(Table1[]), INDEX(Table1[Fork Length], ROW()), INDEX(Table2[Length], ROW()-ROWS(Table1[])))</f>
        <v>61</v>
      </c>
      <c r="J1603" cm="1">
        <f t="array" ref="J1603">IF(ROW()&lt;=ROWS(Table1[]), INDEX(Table1[Catch], ROW()), INDEX(Table2[Frequency], ROW()-ROWS(Table1[])))</f>
        <v>1</v>
      </c>
      <c r="K1603" t="str" cm="1">
        <f t="array" ref="K1603">IF(ROW()&lt;=ROWS(Table1[]), INDEX(Table1[Life Stage], ROW()), INDEX(Table2[Life Stage], ROW()-ROWS(Table1[])))</f>
        <v>Juvenile</v>
      </c>
      <c r="L1603" s="50" cm="1">
        <f t="array" ref="L1603">IF(ROW()&lt;=ROWS(Table1[]), INDEX(Table1[SalvageSum], ROW()), INDEX(Table2[SalvageSum], ROW()-ROWS(Table1[])))</f>
        <v>0</v>
      </c>
      <c r="M1603" s="50" cm="1">
        <f t="array" ref="M1603">IF(ROW()&lt;=ROWS(Table1[]), INDEX(Table1[ExpSalv], ROW()), INDEX(Table2[ExpSalv], ROW()-ROWS(Table1[])))</f>
        <v>0</v>
      </c>
      <c r="N1603" t="str" cm="1">
        <f t="array" ref="N1603">IF(ROW()&lt;=ROWS(Table1[]), INDEX(Table1[Agency], ROW()), INDEX(Table2[Agency], ROW()-ROWS(Table1[])))</f>
        <v>CDFW</v>
      </c>
      <c r="O1603" t="str" cm="1">
        <f t="array" ref="O1603">IF(ROW()&lt;=ROWS(Table1[]), INDEX(Table1[Notes], ROW()), INDEX(Table2[Comments], ROW()-ROWS(Table1[])))</f>
        <v>Frequency is adjusted length frequency</v>
      </c>
    </row>
    <row r="1604" spans="1:15" x14ac:dyDescent="0.25">
      <c r="A1604" t="str" cm="1">
        <f t="array" ref="A1604">IF(ROW()&lt;=ROWS(Table1[]), INDEX(Table1[SurveyNo], ROW()), INDEX(Table2[SurveyNo], ROW()-ROWS(Table1[])))</f>
        <v>December</v>
      </c>
      <c r="B1604" s="23" cm="1">
        <f t="array" ref="B1604">IF(ROW()&lt;=ROWS(Table1[]), INDEX(Table1[Date], ROW()), INDEX(Table2[Date], ROW()-ROWS(Table1[])))</f>
        <v>0</v>
      </c>
      <c r="C1604" cm="1">
        <f t="array" ref="C1604">IF(ROW()&lt;=ROWS(Table1[]), INDEX(Table1[SampleID], ROW()), INDEX(Table2[SampleID], ROW()-ROWS(Table1[])))</f>
        <v>0</v>
      </c>
      <c r="D1604" t="str" cm="1">
        <f t="array" ref="D1604">IF(ROW()&lt;=ROWS(Table1[]), INDEX(Table1[Survey], ROW()), INDEX(Table2[Survey], ROW()-ROWS(Table1[])))</f>
        <v>FMWT</v>
      </c>
      <c r="E1604" cm="1">
        <f t="array" ref="E1604">IF(ROW()&lt;=ROWS(Table1[]), INDEX(Table1[Station Code], ROW()), INDEX(Table2[Station], ROW()-ROWS(Table1[])))</f>
        <v>511</v>
      </c>
      <c r="F1604" t="str" cm="1">
        <f t="array" ref="F1604">IF(ROW()&lt;=ROWS(Table1[]), INDEX(Table1[Region], ROW()), INDEX(Table2[Region], ROW()-ROWS(Table1[])))</f>
        <v>West</v>
      </c>
      <c r="G1604" cm="1">
        <f t="array" ref="G1604">IF(ROW()&lt;=ROWS(Table1[]), INDEX(Table1[Subregion], ROW()), INDEX(Table2[Subregion], ROW()-ROWS(Table1[])))</f>
        <v>0</v>
      </c>
      <c r="H1604" t="str" cm="1">
        <f t="array" ref="H1604">IF(ROW()&lt;=ROWS(Table1[]), INDEX(Table1[Stratum], ROW()), INDEX(Table2[Stratum], ROW()-ROWS(Table1[])))</f>
        <v>Suisun Bay</v>
      </c>
      <c r="I1604" cm="1">
        <f t="array" ref="I1604">IF(ROW()&lt;=ROWS(Table1[]), INDEX(Table1[Fork Length], ROW()), INDEX(Table2[Length], ROW()-ROWS(Table1[])))</f>
        <v>68</v>
      </c>
      <c r="J1604" cm="1">
        <f t="array" ref="J1604">IF(ROW()&lt;=ROWS(Table1[]), INDEX(Table1[Catch], ROW()), INDEX(Table2[Frequency], ROW()-ROWS(Table1[])))</f>
        <v>1</v>
      </c>
      <c r="K1604" t="str" cm="1">
        <f t="array" ref="K1604">IF(ROW()&lt;=ROWS(Table1[]), INDEX(Table1[Life Stage], ROW()), INDEX(Table2[Life Stage], ROW()-ROWS(Table1[])))</f>
        <v>Juvenile</v>
      </c>
      <c r="L1604" s="50" cm="1">
        <f t="array" ref="L1604">IF(ROW()&lt;=ROWS(Table1[]), INDEX(Table1[SalvageSum], ROW()), INDEX(Table2[SalvageSum], ROW()-ROWS(Table1[])))</f>
        <v>0</v>
      </c>
      <c r="M1604" s="50" cm="1">
        <f t="array" ref="M1604">IF(ROW()&lt;=ROWS(Table1[]), INDEX(Table1[ExpSalv], ROW()), INDEX(Table2[ExpSalv], ROW()-ROWS(Table1[])))</f>
        <v>0</v>
      </c>
      <c r="N1604" t="str" cm="1">
        <f t="array" ref="N1604">IF(ROW()&lt;=ROWS(Table1[]), INDEX(Table1[Agency], ROW()), INDEX(Table2[Agency], ROW()-ROWS(Table1[])))</f>
        <v>CDFW</v>
      </c>
      <c r="O1604" t="str" cm="1">
        <f t="array" ref="O1604">IF(ROW()&lt;=ROWS(Table1[]), INDEX(Table1[Notes], ROW()), INDEX(Table2[Comments], ROW()-ROWS(Table1[])))</f>
        <v>Frequency is adjusted length frequency</v>
      </c>
    </row>
    <row r="1605" spans="1:15" x14ac:dyDescent="0.25">
      <c r="A1605" t="str" cm="1">
        <f t="array" ref="A1605">IF(ROW()&lt;=ROWS(Table1[]), INDEX(Table1[SurveyNo], ROW()), INDEX(Table2[SurveyNo], ROW()-ROWS(Table1[])))</f>
        <v>December</v>
      </c>
      <c r="B1605" s="23" cm="1">
        <f t="array" ref="B1605">IF(ROW()&lt;=ROWS(Table1[]), INDEX(Table1[Date], ROW()), INDEX(Table2[Date], ROW()-ROWS(Table1[])))</f>
        <v>0</v>
      </c>
      <c r="C1605" cm="1">
        <f t="array" ref="C1605">IF(ROW()&lt;=ROWS(Table1[]), INDEX(Table1[SampleID], ROW()), INDEX(Table2[SampleID], ROW()-ROWS(Table1[])))</f>
        <v>0</v>
      </c>
      <c r="D1605" t="str" cm="1">
        <f t="array" ref="D1605">IF(ROW()&lt;=ROWS(Table1[]), INDEX(Table1[Survey], ROW()), INDEX(Table2[Survey], ROW()-ROWS(Table1[])))</f>
        <v>FMWT</v>
      </c>
      <c r="E1605" cm="1">
        <f t="array" ref="E1605">IF(ROW()&lt;=ROWS(Table1[]), INDEX(Table1[Station Code], ROW()), INDEX(Table2[Station], ROW()-ROWS(Table1[])))</f>
        <v>511</v>
      </c>
      <c r="F1605" t="str" cm="1">
        <f t="array" ref="F1605">IF(ROW()&lt;=ROWS(Table1[]), INDEX(Table1[Region], ROW()), INDEX(Table2[Region], ROW()-ROWS(Table1[])))</f>
        <v>West</v>
      </c>
      <c r="G1605" cm="1">
        <f t="array" ref="G1605">IF(ROW()&lt;=ROWS(Table1[]), INDEX(Table1[Subregion], ROW()), INDEX(Table2[Subregion], ROW()-ROWS(Table1[])))</f>
        <v>0</v>
      </c>
      <c r="H1605" t="str" cm="1">
        <f t="array" ref="H1605">IF(ROW()&lt;=ROWS(Table1[]), INDEX(Table1[Stratum], ROW()), INDEX(Table2[Stratum], ROW()-ROWS(Table1[])))</f>
        <v>Suisun Bay</v>
      </c>
      <c r="I1605" cm="1">
        <f t="array" ref="I1605">IF(ROW()&lt;=ROWS(Table1[]), INDEX(Table1[Fork Length], ROW()), INDEX(Table2[Length], ROW()-ROWS(Table1[])))</f>
        <v>112</v>
      </c>
      <c r="J1605" cm="1">
        <f t="array" ref="J1605">IF(ROW()&lt;=ROWS(Table1[]), INDEX(Table1[Catch], ROW()), INDEX(Table2[Frequency], ROW()-ROWS(Table1[])))</f>
        <v>1</v>
      </c>
      <c r="K1605" t="str" cm="1">
        <f t="array" ref="K1605">IF(ROW()&lt;=ROWS(Table1[]), INDEX(Table1[Life Stage], ROW()), INDEX(Table2[Life Stage], ROW()-ROWS(Table1[])))</f>
        <v>Adult</v>
      </c>
      <c r="L1605" s="50" cm="1">
        <f t="array" ref="L1605">IF(ROW()&lt;=ROWS(Table1[]), INDEX(Table1[SalvageSum], ROW()), INDEX(Table2[SalvageSum], ROW()-ROWS(Table1[])))</f>
        <v>0</v>
      </c>
      <c r="M1605" s="50" cm="1">
        <f t="array" ref="M1605">IF(ROW()&lt;=ROWS(Table1[]), INDEX(Table1[ExpSalv], ROW()), INDEX(Table2[ExpSalv], ROW()-ROWS(Table1[])))</f>
        <v>0</v>
      </c>
      <c r="N1605" t="str" cm="1">
        <f t="array" ref="N1605">IF(ROW()&lt;=ROWS(Table1[]), INDEX(Table1[Agency], ROW()), INDEX(Table2[Agency], ROW()-ROWS(Table1[])))</f>
        <v>CDFW</v>
      </c>
      <c r="O1605" t="str" cm="1">
        <f t="array" ref="O1605">IF(ROW()&lt;=ROWS(Table1[]), INDEX(Table1[Notes], ROW()), INDEX(Table2[Comments], ROW()-ROWS(Table1[])))</f>
        <v>Frequency is adjusted length frequency</v>
      </c>
    </row>
    <row r="1606" spans="1:15" x14ac:dyDescent="0.25">
      <c r="A1606" t="str" cm="1">
        <f t="array" ref="A1606">IF(ROW()&lt;=ROWS(Table1[]), INDEX(Table1[SurveyNo], ROW()), INDEX(Table2[SurveyNo], ROW()-ROWS(Table1[])))</f>
        <v>December</v>
      </c>
      <c r="B1606" s="23" cm="1">
        <f t="array" ref="B1606">IF(ROW()&lt;=ROWS(Table1[]), INDEX(Table1[Date], ROW()), INDEX(Table2[Date], ROW()-ROWS(Table1[])))</f>
        <v>0</v>
      </c>
      <c r="C1606" cm="1">
        <f t="array" ref="C1606">IF(ROW()&lt;=ROWS(Table1[]), INDEX(Table1[SampleID], ROW()), INDEX(Table2[SampleID], ROW()-ROWS(Table1[])))</f>
        <v>0</v>
      </c>
      <c r="D1606" t="str" cm="1">
        <f t="array" ref="D1606">IF(ROW()&lt;=ROWS(Table1[]), INDEX(Table1[Survey], ROW()), INDEX(Table2[Survey], ROW()-ROWS(Table1[])))</f>
        <v>FMWT</v>
      </c>
      <c r="E1606" cm="1">
        <f t="array" ref="E1606">IF(ROW()&lt;=ROWS(Table1[]), INDEX(Table1[Station Code], ROW()), INDEX(Table2[Station], ROW()-ROWS(Table1[])))</f>
        <v>515</v>
      </c>
      <c r="F1606" t="str" cm="1">
        <f t="array" ref="F1606">IF(ROW()&lt;=ROWS(Table1[]), INDEX(Table1[Region], ROW()), INDEX(Table2[Region], ROW()-ROWS(Table1[])))</f>
        <v>West</v>
      </c>
      <c r="G1606" cm="1">
        <f t="array" ref="G1606">IF(ROW()&lt;=ROWS(Table1[]), INDEX(Table1[Subregion], ROW()), INDEX(Table2[Subregion], ROW()-ROWS(Table1[])))</f>
        <v>0</v>
      </c>
      <c r="H1606" t="str" cm="1">
        <f t="array" ref="H1606">IF(ROW()&lt;=ROWS(Table1[]), INDEX(Table1[Stratum], ROW()), INDEX(Table2[Stratum], ROW()-ROWS(Table1[])))</f>
        <v>Suisun Bay</v>
      </c>
      <c r="I1606" cm="1">
        <f t="array" ref="I1606">IF(ROW()&lt;=ROWS(Table1[]), INDEX(Table1[Fork Length], ROW()), INDEX(Table2[Length], ROW()-ROWS(Table1[])))</f>
        <v>60</v>
      </c>
      <c r="J1606" cm="1">
        <f t="array" ref="J1606">IF(ROW()&lt;=ROWS(Table1[]), INDEX(Table1[Catch], ROW()), INDEX(Table2[Frequency], ROW()-ROWS(Table1[])))</f>
        <v>1</v>
      </c>
      <c r="K1606" t="str" cm="1">
        <f t="array" ref="K1606">IF(ROW()&lt;=ROWS(Table1[]), INDEX(Table1[Life Stage], ROW()), INDEX(Table2[Life Stage], ROW()-ROWS(Table1[])))</f>
        <v>Juvenile</v>
      </c>
      <c r="L1606" s="50" cm="1">
        <f t="array" ref="L1606">IF(ROW()&lt;=ROWS(Table1[]), INDEX(Table1[SalvageSum], ROW()), INDEX(Table2[SalvageSum], ROW()-ROWS(Table1[])))</f>
        <v>0</v>
      </c>
      <c r="M1606" s="50" cm="1">
        <f t="array" ref="M1606">IF(ROW()&lt;=ROWS(Table1[]), INDEX(Table1[ExpSalv], ROW()), INDEX(Table2[ExpSalv], ROW()-ROWS(Table1[])))</f>
        <v>0</v>
      </c>
      <c r="N1606" t="str" cm="1">
        <f t="array" ref="N1606">IF(ROW()&lt;=ROWS(Table1[]), INDEX(Table1[Agency], ROW()), INDEX(Table2[Agency], ROW()-ROWS(Table1[])))</f>
        <v>CDFW</v>
      </c>
      <c r="O1606" t="str" cm="1">
        <f t="array" ref="O1606">IF(ROW()&lt;=ROWS(Table1[]), INDEX(Table1[Notes], ROW()), INDEX(Table2[Comments], ROW()-ROWS(Table1[])))</f>
        <v>Frequency is adjusted length frequency</v>
      </c>
    </row>
    <row r="1607" spans="1:15" x14ac:dyDescent="0.25">
      <c r="A1607" t="str" cm="1">
        <f t="array" ref="A1607">IF(ROW()&lt;=ROWS(Table1[]), INDEX(Table1[SurveyNo], ROW()), INDEX(Table2[SurveyNo], ROW()-ROWS(Table1[])))</f>
        <v>December</v>
      </c>
      <c r="B1607" s="23" cm="1">
        <f t="array" ref="B1607">IF(ROW()&lt;=ROWS(Table1[]), INDEX(Table1[Date], ROW()), INDEX(Table2[Date], ROW()-ROWS(Table1[])))</f>
        <v>0</v>
      </c>
      <c r="C1607" cm="1">
        <f t="array" ref="C1607">IF(ROW()&lt;=ROWS(Table1[]), INDEX(Table1[SampleID], ROW()), INDEX(Table2[SampleID], ROW()-ROWS(Table1[])))</f>
        <v>0</v>
      </c>
      <c r="D1607" t="str" cm="1">
        <f t="array" ref="D1607">IF(ROW()&lt;=ROWS(Table1[]), INDEX(Table1[Survey], ROW()), INDEX(Table2[Survey], ROW()-ROWS(Table1[])))</f>
        <v>FMWT</v>
      </c>
      <c r="E1607" cm="1">
        <f t="array" ref="E1607">IF(ROW()&lt;=ROWS(Table1[]), INDEX(Table1[Station Code], ROW()), INDEX(Table2[Station], ROW()-ROWS(Table1[])))</f>
        <v>517</v>
      </c>
      <c r="F1607" t="str" cm="1">
        <f t="array" ref="F1607">IF(ROW()&lt;=ROWS(Table1[]), INDEX(Table1[Region], ROW()), INDEX(Table2[Region], ROW()-ROWS(Table1[])))</f>
        <v>West</v>
      </c>
      <c r="G1607" cm="1">
        <f t="array" ref="G1607">IF(ROW()&lt;=ROWS(Table1[]), INDEX(Table1[Subregion], ROW()), INDEX(Table2[Subregion], ROW()-ROWS(Table1[])))</f>
        <v>0</v>
      </c>
      <c r="H1607" t="str" cm="1">
        <f t="array" ref="H1607">IF(ROW()&lt;=ROWS(Table1[]), INDEX(Table1[Stratum], ROW()), INDEX(Table2[Stratum], ROW()-ROWS(Table1[])))</f>
        <v>Suisun Bay</v>
      </c>
      <c r="I1607" cm="1">
        <f t="array" ref="I1607">IF(ROW()&lt;=ROWS(Table1[]), INDEX(Table1[Fork Length], ROW()), INDEX(Table2[Length], ROW()-ROWS(Table1[])))</f>
        <v>65</v>
      </c>
      <c r="J1607" cm="1">
        <f t="array" ref="J1607">IF(ROW()&lt;=ROWS(Table1[]), INDEX(Table1[Catch], ROW()), INDEX(Table2[Frequency], ROW()-ROWS(Table1[])))</f>
        <v>1</v>
      </c>
      <c r="K1607" t="str" cm="1">
        <f t="array" ref="K1607">IF(ROW()&lt;=ROWS(Table1[]), INDEX(Table1[Life Stage], ROW()), INDEX(Table2[Life Stage], ROW()-ROWS(Table1[])))</f>
        <v>Juvenile</v>
      </c>
      <c r="L1607" s="50" cm="1">
        <f t="array" ref="L1607">IF(ROW()&lt;=ROWS(Table1[]), INDEX(Table1[SalvageSum], ROW()), INDEX(Table2[SalvageSum], ROW()-ROWS(Table1[])))</f>
        <v>0</v>
      </c>
      <c r="M1607" s="50" cm="1">
        <f t="array" ref="M1607">IF(ROW()&lt;=ROWS(Table1[]), INDEX(Table1[ExpSalv], ROW()), INDEX(Table2[ExpSalv], ROW()-ROWS(Table1[])))</f>
        <v>0</v>
      </c>
      <c r="N1607" t="str" cm="1">
        <f t="array" ref="N1607">IF(ROW()&lt;=ROWS(Table1[]), INDEX(Table1[Agency], ROW()), INDEX(Table2[Agency], ROW()-ROWS(Table1[])))</f>
        <v>CDFW</v>
      </c>
      <c r="O1607" t="str" cm="1">
        <f t="array" ref="O1607">IF(ROW()&lt;=ROWS(Table1[]), INDEX(Table1[Notes], ROW()), INDEX(Table2[Comments], ROW()-ROWS(Table1[])))</f>
        <v>Frequency is adjusted length frequency</v>
      </c>
    </row>
    <row r="1608" spans="1:15" x14ac:dyDescent="0.25">
      <c r="A1608" t="str" cm="1">
        <f t="array" ref="A1608">IF(ROW()&lt;=ROWS(Table1[]), INDEX(Table1[SurveyNo], ROW()), INDEX(Table2[SurveyNo], ROW()-ROWS(Table1[])))</f>
        <v>December</v>
      </c>
      <c r="B1608" s="23" cm="1">
        <f t="array" ref="B1608">IF(ROW()&lt;=ROWS(Table1[]), INDEX(Table1[Date], ROW()), INDEX(Table2[Date], ROW()-ROWS(Table1[])))</f>
        <v>0</v>
      </c>
      <c r="C1608" cm="1">
        <f t="array" ref="C1608">IF(ROW()&lt;=ROWS(Table1[]), INDEX(Table1[SampleID], ROW()), INDEX(Table2[SampleID], ROW()-ROWS(Table1[])))</f>
        <v>0</v>
      </c>
      <c r="D1608" t="str" cm="1">
        <f t="array" ref="D1608">IF(ROW()&lt;=ROWS(Table1[]), INDEX(Table1[Survey], ROW()), INDEX(Table2[Survey], ROW()-ROWS(Table1[])))</f>
        <v>FMWT</v>
      </c>
      <c r="E1608" cm="1">
        <f t="array" ref="E1608">IF(ROW()&lt;=ROWS(Table1[]), INDEX(Table1[Station Code], ROW()), INDEX(Table2[Station], ROW()-ROWS(Table1[])))</f>
        <v>517</v>
      </c>
      <c r="F1608" t="str" cm="1">
        <f t="array" ref="F1608">IF(ROW()&lt;=ROWS(Table1[]), INDEX(Table1[Region], ROW()), INDEX(Table2[Region], ROW()-ROWS(Table1[])))</f>
        <v>West</v>
      </c>
      <c r="G1608" cm="1">
        <f t="array" ref="G1608">IF(ROW()&lt;=ROWS(Table1[]), INDEX(Table1[Subregion], ROW()), INDEX(Table2[Subregion], ROW()-ROWS(Table1[])))</f>
        <v>0</v>
      </c>
      <c r="H1608" t="str" cm="1">
        <f t="array" ref="H1608">IF(ROW()&lt;=ROWS(Table1[]), INDEX(Table1[Stratum], ROW()), INDEX(Table2[Stratum], ROW()-ROWS(Table1[])))</f>
        <v>Suisun Bay</v>
      </c>
      <c r="I1608" cm="1">
        <f t="array" ref="I1608">IF(ROW()&lt;=ROWS(Table1[]), INDEX(Table1[Fork Length], ROW()), INDEX(Table2[Length], ROW()-ROWS(Table1[])))</f>
        <v>114</v>
      </c>
      <c r="J1608" cm="1">
        <f t="array" ref="J1608">IF(ROW()&lt;=ROWS(Table1[]), INDEX(Table1[Catch], ROW()), INDEX(Table2[Frequency], ROW()-ROWS(Table1[])))</f>
        <v>1</v>
      </c>
      <c r="K1608" t="str" cm="1">
        <f t="array" ref="K1608">IF(ROW()&lt;=ROWS(Table1[]), INDEX(Table1[Life Stage], ROW()), INDEX(Table2[Life Stage], ROW()-ROWS(Table1[])))</f>
        <v>Adult</v>
      </c>
      <c r="L1608" s="50" cm="1">
        <f t="array" ref="L1608">IF(ROW()&lt;=ROWS(Table1[]), INDEX(Table1[SalvageSum], ROW()), INDEX(Table2[SalvageSum], ROW()-ROWS(Table1[])))</f>
        <v>0</v>
      </c>
      <c r="M1608" s="50" cm="1">
        <f t="array" ref="M1608">IF(ROW()&lt;=ROWS(Table1[]), INDEX(Table1[ExpSalv], ROW()), INDEX(Table2[ExpSalv], ROW()-ROWS(Table1[])))</f>
        <v>0</v>
      </c>
      <c r="N1608" t="str" cm="1">
        <f t="array" ref="N1608">IF(ROW()&lt;=ROWS(Table1[]), INDEX(Table1[Agency], ROW()), INDEX(Table2[Agency], ROW()-ROWS(Table1[])))</f>
        <v>CDFW</v>
      </c>
      <c r="O1608" t="str" cm="1">
        <f t="array" ref="O1608">IF(ROW()&lt;=ROWS(Table1[]), INDEX(Table1[Notes], ROW()), INDEX(Table2[Comments], ROW()-ROWS(Table1[])))</f>
        <v>Frequency is adjusted length frequency</v>
      </c>
    </row>
    <row r="1609" spans="1:15" x14ac:dyDescent="0.25">
      <c r="A1609" t="str" cm="1">
        <f t="array" ref="A1609">IF(ROW()&lt;=ROWS(Table1[]), INDEX(Table1[SurveyNo], ROW()), INDEX(Table2[SurveyNo], ROW()-ROWS(Table1[])))</f>
        <v>December</v>
      </c>
      <c r="B1609" s="23" cm="1">
        <f t="array" ref="B1609">IF(ROW()&lt;=ROWS(Table1[]), INDEX(Table1[Date], ROW()), INDEX(Table2[Date], ROW()-ROWS(Table1[])))</f>
        <v>0</v>
      </c>
      <c r="C1609" cm="1">
        <f t="array" ref="C1609">IF(ROW()&lt;=ROWS(Table1[]), INDEX(Table1[SampleID], ROW()), INDEX(Table2[SampleID], ROW()-ROWS(Table1[])))</f>
        <v>0</v>
      </c>
      <c r="D1609" t="str" cm="1">
        <f t="array" ref="D1609">IF(ROW()&lt;=ROWS(Table1[]), INDEX(Table1[Survey], ROW()), INDEX(Table2[Survey], ROW()-ROWS(Table1[])))</f>
        <v>FMWT</v>
      </c>
      <c r="E1609" cm="1">
        <f t="array" ref="E1609">IF(ROW()&lt;=ROWS(Table1[]), INDEX(Table1[Station Code], ROW()), INDEX(Table2[Station], ROW()-ROWS(Table1[])))</f>
        <v>517</v>
      </c>
      <c r="F1609" t="str" cm="1">
        <f t="array" ref="F1609">IF(ROW()&lt;=ROWS(Table1[]), INDEX(Table1[Region], ROW()), INDEX(Table2[Region], ROW()-ROWS(Table1[])))</f>
        <v>West</v>
      </c>
      <c r="G1609" cm="1">
        <f t="array" ref="G1609">IF(ROW()&lt;=ROWS(Table1[]), INDEX(Table1[Subregion], ROW()), INDEX(Table2[Subregion], ROW()-ROWS(Table1[])))</f>
        <v>0</v>
      </c>
      <c r="H1609" t="str" cm="1">
        <f t="array" ref="H1609">IF(ROW()&lt;=ROWS(Table1[]), INDEX(Table1[Stratum], ROW()), INDEX(Table2[Stratum], ROW()-ROWS(Table1[])))</f>
        <v>Suisun Bay</v>
      </c>
      <c r="I1609" cm="1">
        <f t="array" ref="I1609">IF(ROW()&lt;=ROWS(Table1[]), INDEX(Table1[Fork Length], ROW()), INDEX(Table2[Length], ROW()-ROWS(Table1[])))</f>
        <v>118</v>
      </c>
      <c r="J1609" cm="1">
        <f t="array" ref="J1609">IF(ROW()&lt;=ROWS(Table1[]), INDEX(Table1[Catch], ROW()), INDEX(Table2[Frequency], ROW()-ROWS(Table1[])))</f>
        <v>1</v>
      </c>
      <c r="K1609" t="str" cm="1">
        <f t="array" ref="K1609">IF(ROW()&lt;=ROWS(Table1[]), INDEX(Table1[Life Stage], ROW()), INDEX(Table2[Life Stage], ROW()-ROWS(Table1[])))</f>
        <v>Adult</v>
      </c>
      <c r="L1609" s="50" cm="1">
        <f t="array" ref="L1609">IF(ROW()&lt;=ROWS(Table1[]), INDEX(Table1[SalvageSum], ROW()), INDEX(Table2[SalvageSum], ROW()-ROWS(Table1[])))</f>
        <v>0</v>
      </c>
      <c r="M1609" s="50" cm="1">
        <f t="array" ref="M1609">IF(ROW()&lt;=ROWS(Table1[]), INDEX(Table1[ExpSalv], ROW()), INDEX(Table2[ExpSalv], ROW()-ROWS(Table1[])))</f>
        <v>0</v>
      </c>
      <c r="N1609" t="str" cm="1">
        <f t="array" ref="N1609">IF(ROW()&lt;=ROWS(Table1[]), INDEX(Table1[Agency], ROW()), INDEX(Table2[Agency], ROW()-ROWS(Table1[])))</f>
        <v>CDFW</v>
      </c>
      <c r="O1609" t="str" cm="1">
        <f t="array" ref="O1609">IF(ROW()&lt;=ROWS(Table1[]), INDEX(Table1[Notes], ROW()), INDEX(Table2[Comments], ROW()-ROWS(Table1[])))</f>
        <v>Frequency is adjusted length frequency</v>
      </c>
    </row>
    <row r="1610" spans="1:15" x14ac:dyDescent="0.25">
      <c r="A1610" t="str" cm="1">
        <f t="array" ref="A1610">IF(ROW()&lt;=ROWS(Table1[]), INDEX(Table1[SurveyNo], ROW()), INDEX(Table2[SurveyNo], ROW()-ROWS(Table1[])))</f>
        <v>December</v>
      </c>
      <c r="B1610" s="23" cm="1">
        <f t="array" ref="B1610">IF(ROW()&lt;=ROWS(Table1[]), INDEX(Table1[Date], ROW()), INDEX(Table2[Date], ROW()-ROWS(Table1[])))</f>
        <v>0</v>
      </c>
      <c r="C1610" cm="1">
        <f t="array" ref="C1610">IF(ROW()&lt;=ROWS(Table1[]), INDEX(Table1[SampleID], ROW()), INDEX(Table2[SampleID], ROW()-ROWS(Table1[])))</f>
        <v>0</v>
      </c>
      <c r="D1610" t="str" cm="1">
        <f t="array" ref="D1610">IF(ROW()&lt;=ROWS(Table1[]), INDEX(Table1[Survey], ROW()), INDEX(Table2[Survey], ROW()-ROWS(Table1[])))</f>
        <v>FMWT</v>
      </c>
      <c r="E1610" cm="1">
        <f t="array" ref="E1610">IF(ROW()&lt;=ROWS(Table1[]), INDEX(Table1[Station Code], ROW()), INDEX(Table2[Station], ROW()-ROWS(Table1[])))</f>
        <v>518</v>
      </c>
      <c r="F1610" t="str" cm="1">
        <f t="array" ref="F1610">IF(ROW()&lt;=ROWS(Table1[]), INDEX(Table1[Region], ROW()), INDEX(Table2[Region], ROW()-ROWS(Table1[])))</f>
        <v>West</v>
      </c>
      <c r="G1610" cm="1">
        <f t="array" ref="G1610">IF(ROW()&lt;=ROWS(Table1[]), INDEX(Table1[Subregion], ROW()), INDEX(Table2[Subregion], ROW()-ROWS(Table1[])))</f>
        <v>0</v>
      </c>
      <c r="H1610" t="str" cm="1">
        <f t="array" ref="H1610">IF(ROW()&lt;=ROWS(Table1[]), INDEX(Table1[Stratum], ROW()), INDEX(Table2[Stratum], ROW()-ROWS(Table1[])))</f>
        <v>Suisun Bay</v>
      </c>
      <c r="I1610" cm="1">
        <f t="array" ref="I1610">IF(ROW()&lt;=ROWS(Table1[]), INDEX(Table1[Fork Length], ROW()), INDEX(Table2[Length], ROW()-ROWS(Table1[])))</f>
        <v>53</v>
      </c>
      <c r="J1610" cm="1">
        <f t="array" ref="J1610">IF(ROW()&lt;=ROWS(Table1[]), INDEX(Table1[Catch], ROW()), INDEX(Table2[Frequency], ROW()-ROWS(Table1[])))</f>
        <v>1</v>
      </c>
      <c r="K1610" t="str" cm="1">
        <f t="array" ref="K1610">IF(ROW()&lt;=ROWS(Table1[]), INDEX(Table1[Life Stage], ROW()), INDEX(Table2[Life Stage], ROW()-ROWS(Table1[])))</f>
        <v>Juvenile</v>
      </c>
      <c r="L1610" s="50" cm="1">
        <f t="array" ref="L1610">IF(ROW()&lt;=ROWS(Table1[]), INDEX(Table1[SalvageSum], ROW()), INDEX(Table2[SalvageSum], ROW()-ROWS(Table1[])))</f>
        <v>0</v>
      </c>
      <c r="M1610" s="50" cm="1">
        <f t="array" ref="M1610">IF(ROW()&lt;=ROWS(Table1[]), INDEX(Table1[ExpSalv], ROW()), INDEX(Table2[ExpSalv], ROW()-ROWS(Table1[])))</f>
        <v>0</v>
      </c>
      <c r="N1610" t="str" cm="1">
        <f t="array" ref="N1610">IF(ROW()&lt;=ROWS(Table1[]), INDEX(Table1[Agency], ROW()), INDEX(Table2[Agency], ROW()-ROWS(Table1[])))</f>
        <v>CDFW</v>
      </c>
      <c r="O1610" t="str" cm="1">
        <f t="array" ref="O1610">IF(ROW()&lt;=ROWS(Table1[]), INDEX(Table1[Notes], ROW()), INDEX(Table2[Comments], ROW()-ROWS(Table1[])))</f>
        <v>Frequency is adjusted length frequency</v>
      </c>
    </row>
    <row r="1611" spans="1:15" x14ac:dyDescent="0.25">
      <c r="A1611" t="str" cm="1">
        <f t="array" ref="A1611">IF(ROW()&lt;=ROWS(Table1[]), INDEX(Table1[SurveyNo], ROW()), INDEX(Table2[SurveyNo], ROW()-ROWS(Table1[])))</f>
        <v>December</v>
      </c>
      <c r="B1611" s="23" cm="1">
        <f t="array" ref="B1611">IF(ROW()&lt;=ROWS(Table1[]), INDEX(Table1[Date], ROW()), INDEX(Table2[Date], ROW()-ROWS(Table1[])))</f>
        <v>0</v>
      </c>
      <c r="C1611" cm="1">
        <f t="array" ref="C1611">IF(ROW()&lt;=ROWS(Table1[]), INDEX(Table1[SampleID], ROW()), INDEX(Table2[SampleID], ROW()-ROWS(Table1[])))</f>
        <v>0</v>
      </c>
      <c r="D1611" t="str" cm="1">
        <f t="array" ref="D1611">IF(ROW()&lt;=ROWS(Table1[]), INDEX(Table1[Survey], ROW()), INDEX(Table2[Survey], ROW()-ROWS(Table1[])))</f>
        <v>FMWT</v>
      </c>
      <c r="E1611" cm="1">
        <f t="array" ref="E1611">IF(ROW()&lt;=ROWS(Table1[]), INDEX(Table1[Station Code], ROW()), INDEX(Table2[Station], ROW()-ROWS(Table1[])))</f>
        <v>518</v>
      </c>
      <c r="F1611" t="str" cm="1">
        <f t="array" ref="F1611">IF(ROW()&lt;=ROWS(Table1[]), INDEX(Table1[Region], ROW()), INDEX(Table2[Region], ROW()-ROWS(Table1[])))</f>
        <v>West</v>
      </c>
      <c r="G1611" cm="1">
        <f t="array" ref="G1611">IF(ROW()&lt;=ROWS(Table1[]), INDEX(Table1[Subregion], ROW()), INDEX(Table2[Subregion], ROW()-ROWS(Table1[])))</f>
        <v>0</v>
      </c>
      <c r="H1611" t="str" cm="1">
        <f t="array" ref="H1611">IF(ROW()&lt;=ROWS(Table1[]), INDEX(Table1[Stratum], ROW()), INDEX(Table2[Stratum], ROW()-ROWS(Table1[])))</f>
        <v>Suisun Bay</v>
      </c>
      <c r="I1611" cm="1">
        <f t="array" ref="I1611">IF(ROW()&lt;=ROWS(Table1[]), INDEX(Table1[Fork Length], ROW()), INDEX(Table2[Length], ROW()-ROWS(Table1[])))</f>
        <v>75</v>
      </c>
      <c r="J1611" cm="1">
        <f t="array" ref="J1611">IF(ROW()&lt;=ROWS(Table1[]), INDEX(Table1[Catch], ROW()), INDEX(Table2[Frequency], ROW()-ROWS(Table1[])))</f>
        <v>1</v>
      </c>
      <c r="K1611" t="str" cm="1">
        <f t="array" ref="K1611">IF(ROW()&lt;=ROWS(Table1[]), INDEX(Table1[Life Stage], ROW()), INDEX(Table2[Life Stage], ROW()-ROWS(Table1[])))</f>
        <v>Juvenile</v>
      </c>
      <c r="L1611" s="50" cm="1">
        <f t="array" ref="L1611">IF(ROW()&lt;=ROWS(Table1[]), INDEX(Table1[SalvageSum], ROW()), INDEX(Table2[SalvageSum], ROW()-ROWS(Table1[])))</f>
        <v>0</v>
      </c>
      <c r="M1611" s="50" cm="1">
        <f t="array" ref="M1611">IF(ROW()&lt;=ROWS(Table1[]), INDEX(Table1[ExpSalv], ROW()), INDEX(Table2[ExpSalv], ROW()-ROWS(Table1[])))</f>
        <v>0</v>
      </c>
      <c r="N1611" t="str" cm="1">
        <f t="array" ref="N1611">IF(ROW()&lt;=ROWS(Table1[]), INDEX(Table1[Agency], ROW()), INDEX(Table2[Agency], ROW()-ROWS(Table1[])))</f>
        <v>CDFW</v>
      </c>
      <c r="O1611" t="str" cm="1">
        <f t="array" ref="O1611">IF(ROW()&lt;=ROWS(Table1[]), INDEX(Table1[Notes], ROW()), INDEX(Table2[Comments], ROW()-ROWS(Table1[])))</f>
        <v>Frequency is adjusted length frequency</v>
      </c>
    </row>
    <row r="1612" spans="1:15" x14ac:dyDescent="0.25">
      <c r="A1612" t="str" cm="1">
        <f t="array" ref="A1612">IF(ROW()&lt;=ROWS(Table1[]), INDEX(Table1[SurveyNo], ROW()), INDEX(Table2[SurveyNo], ROW()-ROWS(Table1[])))</f>
        <v>December</v>
      </c>
      <c r="B1612" s="23" cm="1">
        <f t="array" ref="B1612">IF(ROW()&lt;=ROWS(Table1[]), INDEX(Table1[Date], ROW()), INDEX(Table2[Date], ROW()-ROWS(Table1[])))</f>
        <v>0</v>
      </c>
      <c r="C1612" cm="1">
        <f t="array" ref="C1612">IF(ROW()&lt;=ROWS(Table1[]), INDEX(Table1[SampleID], ROW()), INDEX(Table2[SampleID], ROW()-ROWS(Table1[])))</f>
        <v>0</v>
      </c>
      <c r="D1612" t="str" cm="1">
        <f t="array" ref="D1612">IF(ROW()&lt;=ROWS(Table1[]), INDEX(Table1[Survey], ROW()), INDEX(Table2[Survey], ROW()-ROWS(Table1[])))</f>
        <v>FMWT</v>
      </c>
      <c r="E1612" cm="1">
        <f t="array" ref="E1612">IF(ROW()&lt;=ROWS(Table1[]), INDEX(Table1[Station Code], ROW()), INDEX(Table2[Station], ROW()-ROWS(Table1[])))</f>
        <v>519</v>
      </c>
      <c r="F1612" t="str" cm="1">
        <f t="array" ref="F1612">IF(ROW()&lt;=ROWS(Table1[]), INDEX(Table1[Region], ROW()), INDEX(Table2[Region], ROW()-ROWS(Table1[])))</f>
        <v>West</v>
      </c>
      <c r="G1612" cm="1">
        <f t="array" ref="G1612">IF(ROW()&lt;=ROWS(Table1[]), INDEX(Table1[Subregion], ROW()), INDEX(Table2[Subregion], ROW()-ROWS(Table1[])))</f>
        <v>0</v>
      </c>
      <c r="H1612" t="str" cm="1">
        <f t="array" ref="H1612">IF(ROW()&lt;=ROWS(Table1[]), INDEX(Table1[Stratum], ROW()), INDEX(Table2[Stratum], ROW()-ROWS(Table1[])))</f>
        <v>Suisun Bay</v>
      </c>
      <c r="I1612" cm="1">
        <f t="array" ref="I1612">IF(ROW()&lt;=ROWS(Table1[]), INDEX(Table1[Fork Length], ROW()), INDEX(Table2[Length], ROW()-ROWS(Table1[])))</f>
        <v>66</v>
      </c>
      <c r="J1612" cm="1">
        <f t="array" ref="J1612">IF(ROW()&lt;=ROWS(Table1[]), INDEX(Table1[Catch], ROW()), INDEX(Table2[Frequency], ROW()-ROWS(Table1[])))</f>
        <v>1</v>
      </c>
      <c r="K1612" t="str" cm="1">
        <f t="array" ref="K1612">IF(ROW()&lt;=ROWS(Table1[]), INDEX(Table1[Life Stage], ROW()), INDEX(Table2[Life Stage], ROW()-ROWS(Table1[])))</f>
        <v>Juvenile</v>
      </c>
      <c r="L1612" s="50" cm="1">
        <f t="array" ref="L1612">IF(ROW()&lt;=ROWS(Table1[]), INDEX(Table1[SalvageSum], ROW()), INDEX(Table2[SalvageSum], ROW()-ROWS(Table1[])))</f>
        <v>0</v>
      </c>
      <c r="M1612" s="50" cm="1">
        <f t="array" ref="M1612">IF(ROW()&lt;=ROWS(Table1[]), INDEX(Table1[ExpSalv], ROW()), INDEX(Table2[ExpSalv], ROW()-ROWS(Table1[])))</f>
        <v>0</v>
      </c>
      <c r="N1612" t="str" cm="1">
        <f t="array" ref="N1612">IF(ROW()&lt;=ROWS(Table1[]), INDEX(Table1[Agency], ROW()), INDEX(Table2[Agency], ROW()-ROWS(Table1[])))</f>
        <v>CDFW</v>
      </c>
      <c r="O1612" t="str" cm="1">
        <f t="array" ref="O1612">IF(ROW()&lt;=ROWS(Table1[]), INDEX(Table1[Notes], ROW()), INDEX(Table2[Comments], ROW()-ROWS(Table1[])))</f>
        <v>Frequency is adjusted length frequency</v>
      </c>
    </row>
    <row r="1613" spans="1:15" x14ac:dyDescent="0.25">
      <c r="A1613" t="str" cm="1">
        <f t="array" ref="A1613">IF(ROW()&lt;=ROWS(Table1[]), INDEX(Table1[SurveyNo], ROW()), INDEX(Table2[SurveyNo], ROW()-ROWS(Table1[])))</f>
        <v>December</v>
      </c>
      <c r="B1613" s="23" cm="1">
        <f t="array" ref="B1613">IF(ROW()&lt;=ROWS(Table1[]), INDEX(Table1[Date], ROW()), INDEX(Table2[Date], ROW()-ROWS(Table1[])))</f>
        <v>0</v>
      </c>
      <c r="C1613" cm="1">
        <f t="array" ref="C1613">IF(ROW()&lt;=ROWS(Table1[]), INDEX(Table1[SampleID], ROW()), INDEX(Table2[SampleID], ROW()-ROWS(Table1[])))</f>
        <v>0</v>
      </c>
      <c r="D1613" t="str" cm="1">
        <f t="array" ref="D1613">IF(ROW()&lt;=ROWS(Table1[]), INDEX(Table1[Survey], ROW()), INDEX(Table2[Survey], ROW()-ROWS(Table1[])))</f>
        <v>FMWT</v>
      </c>
      <c r="E1613" cm="1">
        <f t="array" ref="E1613">IF(ROW()&lt;=ROWS(Table1[]), INDEX(Table1[Station Code], ROW()), INDEX(Table2[Station], ROW()-ROWS(Table1[])))</f>
        <v>601</v>
      </c>
      <c r="F1613" t="str" cm="1">
        <f t="array" ref="F1613">IF(ROW()&lt;=ROWS(Table1[]), INDEX(Table1[Region], ROW()), INDEX(Table2[Region], ROW()-ROWS(Table1[])))</f>
        <v>West</v>
      </c>
      <c r="G1613" cm="1">
        <f t="array" ref="G1613">IF(ROW()&lt;=ROWS(Table1[]), INDEX(Table1[Subregion], ROW()), INDEX(Table2[Subregion], ROW()-ROWS(Table1[])))</f>
        <v>0</v>
      </c>
      <c r="H1613" t="str" cm="1">
        <f t="array" ref="H1613">IF(ROW()&lt;=ROWS(Table1[]), INDEX(Table1[Stratum], ROW()), INDEX(Table2[Stratum], ROW()-ROWS(Table1[])))</f>
        <v>Suisun Marsh</v>
      </c>
      <c r="I1613" cm="1">
        <f t="array" ref="I1613">IF(ROW()&lt;=ROWS(Table1[]), INDEX(Table1[Fork Length], ROW()), INDEX(Table2[Length], ROW()-ROWS(Table1[])))</f>
        <v>62</v>
      </c>
      <c r="J1613" cm="1">
        <f t="array" ref="J1613">IF(ROW()&lt;=ROWS(Table1[]), INDEX(Table1[Catch], ROW()), INDEX(Table2[Frequency], ROW()-ROWS(Table1[])))</f>
        <v>1</v>
      </c>
      <c r="K1613" t="str" cm="1">
        <f t="array" ref="K1613">IF(ROW()&lt;=ROWS(Table1[]), INDEX(Table1[Life Stage], ROW()), INDEX(Table2[Life Stage], ROW()-ROWS(Table1[])))</f>
        <v>Juvenile</v>
      </c>
      <c r="L1613" s="50" cm="1">
        <f t="array" ref="L1613">IF(ROW()&lt;=ROWS(Table1[]), INDEX(Table1[SalvageSum], ROW()), INDEX(Table2[SalvageSum], ROW()-ROWS(Table1[])))</f>
        <v>0</v>
      </c>
      <c r="M1613" s="50" cm="1">
        <f t="array" ref="M1613">IF(ROW()&lt;=ROWS(Table1[]), INDEX(Table1[ExpSalv], ROW()), INDEX(Table2[ExpSalv], ROW()-ROWS(Table1[])))</f>
        <v>0</v>
      </c>
      <c r="N1613" t="str" cm="1">
        <f t="array" ref="N1613">IF(ROW()&lt;=ROWS(Table1[]), INDEX(Table1[Agency], ROW()), INDEX(Table2[Agency], ROW()-ROWS(Table1[])))</f>
        <v>CDFW</v>
      </c>
      <c r="O1613" t="str" cm="1">
        <f t="array" ref="O1613">IF(ROW()&lt;=ROWS(Table1[]), INDEX(Table1[Notes], ROW()), INDEX(Table2[Comments], ROW()-ROWS(Table1[])))</f>
        <v>Frequency is adjusted length frequency</v>
      </c>
    </row>
    <row r="1614" spans="1:15" x14ac:dyDescent="0.25">
      <c r="A1614" t="str" cm="1">
        <f t="array" ref="A1614">IF(ROW()&lt;=ROWS(Table1[]), INDEX(Table1[SurveyNo], ROW()), INDEX(Table2[SurveyNo], ROW()-ROWS(Table1[])))</f>
        <v>December</v>
      </c>
      <c r="B1614" s="23" cm="1">
        <f t="array" ref="B1614">IF(ROW()&lt;=ROWS(Table1[]), INDEX(Table1[Date], ROW()), INDEX(Table2[Date], ROW()-ROWS(Table1[])))</f>
        <v>0</v>
      </c>
      <c r="C1614" cm="1">
        <f t="array" ref="C1614">IF(ROW()&lt;=ROWS(Table1[]), INDEX(Table1[SampleID], ROW()), INDEX(Table2[SampleID], ROW()-ROWS(Table1[])))</f>
        <v>0</v>
      </c>
      <c r="D1614" t="str" cm="1">
        <f t="array" ref="D1614">IF(ROW()&lt;=ROWS(Table1[]), INDEX(Table1[Survey], ROW()), INDEX(Table2[Survey], ROW()-ROWS(Table1[])))</f>
        <v>FMWT</v>
      </c>
      <c r="E1614" cm="1">
        <f t="array" ref="E1614">IF(ROW()&lt;=ROWS(Table1[]), INDEX(Table1[Station Code], ROW()), INDEX(Table2[Station], ROW()-ROWS(Table1[])))</f>
        <v>601</v>
      </c>
      <c r="F1614" t="str" cm="1">
        <f t="array" ref="F1614">IF(ROW()&lt;=ROWS(Table1[]), INDEX(Table1[Region], ROW()), INDEX(Table2[Region], ROW()-ROWS(Table1[])))</f>
        <v>West</v>
      </c>
      <c r="G1614" cm="1">
        <f t="array" ref="G1614">IF(ROW()&lt;=ROWS(Table1[]), INDEX(Table1[Subregion], ROW()), INDEX(Table2[Subregion], ROW()-ROWS(Table1[])))</f>
        <v>0</v>
      </c>
      <c r="H1614" t="str" cm="1">
        <f t="array" ref="H1614">IF(ROW()&lt;=ROWS(Table1[]), INDEX(Table1[Stratum], ROW()), INDEX(Table2[Stratum], ROW()-ROWS(Table1[])))</f>
        <v>Suisun Marsh</v>
      </c>
      <c r="I1614" cm="1">
        <f t="array" ref="I1614">IF(ROW()&lt;=ROWS(Table1[]), INDEX(Table1[Fork Length], ROW()), INDEX(Table2[Length], ROW()-ROWS(Table1[])))</f>
        <v>68</v>
      </c>
      <c r="J1614" cm="1">
        <f t="array" ref="J1614">IF(ROW()&lt;=ROWS(Table1[]), INDEX(Table1[Catch], ROW()), INDEX(Table2[Frequency], ROW()-ROWS(Table1[])))</f>
        <v>1</v>
      </c>
      <c r="K1614" t="str" cm="1">
        <f t="array" ref="K1614">IF(ROW()&lt;=ROWS(Table1[]), INDEX(Table1[Life Stage], ROW()), INDEX(Table2[Life Stage], ROW()-ROWS(Table1[])))</f>
        <v>Juvenile</v>
      </c>
      <c r="L1614" s="50" cm="1">
        <f t="array" ref="L1614">IF(ROW()&lt;=ROWS(Table1[]), INDEX(Table1[SalvageSum], ROW()), INDEX(Table2[SalvageSum], ROW()-ROWS(Table1[])))</f>
        <v>0</v>
      </c>
      <c r="M1614" s="50" cm="1">
        <f t="array" ref="M1614">IF(ROW()&lt;=ROWS(Table1[]), INDEX(Table1[ExpSalv], ROW()), INDEX(Table2[ExpSalv], ROW()-ROWS(Table1[])))</f>
        <v>0</v>
      </c>
      <c r="N1614" t="str" cm="1">
        <f t="array" ref="N1614">IF(ROW()&lt;=ROWS(Table1[]), INDEX(Table1[Agency], ROW()), INDEX(Table2[Agency], ROW()-ROWS(Table1[])))</f>
        <v>CDFW</v>
      </c>
      <c r="O1614" t="str" cm="1">
        <f t="array" ref="O1614">IF(ROW()&lt;=ROWS(Table1[]), INDEX(Table1[Notes], ROW()), INDEX(Table2[Comments], ROW()-ROWS(Table1[])))</f>
        <v>Frequency is adjusted length frequency</v>
      </c>
    </row>
    <row r="1615" spans="1:15" x14ac:dyDescent="0.25">
      <c r="A1615" t="str" cm="1">
        <f t="array" ref="A1615">IF(ROW()&lt;=ROWS(Table1[]), INDEX(Table1[SurveyNo], ROW()), INDEX(Table2[SurveyNo], ROW()-ROWS(Table1[])))</f>
        <v>December</v>
      </c>
      <c r="B1615" s="23" cm="1">
        <f t="array" ref="B1615">IF(ROW()&lt;=ROWS(Table1[]), INDEX(Table1[Date], ROW()), INDEX(Table2[Date], ROW()-ROWS(Table1[])))</f>
        <v>0</v>
      </c>
      <c r="C1615" cm="1">
        <f t="array" ref="C1615">IF(ROW()&lt;=ROWS(Table1[]), INDEX(Table1[SampleID], ROW()), INDEX(Table2[SampleID], ROW()-ROWS(Table1[])))</f>
        <v>0</v>
      </c>
      <c r="D1615" t="str" cm="1">
        <f t="array" ref="D1615">IF(ROW()&lt;=ROWS(Table1[]), INDEX(Table1[Survey], ROW()), INDEX(Table2[Survey], ROW()-ROWS(Table1[])))</f>
        <v>FMWT</v>
      </c>
      <c r="E1615" cm="1">
        <f t="array" ref="E1615">IF(ROW()&lt;=ROWS(Table1[]), INDEX(Table1[Station Code], ROW()), INDEX(Table2[Station], ROW()-ROWS(Table1[])))</f>
        <v>603</v>
      </c>
      <c r="F1615" t="str" cm="1">
        <f t="array" ref="F1615">IF(ROW()&lt;=ROWS(Table1[]), INDEX(Table1[Region], ROW()), INDEX(Table2[Region], ROW()-ROWS(Table1[])))</f>
        <v>West</v>
      </c>
      <c r="G1615" cm="1">
        <f t="array" ref="G1615">IF(ROW()&lt;=ROWS(Table1[]), INDEX(Table1[Subregion], ROW()), INDEX(Table2[Subregion], ROW()-ROWS(Table1[])))</f>
        <v>0</v>
      </c>
      <c r="H1615" t="str" cm="1">
        <f t="array" ref="H1615">IF(ROW()&lt;=ROWS(Table1[]), INDEX(Table1[Stratum], ROW()), INDEX(Table2[Stratum], ROW()-ROWS(Table1[])))</f>
        <v>Suisun Marsh</v>
      </c>
      <c r="I1615" cm="1">
        <f t="array" ref="I1615">IF(ROW()&lt;=ROWS(Table1[]), INDEX(Table1[Fork Length], ROW()), INDEX(Table2[Length], ROW()-ROWS(Table1[])))</f>
        <v>56</v>
      </c>
      <c r="J1615" cm="1">
        <f t="array" ref="J1615">IF(ROW()&lt;=ROWS(Table1[]), INDEX(Table1[Catch], ROW()), INDEX(Table2[Frequency], ROW()-ROWS(Table1[])))</f>
        <v>1</v>
      </c>
      <c r="K1615" t="str" cm="1">
        <f t="array" ref="K1615">IF(ROW()&lt;=ROWS(Table1[]), INDEX(Table1[Life Stage], ROW()), INDEX(Table2[Life Stage], ROW()-ROWS(Table1[])))</f>
        <v>Juvenile</v>
      </c>
      <c r="L1615" s="50" cm="1">
        <f t="array" ref="L1615">IF(ROW()&lt;=ROWS(Table1[]), INDEX(Table1[SalvageSum], ROW()), INDEX(Table2[SalvageSum], ROW()-ROWS(Table1[])))</f>
        <v>0</v>
      </c>
      <c r="M1615" s="50" cm="1">
        <f t="array" ref="M1615">IF(ROW()&lt;=ROWS(Table1[]), INDEX(Table1[ExpSalv], ROW()), INDEX(Table2[ExpSalv], ROW()-ROWS(Table1[])))</f>
        <v>0</v>
      </c>
      <c r="N1615" t="str" cm="1">
        <f t="array" ref="N1615">IF(ROW()&lt;=ROWS(Table1[]), INDEX(Table1[Agency], ROW()), INDEX(Table2[Agency], ROW()-ROWS(Table1[])))</f>
        <v>CDFW</v>
      </c>
      <c r="O1615" t="str" cm="1">
        <f t="array" ref="O1615">IF(ROW()&lt;=ROWS(Table1[]), INDEX(Table1[Notes], ROW()), INDEX(Table2[Comments], ROW()-ROWS(Table1[])))</f>
        <v>Frequency is adjusted length frequency</v>
      </c>
    </row>
    <row r="1616" spans="1:15" x14ac:dyDescent="0.25">
      <c r="A1616" t="str" cm="1">
        <f t="array" ref="A1616">IF(ROW()&lt;=ROWS(Table1[]), INDEX(Table1[SurveyNo], ROW()), INDEX(Table2[SurveyNo], ROW()-ROWS(Table1[])))</f>
        <v>December</v>
      </c>
      <c r="B1616" s="23" cm="1">
        <f t="array" ref="B1616">IF(ROW()&lt;=ROWS(Table1[]), INDEX(Table1[Date], ROW()), INDEX(Table2[Date], ROW()-ROWS(Table1[])))</f>
        <v>0</v>
      </c>
      <c r="C1616" cm="1">
        <f t="array" ref="C1616">IF(ROW()&lt;=ROWS(Table1[]), INDEX(Table1[SampleID], ROW()), INDEX(Table2[SampleID], ROW()-ROWS(Table1[])))</f>
        <v>0</v>
      </c>
      <c r="D1616" t="str" cm="1">
        <f t="array" ref="D1616">IF(ROW()&lt;=ROWS(Table1[]), INDEX(Table1[Survey], ROW()), INDEX(Table2[Survey], ROW()-ROWS(Table1[])))</f>
        <v>FMWT</v>
      </c>
      <c r="E1616" cm="1">
        <f t="array" ref="E1616">IF(ROW()&lt;=ROWS(Table1[]), INDEX(Table1[Station Code], ROW()), INDEX(Table2[Station], ROW()-ROWS(Table1[])))</f>
        <v>605</v>
      </c>
      <c r="F1616" t="str" cm="1">
        <f t="array" ref="F1616">IF(ROW()&lt;=ROWS(Table1[]), INDEX(Table1[Region], ROW()), INDEX(Table2[Region], ROW()-ROWS(Table1[])))</f>
        <v>West</v>
      </c>
      <c r="G1616" cm="1">
        <f t="array" ref="G1616">IF(ROW()&lt;=ROWS(Table1[]), INDEX(Table1[Subregion], ROW()), INDEX(Table2[Subregion], ROW()-ROWS(Table1[])))</f>
        <v>0</v>
      </c>
      <c r="H1616" t="str" cm="1">
        <f t="array" ref="H1616">IF(ROW()&lt;=ROWS(Table1[]), INDEX(Table1[Stratum], ROW()), INDEX(Table2[Stratum], ROW()-ROWS(Table1[])))</f>
        <v>Suisun Marsh</v>
      </c>
      <c r="I1616" cm="1">
        <f t="array" ref="I1616">IF(ROW()&lt;=ROWS(Table1[]), INDEX(Table1[Fork Length], ROW()), INDEX(Table2[Length], ROW()-ROWS(Table1[])))</f>
        <v>61</v>
      </c>
      <c r="J1616" cm="1">
        <f t="array" ref="J1616">IF(ROW()&lt;=ROWS(Table1[]), INDEX(Table1[Catch], ROW()), INDEX(Table2[Frequency], ROW()-ROWS(Table1[])))</f>
        <v>1</v>
      </c>
      <c r="K1616" t="str" cm="1">
        <f t="array" ref="K1616">IF(ROW()&lt;=ROWS(Table1[]), INDEX(Table1[Life Stage], ROW()), INDEX(Table2[Life Stage], ROW()-ROWS(Table1[])))</f>
        <v>Juvenile</v>
      </c>
      <c r="L1616" s="50" cm="1">
        <f t="array" ref="L1616">IF(ROW()&lt;=ROWS(Table1[]), INDEX(Table1[SalvageSum], ROW()), INDEX(Table2[SalvageSum], ROW()-ROWS(Table1[])))</f>
        <v>0</v>
      </c>
      <c r="M1616" s="50" cm="1">
        <f t="array" ref="M1616">IF(ROW()&lt;=ROWS(Table1[]), INDEX(Table1[ExpSalv], ROW()), INDEX(Table2[ExpSalv], ROW()-ROWS(Table1[])))</f>
        <v>0</v>
      </c>
      <c r="N1616" t="str" cm="1">
        <f t="array" ref="N1616">IF(ROW()&lt;=ROWS(Table1[]), INDEX(Table1[Agency], ROW()), INDEX(Table2[Agency], ROW()-ROWS(Table1[])))</f>
        <v>CDFW</v>
      </c>
      <c r="O1616" t="str" cm="1">
        <f t="array" ref="O1616">IF(ROW()&lt;=ROWS(Table1[]), INDEX(Table1[Notes], ROW()), INDEX(Table2[Comments], ROW()-ROWS(Table1[])))</f>
        <v>Frequency is adjusted length frequency</v>
      </c>
    </row>
    <row r="1617" spans="1:15" x14ac:dyDescent="0.25">
      <c r="A1617" t="str" cm="1">
        <f t="array" ref="A1617">IF(ROW()&lt;=ROWS(Table1[]), INDEX(Table1[SurveyNo], ROW()), INDEX(Table2[SurveyNo], ROW()-ROWS(Table1[])))</f>
        <v>December</v>
      </c>
      <c r="B1617" s="23" cm="1">
        <f t="array" ref="B1617">IF(ROW()&lt;=ROWS(Table1[]), INDEX(Table1[Date], ROW()), INDEX(Table2[Date], ROW()-ROWS(Table1[])))</f>
        <v>0</v>
      </c>
      <c r="C1617" cm="1">
        <f t="array" ref="C1617">IF(ROW()&lt;=ROWS(Table1[]), INDEX(Table1[SampleID], ROW()), INDEX(Table2[SampleID], ROW()-ROWS(Table1[])))</f>
        <v>0</v>
      </c>
      <c r="D1617" t="str" cm="1">
        <f t="array" ref="D1617">IF(ROW()&lt;=ROWS(Table1[]), INDEX(Table1[Survey], ROW()), INDEX(Table2[Survey], ROW()-ROWS(Table1[])))</f>
        <v>FMWT</v>
      </c>
      <c r="E1617" cm="1">
        <f t="array" ref="E1617">IF(ROW()&lt;=ROWS(Table1[]), INDEX(Table1[Station Code], ROW()), INDEX(Table2[Station], ROW()-ROWS(Table1[])))</f>
        <v>701</v>
      </c>
      <c r="F1617" t="str" cm="1">
        <f t="array" ref="F1617">IF(ROW()&lt;=ROWS(Table1[]), INDEX(Table1[Region], ROW()), INDEX(Table2[Region], ROW()-ROWS(Table1[])))</f>
        <v>West</v>
      </c>
      <c r="G1617" cm="1">
        <f t="array" ref="G1617">IF(ROW()&lt;=ROWS(Table1[]), INDEX(Table1[Subregion], ROW()), INDEX(Table2[Subregion], ROW()-ROWS(Table1[])))</f>
        <v>0</v>
      </c>
      <c r="H1617" t="str" cm="1">
        <f t="array" ref="H1617">IF(ROW()&lt;=ROWS(Table1[]), INDEX(Table1[Stratum], ROW()), INDEX(Table2[Stratum], ROW()-ROWS(Table1[])))</f>
        <v>Lower Sacramento</v>
      </c>
      <c r="I1617" cm="1">
        <f t="array" ref="I1617">IF(ROW()&lt;=ROWS(Table1[]), INDEX(Table1[Fork Length], ROW()), INDEX(Table2[Length], ROW()-ROWS(Table1[])))</f>
        <v>110</v>
      </c>
      <c r="J1617" cm="1">
        <f t="array" ref="J1617">IF(ROW()&lt;=ROWS(Table1[]), INDEX(Table1[Catch], ROW()), INDEX(Table2[Frequency], ROW()-ROWS(Table1[])))</f>
        <v>1</v>
      </c>
      <c r="K1617" t="str" cm="1">
        <f t="array" ref="K1617">IF(ROW()&lt;=ROWS(Table1[]), INDEX(Table1[Life Stage], ROW()), INDEX(Table2[Life Stage], ROW()-ROWS(Table1[])))</f>
        <v>Adult</v>
      </c>
      <c r="L1617" s="50" cm="1">
        <f t="array" ref="L1617">IF(ROW()&lt;=ROWS(Table1[]), INDEX(Table1[SalvageSum], ROW()), INDEX(Table2[SalvageSum], ROW()-ROWS(Table1[])))</f>
        <v>0</v>
      </c>
      <c r="M1617" s="50" cm="1">
        <f t="array" ref="M1617">IF(ROW()&lt;=ROWS(Table1[]), INDEX(Table1[ExpSalv], ROW()), INDEX(Table2[ExpSalv], ROW()-ROWS(Table1[])))</f>
        <v>0</v>
      </c>
      <c r="N1617" t="str" cm="1">
        <f t="array" ref="N1617">IF(ROW()&lt;=ROWS(Table1[]), INDEX(Table1[Agency], ROW()), INDEX(Table2[Agency], ROW()-ROWS(Table1[])))</f>
        <v>CDFW</v>
      </c>
      <c r="O1617" t="str" cm="1">
        <f t="array" ref="O1617">IF(ROW()&lt;=ROWS(Table1[]), INDEX(Table1[Notes], ROW()), INDEX(Table2[Comments], ROW()-ROWS(Table1[])))</f>
        <v>Frequency is adjusted length frequency</v>
      </c>
    </row>
    <row r="1618" spans="1:15" x14ac:dyDescent="0.25">
      <c r="A1618" t="str" cm="1">
        <f t="array" ref="A1618">IF(ROW()&lt;=ROWS(Table1[]), INDEX(Table1[SurveyNo], ROW()), INDEX(Table2[SurveyNo], ROW()-ROWS(Table1[])))</f>
        <v>December</v>
      </c>
      <c r="B1618" s="23" cm="1">
        <f t="array" ref="B1618">IF(ROW()&lt;=ROWS(Table1[]), INDEX(Table1[Date], ROW()), INDEX(Table2[Date], ROW()-ROWS(Table1[])))</f>
        <v>0</v>
      </c>
      <c r="C1618" cm="1">
        <f t="array" ref="C1618">IF(ROW()&lt;=ROWS(Table1[]), INDEX(Table1[SampleID], ROW()), INDEX(Table2[SampleID], ROW()-ROWS(Table1[])))</f>
        <v>0</v>
      </c>
      <c r="D1618" t="str" cm="1">
        <f t="array" ref="D1618">IF(ROW()&lt;=ROWS(Table1[]), INDEX(Table1[Survey], ROW()), INDEX(Table2[Survey], ROW()-ROWS(Table1[])))</f>
        <v>FMWT</v>
      </c>
      <c r="E1618" cm="1">
        <f t="array" ref="E1618">IF(ROW()&lt;=ROWS(Table1[]), INDEX(Table1[Station Code], ROW()), INDEX(Table2[Station], ROW()-ROWS(Table1[])))</f>
        <v>808</v>
      </c>
      <c r="F1618" t="str" cm="1">
        <f t="array" ref="F1618">IF(ROW()&lt;=ROWS(Table1[]), INDEX(Table1[Region], ROW()), INDEX(Table2[Region], ROW()-ROWS(Table1[])))</f>
        <v>West</v>
      </c>
      <c r="G1618" cm="1">
        <f t="array" ref="G1618">IF(ROW()&lt;=ROWS(Table1[]), INDEX(Table1[Subregion], ROW()), INDEX(Table2[Subregion], ROW()-ROWS(Table1[])))</f>
        <v>0</v>
      </c>
      <c r="H1618" t="str" cm="1">
        <f t="array" ref="H1618">IF(ROW()&lt;=ROWS(Table1[]), INDEX(Table1[Stratum], ROW()), INDEX(Table2[Stratum], ROW()-ROWS(Table1[])))</f>
        <v>Lower San Joaquin</v>
      </c>
      <c r="I1618" cm="1">
        <f t="array" ref="I1618">IF(ROW()&lt;=ROWS(Table1[]), INDEX(Table1[Fork Length], ROW()), INDEX(Table2[Length], ROW()-ROWS(Table1[])))</f>
        <v>113</v>
      </c>
      <c r="J1618" cm="1">
        <f t="array" ref="J1618">IF(ROW()&lt;=ROWS(Table1[]), INDEX(Table1[Catch], ROW()), INDEX(Table2[Frequency], ROW()-ROWS(Table1[])))</f>
        <v>1</v>
      </c>
      <c r="K1618" t="str" cm="1">
        <f t="array" ref="K1618">IF(ROW()&lt;=ROWS(Table1[]), INDEX(Table1[Life Stage], ROW()), INDEX(Table2[Life Stage], ROW()-ROWS(Table1[])))</f>
        <v>Adult</v>
      </c>
      <c r="L1618" s="50" cm="1">
        <f t="array" ref="L1618">IF(ROW()&lt;=ROWS(Table1[]), INDEX(Table1[SalvageSum], ROW()), INDEX(Table2[SalvageSum], ROW()-ROWS(Table1[])))</f>
        <v>0</v>
      </c>
      <c r="M1618" s="50" cm="1">
        <f t="array" ref="M1618">IF(ROW()&lt;=ROWS(Table1[]), INDEX(Table1[ExpSalv], ROW()), INDEX(Table2[ExpSalv], ROW()-ROWS(Table1[])))</f>
        <v>0</v>
      </c>
      <c r="N1618" t="str" cm="1">
        <f t="array" ref="N1618">IF(ROW()&lt;=ROWS(Table1[]), INDEX(Table1[Agency], ROW()), INDEX(Table2[Agency], ROW()-ROWS(Table1[])))</f>
        <v>CDFW</v>
      </c>
      <c r="O1618" t="str" cm="1">
        <f t="array" ref="O1618">IF(ROW()&lt;=ROWS(Table1[]), INDEX(Table1[Notes], ROW()), INDEX(Table2[Comments], ROW()-ROWS(Table1[])))</f>
        <v>Frequency is adjusted length frequency</v>
      </c>
    </row>
    <row r="1619" spans="1:15" x14ac:dyDescent="0.25">
      <c r="A1619" t="str" cm="1">
        <f t="array" ref="A1619">IF(ROW()&lt;=ROWS(Table1[]), INDEX(Table1[SurveyNo], ROW()), INDEX(Table2[SurveyNo], ROW()-ROWS(Table1[])))</f>
        <v>December</v>
      </c>
      <c r="B1619" s="23" cm="1">
        <f t="array" ref="B1619">IF(ROW()&lt;=ROWS(Table1[]), INDEX(Table1[Date], ROW()), INDEX(Table2[Date], ROW()-ROWS(Table1[])))</f>
        <v>0</v>
      </c>
      <c r="C1619" cm="1">
        <f t="array" ref="C1619">IF(ROW()&lt;=ROWS(Table1[]), INDEX(Table1[SampleID], ROW()), INDEX(Table2[SampleID], ROW()-ROWS(Table1[])))</f>
        <v>0</v>
      </c>
      <c r="D1619" t="str" cm="1">
        <f t="array" ref="D1619">IF(ROW()&lt;=ROWS(Table1[]), INDEX(Table1[Survey], ROW()), INDEX(Table2[Survey], ROW()-ROWS(Table1[])))</f>
        <v>FMWT</v>
      </c>
      <c r="E1619" cm="1">
        <f t="array" ref="E1619">IF(ROW()&lt;=ROWS(Table1[]), INDEX(Table1[Station Code], ROW()), INDEX(Table2[Station], ROW()-ROWS(Table1[])))</f>
        <v>812</v>
      </c>
      <c r="F1619" t="str" cm="1">
        <f t="array" ref="F1619">IF(ROW()&lt;=ROWS(Table1[]), INDEX(Table1[Region], ROW()), INDEX(Table2[Region], ROW()-ROWS(Table1[])))</f>
        <v>South</v>
      </c>
      <c r="G1619" cm="1">
        <f t="array" ref="G1619">IF(ROW()&lt;=ROWS(Table1[]), INDEX(Table1[Subregion], ROW()), INDEX(Table2[Subregion], ROW()-ROWS(Table1[])))</f>
        <v>0</v>
      </c>
      <c r="H1619" t="str" cm="1">
        <f t="array" ref="H1619">IF(ROW()&lt;=ROWS(Table1[]), INDEX(Table1[Stratum], ROW()), INDEX(Table2[Stratum], ROW()-ROWS(Table1[])))</f>
        <v>Lower San Joaquin</v>
      </c>
      <c r="I1619" cm="1">
        <f t="array" ref="I1619">IF(ROW()&lt;=ROWS(Table1[]), INDEX(Table1[Fork Length], ROW()), INDEX(Table2[Length], ROW()-ROWS(Table1[])))</f>
        <v>101</v>
      </c>
      <c r="J1619" cm="1">
        <f t="array" ref="J1619">IF(ROW()&lt;=ROWS(Table1[]), INDEX(Table1[Catch], ROW()), INDEX(Table2[Frequency], ROW()-ROWS(Table1[])))</f>
        <v>1</v>
      </c>
      <c r="K1619" t="str" cm="1">
        <f t="array" ref="K1619">IF(ROW()&lt;=ROWS(Table1[]), INDEX(Table1[Life Stage], ROW()), INDEX(Table2[Life Stage], ROW()-ROWS(Table1[])))</f>
        <v>Adult</v>
      </c>
      <c r="L1619" s="50" cm="1">
        <f t="array" ref="L1619">IF(ROW()&lt;=ROWS(Table1[]), INDEX(Table1[SalvageSum], ROW()), INDEX(Table2[SalvageSum], ROW()-ROWS(Table1[])))</f>
        <v>0</v>
      </c>
      <c r="M1619" s="50" cm="1">
        <f t="array" ref="M1619">IF(ROW()&lt;=ROWS(Table1[]), INDEX(Table1[ExpSalv], ROW()), INDEX(Table2[ExpSalv], ROW()-ROWS(Table1[])))</f>
        <v>0</v>
      </c>
      <c r="N1619" t="str" cm="1">
        <f t="array" ref="N1619">IF(ROW()&lt;=ROWS(Table1[]), INDEX(Table1[Agency], ROW()), INDEX(Table2[Agency], ROW()-ROWS(Table1[])))</f>
        <v>CDFW</v>
      </c>
      <c r="O1619" t="str" cm="1">
        <f t="array" ref="O1619">IF(ROW()&lt;=ROWS(Table1[]), INDEX(Table1[Notes], ROW()), INDEX(Table2[Comments], ROW()-ROWS(Table1[])))</f>
        <v>Frequency is adjusted length frequency</v>
      </c>
    </row>
    <row r="1620" spans="1:15" x14ac:dyDescent="0.25">
      <c r="A1620" cm="1">
        <f t="array" ref="A1620">IF(ROW()&lt;=ROWS(Table1[]), INDEX(Table1[SurveyNo], ROW()), INDEX(Table2[SurveyNo], ROW()-ROWS(Table1[])))</f>
        <v>2</v>
      </c>
      <c r="B1620" s="23" cm="1">
        <f t="array" ref="B1620">IF(ROW()&lt;=ROWS(Table1[]), INDEX(Table1[Date], ROW()), INDEX(Table2[Date], ROW()-ROWS(Table1[])))</f>
        <v>45692</v>
      </c>
      <c r="C1620" cm="1">
        <f t="array" ref="C1620">IF(ROW()&lt;=ROWS(Table1[]), INDEX(Table1[SampleID], ROW()), INDEX(Table2[SampleID], ROW()-ROWS(Table1[])))</f>
        <v>0</v>
      </c>
      <c r="D1620" t="str" cm="1">
        <f t="array" ref="D1620">IF(ROW()&lt;=ROWS(Table1[]), INDEX(Table1[Survey], ROW()), INDEX(Table2[Survey], ROW()-ROWS(Table1[])))</f>
        <v>Bay Study</v>
      </c>
      <c r="E1620" cm="1">
        <f t="array" ref="E1620">IF(ROW()&lt;=ROWS(Table1[]), INDEX(Table1[Station Code], ROW()), INDEX(Table2[Station], ROW()-ROWS(Table1[])))</f>
        <v>750</v>
      </c>
      <c r="F1620" t="str" cm="1">
        <f t="array" ref="F1620">IF(ROW()&lt;=ROWS(Table1[]), INDEX(Table1[Region], ROW()), INDEX(Table2[Region], ROW()-ROWS(Table1[])))</f>
        <v>West</v>
      </c>
      <c r="G1620" cm="1">
        <f t="array" ref="G1620">IF(ROW()&lt;=ROWS(Table1[]), INDEX(Table1[Subregion], ROW()), INDEX(Table2[Subregion], ROW()-ROWS(Table1[])))</f>
        <v>0</v>
      </c>
      <c r="H1620" t="str" cm="1">
        <f t="array" ref="H1620">IF(ROW()&lt;=ROWS(Table1[]), INDEX(Table1[Stratum], ROW()), INDEX(Table2[Stratum], ROW()-ROWS(Table1[])))</f>
        <v>Lower Sacramento</v>
      </c>
      <c r="I1620" cm="1">
        <f t="array" ref="I1620">IF(ROW()&lt;=ROWS(Table1[]), INDEX(Table1[Fork Length], ROW()), INDEX(Table2[Length], ROW()-ROWS(Table1[])))</f>
        <v>76</v>
      </c>
      <c r="J1620" cm="1">
        <f t="array" ref="J1620">IF(ROW()&lt;=ROWS(Table1[]), INDEX(Table1[Catch], ROW()), INDEX(Table2[Frequency], ROW()-ROWS(Table1[])))</f>
        <v>1</v>
      </c>
      <c r="K1620" t="str" cm="1">
        <f t="array" ref="K1620">IF(ROW()&lt;=ROWS(Table1[]), INDEX(Table1[Life Stage], ROW()), INDEX(Table2[Life Stage], ROW()-ROWS(Table1[])))</f>
        <v>Juvenile</v>
      </c>
      <c r="L1620" s="50" cm="1">
        <f t="array" ref="L1620">IF(ROW()&lt;=ROWS(Table1[]), INDEX(Table1[SalvageSum], ROW()), INDEX(Table2[SalvageSum], ROW()-ROWS(Table1[])))</f>
        <v>0</v>
      </c>
      <c r="M1620" s="50" cm="1">
        <f t="array" ref="M1620">IF(ROW()&lt;=ROWS(Table1[]), INDEX(Table1[ExpSalv], ROW()), INDEX(Table2[ExpSalv], ROW()-ROWS(Table1[])))</f>
        <v>0</v>
      </c>
      <c r="N1620" t="str" cm="1">
        <f t="array" ref="N1620">IF(ROW()&lt;=ROWS(Table1[]), INDEX(Table1[Agency], ROW()), INDEX(Table2[Agency], ROW()-ROWS(Table1[])))</f>
        <v>CDFW</v>
      </c>
      <c r="O1620" t="str" cm="1">
        <f t="array" ref="O1620">IF(ROW()&lt;=ROWS(Table1[]), INDEX(Table1[Notes], ROW()), INDEX(Table2[Comments], ROW()-ROWS(Table1[])))</f>
        <v>NA</v>
      </c>
    </row>
    <row r="1621" spans="1:15" x14ac:dyDescent="0.25">
      <c r="A1621" cm="1">
        <f t="array" ref="A1621">IF(ROW()&lt;=ROWS(Table1[]), INDEX(Table1[SurveyNo], ROW()), INDEX(Table2[SurveyNo], ROW()-ROWS(Table1[])))</f>
        <v>2</v>
      </c>
      <c r="B1621" s="23" cm="1">
        <f t="array" ref="B1621">IF(ROW()&lt;=ROWS(Table1[]), INDEX(Table1[Date], ROW()), INDEX(Table2[Date], ROW()-ROWS(Table1[])))</f>
        <v>45693</v>
      </c>
      <c r="C1621" cm="1">
        <f t="array" ref="C1621">IF(ROW()&lt;=ROWS(Table1[]), INDEX(Table1[SampleID], ROW()), INDEX(Table2[SampleID], ROW()-ROWS(Table1[])))</f>
        <v>0</v>
      </c>
      <c r="D1621" t="str" cm="1">
        <f t="array" ref="D1621">IF(ROW()&lt;=ROWS(Table1[]), INDEX(Table1[Survey], ROW()), INDEX(Table2[Survey], ROW()-ROWS(Table1[])))</f>
        <v>Bay Study</v>
      </c>
      <c r="E1621" cm="1">
        <f t="array" ref="E1621">IF(ROW()&lt;=ROWS(Table1[]), INDEX(Table1[Station Code], ROW()), INDEX(Table2[Station], ROW()-ROWS(Table1[])))</f>
        <v>535</v>
      </c>
      <c r="F1621" t="str" cm="1">
        <f t="array" ref="F1621">IF(ROW()&lt;=ROWS(Table1[]), INDEX(Table1[Region], ROW()), INDEX(Table2[Region], ROW()-ROWS(Table1[])))</f>
        <v>West</v>
      </c>
      <c r="G1621" cm="1">
        <f t="array" ref="G1621">IF(ROW()&lt;=ROWS(Table1[]), INDEX(Table1[Subregion], ROW()), INDEX(Table2[Subregion], ROW()-ROWS(Table1[])))</f>
        <v>0</v>
      </c>
      <c r="H1621" t="str" cm="1">
        <f t="array" ref="H1621">IF(ROW()&lt;=ROWS(Table1[]), INDEX(Table1[Stratum], ROW()), INDEX(Table2[Stratum], ROW()-ROWS(Table1[])))</f>
        <v>Suisun Bay</v>
      </c>
      <c r="I1621" cm="1">
        <f t="array" ref="I1621">IF(ROW()&lt;=ROWS(Table1[]), INDEX(Table1[Fork Length], ROW()), INDEX(Table2[Length], ROW()-ROWS(Table1[])))</f>
        <v>87</v>
      </c>
      <c r="J1621" cm="1">
        <f t="array" ref="J1621">IF(ROW()&lt;=ROWS(Table1[]), INDEX(Table1[Catch], ROW()), INDEX(Table2[Frequency], ROW()-ROWS(Table1[])))</f>
        <v>1</v>
      </c>
      <c r="K1621" t="str" cm="1">
        <f t="array" ref="K1621">IF(ROW()&lt;=ROWS(Table1[]), INDEX(Table1[Life Stage], ROW()), INDEX(Table2[Life Stage], ROW()-ROWS(Table1[])))</f>
        <v>Adult</v>
      </c>
      <c r="L1621" s="50" cm="1">
        <f t="array" ref="L1621">IF(ROW()&lt;=ROWS(Table1[]), INDEX(Table1[SalvageSum], ROW()), INDEX(Table2[SalvageSum], ROW()-ROWS(Table1[])))</f>
        <v>0</v>
      </c>
      <c r="M1621" s="50" cm="1">
        <f t="array" ref="M1621">IF(ROW()&lt;=ROWS(Table1[]), INDEX(Table1[ExpSalv], ROW()), INDEX(Table2[ExpSalv], ROW()-ROWS(Table1[])))</f>
        <v>0</v>
      </c>
      <c r="N1621" t="str" cm="1">
        <f t="array" ref="N1621">IF(ROW()&lt;=ROWS(Table1[]), INDEX(Table1[Agency], ROW()), INDEX(Table2[Agency], ROW()-ROWS(Table1[])))</f>
        <v>CDFW</v>
      </c>
      <c r="O1621" t="str" cm="1">
        <f t="array" ref="O1621">IF(ROW()&lt;=ROWS(Table1[]), INDEX(Table1[Notes], ROW()), INDEX(Table2[Comments], ROW()-ROWS(Table1[])))</f>
        <v>NA</v>
      </c>
    </row>
    <row r="1622" spans="1:15" x14ac:dyDescent="0.25">
      <c r="A1622" cm="1">
        <f t="array" ref="A1622">IF(ROW()&lt;=ROWS(Table1[]), INDEX(Table1[SurveyNo], ROW()), INDEX(Table2[SurveyNo], ROW()-ROWS(Table1[])))</f>
        <v>2</v>
      </c>
      <c r="B1622" s="23" cm="1">
        <f t="array" ref="B1622">IF(ROW()&lt;=ROWS(Table1[]), INDEX(Table1[Date], ROW()), INDEX(Table2[Date], ROW()-ROWS(Table1[])))</f>
        <v>45693</v>
      </c>
      <c r="C1622" cm="1">
        <f t="array" ref="C1622">IF(ROW()&lt;=ROWS(Table1[]), INDEX(Table1[SampleID], ROW()), INDEX(Table2[SampleID], ROW()-ROWS(Table1[])))</f>
        <v>0</v>
      </c>
      <c r="D1622" t="str" cm="1">
        <f t="array" ref="D1622">IF(ROW()&lt;=ROWS(Table1[]), INDEX(Table1[Survey], ROW()), INDEX(Table2[Survey], ROW()-ROWS(Table1[])))</f>
        <v>Bay Study</v>
      </c>
      <c r="E1622" cm="1">
        <f t="array" ref="E1622">IF(ROW()&lt;=ROWS(Table1[]), INDEX(Table1[Station Code], ROW()), INDEX(Table2[Station], ROW()-ROWS(Table1[])))</f>
        <v>535</v>
      </c>
      <c r="F1622" t="str" cm="1">
        <f t="array" ref="F1622">IF(ROW()&lt;=ROWS(Table1[]), INDEX(Table1[Region], ROW()), INDEX(Table2[Region], ROW()-ROWS(Table1[])))</f>
        <v>West</v>
      </c>
      <c r="G1622" cm="1">
        <f t="array" ref="G1622">IF(ROW()&lt;=ROWS(Table1[]), INDEX(Table1[Subregion], ROW()), INDEX(Table2[Subregion], ROW()-ROWS(Table1[])))</f>
        <v>0</v>
      </c>
      <c r="H1622" t="str" cm="1">
        <f t="array" ref="H1622">IF(ROW()&lt;=ROWS(Table1[]), INDEX(Table1[Stratum], ROW()), INDEX(Table2[Stratum], ROW()-ROWS(Table1[])))</f>
        <v>Suisun Bay</v>
      </c>
      <c r="I1622" cm="1">
        <f t="array" ref="I1622">IF(ROW()&lt;=ROWS(Table1[]), INDEX(Table1[Fork Length], ROW()), INDEX(Table2[Length], ROW()-ROWS(Table1[])))</f>
        <v>84</v>
      </c>
      <c r="J1622" cm="1">
        <f t="array" ref="J1622">IF(ROW()&lt;=ROWS(Table1[]), INDEX(Table1[Catch], ROW()), INDEX(Table2[Frequency], ROW()-ROWS(Table1[])))</f>
        <v>1</v>
      </c>
      <c r="K1622" t="str" cm="1">
        <f t="array" ref="K1622">IF(ROW()&lt;=ROWS(Table1[]), INDEX(Table1[Life Stage], ROW()), INDEX(Table2[Life Stage], ROW()-ROWS(Table1[])))</f>
        <v>Juvenile</v>
      </c>
      <c r="L1622" s="50" cm="1">
        <f t="array" ref="L1622">IF(ROW()&lt;=ROWS(Table1[]), INDEX(Table1[SalvageSum], ROW()), INDEX(Table2[SalvageSum], ROW()-ROWS(Table1[])))</f>
        <v>0</v>
      </c>
      <c r="M1622" s="50" cm="1">
        <f t="array" ref="M1622">IF(ROW()&lt;=ROWS(Table1[]), INDEX(Table1[ExpSalv], ROW()), INDEX(Table2[ExpSalv], ROW()-ROWS(Table1[])))</f>
        <v>0</v>
      </c>
      <c r="N1622" t="str" cm="1">
        <f t="array" ref="N1622">IF(ROW()&lt;=ROWS(Table1[]), INDEX(Table1[Agency], ROW()), INDEX(Table2[Agency], ROW()-ROWS(Table1[])))</f>
        <v>CDFW</v>
      </c>
      <c r="O1622" t="str" cm="1">
        <f t="array" ref="O1622">IF(ROW()&lt;=ROWS(Table1[]), INDEX(Table1[Notes], ROW()), INDEX(Table2[Comments], ROW()-ROWS(Table1[])))</f>
        <v>NA</v>
      </c>
    </row>
    <row r="1623" spans="1:15" x14ac:dyDescent="0.25">
      <c r="A1623" cm="1">
        <f t="array" ref="A1623">IF(ROW()&lt;=ROWS(Table1[]), INDEX(Table1[SurveyNo], ROW()), INDEX(Table2[SurveyNo], ROW()-ROWS(Table1[])))</f>
        <v>2</v>
      </c>
      <c r="B1623" s="23" cm="1">
        <f t="array" ref="B1623">IF(ROW()&lt;=ROWS(Table1[]), INDEX(Table1[Date], ROW()), INDEX(Table2[Date], ROW()-ROWS(Table1[])))</f>
        <v>45693</v>
      </c>
      <c r="C1623" cm="1">
        <f t="array" ref="C1623">IF(ROW()&lt;=ROWS(Table1[]), INDEX(Table1[SampleID], ROW()), INDEX(Table2[SampleID], ROW()-ROWS(Table1[])))</f>
        <v>0</v>
      </c>
      <c r="D1623" t="str" cm="1">
        <f t="array" ref="D1623">IF(ROW()&lt;=ROWS(Table1[]), INDEX(Table1[Survey], ROW()), INDEX(Table2[Survey], ROW()-ROWS(Table1[])))</f>
        <v>Bay Study</v>
      </c>
      <c r="E1623" cm="1">
        <f t="array" ref="E1623">IF(ROW()&lt;=ROWS(Table1[]), INDEX(Table1[Station Code], ROW()), INDEX(Table2[Station], ROW()-ROWS(Table1[])))</f>
        <v>535</v>
      </c>
      <c r="F1623" t="str" cm="1">
        <f t="array" ref="F1623">IF(ROW()&lt;=ROWS(Table1[]), INDEX(Table1[Region], ROW()), INDEX(Table2[Region], ROW()-ROWS(Table1[])))</f>
        <v>West</v>
      </c>
      <c r="G1623" cm="1">
        <f t="array" ref="G1623">IF(ROW()&lt;=ROWS(Table1[]), INDEX(Table1[Subregion], ROW()), INDEX(Table2[Subregion], ROW()-ROWS(Table1[])))</f>
        <v>0</v>
      </c>
      <c r="H1623" t="str" cm="1">
        <f t="array" ref="H1623">IF(ROW()&lt;=ROWS(Table1[]), INDEX(Table1[Stratum], ROW()), INDEX(Table2[Stratum], ROW()-ROWS(Table1[])))</f>
        <v>Suisun Bay</v>
      </c>
      <c r="I1623" cm="1">
        <f t="array" ref="I1623">IF(ROW()&lt;=ROWS(Table1[]), INDEX(Table1[Fork Length], ROW()), INDEX(Table2[Length], ROW()-ROWS(Table1[])))</f>
        <v>83</v>
      </c>
      <c r="J1623" cm="1">
        <f t="array" ref="J1623">IF(ROW()&lt;=ROWS(Table1[]), INDEX(Table1[Catch], ROW()), INDEX(Table2[Frequency], ROW()-ROWS(Table1[])))</f>
        <v>1</v>
      </c>
      <c r="K1623" t="str" cm="1">
        <f t="array" ref="K1623">IF(ROW()&lt;=ROWS(Table1[]), INDEX(Table1[Life Stage], ROW()), INDEX(Table2[Life Stage], ROW()-ROWS(Table1[])))</f>
        <v>Juvenile</v>
      </c>
      <c r="L1623" s="50" cm="1">
        <f t="array" ref="L1623">IF(ROW()&lt;=ROWS(Table1[]), INDEX(Table1[SalvageSum], ROW()), INDEX(Table2[SalvageSum], ROW()-ROWS(Table1[])))</f>
        <v>0</v>
      </c>
      <c r="M1623" s="50" cm="1">
        <f t="array" ref="M1623">IF(ROW()&lt;=ROWS(Table1[]), INDEX(Table1[ExpSalv], ROW()), INDEX(Table2[ExpSalv], ROW()-ROWS(Table1[])))</f>
        <v>0</v>
      </c>
      <c r="N1623" t="str" cm="1">
        <f t="array" ref="N1623">IF(ROW()&lt;=ROWS(Table1[]), INDEX(Table1[Agency], ROW()), INDEX(Table2[Agency], ROW()-ROWS(Table1[])))</f>
        <v>CDFW</v>
      </c>
      <c r="O1623" t="str" cm="1">
        <f t="array" ref="O1623">IF(ROW()&lt;=ROWS(Table1[]), INDEX(Table1[Notes], ROW()), INDEX(Table2[Comments], ROW()-ROWS(Table1[])))</f>
        <v>NA</v>
      </c>
    </row>
    <row r="1624" spans="1:15" x14ac:dyDescent="0.25">
      <c r="A1624" cm="1">
        <f t="array" ref="A1624">IF(ROW()&lt;=ROWS(Table1[]), INDEX(Table1[SurveyNo], ROW()), INDEX(Table2[SurveyNo], ROW()-ROWS(Table1[])))</f>
        <v>2</v>
      </c>
      <c r="B1624" s="23" cm="1">
        <f t="array" ref="B1624">IF(ROW()&lt;=ROWS(Table1[]), INDEX(Table1[Date], ROW()), INDEX(Table2[Date], ROW()-ROWS(Table1[])))</f>
        <v>45693</v>
      </c>
      <c r="C1624" cm="1">
        <f t="array" ref="C1624">IF(ROW()&lt;=ROWS(Table1[]), INDEX(Table1[SampleID], ROW()), INDEX(Table2[SampleID], ROW()-ROWS(Table1[])))</f>
        <v>0</v>
      </c>
      <c r="D1624" t="str" cm="1">
        <f t="array" ref="D1624">IF(ROW()&lt;=ROWS(Table1[]), INDEX(Table1[Survey], ROW()), INDEX(Table2[Survey], ROW()-ROWS(Table1[])))</f>
        <v>Bay Study</v>
      </c>
      <c r="E1624" cm="1">
        <f t="array" ref="E1624">IF(ROW()&lt;=ROWS(Table1[]), INDEX(Table1[Station Code], ROW()), INDEX(Table2[Station], ROW()-ROWS(Table1[])))</f>
        <v>447</v>
      </c>
      <c r="F1624" t="str" cm="1">
        <f t="array" ref="F1624">IF(ROW()&lt;=ROWS(Table1[]), INDEX(Table1[Region], ROW()), INDEX(Table2[Region], ROW()-ROWS(Table1[])))</f>
        <v>Far West</v>
      </c>
      <c r="G1624" cm="1">
        <f t="array" ref="G1624">IF(ROW()&lt;=ROWS(Table1[]), INDEX(Table1[Subregion], ROW()), INDEX(Table2[Subregion], ROW()-ROWS(Table1[])))</f>
        <v>0</v>
      </c>
      <c r="H1624" t="str" cm="1">
        <f t="array" ref="H1624">IF(ROW()&lt;=ROWS(Table1[]), INDEX(Table1[Stratum], ROW()), INDEX(Table2[Stratum], ROW()-ROWS(Table1[])))</f>
        <v>Western Delta</v>
      </c>
      <c r="I1624" cm="1">
        <f t="array" ref="I1624">IF(ROW()&lt;=ROWS(Table1[]), INDEX(Table1[Fork Length], ROW()), INDEX(Table2[Length], ROW()-ROWS(Table1[])))</f>
        <v>83</v>
      </c>
      <c r="J1624" cm="1">
        <f t="array" ref="J1624">IF(ROW()&lt;=ROWS(Table1[]), INDEX(Table1[Catch], ROW()), INDEX(Table2[Frequency], ROW()-ROWS(Table1[])))</f>
        <v>1</v>
      </c>
      <c r="K1624" t="str" cm="1">
        <f t="array" ref="K1624">IF(ROW()&lt;=ROWS(Table1[]), INDEX(Table1[Life Stage], ROW()), INDEX(Table2[Life Stage], ROW()-ROWS(Table1[])))</f>
        <v>Juvenile</v>
      </c>
      <c r="L1624" s="50" cm="1">
        <f t="array" ref="L1624">IF(ROW()&lt;=ROWS(Table1[]), INDEX(Table1[SalvageSum], ROW()), INDEX(Table2[SalvageSum], ROW()-ROWS(Table1[])))</f>
        <v>0</v>
      </c>
      <c r="M1624" s="50" cm="1">
        <f t="array" ref="M1624">IF(ROW()&lt;=ROWS(Table1[]), INDEX(Table1[ExpSalv], ROW()), INDEX(Table2[ExpSalv], ROW()-ROWS(Table1[])))</f>
        <v>0</v>
      </c>
      <c r="N1624" t="str" cm="1">
        <f t="array" ref="N1624">IF(ROW()&lt;=ROWS(Table1[]), INDEX(Table1[Agency], ROW()), INDEX(Table2[Agency], ROW()-ROWS(Table1[])))</f>
        <v>CDFW</v>
      </c>
      <c r="O1624" t="str" cm="1">
        <f t="array" ref="O1624">IF(ROW()&lt;=ROWS(Table1[]), INDEX(Table1[Notes], ROW()), INDEX(Table2[Comments], ROW()-ROWS(Table1[])))</f>
        <v>NA</v>
      </c>
    </row>
    <row r="1625" spans="1:15" x14ac:dyDescent="0.25">
      <c r="A1625" cm="1">
        <f t="array" ref="A1625">IF(ROW()&lt;=ROWS(Table1[]), INDEX(Table1[SurveyNo], ROW()), INDEX(Table2[SurveyNo], ROW()-ROWS(Table1[])))</f>
        <v>2</v>
      </c>
      <c r="B1625" s="23" cm="1">
        <f t="array" ref="B1625">IF(ROW()&lt;=ROWS(Table1[]), INDEX(Table1[Date], ROW()), INDEX(Table2[Date], ROW()-ROWS(Table1[])))</f>
        <v>45693</v>
      </c>
      <c r="C1625" cm="1">
        <f t="array" ref="C1625">IF(ROW()&lt;=ROWS(Table1[]), INDEX(Table1[SampleID], ROW()), INDEX(Table2[SampleID], ROW()-ROWS(Table1[])))</f>
        <v>0</v>
      </c>
      <c r="D1625" t="str" cm="1">
        <f t="array" ref="D1625">IF(ROW()&lt;=ROWS(Table1[]), INDEX(Table1[Survey], ROW()), INDEX(Table2[Survey], ROW()-ROWS(Table1[])))</f>
        <v>Bay Study</v>
      </c>
      <c r="E1625" cm="1">
        <f t="array" ref="E1625">IF(ROW()&lt;=ROWS(Table1[]), INDEX(Table1[Station Code], ROW()), INDEX(Table2[Station], ROW()-ROWS(Table1[])))</f>
        <v>447</v>
      </c>
      <c r="F1625" t="str" cm="1">
        <f t="array" ref="F1625">IF(ROW()&lt;=ROWS(Table1[]), INDEX(Table1[Region], ROW()), INDEX(Table2[Region], ROW()-ROWS(Table1[])))</f>
        <v>Far West</v>
      </c>
      <c r="G1625" cm="1">
        <f t="array" ref="G1625">IF(ROW()&lt;=ROWS(Table1[]), INDEX(Table1[Subregion], ROW()), INDEX(Table2[Subregion], ROW()-ROWS(Table1[])))</f>
        <v>0</v>
      </c>
      <c r="H1625" t="str" cm="1">
        <f t="array" ref="H1625">IF(ROW()&lt;=ROWS(Table1[]), INDEX(Table1[Stratum], ROW()), INDEX(Table2[Stratum], ROW()-ROWS(Table1[])))</f>
        <v>Western Delta</v>
      </c>
      <c r="I1625" cm="1">
        <f t="array" ref="I1625">IF(ROW()&lt;=ROWS(Table1[]), INDEX(Table1[Fork Length], ROW()), INDEX(Table2[Length], ROW()-ROWS(Table1[])))</f>
        <v>80</v>
      </c>
      <c r="J1625" cm="1">
        <f t="array" ref="J1625">IF(ROW()&lt;=ROWS(Table1[]), INDEX(Table1[Catch], ROW()), INDEX(Table2[Frequency], ROW()-ROWS(Table1[])))</f>
        <v>1</v>
      </c>
      <c r="K1625" t="str" cm="1">
        <f t="array" ref="K1625">IF(ROW()&lt;=ROWS(Table1[]), INDEX(Table1[Life Stage], ROW()), INDEX(Table2[Life Stage], ROW()-ROWS(Table1[])))</f>
        <v>Juvenile</v>
      </c>
      <c r="L1625" s="50" cm="1">
        <f t="array" ref="L1625">IF(ROW()&lt;=ROWS(Table1[]), INDEX(Table1[SalvageSum], ROW()), INDEX(Table2[SalvageSum], ROW()-ROWS(Table1[])))</f>
        <v>0</v>
      </c>
      <c r="M1625" s="50" cm="1">
        <f t="array" ref="M1625">IF(ROW()&lt;=ROWS(Table1[]), INDEX(Table1[ExpSalv], ROW()), INDEX(Table2[ExpSalv], ROW()-ROWS(Table1[])))</f>
        <v>0</v>
      </c>
      <c r="N1625" t="str" cm="1">
        <f t="array" ref="N1625">IF(ROW()&lt;=ROWS(Table1[]), INDEX(Table1[Agency], ROW()), INDEX(Table2[Agency], ROW()-ROWS(Table1[])))</f>
        <v>CDFW</v>
      </c>
      <c r="O1625" t="str" cm="1">
        <f t="array" ref="O1625">IF(ROW()&lt;=ROWS(Table1[]), INDEX(Table1[Notes], ROW()), INDEX(Table2[Comments], ROW()-ROWS(Table1[])))</f>
        <v>NA</v>
      </c>
    </row>
    <row r="1626" spans="1:15" x14ac:dyDescent="0.25">
      <c r="A1626" cm="1">
        <f t="array" ref="A1626">IF(ROW()&lt;=ROWS(Table1[]), INDEX(Table1[SurveyNo], ROW()), INDEX(Table2[SurveyNo], ROW()-ROWS(Table1[])))</f>
        <v>2</v>
      </c>
      <c r="B1626" s="23" cm="1">
        <f t="array" ref="B1626">IF(ROW()&lt;=ROWS(Table1[]), INDEX(Table1[Date], ROW()), INDEX(Table2[Date], ROW()-ROWS(Table1[])))</f>
        <v>45693</v>
      </c>
      <c r="C1626" cm="1">
        <f t="array" ref="C1626">IF(ROW()&lt;=ROWS(Table1[]), INDEX(Table1[SampleID], ROW()), INDEX(Table2[SampleID], ROW()-ROWS(Table1[])))</f>
        <v>0</v>
      </c>
      <c r="D1626" t="str" cm="1">
        <f t="array" ref="D1626">IF(ROW()&lt;=ROWS(Table1[]), INDEX(Table1[Survey], ROW()), INDEX(Table2[Survey], ROW()-ROWS(Table1[])))</f>
        <v>Bay Study</v>
      </c>
      <c r="E1626" cm="1">
        <f t="array" ref="E1626">IF(ROW()&lt;=ROWS(Table1[]), INDEX(Table1[Station Code], ROW()), INDEX(Table2[Station], ROW()-ROWS(Table1[])))</f>
        <v>432</v>
      </c>
      <c r="F1626" t="str" cm="1">
        <f t="array" ref="F1626">IF(ROW()&lt;=ROWS(Table1[]), INDEX(Table1[Region], ROW()), INDEX(Table2[Region], ROW()-ROWS(Table1[])))</f>
        <v>Far West</v>
      </c>
      <c r="G1626" cm="1">
        <f t="array" ref="G1626">IF(ROW()&lt;=ROWS(Table1[]), INDEX(Table1[Subregion], ROW()), INDEX(Table2[Subregion], ROW()-ROWS(Table1[])))</f>
        <v>0</v>
      </c>
      <c r="H1626" t="str" cm="1">
        <f t="array" ref="H1626">IF(ROW()&lt;=ROWS(Table1[]), INDEX(Table1[Stratum], ROW()), INDEX(Table2[Stratum], ROW()-ROWS(Table1[])))</f>
        <v>Suisun Bay</v>
      </c>
      <c r="I1626" cm="1">
        <f t="array" ref="I1626">IF(ROW()&lt;=ROWS(Table1[]), INDEX(Table1[Fork Length], ROW()), INDEX(Table2[Length], ROW()-ROWS(Table1[])))</f>
        <v>81</v>
      </c>
      <c r="J1626" cm="1">
        <f t="array" ref="J1626">IF(ROW()&lt;=ROWS(Table1[]), INDEX(Table1[Catch], ROW()), INDEX(Table2[Frequency], ROW()-ROWS(Table1[])))</f>
        <v>1</v>
      </c>
      <c r="K1626" t="str" cm="1">
        <f t="array" ref="K1626">IF(ROW()&lt;=ROWS(Table1[]), INDEX(Table1[Life Stage], ROW()), INDEX(Table2[Life Stage], ROW()-ROWS(Table1[])))</f>
        <v>Juvenile</v>
      </c>
      <c r="L1626" s="50" cm="1">
        <f t="array" ref="L1626">IF(ROW()&lt;=ROWS(Table1[]), INDEX(Table1[SalvageSum], ROW()), INDEX(Table2[SalvageSum], ROW()-ROWS(Table1[])))</f>
        <v>0</v>
      </c>
      <c r="M1626" s="50" cm="1">
        <f t="array" ref="M1626">IF(ROW()&lt;=ROWS(Table1[]), INDEX(Table1[ExpSalv], ROW()), INDEX(Table2[ExpSalv], ROW()-ROWS(Table1[])))</f>
        <v>0</v>
      </c>
      <c r="N1626" t="str" cm="1">
        <f t="array" ref="N1626">IF(ROW()&lt;=ROWS(Table1[]), INDEX(Table1[Agency], ROW()), INDEX(Table2[Agency], ROW()-ROWS(Table1[])))</f>
        <v>CDFW</v>
      </c>
      <c r="O1626" t="str" cm="1">
        <f t="array" ref="O1626">IF(ROW()&lt;=ROWS(Table1[]), INDEX(Table1[Notes], ROW()), INDEX(Table2[Comments], ROW()-ROWS(Table1[])))</f>
        <v>NA</v>
      </c>
    </row>
    <row r="1627" spans="1:15" x14ac:dyDescent="0.25">
      <c r="A1627" cm="1">
        <f t="array" ref="A1627">IF(ROW()&lt;=ROWS(Table1[]), INDEX(Table1[SurveyNo], ROW()), INDEX(Table2[SurveyNo], ROW()-ROWS(Table1[])))</f>
        <v>2</v>
      </c>
      <c r="B1627" s="23" cm="1">
        <f t="array" ref="B1627">IF(ROW()&lt;=ROWS(Table1[]), INDEX(Table1[Date], ROW()), INDEX(Table2[Date], ROW()-ROWS(Table1[])))</f>
        <v>45693</v>
      </c>
      <c r="C1627" cm="1">
        <f t="array" ref="C1627">IF(ROW()&lt;=ROWS(Table1[]), INDEX(Table1[SampleID], ROW()), INDEX(Table2[SampleID], ROW()-ROWS(Table1[])))</f>
        <v>0</v>
      </c>
      <c r="D1627" t="str" cm="1">
        <f t="array" ref="D1627">IF(ROW()&lt;=ROWS(Table1[]), INDEX(Table1[Survey], ROW()), INDEX(Table2[Survey], ROW()-ROWS(Table1[])))</f>
        <v>Bay Study</v>
      </c>
      <c r="E1627" cm="1">
        <f t="array" ref="E1627">IF(ROW()&lt;=ROWS(Table1[]), INDEX(Table1[Station Code], ROW()), INDEX(Table2[Station], ROW()-ROWS(Table1[])))</f>
        <v>432</v>
      </c>
      <c r="F1627" t="str" cm="1">
        <f t="array" ref="F1627">IF(ROW()&lt;=ROWS(Table1[]), INDEX(Table1[Region], ROW()), INDEX(Table2[Region], ROW()-ROWS(Table1[])))</f>
        <v>Far West</v>
      </c>
      <c r="G1627" cm="1">
        <f t="array" ref="G1627">IF(ROW()&lt;=ROWS(Table1[]), INDEX(Table1[Subregion], ROW()), INDEX(Table2[Subregion], ROW()-ROWS(Table1[])))</f>
        <v>0</v>
      </c>
      <c r="H1627" t="str" cm="1">
        <f t="array" ref="H1627">IF(ROW()&lt;=ROWS(Table1[]), INDEX(Table1[Stratum], ROW()), INDEX(Table2[Stratum], ROW()-ROWS(Table1[])))</f>
        <v>Suisun Bay</v>
      </c>
      <c r="I1627" cm="1">
        <f t="array" ref="I1627">IF(ROW()&lt;=ROWS(Table1[]), INDEX(Table1[Fork Length], ROW()), INDEX(Table2[Length], ROW()-ROWS(Table1[])))</f>
        <v>79</v>
      </c>
      <c r="J1627" cm="1">
        <f t="array" ref="J1627">IF(ROW()&lt;=ROWS(Table1[]), INDEX(Table1[Catch], ROW()), INDEX(Table2[Frequency], ROW()-ROWS(Table1[])))</f>
        <v>1</v>
      </c>
      <c r="K1627" t="str" cm="1">
        <f t="array" ref="K1627">IF(ROW()&lt;=ROWS(Table1[]), INDEX(Table1[Life Stage], ROW()), INDEX(Table2[Life Stage], ROW()-ROWS(Table1[])))</f>
        <v>Juvenile</v>
      </c>
      <c r="L1627" s="50" cm="1">
        <f t="array" ref="L1627">IF(ROW()&lt;=ROWS(Table1[]), INDEX(Table1[SalvageSum], ROW()), INDEX(Table2[SalvageSum], ROW()-ROWS(Table1[])))</f>
        <v>0</v>
      </c>
      <c r="M1627" s="50" cm="1">
        <f t="array" ref="M1627">IF(ROW()&lt;=ROWS(Table1[]), INDEX(Table1[ExpSalv], ROW()), INDEX(Table2[ExpSalv], ROW()-ROWS(Table1[])))</f>
        <v>0</v>
      </c>
      <c r="N1627" t="str" cm="1">
        <f t="array" ref="N1627">IF(ROW()&lt;=ROWS(Table1[]), INDEX(Table1[Agency], ROW()), INDEX(Table2[Agency], ROW()-ROWS(Table1[])))</f>
        <v>CDFW</v>
      </c>
      <c r="O1627" t="str" cm="1">
        <f t="array" ref="O1627">IF(ROW()&lt;=ROWS(Table1[]), INDEX(Table1[Notes], ROW()), INDEX(Table2[Comments], ROW()-ROWS(Table1[])))</f>
        <v>NA</v>
      </c>
    </row>
    <row r="1628" spans="1:15" x14ac:dyDescent="0.25">
      <c r="A1628" cm="1">
        <f t="array" ref="A1628">IF(ROW()&lt;=ROWS(Table1[]), INDEX(Table1[SurveyNo], ROW()), INDEX(Table2[SurveyNo], ROW()-ROWS(Table1[])))</f>
        <v>2</v>
      </c>
      <c r="B1628" s="23" cm="1">
        <f t="array" ref="B1628">IF(ROW()&lt;=ROWS(Table1[]), INDEX(Table1[Date], ROW()), INDEX(Table2[Date], ROW()-ROWS(Table1[])))</f>
        <v>45693</v>
      </c>
      <c r="C1628" cm="1">
        <f t="array" ref="C1628">IF(ROW()&lt;=ROWS(Table1[]), INDEX(Table1[SampleID], ROW()), INDEX(Table2[SampleID], ROW()-ROWS(Table1[])))</f>
        <v>0</v>
      </c>
      <c r="D1628" t="str" cm="1">
        <f t="array" ref="D1628">IF(ROW()&lt;=ROWS(Table1[]), INDEX(Table1[Survey], ROW()), INDEX(Table2[Survey], ROW()-ROWS(Table1[])))</f>
        <v>Bay Study</v>
      </c>
      <c r="E1628" cm="1">
        <f t="array" ref="E1628">IF(ROW()&lt;=ROWS(Table1[]), INDEX(Table1[Station Code], ROW()), INDEX(Table2[Station], ROW()-ROWS(Table1[])))</f>
        <v>432</v>
      </c>
      <c r="F1628" t="str" cm="1">
        <f t="array" ref="F1628">IF(ROW()&lt;=ROWS(Table1[]), INDEX(Table1[Region], ROW()), INDEX(Table2[Region], ROW()-ROWS(Table1[])))</f>
        <v>Far West</v>
      </c>
      <c r="G1628" cm="1">
        <f t="array" ref="G1628">IF(ROW()&lt;=ROWS(Table1[]), INDEX(Table1[Subregion], ROW()), INDEX(Table2[Subregion], ROW()-ROWS(Table1[])))</f>
        <v>0</v>
      </c>
      <c r="H1628" t="str" cm="1">
        <f t="array" ref="H1628">IF(ROW()&lt;=ROWS(Table1[]), INDEX(Table1[Stratum], ROW()), INDEX(Table2[Stratum], ROW()-ROWS(Table1[])))</f>
        <v>Suisun Bay</v>
      </c>
      <c r="I1628" cm="1">
        <f t="array" ref="I1628">IF(ROW()&lt;=ROWS(Table1[]), INDEX(Table1[Fork Length], ROW()), INDEX(Table2[Length], ROW()-ROWS(Table1[])))</f>
        <v>77</v>
      </c>
      <c r="J1628" cm="1">
        <f t="array" ref="J1628">IF(ROW()&lt;=ROWS(Table1[]), INDEX(Table1[Catch], ROW()), INDEX(Table2[Frequency], ROW()-ROWS(Table1[])))</f>
        <v>1</v>
      </c>
      <c r="K1628" t="str" cm="1">
        <f t="array" ref="K1628">IF(ROW()&lt;=ROWS(Table1[]), INDEX(Table1[Life Stage], ROW()), INDEX(Table2[Life Stage], ROW()-ROWS(Table1[])))</f>
        <v>Juvenile</v>
      </c>
      <c r="L1628" s="50" cm="1">
        <f t="array" ref="L1628">IF(ROW()&lt;=ROWS(Table1[]), INDEX(Table1[SalvageSum], ROW()), INDEX(Table2[SalvageSum], ROW()-ROWS(Table1[])))</f>
        <v>0</v>
      </c>
      <c r="M1628" s="50" cm="1">
        <f t="array" ref="M1628">IF(ROW()&lt;=ROWS(Table1[]), INDEX(Table1[ExpSalv], ROW()), INDEX(Table2[ExpSalv], ROW()-ROWS(Table1[])))</f>
        <v>0</v>
      </c>
      <c r="N1628" t="str" cm="1">
        <f t="array" ref="N1628">IF(ROW()&lt;=ROWS(Table1[]), INDEX(Table1[Agency], ROW()), INDEX(Table2[Agency], ROW()-ROWS(Table1[])))</f>
        <v>CDFW</v>
      </c>
      <c r="O1628" t="str" cm="1">
        <f t="array" ref="O1628">IF(ROW()&lt;=ROWS(Table1[]), INDEX(Table1[Notes], ROW()), INDEX(Table2[Comments], ROW()-ROWS(Table1[])))</f>
        <v>NA</v>
      </c>
    </row>
    <row r="1629" spans="1:15" x14ac:dyDescent="0.25">
      <c r="A1629" cm="1">
        <f t="array" ref="A1629">IF(ROW()&lt;=ROWS(Table1[]), INDEX(Table1[SurveyNo], ROW()), INDEX(Table2[SurveyNo], ROW()-ROWS(Table1[])))</f>
        <v>2</v>
      </c>
      <c r="B1629" s="23" cm="1">
        <f t="array" ref="B1629">IF(ROW()&lt;=ROWS(Table1[]), INDEX(Table1[Date], ROW()), INDEX(Table2[Date], ROW()-ROWS(Table1[])))</f>
        <v>45693</v>
      </c>
      <c r="C1629" cm="1">
        <f t="array" ref="C1629">IF(ROW()&lt;=ROWS(Table1[]), INDEX(Table1[SampleID], ROW()), INDEX(Table2[SampleID], ROW()-ROWS(Table1[])))</f>
        <v>0</v>
      </c>
      <c r="D1629" t="str" cm="1">
        <f t="array" ref="D1629">IF(ROW()&lt;=ROWS(Table1[]), INDEX(Table1[Survey], ROW()), INDEX(Table2[Survey], ROW()-ROWS(Table1[])))</f>
        <v>Bay Study</v>
      </c>
      <c r="E1629" cm="1">
        <f t="array" ref="E1629">IF(ROW()&lt;=ROWS(Table1[]), INDEX(Table1[Station Code], ROW()), INDEX(Table2[Station], ROW()-ROWS(Table1[])))</f>
        <v>432</v>
      </c>
      <c r="F1629" t="str" cm="1">
        <f t="array" ref="F1629">IF(ROW()&lt;=ROWS(Table1[]), INDEX(Table1[Region], ROW()), INDEX(Table2[Region], ROW()-ROWS(Table1[])))</f>
        <v>Far West</v>
      </c>
      <c r="G1629" cm="1">
        <f t="array" ref="G1629">IF(ROW()&lt;=ROWS(Table1[]), INDEX(Table1[Subregion], ROW()), INDEX(Table2[Subregion], ROW()-ROWS(Table1[])))</f>
        <v>0</v>
      </c>
      <c r="H1629" t="str" cm="1">
        <f t="array" ref="H1629">IF(ROW()&lt;=ROWS(Table1[]), INDEX(Table1[Stratum], ROW()), INDEX(Table2[Stratum], ROW()-ROWS(Table1[])))</f>
        <v>Suisun Bay</v>
      </c>
      <c r="I1629" cm="1">
        <f t="array" ref="I1629">IF(ROW()&lt;=ROWS(Table1[]), INDEX(Table1[Fork Length], ROW()), INDEX(Table2[Length], ROW()-ROWS(Table1[])))</f>
        <v>73</v>
      </c>
      <c r="J1629" cm="1">
        <f t="array" ref="J1629">IF(ROW()&lt;=ROWS(Table1[]), INDEX(Table1[Catch], ROW()), INDEX(Table2[Frequency], ROW()-ROWS(Table1[])))</f>
        <v>1</v>
      </c>
      <c r="K1629" t="str" cm="1">
        <f t="array" ref="K1629">IF(ROW()&lt;=ROWS(Table1[]), INDEX(Table1[Life Stage], ROW()), INDEX(Table2[Life Stage], ROW()-ROWS(Table1[])))</f>
        <v>Juvenile</v>
      </c>
      <c r="L1629" s="50" cm="1">
        <f t="array" ref="L1629">IF(ROW()&lt;=ROWS(Table1[]), INDEX(Table1[SalvageSum], ROW()), INDEX(Table2[SalvageSum], ROW()-ROWS(Table1[])))</f>
        <v>0</v>
      </c>
      <c r="M1629" s="50" cm="1">
        <f t="array" ref="M1629">IF(ROW()&lt;=ROWS(Table1[]), INDEX(Table1[ExpSalv], ROW()), INDEX(Table2[ExpSalv], ROW()-ROWS(Table1[])))</f>
        <v>0</v>
      </c>
      <c r="N1629" t="str" cm="1">
        <f t="array" ref="N1629">IF(ROW()&lt;=ROWS(Table1[]), INDEX(Table1[Agency], ROW()), INDEX(Table2[Agency], ROW()-ROWS(Table1[])))</f>
        <v>CDFW</v>
      </c>
      <c r="O1629" t="str" cm="1">
        <f t="array" ref="O1629">IF(ROW()&lt;=ROWS(Table1[]), INDEX(Table1[Notes], ROW()), INDEX(Table2[Comments], ROW()-ROWS(Table1[])))</f>
        <v>NA</v>
      </c>
    </row>
    <row r="1630" spans="1:15" x14ac:dyDescent="0.25">
      <c r="A1630" cm="1">
        <f t="array" ref="A1630">IF(ROW()&lt;=ROWS(Table1[]), INDEX(Table1[SurveyNo], ROW()), INDEX(Table2[SurveyNo], ROW()-ROWS(Table1[])))</f>
        <v>2</v>
      </c>
      <c r="B1630" s="23" cm="1">
        <f t="array" ref="B1630">IF(ROW()&lt;=ROWS(Table1[]), INDEX(Table1[Date], ROW()), INDEX(Table2[Date], ROW()-ROWS(Table1[])))</f>
        <v>45693</v>
      </c>
      <c r="C1630" cm="1">
        <f t="array" ref="C1630">IF(ROW()&lt;=ROWS(Table1[]), INDEX(Table1[SampleID], ROW()), INDEX(Table2[SampleID], ROW()-ROWS(Table1[])))</f>
        <v>0</v>
      </c>
      <c r="D1630" t="str" cm="1">
        <f t="array" ref="D1630">IF(ROW()&lt;=ROWS(Table1[]), INDEX(Table1[Survey], ROW()), INDEX(Table2[Survey], ROW()-ROWS(Table1[])))</f>
        <v>Bay Study</v>
      </c>
      <c r="E1630" cm="1">
        <f t="array" ref="E1630">IF(ROW()&lt;=ROWS(Table1[]), INDEX(Table1[Station Code], ROW()), INDEX(Table2[Station], ROW()-ROWS(Table1[])))</f>
        <v>432</v>
      </c>
      <c r="F1630" t="str" cm="1">
        <f t="array" ref="F1630">IF(ROW()&lt;=ROWS(Table1[]), INDEX(Table1[Region], ROW()), INDEX(Table2[Region], ROW()-ROWS(Table1[])))</f>
        <v>Far West</v>
      </c>
      <c r="G1630" cm="1">
        <f t="array" ref="G1630">IF(ROW()&lt;=ROWS(Table1[]), INDEX(Table1[Subregion], ROW()), INDEX(Table2[Subregion], ROW()-ROWS(Table1[])))</f>
        <v>0</v>
      </c>
      <c r="H1630" t="str" cm="1">
        <f t="array" ref="H1630">IF(ROW()&lt;=ROWS(Table1[]), INDEX(Table1[Stratum], ROW()), INDEX(Table2[Stratum], ROW()-ROWS(Table1[])))</f>
        <v>Suisun Bay</v>
      </c>
      <c r="I1630" cm="1">
        <f t="array" ref="I1630">IF(ROW()&lt;=ROWS(Table1[]), INDEX(Table1[Fork Length], ROW()), INDEX(Table2[Length], ROW()-ROWS(Table1[])))</f>
        <v>72</v>
      </c>
      <c r="J1630" cm="1">
        <f t="array" ref="J1630">IF(ROW()&lt;=ROWS(Table1[]), INDEX(Table1[Catch], ROW()), INDEX(Table2[Frequency], ROW()-ROWS(Table1[])))</f>
        <v>1</v>
      </c>
      <c r="K1630" t="str" cm="1">
        <f t="array" ref="K1630">IF(ROW()&lt;=ROWS(Table1[]), INDEX(Table1[Life Stage], ROW()), INDEX(Table2[Life Stage], ROW()-ROWS(Table1[])))</f>
        <v>Juvenile</v>
      </c>
      <c r="L1630" s="50" cm="1">
        <f t="array" ref="L1630">IF(ROW()&lt;=ROWS(Table1[]), INDEX(Table1[SalvageSum], ROW()), INDEX(Table2[SalvageSum], ROW()-ROWS(Table1[])))</f>
        <v>0</v>
      </c>
      <c r="M1630" s="50" cm="1">
        <f t="array" ref="M1630">IF(ROW()&lt;=ROWS(Table1[]), INDEX(Table1[ExpSalv], ROW()), INDEX(Table2[ExpSalv], ROW()-ROWS(Table1[])))</f>
        <v>0</v>
      </c>
      <c r="N1630" t="str" cm="1">
        <f t="array" ref="N1630">IF(ROW()&lt;=ROWS(Table1[]), INDEX(Table1[Agency], ROW()), INDEX(Table2[Agency], ROW()-ROWS(Table1[])))</f>
        <v>CDFW</v>
      </c>
      <c r="O1630" t="str" cm="1">
        <f t="array" ref="O1630">IF(ROW()&lt;=ROWS(Table1[]), INDEX(Table1[Notes], ROW()), INDEX(Table2[Comments], ROW()-ROWS(Table1[])))</f>
        <v>NA</v>
      </c>
    </row>
    <row r="1631" spans="1:15" x14ac:dyDescent="0.25">
      <c r="A1631" cm="1">
        <f t="array" ref="A1631">IF(ROW()&lt;=ROWS(Table1[]), INDEX(Table1[SurveyNo], ROW()), INDEX(Table2[SurveyNo], ROW()-ROWS(Table1[])))</f>
        <v>2</v>
      </c>
      <c r="B1631" s="23" cm="1">
        <f t="array" ref="B1631">IF(ROW()&lt;=ROWS(Table1[]), INDEX(Table1[Date], ROW()), INDEX(Table2[Date], ROW()-ROWS(Table1[])))</f>
        <v>45693</v>
      </c>
      <c r="C1631" cm="1">
        <f t="array" ref="C1631">IF(ROW()&lt;=ROWS(Table1[]), INDEX(Table1[SampleID], ROW()), INDEX(Table2[SampleID], ROW()-ROWS(Table1[])))</f>
        <v>0</v>
      </c>
      <c r="D1631" t="str" cm="1">
        <f t="array" ref="D1631">IF(ROW()&lt;=ROWS(Table1[]), INDEX(Table1[Survey], ROW()), INDEX(Table2[Survey], ROW()-ROWS(Table1[])))</f>
        <v>Bay Study</v>
      </c>
      <c r="E1631" cm="1">
        <f t="array" ref="E1631">IF(ROW()&lt;=ROWS(Table1[]), INDEX(Table1[Station Code], ROW()), INDEX(Table2[Station], ROW()-ROWS(Table1[])))</f>
        <v>430</v>
      </c>
      <c r="F1631" t="str" cm="1">
        <f t="array" ref="F1631">IF(ROW()&lt;=ROWS(Table1[]), INDEX(Table1[Region], ROW()), INDEX(Table2[Region], ROW()-ROWS(Table1[])))</f>
        <v>West</v>
      </c>
      <c r="G1631" cm="1">
        <f t="array" ref="G1631">IF(ROW()&lt;=ROWS(Table1[]), INDEX(Table1[Subregion], ROW()), INDEX(Table2[Subregion], ROW()-ROWS(Table1[])))</f>
        <v>0</v>
      </c>
      <c r="H1631" t="str" cm="1">
        <f t="array" ref="H1631">IF(ROW()&lt;=ROWS(Table1[]), INDEX(Table1[Stratum], ROW()), INDEX(Table2[Stratum], ROW()-ROWS(Table1[])))</f>
        <v>Suisun Marsh</v>
      </c>
      <c r="I1631" cm="1">
        <f t="array" ref="I1631">IF(ROW()&lt;=ROWS(Table1[]), INDEX(Table1[Fork Length], ROW()), INDEX(Table2[Length], ROW()-ROWS(Table1[])))</f>
        <v>79</v>
      </c>
      <c r="J1631" cm="1">
        <f t="array" ref="J1631">IF(ROW()&lt;=ROWS(Table1[]), INDEX(Table1[Catch], ROW()), INDEX(Table2[Frequency], ROW()-ROWS(Table1[])))</f>
        <v>1</v>
      </c>
      <c r="K1631" t="str" cm="1">
        <f t="array" ref="K1631">IF(ROW()&lt;=ROWS(Table1[]), INDEX(Table1[Life Stage], ROW()), INDEX(Table2[Life Stage], ROW()-ROWS(Table1[])))</f>
        <v>Juvenile</v>
      </c>
      <c r="L1631" s="50" cm="1">
        <f t="array" ref="L1631">IF(ROW()&lt;=ROWS(Table1[]), INDEX(Table1[SalvageSum], ROW()), INDEX(Table2[SalvageSum], ROW()-ROWS(Table1[])))</f>
        <v>0</v>
      </c>
      <c r="M1631" s="50" cm="1">
        <f t="array" ref="M1631">IF(ROW()&lt;=ROWS(Table1[]), INDEX(Table1[ExpSalv], ROW()), INDEX(Table2[ExpSalv], ROW()-ROWS(Table1[])))</f>
        <v>0</v>
      </c>
      <c r="N1631" t="str" cm="1">
        <f t="array" ref="N1631">IF(ROW()&lt;=ROWS(Table1[]), INDEX(Table1[Agency], ROW()), INDEX(Table2[Agency], ROW()-ROWS(Table1[])))</f>
        <v>CDFW</v>
      </c>
      <c r="O1631" t="str" cm="1">
        <f t="array" ref="O1631">IF(ROW()&lt;=ROWS(Table1[]), INDEX(Table1[Notes], ROW()), INDEX(Table2[Comments], ROW()-ROWS(Table1[])))</f>
        <v>NA</v>
      </c>
    </row>
    <row r="1632" spans="1:15" x14ac:dyDescent="0.25">
      <c r="A1632" cm="1">
        <f t="array" ref="A1632">IF(ROW()&lt;=ROWS(Table1[]), INDEX(Table1[SurveyNo], ROW()), INDEX(Table2[SurveyNo], ROW()-ROWS(Table1[])))</f>
        <v>2</v>
      </c>
      <c r="B1632" s="23" cm="1">
        <f t="array" ref="B1632">IF(ROW()&lt;=ROWS(Table1[]), INDEX(Table1[Date], ROW()), INDEX(Table2[Date], ROW()-ROWS(Table1[])))</f>
        <v>45693</v>
      </c>
      <c r="C1632" cm="1">
        <f t="array" ref="C1632">IF(ROW()&lt;=ROWS(Table1[]), INDEX(Table1[SampleID], ROW()), INDEX(Table2[SampleID], ROW()-ROWS(Table1[])))</f>
        <v>0</v>
      </c>
      <c r="D1632" t="str" cm="1">
        <f t="array" ref="D1632">IF(ROW()&lt;=ROWS(Table1[]), INDEX(Table1[Survey], ROW()), INDEX(Table2[Survey], ROW()-ROWS(Table1[])))</f>
        <v>Bay Study</v>
      </c>
      <c r="E1632" cm="1">
        <f t="array" ref="E1632">IF(ROW()&lt;=ROWS(Table1[]), INDEX(Table1[Station Code], ROW()), INDEX(Table2[Station], ROW()-ROWS(Table1[])))</f>
        <v>430</v>
      </c>
      <c r="F1632" t="str" cm="1">
        <f t="array" ref="F1632">IF(ROW()&lt;=ROWS(Table1[]), INDEX(Table1[Region], ROW()), INDEX(Table2[Region], ROW()-ROWS(Table1[])))</f>
        <v>West</v>
      </c>
      <c r="G1632" cm="1">
        <f t="array" ref="G1632">IF(ROW()&lt;=ROWS(Table1[]), INDEX(Table1[Subregion], ROW()), INDEX(Table2[Subregion], ROW()-ROWS(Table1[])))</f>
        <v>0</v>
      </c>
      <c r="H1632" t="str" cm="1">
        <f t="array" ref="H1632">IF(ROW()&lt;=ROWS(Table1[]), INDEX(Table1[Stratum], ROW()), INDEX(Table2[Stratum], ROW()-ROWS(Table1[])))</f>
        <v>Suisun Marsh</v>
      </c>
      <c r="I1632" cm="1">
        <f t="array" ref="I1632">IF(ROW()&lt;=ROWS(Table1[]), INDEX(Table1[Fork Length], ROW()), INDEX(Table2[Length], ROW()-ROWS(Table1[])))</f>
        <v>78</v>
      </c>
      <c r="J1632" cm="1">
        <f t="array" ref="J1632">IF(ROW()&lt;=ROWS(Table1[]), INDEX(Table1[Catch], ROW()), INDEX(Table2[Frequency], ROW()-ROWS(Table1[])))</f>
        <v>1</v>
      </c>
      <c r="K1632" t="str" cm="1">
        <f t="array" ref="K1632">IF(ROW()&lt;=ROWS(Table1[]), INDEX(Table1[Life Stage], ROW()), INDEX(Table2[Life Stage], ROW()-ROWS(Table1[])))</f>
        <v>Juvenile</v>
      </c>
      <c r="L1632" s="50" cm="1">
        <f t="array" ref="L1632">IF(ROW()&lt;=ROWS(Table1[]), INDEX(Table1[SalvageSum], ROW()), INDEX(Table2[SalvageSum], ROW()-ROWS(Table1[])))</f>
        <v>0</v>
      </c>
      <c r="M1632" s="50" cm="1">
        <f t="array" ref="M1632">IF(ROW()&lt;=ROWS(Table1[]), INDEX(Table1[ExpSalv], ROW()), INDEX(Table2[ExpSalv], ROW()-ROWS(Table1[])))</f>
        <v>0</v>
      </c>
      <c r="N1632" t="str" cm="1">
        <f t="array" ref="N1632">IF(ROW()&lt;=ROWS(Table1[]), INDEX(Table1[Agency], ROW()), INDEX(Table2[Agency], ROW()-ROWS(Table1[])))</f>
        <v>CDFW</v>
      </c>
      <c r="O1632" t="str" cm="1">
        <f t="array" ref="O1632">IF(ROW()&lt;=ROWS(Table1[]), INDEX(Table1[Notes], ROW()), INDEX(Table2[Comments], ROW()-ROWS(Table1[])))</f>
        <v>NA</v>
      </c>
    </row>
    <row r="1633" spans="1:15" x14ac:dyDescent="0.25">
      <c r="A1633" cm="1">
        <f t="array" ref="A1633">IF(ROW()&lt;=ROWS(Table1[]), INDEX(Table1[SurveyNo], ROW()), INDEX(Table2[SurveyNo], ROW()-ROWS(Table1[])))</f>
        <v>2</v>
      </c>
      <c r="B1633" s="23" cm="1">
        <f t="array" ref="B1633">IF(ROW()&lt;=ROWS(Table1[]), INDEX(Table1[Date], ROW()), INDEX(Table2[Date], ROW()-ROWS(Table1[])))</f>
        <v>45693</v>
      </c>
      <c r="C1633" cm="1">
        <f t="array" ref="C1633">IF(ROW()&lt;=ROWS(Table1[]), INDEX(Table1[SampleID], ROW()), INDEX(Table2[SampleID], ROW()-ROWS(Table1[])))</f>
        <v>0</v>
      </c>
      <c r="D1633" t="str" cm="1">
        <f t="array" ref="D1633">IF(ROW()&lt;=ROWS(Table1[]), INDEX(Table1[Survey], ROW()), INDEX(Table2[Survey], ROW()-ROWS(Table1[])))</f>
        <v>Bay Study</v>
      </c>
      <c r="E1633" cm="1">
        <f t="array" ref="E1633">IF(ROW()&lt;=ROWS(Table1[]), INDEX(Table1[Station Code], ROW()), INDEX(Table2[Station], ROW()-ROWS(Table1[])))</f>
        <v>429</v>
      </c>
      <c r="F1633" t="str" cm="1">
        <f t="array" ref="F1633">IF(ROW()&lt;=ROWS(Table1[]), INDEX(Table1[Region], ROW()), INDEX(Table2[Region], ROW()-ROWS(Table1[])))</f>
        <v>Far West</v>
      </c>
      <c r="G1633" cm="1">
        <f t="array" ref="G1633">IF(ROW()&lt;=ROWS(Table1[]), INDEX(Table1[Subregion], ROW()), INDEX(Table2[Subregion], ROW()-ROWS(Table1[])))</f>
        <v>0</v>
      </c>
      <c r="H1633" t="str" cm="1">
        <f t="array" ref="H1633">IF(ROW()&lt;=ROWS(Table1[]), INDEX(Table1[Stratum], ROW()), INDEX(Table2[Stratum], ROW()-ROWS(Table1[])))</f>
        <v>Suisun Bay</v>
      </c>
      <c r="I1633" cm="1">
        <f t="array" ref="I1633">IF(ROW()&lt;=ROWS(Table1[]), INDEX(Table1[Fork Length], ROW()), INDEX(Table2[Length], ROW()-ROWS(Table1[])))</f>
        <v>101</v>
      </c>
      <c r="J1633" cm="1">
        <f t="array" ref="J1633">IF(ROW()&lt;=ROWS(Table1[]), INDEX(Table1[Catch], ROW()), INDEX(Table2[Frequency], ROW()-ROWS(Table1[])))</f>
        <v>1</v>
      </c>
      <c r="K1633" t="str" cm="1">
        <f t="array" ref="K1633">IF(ROW()&lt;=ROWS(Table1[]), INDEX(Table1[Life Stage], ROW()), INDEX(Table2[Life Stage], ROW()-ROWS(Table1[])))</f>
        <v>Adult</v>
      </c>
      <c r="L1633" s="50" cm="1">
        <f t="array" ref="L1633">IF(ROW()&lt;=ROWS(Table1[]), INDEX(Table1[SalvageSum], ROW()), INDEX(Table2[SalvageSum], ROW()-ROWS(Table1[])))</f>
        <v>0</v>
      </c>
      <c r="M1633" s="50" cm="1">
        <f t="array" ref="M1633">IF(ROW()&lt;=ROWS(Table1[]), INDEX(Table1[ExpSalv], ROW()), INDEX(Table2[ExpSalv], ROW()-ROWS(Table1[])))</f>
        <v>0</v>
      </c>
      <c r="N1633" t="str" cm="1">
        <f t="array" ref="N1633">IF(ROW()&lt;=ROWS(Table1[]), INDEX(Table1[Agency], ROW()), INDEX(Table2[Agency], ROW()-ROWS(Table1[])))</f>
        <v>CDFW</v>
      </c>
      <c r="O1633" t="str" cm="1">
        <f t="array" ref="O1633">IF(ROW()&lt;=ROWS(Table1[]), INDEX(Table1[Notes], ROW()), INDEX(Table2[Comments], ROW()-ROWS(Table1[])))</f>
        <v>NA</v>
      </c>
    </row>
    <row r="1634" spans="1:15" x14ac:dyDescent="0.25">
      <c r="A1634" cm="1">
        <f t="array" ref="A1634">IF(ROW()&lt;=ROWS(Table1[]), INDEX(Table1[SurveyNo], ROW()), INDEX(Table2[SurveyNo], ROW()-ROWS(Table1[])))</f>
        <v>2</v>
      </c>
      <c r="B1634" s="23" cm="1">
        <f t="array" ref="B1634">IF(ROW()&lt;=ROWS(Table1[]), INDEX(Table1[Date], ROW()), INDEX(Table2[Date], ROW()-ROWS(Table1[])))</f>
        <v>45693</v>
      </c>
      <c r="C1634" cm="1">
        <f t="array" ref="C1634">IF(ROW()&lt;=ROWS(Table1[]), INDEX(Table1[SampleID], ROW()), INDEX(Table2[SampleID], ROW()-ROWS(Table1[])))</f>
        <v>0</v>
      </c>
      <c r="D1634" t="str" cm="1">
        <f t="array" ref="D1634">IF(ROW()&lt;=ROWS(Table1[]), INDEX(Table1[Survey], ROW()), INDEX(Table2[Survey], ROW()-ROWS(Table1[])))</f>
        <v>Bay Study</v>
      </c>
      <c r="E1634" cm="1">
        <f t="array" ref="E1634">IF(ROW()&lt;=ROWS(Table1[]), INDEX(Table1[Station Code], ROW()), INDEX(Table2[Station], ROW()-ROWS(Table1[])))</f>
        <v>429</v>
      </c>
      <c r="F1634" t="str" cm="1">
        <f t="array" ref="F1634">IF(ROW()&lt;=ROWS(Table1[]), INDEX(Table1[Region], ROW()), INDEX(Table2[Region], ROW()-ROWS(Table1[])))</f>
        <v>Far West</v>
      </c>
      <c r="G1634" cm="1">
        <f t="array" ref="G1634">IF(ROW()&lt;=ROWS(Table1[]), INDEX(Table1[Subregion], ROW()), INDEX(Table2[Subregion], ROW()-ROWS(Table1[])))</f>
        <v>0</v>
      </c>
      <c r="H1634" t="str" cm="1">
        <f t="array" ref="H1634">IF(ROW()&lt;=ROWS(Table1[]), INDEX(Table1[Stratum], ROW()), INDEX(Table2[Stratum], ROW()-ROWS(Table1[])))</f>
        <v>Suisun Bay</v>
      </c>
      <c r="I1634" cm="1">
        <f t="array" ref="I1634">IF(ROW()&lt;=ROWS(Table1[]), INDEX(Table1[Fork Length], ROW()), INDEX(Table2[Length], ROW()-ROWS(Table1[])))</f>
        <v>90</v>
      </c>
      <c r="J1634" cm="1">
        <f t="array" ref="J1634">IF(ROW()&lt;=ROWS(Table1[]), INDEX(Table1[Catch], ROW()), INDEX(Table2[Frequency], ROW()-ROWS(Table1[])))</f>
        <v>1</v>
      </c>
      <c r="K1634" t="str" cm="1">
        <f t="array" ref="K1634">IF(ROW()&lt;=ROWS(Table1[]), INDEX(Table1[Life Stage], ROW()), INDEX(Table2[Life Stage], ROW()-ROWS(Table1[])))</f>
        <v>Adult</v>
      </c>
      <c r="L1634" s="50" cm="1">
        <f t="array" ref="L1634">IF(ROW()&lt;=ROWS(Table1[]), INDEX(Table1[SalvageSum], ROW()), INDEX(Table2[SalvageSum], ROW()-ROWS(Table1[])))</f>
        <v>0</v>
      </c>
      <c r="M1634" s="50" cm="1">
        <f t="array" ref="M1634">IF(ROW()&lt;=ROWS(Table1[]), INDEX(Table1[ExpSalv], ROW()), INDEX(Table2[ExpSalv], ROW()-ROWS(Table1[])))</f>
        <v>0</v>
      </c>
      <c r="N1634" t="str" cm="1">
        <f t="array" ref="N1634">IF(ROW()&lt;=ROWS(Table1[]), INDEX(Table1[Agency], ROW()), INDEX(Table2[Agency], ROW()-ROWS(Table1[])))</f>
        <v>CDFW</v>
      </c>
      <c r="O1634" t="str" cm="1">
        <f t="array" ref="O1634">IF(ROW()&lt;=ROWS(Table1[]), INDEX(Table1[Notes], ROW()), INDEX(Table2[Comments], ROW()-ROWS(Table1[])))</f>
        <v>NA</v>
      </c>
    </row>
    <row r="1635" spans="1:15" x14ac:dyDescent="0.25">
      <c r="A1635" cm="1">
        <f t="array" ref="A1635">IF(ROW()&lt;=ROWS(Table1[]), INDEX(Table1[SurveyNo], ROW()), INDEX(Table2[SurveyNo], ROW()-ROWS(Table1[])))</f>
        <v>2</v>
      </c>
      <c r="B1635" s="23" cm="1">
        <f t="array" ref="B1635">IF(ROW()&lt;=ROWS(Table1[]), INDEX(Table1[Date], ROW()), INDEX(Table2[Date], ROW()-ROWS(Table1[])))</f>
        <v>45693</v>
      </c>
      <c r="C1635" cm="1">
        <f t="array" ref="C1635">IF(ROW()&lt;=ROWS(Table1[]), INDEX(Table1[SampleID], ROW()), INDEX(Table2[SampleID], ROW()-ROWS(Table1[])))</f>
        <v>0</v>
      </c>
      <c r="D1635" t="str" cm="1">
        <f t="array" ref="D1635">IF(ROW()&lt;=ROWS(Table1[]), INDEX(Table1[Survey], ROW()), INDEX(Table2[Survey], ROW()-ROWS(Table1[])))</f>
        <v>Bay Study</v>
      </c>
      <c r="E1635" cm="1">
        <f t="array" ref="E1635">IF(ROW()&lt;=ROWS(Table1[]), INDEX(Table1[Station Code], ROW()), INDEX(Table2[Station], ROW()-ROWS(Table1[])))</f>
        <v>429</v>
      </c>
      <c r="F1635" t="str" cm="1">
        <f t="array" ref="F1635">IF(ROW()&lt;=ROWS(Table1[]), INDEX(Table1[Region], ROW()), INDEX(Table2[Region], ROW()-ROWS(Table1[])))</f>
        <v>Far West</v>
      </c>
      <c r="G1635" cm="1">
        <f t="array" ref="G1635">IF(ROW()&lt;=ROWS(Table1[]), INDEX(Table1[Subregion], ROW()), INDEX(Table2[Subregion], ROW()-ROWS(Table1[])))</f>
        <v>0</v>
      </c>
      <c r="H1635" t="str" cm="1">
        <f t="array" ref="H1635">IF(ROW()&lt;=ROWS(Table1[]), INDEX(Table1[Stratum], ROW()), INDEX(Table2[Stratum], ROW()-ROWS(Table1[])))</f>
        <v>Suisun Bay</v>
      </c>
      <c r="I1635" cm="1">
        <f t="array" ref="I1635">IF(ROW()&lt;=ROWS(Table1[]), INDEX(Table1[Fork Length], ROW()), INDEX(Table2[Length], ROW()-ROWS(Table1[])))</f>
        <v>87</v>
      </c>
      <c r="J1635" cm="1">
        <f t="array" ref="J1635">IF(ROW()&lt;=ROWS(Table1[]), INDEX(Table1[Catch], ROW()), INDEX(Table2[Frequency], ROW()-ROWS(Table1[])))</f>
        <v>1</v>
      </c>
      <c r="K1635" t="str" cm="1">
        <f t="array" ref="K1635">IF(ROW()&lt;=ROWS(Table1[]), INDEX(Table1[Life Stage], ROW()), INDEX(Table2[Life Stage], ROW()-ROWS(Table1[])))</f>
        <v>Adult</v>
      </c>
      <c r="L1635" s="50" cm="1">
        <f t="array" ref="L1635">IF(ROW()&lt;=ROWS(Table1[]), INDEX(Table1[SalvageSum], ROW()), INDEX(Table2[SalvageSum], ROW()-ROWS(Table1[])))</f>
        <v>0</v>
      </c>
      <c r="M1635" s="50" cm="1">
        <f t="array" ref="M1635">IF(ROW()&lt;=ROWS(Table1[]), INDEX(Table1[ExpSalv], ROW()), INDEX(Table2[ExpSalv], ROW()-ROWS(Table1[])))</f>
        <v>0</v>
      </c>
      <c r="N1635" t="str" cm="1">
        <f t="array" ref="N1635">IF(ROW()&lt;=ROWS(Table1[]), INDEX(Table1[Agency], ROW()), INDEX(Table2[Agency], ROW()-ROWS(Table1[])))</f>
        <v>CDFW</v>
      </c>
      <c r="O1635" t="str" cm="1">
        <f t="array" ref="O1635">IF(ROW()&lt;=ROWS(Table1[]), INDEX(Table1[Notes], ROW()), INDEX(Table2[Comments], ROW()-ROWS(Table1[])))</f>
        <v>NA</v>
      </c>
    </row>
    <row r="1636" spans="1:15" x14ac:dyDescent="0.25">
      <c r="A1636" cm="1">
        <f t="array" ref="A1636">IF(ROW()&lt;=ROWS(Table1[]), INDEX(Table1[SurveyNo], ROW()), INDEX(Table2[SurveyNo], ROW()-ROWS(Table1[])))</f>
        <v>2</v>
      </c>
      <c r="B1636" s="23" cm="1">
        <f t="array" ref="B1636">IF(ROW()&lt;=ROWS(Table1[]), INDEX(Table1[Date], ROW()), INDEX(Table2[Date], ROW()-ROWS(Table1[])))</f>
        <v>45693</v>
      </c>
      <c r="C1636" cm="1">
        <f t="array" ref="C1636">IF(ROW()&lt;=ROWS(Table1[]), INDEX(Table1[SampleID], ROW()), INDEX(Table2[SampleID], ROW()-ROWS(Table1[])))</f>
        <v>0</v>
      </c>
      <c r="D1636" t="str" cm="1">
        <f t="array" ref="D1636">IF(ROW()&lt;=ROWS(Table1[]), INDEX(Table1[Survey], ROW()), INDEX(Table2[Survey], ROW()-ROWS(Table1[])))</f>
        <v>Bay Study</v>
      </c>
      <c r="E1636" cm="1">
        <f t="array" ref="E1636">IF(ROW()&lt;=ROWS(Table1[]), INDEX(Table1[Station Code], ROW()), INDEX(Table2[Station], ROW()-ROWS(Table1[])))</f>
        <v>429</v>
      </c>
      <c r="F1636" t="str" cm="1">
        <f t="array" ref="F1636">IF(ROW()&lt;=ROWS(Table1[]), INDEX(Table1[Region], ROW()), INDEX(Table2[Region], ROW()-ROWS(Table1[])))</f>
        <v>Far West</v>
      </c>
      <c r="G1636" cm="1">
        <f t="array" ref="G1636">IF(ROW()&lt;=ROWS(Table1[]), INDEX(Table1[Subregion], ROW()), INDEX(Table2[Subregion], ROW()-ROWS(Table1[])))</f>
        <v>0</v>
      </c>
      <c r="H1636" t="str" cm="1">
        <f t="array" ref="H1636">IF(ROW()&lt;=ROWS(Table1[]), INDEX(Table1[Stratum], ROW()), INDEX(Table2[Stratum], ROW()-ROWS(Table1[])))</f>
        <v>Suisun Bay</v>
      </c>
      <c r="I1636" cm="1">
        <f t="array" ref="I1636">IF(ROW()&lt;=ROWS(Table1[]), INDEX(Table1[Fork Length], ROW()), INDEX(Table2[Length], ROW()-ROWS(Table1[])))</f>
        <v>86</v>
      </c>
      <c r="J1636" cm="1">
        <f t="array" ref="J1636">IF(ROW()&lt;=ROWS(Table1[]), INDEX(Table1[Catch], ROW()), INDEX(Table2[Frequency], ROW()-ROWS(Table1[])))</f>
        <v>1</v>
      </c>
      <c r="K1636" t="str" cm="1">
        <f t="array" ref="K1636">IF(ROW()&lt;=ROWS(Table1[]), INDEX(Table1[Life Stage], ROW()), INDEX(Table2[Life Stage], ROW()-ROWS(Table1[])))</f>
        <v>Adult</v>
      </c>
      <c r="L1636" s="50" cm="1">
        <f t="array" ref="L1636">IF(ROW()&lt;=ROWS(Table1[]), INDEX(Table1[SalvageSum], ROW()), INDEX(Table2[SalvageSum], ROW()-ROWS(Table1[])))</f>
        <v>0</v>
      </c>
      <c r="M1636" s="50" cm="1">
        <f t="array" ref="M1636">IF(ROW()&lt;=ROWS(Table1[]), INDEX(Table1[ExpSalv], ROW()), INDEX(Table2[ExpSalv], ROW()-ROWS(Table1[])))</f>
        <v>0</v>
      </c>
      <c r="N1636" t="str" cm="1">
        <f t="array" ref="N1636">IF(ROW()&lt;=ROWS(Table1[]), INDEX(Table1[Agency], ROW()), INDEX(Table2[Agency], ROW()-ROWS(Table1[])))</f>
        <v>CDFW</v>
      </c>
      <c r="O1636" t="str" cm="1">
        <f t="array" ref="O1636">IF(ROW()&lt;=ROWS(Table1[]), INDEX(Table1[Notes], ROW()), INDEX(Table2[Comments], ROW()-ROWS(Table1[])))</f>
        <v>NA</v>
      </c>
    </row>
    <row r="1637" spans="1:15" x14ac:dyDescent="0.25">
      <c r="A1637" cm="1">
        <f t="array" ref="A1637">IF(ROW()&lt;=ROWS(Table1[]), INDEX(Table1[SurveyNo], ROW()), INDEX(Table2[SurveyNo], ROW()-ROWS(Table1[])))</f>
        <v>2</v>
      </c>
      <c r="B1637" s="23" cm="1">
        <f t="array" ref="B1637">IF(ROW()&lt;=ROWS(Table1[]), INDEX(Table1[Date], ROW()), INDEX(Table2[Date], ROW()-ROWS(Table1[])))</f>
        <v>45693</v>
      </c>
      <c r="C1637" cm="1">
        <f t="array" ref="C1637">IF(ROW()&lt;=ROWS(Table1[]), INDEX(Table1[SampleID], ROW()), INDEX(Table2[SampleID], ROW()-ROWS(Table1[])))</f>
        <v>0</v>
      </c>
      <c r="D1637" t="str" cm="1">
        <f t="array" ref="D1637">IF(ROW()&lt;=ROWS(Table1[]), INDEX(Table1[Survey], ROW()), INDEX(Table2[Survey], ROW()-ROWS(Table1[])))</f>
        <v>Bay Study</v>
      </c>
      <c r="E1637" cm="1">
        <f t="array" ref="E1637">IF(ROW()&lt;=ROWS(Table1[]), INDEX(Table1[Station Code], ROW()), INDEX(Table2[Station], ROW()-ROWS(Table1[])))</f>
        <v>428</v>
      </c>
      <c r="F1637" t="str" cm="1">
        <f t="array" ref="F1637">IF(ROW()&lt;=ROWS(Table1[]), INDEX(Table1[Region], ROW()), INDEX(Table2[Region], ROW()-ROWS(Table1[])))</f>
        <v>Far West</v>
      </c>
      <c r="G1637" cm="1">
        <f t="array" ref="G1637">IF(ROW()&lt;=ROWS(Table1[]), INDEX(Table1[Subregion], ROW()), INDEX(Table2[Subregion], ROW()-ROWS(Table1[])))</f>
        <v>0</v>
      </c>
      <c r="H1637" t="str" cm="1">
        <f t="array" ref="H1637">IF(ROW()&lt;=ROWS(Table1[]), INDEX(Table1[Stratum], ROW()), INDEX(Table2[Stratum], ROW()-ROWS(Table1[])))</f>
        <v>Suisun Bay</v>
      </c>
      <c r="I1637" cm="1">
        <f t="array" ref="I1637">IF(ROW()&lt;=ROWS(Table1[]), INDEX(Table1[Fork Length], ROW()), INDEX(Table2[Length], ROW()-ROWS(Table1[])))</f>
        <v>86</v>
      </c>
      <c r="J1637" cm="1">
        <f t="array" ref="J1637">IF(ROW()&lt;=ROWS(Table1[]), INDEX(Table1[Catch], ROW()), INDEX(Table2[Frequency], ROW()-ROWS(Table1[])))</f>
        <v>1</v>
      </c>
      <c r="K1637" t="str" cm="1">
        <f t="array" ref="K1637">IF(ROW()&lt;=ROWS(Table1[]), INDEX(Table1[Life Stage], ROW()), INDEX(Table2[Life Stage], ROW()-ROWS(Table1[])))</f>
        <v>Adult</v>
      </c>
      <c r="L1637" s="50" cm="1">
        <f t="array" ref="L1637">IF(ROW()&lt;=ROWS(Table1[]), INDEX(Table1[SalvageSum], ROW()), INDEX(Table2[SalvageSum], ROW()-ROWS(Table1[])))</f>
        <v>0</v>
      </c>
      <c r="M1637" s="50" cm="1">
        <f t="array" ref="M1637">IF(ROW()&lt;=ROWS(Table1[]), INDEX(Table1[ExpSalv], ROW()), INDEX(Table2[ExpSalv], ROW()-ROWS(Table1[])))</f>
        <v>0</v>
      </c>
      <c r="N1637" t="str" cm="1">
        <f t="array" ref="N1637">IF(ROW()&lt;=ROWS(Table1[]), INDEX(Table1[Agency], ROW()), INDEX(Table2[Agency], ROW()-ROWS(Table1[])))</f>
        <v>CDFW</v>
      </c>
      <c r="O1637" t="str" cm="1">
        <f t="array" ref="O1637">IF(ROW()&lt;=ROWS(Table1[]), INDEX(Table1[Notes], ROW()), INDEX(Table2[Comments], ROW()-ROWS(Table1[])))</f>
        <v>NA</v>
      </c>
    </row>
    <row r="1638" spans="1:15" x14ac:dyDescent="0.25">
      <c r="A1638" cm="1">
        <f t="array" ref="A1638">IF(ROW()&lt;=ROWS(Table1[]), INDEX(Table1[SurveyNo], ROW()), INDEX(Table2[SurveyNo], ROW()-ROWS(Table1[])))</f>
        <v>2</v>
      </c>
      <c r="B1638" s="23" cm="1">
        <f t="array" ref="B1638">IF(ROW()&lt;=ROWS(Table1[]), INDEX(Table1[Date], ROW()), INDEX(Table2[Date], ROW()-ROWS(Table1[])))</f>
        <v>45693</v>
      </c>
      <c r="C1638" cm="1">
        <f t="array" ref="C1638">IF(ROW()&lt;=ROWS(Table1[]), INDEX(Table1[SampleID], ROW()), INDEX(Table2[SampleID], ROW()-ROWS(Table1[])))</f>
        <v>0</v>
      </c>
      <c r="D1638" t="str" cm="1">
        <f t="array" ref="D1638">IF(ROW()&lt;=ROWS(Table1[]), INDEX(Table1[Survey], ROW()), INDEX(Table2[Survey], ROW()-ROWS(Table1[])))</f>
        <v>Bay Study</v>
      </c>
      <c r="E1638" cm="1">
        <f t="array" ref="E1638">IF(ROW()&lt;=ROWS(Table1[]), INDEX(Table1[Station Code], ROW()), INDEX(Table2[Station], ROW()-ROWS(Table1[])))</f>
        <v>427</v>
      </c>
      <c r="F1638" t="str" cm="1">
        <f t="array" ref="F1638">IF(ROW()&lt;=ROWS(Table1[]), INDEX(Table1[Region], ROW()), INDEX(Table2[Region], ROW()-ROWS(Table1[])))</f>
        <v>Far West</v>
      </c>
      <c r="G1638" cm="1">
        <f t="array" ref="G1638">IF(ROW()&lt;=ROWS(Table1[]), INDEX(Table1[Subregion], ROW()), INDEX(Table2[Subregion], ROW()-ROWS(Table1[])))</f>
        <v>0</v>
      </c>
      <c r="H1638" t="str" cm="1">
        <f t="array" ref="H1638">IF(ROW()&lt;=ROWS(Table1[]), INDEX(Table1[Stratum], ROW()), INDEX(Table2[Stratum], ROW()-ROWS(Table1[])))</f>
        <v>Western Delta</v>
      </c>
      <c r="I1638" cm="1">
        <f t="array" ref="I1638">IF(ROW()&lt;=ROWS(Table1[]), INDEX(Table1[Fork Length], ROW()), INDEX(Table2[Length], ROW()-ROWS(Table1[])))</f>
        <v>67</v>
      </c>
      <c r="J1638" cm="1">
        <f t="array" ref="J1638">IF(ROW()&lt;=ROWS(Table1[]), INDEX(Table1[Catch], ROW()), INDEX(Table2[Frequency], ROW()-ROWS(Table1[])))</f>
        <v>1</v>
      </c>
      <c r="K1638" t="str" cm="1">
        <f t="array" ref="K1638">IF(ROW()&lt;=ROWS(Table1[]), INDEX(Table1[Life Stage], ROW()), INDEX(Table2[Life Stage], ROW()-ROWS(Table1[])))</f>
        <v>Juvenile</v>
      </c>
      <c r="L1638" s="50" cm="1">
        <f t="array" ref="L1638">IF(ROW()&lt;=ROWS(Table1[]), INDEX(Table1[SalvageSum], ROW()), INDEX(Table2[SalvageSum], ROW()-ROWS(Table1[])))</f>
        <v>0</v>
      </c>
      <c r="M1638" s="50" cm="1">
        <f t="array" ref="M1638">IF(ROW()&lt;=ROWS(Table1[]), INDEX(Table1[ExpSalv], ROW()), INDEX(Table2[ExpSalv], ROW()-ROWS(Table1[])))</f>
        <v>0</v>
      </c>
      <c r="N1638" t="str" cm="1">
        <f t="array" ref="N1638">IF(ROW()&lt;=ROWS(Table1[]), INDEX(Table1[Agency], ROW()), INDEX(Table2[Agency], ROW()-ROWS(Table1[])))</f>
        <v>CDFW</v>
      </c>
      <c r="O1638" t="str" cm="1">
        <f t="array" ref="O1638">IF(ROW()&lt;=ROWS(Table1[]), INDEX(Table1[Notes], ROW()), INDEX(Table2[Comments], ROW()-ROWS(Table1[])))</f>
        <v>NA</v>
      </c>
    </row>
    <row r="1639" spans="1:15" x14ac:dyDescent="0.25">
      <c r="A1639" cm="1">
        <f t="array" ref="A1639">IF(ROW()&lt;=ROWS(Table1[]), INDEX(Table1[SurveyNo], ROW()), INDEX(Table2[SurveyNo], ROW()-ROWS(Table1[])))</f>
        <v>2</v>
      </c>
      <c r="B1639" s="23" cm="1">
        <f t="array" ref="B1639">IF(ROW()&lt;=ROWS(Table1[]), INDEX(Table1[Date], ROW()), INDEX(Table2[Date], ROW()-ROWS(Table1[])))</f>
        <v>45694</v>
      </c>
      <c r="C1639" cm="1">
        <f t="array" ref="C1639">IF(ROW()&lt;=ROWS(Table1[]), INDEX(Table1[SampleID], ROW()), INDEX(Table2[SampleID], ROW()-ROWS(Table1[])))</f>
        <v>0</v>
      </c>
      <c r="D1639" t="str" cm="1">
        <f t="array" ref="D1639">IF(ROW()&lt;=ROWS(Table1[]), INDEX(Table1[Survey], ROW()), INDEX(Table2[Survey], ROW()-ROWS(Table1[])))</f>
        <v>Bay Study</v>
      </c>
      <c r="E1639" cm="1">
        <f t="array" ref="E1639">IF(ROW()&lt;=ROWS(Table1[]), INDEX(Table1[Station Code], ROW()), INDEX(Table2[Station], ROW()-ROWS(Table1[])))</f>
        <v>346</v>
      </c>
      <c r="F1639" t="str" cm="1">
        <f t="array" ref="F1639">IF(ROW()&lt;=ROWS(Table1[]), INDEX(Table1[Region], ROW()), INDEX(Table2[Region], ROW()-ROWS(Table1[])))</f>
        <v>Far West</v>
      </c>
      <c r="G1639" cm="1">
        <f t="array" ref="G1639">IF(ROW()&lt;=ROWS(Table1[]), INDEX(Table1[Subregion], ROW()), INDEX(Table2[Subregion], ROW()-ROWS(Table1[])))</f>
        <v>0</v>
      </c>
      <c r="H1639" t="str" cm="1">
        <f t="array" ref="H1639">IF(ROW()&lt;=ROWS(Table1[]), INDEX(Table1[Stratum], ROW()), INDEX(Table2[Stratum], ROW()-ROWS(Table1[])))</f>
        <v>Western Delta</v>
      </c>
      <c r="I1639" cm="1">
        <f t="array" ref="I1639">IF(ROW()&lt;=ROWS(Table1[]), INDEX(Table1[Fork Length], ROW()), INDEX(Table2[Length], ROW()-ROWS(Table1[])))</f>
        <v>112</v>
      </c>
      <c r="J1639" cm="1">
        <f t="array" ref="J1639">IF(ROW()&lt;=ROWS(Table1[]), INDEX(Table1[Catch], ROW()), INDEX(Table2[Frequency], ROW()-ROWS(Table1[])))</f>
        <v>1</v>
      </c>
      <c r="K1639" t="str" cm="1">
        <f t="array" ref="K1639">IF(ROW()&lt;=ROWS(Table1[]), INDEX(Table1[Life Stage], ROW()), INDEX(Table2[Life Stage], ROW()-ROWS(Table1[])))</f>
        <v>Adult</v>
      </c>
      <c r="L1639" s="50" cm="1">
        <f t="array" ref="L1639">IF(ROW()&lt;=ROWS(Table1[]), INDEX(Table1[SalvageSum], ROW()), INDEX(Table2[SalvageSum], ROW()-ROWS(Table1[])))</f>
        <v>0</v>
      </c>
      <c r="M1639" s="50" cm="1">
        <f t="array" ref="M1639">IF(ROW()&lt;=ROWS(Table1[]), INDEX(Table1[ExpSalv], ROW()), INDEX(Table2[ExpSalv], ROW()-ROWS(Table1[])))</f>
        <v>0</v>
      </c>
      <c r="N1639" t="str" cm="1">
        <f t="array" ref="N1639">IF(ROW()&lt;=ROWS(Table1[]), INDEX(Table1[Agency], ROW()), INDEX(Table2[Agency], ROW()-ROWS(Table1[])))</f>
        <v>CDFW</v>
      </c>
      <c r="O1639" t="str" cm="1">
        <f t="array" ref="O1639">IF(ROW()&lt;=ROWS(Table1[]), INDEX(Table1[Notes], ROW()), INDEX(Table2[Comments], ROW()-ROWS(Table1[])))</f>
        <v>NA</v>
      </c>
    </row>
    <row r="1640" spans="1:15" x14ac:dyDescent="0.25">
      <c r="A1640" cm="1">
        <f t="array" ref="A1640">IF(ROW()&lt;=ROWS(Table1[]), INDEX(Table1[SurveyNo], ROW()), INDEX(Table2[SurveyNo], ROW()-ROWS(Table1[])))</f>
        <v>2</v>
      </c>
      <c r="B1640" s="23" cm="1">
        <f t="array" ref="B1640">IF(ROW()&lt;=ROWS(Table1[]), INDEX(Table1[Date], ROW()), INDEX(Table2[Date], ROW()-ROWS(Table1[])))</f>
        <v>45694</v>
      </c>
      <c r="C1640" cm="1">
        <f t="array" ref="C1640">IF(ROW()&lt;=ROWS(Table1[]), INDEX(Table1[SampleID], ROW()), INDEX(Table2[SampleID], ROW()-ROWS(Table1[])))</f>
        <v>0</v>
      </c>
      <c r="D1640" t="str" cm="1">
        <f t="array" ref="D1640">IF(ROW()&lt;=ROWS(Table1[]), INDEX(Table1[Survey], ROW()), INDEX(Table2[Survey], ROW()-ROWS(Table1[])))</f>
        <v>Bay Study</v>
      </c>
      <c r="E1640" cm="1">
        <f t="array" ref="E1640">IF(ROW()&lt;=ROWS(Table1[]), INDEX(Table1[Station Code], ROW()), INDEX(Table2[Station], ROW()-ROWS(Table1[])))</f>
        <v>346</v>
      </c>
      <c r="F1640" t="str" cm="1">
        <f t="array" ref="F1640">IF(ROW()&lt;=ROWS(Table1[]), INDEX(Table1[Region], ROW()), INDEX(Table2[Region], ROW()-ROWS(Table1[])))</f>
        <v>Far West</v>
      </c>
      <c r="G1640" cm="1">
        <f t="array" ref="G1640">IF(ROW()&lt;=ROWS(Table1[]), INDEX(Table1[Subregion], ROW()), INDEX(Table2[Subregion], ROW()-ROWS(Table1[])))</f>
        <v>0</v>
      </c>
      <c r="H1640" t="str" cm="1">
        <f t="array" ref="H1640">IF(ROW()&lt;=ROWS(Table1[]), INDEX(Table1[Stratum], ROW()), INDEX(Table2[Stratum], ROW()-ROWS(Table1[])))</f>
        <v>Western Delta</v>
      </c>
      <c r="I1640" cm="1">
        <f t="array" ref="I1640">IF(ROW()&lt;=ROWS(Table1[]), INDEX(Table1[Fork Length], ROW()), INDEX(Table2[Length], ROW()-ROWS(Table1[])))</f>
        <v>111</v>
      </c>
      <c r="J1640" cm="1">
        <f t="array" ref="J1640">IF(ROW()&lt;=ROWS(Table1[]), INDEX(Table1[Catch], ROW()), INDEX(Table2[Frequency], ROW()-ROWS(Table1[])))</f>
        <v>1</v>
      </c>
      <c r="K1640" t="str" cm="1">
        <f t="array" ref="K1640">IF(ROW()&lt;=ROWS(Table1[]), INDEX(Table1[Life Stage], ROW()), INDEX(Table2[Life Stage], ROW()-ROWS(Table1[])))</f>
        <v>Adult</v>
      </c>
      <c r="L1640" s="50" cm="1">
        <f t="array" ref="L1640">IF(ROW()&lt;=ROWS(Table1[]), INDEX(Table1[SalvageSum], ROW()), INDEX(Table2[SalvageSum], ROW()-ROWS(Table1[])))</f>
        <v>0</v>
      </c>
      <c r="M1640" s="50" cm="1">
        <f t="array" ref="M1640">IF(ROW()&lt;=ROWS(Table1[]), INDEX(Table1[ExpSalv], ROW()), INDEX(Table2[ExpSalv], ROW()-ROWS(Table1[])))</f>
        <v>0</v>
      </c>
      <c r="N1640" t="str" cm="1">
        <f t="array" ref="N1640">IF(ROW()&lt;=ROWS(Table1[]), INDEX(Table1[Agency], ROW()), INDEX(Table2[Agency], ROW()-ROWS(Table1[])))</f>
        <v>CDFW</v>
      </c>
      <c r="O1640" t="str" cm="1">
        <f t="array" ref="O1640">IF(ROW()&lt;=ROWS(Table1[]), INDEX(Table1[Notes], ROW()), INDEX(Table2[Comments], ROW()-ROWS(Table1[])))</f>
        <v>NA</v>
      </c>
    </row>
    <row r="1641" spans="1:15" x14ac:dyDescent="0.25">
      <c r="A1641" cm="1">
        <f t="array" ref="A1641">IF(ROW()&lt;=ROWS(Table1[]), INDEX(Table1[SurveyNo], ROW()), INDEX(Table2[SurveyNo], ROW()-ROWS(Table1[])))</f>
        <v>2</v>
      </c>
      <c r="B1641" s="23" cm="1">
        <f t="array" ref="B1641">IF(ROW()&lt;=ROWS(Table1[]), INDEX(Table1[Date], ROW()), INDEX(Table2[Date], ROW()-ROWS(Table1[])))</f>
        <v>45694</v>
      </c>
      <c r="C1641" cm="1">
        <f t="array" ref="C1641">IF(ROW()&lt;=ROWS(Table1[]), INDEX(Table1[SampleID], ROW()), INDEX(Table2[SampleID], ROW()-ROWS(Table1[])))</f>
        <v>0</v>
      </c>
      <c r="D1641" t="str" cm="1">
        <f t="array" ref="D1641">IF(ROW()&lt;=ROWS(Table1[]), INDEX(Table1[Survey], ROW()), INDEX(Table2[Survey], ROW()-ROWS(Table1[])))</f>
        <v>Bay Study</v>
      </c>
      <c r="E1641" cm="1">
        <f t="array" ref="E1641">IF(ROW()&lt;=ROWS(Table1[]), INDEX(Table1[Station Code], ROW()), INDEX(Table2[Station], ROW()-ROWS(Table1[])))</f>
        <v>346</v>
      </c>
      <c r="F1641" t="str" cm="1">
        <f t="array" ref="F1641">IF(ROW()&lt;=ROWS(Table1[]), INDEX(Table1[Region], ROW()), INDEX(Table2[Region], ROW()-ROWS(Table1[])))</f>
        <v>Far West</v>
      </c>
      <c r="G1641" cm="1">
        <f t="array" ref="G1641">IF(ROW()&lt;=ROWS(Table1[]), INDEX(Table1[Subregion], ROW()), INDEX(Table2[Subregion], ROW()-ROWS(Table1[])))</f>
        <v>0</v>
      </c>
      <c r="H1641" t="str" cm="1">
        <f t="array" ref="H1641">IF(ROW()&lt;=ROWS(Table1[]), INDEX(Table1[Stratum], ROW()), INDEX(Table2[Stratum], ROW()-ROWS(Table1[])))</f>
        <v>Western Delta</v>
      </c>
      <c r="I1641" cm="1">
        <f t="array" ref="I1641">IF(ROW()&lt;=ROWS(Table1[]), INDEX(Table1[Fork Length], ROW()), INDEX(Table2[Length], ROW()-ROWS(Table1[])))</f>
        <v>110</v>
      </c>
      <c r="J1641" cm="1">
        <f t="array" ref="J1641">IF(ROW()&lt;=ROWS(Table1[]), INDEX(Table1[Catch], ROW()), INDEX(Table2[Frequency], ROW()-ROWS(Table1[])))</f>
        <v>1</v>
      </c>
      <c r="K1641" t="str" cm="1">
        <f t="array" ref="K1641">IF(ROW()&lt;=ROWS(Table1[]), INDEX(Table1[Life Stage], ROW()), INDEX(Table2[Life Stage], ROW()-ROWS(Table1[])))</f>
        <v>Adult</v>
      </c>
      <c r="L1641" s="50" cm="1">
        <f t="array" ref="L1641">IF(ROW()&lt;=ROWS(Table1[]), INDEX(Table1[SalvageSum], ROW()), INDEX(Table2[SalvageSum], ROW()-ROWS(Table1[])))</f>
        <v>0</v>
      </c>
      <c r="M1641" s="50" cm="1">
        <f t="array" ref="M1641">IF(ROW()&lt;=ROWS(Table1[]), INDEX(Table1[ExpSalv], ROW()), INDEX(Table2[ExpSalv], ROW()-ROWS(Table1[])))</f>
        <v>0</v>
      </c>
      <c r="N1641" t="str" cm="1">
        <f t="array" ref="N1641">IF(ROW()&lt;=ROWS(Table1[]), INDEX(Table1[Agency], ROW()), INDEX(Table2[Agency], ROW()-ROWS(Table1[])))</f>
        <v>CDFW</v>
      </c>
      <c r="O1641" t="str" cm="1">
        <f t="array" ref="O1641">IF(ROW()&lt;=ROWS(Table1[]), INDEX(Table1[Notes], ROW()), INDEX(Table2[Comments], ROW()-ROWS(Table1[])))</f>
        <v>NA</v>
      </c>
    </row>
    <row r="1642" spans="1:15" x14ac:dyDescent="0.25">
      <c r="A1642" cm="1">
        <f t="array" ref="A1642">IF(ROW()&lt;=ROWS(Table1[]), INDEX(Table1[SurveyNo], ROW()), INDEX(Table2[SurveyNo], ROW()-ROWS(Table1[])))</f>
        <v>2</v>
      </c>
      <c r="B1642" s="23" cm="1">
        <f t="array" ref="B1642">IF(ROW()&lt;=ROWS(Table1[]), INDEX(Table1[Date], ROW()), INDEX(Table2[Date], ROW()-ROWS(Table1[])))</f>
        <v>45694</v>
      </c>
      <c r="C1642" cm="1">
        <f t="array" ref="C1642">IF(ROW()&lt;=ROWS(Table1[]), INDEX(Table1[SampleID], ROW()), INDEX(Table2[SampleID], ROW()-ROWS(Table1[])))</f>
        <v>0</v>
      </c>
      <c r="D1642" t="str" cm="1">
        <f t="array" ref="D1642">IF(ROW()&lt;=ROWS(Table1[]), INDEX(Table1[Survey], ROW()), INDEX(Table2[Survey], ROW()-ROWS(Table1[])))</f>
        <v>Bay Study</v>
      </c>
      <c r="E1642" cm="1">
        <f t="array" ref="E1642">IF(ROW()&lt;=ROWS(Table1[]), INDEX(Table1[Station Code], ROW()), INDEX(Table2[Station], ROW()-ROWS(Table1[])))</f>
        <v>346</v>
      </c>
      <c r="F1642" t="str" cm="1">
        <f t="array" ref="F1642">IF(ROW()&lt;=ROWS(Table1[]), INDEX(Table1[Region], ROW()), INDEX(Table2[Region], ROW()-ROWS(Table1[])))</f>
        <v>Far West</v>
      </c>
      <c r="G1642" cm="1">
        <f t="array" ref="G1642">IF(ROW()&lt;=ROWS(Table1[]), INDEX(Table1[Subregion], ROW()), INDEX(Table2[Subregion], ROW()-ROWS(Table1[])))</f>
        <v>0</v>
      </c>
      <c r="H1642" t="str" cm="1">
        <f t="array" ref="H1642">IF(ROW()&lt;=ROWS(Table1[]), INDEX(Table1[Stratum], ROW()), INDEX(Table2[Stratum], ROW()-ROWS(Table1[])))</f>
        <v>Western Delta</v>
      </c>
      <c r="I1642" cm="1">
        <f t="array" ref="I1642">IF(ROW()&lt;=ROWS(Table1[]), INDEX(Table1[Fork Length], ROW()), INDEX(Table2[Length], ROW()-ROWS(Table1[])))</f>
        <v>86</v>
      </c>
      <c r="J1642" cm="1">
        <f t="array" ref="J1642">IF(ROW()&lt;=ROWS(Table1[]), INDEX(Table1[Catch], ROW()), INDEX(Table2[Frequency], ROW()-ROWS(Table1[])))</f>
        <v>1</v>
      </c>
      <c r="K1642" t="str" cm="1">
        <f t="array" ref="K1642">IF(ROW()&lt;=ROWS(Table1[]), INDEX(Table1[Life Stage], ROW()), INDEX(Table2[Life Stage], ROW()-ROWS(Table1[])))</f>
        <v>Adult</v>
      </c>
      <c r="L1642" s="50" cm="1">
        <f t="array" ref="L1642">IF(ROW()&lt;=ROWS(Table1[]), INDEX(Table1[SalvageSum], ROW()), INDEX(Table2[SalvageSum], ROW()-ROWS(Table1[])))</f>
        <v>0</v>
      </c>
      <c r="M1642" s="50" cm="1">
        <f t="array" ref="M1642">IF(ROW()&lt;=ROWS(Table1[]), INDEX(Table1[ExpSalv], ROW()), INDEX(Table2[ExpSalv], ROW()-ROWS(Table1[])))</f>
        <v>0</v>
      </c>
      <c r="N1642" t="str" cm="1">
        <f t="array" ref="N1642">IF(ROW()&lt;=ROWS(Table1[]), INDEX(Table1[Agency], ROW()), INDEX(Table2[Agency], ROW()-ROWS(Table1[])))</f>
        <v>CDFW</v>
      </c>
      <c r="O1642" t="str" cm="1">
        <f t="array" ref="O1642">IF(ROW()&lt;=ROWS(Table1[]), INDEX(Table1[Notes], ROW()), INDEX(Table2[Comments], ROW()-ROWS(Table1[])))</f>
        <v>NA</v>
      </c>
    </row>
    <row r="1643" spans="1:15" x14ac:dyDescent="0.25">
      <c r="A1643" cm="1">
        <f t="array" ref="A1643">IF(ROW()&lt;=ROWS(Table1[]), INDEX(Table1[SurveyNo], ROW()), INDEX(Table2[SurveyNo], ROW()-ROWS(Table1[])))</f>
        <v>2</v>
      </c>
      <c r="B1643" s="23" cm="1">
        <f t="array" ref="B1643">IF(ROW()&lt;=ROWS(Table1[]), INDEX(Table1[Date], ROW()), INDEX(Table2[Date], ROW()-ROWS(Table1[])))</f>
        <v>45694</v>
      </c>
      <c r="C1643" cm="1">
        <f t="array" ref="C1643">IF(ROW()&lt;=ROWS(Table1[]), INDEX(Table1[SampleID], ROW()), INDEX(Table2[SampleID], ROW()-ROWS(Table1[])))</f>
        <v>0</v>
      </c>
      <c r="D1643" t="str" cm="1">
        <f t="array" ref="D1643">IF(ROW()&lt;=ROWS(Table1[]), INDEX(Table1[Survey], ROW()), INDEX(Table2[Survey], ROW()-ROWS(Table1[])))</f>
        <v>Bay Study</v>
      </c>
      <c r="E1643" cm="1">
        <f t="array" ref="E1643">IF(ROW()&lt;=ROWS(Table1[]), INDEX(Table1[Station Code], ROW()), INDEX(Table2[Station], ROW()-ROWS(Table1[])))</f>
        <v>346</v>
      </c>
      <c r="F1643" t="str" cm="1">
        <f t="array" ref="F1643">IF(ROW()&lt;=ROWS(Table1[]), INDEX(Table1[Region], ROW()), INDEX(Table2[Region], ROW()-ROWS(Table1[])))</f>
        <v>Far West</v>
      </c>
      <c r="G1643" cm="1">
        <f t="array" ref="G1643">IF(ROW()&lt;=ROWS(Table1[]), INDEX(Table1[Subregion], ROW()), INDEX(Table2[Subregion], ROW()-ROWS(Table1[])))</f>
        <v>0</v>
      </c>
      <c r="H1643" t="str" cm="1">
        <f t="array" ref="H1643">IF(ROW()&lt;=ROWS(Table1[]), INDEX(Table1[Stratum], ROW()), INDEX(Table2[Stratum], ROW()-ROWS(Table1[])))</f>
        <v>Western Delta</v>
      </c>
      <c r="I1643" cm="1">
        <f t="array" ref="I1643">IF(ROW()&lt;=ROWS(Table1[]), INDEX(Table1[Fork Length], ROW()), INDEX(Table2[Length], ROW()-ROWS(Table1[])))</f>
        <v>83</v>
      </c>
      <c r="J1643" cm="1">
        <f t="array" ref="J1643">IF(ROW()&lt;=ROWS(Table1[]), INDEX(Table1[Catch], ROW()), INDEX(Table2[Frequency], ROW()-ROWS(Table1[])))</f>
        <v>1</v>
      </c>
      <c r="K1643" t="str" cm="1">
        <f t="array" ref="K1643">IF(ROW()&lt;=ROWS(Table1[]), INDEX(Table1[Life Stage], ROW()), INDEX(Table2[Life Stage], ROW()-ROWS(Table1[])))</f>
        <v>Juvenile</v>
      </c>
      <c r="L1643" s="50" cm="1">
        <f t="array" ref="L1643">IF(ROW()&lt;=ROWS(Table1[]), INDEX(Table1[SalvageSum], ROW()), INDEX(Table2[SalvageSum], ROW()-ROWS(Table1[])))</f>
        <v>0</v>
      </c>
      <c r="M1643" s="50" cm="1">
        <f t="array" ref="M1643">IF(ROW()&lt;=ROWS(Table1[]), INDEX(Table1[ExpSalv], ROW()), INDEX(Table2[ExpSalv], ROW()-ROWS(Table1[])))</f>
        <v>0</v>
      </c>
      <c r="N1643" t="str" cm="1">
        <f t="array" ref="N1643">IF(ROW()&lt;=ROWS(Table1[]), INDEX(Table1[Agency], ROW()), INDEX(Table2[Agency], ROW()-ROWS(Table1[])))</f>
        <v>CDFW</v>
      </c>
      <c r="O1643" t="str" cm="1">
        <f t="array" ref="O1643">IF(ROW()&lt;=ROWS(Table1[]), INDEX(Table1[Notes], ROW()), INDEX(Table2[Comments], ROW()-ROWS(Table1[])))</f>
        <v>NA</v>
      </c>
    </row>
    <row r="1644" spans="1:15" x14ac:dyDescent="0.25">
      <c r="A1644" cm="1">
        <f t="array" ref="A1644">IF(ROW()&lt;=ROWS(Table1[]), INDEX(Table1[SurveyNo], ROW()), INDEX(Table2[SurveyNo], ROW()-ROWS(Table1[])))</f>
        <v>2</v>
      </c>
      <c r="B1644" s="23" cm="1">
        <f t="array" ref="B1644">IF(ROW()&lt;=ROWS(Table1[]), INDEX(Table1[Date], ROW()), INDEX(Table2[Date], ROW()-ROWS(Table1[])))</f>
        <v>45694</v>
      </c>
      <c r="C1644" cm="1">
        <f t="array" ref="C1644">IF(ROW()&lt;=ROWS(Table1[]), INDEX(Table1[SampleID], ROW()), INDEX(Table2[SampleID], ROW()-ROWS(Table1[])))</f>
        <v>0</v>
      </c>
      <c r="D1644" t="str" cm="1">
        <f t="array" ref="D1644">IF(ROW()&lt;=ROWS(Table1[]), INDEX(Table1[Survey], ROW()), INDEX(Table2[Survey], ROW()-ROWS(Table1[])))</f>
        <v>Bay Study</v>
      </c>
      <c r="E1644" cm="1">
        <f t="array" ref="E1644">IF(ROW()&lt;=ROWS(Table1[]), INDEX(Table1[Station Code], ROW()), INDEX(Table2[Station], ROW()-ROWS(Table1[])))</f>
        <v>346</v>
      </c>
      <c r="F1644" t="str" cm="1">
        <f t="array" ref="F1644">IF(ROW()&lt;=ROWS(Table1[]), INDEX(Table1[Region], ROW()), INDEX(Table2[Region], ROW()-ROWS(Table1[])))</f>
        <v>Far West</v>
      </c>
      <c r="G1644" cm="1">
        <f t="array" ref="G1644">IF(ROW()&lt;=ROWS(Table1[]), INDEX(Table1[Subregion], ROW()), INDEX(Table2[Subregion], ROW()-ROWS(Table1[])))</f>
        <v>0</v>
      </c>
      <c r="H1644" t="str" cm="1">
        <f t="array" ref="H1644">IF(ROW()&lt;=ROWS(Table1[]), INDEX(Table1[Stratum], ROW()), INDEX(Table2[Stratum], ROW()-ROWS(Table1[])))</f>
        <v>Western Delta</v>
      </c>
      <c r="I1644" cm="1">
        <f t="array" ref="I1644">IF(ROW()&lt;=ROWS(Table1[]), INDEX(Table1[Fork Length], ROW()), INDEX(Table2[Length], ROW()-ROWS(Table1[])))</f>
        <v>72</v>
      </c>
      <c r="J1644" cm="1">
        <f t="array" ref="J1644">IF(ROW()&lt;=ROWS(Table1[]), INDEX(Table1[Catch], ROW()), INDEX(Table2[Frequency], ROW()-ROWS(Table1[])))</f>
        <v>1</v>
      </c>
      <c r="K1644" t="str" cm="1">
        <f t="array" ref="K1644">IF(ROW()&lt;=ROWS(Table1[]), INDEX(Table1[Life Stage], ROW()), INDEX(Table2[Life Stage], ROW()-ROWS(Table1[])))</f>
        <v>Juvenile</v>
      </c>
      <c r="L1644" s="50" cm="1">
        <f t="array" ref="L1644">IF(ROW()&lt;=ROWS(Table1[]), INDEX(Table1[SalvageSum], ROW()), INDEX(Table2[SalvageSum], ROW()-ROWS(Table1[])))</f>
        <v>0</v>
      </c>
      <c r="M1644" s="50" cm="1">
        <f t="array" ref="M1644">IF(ROW()&lt;=ROWS(Table1[]), INDEX(Table1[ExpSalv], ROW()), INDEX(Table2[ExpSalv], ROW()-ROWS(Table1[])))</f>
        <v>0</v>
      </c>
      <c r="N1644" t="str" cm="1">
        <f t="array" ref="N1644">IF(ROW()&lt;=ROWS(Table1[]), INDEX(Table1[Agency], ROW()), INDEX(Table2[Agency], ROW()-ROWS(Table1[])))</f>
        <v>CDFW</v>
      </c>
      <c r="O1644" t="str" cm="1">
        <f t="array" ref="O1644">IF(ROW()&lt;=ROWS(Table1[]), INDEX(Table1[Notes], ROW()), INDEX(Table2[Comments], ROW()-ROWS(Table1[])))</f>
        <v>NA</v>
      </c>
    </row>
    <row r="1645" spans="1:15" x14ac:dyDescent="0.25">
      <c r="A1645" cm="1">
        <f t="array" ref="A1645">IF(ROW()&lt;=ROWS(Table1[]), INDEX(Table1[SurveyNo], ROW()), INDEX(Table2[SurveyNo], ROW()-ROWS(Table1[])))</f>
        <v>2</v>
      </c>
      <c r="B1645" s="23" cm="1">
        <f t="array" ref="B1645">IF(ROW()&lt;=ROWS(Table1[]), INDEX(Table1[Date], ROW()), INDEX(Table2[Date], ROW()-ROWS(Table1[])))</f>
        <v>45694</v>
      </c>
      <c r="C1645" cm="1">
        <f t="array" ref="C1645">IF(ROW()&lt;=ROWS(Table1[]), INDEX(Table1[SampleID], ROW()), INDEX(Table2[SampleID], ROW()-ROWS(Table1[])))</f>
        <v>0</v>
      </c>
      <c r="D1645" t="str" cm="1">
        <f t="array" ref="D1645">IF(ROW()&lt;=ROWS(Table1[]), INDEX(Table1[Survey], ROW()), INDEX(Table2[Survey], ROW()-ROWS(Table1[])))</f>
        <v>Bay Study</v>
      </c>
      <c r="E1645" cm="1">
        <f t="array" ref="E1645">IF(ROW()&lt;=ROWS(Table1[]), INDEX(Table1[Station Code], ROW()), INDEX(Table2[Station], ROW()-ROWS(Table1[])))</f>
        <v>346</v>
      </c>
      <c r="F1645" t="str" cm="1">
        <f t="array" ref="F1645">IF(ROW()&lt;=ROWS(Table1[]), INDEX(Table1[Region], ROW()), INDEX(Table2[Region], ROW()-ROWS(Table1[])))</f>
        <v>Far West</v>
      </c>
      <c r="G1645" cm="1">
        <f t="array" ref="G1645">IF(ROW()&lt;=ROWS(Table1[]), INDEX(Table1[Subregion], ROW()), INDEX(Table2[Subregion], ROW()-ROWS(Table1[])))</f>
        <v>0</v>
      </c>
      <c r="H1645" t="str" cm="1">
        <f t="array" ref="H1645">IF(ROW()&lt;=ROWS(Table1[]), INDEX(Table1[Stratum], ROW()), INDEX(Table2[Stratum], ROW()-ROWS(Table1[])))</f>
        <v>Western Delta</v>
      </c>
      <c r="I1645" cm="1">
        <f t="array" ref="I1645">IF(ROW()&lt;=ROWS(Table1[]), INDEX(Table1[Fork Length], ROW()), INDEX(Table2[Length], ROW()-ROWS(Table1[])))</f>
        <v>69</v>
      </c>
      <c r="J1645" cm="1">
        <f t="array" ref="J1645">IF(ROW()&lt;=ROWS(Table1[]), INDEX(Table1[Catch], ROW()), INDEX(Table2[Frequency], ROW()-ROWS(Table1[])))</f>
        <v>1</v>
      </c>
      <c r="K1645" t="str" cm="1">
        <f t="array" ref="K1645">IF(ROW()&lt;=ROWS(Table1[]), INDEX(Table1[Life Stage], ROW()), INDEX(Table2[Life Stage], ROW()-ROWS(Table1[])))</f>
        <v>Juvenile</v>
      </c>
      <c r="L1645" s="50" cm="1">
        <f t="array" ref="L1645">IF(ROW()&lt;=ROWS(Table1[]), INDEX(Table1[SalvageSum], ROW()), INDEX(Table2[SalvageSum], ROW()-ROWS(Table1[])))</f>
        <v>0</v>
      </c>
      <c r="M1645" s="50" cm="1">
        <f t="array" ref="M1645">IF(ROW()&lt;=ROWS(Table1[]), INDEX(Table1[ExpSalv], ROW()), INDEX(Table2[ExpSalv], ROW()-ROWS(Table1[])))</f>
        <v>0</v>
      </c>
      <c r="N1645" t="str" cm="1">
        <f t="array" ref="N1645">IF(ROW()&lt;=ROWS(Table1[]), INDEX(Table1[Agency], ROW()), INDEX(Table2[Agency], ROW()-ROWS(Table1[])))</f>
        <v>CDFW</v>
      </c>
      <c r="O1645" t="str" cm="1">
        <f t="array" ref="O1645">IF(ROW()&lt;=ROWS(Table1[]), INDEX(Table1[Notes], ROW()), INDEX(Table2[Comments], ROW()-ROWS(Table1[])))</f>
        <v>NA</v>
      </c>
    </row>
    <row r="1646" spans="1:15" x14ac:dyDescent="0.25">
      <c r="A1646" cm="1">
        <f t="array" ref="A1646">IF(ROW()&lt;=ROWS(Table1[]), INDEX(Table1[SurveyNo], ROW()), INDEX(Table2[SurveyNo], ROW()-ROWS(Table1[])))</f>
        <v>2</v>
      </c>
      <c r="B1646" s="23" cm="1">
        <f t="array" ref="B1646">IF(ROW()&lt;=ROWS(Table1[]), INDEX(Table1[Date], ROW()), INDEX(Table2[Date], ROW()-ROWS(Table1[])))</f>
        <v>45694</v>
      </c>
      <c r="C1646" cm="1">
        <f t="array" ref="C1646">IF(ROW()&lt;=ROWS(Table1[]), INDEX(Table1[SampleID], ROW()), INDEX(Table2[SampleID], ROW()-ROWS(Table1[])))</f>
        <v>0</v>
      </c>
      <c r="D1646" t="str" cm="1">
        <f t="array" ref="D1646">IF(ROW()&lt;=ROWS(Table1[]), INDEX(Table1[Survey], ROW()), INDEX(Table2[Survey], ROW()-ROWS(Table1[])))</f>
        <v>Bay Study</v>
      </c>
      <c r="E1646" cm="1">
        <f t="array" ref="E1646">IF(ROW()&lt;=ROWS(Table1[]), INDEX(Table1[Station Code], ROW()), INDEX(Table2[Station], ROW()-ROWS(Table1[])))</f>
        <v>346</v>
      </c>
      <c r="F1646" t="str" cm="1">
        <f t="array" ref="F1646">IF(ROW()&lt;=ROWS(Table1[]), INDEX(Table1[Region], ROW()), INDEX(Table2[Region], ROW()-ROWS(Table1[])))</f>
        <v>Far West</v>
      </c>
      <c r="G1646" cm="1">
        <f t="array" ref="G1646">IF(ROW()&lt;=ROWS(Table1[]), INDEX(Table1[Subregion], ROW()), INDEX(Table2[Subregion], ROW()-ROWS(Table1[])))</f>
        <v>0</v>
      </c>
      <c r="H1646" t="str" cm="1">
        <f t="array" ref="H1646">IF(ROW()&lt;=ROWS(Table1[]), INDEX(Table1[Stratum], ROW()), INDEX(Table2[Stratum], ROW()-ROWS(Table1[])))</f>
        <v>Western Delta</v>
      </c>
      <c r="I1646" cm="1">
        <f t="array" ref="I1646">IF(ROW()&lt;=ROWS(Table1[]), INDEX(Table1[Fork Length], ROW()), INDEX(Table2[Length], ROW()-ROWS(Table1[])))</f>
        <v>68</v>
      </c>
      <c r="J1646" cm="1">
        <f t="array" ref="J1646">IF(ROW()&lt;=ROWS(Table1[]), INDEX(Table1[Catch], ROW()), INDEX(Table2[Frequency], ROW()-ROWS(Table1[])))</f>
        <v>1</v>
      </c>
      <c r="K1646" t="str" cm="1">
        <f t="array" ref="K1646">IF(ROW()&lt;=ROWS(Table1[]), INDEX(Table1[Life Stage], ROW()), INDEX(Table2[Life Stage], ROW()-ROWS(Table1[])))</f>
        <v>Juvenile</v>
      </c>
      <c r="L1646" s="50" cm="1">
        <f t="array" ref="L1646">IF(ROW()&lt;=ROWS(Table1[]), INDEX(Table1[SalvageSum], ROW()), INDEX(Table2[SalvageSum], ROW()-ROWS(Table1[])))</f>
        <v>0</v>
      </c>
      <c r="M1646" s="50" cm="1">
        <f t="array" ref="M1646">IF(ROW()&lt;=ROWS(Table1[]), INDEX(Table1[ExpSalv], ROW()), INDEX(Table2[ExpSalv], ROW()-ROWS(Table1[])))</f>
        <v>0</v>
      </c>
      <c r="N1646" t="str" cm="1">
        <f t="array" ref="N1646">IF(ROW()&lt;=ROWS(Table1[]), INDEX(Table1[Agency], ROW()), INDEX(Table2[Agency], ROW()-ROWS(Table1[])))</f>
        <v>CDFW</v>
      </c>
      <c r="O1646" t="str" cm="1">
        <f t="array" ref="O1646">IF(ROW()&lt;=ROWS(Table1[]), INDEX(Table1[Notes], ROW()), INDEX(Table2[Comments], ROW()-ROWS(Table1[])))</f>
        <v>NA</v>
      </c>
    </row>
    <row r="1647" spans="1:15" x14ac:dyDescent="0.25">
      <c r="A1647" cm="1">
        <f t="array" ref="A1647">IF(ROW()&lt;=ROWS(Table1[]), INDEX(Table1[SurveyNo], ROW()), INDEX(Table2[SurveyNo], ROW()-ROWS(Table1[])))</f>
        <v>2</v>
      </c>
      <c r="B1647" s="23" cm="1">
        <f t="array" ref="B1647">IF(ROW()&lt;=ROWS(Table1[]), INDEX(Table1[Date], ROW()), INDEX(Table2[Date], ROW()-ROWS(Table1[])))</f>
        <v>45694</v>
      </c>
      <c r="C1647" cm="1">
        <f t="array" ref="C1647">IF(ROW()&lt;=ROWS(Table1[]), INDEX(Table1[SampleID], ROW()), INDEX(Table2[SampleID], ROW()-ROWS(Table1[])))</f>
        <v>0</v>
      </c>
      <c r="D1647" t="str" cm="1">
        <f t="array" ref="D1647">IF(ROW()&lt;=ROWS(Table1[]), INDEX(Table1[Survey], ROW()), INDEX(Table2[Survey], ROW()-ROWS(Table1[])))</f>
        <v>Bay Study</v>
      </c>
      <c r="E1647" cm="1">
        <f t="array" ref="E1647">IF(ROW()&lt;=ROWS(Table1[]), INDEX(Table1[Station Code], ROW()), INDEX(Table2[Station], ROW()-ROWS(Table1[])))</f>
        <v>346</v>
      </c>
      <c r="F1647" t="str" cm="1">
        <f t="array" ref="F1647">IF(ROW()&lt;=ROWS(Table1[]), INDEX(Table1[Region], ROW()), INDEX(Table2[Region], ROW()-ROWS(Table1[])))</f>
        <v>Far West</v>
      </c>
      <c r="G1647" cm="1">
        <f t="array" ref="G1647">IF(ROW()&lt;=ROWS(Table1[]), INDEX(Table1[Subregion], ROW()), INDEX(Table2[Subregion], ROW()-ROWS(Table1[])))</f>
        <v>0</v>
      </c>
      <c r="H1647" t="str" cm="1">
        <f t="array" ref="H1647">IF(ROW()&lt;=ROWS(Table1[]), INDEX(Table1[Stratum], ROW()), INDEX(Table2[Stratum], ROW()-ROWS(Table1[])))</f>
        <v>Western Delta</v>
      </c>
      <c r="I1647" cm="1">
        <f t="array" ref="I1647">IF(ROW()&lt;=ROWS(Table1[]), INDEX(Table1[Fork Length], ROW()), INDEX(Table2[Length], ROW()-ROWS(Table1[])))</f>
        <v>67</v>
      </c>
      <c r="J1647" cm="1">
        <f t="array" ref="J1647">IF(ROW()&lt;=ROWS(Table1[]), INDEX(Table1[Catch], ROW()), INDEX(Table2[Frequency], ROW()-ROWS(Table1[])))</f>
        <v>1</v>
      </c>
      <c r="K1647" t="str" cm="1">
        <f t="array" ref="K1647">IF(ROW()&lt;=ROWS(Table1[]), INDEX(Table1[Life Stage], ROW()), INDEX(Table2[Life Stage], ROW()-ROWS(Table1[])))</f>
        <v>Juvenile</v>
      </c>
      <c r="L1647" s="50" cm="1">
        <f t="array" ref="L1647">IF(ROW()&lt;=ROWS(Table1[]), INDEX(Table1[SalvageSum], ROW()), INDEX(Table2[SalvageSum], ROW()-ROWS(Table1[])))</f>
        <v>0</v>
      </c>
      <c r="M1647" s="50" cm="1">
        <f t="array" ref="M1647">IF(ROW()&lt;=ROWS(Table1[]), INDEX(Table1[ExpSalv], ROW()), INDEX(Table2[ExpSalv], ROW()-ROWS(Table1[])))</f>
        <v>0</v>
      </c>
      <c r="N1647" t="str" cm="1">
        <f t="array" ref="N1647">IF(ROW()&lt;=ROWS(Table1[]), INDEX(Table1[Agency], ROW()), INDEX(Table2[Agency], ROW()-ROWS(Table1[])))</f>
        <v>CDFW</v>
      </c>
      <c r="O1647" t="str" cm="1">
        <f t="array" ref="O1647">IF(ROW()&lt;=ROWS(Table1[]), INDEX(Table1[Notes], ROW()), INDEX(Table2[Comments], ROW()-ROWS(Table1[])))</f>
        <v>NA</v>
      </c>
    </row>
    <row r="1648" spans="1:15" x14ac:dyDescent="0.25">
      <c r="A1648" cm="1">
        <f t="array" ref="A1648">IF(ROW()&lt;=ROWS(Table1[]), INDEX(Table1[SurveyNo], ROW()), INDEX(Table2[SurveyNo], ROW()-ROWS(Table1[])))</f>
        <v>2</v>
      </c>
      <c r="B1648" s="23" cm="1">
        <f t="array" ref="B1648">IF(ROW()&lt;=ROWS(Table1[]), INDEX(Table1[Date], ROW()), INDEX(Table2[Date], ROW()-ROWS(Table1[])))</f>
        <v>45694</v>
      </c>
      <c r="C1648" cm="1">
        <f t="array" ref="C1648">IF(ROW()&lt;=ROWS(Table1[]), INDEX(Table1[SampleID], ROW()), INDEX(Table2[SampleID], ROW()-ROWS(Table1[])))</f>
        <v>0</v>
      </c>
      <c r="D1648" t="str" cm="1">
        <f t="array" ref="D1648">IF(ROW()&lt;=ROWS(Table1[]), INDEX(Table1[Survey], ROW()), INDEX(Table2[Survey], ROW()-ROWS(Table1[])))</f>
        <v>Bay Study</v>
      </c>
      <c r="E1648" cm="1">
        <f t="array" ref="E1648">IF(ROW()&lt;=ROWS(Table1[]), INDEX(Table1[Station Code], ROW()), INDEX(Table2[Station], ROW()-ROWS(Table1[])))</f>
        <v>346</v>
      </c>
      <c r="F1648" t="str" cm="1">
        <f t="array" ref="F1648">IF(ROW()&lt;=ROWS(Table1[]), INDEX(Table1[Region], ROW()), INDEX(Table2[Region], ROW()-ROWS(Table1[])))</f>
        <v>Far West</v>
      </c>
      <c r="G1648" cm="1">
        <f t="array" ref="G1648">IF(ROW()&lt;=ROWS(Table1[]), INDEX(Table1[Subregion], ROW()), INDEX(Table2[Subregion], ROW()-ROWS(Table1[])))</f>
        <v>0</v>
      </c>
      <c r="H1648" t="str" cm="1">
        <f t="array" ref="H1648">IF(ROW()&lt;=ROWS(Table1[]), INDEX(Table1[Stratum], ROW()), INDEX(Table2[Stratum], ROW()-ROWS(Table1[])))</f>
        <v>Western Delta</v>
      </c>
      <c r="I1648" cm="1">
        <f t="array" ref="I1648">IF(ROW()&lt;=ROWS(Table1[]), INDEX(Table1[Fork Length], ROW()), INDEX(Table2[Length], ROW()-ROWS(Table1[])))</f>
        <v>62</v>
      </c>
      <c r="J1648" cm="1">
        <f t="array" ref="J1648">IF(ROW()&lt;=ROWS(Table1[]), INDEX(Table1[Catch], ROW()), INDEX(Table2[Frequency], ROW()-ROWS(Table1[])))</f>
        <v>1</v>
      </c>
      <c r="K1648" t="str" cm="1">
        <f t="array" ref="K1648">IF(ROW()&lt;=ROWS(Table1[]), INDEX(Table1[Life Stage], ROW()), INDEX(Table2[Life Stage], ROW()-ROWS(Table1[])))</f>
        <v>Juvenile</v>
      </c>
      <c r="L1648" s="50" cm="1">
        <f t="array" ref="L1648">IF(ROW()&lt;=ROWS(Table1[]), INDEX(Table1[SalvageSum], ROW()), INDEX(Table2[SalvageSum], ROW()-ROWS(Table1[])))</f>
        <v>0</v>
      </c>
      <c r="M1648" s="50" cm="1">
        <f t="array" ref="M1648">IF(ROW()&lt;=ROWS(Table1[]), INDEX(Table1[ExpSalv], ROW()), INDEX(Table2[ExpSalv], ROW()-ROWS(Table1[])))</f>
        <v>0</v>
      </c>
      <c r="N1648" t="str" cm="1">
        <f t="array" ref="N1648">IF(ROW()&lt;=ROWS(Table1[]), INDEX(Table1[Agency], ROW()), INDEX(Table2[Agency], ROW()-ROWS(Table1[])))</f>
        <v>CDFW</v>
      </c>
      <c r="O1648" t="str" cm="1">
        <f t="array" ref="O1648">IF(ROW()&lt;=ROWS(Table1[]), INDEX(Table1[Notes], ROW()), INDEX(Table2[Comments], ROW()-ROWS(Table1[])))</f>
        <v>NA</v>
      </c>
    </row>
    <row r="1649" spans="1:15" x14ac:dyDescent="0.25">
      <c r="A1649" cm="1">
        <f t="array" ref="A1649">IF(ROW()&lt;=ROWS(Table1[]), INDEX(Table1[SurveyNo], ROW()), INDEX(Table2[SurveyNo], ROW()-ROWS(Table1[])))</f>
        <v>2</v>
      </c>
      <c r="B1649" s="23" cm="1">
        <f t="array" ref="B1649">IF(ROW()&lt;=ROWS(Table1[]), INDEX(Table1[Date], ROW()), INDEX(Table2[Date], ROW()-ROWS(Table1[])))</f>
        <v>45694</v>
      </c>
      <c r="C1649" cm="1">
        <f t="array" ref="C1649">IF(ROW()&lt;=ROWS(Table1[]), INDEX(Table1[SampleID], ROW()), INDEX(Table2[SampleID], ROW()-ROWS(Table1[])))</f>
        <v>0</v>
      </c>
      <c r="D1649" t="str" cm="1">
        <f t="array" ref="D1649">IF(ROW()&lt;=ROWS(Table1[]), INDEX(Table1[Survey], ROW()), INDEX(Table2[Survey], ROW()-ROWS(Table1[])))</f>
        <v>Bay Study</v>
      </c>
      <c r="E1649" cm="1">
        <f t="array" ref="E1649">IF(ROW()&lt;=ROWS(Table1[]), INDEX(Table1[Station Code], ROW()), INDEX(Table2[Station], ROW()-ROWS(Table1[])))</f>
        <v>345</v>
      </c>
      <c r="F1649" t="str" cm="1">
        <f t="array" ref="F1649">IF(ROW()&lt;=ROWS(Table1[]), INDEX(Table1[Region], ROW()), INDEX(Table2[Region], ROW()-ROWS(Table1[])))</f>
        <v>Bay</v>
      </c>
      <c r="G1649" cm="1">
        <f t="array" ref="G1649">IF(ROW()&lt;=ROWS(Table1[]), INDEX(Table1[Subregion], ROW()), INDEX(Table2[Subregion], ROW()-ROWS(Table1[])))</f>
        <v>0</v>
      </c>
      <c r="H1649" t="str" cm="1">
        <f t="array" ref="H1649">IF(ROW()&lt;=ROWS(Table1[]), INDEX(Table1[Stratum], ROW()), INDEX(Table2[Stratum], ROW()-ROWS(Table1[])))</f>
        <v>Bay</v>
      </c>
      <c r="I1649" cm="1">
        <f t="array" ref="I1649">IF(ROW()&lt;=ROWS(Table1[]), INDEX(Table1[Fork Length], ROW()), INDEX(Table2[Length], ROW()-ROWS(Table1[])))</f>
        <v>83</v>
      </c>
      <c r="J1649" cm="1">
        <f t="array" ref="J1649">IF(ROW()&lt;=ROWS(Table1[]), INDEX(Table1[Catch], ROW()), INDEX(Table2[Frequency], ROW()-ROWS(Table1[])))</f>
        <v>1</v>
      </c>
      <c r="K1649" t="str" cm="1">
        <f t="array" ref="K1649">IF(ROW()&lt;=ROWS(Table1[]), INDEX(Table1[Life Stage], ROW()), INDEX(Table2[Life Stage], ROW()-ROWS(Table1[])))</f>
        <v>Juvenile</v>
      </c>
      <c r="L1649" s="50" cm="1">
        <f t="array" ref="L1649">IF(ROW()&lt;=ROWS(Table1[]), INDEX(Table1[SalvageSum], ROW()), INDEX(Table2[SalvageSum], ROW()-ROWS(Table1[])))</f>
        <v>0</v>
      </c>
      <c r="M1649" s="50" cm="1">
        <f t="array" ref="M1649">IF(ROW()&lt;=ROWS(Table1[]), INDEX(Table1[ExpSalv], ROW()), INDEX(Table2[ExpSalv], ROW()-ROWS(Table1[])))</f>
        <v>0</v>
      </c>
      <c r="N1649" t="str" cm="1">
        <f t="array" ref="N1649">IF(ROW()&lt;=ROWS(Table1[]), INDEX(Table1[Agency], ROW()), INDEX(Table2[Agency], ROW()-ROWS(Table1[])))</f>
        <v>CDFW</v>
      </c>
      <c r="O1649" t="str" cm="1">
        <f t="array" ref="O1649">IF(ROW()&lt;=ROWS(Table1[]), INDEX(Table1[Notes], ROW()), INDEX(Table2[Comments], ROW()-ROWS(Table1[])))</f>
        <v>NA</v>
      </c>
    </row>
    <row r="1650" spans="1:15" x14ac:dyDescent="0.25">
      <c r="A1650" cm="1">
        <f t="array" ref="A1650">IF(ROW()&lt;=ROWS(Table1[]), INDEX(Table1[SurveyNo], ROW()), INDEX(Table2[SurveyNo], ROW()-ROWS(Table1[])))</f>
        <v>2</v>
      </c>
      <c r="B1650" s="23" cm="1">
        <f t="array" ref="B1650">IF(ROW()&lt;=ROWS(Table1[]), INDEX(Table1[Date], ROW()), INDEX(Table2[Date], ROW()-ROWS(Table1[])))</f>
        <v>45694</v>
      </c>
      <c r="C1650" cm="1">
        <f t="array" ref="C1650">IF(ROW()&lt;=ROWS(Table1[]), INDEX(Table1[SampleID], ROW()), INDEX(Table2[SampleID], ROW()-ROWS(Table1[])))</f>
        <v>0</v>
      </c>
      <c r="D1650" t="str" cm="1">
        <f t="array" ref="D1650">IF(ROW()&lt;=ROWS(Table1[]), INDEX(Table1[Survey], ROW()), INDEX(Table2[Survey], ROW()-ROWS(Table1[])))</f>
        <v>Bay Study</v>
      </c>
      <c r="E1650" cm="1">
        <f t="array" ref="E1650">IF(ROW()&lt;=ROWS(Table1[]), INDEX(Table1[Station Code], ROW()), INDEX(Table2[Station], ROW()-ROWS(Table1[])))</f>
        <v>345</v>
      </c>
      <c r="F1650" t="str" cm="1">
        <f t="array" ref="F1650">IF(ROW()&lt;=ROWS(Table1[]), INDEX(Table1[Region], ROW()), INDEX(Table2[Region], ROW()-ROWS(Table1[])))</f>
        <v>Bay</v>
      </c>
      <c r="G1650" cm="1">
        <f t="array" ref="G1650">IF(ROW()&lt;=ROWS(Table1[]), INDEX(Table1[Subregion], ROW()), INDEX(Table2[Subregion], ROW()-ROWS(Table1[])))</f>
        <v>0</v>
      </c>
      <c r="H1650" t="str" cm="1">
        <f t="array" ref="H1650">IF(ROW()&lt;=ROWS(Table1[]), INDEX(Table1[Stratum], ROW()), INDEX(Table2[Stratum], ROW()-ROWS(Table1[])))</f>
        <v>Bay</v>
      </c>
      <c r="I1650" cm="1">
        <f t="array" ref="I1650">IF(ROW()&lt;=ROWS(Table1[]), INDEX(Table1[Fork Length], ROW()), INDEX(Table2[Length], ROW()-ROWS(Table1[])))</f>
        <v>82</v>
      </c>
      <c r="J1650" cm="1">
        <f t="array" ref="J1650">IF(ROW()&lt;=ROWS(Table1[]), INDEX(Table1[Catch], ROW()), INDEX(Table2[Frequency], ROW()-ROWS(Table1[])))</f>
        <v>1</v>
      </c>
      <c r="K1650" t="str" cm="1">
        <f t="array" ref="K1650">IF(ROW()&lt;=ROWS(Table1[]), INDEX(Table1[Life Stage], ROW()), INDEX(Table2[Life Stage], ROW()-ROWS(Table1[])))</f>
        <v>Juvenile</v>
      </c>
      <c r="L1650" s="50" cm="1">
        <f t="array" ref="L1650">IF(ROW()&lt;=ROWS(Table1[]), INDEX(Table1[SalvageSum], ROW()), INDEX(Table2[SalvageSum], ROW()-ROWS(Table1[])))</f>
        <v>0</v>
      </c>
      <c r="M1650" s="50" cm="1">
        <f t="array" ref="M1650">IF(ROW()&lt;=ROWS(Table1[]), INDEX(Table1[ExpSalv], ROW()), INDEX(Table2[ExpSalv], ROW()-ROWS(Table1[])))</f>
        <v>0</v>
      </c>
      <c r="N1650" t="str" cm="1">
        <f t="array" ref="N1650">IF(ROW()&lt;=ROWS(Table1[]), INDEX(Table1[Agency], ROW()), INDEX(Table2[Agency], ROW()-ROWS(Table1[])))</f>
        <v>CDFW</v>
      </c>
      <c r="O1650" t="str" cm="1">
        <f t="array" ref="O1650">IF(ROW()&lt;=ROWS(Table1[]), INDEX(Table1[Notes], ROW()), INDEX(Table2[Comments], ROW()-ROWS(Table1[])))</f>
        <v>NA</v>
      </c>
    </row>
    <row r="1651" spans="1:15" x14ac:dyDescent="0.25">
      <c r="A1651" cm="1">
        <f t="array" ref="A1651">IF(ROW()&lt;=ROWS(Table1[]), INDEX(Table1[SurveyNo], ROW()), INDEX(Table2[SurveyNo], ROW()-ROWS(Table1[])))</f>
        <v>2</v>
      </c>
      <c r="B1651" s="23" cm="1">
        <f t="array" ref="B1651">IF(ROW()&lt;=ROWS(Table1[]), INDEX(Table1[Date], ROW()), INDEX(Table2[Date], ROW()-ROWS(Table1[])))</f>
        <v>45694</v>
      </c>
      <c r="C1651" cm="1">
        <f t="array" ref="C1651">IF(ROW()&lt;=ROWS(Table1[]), INDEX(Table1[SampleID], ROW()), INDEX(Table2[SampleID], ROW()-ROWS(Table1[])))</f>
        <v>0</v>
      </c>
      <c r="D1651" t="str" cm="1">
        <f t="array" ref="D1651">IF(ROW()&lt;=ROWS(Table1[]), INDEX(Table1[Survey], ROW()), INDEX(Table2[Survey], ROW()-ROWS(Table1[])))</f>
        <v>Bay Study</v>
      </c>
      <c r="E1651" cm="1">
        <f t="array" ref="E1651">IF(ROW()&lt;=ROWS(Table1[]), INDEX(Table1[Station Code], ROW()), INDEX(Table2[Station], ROW()-ROWS(Table1[])))</f>
        <v>345</v>
      </c>
      <c r="F1651" t="str" cm="1">
        <f t="array" ref="F1651">IF(ROW()&lt;=ROWS(Table1[]), INDEX(Table1[Region], ROW()), INDEX(Table2[Region], ROW()-ROWS(Table1[])))</f>
        <v>Bay</v>
      </c>
      <c r="G1651" cm="1">
        <f t="array" ref="G1651">IF(ROW()&lt;=ROWS(Table1[]), INDEX(Table1[Subregion], ROW()), INDEX(Table2[Subregion], ROW()-ROWS(Table1[])))</f>
        <v>0</v>
      </c>
      <c r="H1651" t="str" cm="1">
        <f t="array" ref="H1651">IF(ROW()&lt;=ROWS(Table1[]), INDEX(Table1[Stratum], ROW()), INDEX(Table2[Stratum], ROW()-ROWS(Table1[])))</f>
        <v>Bay</v>
      </c>
      <c r="I1651" cm="1">
        <f t="array" ref="I1651">IF(ROW()&lt;=ROWS(Table1[]), INDEX(Table1[Fork Length], ROW()), INDEX(Table2[Length], ROW()-ROWS(Table1[])))</f>
        <v>80</v>
      </c>
      <c r="J1651" cm="1">
        <f t="array" ref="J1651">IF(ROW()&lt;=ROWS(Table1[]), INDEX(Table1[Catch], ROW()), INDEX(Table2[Frequency], ROW()-ROWS(Table1[])))</f>
        <v>1</v>
      </c>
      <c r="K1651" t="str" cm="1">
        <f t="array" ref="K1651">IF(ROW()&lt;=ROWS(Table1[]), INDEX(Table1[Life Stage], ROW()), INDEX(Table2[Life Stage], ROW()-ROWS(Table1[])))</f>
        <v>Juvenile</v>
      </c>
      <c r="L1651" s="50" cm="1">
        <f t="array" ref="L1651">IF(ROW()&lt;=ROWS(Table1[]), INDEX(Table1[SalvageSum], ROW()), INDEX(Table2[SalvageSum], ROW()-ROWS(Table1[])))</f>
        <v>0</v>
      </c>
      <c r="M1651" s="50" cm="1">
        <f t="array" ref="M1651">IF(ROW()&lt;=ROWS(Table1[]), INDEX(Table1[ExpSalv], ROW()), INDEX(Table2[ExpSalv], ROW()-ROWS(Table1[])))</f>
        <v>0</v>
      </c>
      <c r="N1651" t="str" cm="1">
        <f t="array" ref="N1651">IF(ROW()&lt;=ROWS(Table1[]), INDEX(Table1[Agency], ROW()), INDEX(Table2[Agency], ROW()-ROWS(Table1[])))</f>
        <v>CDFW</v>
      </c>
      <c r="O1651" t="str" cm="1">
        <f t="array" ref="O1651">IF(ROW()&lt;=ROWS(Table1[]), INDEX(Table1[Notes], ROW()), INDEX(Table2[Comments], ROW()-ROWS(Table1[])))</f>
        <v>NA</v>
      </c>
    </row>
    <row r="1652" spans="1:15" x14ac:dyDescent="0.25">
      <c r="A1652" cm="1">
        <f t="array" ref="A1652">IF(ROW()&lt;=ROWS(Table1[]), INDEX(Table1[SurveyNo], ROW()), INDEX(Table2[SurveyNo], ROW()-ROWS(Table1[])))</f>
        <v>2</v>
      </c>
      <c r="B1652" s="23" cm="1">
        <f t="array" ref="B1652">IF(ROW()&lt;=ROWS(Table1[]), INDEX(Table1[Date], ROW()), INDEX(Table2[Date], ROW()-ROWS(Table1[])))</f>
        <v>45694</v>
      </c>
      <c r="C1652" cm="1">
        <f t="array" ref="C1652">IF(ROW()&lt;=ROWS(Table1[]), INDEX(Table1[SampleID], ROW()), INDEX(Table2[SampleID], ROW()-ROWS(Table1[])))</f>
        <v>0</v>
      </c>
      <c r="D1652" t="str" cm="1">
        <f t="array" ref="D1652">IF(ROW()&lt;=ROWS(Table1[]), INDEX(Table1[Survey], ROW()), INDEX(Table2[Survey], ROW()-ROWS(Table1[])))</f>
        <v>Bay Study</v>
      </c>
      <c r="E1652" cm="1">
        <f t="array" ref="E1652">IF(ROW()&lt;=ROWS(Table1[]), INDEX(Table1[Station Code], ROW()), INDEX(Table2[Station], ROW()-ROWS(Table1[])))</f>
        <v>345</v>
      </c>
      <c r="F1652" t="str" cm="1">
        <f t="array" ref="F1652">IF(ROW()&lt;=ROWS(Table1[]), INDEX(Table1[Region], ROW()), INDEX(Table2[Region], ROW()-ROWS(Table1[])))</f>
        <v>Bay</v>
      </c>
      <c r="G1652" cm="1">
        <f t="array" ref="G1652">IF(ROW()&lt;=ROWS(Table1[]), INDEX(Table1[Subregion], ROW()), INDEX(Table2[Subregion], ROW()-ROWS(Table1[])))</f>
        <v>0</v>
      </c>
      <c r="H1652" t="str" cm="1">
        <f t="array" ref="H1652">IF(ROW()&lt;=ROWS(Table1[]), INDEX(Table1[Stratum], ROW()), INDEX(Table2[Stratum], ROW()-ROWS(Table1[])))</f>
        <v>Bay</v>
      </c>
      <c r="I1652" cm="1">
        <f t="array" ref="I1652">IF(ROW()&lt;=ROWS(Table1[]), INDEX(Table1[Fork Length], ROW()), INDEX(Table2[Length], ROW()-ROWS(Table1[])))</f>
        <v>73</v>
      </c>
      <c r="J1652" cm="1">
        <f t="array" ref="J1652">IF(ROW()&lt;=ROWS(Table1[]), INDEX(Table1[Catch], ROW()), INDEX(Table2[Frequency], ROW()-ROWS(Table1[])))</f>
        <v>1</v>
      </c>
      <c r="K1652" t="str" cm="1">
        <f t="array" ref="K1652">IF(ROW()&lt;=ROWS(Table1[]), INDEX(Table1[Life Stage], ROW()), INDEX(Table2[Life Stage], ROW()-ROWS(Table1[])))</f>
        <v>Juvenile</v>
      </c>
      <c r="L1652" s="50" cm="1">
        <f t="array" ref="L1652">IF(ROW()&lt;=ROWS(Table1[]), INDEX(Table1[SalvageSum], ROW()), INDEX(Table2[SalvageSum], ROW()-ROWS(Table1[])))</f>
        <v>0</v>
      </c>
      <c r="M1652" s="50" cm="1">
        <f t="array" ref="M1652">IF(ROW()&lt;=ROWS(Table1[]), INDEX(Table1[ExpSalv], ROW()), INDEX(Table2[ExpSalv], ROW()-ROWS(Table1[])))</f>
        <v>0</v>
      </c>
      <c r="N1652" t="str" cm="1">
        <f t="array" ref="N1652">IF(ROW()&lt;=ROWS(Table1[]), INDEX(Table1[Agency], ROW()), INDEX(Table2[Agency], ROW()-ROWS(Table1[])))</f>
        <v>CDFW</v>
      </c>
      <c r="O1652" t="str" cm="1">
        <f t="array" ref="O1652">IF(ROW()&lt;=ROWS(Table1[]), INDEX(Table1[Notes], ROW()), INDEX(Table2[Comments], ROW()-ROWS(Table1[])))</f>
        <v>NA</v>
      </c>
    </row>
    <row r="1653" spans="1:15" x14ac:dyDescent="0.25">
      <c r="A1653" cm="1">
        <f t="array" ref="A1653">IF(ROW()&lt;=ROWS(Table1[]), INDEX(Table1[SurveyNo], ROW()), INDEX(Table2[SurveyNo], ROW()-ROWS(Table1[])))</f>
        <v>2</v>
      </c>
      <c r="B1653" s="23" cm="1">
        <f t="array" ref="B1653">IF(ROW()&lt;=ROWS(Table1[]), INDEX(Table1[Date], ROW()), INDEX(Table2[Date], ROW()-ROWS(Table1[])))</f>
        <v>45694</v>
      </c>
      <c r="C1653" cm="1">
        <f t="array" ref="C1653">IF(ROW()&lt;=ROWS(Table1[]), INDEX(Table1[SampleID], ROW()), INDEX(Table2[SampleID], ROW()-ROWS(Table1[])))</f>
        <v>0</v>
      </c>
      <c r="D1653" t="str" cm="1">
        <f t="array" ref="D1653">IF(ROW()&lt;=ROWS(Table1[]), INDEX(Table1[Survey], ROW()), INDEX(Table2[Survey], ROW()-ROWS(Table1[])))</f>
        <v>Bay Study</v>
      </c>
      <c r="E1653" cm="1">
        <f t="array" ref="E1653">IF(ROW()&lt;=ROWS(Table1[]), INDEX(Table1[Station Code], ROW()), INDEX(Table2[Station], ROW()-ROWS(Table1[])))</f>
        <v>345</v>
      </c>
      <c r="F1653" t="str" cm="1">
        <f t="array" ref="F1653">IF(ROW()&lt;=ROWS(Table1[]), INDEX(Table1[Region], ROW()), INDEX(Table2[Region], ROW()-ROWS(Table1[])))</f>
        <v>Bay</v>
      </c>
      <c r="G1653" cm="1">
        <f t="array" ref="G1653">IF(ROW()&lt;=ROWS(Table1[]), INDEX(Table1[Subregion], ROW()), INDEX(Table2[Subregion], ROW()-ROWS(Table1[])))</f>
        <v>0</v>
      </c>
      <c r="H1653" t="str" cm="1">
        <f t="array" ref="H1653">IF(ROW()&lt;=ROWS(Table1[]), INDEX(Table1[Stratum], ROW()), INDEX(Table2[Stratum], ROW()-ROWS(Table1[])))</f>
        <v>Bay</v>
      </c>
      <c r="I1653" cm="1">
        <f t="array" ref="I1653">IF(ROW()&lt;=ROWS(Table1[]), INDEX(Table1[Fork Length], ROW()), INDEX(Table2[Length], ROW()-ROWS(Table1[])))</f>
        <v>71</v>
      </c>
      <c r="J1653" cm="1">
        <f t="array" ref="J1653">IF(ROW()&lt;=ROWS(Table1[]), INDEX(Table1[Catch], ROW()), INDEX(Table2[Frequency], ROW()-ROWS(Table1[])))</f>
        <v>1</v>
      </c>
      <c r="K1653" t="str" cm="1">
        <f t="array" ref="K1653">IF(ROW()&lt;=ROWS(Table1[]), INDEX(Table1[Life Stage], ROW()), INDEX(Table2[Life Stage], ROW()-ROWS(Table1[])))</f>
        <v>Juvenile</v>
      </c>
      <c r="L1653" s="50" cm="1">
        <f t="array" ref="L1653">IF(ROW()&lt;=ROWS(Table1[]), INDEX(Table1[SalvageSum], ROW()), INDEX(Table2[SalvageSum], ROW()-ROWS(Table1[])))</f>
        <v>0</v>
      </c>
      <c r="M1653" s="50" cm="1">
        <f t="array" ref="M1653">IF(ROW()&lt;=ROWS(Table1[]), INDEX(Table1[ExpSalv], ROW()), INDEX(Table2[ExpSalv], ROW()-ROWS(Table1[])))</f>
        <v>0</v>
      </c>
      <c r="N1653" t="str" cm="1">
        <f t="array" ref="N1653">IF(ROW()&lt;=ROWS(Table1[]), INDEX(Table1[Agency], ROW()), INDEX(Table2[Agency], ROW()-ROWS(Table1[])))</f>
        <v>CDFW</v>
      </c>
      <c r="O1653" t="str" cm="1">
        <f t="array" ref="O1653">IF(ROW()&lt;=ROWS(Table1[]), INDEX(Table1[Notes], ROW()), INDEX(Table2[Comments], ROW()-ROWS(Table1[])))</f>
        <v>NA</v>
      </c>
    </row>
    <row r="1654" spans="1:15" x14ac:dyDescent="0.25">
      <c r="A1654" cm="1">
        <f t="array" ref="A1654">IF(ROW()&lt;=ROWS(Table1[]), INDEX(Table1[SurveyNo], ROW()), INDEX(Table2[SurveyNo], ROW()-ROWS(Table1[])))</f>
        <v>2</v>
      </c>
      <c r="B1654" s="23" cm="1">
        <f t="array" ref="B1654">IF(ROW()&lt;=ROWS(Table1[]), INDEX(Table1[Date], ROW()), INDEX(Table2[Date], ROW()-ROWS(Table1[])))</f>
        <v>45694</v>
      </c>
      <c r="C1654" cm="1">
        <f t="array" ref="C1654">IF(ROW()&lt;=ROWS(Table1[]), INDEX(Table1[SampleID], ROW()), INDEX(Table2[SampleID], ROW()-ROWS(Table1[])))</f>
        <v>0</v>
      </c>
      <c r="D1654" t="str" cm="1">
        <f t="array" ref="D1654">IF(ROW()&lt;=ROWS(Table1[]), INDEX(Table1[Survey], ROW()), INDEX(Table2[Survey], ROW()-ROWS(Table1[])))</f>
        <v>Bay Study</v>
      </c>
      <c r="E1654" cm="1">
        <f t="array" ref="E1654">IF(ROW()&lt;=ROWS(Table1[]), INDEX(Table1[Station Code], ROW()), INDEX(Table2[Station], ROW()-ROWS(Table1[])))</f>
        <v>345</v>
      </c>
      <c r="F1654" t="str" cm="1">
        <f t="array" ref="F1654">IF(ROW()&lt;=ROWS(Table1[]), INDEX(Table1[Region], ROW()), INDEX(Table2[Region], ROW()-ROWS(Table1[])))</f>
        <v>Bay</v>
      </c>
      <c r="G1654" cm="1">
        <f t="array" ref="G1654">IF(ROW()&lt;=ROWS(Table1[]), INDEX(Table1[Subregion], ROW()), INDEX(Table2[Subregion], ROW()-ROWS(Table1[])))</f>
        <v>0</v>
      </c>
      <c r="H1654" t="str" cm="1">
        <f t="array" ref="H1654">IF(ROW()&lt;=ROWS(Table1[]), INDEX(Table1[Stratum], ROW()), INDEX(Table2[Stratum], ROW()-ROWS(Table1[])))</f>
        <v>Bay</v>
      </c>
      <c r="I1654" cm="1">
        <f t="array" ref="I1654">IF(ROW()&lt;=ROWS(Table1[]), INDEX(Table1[Fork Length], ROW()), INDEX(Table2[Length], ROW()-ROWS(Table1[])))</f>
        <v>63</v>
      </c>
      <c r="J1654" cm="1">
        <f t="array" ref="J1654">IF(ROW()&lt;=ROWS(Table1[]), INDEX(Table1[Catch], ROW()), INDEX(Table2[Frequency], ROW()-ROWS(Table1[])))</f>
        <v>1</v>
      </c>
      <c r="K1654" t="str" cm="1">
        <f t="array" ref="K1654">IF(ROW()&lt;=ROWS(Table1[]), INDEX(Table1[Life Stage], ROW()), INDEX(Table2[Life Stage], ROW()-ROWS(Table1[])))</f>
        <v>Juvenile</v>
      </c>
      <c r="L1654" s="50" cm="1">
        <f t="array" ref="L1654">IF(ROW()&lt;=ROWS(Table1[]), INDEX(Table1[SalvageSum], ROW()), INDEX(Table2[SalvageSum], ROW()-ROWS(Table1[])))</f>
        <v>0</v>
      </c>
      <c r="M1654" s="50" cm="1">
        <f t="array" ref="M1654">IF(ROW()&lt;=ROWS(Table1[]), INDEX(Table1[ExpSalv], ROW()), INDEX(Table2[ExpSalv], ROW()-ROWS(Table1[])))</f>
        <v>0</v>
      </c>
      <c r="N1654" t="str" cm="1">
        <f t="array" ref="N1654">IF(ROW()&lt;=ROWS(Table1[]), INDEX(Table1[Agency], ROW()), INDEX(Table2[Agency], ROW()-ROWS(Table1[])))</f>
        <v>CDFW</v>
      </c>
      <c r="O1654" t="str" cm="1">
        <f t="array" ref="O1654">IF(ROW()&lt;=ROWS(Table1[]), INDEX(Table1[Notes], ROW()), INDEX(Table2[Comments], ROW()-ROWS(Table1[])))</f>
        <v>NA</v>
      </c>
    </row>
    <row r="1655" spans="1:15" x14ac:dyDescent="0.25">
      <c r="A1655" cm="1">
        <f t="array" ref="A1655">IF(ROW()&lt;=ROWS(Table1[]), INDEX(Table1[SurveyNo], ROW()), INDEX(Table2[SurveyNo], ROW()-ROWS(Table1[])))</f>
        <v>2</v>
      </c>
      <c r="B1655" s="23" cm="1">
        <f t="array" ref="B1655">IF(ROW()&lt;=ROWS(Table1[]), INDEX(Table1[Date], ROW()), INDEX(Table2[Date], ROW()-ROWS(Table1[])))</f>
        <v>45694</v>
      </c>
      <c r="C1655" cm="1">
        <f t="array" ref="C1655">IF(ROW()&lt;=ROWS(Table1[]), INDEX(Table1[SampleID], ROW()), INDEX(Table2[SampleID], ROW()-ROWS(Table1[])))</f>
        <v>0</v>
      </c>
      <c r="D1655" t="str" cm="1">
        <f t="array" ref="D1655">IF(ROW()&lt;=ROWS(Table1[]), INDEX(Table1[Survey], ROW()), INDEX(Table2[Survey], ROW()-ROWS(Table1[])))</f>
        <v>Bay Study</v>
      </c>
      <c r="E1655" cm="1">
        <f t="array" ref="E1655">IF(ROW()&lt;=ROWS(Table1[]), INDEX(Table1[Station Code], ROW()), INDEX(Table2[Station], ROW()-ROWS(Table1[])))</f>
        <v>345</v>
      </c>
      <c r="F1655" t="str" cm="1">
        <f t="array" ref="F1655">IF(ROW()&lt;=ROWS(Table1[]), INDEX(Table1[Region], ROW()), INDEX(Table2[Region], ROW()-ROWS(Table1[])))</f>
        <v>Bay</v>
      </c>
      <c r="G1655" cm="1">
        <f t="array" ref="G1655">IF(ROW()&lt;=ROWS(Table1[]), INDEX(Table1[Subregion], ROW()), INDEX(Table2[Subregion], ROW()-ROWS(Table1[])))</f>
        <v>0</v>
      </c>
      <c r="H1655" t="str" cm="1">
        <f t="array" ref="H1655">IF(ROW()&lt;=ROWS(Table1[]), INDEX(Table1[Stratum], ROW()), INDEX(Table2[Stratum], ROW()-ROWS(Table1[])))</f>
        <v>Bay</v>
      </c>
      <c r="I1655" cm="1">
        <f t="array" ref="I1655">IF(ROW()&lt;=ROWS(Table1[]), INDEX(Table1[Fork Length], ROW()), INDEX(Table2[Length], ROW()-ROWS(Table1[])))</f>
        <v>62</v>
      </c>
      <c r="J1655" cm="1">
        <f t="array" ref="J1655">IF(ROW()&lt;=ROWS(Table1[]), INDEX(Table1[Catch], ROW()), INDEX(Table2[Frequency], ROW()-ROWS(Table1[])))</f>
        <v>1</v>
      </c>
      <c r="K1655" t="str" cm="1">
        <f t="array" ref="K1655">IF(ROW()&lt;=ROWS(Table1[]), INDEX(Table1[Life Stage], ROW()), INDEX(Table2[Life Stage], ROW()-ROWS(Table1[])))</f>
        <v>Juvenile</v>
      </c>
      <c r="L1655" s="50" cm="1">
        <f t="array" ref="L1655">IF(ROW()&lt;=ROWS(Table1[]), INDEX(Table1[SalvageSum], ROW()), INDEX(Table2[SalvageSum], ROW()-ROWS(Table1[])))</f>
        <v>0</v>
      </c>
      <c r="M1655" s="50" cm="1">
        <f t="array" ref="M1655">IF(ROW()&lt;=ROWS(Table1[]), INDEX(Table1[ExpSalv], ROW()), INDEX(Table2[ExpSalv], ROW()-ROWS(Table1[])))</f>
        <v>0</v>
      </c>
      <c r="N1655" t="str" cm="1">
        <f t="array" ref="N1655">IF(ROW()&lt;=ROWS(Table1[]), INDEX(Table1[Agency], ROW()), INDEX(Table2[Agency], ROW()-ROWS(Table1[])))</f>
        <v>CDFW</v>
      </c>
      <c r="O1655" t="str" cm="1">
        <f t="array" ref="O1655">IF(ROW()&lt;=ROWS(Table1[]), INDEX(Table1[Notes], ROW()), INDEX(Table2[Comments], ROW()-ROWS(Table1[])))</f>
        <v>NA</v>
      </c>
    </row>
    <row r="1656" spans="1:15" x14ac:dyDescent="0.25">
      <c r="A1656" cm="1">
        <f t="array" ref="A1656">IF(ROW()&lt;=ROWS(Table1[]), INDEX(Table1[SurveyNo], ROW()), INDEX(Table2[SurveyNo], ROW()-ROWS(Table1[])))</f>
        <v>2</v>
      </c>
      <c r="B1656" s="23" cm="1">
        <f t="array" ref="B1656">IF(ROW()&lt;=ROWS(Table1[]), INDEX(Table1[Date], ROW()), INDEX(Table2[Date], ROW()-ROWS(Table1[])))</f>
        <v>45694</v>
      </c>
      <c r="C1656" cm="1">
        <f t="array" ref="C1656">IF(ROW()&lt;=ROWS(Table1[]), INDEX(Table1[SampleID], ROW()), INDEX(Table2[SampleID], ROW()-ROWS(Table1[])))</f>
        <v>0</v>
      </c>
      <c r="D1656" t="str" cm="1">
        <f t="array" ref="D1656">IF(ROW()&lt;=ROWS(Table1[]), INDEX(Table1[Survey], ROW()), INDEX(Table2[Survey], ROW()-ROWS(Table1[])))</f>
        <v>Bay Study</v>
      </c>
      <c r="E1656" cm="1">
        <f t="array" ref="E1656">IF(ROW()&lt;=ROWS(Table1[]), INDEX(Table1[Station Code], ROW()), INDEX(Table2[Station], ROW()-ROWS(Table1[])))</f>
        <v>325</v>
      </c>
      <c r="F1656" t="str" cm="1">
        <f t="array" ref="F1656">IF(ROW()&lt;=ROWS(Table1[]), INDEX(Table1[Region], ROW()), INDEX(Table2[Region], ROW()-ROWS(Table1[])))</f>
        <v>Bay</v>
      </c>
      <c r="G1656" cm="1">
        <f t="array" ref="G1656">IF(ROW()&lt;=ROWS(Table1[]), INDEX(Table1[Subregion], ROW()), INDEX(Table2[Subregion], ROW()-ROWS(Table1[])))</f>
        <v>0</v>
      </c>
      <c r="H1656" t="str" cm="1">
        <f t="array" ref="H1656">IF(ROW()&lt;=ROWS(Table1[]), INDEX(Table1[Stratum], ROW()), INDEX(Table2[Stratum], ROW()-ROWS(Table1[])))</f>
        <v>Bay</v>
      </c>
      <c r="I1656" cm="1">
        <f t="array" ref="I1656">IF(ROW()&lt;=ROWS(Table1[]), INDEX(Table1[Fork Length], ROW()), INDEX(Table2[Length], ROW()-ROWS(Table1[])))</f>
        <v>66</v>
      </c>
      <c r="J1656" cm="1">
        <f t="array" ref="J1656">IF(ROW()&lt;=ROWS(Table1[]), INDEX(Table1[Catch], ROW()), INDEX(Table2[Frequency], ROW()-ROWS(Table1[])))</f>
        <v>1</v>
      </c>
      <c r="K1656" t="str" cm="1">
        <f t="array" ref="K1656">IF(ROW()&lt;=ROWS(Table1[]), INDEX(Table1[Life Stage], ROW()), INDEX(Table2[Life Stage], ROW()-ROWS(Table1[])))</f>
        <v>Juvenile</v>
      </c>
      <c r="L1656" s="50" cm="1">
        <f t="array" ref="L1656">IF(ROW()&lt;=ROWS(Table1[]), INDEX(Table1[SalvageSum], ROW()), INDEX(Table2[SalvageSum], ROW()-ROWS(Table1[])))</f>
        <v>0</v>
      </c>
      <c r="M1656" s="50" cm="1">
        <f t="array" ref="M1656">IF(ROW()&lt;=ROWS(Table1[]), INDEX(Table1[ExpSalv], ROW()), INDEX(Table2[ExpSalv], ROW()-ROWS(Table1[])))</f>
        <v>0</v>
      </c>
      <c r="N1656" t="str" cm="1">
        <f t="array" ref="N1656">IF(ROW()&lt;=ROWS(Table1[]), INDEX(Table1[Agency], ROW()), INDEX(Table2[Agency], ROW()-ROWS(Table1[])))</f>
        <v>CDFW</v>
      </c>
      <c r="O1656" t="str" cm="1">
        <f t="array" ref="O1656">IF(ROW()&lt;=ROWS(Table1[]), INDEX(Table1[Notes], ROW()), INDEX(Table2[Comments], ROW()-ROWS(Table1[])))</f>
        <v>NA</v>
      </c>
    </row>
    <row r="1657" spans="1:15" x14ac:dyDescent="0.25">
      <c r="A1657" cm="1">
        <f t="array" ref="A1657">IF(ROW()&lt;=ROWS(Table1[]), INDEX(Table1[SurveyNo], ROW()), INDEX(Table2[SurveyNo], ROW()-ROWS(Table1[])))</f>
        <v>2</v>
      </c>
      <c r="B1657" s="23" cm="1">
        <f t="array" ref="B1657">IF(ROW()&lt;=ROWS(Table1[]), INDEX(Table1[Date], ROW()), INDEX(Table2[Date], ROW()-ROWS(Table1[])))</f>
        <v>45694</v>
      </c>
      <c r="C1657" cm="1">
        <f t="array" ref="C1657">IF(ROW()&lt;=ROWS(Table1[]), INDEX(Table1[SampleID], ROW()), INDEX(Table2[SampleID], ROW()-ROWS(Table1[])))</f>
        <v>0</v>
      </c>
      <c r="D1657" t="str" cm="1">
        <f t="array" ref="D1657">IF(ROW()&lt;=ROWS(Table1[]), INDEX(Table1[Survey], ROW()), INDEX(Table2[Survey], ROW()-ROWS(Table1[])))</f>
        <v>Bay Study</v>
      </c>
      <c r="E1657" cm="1">
        <f t="array" ref="E1657">IF(ROW()&lt;=ROWS(Table1[]), INDEX(Table1[Station Code], ROW()), INDEX(Table2[Station], ROW()-ROWS(Table1[])))</f>
        <v>325</v>
      </c>
      <c r="F1657" t="str" cm="1">
        <f t="array" ref="F1657">IF(ROW()&lt;=ROWS(Table1[]), INDEX(Table1[Region], ROW()), INDEX(Table2[Region], ROW()-ROWS(Table1[])))</f>
        <v>Bay</v>
      </c>
      <c r="G1657" cm="1">
        <f t="array" ref="G1657">IF(ROW()&lt;=ROWS(Table1[]), INDEX(Table1[Subregion], ROW()), INDEX(Table2[Subregion], ROW()-ROWS(Table1[])))</f>
        <v>0</v>
      </c>
      <c r="H1657" t="str" cm="1">
        <f t="array" ref="H1657">IF(ROW()&lt;=ROWS(Table1[]), INDEX(Table1[Stratum], ROW()), INDEX(Table2[Stratum], ROW()-ROWS(Table1[])))</f>
        <v>Bay</v>
      </c>
      <c r="I1657" cm="1">
        <f t="array" ref="I1657">IF(ROW()&lt;=ROWS(Table1[]), INDEX(Table1[Fork Length], ROW()), INDEX(Table2[Length], ROW()-ROWS(Table1[])))</f>
        <v>60</v>
      </c>
      <c r="J1657" cm="1">
        <f t="array" ref="J1657">IF(ROW()&lt;=ROWS(Table1[]), INDEX(Table1[Catch], ROW()), INDEX(Table2[Frequency], ROW()-ROWS(Table1[])))</f>
        <v>1</v>
      </c>
      <c r="K1657" t="str" cm="1">
        <f t="array" ref="K1657">IF(ROW()&lt;=ROWS(Table1[]), INDEX(Table1[Life Stage], ROW()), INDEX(Table2[Life Stage], ROW()-ROWS(Table1[])))</f>
        <v>Juvenile</v>
      </c>
      <c r="L1657" s="50" cm="1">
        <f t="array" ref="L1657">IF(ROW()&lt;=ROWS(Table1[]), INDEX(Table1[SalvageSum], ROW()), INDEX(Table2[SalvageSum], ROW()-ROWS(Table1[])))</f>
        <v>0</v>
      </c>
      <c r="M1657" s="50" cm="1">
        <f t="array" ref="M1657">IF(ROW()&lt;=ROWS(Table1[]), INDEX(Table1[ExpSalv], ROW()), INDEX(Table2[ExpSalv], ROW()-ROWS(Table1[])))</f>
        <v>0</v>
      </c>
      <c r="N1657" t="str" cm="1">
        <f t="array" ref="N1657">IF(ROW()&lt;=ROWS(Table1[]), INDEX(Table1[Agency], ROW()), INDEX(Table2[Agency], ROW()-ROWS(Table1[])))</f>
        <v>CDFW</v>
      </c>
      <c r="O1657" t="str" cm="1">
        <f t="array" ref="O1657">IF(ROW()&lt;=ROWS(Table1[]), INDEX(Table1[Notes], ROW()), INDEX(Table2[Comments], ROW()-ROWS(Table1[])))</f>
        <v>NA</v>
      </c>
    </row>
    <row r="1658" spans="1:15" x14ac:dyDescent="0.25">
      <c r="A1658" cm="1">
        <f t="array" ref="A1658">IF(ROW()&lt;=ROWS(Table1[]), INDEX(Table1[SurveyNo], ROW()), INDEX(Table2[SurveyNo], ROW()-ROWS(Table1[])))</f>
        <v>2</v>
      </c>
      <c r="B1658" s="23" cm="1">
        <f t="array" ref="B1658">IF(ROW()&lt;=ROWS(Table1[]), INDEX(Table1[Date], ROW()), INDEX(Table2[Date], ROW()-ROWS(Table1[])))</f>
        <v>45694</v>
      </c>
      <c r="C1658" cm="1">
        <f t="array" ref="C1658">IF(ROW()&lt;=ROWS(Table1[]), INDEX(Table1[SampleID], ROW()), INDEX(Table2[SampleID], ROW()-ROWS(Table1[])))</f>
        <v>0</v>
      </c>
      <c r="D1658" t="str" cm="1">
        <f t="array" ref="D1658">IF(ROW()&lt;=ROWS(Table1[]), INDEX(Table1[Survey], ROW()), INDEX(Table2[Survey], ROW()-ROWS(Table1[])))</f>
        <v>Bay Study</v>
      </c>
      <c r="E1658" cm="1">
        <f t="array" ref="E1658">IF(ROW()&lt;=ROWS(Table1[]), INDEX(Table1[Station Code], ROW()), INDEX(Table2[Station], ROW()-ROWS(Table1[])))</f>
        <v>323</v>
      </c>
      <c r="F1658" t="str" cm="1">
        <f t="array" ref="F1658">IF(ROW()&lt;=ROWS(Table1[]), INDEX(Table1[Region], ROW()), INDEX(Table2[Region], ROW()-ROWS(Table1[])))</f>
        <v>Bay</v>
      </c>
      <c r="G1658" cm="1">
        <f t="array" ref="G1658">IF(ROW()&lt;=ROWS(Table1[]), INDEX(Table1[Subregion], ROW()), INDEX(Table2[Subregion], ROW()-ROWS(Table1[])))</f>
        <v>0</v>
      </c>
      <c r="H1658" t="str" cm="1">
        <f t="array" ref="H1658">IF(ROW()&lt;=ROWS(Table1[]), INDEX(Table1[Stratum], ROW()), INDEX(Table2[Stratum], ROW()-ROWS(Table1[])))</f>
        <v>Bay</v>
      </c>
      <c r="I1658" cm="1">
        <f t="array" ref="I1658">IF(ROW()&lt;=ROWS(Table1[]), INDEX(Table1[Fork Length], ROW()), INDEX(Table2[Length], ROW()-ROWS(Table1[])))</f>
        <v>102</v>
      </c>
      <c r="J1658" cm="1">
        <f t="array" ref="J1658">IF(ROW()&lt;=ROWS(Table1[]), INDEX(Table1[Catch], ROW()), INDEX(Table2[Frequency], ROW()-ROWS(Table1[])))</f>
        <v>1</v>
      </c>
      <c r="K1658" t="str" cm="1">
        <f t="array" ref="K1658">IF(ROW()&lt;=ROWS(Table1[]), INDEX(Table1[Life Stage], ROW()), INDEX(Table2[Life Stage], ROW()-ROWS(Table1[])))</f>
        <v>Adult</v>
      </c>
      <c r="L1658" s="50" cm="1">
        <f t="array" ref="L1658">IF(ROW()&lt;=ROWS(Table1[]), INDEX(Table1[SalvageSum], ROW()), INDEX(Table2[SalvageSum], ROW()-ROWS(Table1[])))</f>
        <v>0</v>
      </c>
      <c r="M1658" s="50" cm="1">
        <f t="array" ref="M1658">IF(ROW()&lt;=ROWS(Table1[]), INDEX(Table1[ExpSalv], ROW()), INDEX(Table2[ExpSalv], ROW()-ROWS(Table1[])))</f>
        <v>0</v>
      </c>
      <c r="N1658" t="str" cm="1">
        <f t="array" ref="N1658">IF(ROW()&lt;=ROWS(Table1[]), INDEX(Table1[Agency], ROW()), INDEX(Table2[Agency], ROW()-ROWS(Table1[])))</f>
        <v>CDFW</v>
      </c>
      <c r="O1658" t="str" cm="1">
        <f t="array" ref="O1658">IF(ROW()&lt;=ROWS(Table1[]), INDEX(Table1[Notes], ROW()), INDEX(Table2[Comments], ROW()-ROWS(Table1[])))</f>
        <v>NA</v>
      </c>
    </row>
    <row r="1659" spans="1:15" x14ac:dyDescent="0.25">
      <c r="A1659" cm="1">
        <f t="array" ref="A1659">IF(ROW()&lt;=ROWS(Table1[]), INDEX(Table1[SurveyNo], ROW()), INDEX(Table2[SurveyNo], ROW()-ROWS(Table1[])))</f>
        <v>2</v>
      </c>
      <c r="B1659" s="23" cm="1">
        <f t="array" ref="B1659">IF(ROW()&lt;=ROWS(Table1[]), INDEX(Table1[Date], ROW()), INDEX(Table2[Date], ROW()-ROWS(Table1[])))</f>
        <v>45694</v>
      </c>
      <c r="C1659" cm="1">
        <f t="array" ref="C1659">IF(ROW()&lt;=ROWS(Table1[]), INDEX(Table1[SampleID], ROW()), INDEX(Table2[SampleID], ROW()-ROWS(Table1[])))</f>
        <v>0</v>
      </c>
      <c r="D1659" t="str" cm="1">
        <f t="array" ref="D1659">IF(ROW()&lt;=ROWS(Table1[]), INDEX(Table1[Survey], ROW()), INDEX(Table2[Survey], ROW()-ROWS(Table1[])))</f>
        <v>Bay Study</v>
      </c>
      <c r="E1659" cm="1">
        <f t="array" ref="E1659">IF(ROW()&lt;=ROWS(Table1[]), INDEX(Table1[Station Code], ROW()), INDEX(Table2[Station], ROW()-ROWS(Table1[])))</f>
        <v>323</v>
      </c>
      <c r="F1659" t="str" cm="1">
        <f t="array" ref="F1659">IF(ROW()&lt;=ROWS(Table1[]), INDEX(Table1[Region], ROW()), INDEX(Table2[Region], ROW()-ROWS(Table1[])))</f>
        <v>Bay</v>
      </c>
      <c r="G1659" cm="1">
        <f t="array" ref="G1659">IF(ROW()&lt;=ROWS(Table1[]), INDEX(Table1[Subregion], ROW()), INDEX(Table2[Subregion], ROW()-ROWS(Table1[])))</f>
        <v>0</v>
      </c>
      <c r="H1659" t="str" cm="1">
        <f t="array" ref="H1659">IF(ROW()&lt;=ROWS(Table1[]), INDEX(Table1[Stratum], ROW()), INDEX(Table2[Stratum], ROW()-ROWS(Table1[])))</f>
        <v>Bay</v>
      </c>
      <c r="I1659" cm="1">
        <f t="array" ref="I1659">IF(ROW()&lt;=ROWS(Table1[]), INDEX(Table1[Fork Length], ROW()), INDEX(Table2[Length], ROW()-ROWS(Table1[])))</f>
        <v>84</v>
      </c>
      <c r="J1659" cm="1">
        <f t="array" ref="J1659">IF(ROW()&lt;=ROWS(Table1[]), INDEX(Table1[Catch], ROW()), INDEX(Table2[Frequency], ROW()-ROWS(Table1[])))</f>
        <v>1</v>
      </c>
      <c r="K1659" t="str" cm="1">
        <f t="array" ref="K1659">IF(ROW()&lt;=ROWS(Table1[]), INDEX(Table1[Life Stage], ROW()), INDEX(Table2[Life Stage], ROW()-ROWS(Table1[])))</f>
        <v>Juvenile</v>
      </c>
      <c r="L1659" s="50" cm="1">
        <f t="array" ref="L1659">IF(ROW()&lt;=ROWS(Table1[]), INDEX(Table1[SalvageSum], ROW()), INDEX(Table2[SalvageSum], ROW()-ROWS(Table1[])))</f>
        <v>0</v>
      </c>
      <c r="M1659" s="50" cm="1">
        <f t="array" ref="M1659">IF(ROW()&lt;=ROWS(Table1[]), INDEX(Table1[ExpSalv], ROW()), INDEX(Table2[ExpSalv], ROW()-ROWS(Table1[])))</f>
        <v>0</v>
      </c>
      <c r="N1659" t="str" cm="1">
        <f t="array" ref="N1659">IF(ROW()&lt;=ROWS(Table1[]), INDEX(Table1[Agency], ROW()), INDEX(Table2[Agency], ROW()-ROWS(Table1[])))</f>
        <v>CDFW</v>
      </c>
      <c r="O1659" t="str" cm="1">
        <f t="array" ref="O1659">IF(ROW()&lt;=ROWS(Table1[]), INDEX(Table1[Notes], ROW()), INDEX(Table2[Comments], ROW()-ROWS(Table1[])))</f>
        <v>NA</v>
      </c>
    </row>
    <row r="1660" spans="1:15" x14ac:dyDescent="0.25">
      <c r="A1660" cm="1">
        <f t="array" ref="A1660">IF(ROW()&lt;=ROWS(Table1[]), INDEX(Table1[SurveyNo], ROW()), INDEX(Table2[SurveyNo], ROW()-ROWS(Table1[])))</f>
        <v>2</v>
      </c>
      <c r="B1660" s="23" cm="1">
        <f t="array" ref="B1660">IF(ROW()&lt;=ROWS(Table1[]), INDEX(Table1[Date], ROW()), INDEX(Table2[Date], ROW()-ROWS(Table1[])))</f>
        <v>45694</v>
      </c>
      <c r="C1660" cm="1">
        <f t="array" ref="C1660">IF(ROW()&lt;=ROWS(Table1[]), INDEX(Table1[SampleID], ROW()), INDEX(Table2[SampleID], ROW()-ROWS(Table1[])))</f>
        <v>0</v>
      </c>
      <c r="D1660" t="str" cm="1">
        <f t="array" ref="D1660">IF(ROW()&lt;=ROWS(Table1[]), INDEX(Table1[Survey], ROW()), INDEX(Table2[Survey], ROW()-ROWS(Table1[])))</f>
        <v>Bay Study</v>
      </c>
      <c r="E1660" cm="1">
        <f t="array" ref="E1660">IF(ROW()&lt;=ROWS(Table1[]), INDEX(Table1[Station Code], ROW()), INDEX(Table2[Station], ROW()-ROWS(Table1[])))</f>
        <v>323</v>
      </c>
      <c r="F1660" t="str" cm="1">
        <f t="array" ref="F1660">IF(ROW()&lt;=ROWS(Table1[]), INDEX(Table1[Region], ROW()), INDEX(Table2[Region], ROW()-ROWS(Table1[])))</f>
        <v>Bay</v>
      </c>
      <c r="G1660" cm="1">
        <f t="array" ref="G1660">IF(ROW()&lt;=ROWS(Table1[]), INDEX(Table1[Subregion], ROW()), INDEX(Table2[Subregion], ROW()-ROWS(Table1[])))</f>
        <v>0</v>
      </c>
      <c r="H1660" t="str" cm="1">
        <f t="array" ref="H1660">IF(ROW()&lt;=ROWS(Table1[]), INDEX(Table1[Stratum], ROW()), INDEX(Table2[Stratum], ROW()-ROWS(Table1[])))</f>
        <v>Bay</v>
      </c>
      <c r="I1660" cm="1">
        <f t="array" ref="I1660">IF(ROW()&lt;=ROWS(Table1[]), INDEX(Table1[Fork Length], ROW()), INDEX(Table2[Length], ROW()-ROWS(Table1[])))</f>
        <v>75</v>
      </c>
      <c r="J1660" cm="1">
        <f t="array" ref="J1660">IF(ROW()&lt;=ROWS(Table1[]), INDEX(Table1[Catch], ROW()), INDEX(Table2[Frequency], ROW()-ROWS(Table1[])))</f>
        <v>1</v>
      </c>
      <c r="K1660" t="str" cm="1">
        <f t="array" ref="K1660">IF(ROW()&lt;=ROWS(Table1[]), INDEX(Table1[Life Stage], ROW()), INDEX(Table2[Life Stage], ROW()-ROWS(Table1[])))</f>
        <v>Juvenile</v>
      </c>
      <c r="L1660" s="50" cm="1">
        <f t="array" ref="L1660">IF(ROW()&lt;=ROWS(Table1[]), INDEX(Table1[SalvageSum], ROW()), INDEX(Table2[SalvageSum], ROW()-ROWS(Table1[])))</f>
        <v>0</v>
      </c>
      <c r="M1660" s="50" cm="1">
        <f t="array" ref="M1660">IF(ROW()&lt;=ROWS(Table1[]), INDEX(Table1[ExpSalv], ROW()), INDEX(Table2[ExpSalv], ROW()-ROWS(Table1[])))</f>
        <v>0</v>
      </c>
      <c r="N1660" t="str" cm="1">
        <f t="array" ref="N1660">IF(ROW()&lt;=ROWS(Table1[]), INDEX(Table1[Agency], ROW()), INDEX(Table2[Agency], ROW()-ROWS(Table1[])))</f>
        <v>CDFW</v>
      </c>
      <c r="O1660" t="str" cm="1">
        <f t="array" ref="O1660">IF(ROW()&lt;=ROWS(Table1[]), INDEX(Table1[Notes], ROW()), INDEX(Table2[Comments], ROW()-ROWS(Table1[])))</f>
        <v>NA</v>
      </c>
    </row>
    <row r="1661" spans="1:15" x14ac:dyDescent="0.25">
      <c r="A1661" cm="1">
        <f t="array" ref="A1661">IF(ROW()&lt;=ROWS(Table1[]), INDEX(Table1[SurveyNo], ROW()), INDEX(Table2[SurveyNo], ROW()-ROWS(Table1[])))</f>
        <v>2</v>
      </c>
      <c r="B1661" s="23" cm="1">
        <f t="array" ref="B1661">IF(ROW()&lt;=ROWS(Table1[]), INDEX(Table1[Date], ROW()), INDEX(Table2[Date], ROW()-ROWS(Table1[])))</f>
        <v>45694</v>
      </c>
      <c r="C1661" cm="1">
        <f t="array" ref="C1661">IF(ROW()&lt;=ROWS(Table1[]), INDEX(Table1[SampleID], ROW()), INDEX(Table2[SampleID], ROW()-ROWS(Table1[])))</f>
        <v>0</v>
      </c>
      <c r="D1661" t="str" cm="1">
        <f t="array" ref="D1661">IF(ROW()&lt;=ROWS(Table1[]), INDEX(Table1[Survey], ROW()), INDEX(Table2[Survey], ROW()-ROWS(Table1[])))</f>
        <v>Bay Study</v>
      </c>
      <c r="E1661" cm="1">
        <f t="array" ref="E1661">IF(ROW()&lt;=ROWS(Table1[]), INDEX(Table1[Station Code], ROW()), INDEX(Table2[Station], ROW()-ROWS(Table1[])))</f>
        <v>323</v>
      </c>
      <c r="F1661" t="str" cm="1">
        <f t="array" ref="F1661">IF(ROW()&lt;=ROWS(Table1[]), INDEX(Table1[Region], ROW()), INDEX(Table2[Region], ROW()-ROWS(Table1[])))</f>
        <v>Bay</v>
      </c>
      <c r="G1661" cm="1">
        <f t="array" ref="G1661">IF(ROW()&lt;=ROWS(Table1[]), INDEX(Table1[Subregion], ROW()), INDEX(Table2[Subregion], ROW()-ROWS(Table1[])))</f>
        <v>0</v>
      </c>
      <c r="H1661" t="str" cm="1">
        <f t="array" ref="H1661">IF(ROW()&lt;=ROWS(Table1[]), INDEX(Table1[Stratum], ROW()), INDEX(Table2[Stratum], ROW()-ROWS(Table1[])))</f>
        <v>Bay</v>
      </c>
      <c r="I1661" cm="1">
        <f t="array" ref="I1661">IF(ROW()&lt;=ROWS(Table1[]), INDEX(Table1[Fork Length], ROW()), INDEX(Table2[Length], ROW()-ROWS(Table1[])))</f>
        <v>67</v>
      </c>
      <c r="J1661" cm="1">
        <f t="array" ref="J1661">IF(ROW()&lt;=ROWS(Table1[]), INDEX(Table1[Catch], ROW()), INDEX(Table2[Frequency], ROW()-ROWS(Table1[])))</f>
        <v>1</v>
      </c>
      <c r="K1661" t="str" cm="1">
        <f t="array" ref="K1661">IF(ROW()&lt;=ROWS(Table1[]), INDEX(Table1[Life Stage], ROW()), INDEX(Table2[Life Stage], ROW()-ROWS(Table1[])))</f>
        <v>Juvenile</v>
      </c>
      <c r="L1661" s="50" cm="1">
        <f t="array" ref="L1661">IF(ROW()&lt;=ROWS(Table1[]), INDEX(Table1[SalvageSum], ROW()), INDEX(Table2[SalvageSum], ROW()-ROWS(Table1[])))</f>
        <v>0</v>
      </c>
      <c r="M1661" s="50" cm="1">
        <f t="array" ref="M1661">IF(ROW()&lt;=ROWS(Table1[]), INDEX(Table1[ExpSalv], ROW()), INDEX(Table2[ExpSalv], ROW()-ROWS(Table1[])))</f>
        <v>0</v>
      </c>
      <c r="N1661" t="str" cm="1">
        <f t="array" ref="N1661">IF(ROW()&lt;=ROWS(Table1[]), INDEX(Table1[Agency], ROW()), INDEX(Table2[Agency], ROW()-ROWS(Table1[])))</f>
        <v>CDFW</v>
      </c>
      <c r="O1661" t="str" cm="1">
        <f t="array" ref="O1661">IF(ROW()&lt;=ROWS(Table1[]), INDEX(Table1[Notes], ROW()), INDEX(Table2[Comments], ROW()-ROWS(Table1[])))</f>
        <v>NA</v>
      </c>
    </row>
    <row r="1662" spans="1:15" x14ac:dyDescent="0.25">
      <c r="A1662" cm="1">
        <f t="array" ref="A1662">IF(ROW()&lt;=ROWS(Table1[]), INDEX(Table1[SurveyNo], ROW()), INDEX(Table2[SurveyNo], ROW()-ROWS(Table1[])))</f>
        <v>2</v>
      </c>
      <c r="B1662" s="23" cm="1">
        <f t="array" ref="B1662">IF(ROW()&lt;=ROWS(Table1[]), INDEX(Table1[Date], ROW()), INDEX(Table2[Date], ROW()-ROWS(Table1[])))</f>
        <v>45694</v>
      </c>
      <c r="C1662" cm="1">
        <f t="array" ref="C1662">IF(ROW()&lt;=ROWS(Table1[]), INDEX(Table1[SampleID], ROW()), INDEX(Table2[SampleID], ROW()-ROWS(Table1[])))</f>
        <v>0</v>
      </c>
      <c r="D1662" t="str" cm="1">
        <f t="array" ref="D1662">IF(ROW()&lt;=ROWS(Table1[]), INDEX(Table1[Survey], ROW()), INDEX(Table2[Survey], ROW()-ROWS(Table1[])))</f>
        <v>Bay Study</v>
      </c>
      <c r="E1662" cm="1">
        <f t="array" ref="E1662">IF(ROW()&lt;=ROWS(Table1[]), INDEX(Table1[Station Code], ROW()), INDEX(Table2[Station], ROW()-ROWS(Table1[])))</f>
        <v>322</v>
      </c>
      <c r="F1662" t="str" cm="1">
        <f t="array" ref="F1662">IF(ROW()&lt;=ROWS(Table1[]), INDEX(Table1[Region], ROW()), INDEX(Table2[Region], ROW()-ROWS(Table1[])))</f>
        <v>Bay</v>
      </c>
      <c r="G1662" cm="1">
        <f t="array" ref="G1662">IF(ROW()&lt;=ROWS(Table1[]), INDEX(Table1[Subregion], ROW()), INDEX(Table2[Subregion], ROW()-ROWS(Table1[])))</f>
        <v>0</v>
      </c>
      <c r="H1662" t="str" cm="1">
        <f t="array" ref="H1662">IF(ROW()&lt;=ROWS(Table1[]), INDEX(Table1[Stratum], ROW()), INDEX(Table2[Stratum], ROW()-ROWS(Table1[])))</f>
        <v>Bay</v>
      </c>
      <c r="I1662" cm="1">
        <f t="array" ref="I1662">IF(ROW()&lt;=ROWS(Table1[]), INDEX(Table1[Fork Length], ROW()), INDEX(Table2[Length], ROW()-ROWS(Table1[])))</f>
        <v>67</v>
      </c>
      <c r="J1662" cm="1">
        <f t="array" ref="J1662">IF(ROW()&lt;=ROWS(Table1[]), INDEX(Table1[Catch], ROW()), INDEX(Table2[Frequency], ROW()-ROWS(Table1[])))</f>
        <v>1</v>
      </c>
      <c r="K1662" t="str" cm="1">
        <f t="array" ref="K1662">IF(ROW()&lt;=ROWS(Table1[]), INDEX(Table1[Life Stage], ROW()), INDEX(Table2[Life Stage], ROW()-ROWS(Table1[])))</f>
        <v>Juvenile</v>
      </c>
      <c r="L1662" s="50" cm="1">
        <f t="array" ref="L1662">IF(ROW()&lt;=ROWS(Table1[]), INDEX(Table1[SalvageSum], ROW()), INDEX(Table2[SalvageSum], ROW()-ROWS(Table1[])))</f>
        <v>0</v>
      </c>
      <c r="M1662" s="50" cm="1">
        <f t="array" ref="M1662">IF(ROW()&lt;=ROWS(Table1[]), INDEX(Table1[ExpSalv], ROW()), INDEX(Table2[ExpSalv], ROW()-ROWS(Table1[])))</f>
        <v>0</v>
      </c>
      <c r="N1662" t="str" cm="1">
        <f t="array" ref="N1662">IF(ROW()&lt;=ROWS(Table1[]), INDEX(Table1[Agency], ROW()), INDEX(Table2[Agency], ROW()-ROWS(Table1[])))</f>
        <v>CDFW</v>
      </c>
      <c r="O1662" t="str" cm="1">
        <f t="array" ref="O1662">IF(ROW()&lt;=ROWS(Table1[]), INDEX(Table1[Notes], ROW()), INDEX(Table2[Comments], ROW()-ROWS(Table1[])))</f>
        <v>NA</v>
      </c>
    </row>
    <row r="1663" spans="1:15" x14ac:dyDescent="0.25">
      <c r="A1663" cm="1">
        <f t="array" ref="A1663">IF(ROW()&lt;=ROWS(Table1[]), INDEX(Table1[SurveyNo], ROW()), INDEX(Table2[SurveyNo], ROW()-ROWS(Table1[])))</f>
        <v>2</v>
      </c>
      <c r="B1663" s="23" cm="1">
        <f t="array" ref="B1663">IF(ROW()&lt;=ROWS(Table1[]), INDEX(Table1[Date], ROW()), INDEX(Table2[Date], ROW()-ROWS(Table1[])))</f>
        <v>45694</v>
      </c>
      <c r="C1663" cm="1">
        <f t="array" ref="C1663">IF(ROW()&lt;=ROWS(Table1[]), INDEX(Table1[SampleID], ROW()), INDEX(Table2[SampleID], ROW()-ROWS(Table1[])))</f>
        <v>0</v>
      </c>
      <c r="D1663" t="str" cm="1">
        <f t="array" ref="D1663">IF(ROW()&lt;=ROWS(Table1[]), INDEX(Table1[Survey], ROW()), INDEX(Table2[Survey], ROW()-ROWS(Table1[])))</f>
        <v>Bay Study</v>
      </c>
      <c r="E1663" cm="1">
        <f t="array" ref="E1663">IF(ROW()&lt;=ROWS(Table1[]), INDEX(Table1[Station Code], ROW()), INDEX(Table2[Station], ROW()-ROWS(Table1[])))</f>
        <v>321</v>
      </c>
      <c r="F1663" t="str" cm="1">
        <f t="array" ref="F1663">IF(ROW()&lt;=ROWS(Table1[]), INDEX(Table1[Region], ROW()), INDEX(Table2[Region], ROW()-ROWS(Table1[])))</f>
        <v>Bay</v>
      </c>
      <c r="G1663" cm="1">
        <f t="array" ref="G1663">IF(ROW()&lt;=ROWS(Table1[]), INDEX(Table1[Subregion], ROW()), INDEX(Table2[Subregion], ROW()-ROWS(Table1[])))</f>
        <v>0</v>
      </c>
      <c r="H1663" t="str" cm="1">
        <f t="array" ref="H1663">IF(ROW()&lt;=ROWS(Table1[]), INDEX(Table1[Stratum], ROW()), INDEX(Table2[Stratum], ROW()-ROWS(Table1[])))</f>
        <v>Bay</v>
      </c>
      <c r="I1663" cm="1">
        <f t="array" ref="I1663">IF(ROW()&lt;=ROWS(Table1[]), INDEX(Table1[Fork Length], ROW()), INDEX(Table2[Length], ROW()-ROWS(Table1[])))</f>
        <v>81</v>
      </c>
      <c r="J1663" cm="1">
        <f t="array" ref="J1663">IF(ROW()&lt;=ROWS(Table1[]), INDEX(Table1[Catch], ROW()), INDEX(Table2[Frequency], ROW()-ROWS(Table1[])))</f>
        <v>1</v>
      </c>
      <c r="K1663" t="str" cm="1">
        <f t="array" ref="K1663">IF(ROW()&lt;=ROWS(Table1[]), INDEX(Table1[Life Stage], ROW()), INDEX(Table2[Life Stage], ROW()-ROWS(Table1[])))</f>
        <v>Juvenile</v>
      </c>
      <c r="L1663" s="50" cm="1">
        <f t="array" ref="L1663">IF(ROW()&lt;=ROWS(Table1[]), INDEX(Table1[SalvageSum], ROW()), INDEX(Table2[SalvageSum], ROW()-ROWS(Table1[])))</f>
        <v>0</v>
      </c>
      <c r="M1663" s="50" cm="1">
        <f t="array" ref="M1663">IF(ROW()&lt;=ROWS(Table1[]), INDEX(Table1[ExpSalv], ROW()), INDEX(Table2[ExpSalv], ROW()-ROWS(Table1[])))</f>
        <v>0</v>
      </c>
      <c r="N1663" t="str" cm="1">
        <f t="array" ref="N1663">IF(ROW()&lt;=ROWS(Table1[]), INDEX(Table1[Agency], ROW()), INDEX(Table2[Agency], ROW()-ROWS(Table1[])))</f>
        <v>CDFW</v>
      </c>
      <c r="O1663" t="str" cm="1">
        <f t="array" ref="O1663">IF(ROW()&lt;=ROWS(Table1[]), INDEX(Table1[Notes], ROW()), INDEX(Table2[Comments], ROW()-ROWS(Table1[])))</f>
        <v>NA</v>
      </c>
    </row>
    <row r="1664" spans="1:15" x14ac:dyDescent="0.25">
      <c r="A1664" cm="1">
        <f t="array" ref="A1664">IF(ROW()&lt;=ROWS(Table1[]), INDEX(Table1[SurveyNo], ROW()), INDEX(Table2[SurveyNo], ROW()-ROWS(Table1[])))</f>
        <v>2</v>
      </c>
      <c r="B1664" s="23" cm="1">
        <f t="array" ref="B1664">IF(ROW()&lt;=ROWS(Table1[]), INDEX(Table1[Date], ROW()), INDEX(Table2[Date], ROW()-ROWS(Table1[])))</f>
        <v>45694</v>
      </c>
      <c r="C1664" cm="1">
        <f t="array" ref="C1664">IF(ROW()&lt;=ROWS(Table1[]), INDEX(Table1[SampleID], ROW()), INDEX(Table2[SampleID], ROW()-ROWS(Table1[])))</f>
        <v>0</v>
      </c>
      <c r="D1664" t="str" cm="1">
        <f t="array" ref="D1664">IF(ROW()&lt;=ROWS(Table1[]), INDEX(Table1[Survey], ROW()), INDEX(Table2[Survey], ROW()-ROWS(Table1[])))</f>
        <v>Bay Study</v>
      </c>
      <c r="E1664" cm="1">
        <f t="array" ref="E1664">IF(ROW()&lt;=ROWS(Table1[]), INDEX(Table1[Station Code], ROW()), INDEX(Table2[Station], ROW()-ROWS(Table1[])))</f>
        <v>321</v>
      </c>
      <c r="F1664" t="str" cm="1">
        <f t="array" ref="F1664">IF(ROW()&lt;=ROWS(Table1[]), INDEX(Table1[Region], ROW()), INDEX(Table2[Region], ROW()-ROWS(Table1[])))</f>
        <v>Bay</v>
      </c>
      <c r="G1664" cm="1">
        <f t="array" ref="G1664">IF(ROW()&lt;=ROWS(Table1[]), INDEX(Table1[Subregion], ROW()), INDEX(Table2[Subregion], ROW()-ROWS(Table1[])))</f>
        <v>0</v>
      </c>
      <c r="H1664" t="str" cm="1">
        <f t="array" ref="H1664">IF(ROW()&lt;=ROWS(Table1[]), INDEX(Table1[Stratum], ROW()), INDEX(Table2[Stratum], ROW()-ROWS(Table1[])))</f>
        <v>Bay</v>
      </c>
      <c r="I1664" cm="1">
        <f t="array" ref="I1664">IF(ROW()&lt;=ROWS(Table1[]), INDEX(Table1[Fork Length], ROW()), INDEX(Table2[Length], ROW()-ROWS(Table1[])))</f>
        <v>80</v>
      </c>
      <c r="J1664" cm="1">
        <f t="array" ref="J1664">IF(ROW()&lt;=ROWS(Table1[]), INDEX(Table1[Catch], ROW()), INDEX(Table2[Frequency], ROW()-ROWS(Table1[])))</f>
        <v>1</v>
      </c>
      <c r="K1664" t="str" cm="1">
        <f t="array" ref="K1664">IF(ROW()&lt;=ROWS(Table1[]), INDEX(Table1[Life Stage], ROW()), INDEX(Table2[Life Stage], ROW()-ROWS(Table1[])))</f>
        <v>Juvenile</v>
      </c>
      <c r="L1664" s="50" cm="1">
        <f t="array" ref="L1664">IF(ROW()&lt;=ROWS(Table1[]), INDEX(Table1[SalvageSum], ROW()), INDEX(Table2[SalvageSum], ROW()-ROWS(Table1[])))</f>
        <v>0</v>
      </c>
      <c r="M1664" s="50" cm="1">
        <f t="array" ref="M1664">IF(ROW()&lt;=ROWS(Table1[]), INDEX(Table1[ExpSalv], ROW()), INDEX(Table2[ExpSalv], ROW()-ROWS(Table1[])))</f>
        <v>0</v>
      </c>
      <c r="N1664" t="str" cm="1">
        <f t="array" ref="N1664">IF(ROW()&lt;=ROWS(Table1[]), INDEX(Table1[Agency], ROW()), INDEX(Table2[Agency], ROW()-ROWS(Table1[])))</f>
        <v>CDFW</v>
      </c>
      <c r="O1664" t="str" cm="1">
        <f t="array" ref="O1664">IF(ROW()&lt;=ROWS(Table1[]), INDEX(Table1[Notes], ROW()), INDEX(Table2[Comments], ROW()-ROWS(Table1[])))</f>
        <v>NA</v>
      </c>
    </row>
    <row r="1665" spans="1:15" x14ac:dyDescent="0.25">
      <c r="A1665" cm="1">
        <f t="array" ref="A1665">IF(ROW()&lt;=ROWS(Table1[]), INDEX(Table1[SurveyNo], ROW()), INDEX(Table2[SurveyNo], ROW()-ROWS(Table1[])))</f>
        <v>2</v>
      </c>
      <c r="B1665" s="23" cm="1">
        <f t="array" ref="B1665">IF(ROW()&lt;=ROWS(Table1[]), INDEX(Table1[Date], ROW()), INDEX(Table2[Date], ROW()-ROWS(Table1[])))</f>
        <v>45694</v>
      </c>
      <c r="C1665" cm="1">
        <f t="array" ref="C1665">IF(ROW()&lt;=ROWS(Table1[]), INDEX(Table1[SampleID], ROW()), INDEX(Table2[SampleID], ROW()-ROWS(Table1[])))</f>
        <v>0</v>
      </c>
      <c r="D1665" t="str" cm="1">
        <f t="array" ref="D1665">IF(ROW()&lt;=ROWS(Table1[]), INDEX(Table1[Survey], ROW()), INDEX(Table2[Survey], ROW()-ROWS(Table1[])))</f>
        <v>Bay Study</v>
      </c>
      <c r="E1665" cm="1">
        <f t="array" ref="E1665">IF(ROW()&lt;=ROWS(Table1[]), INDEX(Table1[Station Code], ROW()), INDEX(Table2[Station], ROW()-ROWS(Table1[])))</f>
        <v>321</v>
      </c>
      <c r="F1665" t="str" cm="1">
        <f t="array" ref="F1665">IF(ROW()&lt;=ROWS(Table1[]), INDEX(Table1[Region], ROW()), INDEX(Table2[Region], ROW()-ROWS(Table1[])))</f>
        <v>Bay</v>
      </c>
      <c r="G1665" cm="1">
        <f t="array" ref="G1665">IF(ROW()&lt;=ROWS(Table1[]), INDEX(Table1[Subregion], ROW()), INDEX(Table2[Subregion], ROW()-ROWS(Table1[])))</f>
        <v>0</v>
      </c>
      <c r="H1665" t="str" cm="1">
        <f t="array" ref="H1665">IF(ROW()&lt;=ROWS(Table1[]), INDEX(Table1[Stratum], ROW()), INDEX(Table2[Stratum], ROW()-ROWS(Table1[])))</f>
        <v>Bay</v>
      </c>
      <c r="I1665" cm="1">
        <f t="array" ref="I1665">IF(ROW()&lt;=ROWS(Table1[]), INDEX(Table1[Fork Length], ROW()), INDEX(Table2[Length], ROW()-ROWS(Table1[])))</f>
        <v>73</v>
      </c>
      <c r="J1665" cm="1">
        <f t="array" ref="J1665">IF(ROW()&lt;=ROWS(Table1[]), INDEX(Table1[Catch], ROW()), INDEX(Table2[Frequency], ROW()-ROWS(Table1[])))</f>
        <v>1</v>
      </c>
      <c r="K1665" t="str" cm="1">
        <f t="array" ref="K1665">IF(ROW()&lt;=ROWS(Table1[]), INDEX(Table1[Life Stage], ROW()), INDEX(Table2[Life Stage], ROW()-ROWS(Table1[])))</f>
        <v>Juvenile</v>
      </c>
      <c r="L1665" s="50" cm="1">
        <f t="array" ref="L1665">IF(ROW()&lt;=ROWS(Table1[]), INDEX(Table1[SalvageSum], ROW()), INDEX(Table2[SalvageSum], ROW()-ROWS(Table1[])))</f>
        <v>0</v>
      </c>
      <c r="M1665" s="50" cm="1">
        <f t="array" ref="M1665">IF(ROW()&lt;=ROWS(Table1[]), INDEX(Table1[ExpSalv], ROW()), INDEX(Table2[ExpSalv], ROW()-ROWS(Table1[])))</f>
        <v>0</v>
      </c>
      <c r="N1665" t="str" cm="1">
        <f t="array" ref="N1665">IF(ROW()&lt;=ROWS(Table1[]), INDEX(Table1[Agency], ROW()), INDEX(Table2[Agency], ROW()-ROWS(Table1[])))</f>
        <v>CDFW</v>
      </c>
      <c r="O1665" t="str" cm="1">
        <f t="array" ref="O1665">IF(ROW()&lt;=ROWS(Table1[]), INDEX(Table1[Notes], ROW()), INDEX(Table2[Comments], ROW()-ROWS(Table1[])))</f>
        <v>NA</v>
      </c>
    </row>
    <row r="1666" spans="1:15" x14ac:dyDescent="0.25">
      <c r="A1666" cm="1">
        <f t="array" ref="A1666">IF(ROW()&lt;=ROWS(Table1[]), INDEX(Table1[SurveyNo], ROW()), INDEX(Table2[SurveyNo], ROW()-ROWS(Table1[])))</f>
        <v>2</v>
      </c>
      <c r="B1666" s="23" cm="1">
        <f t="array" ref="B1666">IF(ROW()&lt;=ROWS(Table1[]), INDEX(Table1[Date], ROW()), INDEX(Table2[Date], ROW()-ROWS(Table1[])))</f>
        <v>45694</v>
      </c>
      <c r="C1666" cm="1">
        <f t="array" ref="C1666">IF(ROW()&lt;=ROWS(Table1[]), INDEX(Table1[SampleID], ROW()), INDEX(Table2[SampleID], ROW()-ROWS(Table1[])))</f>
        <v>0</v>
      </c>
      <c r="D1666" t="str" cm="1">
        <f t="array" ref="D1666">IF(ROW()&lt;=ROWS(Table1[]), INDEX(Table1[Survey], ROW()), INDEX(Table2[Survey], ROW()-ROWS(Table1[])))</f>
        <v>Bay Study</v>
      </c>
      <c r="E1666" cm="1">
        <f t="array" ref="E1666">IF(ROW()&lt;=ROWS(Table1[]), INDEX(Table1[Station Code], ROW()), INDEX(Table2[Station], ROW()-ROWS(Table1[])))</f>
        <v>321</v>
      </c>
      <c r="F1666" t="str" cm="1">
        <f t="array" ref="F1666">IF(ROW()&lt;=ROWS(Table1[]), INDEX(Table1[Region], ROW()), INDEX(Table2[Region], ROW()-ROWS(Table1[])))</f>
        <v>Bay</v>
      </c>
      <c r="G1666" cm="1">
        <f t="array" ref="G1666">IF(ROW()&lt;=ROWS(Table1[]), INDEX(Table1[Subregion], ROW()), INDEX(Table2[Subregion], ROW()-ROWS(Table1[])))</f>
        <v>0</v>
      </c>
      <c r="H1666" t="str" cm="1">
        <f t="array" ref="H1666">IF(ROW()&lt;=ROWS(Table1[]), INDEX(Table1[Stratum], ROW()), INDEX(Table2[Stratum], ROW()-ROWS(Table1[])))</f>
        <v>Bay</v>
      </c>
      <c r="I1666" cm="1">
        <f t="array" ref="I1666">IF(ROW()&lt;=ROWS(Table1[]), INDEX(Table1[Fork Length], ROW()), INDEX(Table2[Length], ROW()-ROWS(Table1[])))</f>
        <v>72</v>
      </c>
      <c r="J1666" cm="1">
        <f t="array" ref="J1666">IF(ROW()&lt;=ROWS(Table1[]), INDEX(Table1[Catch], ROW()), INDEX(Table2[Frequency], ROW()-ROWS(Table1[])))</f>
        <v>1</v>
      </c>
      <c r="K1666" t="str" cm="1">
        <f t="array" ref="K1666">IF(ROW()&lt;=ROWS(Table1[]), INDEX(Table1[Life Stage], ROW()), INDEX(Table2[Life Stage], ROW()-ROWS(Table1[])))</f>
        <v>Juvenile</v>
      </c>
      <c r="L1666" s="50" cm="1">
        <f t="array" ref="L1666">IF(ROW()&lt;=ROWS(Table1[]), INDEX(Table1[SalvageSum], ROW()), INDEX(Table2[SalvageSum], ROW()-ROWS(Table1[])))</f>
        <v>0</v>
      </c>
      <c r="M1666" s="50" cm="1">
        <f t="array" ref="M1666">IF(ROW()&lt;=ROWS(Table1[]), INDEX(Table1[ExpSalv], ROW()), INDEX(Table2[ExpSalv], ROW()-ROWS(Table1[])))</f>
        <v>0</v>
      </c>
      <c r="N1666" t="str" cm="1">
        <f t="array" ref="N1666">IF(ROW()&lt;=ROWS(Table1[]), INDEX(Table1[Agency], ROW()), INDEX(Table2[Agency], ROW()-ROWS(Table1[])))</f>
        <v>CDFW</v>
      </c>
      <c r="O1666" t="str" cm="1">
        <f t="array" ref="O1666">IF(ROW()&lt;=ROWS(Table1[]), INDEX(Table1[Notes], ROW()), INDEX(Table2[Comments], ROW()-ROWS(Table1[])))</f>
        <v>NA</v>
      </c>
    </row>
    <row r="1667" spans="1:15" x14ac:dyDescent="0.25">
      <c r="A1667" cm="1">
        <f t="array" ref="A1667">IF(ROW()&lt;=ROWS(Table1[]), INDEX(Table1[SurveyNo], ROW()), INDEX(Table2[SurveyNo], ROW()-ROWS(Table1[])))</f>
        <v>2</v>
      </c>
      <c r="B1667" s="23" cm="1">
        <f t="array" ref="B1667">IF(ROW()&lt;=ROWS(Table1[]), INDEX(Table1[Date], ROW()), INDEX(Table2[Date], ROW()-ROWS(Table1[])))</f>
        <v>45694</v>
      </c>
      <c r="C1667" cm="1">
        <f t="array" ref="C1667">IF(ROW()&lt;=ROWS(Table1[]), INDEX(Table1[SampleID], ROW()), INDEX(Table2[SampleID], ROW()-ROWS(Table1[])))</f>
        <v>0</v>
      </c>
      <c r="D1667" t="str" cm="1">
        <f t="array" ref="D1667">IF(ROW()&lt;=ROWS(Table1[]), INDEX(Table1[Survey], ROW()), INDEX(Table2[Survey], ROW()-ROWS(Table1[])))</f>
        <v>Bay Study</v>
      </c>
      <c r="E1667" cm="1">
        <f t="array" ref="E1667">IF(ROW()&lt;=ROWS(Table1[]), INDEX(Table1[Station Code], ROW()), INDEX(Table2[Station], ROW()-ROWS(Table1[])))</f>
        <v>320</v>
      </c>
      <c r="F1667" t="str" cm="1">
        <f t="array" ref="F1667">IF(ROW()&lt;=ROWS(Table1[]), INDEX(Table1[Region], ROW()), INDEX(Table2[Region], ROW()-ROWS(Table1[])))</f>
        <v>Far West</v>
      </c>
      <c r="G1667" cm="1">
        <f t="array" ref="G1667">IF(ROW()&lt;=ROWS(Table1[]), INDEX(Table1[Subregion], ROW()), INDEX(Table2[Subregion], ROW()-ROWS(Table1[])))</f>
        <v>0</v>
      </c>
      <c r="H1667" t="str" cm="1">
        <f t="array" ref="H1667">IF(ROW()&lt;=ROWS(Table1[]), INDEX(Table1[Stratum], ROW()), INDEX(Table2[Stratum], ROW()-ROWS(Table1[])))</f>
        <v>Western Delta</v>
      </c>
      <c r="I1667" cm="1">
        <f t="array" ref="I1667">IF(ROW()&lt;=ROWS(Table1[]), INDEX(Table1[Fork Length], ROW()), INDEX(Table2[Length], ROW()-ROWS(Table1[])))</f>
        <v>80</v>
      </c>
      <c r="J1667" cm="1">
        <f t="array" ref="J1667">IF(ROW()&lt;=ROWS(Table1[]), INDEX(Table1[Catch], ROW()), INDEX(Table2[Frequency], ROW()-ROWS(Table1[])))</f>
        <v>1</v>
      </c>
      <c r="K1667" t="str" cm="1">
        <f t="array" ref="K1667">IF(ROW()&lt;=ROWS(Table1[]), INDEX(Table1[Life Stage], ROW()), INDEX(Table2[Life Stage], ROW()-ROWS(Table1[])))</f>
        <v>Juvenile</v>
      </c>
      <c r="L1667" s="50" cm="1">
        <f t="array" ref="L1667">IF(ROW()&lt;=ROWS(Table1[]), INDEX(Table1[SalvageSum], ROW()), INDEX(Table2[SalvageSum], ROW()-ROWS(Table1[])))</f>
        <v>0</v>
      </c>
      <c r="M1667" s="50" cm="1">
        <f t="array" ref="M1667">IF(ROW()&lt;=ROWS(Table1[]), INDEX(Table1[ExpSalv], ROW()), INDEX(Table2[ExpSalv], ROW()-ROWS(Table1[])))</f>
        <v>0</v>
      </c>
      <c r="N1667" t="str" cm="1">
        <f t="array" ref="N1667">IF(ROW()&lt;=ROWS(Table1[]), INDEX(Table1[Agency], ROW()), INDEX(Table2[Agency], ROW()-ROWS(Table1[])))</f>
        <v>CDFW</v>
      </c>
      <c r="O1667" t="str" cm="1">
        <f t="array" ref="O1667">IF(ROW()&lt;=ROWS(Table1[]), INDEX(Table1[Notes], ROW()), INDEX(Table2[Comments], ROW()-ROWS(Table1[])))</f>
        <v>NA</v>
      </c>
    </row>
    <row r="1668" spans="1:15" x14ac:dyDescent="0.25">
      <c r="A1668" cm="1">
        <f t="array" ref="A1668">IF(ROW()&lt;=ROWS(Table1[]), INDEX(Table1[SurveyNo], ROW()), INDEX(Table2[SurveyNo], ROW()-ROWS(Table1[])))</f>
        <v>2</v>
      </c>
      <c r="B1668" s="23" cm="1">
        <f t="array" ref="B1668">IF(ROW()&lt;=ROWS(Table1[]), INDEX(Table1[Date], ROW()), INDEX(Table2[Date], ROW()-ROWS(Table1[])))</f>
        <v>45694</v>
      </c>
      <c r="C1668" cm="1">
        <f t="array" ref="C1668">IF(ROW()&lt;=ROWS(Table1[]), INDEX(Table1[SampleID], ROW()), INDEX(Table2[SampleID], ROW()-ROWS(Table1[])))</f>
        <v>0</v>
      </c>
      <c r="D1668" t="str" cm="1">
        <f t="array" ref="D1668">IF(ROW()&lt;=ROWS(Table1[]), INDEX(Table1[Survey], ROW()), INDEX(Table2[Survey], ROW()-ROWS(Table1[])))</f>
        <v>Bay Study</v>
      </c>
      <c r="E1668" cm="1">
        <f t="array" ref="E1668">IF(ROW()&lt;=ROWS(Table1[]), INDEX(Table1[Station Code], ROW()), INDEX(Table2[Station], ROW()-ROWS(Table1[])))</f>
        <v>320</v>
      </c>
      <c r="F1668" t="str" cm="1">
        <f t="array" ref="F1668">IF(ROW()&lt;=ROWS(Table1[]), INDEX(Table1[Region], ROW()), INDEX(Table2[Region], ROW()-ROWS(Table1[])))</f>
        <v>Far West</v>
      </c>
      <c r="G1668" cm="1">
        <f t="array" ref="G1668">IF(ROW()&lt;=ROWS(Table1[]), INDEX(Table1[Subregion], ROW()), INDEX(Table2[Subregion], ROW()-ROWS(Table1[])))</f>
        <v>0</v>
      </c>
      <c r="H1668" t="str" cm="1">
        <f t="array" ref="H1668">IF(ROW()&lt;=ROWS(Table1[]), INDEX(Table1[Stratum], ROW()), INDEX(Table2[Stratum], ROW()-ROWS(Table1[])))</f>
        <v>Western Delta</v>
      </c>
      <c r="I1668" cm="1">
        <f t="array" ref="I1668">IF(ROW()&lt;=ROWS(Table1[]), INDEX(Table1[Fork Length], ROW()), INDEX(Table2[Length], ROW()-ROWS(Table1[])))</f>
        <v>62</v>
      </c>
      <c r="J1668" cm="1">
        <f t="array" ref="J1668">IF(ROW()&lt;=ROWS(Table1[]), INDEX(Table1[Catch], ROW()), INDEX(Table2[Frequency], ROW()-ROWS(Table1[])))</f>
        <v>1</v>
      </c>
      <c r="K1668" t="str" cm="1">
        <f t="array" ref="K1668">IF(ROW()&lt;=ROWS(Table1[]), INDEX(Table1[Life Stage], ROW()), INDEX(Table2[Life Stage], ROW()-ROWS(Table1[])))</f>
        <v>Juvenile</v>
      </c>
      <c r="L1668" s="50" cm="1">
        <f t="array" ref="L1668">IF(ROW()&lt;=ROWS(Table1[]), INDEX(Table1[SalvageSum], ROW()), INDEX(Table2[SalvageSum], ROW()-ROWS(Table1[])))</f>
        <v>0</v>
      </c>
      <c r="M1668" s="50" cm="1">
        <f t="array" ref="M1668">IF(ROW()&lt;=ROWS(Table1[]), INDEX(Table1[ExpSalv], ROW()), INDEX(Table2[ExpSalv], ROW()-ROWS(Table1[])))</f>
        <v>0</v>
      </c>
      <c r="N1668" t="str" cm="1">
        <f t="array" ref="N1668">IF(ROW()&lt;=ROWS(Table1[]), INDEX(Table1[Agency], ROW()), INDEX(Table2[Agency], ROW()-ROWS(Table1[])))</f>
        <v>CDFW</v>
      </c>
      <c r="O1668" t="str" cm="1">
        <f t="array" ref="O1668">IF(ROW()&lt;=ROWS(Table1[]), INDEX(Table1[Notes], ROW()), INDEX(Table2[Comments], ROW()-ROWS(Table1[])))</f>
        <v>NA</v>
      </c>
    </row>
    <row r="1669" spans="1:15" x14ac:dyDescent="0.25">
      <c r="A1669" cm="1">
        <f t="array" ref="A1669">IF(ROW()&lt;=ROWS(Table1[]), INDEX(Table1[SurveyNo], ROW()), INDEX(Table2[SurveyNo], ROW()-ROWS(Table1[])))</f>
        <v>2</v>
      </c>
      <c r="B1669" s="23" cm="1">
        <f t="array" ref="B1669">IF(ROW()&lt;=ROWS(Table1[]), INDEX(Table1[Date], ROW()), INDEX(Table2[Date], ROW()-ROWS(Table1[])))</f>
        <v>45694</v>
      </c>
      <c r="C1669" cm="1">
        <f t="array" ref="C1669">IF(ROW()&lt;=ROWS(Table1[]), INDEX(Table1[SampleID], ROW()), INDEX(Table2[SampleID], ROW()-ROWS(Table1[])))</f>
        <v>0</v>
      </c>
      <c r="D1669" t="str" cm="1">
        <f t="array" ref="D1669">IF(ROW()&lt;=ROWS(Table1[]), INDEX(Table1[Survey], ROW()), INDEX(Table2[Survey], ROW()-ROWS(Table1[])))</f>
        <v>Bay Study</v>
      </c>
      <c r="E1669" cm="1">
        <f t="array" ref="E1669">IF(ROW()&lt;=ROWS(Table1[]), INDEX(Table1[Station Code], ROW()), INDEX(Table2[Station], ROW()-ROWS(Table1[])))</f>
        <v>318</v>
      </c>
      <c r="F1669" t="str" cm="1">
        <f t="array" ref="F1669">IF(ROW()&lt;=ROWS(Table1[]), INDEX(Table1[Region], ROW()), INDEX(Table2[Region], ROW()-ROWS(Table1[])))</f>
        <v>Bay</v>
      </c>
      <c r="G1669" cm="1">
        <f t="array" ref="G1669">IF(ROW()&lt;=ROWS(Table1[]), INDEX(Table1[Subregion], ROW()), INDEX(Table2[Subregion], ROW()-ROWS(Table1[])))</f>
        <v>0</v>
      </c>
      <c r="H1669" t="str" cm="1">
        <f t="array" ref="H1669">IF(ROW()&lt;=ROWS(Table1[]), INDEX(Table1[Stratum], ROW()), INDEX(Table2[Stratum], ROW()-ROWS(Table1[])))</f>
        <v>Bay</v>
      </c>
      <c r="I1669" cm="1">
        <f t="array" ref="I1669">IF(ROW()&lt;=ROWS(Table1[]), INDEX(Table1[Fork Length], ROW()), INDEX(Table2[Length], ROW()-ROWS(Table1[])))</f>
        <v>110</v>
      </c>
      <c r="J1669" cm="1">
        <f t="array" ref="J1669">IF(ROW()&lt;=ROWS(Table1[]), INDEX(Table1[Catch], ROW()), INDEX(Table2[Frequency], ROW()-ROWS(Table1[])))</f>
        <v>1</v>
      </c>
      <c r="K1669" t="str" cm="1">
        <f t="array" ref="K1669">IF(ROW()&lt;=ROWS(Table1[]), INDEX(Table1[Life Stage], ROW()), INDEX(Table2[Life Stage], ROW()-ROWS(Table1[])))</f>
        <v>Adult</v>
      </c>
      <c r="L1669" s="50" cm="1">
        <f t="array" ref="L1669">IF(ROW()&lt;=ROWS(Table1[]), INDEX(Table1[SalvageSum], ROW()), INDEX(Table2[SalvageSum], ROW()-ROWS(Table1[])))</f>
        <v>0</v>
      </c>
      <c r="M1669" s="50" cm="1">
        <f t="array" ref="M1669">IF(ROW()&lt;=ROWS(Table1[]), INDEX(Table1[ExpSalv], ROW()), INDEX(Table2[ExpSalv], ROW()-ROWS(Table1[])))</f>
        <v>0</v>
      </c>
      <c r="N1669" t="str" cm="1">
        <f t="array" ref="N1669">IF(ROW()&lt;=ROWS(Table1[]), INDEX(Table1[Agency], ROW()), INDEX(Table2[Agency], ROW()-ROWS(Table1[])))</f>
        <v>CDFW</v>
      </c>
      <c r="O1669" t="str" cm="1">
        <f t="array" ref="O1669">IF(ROW()&lt;=ROWS(Table1[]), INDEX(Table1[Notes], ROW()), INDEX(Table2[Comments], ROW()-ROWS(Table1[])))</f>
        <v>NA</v>
      </c>
    </row>
    <row r="1670" spans="1:15" x14ac:dyDescent="0.25">
      <c r="A1670" cm="1">
        <f t="array" ref="A1670">IF(ROW()&lt;=ROWS(Table1[]), INDEX(Table1[SurveyNo], ROW()), INDEX(Table2[SurveyNo], ROW()-ROWS(Table1[])))</f>
        <v>2</v>
      </c>
      <c r="B1670" s="23" cm="1">
        <f t="array" ref="B1670">IF(ROW()&lt;=ROWS(Table1[]), INDEX(Table1[Date], ROW()), INDEX(Table2[Date], ROW()-ROWS(Table1[])))</f>
        <v>45694</v>
      </c>
      <c r="C1670" cm="1">
        <f t="array" ref="C1670">IF(ROW()&lt;=ROWS(Table1[]), INDEX(Table1[SampleID], ROW()), INDEX(Table2[SampleID], ROW()-ROWS(Table1[])))</f>
        <v>0</v>
      </c>
      <c r="D1670" t="str" cm="1">
        <f t="array" ref="D1670">IF(ROW()&lt;=ROWS(Table1[]), INDEX(Table1[Survey], ROW()), INDEX(Table2[Survey], ROW()-ROWS(Table1[])))</f>
        <v>Bay Study</v>
      </c>
      <c r="E1670" cm="1">
        <f t="array" ref="E1670">IF(ROW()&lt;=ROWS(Table1[]), INDEX(Table1[Station Code], ROW()), INDEX(Table2[Station], ROW()-ROWS(Table1[])))</f>
        <v>318</v>
      </c>
      <c r="F1670" t="str" cm="1">
        <f t="array" ref="F1670">IF(ROW()&lt;=ROWS(Table1[]), INDEX(Table1[Region], ROW()), INDEX(Table2[Region], ROW()-ROWS(Table1[])))</f>
        <v>Bay</v>
      </c>
      <c r="G1670" cm="1">
        <f t="array" ref="G1670">IF(ROW()&lt;=ROWS(Table1[]), INDEX(Table1[Subregion], ROW()), INDEX(Table2[Subregion], ROW()-ROWS(Table1[])))</f>
        <v>0</v>
      </c>
      <c r="H1670" t="str" cm="1">
        <f t="array" ref="H1670">IF(ROW()&lt;=ROWS(Table1[]), INDEX(Table1[Stratum], ROW()), INDEX(Table2[Stratum], ROW()-ROWS(Table1[])))</f>
        <v>Bay</v>
      </c>
      <c r="I1670" cm="1">
        <f t="array" ref="I1670">IF(ROW()&lt;=ROWS(Table1[]), INDEX(Table1[Fork Length], ROW()), INDEX(Table2[Length], ROW()-ROWS(Table1[])))</f>
        <v>81</v>
      </c>
      <c r="J1670" cm="1">
        <f t="array" ref="J1670">IF(ROW()&lt;=ROWS(Table1[]), INDEX(Table1[Catch], ROW()), INDEX(Table2[Frequency], ROW()-ROWS(Table1[])))</f>
        <v>1</v>
      </c>
      <c r="K1670" t="str" cm="1">
        <f t="array" ref="K1670">IF(ROW()&lt;=ROWS(Table1[]), INDEX(Table1[Life Stage], ROW()), INDEX(Table2[Life Stage], ROW()-ROWS(Table1[])))</f>
        <v>Juvenile</v>
      </c>
      <c r="L1670" s="50" cm="1">
        <f t="array" ref="L1670">IF(ROW()&lt;=ROWS(Table1[]), INDEX(Table1[SalvageSum], ROW()), INDEX(Table2[SalvageSum], ROW()-ROWS(Table1[])))</f>
        <v>0</v>
      </c>
      <c r="M1670" s="50" cm="1">
        <f t="array" ref="M1670">IF(ROW()&lt;=ROWS(Table1[]), INDEX(Table1[ExpSalv], ROW()), INDEX(Table2[ExpSalv], ROW()-ROWS(Table1[])))</f>
        <v>0</v>
      </c>
      <c r="N1670" t="str" cm="1">
        <f t="array" ref="N1670">IF(ROW()&lt;=ROWS(Table1[]), INDEX(Table1[Agency], ROW()), INDEX(Table2[Agency], ROW()-ROWS(Table1[])))</f>
        <v>CDFW</v>
      </c>
      <c r="O1670" t="str" cm="1">
        <f t="array" ref="O1670">IF(ROW()&lt;=ROWS(Table1[]), INDEX(Table1[Notes], ROW()), INDEX(Table2[Comments], ROW()-ROWS(Table1[])))</f>
        <v>NA</v>
      </c>
    </row>
    <row r="1671" spans="1:15" x14ac:dyDescent="0.25">
      <c r="A1671" cm="1">
        <f t="array" ref="A1671">IF(ROW()&lt;=ROWS(Table1[]), INDEX(Table1[SurveyNo], ROW()), INDEX(Table2[SurveyNo], ROW()-ROWS(Table1[])))</f>
        <v>2</v>
      </c>
      <c r="B1671" s="23" cm="1">
        <f t="array" ref="B1671">IF(ROW()&lt;=ROWS(Table1[]), INDEX(Table1[Date], ROW()), INDEX(Table2[Date], ROW()-ROWS(Table1[])))</f>
        <v>45694</v>
      </c>
      <c r="C1671" cm="1">
        <f t="array" ref="C1671">IF(ROW()&lt;=ROWS(Table1[]), INDEX(Table1[SampleID], ROW()), INDEX(Table2[SampleID], ROW()-ROWS(Table1[])))</f>
        <v>0</v>
      </c>
      <c r="D1671" t="str" cm="1">
        <f t="array" ref="D1671">IF(ROW()&lt;=ROWS(Table1[]), INDEX(Table1[Survey], ROW()), INDEX(Table2[Survey], ROW()-ROWS(Table1[])))</f>
        <v>Bay Study</v>
      </c>
      <c r="E1671" cm="1">
        <f t="array" ref="E1671">IF(ROW()&lt;=ROWS(Table1[]), INDEX(Table1[Station Code], ROW()), INDEX(Table2[Station], ROW()-ROWS(Table1[])))</f>
        <v>318</v>
      </c>
      <c r="F1671" t="str" cm="1">
        <f t="array" ref="F1671">IF(ROW()&lt;=ROWS(Table1[]), INDEX(Table1[Region], ROW()), INDEX(Table2[Region], ROW()-ROWS(Table1[])))</f>
        <v>Bay</v>
      </c>
      <c r="G1671" cm="1">
        <f t="array" ref="G1671">IF(ROW()&lt;=ROWS(Table1[]), INDEX(Table1[Subregion], ROW()), INDEX(Table2[Subregion], ROW()-ROWS(Table1[])))</f>
        <v>0</v>
      </c>
      <c r="H1671" t="str" cm="1">
        <f t="array" ref="H1671">IF(ROW()&lt;=ROWS(Table1[]), INDEX(Table1[Stratum], ROW()), INDEX(Table2[Stratum], ROW()-ROWS(Table1[])))</f>
        <v>Bay</v>
      </c>
      <c r="I1671" cm="1">
        <f t="array" ref="I1671">IF(ROW()&lt;=ROWS(Table1[]), INDEX(Table1[Fork Length], ROW()), INDEX(Table2[Length], ROW()-ROWS(Table1[])))</f>
        <v>77</v>
      </c>
      <c r="J1671" cm="1">
        <f t="array" ref="J1671">IF(ROW()&lt;=ROWS(Table1[]), INDEX(Table1[Catch], ROW()), INDEX(Table2[Frequency], ROW()-ROWS(Table1[])))</f>
        <v>1</v>
      </c>
      <c r="K1671" t="str" cm="1">
        <f t="array" ref="K1671">IF(ROW()&lt;=ROWS(Table1[]), INDEX(Table1[Life Stage], ROW()), INDEX(Table2[Life Stage], ROW()-ROWS(Table1[])))</f>
        <v>Juvenile</v>
      </c>
      <c r="L1671" s="50" cm="1">
        <f t="array" ref="L1671">IF(ROW()&lt;=ROWS(Table1[]), INDEX(Table1[SalvageSum], ROW()), INDEX(Table2[SalvageSum], ROW()-ROWS(Table1[])))</f>
        <v>0</v>
      </c>
      <c r="M1671" s="50" cm="1">
        <f t="array" ref="M1671">IF(ROW()&lt;=ROWS(Table1[]), INDEX(Table1[ExpSalv], ROW()), INDEX(Table2[ExpSalv], ROW()-ROWS(Table1[])))</f>
        <v>0</v>
      </c>
      <c r="N1671" t="str" cm="1">
        <f t="array" ref="N1671">IF(ROW()&lt;=ROWS(Table1[]), INDEX(Table1[Agency], ROW()), INDEX(Table2[Agency], ROW()-ROWS(Table1[])))</f>
        <v>CDFW</v>
      </c>
      <c r="O1671" t="str" cm="1">
        <f t="array" ref="O1671">IF(ROW()&lt;=ROWS(Table1[]), INDEX(Table1[Notes], ROW()), INDEX(Table2[Comments], ROW()-ROWS(Table1[])))</f>
        <v>NA</v>
      </c>
    </row>
    <row r="1672" spans="1:15" x14ac:dyDescent="0.25">
      <c r="A1672" cm="1">
        <f t="array" ref="A1672">IF(ROW()&lt;=ROWS(Table1[]), INDEX(Table1[SurveyNo], ROW()), INDEX(Table2[SurveyNo], ROW()-ROWS(Table1[])))</f>
        <v>2</v>
      </c>
      <c r="B1672" s="23" cm="1">
        <f t="array" ref="B1672">IF(ROW()&lt;=ROWS(Table1[]), INDEX(Table1[Date], ROW()), INDEX(Table2[Date], ROW()-ROWS(Table1[])))</f>
        <v>45694</v>
      </c>
      <c r="C1672" cm="1">
        <f t="array" ref="C1672">IF(ROW()&lt;=ROWS(Table1[]), INDEX(Table1[SampleID], ROW()), INDEX(Table2[SampleID], ROW()-ROWS(Table1[])))</f>
        <v>0</v>
      </c>
      <c r="D1672" t="str" cm="1">
        <f t="array" ref="D1672">IF(ROW()&lt;=ROWS(Table1[]), INDEX(Table1[Survey], ROW()), INDEX(Table2[Survey], ROW()-ROWS(Table1[])))</f>
        <v>Bay Study</v>
      </c>
      <c r="E1672" cm="1">
        <f t="array" ref="E1672">IF(ROW()&lt;=ROWS(Table1[]), INDEX(Table1[Station Code], ROW()), INDEX(Table2[Station], ROW()-ROWS(Table1[])))</f>
        <v>318</v>
      </c>
      <c r="F1672" t="str" cm="1">
        <f t="array" ref="F1672">IF(ROW()&lt;=ROWS(Table1[]), INDEX(Table1[Region], ROW()), INDEX(Table2[Region], ROW()-ROWS(Table1[])))</f>
        <v>Bay</v>
      </c>
      <c r="G1672" cm="1">
        <f t="array" ref="G1672">IF(ROW()&lt;=ROWS(Table1[]), INDEX(Table1[Subregion], ROW()), INDEX(Table2[Subregion], ROW()-ROWS(Table1[])))</f>
        <v>0</v>
      </c>
      <c r="H1672" t="str" cm="1">
        <f t="array" ref="H1672">IF(ROW()&lt;=ROWS(Table1[]), INDEX(Table1[Stratum], ROW()), INDEX(Table2[Stratum], ROW()-ROWS(Table1[])))</f>
        <v>Bay</v>
      </c>
      <c r="I1672" cm="1">
        <f t="array" ref="I1672">IF(ROW()&lt;=ROWS(Table1[]), INDEX(Table1[Fork Length], ROW()), INDEX(Table2[Length], ROW()-ROWS(Table1[])))</f>
        <v>75</v>
      </c>
      <c r="J1672" cm="1">
        <f t="array" ref="J1672">IF(ROW()&lt;=ROWS(Table1[]), INDEX(Table1[Catch], ROW()), INDEX(Table2[Frequency], ROW()-ROWS(Table1[])))</f>
        <v>1</v>
      </c>
      <c r="K1672" t="str" cm="1">
        <f t="array" ref="K1672">IF(ROW()&lt;=ROWS(Table1[]), INDEX(Table1[Life Stage], ROW()), INDEX(Table2[Life Stage], ROW()-ROWS(Table1[])))</f>
        <v>Juvenile</v>
      </c>
      <c r="L1672" s="50" cm="1">
        <f t="array" ref="L1672">IF(ROW()&lt;=ROWS(Table1[]), INDEX(Table1[SalvageSum], ROW()), INDEX(Table2[SalvageSum], ROW()-ROWS(Table1[])))</f>
        <v>0</v>
      </c>
      <c r="M1672" s="50" cm="1">
        <f t="array" ref="M1672">IF(ROW()&lt;=ROWS(Table1[]), INDEX(Table1[ExpSalv], ROW()), INDEX(Table2[ExpSalv], ROW()-ROWS(Table1[])))</f>
        <v>0</v>
      </c>
      <c r="N1672" t="str" cm="1">
        <f t="array" ref="N1672">IF(ROW()&lt;=ROWS(Table1[]), INDEX(Table1[Agency], ROW()), INDEX(Table2[Agency], ROW()-ROWS(Table1[])))</f>
        <v>CDFW</v>
      </c>
      <c r="O1672" t="str" cm="1">
        <f t="array" ref="O1672">IF(ROW()&lt;=ROWS(Table1[]), INDEX(Table1[Notes], ROW()), INDEX(Table2[Comments], ROW()-ROWS(Table1[])))</f>
        <v>NA</v>
      </c>
    </row>
    <row r="1673" spans="1:15" x14ac:dyDescent="0.25">
      <c r="A1673" cm="1">
        <f t="array" ref="A1673">IF(ROW()&lt;=ROWS(Table1[]), INDEX(Table1[SurveyNo], ROW()), INDEX(Table2[SurveyNo], ROW()-ROWS(Table1[])))</f>
        <v>2</v>
      </c>
      <c r="B1673" s="23" cm="1">
        <f t="array" ref="B1673">IF(ROW()&lt;=ROWS(Table1[]), INDEX(Table1[Date], ROW()), INDEX(Table2[Date], ROW()-ROWS(Table1[])))</f>
        <v>45694</v>
      </c>
      <c r="C1673" cm="1">
        <f t="array" ref="C1673">IF(ROW()&lt;=ROWS(Table1[]), INDEX(Table1[SampleID], ROW()), INDEX(Table2[SampleID], ROW()-ROWS(Table1[])))</f>
        <v>0</v>
      </c>
      <c r="D1673" t="str" cm="1">
        <f t="array" ref="D1673">IF(ROW()&lt;=ROWS(Table1[]), INDEX(Table1[Survey], ROW()), INDEX(Table2[Survey], ROW()-ROWS(Table1[])))</f>
        <v>Bay Study</v>
      </c>
      <c r="E1673" cm="1">
        <f t="array" ref="E1673">IF(ROW()&lt;=ROWS(Table1[]), INDEX(Table1[Station Code], ROW()), INDEX(Table2[Station], ROW()-ROWS(Table1[])))</f>
        <v>317</v>
      </c>
      <c r="F1673" t="str" cm="1">
        <f t="array" ref="F1673">IF(ROW()&lt;=ROWS(Table1[]), INDEX(Table1[Region], ROW()), INDEX(Table2[Region], ROW()-ROWS(Table1[])))</f>
        <v>Bay</v>
      </c>
      <c r="G1673" cm="1">
        <f t="array" ref="G1673">IF(ROW()&lt;=ROWS(Table1[]), INDEX(Table1[Subregion], ROW()), INDEX(Table2[Subregion], ROW()-ROWS(Table1[])))</f>
        <v>0</v>
      </c>
      <c r="H1673" t="str" cm="1">
        <f t="array" ref="H1673">IF(ROW()&lt;=ROWS(Table1[]), INDEX(Table1[Stratum], ROW()), INDEX(Table2[Stratum], ROW()-ROWS(Table1[])))</f>
        <v>Bay</v>
      </c>
      <c r="I1673" cm="1">
        <f t="array" ref="I1673">IF(ROW()&lt;=ROWS(Table1[]), INDEX(Table1[Fork Length], ROW()), INDEX(Table2[Length], ROW()-ROWS(Table1[])))</f>
        <v>79</v>
      </c>
      <c r="J1673" cm="1">
        <f t="array" ref="J1673">IF(ROW()&lt;=ROWS(Table1[]), INDEX(Table1[Catch], ROW()), INDEX(Table2[Frequency], ROW()-ROWS(Table1[])))</f>
        <v>1</v>
      </c>
      <c r="K1673" t="str" cm="1">
        <f t="array" ref="K1673">IF(ROW()&lt;=ROWS(Table1[]), INDEX(Table1[Life Stage], ROW()), INDEX(Table2[Life Stage], ROW()-ROWS(Table1[])))</f>
        <v>Juvenile</v>
      </c>
      <c r="L1673" s="50" cm="1">
        <f t="array" ref="L1673">IF(ROW()&lt;=ROWS(Table1[]), INDEX(Table1[SalvageSum], ROW()), INDEX(Table2[SalvageSum], ROW()-ROWS(Table1[])))</f>
        <v>0</v>
      </c>
      <c r="M1673" s="50" cm="1">
        <f t="array" ref="M1673">IF(ROW()&lt;=ROWS(Table1[]), INDEX(Table1[ExpSalv], ROW()), INDEX(Table2[ExpSalv], ROW()-ROWS(Table1[])))</f>
        <v>0</v>
      </c>
      <c r="N1673" t="str" cm="1">
        <f t="array" ref="N1673">IF(ROW()&lt;=ROWS(Table1[]), INDEX(Table1[Agency], ROW()), INDEX(Table2[Agency], ROW()-ROWS(Table1[])))</f>
        <v>CDFW</v>
      </c>
      <c r="O1673" t="str" cm="1">
        <f t="array" ref="O1673">IF(ROW()&lt;=ROWS(Table1[]), INDEX(Table1[Notes], ROW()), INDEX(Table2[Comments], ROW()-ROWS(Table1[])))</f>
        <v>NA</v>
      </c>
    </row>
    <row r="1674" spans="1:15" x14ac:dyDescent="0.25">
      <c r="A1674" cm="1">
        <f t="array" ref="A1674">IF(ROW()&lt;=ROWS(Table1[]), INDEX(Table1[SurveyNo], ROW()), INDEX(Table2[SurveyNo], ROW()-ROWS(Table1[])))</f>
        <v>2</v>
      </c>
      <c r="B1674" s="23" cm="1">
        <f t="array" ref="B1674">IF(ROW()&lt;=ROWS(Table1[]), INDEX(Table1[Date], ROW()), INDEX(Table2[Date], ROW()-ROWS(Table1[])))</f>
        <v>45694</v>
      </c>
      <c r="C1674" cm="1">
        <f t="array" ref="C1674">IF(ROW()&lt;=ROWS(Table1[]), INDEX(Table1[SampleID], ROW()), INDEX(Table2[SampleID], ROW()-ROWS(Table1[])))</f>
        <v>0</v>
      </c>
      <c r="D1674" t="str" cm="1">
        <f t="array" ref="D1674">IF(ROW()&lt;=ROWS(Table1[]), INDEX(Table1[Survey], ROW()), INDEX(Table2[Survey], ROW()-ROWS(Table1[])))</f>
        <v>Bay Study</v>
      </c>
      <c r="E1674" cm="1">
        <f t="array" ref="E1674">IF(ROW()&lt;=ROWS(Table1[]), INDEX(Table1[Station Code], ROW()), INDEX(Table2[Station], ROW()-ROWS(Table1[])))</f>
        <v>317</v>
      </c>
      <c r="F1674" t="str" cm="1">
        <f t="array" ref="F1674">IF(ROW()&lt;=ROWS(Table1[]), INDEX(Table1[Region], ROW()), INDEX(Table2[Region], ROW()-ROWS(Table1[])))</f>
        <v>Bay</v>
      </c>
      <c r="G1674" cm="1">
        <f t="array" ref="G1674">IF(ROW()&lt;=ROWS(Table1[]), INDEX(Table1[Subregion], ROW()), INDEX(Table2[Subregion], ROW()-ROWS(Table1[])))</f>
        <v>0</v>
      </c>
      <c r="H1674" t="str" cm="1">
        <f t="array" ref="H1674">IF(ROW()&lt;=ROWS(Table1[]), INDEX(Table1[Stratum], ROW()), INDEX(Table2[Stratum], ROW()-ROWS(Table1[])))</f>
        <v>Bay</v>
      </c>
      <c r="I1674" cm="1">
        <f t="array" ref="I1674">IF(ROW()&lt;=ROWS(Table1[]), INDEX(Table1[Fork Length], ROW()), INDEX(Table2[Length], ROW()-ROWS(Table1[])))</f>
        <v>72</v>
      </c>
      <c r="J1674" cm="1">
        <f t="array" ref="J1674">IF(ROW()&lt;=ROWS(Table1[]), INDEX(Table1[Catch], ROW()), INDEX(Table2[Frequency], ROW()-ROWS(Table1[])))</f>
        <v>1</v>
      </c>
      <c r="K1674" t="str" cm="1">
        <f t="array" ref="K1674">IF(ROW()&lt;=ROWS(Table1[]), INDEX(Table1[Life Stage], ROW()), INDEX(Table2[Life Stage], ROW()-ROWS(Table1[])))</f>
        <v>Juvenile</v>
      </c>
      <c r="L1674" s="50" cm="1">
        <f t="array" ref="L1674">IF(ROW()&lt;=ROWS(Table1[]), INDEX(Table1[SalvageSum], ROW()), INDEX(Table2[SalvageSum], ROW()-ROWS(Table1[])))</f>
        <v>0</v>
      </c>
      <c r="M1674" s="50" cm="1">
        <f t="array" ref="M1674">IF(ROW()&lt;=ROWS(Table1[]), INDEX(Table1[ExpSalv], ROW()), INDEX(Table2[ExpSalv], ROW()-ROWS(Table1[])))</f>
        <v>0</v>
      </c>
      <c r="N1674" t="str" cm="1">
        <f t="array" ref="N1674">IF(ROW()&lt;=ROWS(Table1[]), INDEX(Table1[Agency], ROW()), INDEX(Table2[Agency], ROW()-ROWS(Table1[])))</f>
        <v>CDFW</v>
      </c>
      <c r="O1674" t="str" cm="1">
        <f t="array" ref="O1674">IF(ROW()&lt;=ROWS(Table1[]), INDEX(Table1[Notes], ROW()), INDEX(Table2[Comments], ROW()-ROWS(Table1[])))</f>
        <v>NA</v>
      </c>
    </row>
    <row r="1675" spans="1:15" x14ac:dyDescent="0.25">
      <c r="A1675" cm="1">
        <f t="array" ref="A1675">IF(ROW()&lt;=ROWS(Table1[]), INDEX(Table1[SurveyNo], ROW()), INDEX(Table2[SurveyNo], ROW()-ROWS(Table1[])))</f>
        <v>2</v>
      </c>
      <c r="B1675" s="23" cm="1">
        <f t="array" ref="B1675">IF(ROW()&lt;=ROWS(Table1[]), INDEX(Table1[Date], ROW()), INDEX(Table2[Date], ROW()-ROWS(Table1[])))</f>
        <v>45694</v>
      </c>
      <c r="C1675" cm="1">
        <f t="array" ref="C1675">IF(ROW()&lt;=ROWS(Table1[]), INDEX(Table1[SampleID], ROW()), INDEX(Table2[SampleID], ROW()-ROWS(Table1[])))</f>
        <v>0</v>
      </c>
      <c r="D1675" t="str" cm="1">
        <f t="array" ref="D1675">IF(ROW()&lt;=ROWS(Table1[]), INDEX(Table1[Survey], ROW()), INDEX(Table2[Survey], ROW()-ROWS(Table1[])))</f>
        <v>Bay Study</v>
      </c>
      <c r="E1675" cm="1">
        <f t="array" ref="E1675">IF(ROW()&lt;=ROWS(Table1[]), INDEX(Table1[Station Code], ROW()), INDEX(Table2[Station], ROW()-ROWS(Table1[])))</f>
        <v>317</v>
      </c>
      <c r="F1675" t="str" cm="1">
        <f t="array" ref="F1675">IF(ROW()&lt;=ROWS(Table1[]), INDEX(Table1[Region], ROW()), INDEX(Table2[Region], ROW()-ROWS(Table1[])))</f>
        <v>Bay</v>
      </c>
      <c r="G1675" cm="1">
        <f t="array" ref="G1675">IF(ROW()&lt;=ROWS(Table1[]), INDEX(Table1[Subregion], ROW()), INDEX(Table2[Subregion], ROW()-ROWS(Table1[])))</f>
        <v>0</v>
      </c>
      <c r="H1675" t="str" cm="1">
        <f t="array" ref="H1675">IF(ROW()&lt;=ROWS(Table1[]), INDEX(Table1[Stratum], ROW()), INDEX(Table2[Stratum], ROW()-ROWS(Table1[])))</f>
        <v>Bay</v>
      </c>
      <c r="I1675" cm="1">
        <f t="array" ref="I1675">IF(ROW()&lt;=ROWS(Table1[]), INDEX(Table1[Fork Length], ROW()), INDEX(Table2[Length], ROW()-ROWS(Table1[])))</f>
        <v>67</v>
      </c>
      <c r="J1675" cm="1">
        <f t="array" ref="J1675">IF(ROW()&lt;=ROWS(Table1[]), INDEX(Table1[Catch], ROW()), INDEX(Table2[Frequency], ROW()-ROWS(Table1[])))</f>
        <v>1</v>
      </c>
      <c r="K1675" t="str" cm="1">
        <f t="array" ref="K1675">IF(ROW()&lt;=ROWS(Table1[]), INDEX(Table1[Life Stage], ROW()), INDEX(Table2[Life Stage], ROW()-ROWS(Table1[])))</f>
        <v>Juvenile</v>
      </c>
      <c r="L1675" s="50" cm="1">
        <f t="array" ref="L1675">IF(ROW()&lt;=ROWS(Table1[]), INDEX(Table1[SalvageSum], ROW()), INDEX(Table2[SalvageSum], ROW()-ROWS(Table1[])))</f>
        <v>0</v>
      </c>
      <c r="M1675" s="50" cm="1">
        <f t="array" ref="M1675">IF(ROW()&lt;=ROWS(Table1[]), INDEX(Table1[ExpSalv], ROW()), INDEX(Table2[ExpSalv], ROW()-ROWS(Table1[])))</f>
        <v>0</v>
      </c>
      <c r="N1675" t="str" cm="1">
        <f t="array" ref="N1675">IF(ROW()&lt;=ROWS(Table1[]), INDEX(Table1[Agency], ROW()), INDEX(Table2[Agency], ROW()-ROWS(Table1[])))</f>
        <v>CDFW</v>
      </c>
      <c r="O1675" t="str" cm="1">
        <f t="array" ref="O1675">IF(ROW()&lt;=ROWS(Table1[]), INDEX(Table1[Notes], ROW()), INDEX(Table2[Comments], ROW()-ROWS(Table1[])))</f>
        <v>NA</v>
      </c>
    </row>
    <row r="1676" spans="1:15" x14ac:dyDescent="0.25">
      <c r="A1676" cm="1">
        <f t="array" ref="A1676">IF(ROW()&lt;=ROWS(Table1[]), INDEX(Table1[SurveyNo], ROW()), INDEX(Table2[SurveyNo], ROW()-ROWS(Table1[])))</f>
        <v>2</v>
      </c>
      <c r="B1676" s="23" cm="1">
        <f t="array" ref="B1676">IF(ROW()&lt;=ROWS(Table1[]), INDEX(Table1[Date], ROW()), INDEX(Table2[Date], ROW()-ROWS(Table1[])))</f>
        <v>45694</v>
      </c>
      <c r="C1676" cm="1">
        <f t="array" ref="C1676">IF(ROW()&lt;=ROWS(Table1[]), INDEX(Table1[SampleID], ROW()), INDEX(Table2[SampleID], ROW()-ROWS(Table1[])))</f>
        <v>0</v>
      </c>
      <c r="D1676" t="str" cm="1">
        <f t="array" ref="D1676">IF(ROW()&lt;=ROWS(Table1[]), INDEX(Table1[Survey], ROW()), INDEX(Table2[Survey], ROW()-ROWS(Table1[])))</f>
        <v>Bay Study</v>
      </c>
      <c r="E1676" cm="1">
        <f t="array" ref="E1676">IF(ROW()&lt;=ROWS(Table1[]), INDEX(Table1[Station Code], ROW()), INDEX(Table2[Station], ROW()-ROWS(Table1[])))</f>
        <v>317</v>
      </c>
      <c r="F1676" t="str" cm="1">
        <f t="array" ref="F1676">IF(ROW()&lt;=ROWS(Table1[]), INDEX(Table1[Region], ROW()), INDEX(Table2[Region], ROW()-ROWS(Table1[])))</f>
        <v>Bay</v>
      </c>
      <c r="G1676" cm="1">
        <f t="array" ref="G1676">IF(ROW()&lt;=ROWS(Table1[]), INDEX(Table1[Subregion], ROW()), INDEX(Table2[Subregion], ROW()-ROWS(Table1[])))</f>
        <v>0</v>
      </c>
      <c r="H1676" t="str" cm="1">
        <f t="array" ref="H1676">IF(ROW()&lt;=ROWS(Table1[]), INDEX(Table1[Stratum], ROW()), INDEX(Table2[Stratum], ROW()-ROWS(Table1[])))</f>
        <v>Bay</v>
      </c>
      <c r="I1676" cm="1">
        <f t="array" ref="I1676">IF(ROW()&lt;=ROWS(Table1[]), INDEX(Table1[Fork Length], ROW()), INDEX(Table2[Length], ROW()-ROWS(Table1[])))</f>
        <v>66</v>
      </c>
      <c r="J1676" cm="1">
        <f t="array" ref="J1676">IF(ROW()&lt;=ROWS(Table1[]), INDEX(Table1[Catch], ROW()), INDEX(Table2[Frequency], ROW()-ROWS(Table1[])))</f>
        <v>1</v>
      </c>
      <c r="K1676" t="str" cm="1">
        <f t="array" ref="K1676">IF(ROW()&lt;=ROWS(Table1[]), INDEX(Table1[Life Stage], ROW()), INDEX(Table2[Life Stage], ROW()-ROWS(Table1[])))</f>
        <v>Juvenile</v>
      </c>
      <c r="L1676" s="50" cm="1">
        <f t="array" ref="L1676">IF(ROW()&lt;=ROWS(Table1[]), INDEX(Table1[SalvageSum], ROW()), INDEX(Table2[SalvageSum], ROW()-ROWS(Table1[])))</f>
        <v>0</v>
      </c>
      <c r="M1676" s="50" cm="1">
        <f t="array" ref="M1676">IF(ROW()&lt;=ROWS(Table1[]), INDEX(Table1[ExpSalv], ROW()), INDEX(Table2[ExpSalv], ROW()-ROWS(Table1[])))</f>
        <v>0</v>
      </c>
      <c r="N1676" t="str" cm="1">
        <f t="array" ref="N1676">IF(ROW()&lt;=ROWS(Table1[]), INDEX(Table1[Agency], ROW()), INDEX(Table2[Agency], ROW()-ROWS(Table1[])))</f>
        <v>CDFW</v>
      </c>
      <c r="O1676" t="str" cm="1">
        <f t="array" ref="O1676">IF(ROW()&lt;=ROWS(Table1[]), INDEX(Table1[Notes], ROW()), INDEX(Table2[Comments], ROW()-ROWS(Table1[])))</f>
        <v>NA</v>
      </c>
    </row>
    <row r="1677" spans="1:15" x14ac:dyDescent="0.25">
      <c r="A1677" cm="1">
        <f t="array" ref="A1677">IF(ROW()&lt;=ROWS(Table1[]), INDEX(Table1[SurveyNo], ROW()), INDEX(Table2[SurveyNo], ROW()-ROWS(Table1[])))</f>
        <v>2</v>
      </c>
      <c r="B1677" s="23" cm="1">
        <f t="array" ref="B1677">IF(ROW()&lt;=ROWS(Table1[]), INDEX(Table1[Date], ROW()), INDEX(Table2[Date], ROW()-ROWS(Table1[])))</f>
        <v>45698</v>
      </c>
      <c r="C1677" cm="1">
        <f t="array" ref="C1677">IF(ROW()&lt;=ROWS(Table1[]), INDEX(Table1[SampleID], ROW()), INDEX(Table2[SampleID], ROW()-ROWS(Table1[])))</f>
        <v>0</v>
      </c>
      <c r="D1677" t="str" cm="1">
        <f t="array" ref="D1677">IF(ROW()&lt;=ROWS(Table1[]), INDEX(Table1[Survey], ROW()), INDEX(Table2[Survey], ROW()-ROWS(Table1[])))</f>
        <v>Bay Study</v>
      </c>
      <c r="E1677" cm="1">
        <f t="array" ref="E1677">IF(ROW()&lt;=ROWS(Table1[]), INDEX(Table1[Station Code], ROW()), INDEX(Table2[Station], ROW()-ROWS(Table1[])))</f>
        <v>243</v>
      </c>
      <c r="F1677" t="str" cm="1">
        <f t="array" ref="F1677">IF(ROW()&lt;=ROWS(Table1[]), INDEX(Table1[Region], ROW()), INDEX(Table2[Region], ROW()-ROWS(Table1[])))</f>
        <v>Bay</v>
      </c>
      <c r="G1677" cm="1">
        <f t="array" ref="G1677">IF(ROW()&lt;=ROWS(Table1[]), INDEX(Table1[Subregion], ROW()), INDEX(Table2[Subregion], ROW()-ROWS(Table1[])))</f>
        <v>0</v>
      </c>
      <c r="H1677" t="str" cm="1">
        <f t="array" ref="H1677">IF(ROW()&lt;=ROWS(Table1[]), INDEX(Table1[Stratum], ROW()), INDEX(Table2[Stratum], ROW()-ROWS(Table1[])))</f>
        <v>Bay</v>
      </c>
      <c r="I1677" cm="1">
        <f t="array" ref="I1677">IF(ROW()&lt;=ROWS(Table1[]), INDEX(Table1[Fork Length], ROW()), INDEX(Table2[Length], ROW()-ROWS(Table1[])))</f>
        <v>72</v>
      </c>
      <c r="J1677" cm="1">
        <f t="array" ref="J1677">IF(ROW()&lt;=ROWS(Table1[]), INDEX(Table1[Catch], ROW()), INDEX(Table2[Frequency], ROW()-ROWS(Table1[])))</f>
        <v>1</v>
      </c>
      <c r="K1677" t="str" cm="1">
        <f t="array" ref="K1677">IF(ROW()&lt;=ROWS(Table1[]), INDEX(Table1[Life Stage], ROW()), INDEX(Table2[Life Stage], ROW()-ROWS(Table1[])))</f>
        <v>Juvenile</v>
      </c>
      <c r="L1677" s="50" cm="1">
        <f t="array" ref="L1677">IF(ROW()&lt;=ROWS(Table1[]), INDEX(Table1[SalvageSum], ROW()), INDEX(Table2[SalvageSum], ROW()-ROWS(Table1[])))</f>
        <v>0</v>
      </c>
      <c r="M1677" s="50" cm="1">
        <f t="array" ref="M1677">IF(ROW()&lt;=ROWS(Table1[]), INDEX(Table1[ExpSalv], ROW()), INDEX(Table2[ExpSalv], ROW()-ROWS(Table1[])))</f>
        <v>0</v>
      </c>
      <c r="N1677" t="str" cm="1">
        <f t="array" ref="N1677">IF(ROW()&lt;=ROWS(Table1[]), INDEX(Table1[Agency], ROW()), INDEX(Table2[Agency], ROW()-ROWS(Table1[])))</f>
        <v>CDFW</v>
      </c>
      <c r="O1677" t="str" cm="1">
        <f t="array" ref="O1677">IF(ROW()&lt;=ROWS(Table1[]), INDEX(Table1[Notes], ROW()), INDEX(Table2[Comments], ROW()-ROWS(Table1[])))</f>
        <v>NA</v>
      </c>
    </row>
    <row r="1678" spans="1:15" x14ac:dyDescent="0.25">
      <c r="A1678" cm="1">
        <f t="array" ref="A1678">IF(ROW()&lt;=ROWS(Table1[]), INDEX(Table1[SurveyNo], ROW()), INDEX(Table2[SurveyNo], ROW()-ROWS(Table1[])))</f>
        <v>2</v>
      </c>
      <c r="B1678" s="23" cm="1">
        <f t="array" ref="B1678">IF(ROW()&lt;=ROWS(Table1[]), INDEX(Table1[Date], ROW()), INDEX(Table2[Date], ROW()-ROWS(Table1[])))</f>
        <v>45698</v>
      </c>
      <c r="C1678" cm="1">
        <f t="array" ref="C1678">IF(ROW()&lt;=ROWS(Table1[]), INDEX(Table1[SampleID], ROW()), INDEX(Table2[SampleID], ROW()-ROWS(Table1[])))</f>
        <v>0</v>
      </c>
      <c r="D1678" t="str" cm="1">
        <f t="array" ref="D1678">IF(ROW()&lt;=ROWS(Table1[]), INDEX(Table1[Survey], ROW()), INDEX(Table2[Survey], ROW()-ROWS(Table1[])))</f>
        <v>Bay Study</v>
      </c>
      <c r="E1678" cm="1">
        <f t="array" ref="E1678">IF(ROW()&lt;=ROWS(Table1[]), INDEX(Table1[Station Code], ROW()), INDEX(Table2[Station], ROW()-ROWS(Table1[])))</f>
        <v>243</v>
      </c>
      <c r="F1678" t="str" cm="1">
        <f t="array" ref="F1678">IF(ROW()&lt;=ROWS(Table1[]), INDEX(Table1[Region], ROW()), INDEX(Table2[Region], ROW()-ROWS(Table1[])))</f>
        <v>Bay</v>
      </c>
      <c r="G1678" cm="1">
        <f t="array" ref="G1678">IF(ROW()&lt;=ROWS(Table1[]), INDEX(Table1[Subregion], ROW()), INDEX(Table2[Subregion], ROW()-ROWS(Table1[])))</f>
        <v>0</v>
      </c>
      <c r="H1678" t="str" cm="1">
        <f t="array" ref="H1678">IF(ROW()&lt;=ROWS(Table1[]), INDEX(Table1[Stratum], ROW()), INDEX(Table2[Stratum], ROW()-ROWS(Table1[])))</f>
        <v>Bay</v>
      </c>
      <c r="I1678" cm="1">
        <f t="array" ref="I1678">IF(ROW()&lt;=ROWS(Table1[]), INDEX(Table1[Fork Length], ROW()), INDEX(Table2[Length], ROW()-ROWS(Table1[])))</f>
        <v>68</v>
      </c>
      <c r="J1678" cm="1">
        <f t="array" ref="J1678">IF(ROW()&lt;=ROWS(Table1[]), INDEX(Table1[Catch], ROW()), INDEX(Table2[Frequency], ROW()-ROWS(Table1[])))</f>
        <v>1</v>
      </c>
      <c r="K1678" t="str" cm="1">
        <f t="array" ref="K1678">IF(ROW()&lt;=ROWS(Table1[]), INDEX(Table1[Life Stage], ROW()), INDEX(Table2[Life Stage], ROW()-ROWS(Table1[])))</f>
        <v>Juvenile</v>
      </c>
      <c r="L1678" s="50" cm="1">
        <f t="array" ref="L1678">IF(ROW()&lt;=ROWS(Table1[]), INDEX(Table1[SalvageSum], ROW()), INDEX(Table2[SalvageSum], ROW()-ROWS(Table1[])))</f>
        <v>0</v>
      </c>
      <c r="M1678" s="50" cm="1">
        <f t="array" ref="M1678">IF(ROW()&lt;=ROWS(Table1[]), INDEX(Table1[ExpSalv], ROW()), INDEX(Table2[ExpSalv], ROW()-ROWS(Table1[])))</f>
        <v>0</v>
      </c>
      <c r="N1678" t="str" cm="1">
        <f t="array" ref="N1678">IF(ROW()&lt;=ROWS(Table1[]), INDEX(Table1[Agency], ROW()), INDEX(Table2[Agency], ROW()-ROWS(Table1[])))</f>
        <v>CDFW</v>
      </c>
      <c r="O1678" t="str" cm="1">
        <f t="array" ref="O1678">IF(ROW()&lt;=ROWS(Table1[]), INDEX(Table1[Notes], ROW()), INDEX(Table2[Comments], ROW()-ROWS(Table1[])))</f>
        <v>NA</v>
      </c>
    </row>
    <row r="1679" spans="1:15" x14ac:dyDescent="0.25">
      <c r="A1679" cm="1">
        <f t="array" ref="A1679">IF(ROW()&lt;=ROWS(Table1[]), INDEX(Table1[SurveyNo], ROW()), INDEX(Table2[SurveyNo], ROW()-ROWS(Table1[])))</f>
        <v>2</v>
      </c>
      <c r="B1679" s="23" cm="1">
        <f t="array" ref="B1679">IF(ROW()&lt;=ROWS(Table1[]), INDEX(Table1[Date], ROW()), INDEX(Table2[Date], ROW()-ROWS(Table1[])))</f>
        <v>45698</v>
      </c>
      <c r="C1679" cm="1">
        <f t="array" ref="C1679">IF(ROW()&lt;=ROWS(Table1[]), INDEX(Table1[SampleID], ROW()), INDEX(Table2[SampleID], ROW()-ROWS(Table1[])))</f>
        <v>0</v>
      </c>
      <c r="D1679" t="str" cm="1">
        <f t="array" ref="D1679">IF(ROW()&lt;=ROWS(Table1[]), INDEX(Table1[Survey], ROW()), INDEX(Table2[Survey], ROW()-ROWS(Table1[])))</f>
        <v>Bay Study</v>
      </c>
      <c r="E1679" cm="1">
        <f t="array" ref="E1679">IF(ROW()&lt;=ROWS(Table1[]), INDEX(Table1[Station Code], ROW()), INDEX(Table2[Station], ROW()-ROWS(Table1[])))</f>
        <v>243</v>
      </c>
      <c r="F1679" t="str" cm="1">
        <f t="array" ref="F1679">IF(ROW()&lt;=ROWS(Table1[]), INDEX(Table1[Region], ROW()), INDEX(Table2[Region], ROW()-ROWS(Table1[])))</f>
        <v>Bay</v>
      </c>
      <c r="G1679" cm="1">
        <f t="array" ref="G1679">IF(ROW()&lt;=ROWS(Table1[]), INDEX(Table1[Subregion], ROW()), INDEX(Table2[Subregion], ROW()-ROWS(Table1[])))</f>
        <v>0</v>
      </c>
      <c r="H1679" t="str" cm="1">
        <f t="array" ref="H1679">IF(ROW()&lt;=ROWS(Table1[]), INDEX(Table1[Stratum], ROW()), INDEX(Table2[Stratum], ROW()-ROWS(Table1[])))</f>
        <v>Bay</v>
      </c>
      <c r="I1679" cm="1">
        <f t="array" ref="I1679">IF(ROW()&lt;=ROWS(Table1[]), INDEX(Table1[Fork Length], ROW()), INDEX(Table2[Length], ROW()-ROWS(Table1[])))</f>
        <v>66</v>
      </c>
      <c r="J1679" cm="1">
        <f t="array" ref="J1679">IF(ROW()&lt;=ROWS(Table1[]), INDEX(Table1[Catch], ROW()), INDEX(Table2[Frequency], ROW()-ROWS(Table1[])))</f>
        <v>1</v>
      </c>
      <c r="K1679" t="str" cm="1">
        <f t="array" ref="K1679">IF(ROW()&lt;=ROWS(Table1[]), INDEX(Table1[Life Stage], ROW()), INDEX(Table2[Life Stage], ROW()-ROWS(Table1[])))</f>
        <v>Juvenile</v>
      </c>
      <c r="L1679" s="50" cm="1">
        <f t="array" ref="L1679">IF(ROW()&lt;=ROWS(Table1[]), INDEX(Table1[SalvageSum], ROW()), INDEX(Table2[SalvageSum], ROW()-ROWS(Table1[])))</f>
        <v>0</v>
      </c>
      <c r="M1679" s="50" cm="1">
        <f t="array" ref="M1679">IF(ROW()&lt;=ROWS(Table1[]), INDEX(Table1[ExpSalv], ROW()), INDEX(Table2[ExpSalv], ROW()-ROWS(Table1[])))</f>
        <v>0</v>
      </c>
      <c r="N1679" t="str" cm="1">
        <f t="array" ref="N1679">IF(ROW()&lt;=ROWS(Table1[]), INDEX(Table1[Agency], ROW()), INDEX(Table2[Agency], ROW()-ROWS(Table1[])))</f>
        <v>CDFW</v>
      </c>
      <c r="O1679" t="str" cm="1">
        <f t="array" ref="O1679">IF(ROW()&lt;=ROWS(Table1[]), INDEX(Table1[Notes], ROW()), INDEX(Table2[Comments], ROW()-ROWS(Table1[])))</f>
        <v>NA</v>
      </c>
    </row>
    <row r="1680" spans="1:15" x14ac:dyDescent="0.25">
      <c r="A1680" cm="1">
        <f t="array" ref="A1680">IF(ROW()&lt;=ROWS(Table1[]), INDEX(Table1[SurveyNo], ROW()), INDEX(Table2[SurveyNo], ROW()-ROWS(Table1[])))</f>
        <v>2</v>
      </c>
      <c r="B1680" s="23" cm="1">
        <f t="array" ref="B1680">IF(ROW()&lt;=ROWS(Table1[]), INDEX(Table1[Date], ROW()), INDEX(Table2[Date], ROW()-ROWS(Table1[])))</f>
        <v>45698</v>
      </c>
      <c r="C1680" cm="1">
        <f t="array" ref="C1680">IF(ROW()&lt;=ROWS(Table1[]), INDEX(Table1[SampleID], ROW()), INDEX(Table2[SampleID], ROW()-ROWS(Table1[])))</f>
        <v>0</v>
      </c>
      <c r="D1680" t="str" cm="1">
        <f t="array" ref="D1680">IF(ROW()&lt;=ROWS(Table1[]), INDEX(Table1[Survey], ROW()), INDEX(Table2[Survey], ROW()-ROWS(Table1[])))</f>
        <v>Bay Study</v>
      </c>
      <c r="E1680" cm="1">
        <f t="array" ref="E1680">IF(ROW()&lt;=ROWS(Table1[]), INDEX(Table1[Station Code], ROW()), INDEX(Table2[Station], ROW()-ROWS(Table1[])))</f>
        <v>243</v>
      </c>
      <c r="F1680" t="str" cm="1">
        <f t="array" ref="F1680">IF(ROW()&lt;=ROWS(Table1[]), INDEX(Table1[Region], ROW()), INDEX(Table2[Region], ROW()-ROWS(Table1[])))</f>
        <v>Bay</v>
      </c>
      <c r="G1680" cm="1">
        <f t="array" ref="G1680">IF(ROW()&lt;=ROWS(Table1[]), INDEX(Table1[Subregion], ROW()), INDEX(Table2[Subregion], ROW()-ROWS(Table1[])))</f>
        <v>0</v>
      </c>
      <c r="H1680" t="str" cm="1">
        <f t="array" ref="H1680">IF(ROW()&lt;=ROWS(Table1[]), INDEX(Table1[Stratum], ROW()), INDEX(Table2[Stratum], ROW()-ROWS(Table1[])))</f>
        <v>Bay</v>
      </c>
      <c r="I1680" cm="1">
        <f t="array" ref="I1680">IF(ROW()&lt;=ROWS(Table1[]), INDEX(Table1[Fork Length], ROW()), INDEX(Table2[Length], ROW()-ROWS(Table1[])))</f>
        <v>61</v>
      </c>
      <c r="J1680" cm="1">
        <f t="array" ref="J1680">IF(ROW()&lt;=ROWS(Table1[]), INDEX(Table1[Catch], ROW()), INDEX(Table2[Frequency], ROW()-ROWS(Table1[])))</f>
        <v>1</v>
      </c>
      <c r="K1680" t="str" cm="1">
        <f t="array" ref="K1680">IF(ROW()&lt;=ROWS(Table1[]), INDEX(Table1[Life Stage], ROW()), INDEX(Table2[Life Stage], ROW()-ROWS(Table1[])))</f>
        <v>Juvenile</v>
      </c>
      <c r="L1680" s="50" cm="1">
        <f t="array" ref="L1680">IF(ROW()&lt;=ROWS(Table1[]), INDEX(Table1[SalvageSum], ROW()), INDEX(Table2[SalvageSum], ROW()-ROWS(Table1[])))</f>
        <v>0</v>
      </c>
      <c r="M1680" s="50" cm="1">
        <f t="array" ref="M1680">IF(ROW()&lt;=ROWS(Table1[]), INDEX(Table1[ExpSalv], ROW()), INDEX(Table2[ExpSalv], ROW()-ROWS(Table1[])))</f>
        <v>0</v>
      </c>
      <c r="N1680" t="str" cm="1">
        <f t="array" ref="N1680">IF(ROW()&lt;=ROWS(Table1[]), INDEX(Table1[Agency], ROW()), INDEX(Table2[Agency], ROW()-ROWS(Table1[])))</f>
        <v>CDFW</v>
      </c>
      <c r="O1680" t="str" cm="1">
        <f t="array" ref="O1680">IF(ROW()&lt;=ROWS(Table1[]), INDEX(Table1[Notes], ROW()), INDEX(Table2[Comments], ROW()-ROWS(Table1[])))</f>
        <v>NA</v>
      </c>
    </row>
    <row r="1681" spans="1:15" x14ac:dyDescent="0.25">
      <c r="A1681" cm="1">
        <f t="array" ref="A1681">IF(ROW()&lt;=ROWS(Table1[]), INDEX(Table1[SurveyNo], ROW()), INDEX(Table2[SurveyNo], ROW()-ROWS(Table1[])))</f>
        <v>2</v>
      </c>
      <c r="B1681" s="23" cm="1">
        <f t="array" ref="B1681">IF(ROW()&lt;=ROWS(Table1[]), INDEX(Table1[Date], ROW()), INDEX(Table2[Date], ROW()-ROWS(Table1[])))</f>
        <v>45698</v>
      </c>
      <c r="C1681" cm="1">
        <f t="array" ref="C1681">IF(ROW()&lt;=ROWS(Table1[]), INDEX(Table1[SampleID], ROW()), INDEX(Table2[SampleID], ROW()-ROWS(Table1[])))</f>
        <v>0</v>
      </c>
      <c r="D1681" t="str" cm="1">
        <f t="array" ref="D1681">IF(ROW()&lt;=ROWS(Table1[]), INDEX(Table1[Survey], ROW()), INDEX(Table2[Survey], ROW()-ROWS(Table1[])))</f>
        <v>Bay Study</v>
      </c>
      <c r="E1681" cm="1">
        <f t="array" ref="E1681">IF(ROW()&lt;=ROWS(Table1[]), INDEX(Table1[Station Code], ROW()), INDEX(Table2[Station], ROW()-ROWS(Table1[])))</f>
        <v>216</v>
      </c>
      <c r="F1681" t="str" cm="1">
        <f t="array" ref="F1681">IF(ROW()&lt;=ROWS(Table1[]), INDEX(Table1[Region], ROW()), INDEX(Table2[Region], ROW()-ROWS(Table1[])))</f>
        <v>Bay</v>
      </c>
      <c r="G1681" cm="1">
        <f t="array" ref="G1681">IF(ROW()&lt;=ROWS(Table1[]), INDEX(Table1[Subregion], ROW()), INDEX(Table2[Subregion], ROW()-ROWS(Table1[])))</f>
        <v>0</v>
      </c>
      <c r="H1681" t="str" cm="1">
        <f t="array" ref="H1681">IF(ROW()&lt;=ROWS(Table1[]), INDEX(Table1[Stratum], ROW()), INDEX(Table2[Stratum], ROW()-ROWS(Table1[])))</f>
        <v>Bay</v>
      </c>
      <c r="I1681" cm="1">
        <f t="array" ref="I1681">IF(ROW()&lt;=ROWS(Table1[]), INDEX(Table1[Fork Length], ROW()), INDEX(Table2[Length], ROW()-ROWS(Table1[])))</f>
        <v>75</v>
      </c>
      <c r="J1681" cm="1">
        <f t="array" ref="J1681">IF(ROW()&lt;=ROWS(Table1[]), INDEX(Table1[Catch], ROW()), INDEX(Table2[Frequency], ROW()-ROWS(Table1[])))</f>
        <v>1</v>
      </c>
      <c r="K1681" t="str" cm="1">
        <f t="array" ref="K1681">IF(ROW()&lt;=ROWS(Table1[]), INDEX(Table1[Life Stage], ROW()), INDEX(Table2[Life Stage], ROW()-ROWS(Table1[])))</f>
        <v>Juvenile</v>
      </c>
      <c r="L1681" s="50" cm="1">
        <f t="array" ref="L1681">IF(ROW()&lt;=ROWS(Table1[]), INDEX(Table1[SalvageSum], ROW()), INDEX(Table2[SalvageSum], ROW()-ROWS(Table1[])))</f>
        <v>0</v>
      </c>
      <c r="M1681" s="50" cm="1">
        <f t="array" ref="M1681">IF(ROW()&lt;=ROWS(Table1[]), INDEX(Table1[ExpSalv], ROW()), INDEX(Table2[ExpSalv], ROW()-ROWS(Table1[])))</f>
        <v>0</v>
      </c>
      <c r="N1681" t="str" cm="1">
        <f t="array" ref="N1681">IF(ROW()&lt;=ROWS(Table1[]), INDEX(Table1[Agency], ROW()), INDEX(Table2[Agency], ROW()-ROWS(Table1[])))</f>
        <v>CDFW</v>
      </c>
      <c r="O1681" t="str" cm="1">
        <f t="array" ref="O1681">IF(ROW()&lt;=ROWS(Table1[]), INDEX(Table1[Notes], ROW()), INDEX(Table2[Comments], ROW()-ROWS(Table1[])))</f>
        <v>NA</v>
      </c>
    </row>
    <row r="1682" spans="1:15" x14ac:dyDescent="0.25">
      <c r="A1682" cm="1">
        <f t="array" ref="A1682">IF(ROW()&lt;=ROWS(Table1[]), INDEX(Table1[SurveyNo], ROW()), INDEX(Table2[SurveyNo], ROW()-ROWS(Table1[])))</f>
        <v>2</v>
      </c>
      <c r="B1682" s="23" cm="1">
        <f t="array" ref="B1682">IF(ROW()&lt;=ROWS(Table1[]), INDEX(Table1[Date], ROW()), INDEX(Table2[Date], ROW()-ROWS(Table1[])))</f>
        <v>45698</v>
      </c>
      <c r="C1682" cm="1">
        <f t="array" ref="C1682">IF(ROW()&lt;=ROWS(Table1[]), INDEX(Table1[SampleID], ROW()), INDEX(Table2[SampleID], ROW()-ROWS(Table1[])))</f>
        <v>0</v>
      </c>
      <c r="D1682" t="str" cm="1">
        <f t="array" ref="D1682">IF(ROW()&lt;=ROWS(Table1[]), INDEX(Table1[Survey], ROW()), INDEX(Table2[Survey], ROW()-ROWS(Table1[])))</f>
        <v>Bay Study</v>
      </c>
      <c r="E1682" cm="1">
        <f t="array" ref="E1682">IF(ROW()&lt;=ROWS(Table1[]), INDEX(Table1[Station Code], ROW()), INDEX(Table2[Station], ROW()-ROWS(Table1[])))</f>
        <v>216</v>
      </c>
      <c r="F1682" t="str" cm="1">
        <f t="array" ref="F1682">IF(ROW()&lt;=ROWS(Table1[]), INDEX(Table1[Region], ROW()), INDEX(Table2[Region], ROW()-ROWS(Table1[])))</f>
        <v>Bay</v>
      </c>
      <c r="G1682" cm="1">
        <f t="array" ref="G1682">IF(ROW()&lt;=ROWS(Table1[]), INDEX(Table1[Subregion], ROW()), INDEX(Table2[Subregion], ROW()-ROWS(Table1[])))</f>
        <v>0</v>
      </c>
      <c r="H1682" t="str" cm="1">
        <f t="array" ref="H1682">IF(ROW()&lt;=ROWS(Table1[]), INDEX(Table1[Stratum], ROW()), INDEX(Table2[Stratum], ROW()-ROWS(Table1[])))</f>
        <v>Bay</v>
      </c>
      <c r="I1682" cm="1">
        <f t="array" ref="I1682">IF(ROW()&lt;=ROWS(Table1[]), INDEX(Table1[Fork Length], ROW()), INDEX(Table2[Length], ROW()-ROWS(Table1[])))</f>
        <v>68</v>
      </c>
      <c r="J1682" cm="1">
        <f t="array" ref="J1682">IF(ROW()&lt;=ROWS(Table1[]), INDEX(Table1[Catch], ROW()), INDEX(Table2[Frequency], ROW()-ROWS(Table1[])))</f>
        <v>1</v>
      </c>
      <c r="K1682" t="str" cm="1">
        <f t="array" ref="K1682">IF(ROW()&lt;=ROWS(Table1[]), INDEX(Table1[Life Stage], ROW()), INDEX(Table2[Life Stage], ROW()-ROWS(Table1[])))</f>
        <v>Juvenile</v>
      </c>
      <c r="L1682" s="50" cm="1">
        <f t="array" ref="L1682">IF(ROW()&lt;=ROWS(Table1[]), INDEX(Table1[SalvageSum], ROW()), INDEX(Table2[SalvageSum], ROW()-ROWS(Table1[])))</f>
        <v>0</v>
      </c>
      <c r="M1682" s="50" cm="1">
        <f t="array" ref="M1682">IF(ROW()&lt;=ROWS(Table1[]), INDEX(Table1[ExpSalv], ROW()), INDEX(Table2[ExpSalv], ROW()-ROWS(Table1[])))</f>
        <v>0</v>
      </c>
      <c r="N1682" t="str" cm="1">
        <f t="array" ref="N1682">IF(ROW()&lt;=ROWS(Table1[]), INDEX(Table1[Agency], ROW()), INDEX(Table2[Agency], ROW()-ROWS(Table1[])))</f>
        <v>CDFW</v>
      </c>
      <c r="O1682" t="str" cm="1">
        <f t="array" ref="O1682">IF(ROW()&lt;=ROWS(Table1[]), INDEX(Table1[Notes], ROW()), INDEX(Table2[Comments], ROW()-ROWS(Table1[])))</f>
        <v>NA</v>
      </c>
    </row>
    <row r="1683" spans="1:15" x14ac:dyDescent="0.25">
      <c r="A1683" cm="1">
        <f t="array" ref="A1683">IF(ROW()&lt;=ROWS(Table1[]), INDEX(Table1[SurveyNo], ROW()), INDEX(Table2[SurveyNo], ROW()-ROWS(Table1[])))</f>
        <v>2</v>
      </c>
      <c r="B1683" s="23" cm="1">
        <f t="array" ref="B1683">IF(ROW()&lt;=ROWS(Table1[]), INDEX(Table1[Date], ROW()), INDEX(Table2[Date], ROW()-ROWS(Table1[])))</f>
        <v>45698</v>
      </c>
      <c r="C1683" cm="1">
        <f t="array" ref="C1683">IF(ROW()&lt;=ROWS(Table1[]), INDEX(Table1[SampleID], ROW()), INDEX(Table2[SampleID], ROW()-ROWS(Table1[])))</f>
        <v>0</v>
      </c>
      <c r="D1683" t="str" cm="1">
        <f t="array" ref="D1683">IF(ROW()&lt;=ROWS(Table1[]), INDEX(Table1[Survey], ROW()), INDEX(Table2[Survey], ROW()-ROWS(Table1[])))</f>
        <v>Bay Study</v>
      </c>
      <c r="E1683" cm="1">
        <f t="array" ref="E1683">IF(ROW()&lt;=ROWS(Table1[]), INDEX(Table1[Station Code], ROW()), INDEX(Table2[Station], ROW()-ROWS(Table1[])))</f>
        <v>214</v>
      </c>
      <c r="F1683" t="str" cm="1">
        <f t="array" ref="F1683">IF(ROW()&lt;=ROWS(Table1[]), INDEX(Table1[Region], ROW()), INDEX(Table2[Region], ROW()-ROWS(Table1[])))</f>
        <v>Bay</v>
      </c>
      <c r="G1683" cm="1">
        <f t="array" ref="G1683">IF(ROW()&lt;=ROWS(Table1[]), INDEX(Table1[Subregion], ROW()), INDEX(Table2[Subregion], ROW()-ROWS(Table1[])))</f>
        <v>0</v>
      </c>
      <c r="H1683" t="str" cm="1">
        <f t="array" ref="H1683">IF(ROW()&lt;=ROWS(Table1[]), INDEX(Table1[Stratum], ROW()), INDEX(Table2[Stratum], ROW()-ROWS(Table1[])))</f>
        <v>Bay</v>
      </c>
      <c r="I1683" cm="1">
        <f t="array" ref="I1683">IF(ROW()&lt;=ROWS(Table1[]), INDEX(Table1[Fork Length], ROW()), INDEX(Table2[Length], ROW()-ROWS(Table1[])))</f>
        <v>110</v>
      </c>
      <c r="J1683" cm="1">
        <f t="array" ref="J1683">IF(ROW()&lt;=ROWS(Table1[]), INDEX(Table1[Catch], ROW()), INDEX(Table2[Frequency], ROW()-ROWS(Table1[])))</f>
        <v>1</v>
      </c>
      <c r="K1683" t="str" cm="1">
        <f t="array" ref="K1683">IF(ROW()&lt;=ROWS(Table1[]), INDEX(Table1[Life Stage], ROW()), INDEX(Table2[Life Stage], ROW()-ROWS(Table1[])))</f>
        <v>Adult</v>
      </c>
      <c r="L1683" s="50" cm="1">
        <f t="array" ref="L1683">IF(ROW()&lt;=ROWS(Table1[]), INDEX(Table1[SalvageSum], ROW()), INDEX(Table2[SalvageSum], ROW()-ROWS(Table1[])))</f>
        <v>0</v>
      </c>
      <c r="M1683" s="50" cm="1">
        <f t="array" ref="M1683">IF(ROW()&lt;=ROWS(Table1[]), INDEX(Table1[ExpSalv], ROW()), INDEX(Table2[ExpSalv], ROW()-ROWS(Table1[])))</f>
        <v>0</v>
      </c>
      <c r="N1683" t="str" cm="1">
        <f t="array" ref="N1683">IF(ROW()&lt;=ROWS(Table1[]), INDEX(Table1[Agency], ROW()), INDEX(Table2[Agency], ROW()-ROWS(Table1[])))</f>
        <v>CDFW</v>
      </c>
      <c r="O1683" t="str" cm="1">
        <f t="array" ref="O1683">IF(ROW()&lt;=ROWS(Table1[]), INDEX(Table1[Notes], ROW()), INDEX(Table2[Comments], ROW()-ROWS(Table1[])))</f>
        <v>NA</v>
      </c>
    </row>
    <row r="1684" spans="1:15" x14ac:dyDescent="0.25">
      <c r="A1684" cm="1">
        <f t="array" ref="A1684">IF(ROW()&lt;=ROWS(Table1[]), INDEX(Table1[SurveyNo], ROW()), INDEX(Table2[SurveyNo], ROW()-ROWS(Table1[])))</f>
        <v>2</v>
      </c>
      <c r="B1684" s="23" cm="1">
        <f t="array" ref="B1684">IF(ROW()&lt;=ROWS(Table1[]), INDEX(Table1[Date], ROW()), INDEX(Table2[Date], ROW()-ROWS(Table1[])))</f>
        <v>45698</v>
      </c>
      <c r="C1684" cm="1">
        <f t="array" ref="C1684">IF(ROW()&lt;=ROWS(Table1[]), INDEX(Table1[SampleID], ROW()), INDEX(Table2[SampleID], ROW()-ROWS(Table1[])))</f>
        <v>0</v>
      </c>
      <c r="D1684" t="str" cm="1">
        <f t="array" ref="D1684">IF(ROW()&lt;=ROWS(Table1[]), INDEX(Table1[Survey], ROW()), INDEX(Table2[Survey], ROW()-ROWS(Table1[])))</f>
        <v>Bay Study</v>
      </c>
      <c r="E1684" cm="1">
        <f t="array" ref="E1684">IF(ROW()&lt;=ROWS(Table1[]), INDEX(Table1[Station Code], ROW()), INDEX(Table2[Station], ROW()-ROWS(Table1[])))</f>
        <v>213</v>
      </c>
      <c r="F1684" t="str" cm="1">
        <f t="array" ref="F1684">IF(ROW()&lt;=ROWS(Table1[]), INDEX(Table1[Region], ROW()), INDEX(Table2[Region], ROW()-ROWS(Table1[])))</f>
        <v>Bay</v>
      </c>
      <c r="G1684" cm="1">
        <f t="array" ref="G1684">IF(ROW()&lt;=ROWS(Table1[]), INDEX(Table1[Subregion], ROW()), INDEX(Table2[Subregion], ROW()-ROWS(Table1[])))</f>
        <v>0</v>
      </c>
      <c r="H1684" t="str" cm="1">
        <f t="array" ref="H1684">IF(ROW()&lt;=ROWS(Table1[]), INDEX(Table1[Stratum], ROW()), INDEX(Table2[Stratum], ROW()-ROWS(Table1[])))</f>
        <v>Bay</v>
      </c>
      <c r="I1684" cm="1">
        <f t="array" ref="I1684">IF(ROW()&lt;=ROWS(Table1[]), INDEX(Table1[Fork Length], ROW()), INDEX(Table2[Length], ROW()-ROWS(Table1[])))</f>
        <v>79</v>
      </c>
      <c r="J1684" cm="1">
        <f t="array" ref="J1684">IF(ROW()&lt;=ROWS(Table1[]), INDEX(Table1[Catch], ROW()), INDEX(Table2[Frequency], ROW()-ROWS(Table1[])))</f>
        <v>1</v>
      </c>
      <c r="K1684" t="str" cm="1">
        <f t="array" ref="K1684">IF(ROW()&lt;=ROWS(Table1[]), INDEX(Table1[Life Stage], ROW()), INDEX(Table2[Life Stage], ROW()-ROWS(Table1[])))</f>
        <v>Juvenile</v>
      </c>
      <c r="L1684" s="50" cm="1">
        <f t="array" ref="L1684">IF(ROW()&lt;=ROWS(Table1[]), INDEX(Table1[SalvageSum], ROW()), INDEX(Table2[SalvageSum], ROW()-ROWS(Table1[])))</f>
        <v>0</v>
      </c>
      <c r="M1684" s="50" cm="1">
        <f t="array" ref="M1684">IF(ROW()&lt;=ROWS(Table1[]), INDEX(Table1[ExpSalv], ROW()), INDEX(Table2[ExpSalv], ROW()-ROWS(Table1[])))</f>
        <v>0</v>
      </c>
      <c r="N1684" t="str" cm="1">
        <f t="array" ref="N1684">IF(ROW()&lt;=ROWS(Table1[]), INDEX(Table1[Agency], ROW()), INDEX(Table2[Agency], ROW()-ROWS(Table1[])))</f>
        <v>CDFW</v>
      </c>
      <c r="O1684" t="str" cm="1">
        <f t="array" ref="O1684">IF(ROW()&lt;=ROWS(Table1[]), INDEX(Table1[Notes], ROW()), INDEX(Table2[Comments], ROW()-ROWS(Table1[])))</f>
        <v>NA</v>
      </c>
    </row>
    <row r="1685" spans="1:15" x14ac:dyDescent="0.25">
      <c r="A1685" cm="1">
        <f t="array" ref="A1685">IF(ROW()&lt;=ROWS(Table1[]), INDEX(Table1[SurveyNo], ROW()), INDEX(Table2[SurveyNo], ROW()-ROWS(Table1[])))</f>
        <v>2</v>
      </c>
      <c r="B1685" s="23" cm="1">
        <f t="array" ref="B1685">IF(ROW()&lt;=ROWS(Table1[]), INDEX(Table1[Date], ROW()), INDEX(Table2[Date], ROW()-ROWS(Table1[])))</f>
        <v>45698</v>
      </c>
      <c r="C1685" cm="1">
        <f t="array" ref="C1685">IF(ROW()&lt;=ROWS(Table1[]), INDEX(Table1[SampleID], ROW()), INDEX(Table2[SampleID], ROW()-ROWS(Table1[])))</f>
        <v>0</v>
      </c>
      <c r="D1685" t="str" cm="1">
        <f t="array" ref="D1685">IF(ROW()&lt;=ROWS(Table1[]), INDEX(Table1[Survey], ROW()), INDEX(Table2[Survey], ROW()-ROWS(Table1[])))</f>
        <v>Bay Study</v>
      </c>
      <c r="E1685" cm="1">
        <f t="array" ref="E1685">IF(ROW()&lt;=ROWS(Table1[]), INDEX(Table1[Station Code], ROW()), INDEX(Table2[Station], ROW()-ROWS(Table1[])))</f>
        <v>213</v>
      </c>
      <c r="F1685" t="str" cm="1">
        <f t="array" ref="F1685">IF(ROW()&lt;=ROWS(Table1[]), INDEX(Table1[Region], ROW()), INDEX(Table2[Region], ROW()-ROWS(Table1[])))</f>
        <v>Bay</v>
      </c>
      <c r="G1685" cm="1">
        <f t="array" ref="G1685">IF(ROW()&lt;=ROWS(Table1[]), INDEX(Table1[Subregion], ROW()), INDEX(Table2[Subregion], ROW()-ROWS(Table1[])))</f>
        <v>0</v>
      </c>
      <c r="H1685" t="str" cm="1">
        <f t="array" ref="H1685">IF(ROW()&lt;=ROWS(Table1[]), INDEX(Table1[Stratum], ROW()), INDEX(Table2[Stratum], ROW()-ROWS(Table1[])))</f>
        <v>Bay</v>
      </c>
      <c r="I1685" cm="1">
        <f t="array" ref="I1685">IF(ROW()&lt;=ROWS(Table1[]), INDEX(Table1[Fork Length], ROW()), INDEX(Table2[Length], ROW()-ROWS(Table1[])))</f>
        <v>75</v>
      </c>
      <c r="J1685" cm="1">
        <f t="array" ref="J1685">IF(ROW()&lt;=ROWS(Table1[]), INDEX(Table1[Catch], ROW()), INDEX(Table2[Frequency], ROW()-ROWS(Table1[])))</f>
        <v>1</v>
      </c>
      <c r="K1685" t="str" cm="1">
        <f t="array" ref="K1685">IF(ROW()&lt;=ROWS(Table1[]), INDEX(Table1[Life Stage], ROW()), INDEX(Table2[Life Stage], ROW()-ROWS(Table1[])))</f>
        <v>Juvenile</v>
      </c>
      <c r="L1685" s="50" cm="1">
        <f t="array" ref="L1685">IF(ROW()&lt;=ROWS(Table1[]), INDEX(Table1[SalvageSum], ROW()), INDEX(Table2[SalvageSum], ROW()-ROWS(Table1[])))</f>
        <v>0</v>
      </c>
      <c r="M1685" s="50" cm="1">
        <f t="array" ref="M1685">IF(ROW()&lt;=ROWS(Table1[]), INDEX(Table1[ExpSalv], ROW()), INDEX(Table2[ExpSalv], ROW()-ROWS(Table1[])))</f>
        <v>0</v>
      </c>
      <c r="N1685" t="str" cm="1">
        <f t="array" ref="N1685">IF(ROW()&lt;=ROWS(Table1[]), INDEX(Table1[Agency], ROW()), INDEX(Table2[Agency], ROW()-ROWS(Table1[])))</f>
        <v>CDFW</v>
      </c>
      <c r="O1685" t="str" cm="1">
        <f t="array" ref="O1685">IF(ROW()&lt;=ROWS(Table1[]), INDEX(Table1[Notes], ROW()), INDEX(Table2[Comments], ROW()-ROWS(Table1[])))</f>
        <v>NA</v>
      </c>
    </row>
    <row r="1686" spans="1:15" x14ac:dyDescent="0.25">
      <c r="A1686" cm="1">
        <f t="array" ref="A1686">IF(ROW()&lt;=ROWS(Table1[]), INDEX(Table1[SurveyNo], ROW()), INDEX(Table2[SurveyNo], ROW()-ROWS(Table1[])))</f>
        <v>2</v>
      </c>
      <c r="B1686" s="23" cm="1">
        <f t="array" ref="B1686">IF(ROW()&lt;=ROWS(Table1[]), INDEX(Table1[Date], ROW()), INDEX(Table2[Date], ROW()-ROWS(Table1[])))</f>
        <v>45698</v>
      </c>
      <c r="C1686" cm="1">
        <f t="array" ref="C1686">IF(ROW()&lt;=ROWS(Table1[]), INDEX(Table1[SampleID], ROW()), INDEX(Table2[SampleID], ROW()-ROWS(Table1[])))</f>
        <v>0</v>
      </c>
      <c r="D1686" t="str" cm="1">
        <f t="array" ref="D1686">IF(ROW()&lt;=ROWS(Table1[]), INDEX(Table1[Survey], ROW()), INDEX(Table2[Survey], ROW()-ROWS(Table1[])))</f>
        <v>Bay Study</v>
      </c>
      <c r="E1686" cm="1">
        <f t="array" ref="E1686">IF(ROW()&lt;=ROWS(Table1[]), INDEX(Table1[Station Code], ROW()), INDEX(Table2[Station], ROW()-ROWS(Table1[])))</f>
        <v>213</v>
      </c>
      <c r="F1686" t="str" cm="1">
        <f t="array" ref="F1686">IF(ROW()&lt;=ROWS(Table1[]), INDEX(Table1[Region], ROW()), INDEX(Table2[Region], ROW()-ROWS(Table1[])))</f>
        <v>Bay</v>
      </c>
      <c r="G1686" cm="1">
        <f t="array" ref="G1686">IF(ROW()&lt;=ROWS(Table1[]), INDEX(Table1[Subregion], ROW()), INDEX(Table2[Subregion], ROW()-ROWS(Table1[])))</f>
        <v>0</v>
      </c>
      <c r="H1686" t="str" cm="1">
        <f t="array" ref="H1686">IF(ROW()&lt;=ROWS(Table1[]), INDEX(Table1[Stratum], ROW()), INDEX(Table2[Stratum], ROW()-ROWS(Table1[])))</f>
        <v>Bay</v>
      </c>
      <c r="I1686" cm="1">
        <f t="array" ref="I1686">IF(ROW()&lt;=ROWS(Table1[]), INDEX(Table1[Fork Length], ROW()), INDEX(Table2[Length], ROW()-ROWS(Table1[])))</f>
        <v>70</v>
      </c>
      <c r="J1686" cm="1">
        <f t="array" ref="J1686">IF(ROW()&lt;=ROWS(Table1[]), INDEX(Table1[Catch], ROW()), INDEX(Table2[Frequency], ROW()-ROWS(Table1[])))</f>
        <v>1</v>
      </c>
      <c r="K1686" t="str" cm="1">
        <f t="array" ref="K1686">IF(ROW()&lt;=ROWS(Table1[]), INDEX(Table1[Life Stage], ROW()), INDEX(Table2[Life Stage], ROW()-ROWS(Table1[])))</f>
        <v>Juvenile</v>
      </c>
      <c r="L1686" s="50" cm="1">
        <f t="array" ref="L1686">IF(ROW()&lt;=ROWS(Table1[]), INDEX(Table1[SalvageSum], ROW()), INDEX(Table2[SalvageSum], ROW()-ROWS(Table1[])))</f>
        <v>0</v>
      </c>
      <c r="M1686" s="50" cm="1">
        <f t="array" ref="M1686">IF(ROW()&lt;=ROWS(Table1[]), INDEX(Table1[ExpSalv], ROW()), INDEX(Table2[ExpSalv], ROW()-ROWS(Table1[])))</f>
        <v>0</v>
      </c>
      <c r="N1686" t="str" cm="1">
        <f t="array" ref="N1686">IF(ROW()&lt;=ROWS(Table1[]), INDEX(Table1[Agency], ROW()), INDEX(Table2[Agency], ROW()-ROWS(Table1[])))</f>
        <v>CDFW</v>
      </c>
      <c r="O1686" t="str" cm="1">
        <f t="array" ref="O1686">IF(ROW()&lt;=ROWS(Table1[]), INDEX(Table1[Notes], ROW()), INDEX(Table2[Comments], ROW()-ROWS(Table1[])))</f>
        <v>NA</v>
      </c>
    </row>
    <row r="1687" spans="1:15" x14ac:dyDescent="0.25">
      <c r="A1687" cm="1">
        <f t="array" ref="A1687">IF(ROW()&lt;=ROWS(Table1[]), INDEX(Table1[SurveyNo], ROW()), INDEX(Table2[SurveyNo], ROW()-ROWS(Table1[])))</f>
        <v>2</v>
      </c>
      <c r="B1687" s="23" cm="1">
        <f t="array" ref="B1687">IF(ROW()&lt;=ROWS(Table1[]), INDEX(Table1[Date], ROW()), INDEX(Table2[Date], ROW()-ROWS(Table1[])))</f>
        <v>45698</v>
      </c>
      <c r="C1687" cm="1">
        <f t="array" ref="C1687">IF(ROW()&lt;=ROWS(Table1[]), INDEX(Table1[SampleID], ROW()), INDEX(Table2[SampleID], ROW()-ROWS(Table1[])))</f>
        <v>0</v>
      </c>
      <c r="D1687" t="str" cm="1">
        <f t="array" ref="D1687">IF(ROW()&lt;=ROWS(Table1[]), INDEX(Table1[Survey], ROW()), INDEX(Table2[Survey], ROW()-ROWS(Table1[])))</f>
        <v>Bay Study</v>
      </c>
      <c r="E1687" cm="1">
        <f t="array" ref="E1687">IF(ROW()&lt;=ROWS(Table1[]), INDEX(Table1[Station Code], ROW()), INDEX(Table2[Station], ROW()-ROWS(Table1[])))</f>
        <v>211</v>
      </c>
      <c r="F1687" t="str" cm="1">
        <f t="array" ref="F1687">IF(ROW()&lt;=ROWS(Table1[]), INDEX(Table1[Region], ROW()), INDEX(Table2[Region], ROW()-ROWS(Table1[])))</f>
        <v>Bay</v>
      </c>
      <c r="G1687" cm="1">
        <f t="array" ref="G1687">IF(ROW()&lt;=ROWS(Table1[]), INDEX(Table1[Subregion], ROW()), INDEX(Table2[Subregion], ROW()-ROWS(Table1[])))</f>
        <v>0</v>
      </c>
      <c r="H1687" t="str" cm="1">
        <f t="array" ref="H1687">IF(ROW()&lt;=ROWS(Table1[]), INDEX(Table1[Stratum], ROW()), INDEX(Table2[Stratum], ROW()-ROWS(Table1[])))</f>
        <v>Bay</v>
      </c>
      <c r="I1687" cm="1">
        <f t="array" ref="I1687">IF(ROW()&lt;=ROWS(Table1[]), INDEX(Table1[Fork Length], ROW()), INDEX(Table2[Length], ROW()-ROWS(Table1[])))</f>
        <v>77</v>
      </c>
      <c r="J1687" cm="1">
        <f t="array" ref="J1687">IF(ROW()&lt;=ROWS(Table1[]), INDEX(Table1[Catch], ROW()), INDEX(Table2[Frequency], ROW()-ROWS(Table1[])))</f>
        <v>1</v>
      </c>
      <c r="K1687" t="str" cm="1">
        <f t="array" ref="K1687">IF(ROW()&lt;=ROWS(Table1[]), INDEX(Table1[Life Stage], ROW()), INDEX(Table2[Life Stage], ROW()-ROWS(Table1[])))</f>
        <v>Juvenile</v>
      </c>
      <c r="L1687" s="50" cm="1">
        <f t="array" ref="L1687">IF(ROW()&lt;=ROWS(Table1[]), INDEX(Table1[SalvageSum], ROW()), INDEX(Table2[SalvageSum], ROW()-ROWS(Table1[])))</f>
        <v>0</v>
      </c>
      <c r="M1687" s="50" cm="1">
        <f t="array" ref="M1687">IF(ROW()&lt;=ROWS(Table1[]), INDEX(Table1[ExpSalv], ROW()), INDEX(Table2[ExpSalv], ROW()-ROWS(Table1[])))</f>
        <v>0</v>
      </c>
      <c r="N1687" t="str" cm="1">
        <f t="array" ref="N1687">IF(ROW()&lt;=ROWS(Table1[]), INDEX(Table1[Agency], ROW()), INDEX(Table2[Agency], ROW()-ROWS(Table1[])))</f>
        <v>CDFW</v>
      </c>
      <c r="O1687" t="str" cm="1">
        <f t="array" ref="O1687">IF(ROW()&lt;=ROWS(Table1[]), INDEX(Table1[Notes], ROW()), INDEX(Table2[Comments], ROW()-ROWS(Table1[])))</f>
        <v>NA</v>
      </c>
    </row>
    <row r="1688" spans="1:15" x14ac:dyDescent="0.25">
      <c r="A1688" cm="1">
        <f t="array" ref="A1688">IF(ROW()&lt;=ROWS(Table1[]), INDEX(Table1[SurveyNo], ROW()), INDEX(Table2[SurveyNo], ROW()-ROWS(Table1[])))</f>
        <v>2</v>
      </c>
      <c r="B1688" s="23" cm="1">
        <f t="array" ref="B1688">IF(ROW()&lt;=ROWS(Table1[]), INDEX(Table1[Date], ROW()), INDEX(Table2[Date], ROW()-ROWS(Table1[])))</f>
        <v>45699</v>
      </c>
      <c r="C1688" cm="1">
        <f t="array" ref="C1688">IF(ROW()&lt;=ROWS(Table1[]), INDEX(Table1[SampleID], ROW()), INDEX(Table2[SampleID], ROW()-ROWS(Table1[])))</f>
        <v>0</v>
      </c>
      <c r="D1688" t="str" cm="1">
        <f t="array" ref="D1688">IF(ROW()&lt;=ROWS(Table1[]), INDEX(Table1[Survey], ROW()), INDEX(Table2[Survey], ROW()-ROWS(Table1[])))</f>
        <v>Bay Study</v>
      </c>
      <c r="E1688" cm="1">
        <f t="array" ref="E1688">IF(ROW()&lt;=ROWS(Table1[]), INDEX(Table1[Station Code], ROW()), INDEX(Table2[Station], ROW()-ROWS(Table1[])))</f>
        <v>110</v>
      </c>
      <c r="F1688" t="str" cm="1">
        <f t="array" ref="F1688">IF(ROW()&lt;=ROWS(Table1[]), INDEX(Table1[Region], ROW()), INDEX(Table2[Region], ROW()-ROWS(Table1[])))</f>
        <v>Bay</v>
      </c>
      <c r="G1688" cm="1">
        <f t="array" ref="G1688">IF(ROW()&lt;=ROWS(Table1[]), INDEX(Table1[Subregion], ROW()), INDEX(Table2[Subregion], ROW()-ROWS(Table1[])))</f>
        <v>0</v>
      </c>
      <c r="H1688" t="str" cm="1">
        <f t="array" ref="H1688">IF(ROW()&lt;=ROWS(Table1[]), INDEX(Table1[Stratum], ROW()), INDEX(Table2[Stratum], ROW()-ROWS(Table1[])))</f>
        <v>Bay</v>
      </c>
      <c r="I1688" cm="1">
        <f t="array" ref="I1688">IF(ROW()&lt;=ROWS(Table1[]), INDEX(Table1[Fork Length], ROW()), INDEX(Table2[Length], ROW()-ROWS(Table1[])))</f>
        <v>76</v>
      </c>
      <c r="J1688" cm="1">
        <f t="array" ref="J1688">IF(ROW()&lt;=ROWS(Table1[]), INDEX(Table1[Catch], ROW()), INDEX(Table2[Frequency], ROW()-ROWS(Table1[])))</f>
        <v>1</v>
      </c>
      <c r="K1688" t="str" cm="1">
        <f t="array" ref="K1688">IF(ROW()&lt;=ROWS(Table1[]), INDEX(Table1[Life Stage], ROW()), INDEX(Table2[Life Stage], ROW()-ROWS(Table1[])))</f>
        <v>Juvenile</v>
      </c>
      <c r="L1688" s="50" cm="1">
        <f t="array" ref="L1688">IF(ROW()&lt;=ROWS(Table1[]), INDEX(Table1[SalvageSum], ROW()), INDEX(Table2[SalvageSum], ROW()-ROWS(Table1[])))</f>
        <v>0</v>
      </c>
      <c r="M1688" s="50" cm="1">
        <f t="array" ref="M1688">IF(ROW()&lt;=ROWS(Table1[]), INDEX(Table1[ExpSalv], ROW()), INDEX(Table2[ExpSalv], ROW()-ROWS(Table1[])))</f>
        <v>0</v>
      </c>
      <c r="N1688" t="str" cm="1">
        <f t="array" ref="N1688">IF(ROW()&lt;=ROWS(Table1[]), INDEX(Table1[Agency], ROW()), INDEX(Table2[Agency], ROW()-ROWS(Table1[])))</f>
        <v>CDFW</v>
      </c>
      <c r="O1688" t="str" cm="1">
        <f t="array" ref="O1688">IF(ROW()&lt;=ROWS(Table1[]), INDEX(Table1[Notes], ROW()), INDEX(Table2[Comments], ROW()-ROWS(Table1[])))</f>
        <v>NA</v>
      </c>
    </row>
    <row r="1689" spans="1:15" x14ac:dyDescent="0.25">
      <c r="A1689" cm="1">
        <f t="array" ref="A1689">IF(ROW()&lt;=ROWS(Table1[]), INDEX(Table1[SurveyNo], ROW()), INDEX(Table2[SurveyNo], ROW()-ROWS(Table1[])))</f>
        <v>2</v>
      </c>
      <c r="B1689" s="23" cm="1">
        <f t="array" ref="B1689">IF(ROW()&lt;=ROWS(Table1[]), INDEX(Table1[Date], ROW()), INDEX(Table2[Date], ROW()-ROWS(Table1[])))</f>
        <v>45699</v>
      </c>
      <c r="C1689" cm="1">
        <f t="array" ref="C1689">IF(ROW()&lt;=ROWS(Table1[]), INDEX(Table1[SampleID], ROW()), INDEX(Table2[SampleID], ROW()-ROWS(Table1[])))</f>
        <v>0</v>
      </c>
      <c r="D1689" t="str" cm="1">
        <f t="array" ref="D1689">IF(ROW()&lt;=ROWS(Table1[]), INDEX(Table1[Survey], ROW()), INDEX(Table2[Survey], ROW()-ROWS(Table1[])))</f>
        <v>Bay Study</v>
      </c>
      <c r="E1689" cm="1">
        <f t="array" ref="E1689">IF(ROW()&lt;=ROWS(Table1[]), INDEX(Table1[Station Code], ROW()), INDEX(Table2[Station], ROW()-ROWS(Table1[])))</f>
        <v>108</v>
      </c>
      <c r="F1689" t="str" cm="1">
        <f t="array" ref="F1689">IF(ROW()&lt;=ROWS(Table1[]), INDEX(Table1[Region], ROW()), INDEX(Table2[Region], ROW()-ROWS(Table1[])))</f>
        <v>Bay</v>
      </c>
      <c r="G1689" cm="1">
        <f t="array" ref="G1689">IF(ROW()&lt;=ROWS(Table1[]), INDEX(Table1[Subregion], ROW()), INDEX(Table2[Subregion], ROW()-ROWS(Table1[])))</f>
        <v>0</v>
      </c>
      <c r="H1689" t="str" cm="1">
        <f t="array" ref="H1689">IF(ROW()&lt;=ROWS(Table1[]), INDEX(Table1[Stratum], ROW()), INDEX(Table2[Stratum], ROW()-ROWS(Table1[])))</f>
        <v>Bay</v>
      </c>
      <c r="I1689" cm="1">
        <f t="array" ref="I1689">IF(ROW()&lt;=ROWS(Table1[]), INDEX(Table1[Fork Length], ROW()), INDEX(Table2[Length], ROW()-ROWS(Table1[])))</f>
        <v>103</v>
      </c>
      <c r="J1689" cm="1">
        <f t="array" ref="J1689">IF(ROW()&lt;=ROWS(Table1[]), INDEX(Table1[Catch], ROW()), INDEX(Table2[Frequency], ROW()-ROWS(Table1[])))</f>
        <v>1</v>
      </c>
      <c r="K1689" t="str" cm="1">
        <f t="array" ref="K1689">IF(ROW()&lt;=ROWS(Table1[]), INDEX(Table1[Life Stage], ROW()), INDEX(Table2[Life Stage], ROW()-ROWS(Table1[])))</f>
        <v>Adult</v>
      </c>
      <c r="L1689" s="50" cm="1">
        <f t="array" ref="L1689">IF(ROW()&lt;=ROWS(Table1[]), INDEX(Table1[SalvageSum], ROW()), INDEX(Table2[SalvageSum], ROW()-ROWS(Table1[])))</f>
        <v>0</v>
      </c>
      <c r="M1689" s="50" cm="1">
        <f t="array" ref="M1689">IF(ROW()&lt;=ROWS(Table1[]), INDEX(Table1[ExpSalv], ROW()), INDEX(Table2[ExpSalv], ROW()-ROWS(Table1[])))</f>
        <v>0</v>
      </c>
      <c r="N1689" t="str" cm="1">
        <f t="array" ref="N1689">IF(ROW()&lt;=ROWS(Table1[]), INDEX(Table1[Agency], ROW()), INDEX(Table2[Agency], ROW()-ROWS(Table1[])))</f>
        <v>CDFW</v>
      </c>
      <c r="O1689" t="str" cm="1">
        <f t="array" ref="O1689">IF(ROW()&lt;=ROWS(Table1[]), INDEX(Table1[Notes], ROW()), INDEX(Table2[Comments], ROW()-ROWS(Table1[])))</f>
        <v>NA</v>
      </c>
    </row>
    <row r="1690" spans="1:15" x14ac:dyDescent="0.25">
      <c r="A1690" cm="1">
        <f t="array" ref="A1690">IF(ROW()&lt;=ROWS(Table1[]), INDEX(Table1[SurveyNo], ROW()), INDEX(Table2[SurveyNo], ROW()-ROWS(Table1[])))</f>
        <v>2</v>
      </c>
      <c r="B1690" s="23" cm="1">
        <f t="array" ref="B1690">IF(ROW()&lt;=ROWS(Table1[]), INDEX(Table1[Date], ROW()), INDEX(Table2[Date], ROW()-ROWS(Table1[])))</f>
        <v>45699</v>
      </c>
      <c r="C1690" cm="1">
        <f t="array" ref="C1690">IF(ROW()&lt;=ROWS(Table1[]), INDEX(Table1[SampleID], ROW()), INDEX(Table2[SampleID], ROW()-ROWS(Table1[])))</f>
        <v>0</v>
      </c>
      <c r="D1690" t="str" cm="1">
        <f t="array" ref="D1690">IF(ROW()&lt;=ROWS(Table1[]), INDEX(Table1[Survey], ROW()), INDEX(Table2[Survey], ROW()-ROWS(Table1[])))</f>
        <v>Bay Study</v>
      </c>
      <c r="E1690" cm="1">
        <f t="array" ref="E1690">IF(ROW()&lt;=ROWS(Table1[]), INDEX(Table1[Station Code], ROW()), INDEX(Table2[Station], ROW()-ROWS(Table1[])))</f>
        <v>108</v>
      </c>
      <c r="F1690" t="str" cm="1">
        <f t="array" ref="F1690">IF(ROW()&lt;=ROWS(Table1[]), INDEX(Table1[Region], ROW()), INDEX(Table2[Region], ROW()-ROWS(Table1[])))</f>
        <v>Bay</v>
      </c>
      <c r="G1690" cm="1">
        <f t="array" ref="G1690">IF(ROW()&lt;=ROWS(Table1[]), INDEX(Table1[Subregion], ROW()), INDEX(Table2[Subregion], ROW()-ROWS(Table1[])))</f>
        <v>0</v>
      </c>
      <c r="H1690" t="str" cm="1">
        <f t="array" ref="H1690">IF(ROW()&lt;=ROWS(Table1[]), INDEX(Table1[Stratum], ROW()), INDEX(Table2[Stratum], ROW()-ROWS(Table1[])))</f>
        <v>Bay</v>
      </c>
      <c r="I1690" cm="1">
        <f t="array" ref="I1690">IF(ROW()&lt;=ROWS(Table1[]), INDEX(Table1[Fork Length], ROW()), INDEX(Table2[Length], ROW()-ROWS(Table1[])))</f>
        <v>80</v>
      </c>
      <c r="J1690" cm="1">
        <f t="array" ref="J1690">IF(ROW()&lt;=ROWS(Table1[]), INDEX(Table1[Catch], ROW()), INDEX(Table2[Frequency], ROW()-ROWS(Table1[])))</f>
        <v>1</v>
      </c>
      <c r="K1690" t="str" cm="1">
        <f t="array" ref="K1690">IF(ROW()&lt;=ROWS(Table1[]), INDEX(Table1[Life Stage], ROW()), INDEX(Table2[Life Stage], ROW()-ROWS(Table1[])))</f>
        <v>Juvenile</v>
      </c>
      <c r="L1690" s="50" cm="1">
        <f t="array" ref="L1690">IF(ROW()&lt;=ROWS(Table1[]), INDEX(Table1[SalvageSum], ROW()), INDEX(Table2[SalvageSum], ROW()-ROWS(Table1[])))</f>
        <v>0</v>
      </c>
      <c r="M1690" s="50" cm="1">
        <f t="array" ref="M1690">IF(ROW()&lt;=ROWS(Table1[]), INDEX(Table1[ExpSalv], ROW()), INDEX(Table2[ExpSalv], ROW()-ROWS(Table1[])))</f>
        <v>0</v>
      </c>
      <c r="N1690" t="str" cm="1">
        <f t="array" ref="N1690">IF(ROW()&lt;=ROWS(Table1[]), INDEX(Table1[Agency], ROW()), INDEX(Table2[Agency], ROW()-ROWS(Table1[])))</f>
        <v>CDFW</v>
      </c>
      <c r="O1690" t="str" cm="1">
        <f t="array" ref="O1690">IF(ROW()&lt;=ROWS(Table1[]), INDEX(Table1[Notes], ROW()), INDEX(Table2[Comments], ROW()-ROWS(Table1[])))</f>
        <v>NA</v>
      </c>
    </row>
    <row r="1691" spans="1:15" x14ac:dyDescent="0.25">
      <c r="A1691" cm="1">
        <f t="array" ref="A1691">IF(ROW()&lt;=ROWS(Table1[]), INDEX(Table1[SurveyNo], ROW()), INDEX(Table2[SurveyNo], ROW()-ROWS(Table1[])))</f>
        <v>2</v>
      </c>
      <c r="B1691" s="23" cm="1">
        <f t="array" ref="B1691">IF(ROW()&lt;=ROWS(Table1[]), INDEX(Table1[Date], ROW()), INDEX(Table2[Date], ROW()-ROWS(Table1[])))</f>
        <v>45699</v>
      </c>
      <c r="C1691" cm="1">
        <f t="array" ref="C1691">IF(ROW()&lt;=ROWS(Table1[]), INDEX(Table1[SampleID], ROW()), INDEX(Table2[SampleID], ROW()-ROWS(Table1[])))</f>
        <v>0</v>
      </c>
      <c r="D1691" t="str" cm="1">
        <f t="array" ref="D1691">IF(ROW()&lt;=ROWS(Table1[]), INDEX(Table1[Survey], ROW()), INDEX(Table2[Survey], ROW()-ROWS(Table1[])))</f>
        <v>Bay Study</v>
      </c>
      <c r="E1691" cm="1">
        <f t="array" ref="E1691">IF(ROW()&lt;=ROWS(Table1[]), INDEX(Table1[Station Code], ROW()), INDEX(Table2[Station], ROW()-ROWS(Table1[])))</f>
        <v>108</v>
      </c>
      <c r="F1691" t="str" cm="1">
        <f t="array" ref="F1691">IF(ROW()&lt;=ROWS(Table1[]), INDEX(Table1[Region], ROW()), INDEX(Table2[Region], ROW()-ROWS(Table1[])))</f>
        <v>Bay</v>
      </c>
      <c r="G1691" cm="1">
        <f t="array" ref="G1691">IF(ROW()&lt;=ROWS(Table1[]), INDEX(Table1[Subregion], ROW()), INDEX(Table2[Subregion], ROW()-ROWS(Table1[])))</f>
        <v>0</v>
      </c>
      <c r="H1691" t="str" cm="1">
        <f t="array" ref="H1691">IF(ROW()&lt;=ROWS(Table1[]), INDEX(Table1[Stratum], ROW()), INDEX(Table2[Stratum], ROW()-ROWS(Table1[])))</f>
        <v>Bay</v>
      </c>
      <c r="I1691" cm="1">
        <f t="array" ref="I1691">IF(ROW()&lt;=ROWS(Table1[]), INDEX(Table1[Fork Length], ROW()), INDEX(Table2[Length], ROW()-ROWS(Table1[])))</f>
        <v>73</v>
      </c>
      <c r="J1691" cm="1">
        <f t="array" ref="J1691">IF(ROW()&lt;=ROWS(Table1[]), INDEX(Table1[Catch], ROW()), INDEX(Table2[Frequency], ROW()-ROWS(Table1[])))</f>
        <v>1</v>
      </c>
      <c r="K1691" t="str" cm="1">
        <f t="array" ref="K1691">IF(ROW()&lt;=ROWS(Table1[]), INDEX(Table1[Life Stage], ROW()), INDEX(Table2[Life Stage], ROW()-ROWS(Table1[])))</f>
        <v>Juvenile</v>
      </c>
      <c r="L1691" s="50" cm="1">
        <f t="array" ref="L1691">IF(ROW()&lt;=ROWS(Table1[]), INDEX(Table1[SalvageSum], ROW()), INDEX(Table2[SalvageSum], ROW()-ROWS(Table1[])))</f>
        <v>0</v>
      </c>
      <c r="M1691" s="50" cm="1">
        <f t="array" ref="M1691">IF(ROW()&lt;=ROWS(Table1[]), INDEX(Table1[ExpSalv], ROW()), INDEX(Table2[ExpSalv], ROW()-ROWS(Table1[])))</f>
        <v>0</v>
      </c>
      <c r="N1691" t="str" cm="1">
        <f t="array" ref="N1691">IF(ROW()&lt;=ROWS(Table1[]), INDEX(Table1[Agency], ROW()), INDEX(Table2[Agency], ROW()-ROWS(Table1[])))</f>
        <v>CDFW</v>
      </c>
      <c r="O1691" t="str" cm="1">
        <f t="array" ref="O1691">IF(ROW()&lt;=ROWS(Table1[]), INDEX(Table1[Notes], ROW()), INDEX(Table2[Comments], ROW()-ROWS(Table1[])))</f>
        <v>NA</v>
      </c>
    </row>
    <row r="1692" spans="1:15" x14ac:dyDescent="0.25">
      <c r="A1692" cm="1">
        <f t="array" ref="A1692">IF(ROW()&lt;=ROWS(Table1[]), INDEX(Table1[SurveyNo], ROW()), INDEX(Table2[SurveyNo], ROW()-ROWS(Table1[])))</f>
        <v>2</v>
      </c>
      <c r="B1692" s="23" cm="1">
        <f t="array" ref="B1692">IF(ROW()&lt;=ROWS(Table1[]), INDEX(Table1[Date], ROW()), INDEX(Table2[Date], ROW()-ROWS(Table1[])))</f>
        <v>45699</v>
      </c>
      <c r="C1692" cm="1">
        <f t="array" ref="C1692">IF(ROW()&lt;=ROWS(Table1[]), INDEX(Table1[SampleID], ROW()), INDEX(Table2[SampleID], ROW()-ROWS(Table1[])))</f>
        <v>0</v>
      </c>
      <c r="D1692" t="str" cm="1">
        <f t="array" ref="D1692">IF(ROW()&lt;=ROWS(Table1[]), INDEX(Table1[Survey], ROW()), INDEX(Table2[Survey], ROW()-ROWS(Table1[])))</f>
        <v>Bay Study</v>
      </c>
      <c r="E1692" cm="1">
        <f t="array" ref="E1692">IF(ROW()&lt;=ROWS(Table1[]), INDEX(Table1[Station Code], ROW()), INDEX(Table2[Station], ROW()-ROWS(Table1[])))</f>
        <v>108</v>
      </c>
      <c r="F1692" t="str" cm="1">
        <f t="array" ref="F1692">IF(ROW()&lt;=ROWS(Table1[]), INDEX(Table1[Region], ROW()), INDEX(Table2[Region], ROW()-ROWS(Table1[])))</f>
        <v>Bay</v>
      </c>
      <c r="G1692" cm="1">
        <f t="array" ref="G1692">IF(ROW()&lt;=ROWS(Table1[]), INDEX(Table1[Subregion], ROW()), INDEX(Table2[Subregion], ROW()-ROWS(Table1[])))</f>
        <v>0</v>
      </c>
      <c r="H1692" t="str" cm="1">
        <f t="array" ref="H1692">IF(ROW()&lt;=ROWS(Table1[]), INDEX(Table1[Stratum], ROW()), INDEX(Table2[Stratum], ROW()-ROWS(Table1[])))</f>
        <v>Bay</v>
      </c>
      <c r="I1692" cm="1">
        <f t="array" ref="I1692">IF(ROW()&lt;=ROWS(Table1[]), INDEX(Table1[Fork Length], ROW()), INDEX(Table2[Length], ROW()-ROWS(Table1[])))</f>
        <v>73</v>
      </c>
      <c r="J1692" cm="1">
        <f t="array" ref="J1692">IF(ROW()&lt;=ROWS(Table1[]), INDEX(Table1[Catch], ROW()), INDEX(Table2[Frequency], ROW()-ROWS(Table1[])))</f>
        <v>1</v>
      </c>
      <c r="K1692" t="str" cm="1">
        <f t="array" ref="K1692">IF(ROW()&lt;=ROWS(Table1[]), INDEX(Table1[Life Stage], ROW()), INDEX(Table2[Life Stage], ROW()-ROWS(Table1[])))</f>
        <v>Juvenile</v>
      </c>
      <c r="L1692" s="50" cm="1">
        <f t="array" ref="L1692">IF(ROW()&lt;=ROWS(Table1[]), INDEX(Table1[SalvageSum], ROW()), INDEX(Table2[SalvageSum], ROW()-ROWS(Table1[])))</f>
        <v>0</v>
      </c>
      <c r="M1692" s="50" cm="1">
        <f t="array" ref="M1692">IF(ROW()&lt;=ROWS(Table1[]), INDEX(Table1[ExpSalv], ROW()), INDEX(Table2[ExpSalv], ROW()-ROWS(Table1[])))</f>
        <v>0</v>
      </c>
      <c r="N1692" t="str" cm="1">
        <f t="array" ref="N1692">IF(ROW()&lt;=ROWS(Table1[]), INDEX(Table1[Agency], ROW()), INDEX(Table2[Agency], ROW()-ROWS(Table1[])))</f>
        <v>CDFW</v>
      </c>
      <c r="O1692" t="str" cm="1">
        <f t="array" ref="O1692">IF(ROW()&lt;=ROWS(Table1[]), INDEX(Table1[Notes], ROW()), INDEX(Table2[Comments], ROW()-ROWS(Table1[])))</f>
        <v>NA</v>
      </c>
    </row>
    <row r="1693" spans="1:15" x14ac:dyDescent="0.25">
      <c r="A1693" cm="1">
        <f t="array" ref="A1693">IF(ROW()&lt;=ROWS(Table1[]), INDEX(Table1[SurveyNo], ROW()), INDEX(Table2[SurveyNo], ROW()-ROWS(Table1[])))</f>
        <v>2</v>
      </c>
      <c r="B1693" s="23" cm="1">
        <f t="array" ref="B1693">IF(ROW()&lt;=ROWS(Table1[]), INDEX(Table1[Date], ROW()), INDEX(Table2[Date], ROW()-ROWS(Table1[])))</f>
        <v>45699</v>
      </c>
      <c r="C1693" cm="1">
        <f t="array" ref="C1693">IF(ROW()&lt;=ROWS(Table1[]), INDEX(Table1[SampleID], ROW()), INDEX(Table2[SampleID], ROW()-ROWS(Table1[])))</f>
        <v>0</v>
      </c>
      <c r="D1693" t="str" cm="1">
        <f t="array" ref="D1693">IF(ROW()&lt;=ROWS(Table1[]), INDEX(Table1[Survey], ROW()), INDEX(Table2[Survey], ROW()-ROWS(Table1[])))</f>
        <v>Bay Study</v>
      </c>
      <c r="E1693" cm="1">
        <f t="array" ref="E1693">IF(ROW()&lt;=ROWS(Table1[]), INDEX(Table1[Station Code], ROW()), INDEX(Table2[Station], ROW()-ROWS(Table1[])))</f>
        <v>108</v>
      </c>
      <c r="F1693" t="str" cm="1">
        <f t="array" ref="F1693">IF(ROW()&lt;=ROWS(Table1[]), INDEX(Table1[Region], ROW()), INDEX(Table2[Region], ROW()-ROWS(Table1[])))</f>
        <v>Bay</v>
      </c>
      <c r="G1693" cm="1">
        <f t="array" ref="G1693">IF(ROW()&lt;=ROWS(Table1[]), INDEX(Table1[Subregion], ROW()), INDEX(Table2[Subregion], ROW()-ROWS(Table1[])))</f>
        <v>0</v>
      </c>
      <c r="H1693" t="str" cm="1">
        <f t="array" ref="H1693">IF(ROW()&lt;=ROWS(Table1[]), INDEX(Table1[Stratum], ROW()), INDEX(Table2[Stratum], ROW()-ROWS(Table1[])))</f>
        <v>Bay</v>
      </c>
      <c r="I1693" cm="1">
        <f t="array" ref="I1693">IF(ROW()&lt;=ROWS(Table1[]), INDEX(Table1[Fork Length], ROW()), INDEX(Table2[Length], ROW()-ROWS(Table1[])))</f>
        <v>72</v>
      </c>
      <c r="J1693" cm="1">
        <f t="array" ref="J1693">IF(ROW()&lt;=ROWS(Table1[]), INDEX(Table1[Catch], ROW()), INDEX(Table2[Frequency], ROW()-ROWS(Table1[])))</f>
        <v>1</v>
      </c>
      <c r="K1693" t="str" cm="1">
        <f t="array" ref="K1693">IF(ROW()&lt;=ROWS(Table1[]), INDEX(Table1[Life Stage], ROW()), INDEX(Table2[Life Stage], ROW()-ROWS(Table1[])))</f>
        <v>Juvenile</v>
      </c>
      <c r="L1693" s="50" cm="1">
        <f t="array" ref="L1693">IF(ROW()&lt;=ROWS(Table1[]), INDEX(Table1[SalvageSum], ROW()), INDEX(Table2[SalvageSum], ROW()-ROWS(Table1[])))</f>
        <v>0</v>
      </c>
      <c r="M1693" s="50" cm="1">
        <f t="array" ref="M1693">IF(ROW()&lt;=ROWS(Table1[]), INDEX(Table1[ExpSalv], ROW()), INDEX(Table2[ExpSalv], ROW()-ROWS(Table1[])))</f>
        <v>0</v>
      </c>
      <c r="N1693" t="str" cm="1">
        <f t="array" ref="N1693">IF(ROW()&lt;=ROWS(Table1[]), INDEX(Table1[Agency], ROW()), INDEX(Table2[Agency], ROW()-ROWS(Table1[])))</f>
        <v>CDFW</v>
      </c>
      <c r="O1693" t="str" cm="1">
        <f t="array" ref="O1693">IF(ROW()&lt;=ROWS(Table1[]), INDEX(Table1[Notes], ROW()), INDEX(Table2[Comments], ROW()-ROWS(Table1[])))</f>
        <v>NA</v>
      </c>
    </row>
    <row r="1694" spans="1:15" x14ac:dyDescent="0.25">
      <c r="A1694" cm="1">
        <f t="array" ref="A1694">IF(ROW()&lt;=ROWS(Table1[]), INDEX(Table1[SurveyNo], ROW()), INDEX(Table2[SurveyNo], ROW()-ROWS(Table1[])))</f>
        <v>2</v>
      </c>
      <c r="B1694" s="23" cm="1">
        <f t="array" ref="B1694">IF(ROW()&lt;=ROWS(Table1[]), INDEX(Table1[Date], ROW()), INDEX(Table2[Date], ROW()-ROWS(Table1[])))</f>
        <v>45699</v>
      </c>
      <c r="C1694" cm="1">
        <f t="array" ref="C1694">IF(ROW()&lt;=ROWS(Table1[]), INDEX(Table1[SampleID], ROW()), INDEX(Table2[SampleID], ROW()-ROWS(Table1[])))</f>
        <v>0</v>
      </c>
      <c r="D1694" t="str" cm="1">
        <f t="array" ref="D1694">IF(ROW()&lt;=ROWS(Table1[]), INDEX(Table1[Survey], ROW()), INDEX(Table2[Survey], ROW()-ROWS(Table1[])))</f>
        <v>Bay Study</v>
      </c>
      <c r="E1694" cm="1">
        <f t="array" ref="E1694">IF(ROW()&lt;=ROWS(Table1[]), INDEX(Table1[Station Code], ROW()), INDEX(Table2[Station], ROW()-ROWS(Table1[])))</f>
        <v>108</v>
      </c>
      <c r="F1694" t="str" cm="1">
        <f t="array" ref="F1694">IF(ROW()&lt;=ROWS(Table1[]), INDEX(Table1[Region], ROW()), INDEX(Table2[Region], ROW()-ROWS(Table1[])))</f>
        <v>Bay</v>
      </c>
      <c r="G1694" cm="1">
        <f t="array" ref="G1694">IF(ROW()&lt;=ROWS(Table1[]), INDEX(Table1[Subregion], ROW()), INDEX(Table2[Subregion], ROW()-ROWS(Table1[])))</f>
        <v>0</v>
      </c>
      <c r="H1694" t="str" cm="1">
        <f t="array" ref="H1694">IF(ROW()&lt;=ROWS(Table1[]), INDEX(Table1[Stratum], ROW()), INDEX(Table2[Stratum], ROW()-ROWS(Table1[])))</f>
        <v>Bay</v>
      </c>
      <c r="I1694" cm="1">
        <f t="array" ref="I1694">IF(ROW()&lt;=ROWS(Table1[]), INDEX(Table1[Fork Length], ROW()), INDEX(Table2[Length], ROW()-ROWS(Table1[])))</f>
        <v>70</v>
      </c>
      <c r="J1694" cm="1">
        <f t="array" ref="J1694">IF(ROW()&lt;=ROWS(Table1[]), INDEX(Table1[Catch], ROW()), INDEX(Table2[Frequency], ROW()-ROWS(Table1[])))</f>
        <v>1</v>
      </c>
      <c r="K1694" t="str" cm="1">
        <f t="array" ref="K1694">IF(ROW()&lt;=ROWS(Table1[]), INDEX(Table1[Life Stage], ROW()), INDEX(Table2[Life Stage], ROW()-ROWS(Table1[])))</f>
        <v>Juvenile</v>
      </c>
      <c r="L1694" s="50" cm="1">
        <f t="array" ref="L1694">IF(ROW()&lt;=ROWS(Table1[]), INDEX(Table1[SalvageSum], ROW()), INDEX(Table2[SalvageSum], ROW()-ROWS(Table1[])))</f>
        <v>0</v>
      </c>
      <c r="M1694" s="50" cm="1">
        <f t="array" ref="M1694">IF(ROW()&lt;=ROWS(Table1[]), INDEX(Table1[ExpSalv], ROW()), INDEX(Table2[ExpSalv], ROW()-ROWS(Table1[])))</f>
        <v>0</v>
      </c>
      <c r="N1694" t="str" cm="1">
        <f t="array" ref="N1694">IF(ROW()&lt;=ROWS(Table1[]), INDEX(Table1[Agency], ROW()), INDEX(Table2[Agency], ROW()-ROWS(Table1[])))</f>
        <v>CDFW</v>
      </c>
      <c r="O1694" t="str" cm="1">
        <f t="array" ref="O1694">IF(ROW()&lt;=ROWS(Table1[]), INDEX(Table1[Notes], ROW()), INDEX(Table2[Comments], ROW()-ROWS(Table1[])))</f>
        <v>NA</v>
      </c>
    </row>
    <row r="1695" spans="1:15" x14ac:dyDescent="0.25">
      <c r="A1695" cm="1">
        <f t="array" ref="A1695">IF(ROW()&lt;=ROWS(Table1[]), INDEX(Table1[SurveyNo], ROW()), INDEX(Table2[SurveyNo], ROW()-ROWS(Table1[])))</f>
        <v>2</v>
      </c>
      <c r="B1695" s="23" cm="1">
        <f t="array" ref="B1695">IF(ROW()&lt;=ROWS(Table1[]), INDEX(Table1[Date], ROW()), INDEX(Table2[Date], ROW()-ROWS(Table1[])))</f>
        <v>45699</v>
      </c>
      <c r="C1695" cm="1">
        <f t="array" ref="C1695">IF(ROW()&lt;=ROWS(Table1[]), INDEX(Table1[SampleID], ROW()), INDEX(Table2[SampleID], ROW()-ROWS(Table1[])))</f>
        <v>0</v>
      </c>
      <c r="D1695" t="str" cm="1">
        <f t="array" ref="D1695">IF(ROW()&lt;=ROWS(Table1[]), INDEX(Table1[Survey], ROW()), INDEX(Table2[Survey], ROW()-ROWS(Table1[])))</f>
        <v>Bay Study</v>
      </c>
      <c r="E1695" cm="1">
        <f t="array" ref="E1695">IF(ROW()&lt;=ROWS(Table1[]), INDEX(Table1[Station Code], ROW()), INDEX(Table2[Station], ROW()-ROWS(Table1[])))</f>
        <v>108</v>
      </c>
      <c r="F1695" t="str" cm="1">
        <f t="array" ref="F1695">IF(ROW()&lt;=ROWS(Table1[]), INDEX(Table1[Region], ROW()), INDEX(Table2[Region], ROW()-ROWS(Table1[])))</f>
        <v>Bay</v>
      </c>
      <c r="G1695" cm="1">
        <f t="array" ref="G1695">IF(ROW()&lt;=ROWS(Table1[]), INDEX(Table1[Subregion], ROW()), INDEX(Table2[Subregion], ROW()-ROWS(Table1[])))</f>
        <v>0</v>
      </c>
      <c r="H1695" t="str" cm="1">
        <f t="array" ref="H1695">IF(ROW()&lt;=ROWS(Table1[]), INDEX(Table1[Stratum], ROW()), INDEX(Table2[Stratum], ROW()-ROWS(Table1[])))</f>
        <v>Bay</v>
      </c>
      <c r="I1695" cm="1">
        <f t="array" ref="I1695">IF(ROW()&lt;=ROWS(Table1[]), INDEX(Table1[Fork Length], ROW()), INDEX(Table2[Length], ROW()-ROWS(Table1[])))</f>
        <v>70</v>
      </c>
      <c r="J1695" cm="1">
        <f t="array" ref="J1695">IF(ROW()&lt;=ROWS(Table1[]), INDEX(Table1[Catch], ROW()), INDEX(Table2[Frequency], ROW()-ROWS(Table1[])))</f>
        <v>1</v>
      </c>
      <c r="K1695" t="str" cm="1">
        <f t="array" ref="K1695">IF(ROW()&lt;=ROWS(Table1[]), INDEX(Table1[Life Stage], ROW()), INDEX(Table2[Life Stage], ROW()-ROWS(Table1[])))</f>
        <v>Juvenile</v>
      </c>
      <c r="L1695" s="50" cm="1">
        <f t="array" ref="L1695">IF(ROW()&lt;=ROWS(Table1[]), INDEX(Table1[SalvageSum], ROW()), INDEX(Table2[SalvageSum], ROW()-ROWS(Table1[])))</f>
        <v>0</v>
      </c>
      <c r="M1695" s="50" cm="1">
        <f t="array" ref="M1695">IF(ROW()&lt;=ROWS(Table1[]), INDEX(Table1[ExpSalv], ROW()), INDEX(Table2[ExpSalv], ROW()-ROWS(Table1[])))</f>
        <v>0</v>
      </c>
      <c r="N1695" t="str" cm="1">
        <f t="array" ref="N1695">IF(ROW()&lt;=ROWS(Table1[]), INDEX(Table1[Agency], ROW()), INDEX(Table2[Agency], ROW()-ROWS(Table1[])))</f>
        <v>CDFW</v>
      </c>
      <c r="O1695" t="str" cm="1">
        <f t="array" ref="O1695">IF(ROW()&lt;=ROWS(Table1[]), INDEX(Table1[Notes], ROW()), INDEX(Table2[Comments], ROW()-ROWS(Table1[])))</f>
        <v>NA</v>
      </c>
    </row>
    <row r="1696" spans="1:15" x14ac:dyDescent="0.25">
      <c r="A1696" cm="1">
        <f t="array" ref="A1696">IF(ROW()&lt;=ROWS(Table1[]), INDEX(Table1[SurveyNo], ROW()), INDEX(Table2[SurveyNo], ROW()-ROWS(Table1[])))</f>
        <v>2</v>
      </c>
      <c r="B1696" s="23" cm="1">
        <f t="array" ref="B1696">IF(ROW()&lt;=ROWS(Table1[]), INDEX(Table1[Date], ROW()), INDEX(Table2[Date], ROW()-ROWS(Table1[])))</f>
        <v>45699</v>
      </c>
      <c r="C1696" cm="1">
        <f t="array" ref="C1696">IF(ROW()&lt;=ROWS(Table1[]), INDEX(Table1[SampleID], ROW()), INDEX(Table2[SampleID], ROW()-ROWS(Table1[])))</f>
        <v>0</v>
      </c>
      <c r="D1696" t="str" cm="1">
        <f t="array" ref="D1696">IF(ROW()&lt;=ROWS(Table1[]), INDEX(Table1[Survey], ROW()), INDEX(Table2[Survey], ROW()-ROWS(Table1[])))</f>
        <v>Bay Study</v>
      </c>
      <c r="E1696" cm="1">
        <f t="array" ref="E1696">IF(ROW()&lt;=ROWS(Table1[]), INDEX(Table1[Station Code], ROW()), INDEX(Table2[Station], ROW()-ROWS(Table1[])))</f>
        <v>108</v>
      </c>
      <c r="F1696" t="str" cm="1">
        <f t="array" ref="F1696">IF(ROW()&lt;=ROWS(Table1[]), INDEX(Table1[Region], ROW()), INDEX(Table2[Region], ROW()-ROWS(Table1[])))</f>
        <v>Bay</v>
      </c>
      <c r="G1696" cm="1">
        <f t="array" ref="G1696">IF(ROW()&lt;=ROWS(Table1[]), INDEX(Table1[Subregion], ROW()), INDEX(Table2[Subregion], ROW()-ROWS(Table1[])))</f>
        <v>0</v>
      </c>
      <c r="H1696" t="str" cm="1">
        <f t="array" ref="H1696">IF(ROW()&lt;=ROWS(Table1[]), INDEX(Table1[Stratum], ROW()), INDEX(Table2[Stratum], ROW()-ROWS(Table1[])))</f>
        <v>Bay</v>
      </c>
      <c r="I1696" cm="1">
        <f t="array" ref="I1696">IF(ROW()&lt;=ROWS(Table1[]), INDEX(Table1[Fork Length], ROW()), INDEX(Table2[Length], ROW()-ROWS(Table1[])))</f>
        <v>69</v>
      </c>
      <c r="J1696" cm="1">
        <f t="array" ref="J1696">IF(ROW()&lt;=ROWS(Table1[]), INDEX(Table1[Catch], ROW()), INDEX(Table2[Frequency], ROW()-ROWS(Table1[])))</f>
        <v>1</v>
      </c>
      <c r="K1696" t="str" cm="1">
        <f t="array" ref="K1696">IF(ROW()&lt;=ROWS(Table1[]), INDEX(Table1[Life Stage], ROW()), INDEX(Table2[Life Stage], ROW()-ROWS(Table1[])))</f>
        <v>Juvenile</v>
      </c>
      <c r="L1696" s="50" cm="1">
        <f t="array" ref="L1696">IF(ROW()&lt;=ROWS(Table1[]), INDEX(Table1[SalvageSum], ROW()), INDEX(Table2[SalvageSum], ROW()-ROWS(Table1[])))</f>
        <v>0</v>
      </c>
      <c r="M1696" s="50" cm="1">
        <f t="array" ref="M1696">IF(ROW()&lt;=ROWS(Table1[]), INDEX(Table1[ExpSalv], ROW()), INDEX(Table2[ExpSalv], ROW()-ROWS(Table1[])))</f>
        <v>0</v>
      </c>
      <c r="N1696" t="str" cm="1">
        <f t="array" ref="N1696">IF(ROW()&lt;=ROWS(Table1[]), INDEX(Table1[Agency], ROW()), INDEX(Table2[Agency], ROW()-ROWS(Table1[])))</f>
        <v>CDFW</v>
      </c>
      <c r="O1696" t="str" cm="1">
        <f t="array" ref="O1696">IF(ROW()&lt;=ROWS(Table1[]), INDEX(Table1[Notes], ROW()), INDEX(Table2[Comments], ROW()-ROWS(Table1[])))</f>
        <v>NA</v>
      </c>
    </row>
    <row r="1697" spans="1:15" x14ac:dyDescent="0.25">
      <c r="A1697" cm="1">
        <f t="array" ref="A1697">IF(ROW()&lt;=ROWS(Table1[]), INDEX(Table1[SurveyNo], ROW()), INDEX(Table2[SurveyNo], ROW()-ROWS(Table1[])))</f>
        <v>2</v>
      </c>
      <c r="B1697" s="23" cm="1">
        <f t="array" ref="B1697">IF(ROW()&lt;=ROWS(Table1[]), INDEX(Table1[Date], ROW()), INDEX(Table2[Date], ROW()-ROWS(Table1[])))</f>
        <v>45699</v>
      </c>
      <c r="C1697" cm="1">
        <f t="array" ref="C1697">IF(ROW()&lt;=ROWS(Table1[]), INDEX(Table1[SampleID], ROW()), INDEX(Table2[SampleID], ROW()-ROWS(Table1[])))</f>
        <v>0</v>
      </c>
      <c r="D1697" t="str" cm="1">
        <f t="array" ref="D1697">IF(ROW()&lt;=ROWS(Table1[]), INDEX(Table1[Survey], ROW()), INDEX(Table2[Survey], ROW()-ROWS(Table1[])))</f>
        <v>Bay Study</v>
      </c>
      <c r="E1697" cm="1">
        <f t="array" ref="E1697">IF(ROW()&lt;=ROWS(Table1[]), INDEX(Table1[Station Code], ROW()), INDEX(Table2[Station], ROW()-ROWS(Table1[])))</f>
        <v>108</v>
      </c>
      <c r="F1697" t="str" cm="1">
        <f t="array" ref="F1697">IF(ROW()&lt;=ROWS(Table1[]), INDEX(Table1[Region], ROW()), INDEX(Table2[Region], ROW()-ROWS(Table1[])))</f>
        <v>Bay</v>
      </c>
      <c r="G1697" cm="1">
        <f t="array" ref="G1697">IF(ROW()&lt;=ROWS(Table1[]), INDEX(Table1[Subregion], ROW()), INDEX(Table2[Subregion], ROW()-ROWS(Table1[])))</f>
        <v>0</v>
      </c>
      <c r="H1697" t="str" cm="1">
        <f t="array" ref="H1697">IF(ROW()&lt;=ROWS(Table1[]), INDEX(Table1[Stratum], ROW()), INDEX(Table2[Stratum], ROW()-ROWS(Table1[])))</f>
        <v>Bay</v>
      </c>
      <c r="I1697" cm="1">
        <f t="array" ref="I1697">IF(ROW()&lt;=ROWS(Table1[]), INDEX(Table1[Fork Length], ROW()), INDEX(Table2[Length], ROW()-ROWS(Table1[])))</f>
        <v>68</v>
      </c>
      <c r="J1697" cm="1">
        <f t="array" ref="J1697">IF(ROW()&lt;=ROWS(Table1[]), INDEX(Table1[Catch], ROW()), INDEX(Table2[Frequency], ROW()-ROWS(Table1[])))</f>
        <v>1</v>
      </c>
      <c r="K1697" t="str" cm="1">
        <f t="array" ref="K1697">IF(ROW()&lt;=ROWS(Table1[]), INDEX(Table1[Life Stage], ROW()), INDEX(Table2[Life Stage], ROW()-ROWS(Table1[])))</f>
        <v>Juvenile</v>
      </c>
      <c r="L1697" s="50" cm="1">
        <f t="array" ref="L1697">IF(ROW()&lt;=ROWS(Table1[]), INDEX(Table1[SalvageSum], ROW()), INDEX(Table2[SalvageSum], ROW()-ROWS(Table1[])))</f>
        <v>0</v>
      </c>
      <c r="M1697" s="50" cm="1">
        <f t="array" ref="M1697">IF(ROW()&lt;=ROWS(Table1[]), INDEX(Table1[ExpSalv], ROW()), INDEX(Table2[ExpSalv], ROW()-ROWS(Table1[])))</f>
        <v>0</v>
      </c>
      <c r="N1697" t="str" cm="1">
        <f t="array" ref="N1697">IF(ROW()&lt;=ROWS(Table1[]), INDEX(Table1[Agency], ROW()), INDEX(Table2[Agency], ROW()-ROWS(Table1[])))</f>
        <v>CDFW</v>
      </c>
      <c r="O1697" t="str" cm="1">
        <f t="array" ref="O1697">IF(ROW()&lt;=ROWS(Table1[]), INDEX(Table1[Notes], ROW()), INDEX(Table2[Comments], ROW()-ROWS(Table1[])))</f>
        <v>NA</v>
      </c>
    </row>
    <row r="1698" spans="1:15" x14ac:dyDescent="0.25">
      <c r="A1698" cm="1">
        <f t="array" ref="A1698">IF(ROW()&lt;=ROWS(Table1[]), INDEX(Table1[SurveyNo], ROW()), INDEX(Table2[SurveyNo], ROW()-ROWS(Table1[])))</f>
        <v>2</v>
      </c>
      <c r="B1698" s="23" cm="1">
        <f t="array" ref="B1698">IF(ROW()&lt;=ROWS(Table1[]), INDEX(Table1[Date], ROW()), INDEX(Table2[Date], ROW()-ROWS(Table1[])))</f>
        <v>45699</v>
      </c>
      <c r="C1698" cm="1">
        <f t="array" ref="C1698">IF(ROW()&lt;=ROWS(Table1[]), INDEX(Table1[SampleID], ROW()), INDEX(Table2[SampleID], ROW()-ROWS(Table1[])))</f>
        <v>0</v>
      </c>
      <c r="D1698" t="str" cm="1">
        <f t="array" ref="D1698">IF(ROW()&lt;=ROWS(Table1[]), INDEX(Table1[Survey], ROW()), INDEX(Table2[Survey], ROW()-ROWS(Table1[])))</f>
        <v>Bay Study</v>
      </c>
      <c r="E1698" cm="1">
        <f t="array" ref="E1698">IF(ROW()&lt;=ROWS(Table1[]), INDEX(Table1[Station Code], ROW()), INDEX(Table2[Station], ROW()-ROWS(Table1[])))</f>
        <v>108</v>
      </c>
      <c r="F1698" t="str" cm="1">
        <f t="array" ref="F1698">IF(ROW()&lt;=ROWS(Table1[]), INDEX(Table1[Region], ROW()), INDEX(Table2[Region], ROW()-ROWS(Table1[])))</f>
        <v>Bay</v>
      </c>
      <c r="G1698" cm="1">
        <f t="array" ref="G1698">IF(ROW()&lt;=ROWS(Table1[]), INDEX(Table1[Subregion], ROW()), INDEX(Table2[Subregion], ROW()-ROWS(Table1[])))</f>
        <v>0</v>
      </c>
      <c r="H1698" t="str" cm="1">
        <f t="array" ref="H1698">IF(ROW()&lt;=ROWS(Table1[]), INDEX(Table1[Stratum], ROW()), INDEX(Table2[Stratum], ROW()-ROWS(Table1[])))</f>
        <v>Bay</v>
      </c>
      <c r="I1698" cm="1">
        <f t="array" ref="I1698">IF(ROW()&lt;=ROWS(Table1[]), INDEX(Table1[Fork Length], ROW()), INDEX(Table2[Length], ROW()-ROWS(Table1[])))</f>
        <v>67</v>
      </c>
      <c r="J1698" cm="1">
        <f t="array" ref="J1698">IF(ROW()&lt;=ROWS(Table1[]), INDEX(Table1[Catch], ROW()), INDEX(Table2[Frequency], ROW()-ROWS(Table1[])))</f>
        <v>1</v>
      </c>
      <c r="K1698" t="str" cm="1">
        <f t="array" ref="K1698">IF(ROW()&lt;=ROWS(Table1[]), INDEX(Table1[Life Stage], ROW()), INDEX(Table2[Life Stage], ROW()-ROWS(Table1[])))</f>
        <v>Juvenile</v>
      </c>
      <c r="L1698" s="50" cm="1">
        <f t="array" ref="L1698">IF(ROW()&lt;=ROWS(Table1[]), INDEX(Table1[SalvageSum], ROW()), INDEX(Table2[SalvageSum], ROW()-ROWS(Table1[])))</f>
        <v>0</v>
      </c>
      <c r="M1698" s="50" cm="1">
        <f t="array" ref="M1698">IF(ROW()&lt;=ROWS(Table1[]), INDEX(Table1[ExpSalv], ROW()), INDEX(Table2[ExpSalv], ROW()-ROWS(Table1[])))</f>
        <v>0</v>
      </c>
      <c r="N1698" t="str" cm="1">
        <f t="array" ref="N1698">IF(ROW()&lt;=ROWS(Table1[]), INDEX(Table1[Agency], ROW()), INDEX(Table2[Agency], ROW()-ROWS(Table1[])))</f>
        <v>CDFW</v>
      </c>
      <c r="O1698" t="str" cm="1">
        <f t="array" ref="O1698">IF(ROW()&lt;=ROWS(Table1[]), INDEX(Table1[Notes], ROW()), INDEX(Table2[Comments], ROW()-ROWS(Table1[])))</f>
        <v>NA</v>
      </c>
    </row>
    <row r="1699" spans="1:15" x14ac:dyDescent="0.25">
      <c r="A1699" cm="1">
        <f t="array" ref="A1699">IF(ROW()&lt;=ROWS(Table1[]), INDEX(Table1[SurveyNo], ROW()), INDEX(Table2[SurveyNo], ROW()-ROWS(Table1[])))</f>
        <v>2</v>
      </c>
      <c r="B1699" s="23" cm="1">
        <f t="array" ref="B1699">IF(ROW()&lt;=ROWS(Table1[]), INDEX(Table1[Date], ROW()), INDEX(Table2[Date], ROW()-ROWS(Table1[])))</f>
        <v>45699</v>
      </c>
      <c r="C1699" cm="1">
        <f t="array" ref="C1699">IF(ROW()&lt;=ROWS(Table1[]), INDEX(Table1[SampleID], ROW()), INDEX(Table2[SampleID], ROW()-ROWS(Table1[])))</f>
        <v>0</v>
      </c>
      <c r="D1699" t="str" cm="1">
        <f t="array" ref="D1699">IF(ROW()&lt;=ROWS(Table1[]), INDEX(Table1[Survey], ROW()), INDEX(Table2[Survey], ROW()-ROWS(Table1[])))</f>
        <v>Bay Study</v>
      </c>
      <c r="E1699" cm="1">
        <f t="array" ref="E1699">IF(ROW()&lt;=ROWS(Table1[]), INDEX(Table1[Station Code], ROW()), INDEX(Table2[Station], ROW()-ROWS(Table1[])))</f>
        <v>108</v>
      </c>
      <c r="F1699" t="str" cm="1">
        <f t="array" ref="F1699">IF(ROW()&lt;=ROWS(Table1[]), INDEX(Table1[Region], ROW()), INDEX(Table2[Region], ROW()-ROWS(Table1[])))</f>
        <v>Bay</v>
      </c>
      <c r="G1699" cm="1">
        <f t="array" ref="G1699">IF(ROW()&lt;=ROWS(Table1[]), INDEX(Table1[Subregion], ROW()), INDEX(Table2[Subregion], ROW()-ROWS(Table1[])))</f>
        <v>0</v>
      </c>
      <c r="H1699" t="str" cm="1">
        <f t="array" ref="H1699">IF(ROW()&lt;=ROWS(Table1[]), INDEX(Table1[Stratum], ROW()), INDEX(Table2[Stratum], ROW()-ROWS(Table1[])))</f>
        <v>Bay</v>
      </c>
      <c r="I1699" cm="1">
        <f t="array" ref="I1699">IF(ROW()&lt;=ROWS(Table1[]), INDEX(Table1[Fork Length], ROW()), INDEX(Table2[Length], ROW()-ROWS(Table1[])))</f>
        <v>66</v>
      </c>
      <c r="J1699" cm="1">
        <f t="array" ref="J1699">IF(ROW()&lt;=ROWS(Table1[]), INDEX(Table1[Catch], ROW()), INDEX(Table2[Frequency], ROW()-ROWS(Table1[])))</f>
        <v>1</v>
      </c>
      <c r="K1699" t="str" cm="1">
        <f t="array" ref="K1699">IF(ROW()&lt;=ROWS(Table1[]), INDEX(Table1[Life Stage], ROW()), INDEX(Table2[Life Stage], ROW()-ROWS(Table1[])))</f>
        <v>Juvenile</v>
      </c>
      <c r="L1699" s="50" cm="1">
        <f t="array" ref="L1699">IF(ROW()&lt;=ROWS(Table1[]), INDEX(Table1[SalvageSum], ROW()), INDEX(Table2[SalvageSum], ROW()-ROWS(Table1[])))</f>
        <v>0</v>
      </c>
      <c r="M1699" s="50" cm="1">
        <f t="array" ref="M1699">IF(ROW()&lt;=ROWS(Table1[]), INDEX(Table1[ExpSalv], ROW()), INDEX(Table2[ExpSalv], ROW()-ROWS(Table1[])))</f>
        <v>0</v>
      </c>
      <c r="N1699" t="str" cm="1">
        <f t="array" ref="N1699">IF(ROW()&lt;=ROWS(Table1[]), INDEX(Table1[Agency], ROW()), INDEX(Table2[Agency], ROW()-ROWS(Table1[])))</f>
        <v>CDFW</v>
      </c>
      <c r="O1699" t="str" cm="1">
        <f t="array" ref="O1699">IF(ROW()&lt;=ROWS(Table1[]), INDEX(Table1[Notes], ROW()), INDEX(Table2[Comments], ROW()-ROWS(Table1[])))</f>
        <v>NA</v>
      </c>
    </row>
    <row r="1700" spans="1:15" x14ac:dyDescent="0.25">
      <c r="A1700" cm="1">
        <f t="array" ref="A1700">IF(ROW()&lt;=ROWS(Table1[]), INDEX(Table1[SurveyNo], ROW()), INDEX(Table2[SurveyNo], ROW()-ROWS(Table1[])))</f>
        <v>2</v>
      </c>
      <c r="B1700" s="23" cm="1">
        <f t="array" ref="B1700">IF(ROW()&lt;=ROWS(Table1[]), INDEX(Table1[Date], ROW()), INDEX(Table2[Date], ROW()-ROWS(Table1[])))</f>
        <v>45699</v>
      </c>
      <c r="C1700" cm="1">
        <f t="array" ref="C1700">IF(ROW()&lt;=ROWS(Table1[]), INDEX(Table1[SampleID], ROW()), INDEX(Table2[SampleID], ROW()-ROWS(Table1[])))</f>
        <v>0</v>
      </c>
      <c r="D1700" t="str" cm="1">
        <f t="array" ref="D1700">IF(ROW()&lt;=ROWS(Table1[]), INDEX(Table1[Survey], ROW()), INDEX(Table2[Survey], ROW()-ROWS(Table1[])))</f>
        <v>Bay Study</v>
      </c>
      <c r="E1700" cm="1">
        <f t="array" ref="E1700">IF(ROW()&lt;=ROWS(Table1[]), INDEX(Table1[Station Code], ROW()), INDEX(Table2[Station], ROW()-ROWS(Table1[])))</f>
        <v>108</v>
      </c>
      <c r="F1700" t="str" cm="1">
        <f t="array" ref="F1700">IF(ROW()&lt;=ROWS(Table1[]), INDEX(Table1[Region], ROW()), INDEX(Table2[Region], ROW()-ROWS(Table1[])))</f>
        <v>Bay</v>
      </c>
      <c r="G1700" cm="1">
        <f t="array" ref="G1700">IF(ROW()&lt;=ROWS(Table1[]), INDEX(Table1[Subregion], ROW()), INDEX(Table2[Subregion], ROW()-ROWS(Table1[])))</f>
        <v>0</v>
      </c>
      <c r="H1700" t="str" cm="1">
        <f t="array" ref="H1700">IF(ROW()&lt;=ROWS(Table1[]), INDEX(Table1[Stratum], ROW()), INDEX(Table2[Stratum], ROW()-ROWS(Table1[])))</f>
        <v>Bay</v>
      </c>
      <c r="I1700" cm="1">
        <f t="array" ref="I1700">IF(ROW()&lt;=ROWS(Table1[]), INDEX(Table1[Fork Length], ROW()), INDEX(Table2[Length], ROW()-ROWS(Table1[])))</f>
        <v>65</v>
      </c>
      <c r="J1700" cm="1">
        <f t="array" ref="J1700">IF(ROW()&lt;=ROWS(Table1[]), INDEX(Table1[Catch], ROW()), INDEX(Table2[Frequency], ROW()-ROWS(Table1[])))</f>
        <v>1</v>
      </c>
      <c r="K1700" t="str" cm="1">
        <f t="array" ref="K1700">IF(ROW()&lt;=ROWS(Table1[]), INDEX(Table1[Life Stage], ROW()), INDEX(Table2[Life Stage], ROW()-ROWS(Table1[])))</f>
        <v>Juvenile</v>
      </c>
      <c r="L1700" s="50" cm="1">
        <f t="array" ref="L1700">IF(ROW()&lt;=ROWS(Table1[]), INDEX(Table1[SalvageSum], ROW()), INDEX(Table2[SalvageSum], ROW()-ROWS(Table1[])))</f>
        <v>0</v>
      </c>
      <c r="M1700" s="50" cm="1">
        <f t="array" ref="M1700">IF(ROW()&lt;=ROWS(Table1[]), INDEX(Table1[ExpSalv], ROW()), INDEX(Table2[ExpSalv], ROW()-ROWS(Table1[])))</f>
        <v>0</v>
      </c>
      <c r="N1700" t="str" cm="1">
        <f t="array" ref="N1700">IF(ROW()&lt;=ROWS(Table1[]), INDEX(Table1[Agency], ROW()), INDEX(Table2[Agency], ROW()-ROWS(Table1[])))</f>
        <v>CDFW</v>
      </c>
      <c r="O1700" t="str" cm="1">
        <f t="array" ref="O1700">IF(ROW()&lt;=ROWS(Table1[]), INDEX(Table1[Notes], ROW()), INDEX(Table2[Comments], ROW()-ROWS(Table1[])))</f>
        <v>NA</v>
      </c>
    </row>
    <row r="1701" spans="1:15" x14ac:dyDescent="0.25">
      <c r="A1701" cm="1">
        <f t="array" ref="A1701">IF(ROW()&lt;=ROWS(Table1[]), INDEX(Table1[SurveyNo], ROW()), INDEX(Table2[SurveyNo], ROW()-ROWS(Table1[])))</f>
        <v>2</v>
      </c>
      <c r="B1701" s="23" cm="1">
        <f t="array" ref="B1701">IF(ROW()&lt;=ROWS(Table1[]), INDEX(Table1[Date], ROW()), INDEX(Table2[Date], ROW()-ROWS(Table1[])))</f>
        <v>45699</v>
      </c>
      <c r="C1701" cm="1">
        <f t="array" ref="C1701">IF(ROW()&lt;=ROWS(Table1[]), INDEX(Table1[SampleID], ROW()), INDEX(Table2[SampleID], ROW()-ROWS(Table1[])))</f>
        <v>0</v>
      </c>
      <c r="D1701" t="str" cm="1">
        <f t="array" ref="D1701">IF(ROW()&lt;=ROWS(Table1[]), INDEX(Table1[Survey], ROW()), INDEX(Table2[Survey], ROW()-ROWS(Table1[])))</f>
        <v>Bay Study</v>
      </c>
      <c r="E1701" cm="1">
        <f t="array" ref="E1701">IF(ROW()&lt;=ROWS(Table1[]), INDEX(Table1[Station Code], ROW()), INDEX(Table2[Station], ROW()-ROWS(Table1[])))</f>
        <v>108</v>
      </c>
      <c r="F1701" t="str" cm="1">
        <f t="array" ref="F1701">IF(ROW()&lt;=ROWS(Table1[]), INDEX(Table1[Region], ROW()), INDEX(Table2[Region], ROW()-ROWS(Table1[])))</f>
        <v>Bay</v>
      </c>
      <c r="G1701" cm="1">
        <f t="array" ref="G1701">IF(ROW()&lt;=ROWS(Table1[]), INDEX(Table1[Subregion], ROW()), INDEX(Table2[Subregion], ROW()-ROWS(Table1[])))</f>
        <v>0</v>
      </c>
      <c r="H1701" t="str" cm="1">
        <f t="array" ref="H1701">IF(ROW()&lt;=ROWS(Table1[]), INDEX(Table1[Stratum], ROW()), INDEX(Table2[Stratum], ROW()-ROWS(Table1[])))</f>
        <v>Bay</v>
      </c>
      <c r="I1701" cm="1">
        <f t="array" ref="I1701">IF(ROW()&lt;=ROWS(Table1[]), INDEX(Table1[Fork Length], ROW()), INDEX(Table2[Length], ROW()-ROWS(Table1[])))</f>
        <v>65</v>
      </c>
      <c r="J1701" cm="1">
        <f t="array" ref="J1701">IF(ROW()&lt;=ROWS(Table1[]), INDEX(Table1[Catch], ROW()), INDEX(Table2[Frequency], ROW()-ROWS(Table1[])))</f>
        <v>1</v>
      </c>
      <c r="K1701" t="str" cm="1">
        <f t="array" ref="K1701">IF(ROW()&lt;=ROWS(Table1[]), INDEX(Table1[Life Stage], ROW()), INDEX(Table2[Life Stage], ROW()-ROWS(Table1[])))</f>
        <v>Juvenile</v>
      </c>
      <c r="L1701" s="50" cm="1">
        <f t="array" ref="L1701">IF(ROW()&lt;=ROWS(Table1[]), INDEX(Table1[SalvageSum], ROW()), INDEX(Table2[SalvageSum], ROW()-ROWS(Table1[])))</f>
        <v>0</v>
      </c>
      <c r="M1701" s="50" cm="1">
        <f t="array" ref="M1701">IF(ROW()&lt;=ROWS(Table1[]), INDEX(Table1[ExpSalv], ROW()), INDEX(Table2[ExpSalv], ROW()-ROWS(Table1[])))</f>
        <v>0</v>
      </c>
      <c r="N1701" t="str" cm="1">
        <f t="array" ref="N1701">IF(ROW()&lt;=ROWS(Table1[]), INDEX(Table1[Agency], ROW()), INDEX(Table2[Agency], ROW()-ROWS(Table1[])))</f>
        <v>CDFW</v>
      </c>
      <c r="O1701" t="str" cm="1">
        <f t="array" ref="O1701">IF(ROW()&lt;=ROWS(Table1[]), INDEX(Table1[Notes], ROW()), INDEX(Table2[Comments], ROW()-ROWS(Table1[])))</f>
        <v>NA</v>
      </c>
    </row>
    <row r="1702" spans="1:15" x14ac:dyDescent="0.25">
      <c r="A1702" cm="1">
        <f t="array" ref="A1702">IF(ROW()&lt;=ROWS(Table1[]), INDEX(Table1[SurveyNo], ROW()), INDEX(Table2[SurveyNo], ROW()-ROWS(Table1[])))</f>
        <v>2</v>
      </c>
      <c r="B1702" s="23" cm="1">
        <f t="array" ref="B1702">IF(ROW()&lt;=ROWS(Table1[]), INDEX(Table1[Date], ROW()), INDEX(Table2[Date], ROW()-ROWS(Table1[])))</f>
        <v>45699</v>
      </c>
      <c r="C1702" cm="1">
        <f t="array" ref="C1702">IF(ROW()&lt;=ROWS(Table1[]), INDEX(Table1[SampleID], ROW()), INDEX(Table2[SampleID], ROW()-ROWS(Table1[])))</f>
        <v>0</v>
      </c>
      <c r="D1702" t="str" cm="1">
        <f t="array" ref="D1702">IF(ROW()&lt;=ROWS(Table1[]), INDEX(Table1[Survey], ROW()), INDEX(Table2[Survey], ROW()-ROWS(Table1[])))</f>
        <v>Bay Study</v>
      </c>
      <c r="E1702" cm="1">
        <f t="array" ref="E1702">IF(ROW()&lt;=ROWS(Table1[]), INDEX(Table1[Station Code], ROW()), INDEX(Table2[Station], ROW()-ROWS(Table1[])))</f>
        <v>108</v>
      </c>
      <c r="F1702" t="str" cm="1">
        <f t="array" ref="F1702">IF(ROW()&lt;=ROWS(Table1[]), INDEX(Table1[Region], ROW()), INDEX(Table2[Region], ROW()-ROWS(Table1[])))</f>
        <v>Bay</v>
      </c>
      <c r="G1702" cm="1">
        <f t="array" ref="G1702">IF(ROW()&lt;=ROWS(Table1[]), INDEX(Table1[Subregion], ROW()), INDEX(Table2[Subregion], ROW()-ROWS(Table1[])))</f>
        <v>0</v>
      </c>
      <c r="H1702" t="str" cm="1">
        <f t="array" ref="H1702">IF(ROW()&lt;=ROWS(Table1[]), INDEX(Table1[Stratum], ROW()), INDEX(Table2[Stratum], ROW()-ROWS(Table1[])))</f>
        <v>Bay</v>
      </c>
      <c r="I1702" cm="1">
        <f t="array" ref="I1702">IF(ROW()&lt;=ROWS(Table1[]), INDEX(Table1[Fork Length], ROW()), INDEX(Table2[Length], ROW()-ROWS(Table1[])))</f>
        <v>63</v>
      </c>
      <c r="J1702" cm="1">
        <f t="array" ref="J1702">IF(ROW()&lt;=ROWS(Table1[]), INDEX(Table1[Catch], ROW()), INDEX(Table2[Frequency], ROW()-ROWS(Table1[])))</f>
        <v>1</v>
      </c>
      <c r="K1702" t="str" cm="1">
        <f t="array" ref="K1702">IF(ROW()&lt;=ROWS(Table1[]), INDEX(Table1[Life Stage], ROW()), INDEX(Table2[Life Stage], ROW()-ROWS(Table1[])))</f>
        <v>Juvenile</v>
      </c>
      <c r="L1702" s="50" cm="1">
        <f t="array" ref="L1702">IF(ROW()&lt;=ROWS(Table1[]), INDEX(Table1[SalvageSum], ROW()), INDEX(Table2[SalvageSum], ROW()-ROWS(Table1[])))</f>
        <v>0</v>
      </c>
      <c r="M1702" s="50" cm="1">
        <f t="array" ref="M1702">IF(ROW()&lt;=ROWS(Table1[]), INDEX(Table1[ExpSalv], ROW()), INDEX(Table2[ExpSalv], ROW()-ROWS(Table1[])))</f>
        <v>0</v>
      </c>
      <c r="N1702" t="str" cm="1">
        <f t="array" ref="N1702">IF(ROW()&lt;=ROWS(Table1[]), INDEX(Table1[Agency], ROW()), INDEX(Table2[Agency], ROW()-ROWS(Table1[])))</f>
        <v>CDFW</v>
      </c>
      <c r="O1702" t="str" cm="1">
        <f t="array" ref="O1702">IF(ROW()&lt;=ROWS(Table1[]), INDEX(Table1[Notes], ROW()), INDEX(Table2[Comments], ROW()-ROWS(Table1[])))</f>
        <v>NA</v>
      </c>
    </row>
    <row r="1703" spans="1:15" x14ac:dyDescent="0.25">
      <c r="A1703" cm="1">
        <f t="array" ref="A1703">IF(ROW()&lt;=ROWS(Table1[]), INDEX(Table1[SurveyNo], ROW()), INDEX(Table2[SurveyNo], ROW()-ROWS(Table1[])))</f>
        <v>2</v>
      </c>
      <c r="B1703" s="23" cm="1">
        <f t="array" ref="B1703">IF(ROW()&lt;=ROWS(Table1[]), INDEX(Table1[Date], ROW()), INDEX(Table2[Date], ROW()-ROWS(Table1[])))</f>
        <v>45699</v>
      </c>
      <c r="C1703" cm="1">
        <f t="array" ref="C1703">IF(ROW()&lt;=ROWS(Table1[]), INDEX(Table1[SampleID], ROW()), INDEX(Table2[SampleID], ROW()-ROWS(Table1[])))</f>
        <v>0</v>
      </c>
      <c r="D1703" t="str" cm="1">
        <f t="array" ref="D1703">IF(ROW()&lt;=ROWS(Table1[]), INDEX(Table1[Survey], ROW()), INDEX(Table2[Survey], ROW()-ROWS(Table1[])))</f>
        <v>Bay Study</v>
      </c>
      <c r="E1703" cm="1">
        <f t="array" ref="E1703">IF(ROW()&lt;=ROWS(Table1[]), INDEX(Table1[Station Code], ROW()), INDEX(Table2[Station], ROW()-ROWS(Table1[])))</f>
        <v>108</v>
      </c>
      <c r="F1703" t="str" cm="1">
        <f t="array" ref="F1703">IF(ROW()&lt;=ROWS(Table1[]), INDEX(Table1[Region], ROW()), INDEX(Table2[Region], ROW()-ROWS(Table1[])))</f>
        <v>Bay</v>
      </c>
      <c r="G1703" cm="1">
        <f t="array" ref="G1703">IF(ROW()&lt;=ROWS(Table1[]), INDEX(Table1[Subregion], ROW()), INDEX(Table2[Subregion], ROW()-ROWS(Table1[])))</f>
        <v>0</v>
      </c>
      <c r="H1703" t="str" cm="1">
        <f t="array" ref="H1703">IF(ROW()&lt;=ROWS(Table1[]), INDEX(Table1[Stratum], ROW()), INDEX(Table2[Stratum], ROW()-ROWS(Table1[])))</f>
        <v>Bay</v>
      </c>
      <c r="I1703" cm="1">
        <f t="array" ref="I1703">IF(ROW()&lt;=ROWS(Table1[]), INDEX(Table1[Fork Length], ROW()), INDEX(Table2[Length], ROW()-ROWS(Table1[])))</f>
        <v>62</v>
      </c>
      <c r="J1703" cm="1">
        <f t="array" ref="J1703">IF(ROW()&lt;=ROWS(Table1[]), INDEX(Table1[Catch], ROW()), INDEX(Table2[Frequency], ROW()-ROWS(Table1[])))</f>
        <v>1</v>
      </c>
      <c r="K1703" t="str" cm="1">
        <f t="array" ref="K1703">IF(ROW()&lt;=ROWS(Table1[]), INDEX(Table1[Life Stage], ROW()), INDEX(Table2[Life Stage], ROW()-ROWS(Table1[])))</f>
        <v>Juvenile</v>
      </c>
      <c r="L1703" s="50" cm="1">
        <f t="array" ref="L1703">IF(ROW()&lt;=ROWS(Table1[]), INDEX(Table1[SalvageSum], ROW()), INDEX(Table2[SalvageSum], ROW()-ROWS(Table1[])))</f>
        <v>0</v>
      </c>
      <c r="M1703" s="50" cm="1">
        <f t="array" ref="M1703">IF(ROW()&lt;=ROWS(Table1[]), INDEX(Table1[ExpSalv], ROW()), INDEX(Table2[ExpSalv], ROW()-ROWS(Table1[])))</f>
        <v>0</v>
      </c>
      <c r="N1703" t="str" cm="1">
        <f t="array" ref="N1703">IF(ROW()&lt;=ROWS(Table1[]), INDEX(Table1[Agency], ROW()), INDEX(Table2[Agency], ROW()-ROWS(Table1[])))</f>
        <v>CDFW</v>
      </c>
      <c r="O1703" t="str" cm="1">
        <f t="array" ref="O1703">IF(ROW()&lt;=ROWS(Table1[]), INDEX(Table1[Notes], ROW()), INDEX(Table2[Comments], ROW()-ROWS(Table1[])))</f>
        <v>NA</v>
      </c>
    </row>
    <row r="1704" spans="1:15" x14ac:dyDescent="0.25">
      <c r="A1704" cm="1">
        <f t="array" ref="A1704">IF(ROW()&lt;=ROWS(Table1[]), INDEX(Table1[SurveyNo], ROW()), INDEX(Table2[SurveyNo], ROW()-ROWS(Table1[])))</f>
        <v>2</v>
      </c>
      <c r="B1704" s="23" cm="1">
        <f t="array" ref="B1704">IF(ROW()&lt;=ROWS(Table1[]), INDEX(Table1[Date], ROW()), INDEX(Table2[Date], ROW()-ROWS(Table1[])))</f>
        <v>45699</v>
      </c>
      <c r="C1704" cm="1">
        <f t="array" ref="C1704">IF(ROW()&lt;=ROWS(Table1[]), INDEX(Table1[SampleID], ROW()), INDEX(Table2[SampleID], ROW()-ROWS(Table1[])))</f>
        <v>0</v>
      </c>
      <c r="D1704" t="str" cm="1">
        <f t="array" ref="D1704">IF(ROW()&lt;=ROWS(Table1[]), INDEX(Table1[Survey], ROW()), INDEX(Table2[Survey], ROW()-ROWS(Table1[])))</f>
        <v>Bay Study</v>
      </c>
      <c r="E1704" cm="1">
        <f t="array" ref="E1704">IF(ROW()&lt;=ROWS(Table1[]), INDEX(Table1[Station Code], ROW()), INDEX(Table2[Station], ROW()-ROWS(Table1[])))</f>
        <v>108</v>
      </c>
      <c r="F1704" t="str" cm="1">
        <f t="array" ref="F1704">IF(ROW()&lt;=ROWS(Table1[]), INDEX(Table1[Region], ROW()), INDEX(Table2[Region], ROW()-ROWS(Table1[])))</f>
        <v>Bay</v>
      </c>
      <c r="G1704" cm="1">
        <f t="array" ref="G1704">IF(ROW()&lt;=ROWS(Table1[]), INDEX(Table1[Subregion], ROW()), INDEX(Table2[Subregion], ROW()-ROWS(Table1[])))</f>
        <v>0</v>
      </c>
      <c r="H1704" t="str" cm="1">
        <f t="array" ref="H1704">IF(ROW()&lt;=ROWS(Table1[]), INDEX(Table1[Stratum], ROW()), INDEX(Table2[Stratum], ROW()-ROWS(Table1[])))</f>
        <v>Bay</v>
      </c>
      <c r="I1704" cm="1">
        <f t="array" ref="I1704">IF(ROW()&lt;=ROWS(Table1[]), INDEX(Table1[Fork Length], ROW()), INDEX(Table2[Length], ROW()-ROWS(Table1[])))</f>
        <v>61</v>
      </c>
      <c r="J1704" cm="1">
        <f t="array" ref="J1704">IF(ROW()&lt;=ROWS(Table1[]), INDEX(Table1[Catch], ROW()), INDEX(Table2[Frequency], ROW()-ROWS(Table1[])))</f>
        <v>2</v>
      </c>
      <c r="K1704" t="str" cm="1">
        <f t="array" ref="K1704">IF(ROW()&lt;=ROWS(Table1[]), INDEX(Table1[Life Stage], ROW()), INDEX(Table2[Life Stage], ROW()-ROWS(Table1[])))</f>
        <v>Juvenile</v>
      </c>
      <c r="L1704" s="50" cm="1">
        <f t="array" ref="L1704">IF(ROW()&lt;=ROWS(Table1[]), INDEX(Table1[SalvageSum], ROW()), INDEX(Table2[SalvageSum], ROW()-ROWS(Table1[])))</f>
        <v>0</v>
      </c>
      <c r="M1704" s="50" cm="1">
        <f t="array" ref="M1704">IF(ROW()&lt;=ROWS(Table1[]), INDEX(Table1[ExpSalv], ROW()), INDEX(Table2[ExpSalv], ROW()-ROWS(Table1[])))</f>
        <v>0</v>
      </c>
      <c r="N1704" t="str" cm="1">
        <f t="array" ref="N1704">IF(ROW()&lt;=ROWS(Table1[]), INDEX(Table1[Agency], ROW()), INDEX(Table2[Agency], ROW()-ROWS(Table1[])))</f>
        <v>CDFW</v>
      </c>
      <c r="O1704" t="str" cm="1">
        <f t="array" ref="O1704">IF(ROW()&lt;=ROWS(Table1[]), INDEX(Table1[Notes], ROW()), INDEX(Table2[Comments], ROW()-ROWS(Table1[])))</f>
        <v>NA</v>
      </c>
    </row>
    <row r="1705" spans="1:15" x14ac:dyDescent="0.25">
      <c r="A1705" cm="1">
        <f t="array" ref="A1705">IF(ROW()&lt;=ROWS(Table1[]), INDEX(Table1[SurveyNo], ROW()), INDEX(Table2[SurveyNo], ROW()-ROWS(Table1[])))</f>
        <v>2</v>
      </c>
      <c r="B1705" s="23" cm="1">
        <f t="array" ref="B1705">IF(ROW()&lt;=ROWS(Table1[]), INDEX(Table1[Date], ROW()), INDEX(Table2[Date], ROW()-ROWS(Table1[])))</f>
        <v>45699</v>
      </c>
      <c r="C1705" cm="1">
        <f t="array" ref="C1705">IF(ROW()&lt;=ROWS(Table1[]), INDEX(Table1[SampleID], ROW()), INDEX(Table2[SampleID], ROW()-ROWS(Table1[])))</f>
        <v>0</v>
      </c>
      <c r="D1705" t="str" cm="1">
        <f t="array" ref="D1705">IF(ROW()&lt;=ROWS(Table1[]), INDEX(Table1[Survey], ROW()), INDEX(Table2[Survey], ROW()-ROWS(Table1[])))</f>
        <v>Bay Study</v>
      </c>
      <c r="E1705" cm="1">
        <f t="array" ref="E1705">IF(ROW()&lt;=ROWS(Table1[]), INDEX(Table1[Station Code], ROW()), INDEX(Table2[Station], ROW()-ROWS(Table1[])))</f>
        <v>108</v>
      </c>
      <c r="F1705" t="str" cm="1">
        <f t="array" ref="F1705">IF(ROW()&lt;=ROWS(Table1[]), INDEX(Table1[Region], ROW()), INDEX(Table2[Region], ROW()-ROWS(Table1[])))</f>
        <v>Bay</v>
      </c>
      <c r="G1705" cm="1">
        <f t="array" ref="G1705">IF(ROW()&lt;=ROWS(Table1[]), INDEX(Table1[Subregion], ROW()), INDEX(Table2[Subregion], ROW()-ROWS(Table1[])))</f>
        <v>0</v>
      </c>
      <c r="H1705" t="str" cm="1">
        <f t="array" ref="H1705">IF(ROW()&lt;=ROWS(Table1[]), INDEX(Table1[Stratum], ROW()), INDEX(Table2[Stratum], ROW()-ROWS(Table1[])))</f>
        <v>Bay</v>
      </c>
      <c r="I1705" cm="1">
        <f t="array" ref="I1705">IF(ROW()&lt;=ROWS(Table1[]), INDEX(Table1[Fork Length], ROW()), INDEX(Table2[Length], ROW()-ROWS(Table1[])))</f>
        <v>54</v>
      </c>
      <c r="J1705" cm="1">
        <f t="array" ref="J1705">IF(ROW()&lt;=ROWS(Table1[]), INDEX(Table1[Catch], ROW()), INDEX(Table2[Frequency], ROW()-ROWS(Table1[])))</f>
        <v>1</v>
      </c>
      <c r="K1705" t="str" cm="1">
        <f t="array" ref="K1705">IF(ROW()&lt;=ROWS(Table1[]), INDEX(Table1[Life Stage], ROW()), INDEX(Table2[Life Stage], ROW()-ROWS(Table1[])))</f>
        <v>Juvenile</v>
      </c>
      <c r="L1705" s="50" cm="1">
        <f t="array" ref="L1705">IF(ROW()&lt;=ROWS(Table1[]), INDEX(Table1[SalvageSum], ROW()), INDEX(Table2[SalvageSum], ROW()-ROWS(Table1[])))</f>
        <v>0</v>
      </c>
      <c r="M1705" s="50" cm="1">
        <f t="array" ref="M1705">IF(ROW()&lt;=ROWS(Table1[]), INDEX(Table1[ExpSalv], ROW()), INDEX(Table2[ExpSalv], ROW()-ROWS(Table1[])))</f>
        <v>0</v>
      </c>
      <c r="N1705" t="str" cm="1">
        <f t="array" ref="N1705">IF(ROW()&lt;=ROWS(Table1[]), INDEX(Table1[Agency], ROW()), INDEX(Table2[Agency], ROW()-ROWS(Table1[])))</f>
        <v>CDFW</v>
      </c>
      <c r="O1705" t="str" cm="1">
        <f t="array" ref="O1705">IF(ROW()&lt;=ROWS(Table1[]), INDEX(Table1[Notes], ROW()), INDEX(Table2[Comments], ROW()-ROWS(Table1[])))</f>
        <v>NA</v>
      </c>
    </row>
    <row r="1706" spans="1:15" x14ac:dyDescent="0.25">
      <c r="A1706" cm="1">
        <f t="array" ref="A1706">IF(ROW()&lt;=ROWS(Table1[]), INDEX(Table1[SurveyNo], ROW()), INDEX(Table2[SurveyNo], ROW()-ROWS(Table1[])))</f>
        <v>3</v>
      </c>
      <c r="B1706" s="23" cm="1">
        <f t="array" ref="B1706">IF(ROW()&lt;=ROWS(Table1[]), INDEX(Table1[Date], ROW()), INDEX(Table2[Date], ROW()-ROWS(Table1[])))</f>
        <v>45720</v>
      </c>
      <c r="C1706" cm="1">
        <f t="array" ref="C1706">IF(ROW()&lt;=ROWS(Table1[]), INDEX(Table1[SampleID], ROW()), INDEX(Table2[SampleID], ROW()-ROWS(Table1[])))</f>
        <v>0</v>
      </c>
      <c r="D1706" t="str" cm="1">
        <f t="array" ref="D1706">IF(ROW()&lt;=ROWS(Table1[]), INDEX(Table1[Survey], ROW()), INDEX(Table2[Survey], ROW()-ROWS(Table1[])))</f>
        <v>Bay Study</v>
      </c>
      <c r="E1706" cm="1">
        <f t="array" ref="E1706">IF(ROW()&lt;=ROWS(Table1[]), INDEX(Table1[Station Code], ROW()), INDEX(Table2[Station], ROW()-ROWS(Table1[])))</f>
        <v>751</v>
      </c>
      <c r="F1706" t="str" cm="1">
        <f t="array" ref="F1706">IF(ROW()&lt;=ROWS(Table1[]), INDEX(Table1[Region], ROW()), INDEX(Table2[Region], ROW()-ROWS(Table1[])))</f>
        <v>North</v>
      </c>
      <c r="G1706" cm="1">
        <f t="array" ref="G1706">IF(ROW()&lt;=ROWS(Table1[]), INDEX(Table1[Subregion], ROW()), INDEX(Table2[Subregion], ROW()-ROWS(Table1[])))</f>
        <v>0</v>
      </c>
      <c r="H1706" t="str" cm="1">
        <f t="array" ref="H1706">IF(ROW()&lt;=ROWS(Table1[]), INDEX(Table1[Stratum], ROW()), INDEX(Table2[Stratum], ROW()-ROWS(Table1[])))</f>
        <v>Lower Sacramento</v>
      </c>
      <c r="I1706" cm="1">
        <f t="array" ref="I1706">IF(ROW()&lt;=ROWS(Table1[]), INDEX(Table1[Fork Length], ROW()), INDEX(Table2[Length], ROW()-ROWS(Table1[])))</f>
        <v>84</v>
      </c>
      <c r="J1706" cm="1">
        <f t="array" ref="J1706">IF(ROW()&lt;=ROWS(Table1[]), INDEX(Table1[Catch], ROW()), INDEX(Table2[Frequency], ROW()-ROWS(Table1[])))</f>
        <v>1</v>
      </c>
      <c r="K1706" t="str" cm="1">
        <f t="array" ref="K1706">IF(ROW()&lt;=ROWS(Table1[]), INDEX(Table1[Life Stage], ROW()), INDEX(Table2[Life Stage], ROW()-ROWS(Table1[])))</f>
        <v>Juvenile</v>
      </c>
      <c r="L1706" s="50" cm="1">
        <f t="array" ref="L1706">IF(ROW()&lt;=ROWS(Table1[]), INDEX(Table1[SalvageSum], ROW()), INDEX(Table2[SalvageSum], ROW()-ROWS(Table1[])))</f>
        <v>0</v>
      </c>
      <c r="M1706" s="50" cm="1">
        <f t="array" ref="M1706">IF(ROW()&lt;=ROWS(Table1[]), INDEX(Table1[ExpSalv], ROW()), INDEX(Table2[ExpSalv], ROW()-ROWS(Table1[])))</f>
        <v>0</v>
      </c>
      <c r="N1706" t="str" cm="1">
        <f t="array" ref="N1706">IF(ROW()&lt;=ROWS(Table1[]), INDEX(Table1[Agency], ROW()), INDEX(Table2[Agency], ROW()-ROWS(Table1[])))</f>
        <v>CDFW</v>
      </c>
      <c r="O1706" t="str" cm="1">
        <f t="array" ref="O1706">IF(ROW()&lt;=ROWS(Table1[]), INDEX(Table1[Notes], ROW()), INDEX(Table2[Comments], ROW()-ROWS(Table1[])))</f>
        <v>NA</v>
      </c>
    </row>
    <row r="1707" spans="1:15" x14ac:dyDescent="0.25">
      <c r="A1707" cm="1">
        <f t="array" ref="A1707">IF(ROW()&lt;=ROWS(Table1[]), INDEX(Table1[SurveyNo], ROW()), INDEX(Table2[SurveyNo], ROW()-ROWS(Table1[])))</f>
        <v>3</v>
      </c>
      <c r="B1707" s="23" cm="1">
        <f t="array" ref="B1707">IF(ROW()&lt;=ROWS(Table1[]), INDEX(Table1[Date], ROW()), INDEX(Table2[Date], ROW()-ROWS(Table1[])))</f>
        <v>45721</v>
      </c>
      <c r="C1707" cm="1">
        <f t="array" ref="C1707">IF(ROW()&lt;=ROWS(Table1[]), INDEX(Table1[SampleID], ROW()), INDEX(Table2[SampleID], ROW()-ROWS(Table1[])))</f>
        <v>0</v>
      </c>
      <c r="D1707" t="str" cm="1">
        <f t="array" ref="D1707">IF(ROW()&lt;=ROWS(Table1[]), INDEX(Table1[Survey], ROW()), INDEX(Table2[Survey], ROW()-ROWS(Table1[])))</f>
        <v>Bay Study</v>
      </c>
      <c r="E1707" cm="1">
        <f t="array" ref="E1707">IF(ROW()&lt;=ROWS(Table1[]), INDEX(Table1[Station Code], ROW()), INDEX(Table2[Station], ROW()-ROWS(Table1[])))</f>
        <v>535</v>
      </c>
      <c r="F1707" t="str" cm="1">
        <f t="array" ref="F1707">IF(ROW()&lt;=ROWS(Table1[]), INDEX(Table1[Region], ROW()), INDEX(Table2[Region], ROW()-ROWS(Table1[])))</f>
        <v>West</v>
      </c>
      <c r="G1707" cm="1">
        <f t="array" ref="G1707">IF(ROW()&lt;=ROWS(Table1[]), INDEX(Table1[Subregion], ROW()), INDEX(Table2[Subregion], ROW()-ROWS(Table1[])))</f>
        <v>0</v>
      </c>
      <c r="H1707" t="str" cm="1">
        <f t="array" ref="H1707">IF(ROW()&lt;=ROWS(Table1[]), INDEX(Table1[Stratum], ROW()), INDEX(Table2[Stratum], ROW()-ROWS(Table1[])))</f>
        <v>Suisun Bay</v>
      </c>
      <c r="I1707" cm="1">
        <f t="array" ref="I1707">IF(ROW()&lt;=ROWS(Table1[]), INDEX(Table1[Fork Length], ROW()), INDEX(Table2[Length], ROW()-ROWS(Table1[])))</f>
        <v>105</v>
      </c>
      <c r="J1707" cm="1">
        <f t="array" ref="J1707">IF(ROW()&lt;=ROWS(Table1[]), INDEX(Table1[Catch], ROW()), INDEX(Table2[Frequency], ROW()-ROWS(Table1[])))</f>
        <v>1</v>
      </c>
      <c r="K1707" t="str" cm="1">
        <f t="array" ref="K1707">IF(ROW()&lt;=ROWS(Table1[]), INDEX(Table1[Life Stage], ROW()), INDEX(Table2[Life Stage], ROW()-ROWS(Table1[])))</f>
        <v>Adult</v>
      </c>
      <c r="L1707" s="50" cm="1">
        <f t="array" ref="L1707">IF(ROW()&lt;=ROWS(Table1[]), INDEX(Table1[SalvageSum], ROW()), INDEX(Table2[SalvageSum], ROW()-ROWS(Table1[])))</f>
        <v>0</v>
      </c>
      <c r="M1707" s="50" cm="1">
        <f t="array" ref="M1707">IF(ROW()&lt;=ROWS(Table1[]), INDEX(Table1[ExpSalv], ROW()), INDEX(Table2[ExpSalv], ROW()-ROWS(Table1[])))</f>
        <v>0</v>
      </c>
      <c r="N1707" t="str" cm="1">
        <f t="array" ref="N1707">IF(ROW()&lt;=ROWS(Table1[]), INDEX(Table1[Agency], ROW()), INDEX(Table2[Agency], ROW()-ROWS(Table1[])))</f>
        <v>CDFW</v>
      </c>
      <c r="O1707" t="str" cm="1">
        <f t="array" ref="O1707">IF(ROW()&lt;=ROWS(Table1[]), INDEX(Table1[Notes], ROW()), INDEX(Table2[Comments], ROW()-ROWS(Table1[])))</f>
        <v>NA</v>
      </c>
    </row>
    <row r="1708" spans="1:15" x14ac:dyDescent="0.25">
      <c r="A1708" cm="1">
        <f t="array" ref="A1708">IF(ROW()&lt;=ROWS(Table1[]), INDEX(Table1[SurveyNo], ROW()), INDEX(Table2[SurveyNo], ROW()-ROWS(Table1[])))</f>
        <v>3</v>
      </c>
      <c r="B1708" s="23" cm="1">
        <f t="array" ref="B1708">IF(ROW()&lt;=ROWS(Table1[]), INDEX(Table1[Date], ROW()), INDEX(Table2[Date], ROW()-ROWS(Table1[])))</f>
        <v>45721</v>
      </c>
      <c r="C1708" cm="1">
        <f t="array" ref="C1708">IF(ROW()&lt;=ROWS(Table1[]), INDEX(Table1[SampleID], ROW()), INDEX(Table2[SampleID], ROW()-ROWS(Table1[])))</f>
        <v>0</v>
      </c>
      <c r="D1708" t="str" cm="1">
        <f t="array" ref="D1708">IF(ROW()&lt;=ROWS(Table1[]), INDEX(Table1[Survey], ROW()), INDEX(Table2[Survey], ROW()-ROWS(Table1[])))</f>
        <v>Bay Study</v>
      </c>
      <c r="E1708" cm="1">
        <f t="array" ref="E1708">IF(ROW()&lt;=ROWS(Table1[]), INDEX(Table1[Station Code], ROW()), INDEX(Table2[Station], ROW()-ROWS(Table1[])))</f>
        <v>433</v>
      </c>
      <c r="F1708" t="str" cm="1">
        <f t="array" ref="F1708">IF(ROW()&lt;=ROWS(Table1[]), INDEX(Table1[Region], ROW()), INDEX(Table2[Region], ROW()-ROWS(Table1[])))</f>
        <v>West</v>
      </c>
      <c r="G1708" cm="1">
        <f t="array" ref="G1708">IF(ROW()&lt;=ROWS(Table1[]), INDEX(Table1[Subregion], ROW()), INDEX(Table2[Subregion], ROW()-ROWS(Table1[])))</f>
        <v>0</v>
      </c>
      <c r="H1708" t="str" cm="1">
        <f t="array" ref="H1708">IF(ROW()&lt;=ROWS(Table1[]), INDEX(Table1[Stratum], ROW()), INDEX(Table2[Stratum], ROW()-ROWS(Table1[])))</f>
        <v>Suisun Bay</v>
      </c>
      <c r="I1708" cm="1">
        <f t="array" ref="I1708">IF(ROW()&lt;=ROWS(Table1[]), INDEX(Table1[Fork Length], ROW()), INDEX(Table2[Length], ROW()-ROWS(Table1[])))</f>
        <v>89</v>
      </c>
      <c r="J1708" cm="1">
        <f t="array" ref="J1708">IF(ROW()&lt;=ROWS(Table1[]), INDEX(Table1[Catch], ROW()), INDEX(Table2[Frequency], ROW()-ROWS(Table1[])))</f>
        <v>1</v>
      </c>
      <c r="K1708" t="str" cm="1">
        <f t="array" ref="K1708">IF(ROW()&lt;=ROWS(Table1[]), INDEX(Table1[Life Stage], ROW()), INDEX(Table2[Life Stage], ROW()-ROWS(Table1[])))</f>
        <v>Adult</v>
      </c>
      <c r="L1708" s="50" cm="1">
        <f t="array" ref="L1708">IF(ROW()&lt;=ROWS(Table1[]), INDEX(Table1[SalvageSum], ROW()), INDEX(Table2[SalvageSum], ROW()-ROWS(Table1[])))</f>
        <v>0</v>
      </c>
      <c r="M1708" s="50" cm="1">
        <f t="array" ref="M1708">IF(ROW()&lt;=ROWS(Table1[]), INDEX(Table1[ExpSalv], ROW()), INDEX(Table2[ExpSalv], ROW()-ROWS(Table1[])))</f>
        <v>0</v>
      </c>
      <c r="N1708" t="str" cm="1">
        <f t="array" ref="N1708">IF(ROW()&lt;=ROWS(Table1[]), INDEX(Table1[Agency], ROW()), INDEX(Table2[Agency], ROW()-ROWS(Table1[])))</f>
        <v>CDFW</v>
      </c>
      <c r="O1708" t="str" cm="1">
        <f t="array" ref="O1708">IF(ROW()&lt;=ROWS(Table1[]), INDEX(Table1[Notes], ROW()), INDEX(Table2[Comments], ROW()-ROWS(Table1[])))</f>
        <v>NA</v>
      </c>
    </row>
    <row r="1709" spans="1:15" x14ac:dyDescent="0.25">
      <c r="A1709" cm="1">
        <f t="array" ref="A1709">IF(ROW()&lt;=ROWS(Table1[]), INDEX(Table1[SurveyNo], ROW()), INDEX(Table2[SurveyNo], ROW()-ROWS(Table1[])))</f>
        <v>3</v>
      </c>
      <c r="B1709" s="23" cm="1">
        <f t="array" ref="B1709">IF(ROW()&lt;=ROWS(Table1[]), INDEX(Table1[Date], ROW()), INDEX(Table2[Date], ROW()-ROWS(Table1[])))</f>
        <v>45721</v>
      </c>
      <c r="C1709" cm="1">
        <f t="array" ref="C1709">IF(ROW()&lt;=ROWS(Table1[]), INDEX(Table1[SampleID], ROW()), INDEX(Table2[SampleID], ROW()-ROWS(Table1[])))</f>
        <v>0</v>
      </c>
      <c r="D1709" t="str" cm="1">
        <f t="array" ref="D1709">IF(ROW()&lt;=ROWS(Table1[]), INDEX(Table1[Survey], ROW()), INDEX(Table2[Survey], ROW()-ROWS(Table1[])))</f>
        <v>Bay Study</v>
      </c>
      <c r="E1709" cm="1">
        <f t="array" ref="E1709">IF(ROW()&lt;=ROWS(Table1[]), INDEX(Table1[Station Code], ROW()), INDEX(Table2[Station], ROW()-ROWS(Table1[])))</f>
        <v>432</v>
      </c>
      <c r="F1709" t="str" cm="1">
        <f t="array" ref="F1709">IF(ROW()&lt;=ROWS(Table1[]), INDEX(Table1[Region], ROW()), INDEX(Table2[Region], ROW()-ROWS(Table1[])))</f>
        <v>Far West</v>
      </c>
      <c r="G1709" cm="1">
        <f t="array" ref="G1709">IF(ROW()&lt;=ROWS(Table1[]), INDEX(Table1[Subregion], ROW()), INDEX(Table2[Subregion], ROW()-ROWS(Table1[])))</f>
        <v>0</v>
      </c>
      <c r="H1709" t="str" cm="1">
        <f t="array" ref="H1709">IF(ROW()&lt;=ROWS(Table1[]), INDEX(Table1[Stratum], ROW()), INDEX(Table2[Stratum], ROW()-ROWS(Table1[])))</f>
        <v>Suisun Bay</v>
      </c>
      <c r="I1709" cm="1">
        <f t="array" ref="I1709">IF(ROW()&lt;=ROWS(Table1[]), INDEX(Table1[Fork Length], ROW()), INDEX(Table2[Length], ROW()-ROWS(Table1[])))</f>
        <v>96</v>
      </c>
      <c r="J1709" cm="1">
        <f t="array" ref="J1709">IF(ROW()&lt;=ROWS(Table1[]), INDEX(Table1[Catch], ROW()), INDEX(Table2[Frequency], ROW()-ROWS(Table1[])))</f>
        <v>1</v>
      </c>
      <c r="K1709" t="str" cm="1">
        <f t="array" ref="K1709">IF(ROW()&lt;=ROWS(Table1[]), INDEX(Table1[Life Stage], ROW()), INDEX(Table2[Life Stage], ROW()-ROWS(Table1[])))</f>
        <v>Adult</v>
      </c>
      <c r="L1709" s="50" cm="1">
        <f t="array" ref="L1709">IF(ROW()&lt;=ROWS(Table1[]), INDEX(Table1[SalvageSum], ROW()), INDEX(Table2[SalvageSum], ROW()-ROWS(Table1[])))</f>
        <v>0</v>
      </c>
      <c r="M1709" s="50" cm="1">
        <f t="array" ref="M1709">IF(ROW()&lt;=ROWS(Table1[]), INDEX(Table1[ExpSalv], ROW()), INDEX(Table2[ExpSalv], ROW()-ROWS(Table1[])))</f>
        <v>0</v>
      </c>
      <c r="N1709" t="str" cm="1">
        <f t="array" ref="N1709">IF(ROW()&lt;=ROWS(Table1[]), INDEX(Table1[Agency], ROW()), INDEX(Table2[Agency], ROW()-ROWS(Table1[])))</f>
        <v>CDFW</v>
      </c>
      <c r="O1709" t="str" cm="1">
        <f t="array" ref="O1709">IF(ROW()&lt;=ROWS(Table1[]), INDEX(Table1[Notes], ROW()), INDEX(Table2[Comments], ROW()-ROWS(Table1[])))</f>
        <v>NA</v>
      </c>
    </row>
    <row r="1710" spans="1:15" x14ac:dyDescent="0.25">
      <c r="A1710" cm="1">
        <f t="array" ref="A1710">IF(ROW()&lt;=ROWS(Table1[]), INDEX(Table1[SurveyNo], ROW()), INDEX(Table2[SurveyNo], ROW()-ROWS(Table1[])))</f>
        <v>3</v>
      </c>
      <c r="B1710" s="23" cm="1">
        <f t="array" ref="B1710">IF(ROW()&lt;=ROWS(Table1[]), INDEX(Table1[Date], ROW()), INDEX(Table2[Date], ROW()-ROWS(Table1[])))</f>
        <v>45721</v>
      </c>
      <c r="C1710" cm="1">
        <f t="array" ref="C1710">IF(ROW()&lt;=ROWS(Table1[]), INDEX(Table1[SampleID], ROW()), INDEX(Table2[SampleID], ROW()-ROWS(Table1[])))</f>
        <v>0</v>
      </c>
      <c r="D1710" t="str" cm="1">
        <f t="array" ref="D1710">IF(ROW()&lt;=ROWS(Table1[]), INDEX(Table1[Survey], ROW()), INDEX(Table2[Survey], ROW()-ROWS(Table1[])))</f>
        <v>Bay Study</v>
      </c>
      <c r="E1710" cm="1">
        <f t="array" ref="E1710">IF(ROW()&lt;=ROWS(Table1[]), INDEX(Table1[Station Code], ROW()), INDEX(Table2[Station], ROW()-ROWS(Table1[])))</f>
        <v>429</v>
      </c>
      <c r="F1710" t="str" cm="1">
        <f t="array" ref="F1710">IF(ROW()&lt;=ROWS(Table1[]), INDEX(Table1[Region], ROW()), INDEX(Table2[Region], ROW()-ROWS(Table1[])))</f>
        <v>Far West</v>
      </c>
      <c r="G1710" cm="1">
        <f t="array" ref="G1710">IF(ROW()&lt;=ROWS(Table1[]), INDEX(Table1[Subregion], ROW()), INDEX(Table2[Subregion], ROW()-ROWS(Table1[])))</f>
        <v>0</v>
      </c>
      <c r="H1710" t="str" cm="1">
        <f t="array" ref="H1710">IF(ROW()&lt;=ROWS(Table1[]), INDEX(Table1[Stratum], ROW()), INDEX(Table2[Stratum], ROW()-ROWS(Table1[])))</f>
        <v>Suisun Bay</v>
      </c>
      <c r="I1710" cm="1">
        <f t="array" ref="I1710">IF(ROW()&lt;=ROWS(Table1[]), INDEX(Table1[Fork Length], ROW()), INDEX(Table2[Length], ROW()-ROWS(Table1[])))</f>
        <v>91</v>
      </c>
      <c r="J1710" cm="1">
        <f t="array" ref="J1710">IF(ROW()&lt;=ROWS(Table1[]), INDEX(Table1[Catch], ROW()), INDEX(Table2[Frequency], ROW()-ROWS(Table1[])))</f>
        <v>1</v>
      </c>
      <c r="K1710" t="str" cm="1">
        <f t="array" ref="K1710">IF(ROW()&lt;=ROWS(Table1[]), INDEX(Table1[Life Stage], ROW()), INDEX(Table2[Life Stage], ROW()-ROWS(Table1[])))</f>
        <v>Adult</v>
      </c>
      <c r="L1710" s="50" cm="1">
        <f t="array" ref="L1710">IF(ROW()&lt;=ROWS(Table1[]), INDEX(Table1[SalvageSum], ROW()), INDEX(Table2[SalvageSum], ROW()-ROWS(Table1[])))</f>
        <v>0</v>
      </c>
      <c r="M1710" s="50" cm="1">
        <f t="array" ref="M1710">IF(ROW()&lt;=ROWS(Table1[]), INDEX(Table1[ExpSalv], ROW()), INDEX(Table2[ExpSalv], ROW()-ROWS(Table1[])))</f>
        <v>0</v>
      </c>
      <c r="N1710" t="str" cm="1">
        <f t="array" ref="N1710">IF(ROW()&lt;=ROWS(Table1[]), INDEX(Table1[Agency], ROW()), INDEX(Table2[Agency], ROW()-ROWS(Table1[])))</f>
        <v>CDFW</v>
      </c>
      <c r="O1710" t="str" cm="1">
        <f t="array" ref="O1710">IF(ROW()&lt;=ROWS(Table1[]), INDEX(Table1[Notes], ROW()), INDEX(Table2[Comments], ROW()-ROWS(Table1[])))</f>
        <v>NA</v>
      </c>
    </row>
    <row r="1711" spans="1:15" x14ac:dyDescent="0.25">
      <c r="A1711" cm="1">
        <f t="array" ref="A1711">IF(ROW()&lt;=ROWS(Table1[]), INDEX(Table1[SurveyNo], ROW()), INDEX(Table2[SurveyNo], ROW()-ROWS(Table1[])))</f>
        <v>3</v>
      </c>
      <c r="B1711" s="23" cm="1">
        <f t="array" ref="B1711">IF(ROW()&lt;=ROWS(Table1[]), INDEX(Table1[Date], ROW()), INDEX(Table2[Date], ROW()-ROWS(Table1[])))</f>
        <v>45721</v>
      </c>
      <c r="C1711" cm="1">
        <f t="array" ref="C1711">IF(ROW()&lt;=ROWS(Table1[]), INDEX(Table1[SampleID], ROW()), INDEX(Table2[SampleID], ROW()-ROWS(Table1[])))</f>
        <v>0</v>
      </c>
      <c r="D1711" t="str" cm="1">
        <f t="array" ref="D1711">IF(ROW()&lt;=ROWS(Table1[]), INDEX(Table1[Survey], ROW()), INDEX(Table2[Survey], ROW()-ROWS(Table1[])))</f>
        <v>Bay Study</v>
      </c>
      <c r="E1711" cm="1">
        <f t="array" ref="E1711">IF(ROW()&lt;=ROWS(Table1[]), INDEX(Table1[Station Code], ROW()), INDEX(Table2[Station], ROW()-ROWS(Table1[])))</f>
        <v>346</v>
      </c>
      <c r="F1711" t="str" cm="1">
        <f t="array" ref="F1711">IF(ROW()&lt;=ROWS(Table1[]), INDEX(Table1[Region], ROW()), INDEX(Table2[Region], ROW()-ROWS(Table1[])))</f>
        <v>Far West</v>
      </c>
      <c r="G1711" cm="1">
        <f t="array" ref="G1711">IF(ROW()&lt;=ROWS(Table1[]), INDEX(Table1[Subregion], ROW()), INDEX(Table2[Subregion], ROW()-ROWS(Table1[])))</f>
        <v>0</v>
      </c>
      <c r="H1711" t="str" cm="1">
        <f t="array" ref="H1711">IF(ROW()&lt;=ROWS(Table1[]), INDEX(Table1[Stratum], ROW()), INDEX(Table2[Stratum], ROW()-ROWS(Table1[])))</f>
        <v>Western Delta</v>
      </c>
      <c r="I1711" cm="1">
        <f t="array" ref="I1711">IF(ROW()&lt;=ROWS(Table1[]), INDEX(Table1[Fork Length], ROW()), INDEX(Table2[Length], ROW()-ROWS(Table1[])))</f>
        <v>87</v>
      </c>
      <c r="J1711" cm="1">
        <f t="array" ref="J1711">IF(ROW()&lt;=ROWS(Table1[]), INDEX(Table1[Catch], ROW()), INDEX(Table2[Frequency], ROW()-ROWS(Table1[])))</f>
        <v>1</v>
      </c>
      <c r="K1711" t="str" cm="1">
        <f t="array" ref="K1711">IF(ROW()&lt;=ROWS(Table1[]), INDEX(Table1[Life Stage], ROW()), INDEX(Table2[Life Stage], ROW()-ROWS(Table1[])))</f>
        <v>Adult</v>
      </c>
      <c r="L1711" s="50" cm="1">
        <f t="array" ref="L1711">IF(ROW()&lt;=ROWS(Table1[]), INDEX(Table1[SalvageSum], ROW()), INDEX(Table2[SalvageSum], ROW()-ROWS(Table1[])))</f>
        <v>0</v>
      </c>
      <c r="M1711" s="50" cm="1">
        <f t="array" ref="M1711">IF(ROW()&lt;=ROWS(Table1[]), INDEX(Table1[ExpSalv], ROW()), INDEX(Table2[ExpSalv], ROW()-ROWS(Table1[])))</f>
        <v>0</v>
      </c>
      <c r="N1711" t="str" cm="1">
        <f t="array" ref="N1711">IF(ROW()&lt;=ROWS(Table1[]), INDEX(Table1[Agency], ROW()), INDEX(Table2[Agency], ROW()-ROWS(Table1[])))</f>
        <v>CDFW</v>
      </c>
      <c r="O1711" t="str" cm="1">
        <f t="array" ref="O1711">IF(ROW()&lt;=ROWS(Table1[]), INDEX(Table1[Notes], ROW()), INDEX(Table2[Comments], ROW()-ROWS(Table1[])))</f>
        <v>NA</v>
      </c>
    </row>
    <row r="1712" spans="1:15" x14ac:dyDescent="0.25">
      <c r="A1712" cm="1">
        <f t="array" ref="A1712">IF(ROW()&lt;=ROWS(Table1[]), INDEX(Table1[SurveyNo], ROW()), INDEX(Table2[SurveyNo], ROW()-ROWS(Table1[])))</f>
        <v>3</v>
      </c>
      <c r="B1712" s="23" cm="1">
        <f t="array" ref="B1712">IF(ROW()&lt;=ROWS(Table1[]), INDEX(Table1[Date], ROW()), INDEX(Table2[Date], ROW()-ROWS(Table1[])))</f>
        <v>45721</v>
      </c>
      <c r="C1712" cm="1">
        <f t="array" ref="C1712">IF(ROW()&lt;=ROWS(Table1[]), INDEX(Table1[SampleID], ROW()), INDEX(Table2[SampleID], ROW()-ROWS(Table1[])))</f>
        <v>0</v>
      </c>
      <c r="D1712" t="str" cm="1">
        <f t="array" ref="D1712">IF(ROW()&lt;=ROWS(Table1[]), INDEX(Table1[Survey], ROW()), INDEX(Table2[Survey], ROW()-ROWS(Table1[])))</f>
        <v>Bay Study</v>
      </c>
      <c r="E1712" cm="1">
        <f t="array" ref="E1712">IF(ROW()&lt;=ROWS(Table1[]), INDEX(Table1[Station Code], ROW()), INDEX(Table2[Station], ROW()-ROWS(Table1[])))</f>
        <v>346</v>
      </c>
      <c r="F1712" t="str" cm="1">
        <f t="array" ref="F1712">IF(ROW()&lt;=ROWS(Table1[]), INDEX(Table1[Region], ROW()), INDEX(Table2[Region], ROW()-ROWS(Table1[])))</f>
        <v>Far West</v>
      </c>
      <c r="G1712" cm="1">
        <f t="array" ref="G1712">IF(ROW()&lt;=ROWS(Table1[]), INDEX(Table1[Subregion], ROW()), INDEX(Table2[Subregion], ROW()-ROWS(Table1[])))</f>
        <v>0</v>
      </c>
      <c r="H1712" t="str" cm="1">
        <f t="array" ref="H1712">IF(ROW()&lt;=ROWS(Table1[]), INDEX(Table1[Stratum], ROW()), INDEX(Table2[Stratum], ROW()-ROWS(Table1[])))</f>
        <v>Western Delta</v>
      </c>
      <c r="I1712" cm="1">
        <f t="array" ref="I1712">IF(ROW()&lt;=ROWS(Table1[]), INDEX(Table1[Fork Length], ROW()), INDEX(Table2[Length], ROW()-ROWS(Table1[])))</f>
        <v>63</v>
      </c>
      <c r="J1712" cm="1">
        <f t="array" ref="J1712">IF(ROW()&lt;=ROWS(Table1[]), INDEX(Table1[Catch], ROW()), INDEX(Table2[Frequency], ROW()-ROWS(Table1[])))</f>
        <v>1</v>
      </c>
      <c r="K1712" t="str" cm="1">
        <f t="array" ref="K1712">IF(ROW()&lt;=ROWS(Table1[]), INDEX(Table1[Life Stage], ROW()), INDEX(Table2[Life Stage], ROW()-ROWS(Table1[])))</f>
        <v>Juvenile</v>
      </c>
      <c r="L1712" s="50" cm="1">
        <f t="array" ref="L1712">IF(ROW()&lt;=ROWS(Table1[]), INDEX(Table1[SalvageSum], ROW()), INDEX(Table2[SalvageSum], ROW()-ROWS(Table1[])))</f>
        <v>0</v>
      </c>
      <c r="M1712" s="50" cm="1">
        <f t="array" ref="M1712">IF(ROW()&lt;=ROWS(Table1[]), INDEX(Table1[ExpSalv], ROW()), INDEX(Table2[ExpSalv], ROW()-ROWS(Table1[])))</f>
        <v>0</v>
      </c>
      <c r="N1712" t="str" cm="1">
        <f t="array" ref="N1712">IF(ROW()&lt;=ROWS(Table1[]), INDEX(Table1[Agency], ROW()), INDEX(Table2[Agency], ROW()-ROWS(Table1[])))</f>
        <v>CDFW</v>
      </c>
      <c r="O1712" t="str" cm="1">
        <f t="array" ref="O1712">IF(ROW()&lt;=ROWS(Table1[]), INDEX(Table1[Notes], ROW()), INDEX(Table2[Comments], ROW()-ROWS(Table1[])))</f>
        <v>NA</v>
      </c>
    </row>
    <row r="1713" spans="1:15" x14ac:dyDescent="0.25">
      <c r="A1713" cm="1">
        <f t="array" ref="A1713">IF(ROW()&lt;=ROWS(Table1[]), INDEX(Table1[SurveyNo], ROW()), INDEX(Table2[SurveyNo], ROW()-ROWS(Table1[])))</f>
        <v>3</v>
      </c>
      <c r="B1713" s="23" cm="1">
        <f t="array" ref="B1713">IF(ROW()&lt;=ROWS(Table1[]), INDEX(Table1[Date], ROW()), INDEX(Table2[Date], ROW()-ROWS(Table1[])))</f>
        <v>45721</v>
      </c>
      <c r="C1713" cm="1">
        <f t="array" ref="C1713">IF(ROW()&lt;=ROWS(Table1[]), INDEX(Table1[SampleID], ROW()), INDEX(Table2[SampleID], ROW()-ROWS(Table1[])))</f>
        <v>0</v>
      </c>
      <c r="D1713" t="str" cm="1">
        <f t="array" ref="D1713">IF(ROW()&lt;=ROWS(Table1[]), INDEX(Table1[Survey], ROW()), INDEX(Table2[Survey], ROW()-ROWS(Table1[])))</f>
        <v>Bay Study</v>
      </c>
      <c r="E1713" cm="1">
        <f t="array" ref="E1713">IF(ROW()&lt;=ROWS(Table1[]), INDEX(Table1[Station Code], ROW()), INDEX(Table2[Station], ROW()-ROWS(Table1[])))</f>
        <v>345</v>
      </c>
      <c r="F1713" t="str" cm="1">
        <f t="array" ref="F1713">IF(ROW()&lt;=ROWS(Table1[]), INDEX(Table1[Region], ROW()), INDEX(Table2[Region], ROW()-ROWS(Table1[])))</f>
        <v>Bay</v>
      </c>
      <c r="G1713" cm="1">
        <f t="array" ref="G1713">IF(ROW()&lt;=ROWS(Table1[]), INDEX(Table1[Subregion], ROW()), INDEX(Table2[Subregion], ROW()-ROWS(Table1[])))</f>
        <v>0</v>
      </c>
      <c r="H1713" t="str" cm="1">
        <f t="array" ref="H1713">IF(ROW()&lt;=ROWS(Table1[]), INDEX(Table1[Stratum], ROW()), INDEX(Table2[Stratum], ROW()-ROWS(Table1[])))</f>
        <v>Bay</v>
      </c>
      <c r="I1713" cm="1">
        <f t="array" ref="I1713">IF(ROW()&lt;=ROWS(Table1[]), INDEX(Table1[Fork Length], ROW()), INDEX(Table2[Length], ROW()-ROWS(Table1[])))</f>
        <v>74</v>
      </c>
      <c r="J1713" cm="1">
        <f t="array" ref="J1713">IF(ROW()&lt;=ROWS(Table1[]), INDEX(Table1[Catch], ROW()), INDEX(Table2[Frequency], ROW()-ROWS(Table1[])))</f>
        <v>1</v>
      </c>
      <c r="K1713" t="str" cm="1">
        <f t="array" ref="K1713">IF(ROW()&lt;=ROWS(Table1[]), INDEX(Table1[Life Stage], ROW()), INDEX(Table2[Life Stage], ROW()-ROWS(Table1[])))</f>
        <v>Juvenile</v>
      </c>
      <c r="L1713" s="50" cm="1">
        <f t="array" ref="L1713">IF(ROW()&lt;=ROWS(Table1[]), INDEX(Table1[SalvageSum], ROW()), INDEX(Table2[SalvageSum], ROW()-ROWS(Table1[])))</f>
        <v>0</v>
      </c>
      <c r="M1713" s="50" cm="1">
        <f t="array" ref="M1713">IF(ROW()&lt;=ROWS(Table1[]), INDEX(Table1[ExpSalv], ROW()), INDEX(Table2[ExpSalv], ROW()-ROWS(Table1[])))</f>
        <v>0</v>
      </c>
      <c r="N1713" t="str" cm="1">
        <f t="array" ref="N1713">IF(ROW()&lt;=ROWS(Table1[]), INDEX(Table1[Agency], ROW()), INDEX(Table2[Agency], ROW()-ROWS(Table1[])))</f>
        <v>CDFW</v>
      </c>
      <c r="O1713" t="str" cm="1">
        <f t="array" ref="O1713">IF(ROW()&lt;=ROWS(Table1[]), INDEX(Table1[Notes], ROW()), INDEX(Table2[Comments], ROW()-ROWS(Table1[])))</f>
        <v>NA</v>
      </c>
    </row>
    <row r="1714" spans="1:15" x14ac:dyDescent="0.25">
      <c r="A1714" cm="1">
        <f t="array" ref="A1714">IF(ROW()&lt;=ROWS(Table1[]), INDEX(Table1[SurveyNo], ROW()), INDEX(Table2[SurveyNo], ROW()-ROWS(Table1[])))</f>
        <v>3</v>
      </c>
      <c r="B1714" s="23" cm="1">
        <f t="array" ref="B1714">IF(ROW()&lt;=ROWS(Table1[]), INDEX(Table1[Date], ROW()), INDEX(Table2[Date], ROW()-ROWS(Table1[])))</f>
        <v>45721</v>
      </c>
      <c r="C1714" cm="1">
        <f t="array" ref="C1714">IF(ROW()&lt;=ROWS(Table1[]), INDEX(Table1[SampleID], ROW()), INDEX(Table2[SampleID], ROW()-ROWS(Table1[])))</f>
        <v>0</v>
      </c>
      <c r="D1714" t="str" cm="1">
        <f t="array" ref="D1714">IF(ROW()&lt;=ROWS(Table1[]), INDEX(Table1[Survey], ROW()), INDEX(Table2[Survey], ROW()-ROWS(Table1[])))</f>
        <v>Bay Study</v>
      </c>
      <c r="E1714" cm="1">
        <f t="array" ref="E1714">IF(ROW()&lt;=ROWS(Table1[]), INDEX(Table1[Station Code], ROW()), INDEX(Table2[Station], ROW()-ROWS(Table1[])))</f>
        <v>325</v>
      </c>
      <c r="F1714" t="str" cm="1">
        <f t="array" ref="F1714">IF(ROW()&lt;=ROWS(Table1[]), INDEX(Table1[Region], ROW()), INDEX(Table2[Region], ROW()-ROWS(Table1[])))</f>
        <v>Bay</v>
      </c>
      <c r="G1714" cm="1">
        <f t="array" ref="G1714">IF(ROW()&lt;=ROWS(Table1[]), INDEX(Table1[Subregion], ROW()), INDEX(Table2[Subregion], ROW()-ROWS(Table1[])))</f>
        <v>0</v>
      </c>
      <c r="H1714" t="str" cm="1">
        <f t="array" ref="H1714">IF(ROW()&lt;=ROWS(Table1[]), INDEX(Table1[Stratum], ROW()), INDEX(Table2[Stratum], ROW()-ROWS(Table1[])))</f>
        <v>Bay</v>
      </c>
      <c r="I1714" cm="1">
        <f t="array" ref="I1714">IF(ROW()&lt;=ROWS(Table1[]), INDEX(Table1[Fork Length], ROW()), INDEX(Table2[Length], ROW()-ROWS(Table1[])))</f>
        <v>80</v>
      </c>
      <c r="J1714" cm="1">
        <f t="array" ref="J1714">IF(ROW()&lt;=ROWS(Table1[]), INDEX(Table1[Catch], ROW()), INDEX(Table2[Frequency], ROW()-ROWS(Table1[])))</f>
        <v>1</v>
      </c>
      <c r="K1714" t="str" cm="1">
        <f t="array" ref="K1714">IF(ROW()&lt;=ROWS(Table1[]), INDEX(Table1[Life Stage], ROW()), INDEX(Table2[Life Stage], ROW()-ROWS(Table1[])))</f>
        <v>Juvenile</v>
      </c>
      <c r="L1714" s="50" cm="1">
        <f t="array" ref="L1714">IF(ROW()&lt;=ROWS(Table1[]), INDEX(Table1[SalvageSum], ROW()), INDEX(Table2[SalvageSum], ROW()-ROWS(Table1[])))</f>
        <v>0</v>
      </c>
      <c r="M1714" s="50" cm="1">
        <f t="array" ref="M1714">IF(ROW()&lt;=ROWS(Table1[]), INDEX(Table1[ExpSalv], ROW()), INDEX(Table2[ExpSalv], ROW()-ROWS(Table1[])))</f>
        <v>0</v>
      </c>
      <c r="N1714" t="str" cm="1">
        <f t="array" ref="N1714">IF(ROW()&lt;=ROWS(Table1[]), INDEX(Table1[Agency], ROW()), INDEX(Table2[Agency], ROW()-ROWS(Table1[])))</f>
        <v>CDFW</v>
      </c>
      <c r="O1714" t="str" cm="1">
        <f t="array" ref="O1714">IF(ROW()&lt;=ROWS(Table1[]), INDEX(Table1[Notes], ROW()), INDEX(Table2[Comments], ROW()-ROWS(Table1[])))</f>
        <v>NA</v>
      </c>
    </row>
    <row r="1715" spans="1:15" x14ac:dyDescent="0.25">
      <c r="A1715" cm="1">
        <f t="array" ref="A1715">IF(ROW()&lt;=ROWS(Table1[]), INDEX(Table1[SurveyNo], ROW()), INDEX(Table2[SurveyNo], ROW()-ROWS(Table1[])))</f>
        <v>3</v>
      </c>
      <c r="B1715" s="23" cm="1">
        <f t="array" ref="B1715">IF(ROW()&lt;=ROWS(Table1[]), INDEX(Table1[Date], ROW()), INDEX(Table2[Date], ROW()-ROWS(Table1[])))</f>
        <v>45721</v>
      </c>
      <c r="C1715" cm="1">
        <f t="array" ref="C1715">IF(ROW()&lt;=ROWS(Table1[]), INDEX(Table1[SampleID], ROW()), INDEX(Table2[SampleID], ROW()-ROWS(Table1[])))</f>
        <v>0</v>
      </c>
      <c r="D1715" t="str" cm="1">
        <f t="array" ref="D1715">IF(ROW()&lt;=ROWS(Table1[]), INDEX(Table1[Survey], ROW()), INDEX(Table2[Survey], ROW()-ROWS(Table1[])))</f>
        <v>Bay Study</v>
      </c>
      <c r="E1715" cm="1">
        <f t="array" ref="E1715">IF(ROW()&lt;=ROWS(Table1[]), INDEX(Table1[Station Code], ROW()), INDEX(Table2[Station], ROW()-ROWS(Table1[])))</f>
        <v>325</v>
      </c>
      <c r="F1715" t="str" cm="1">
        <f t="array" ref="F1715">IF(ROW()&lt;=ROWS(Table1[]), INDEX(Table1[Region], ROW()), INDEX(Table2[Region], ROW()-ROWS(Table1[])))</f>
        <v>Bay</v>
      </c>
      <c r="G1715" cm="1">
        <f t="array" ref="G1715">IF(ROW()&lt;=ROWS(Table1[]), INDEX(Table1[Subregion], ROW()), INDEX(Table2[Subregion], ROW()-ROWS(Table1[])))</f>
        <v>0</v>
      </c>
      <c r="H1715" t="str" cm="1">
        <f t="array" ref="H1715">IF(ROW()&lt;=ROWS(Table1[]), INDEX(Table1[Stratum], ROW()), INDEX(Table2[Stratum], ROW()-ROWS(Table1[])))</f>
        <v>Bay</v>
      </c>
      <c r="I1715" cm="1">
        <f t="array" ref="I1715">IF(ROW()&lt;=ROWS(Table1[]), INDEX(Table1[Fork Length], ROW()), INDEX(Table2[Length], ROW()-ROWS(Table1[])))</f>
        <v>77</v>
      </c>
      <c r="J1715" cm="1">
        <f t="array" ref="J1715">IF(ROW()&lt;=ROWS(Table1[]), INDEX(Table1[Catch], ROW()), INDEX(Table2[Frequency], ROW()-ROWS(Table1[])))</f>
        <v>1</v>
      </c>
      <c r="K1715" t="str" cm="1">
        <f t="array" ref="K1715">IF(ROW()&lt;=ROWS(Table1[]), INDEX(Table1[Life Stage], ROW()), INDEX(Table2[Life Stage], ROW()-ROWS(Table1[])))</f>
        <v>Juvenile</v>
      </c>
      <c r="L1715" s="50" cm="1">
        <f t="array" ref="L1715">IF(ROW()&lt;=ROWS(Table1[]), INDEX(Table1[SalvageSum], ROW()), INDEX(Table2[SalvageSum], ROW()-ROWS(Table1[])))</f>
        <v>0</v>
      </c>
      <c r="M1715" s="50" cm="1">
        <f t="array" ref="M1715">IF(ROW()&lt;=ROWS(Table1[]), INDEX(Table1[ExpSalv], ROW()), INDEX(Table2[ExpSalv], ROW()-ROWS(Table1[])))</f>
        <v>0</v>
      </c>
      <c r="N1715" t="str" cm="1">
        <f t="array" ref="N1715">IF(ROW()&lt;=ROWS(Table1[]), INDEX(Table1[Agency], ROW()), INDEX(Table2[Agency], ROW()-ROWS(Table1[])))</f>
        <v>CDFW</v>
      </c>
      <c r="O1715" t="str" cm="1">
        <f t="array" ref="O1715">IF(ROW()&lt;=ROWS(Table1[]), INDEX(Table1[Notes], ROW()), INDEX(Table2[Comments], ROW()-ROWS(Table1[])))</f>
        <v>NA</v>
      </c>
    </row>
    <row r="1716" spans="1:15" x14ac:dyDescent="0.25">
      <c r="A1716" cm="1">
        <f t="array" ref="A1716">IF(ROW()&lt;=ROWS(Table1[]), INDEX(Table1[SurveyNo], ROW()), INDEX(Table2[SurveyNo], ROW()-ROWS(Table1[])))</f>
        <v>3</v>
      </c>
      <c r="B1716" s="23" cm="1">
        <f t="array" ref="B1716">IF(ROW()&lt;=ROWS(Table1[]), INDEX(Table1[Date], ROW()), INDEX(Table2[Date], ROW()-ROWS(Table1[])))</f>
        <v>45721</v>
      </c>
      <c r="C1716" cm="1">
        <f t="array" ref="C1716">IF(ROW()&lt;=ROWS(Table1[]), INDEX(Table1[SampleID], ROW()), INDEX(Table2[SampleID], ROW()-ROWS(Table1[])))</f>
        <v>0</v>
      </c>
      <c r="D1716" t="str" cm="1">
        <f t="array" ref="D1716">IF(ROW()&lt;=ROWS(Table1[]), INDEX(Table1[Survey], ROW()), INDEX(Table2[Survey], ROW()-ROWS(Table1[])))</f>
        <v>Bay Study</v>
      </c>
      <c r="E1716" cm="1">
        <f t="array" ref="E1716">IF(ROW()&lt;=ROWS(Table1[]), INDEX(Table1[Station Code], ROW()), INDEX(Table2[Station], ROW()-ROWS(Table1[])))</f>
        <v>325</v>
      </c>
      <c r="F1716" t="str" cm="1">
        <f t="array" ref="F1716">IF(ROW()&lt;=ROWS(Table1[]), INDEX(Table1[Region], ROW()), INDEX(Table2[Region], ROW()-ROWS(Table1[])))</f>
        <v>Bay</v>
      </c>
      <c r="G1716" cm="1">
        <f t="array" ref="G1716">IF(ROW()&lt;=ROWS(Table1[]), INDEX(Table1[Subregion], ROW()), INDEX(Table2[Subregion], ROW()-ROWS(Table1[])))</f>
        <v>0</v>
      </c>
      <c r="H1716" t="str" cm="1">
        <f t="array" ref="H1716">IF(ROW()&lt;=ROWS(Table1[]), INDEX(Table1[Stratum], ROW()), INDEX(Table2[Stratum], ROW()-ROWS(Table1[])))</f>
        <v>Bay</v>
      </c>
      <c r="I1716" cm="1">
        <f t="array" ref="I1716">IF(ROW()&lt;=ROWS(Table1[]), INDEX(Table1[Fork Length], ROW()), INDEX(Table2[Length], ROW()-ROWS(Table1[])))</f>
        <v>67</v>
      </c>
      <c r="J1716" cm="1">
        <f t="array" ref="J1716">IF(ROW()&lt;=ROWS(Table1[]), INDEX(Table1[Catch], ROW()), INDEX(Table2[Frequency], ROW()-ROWS(Table1[])))</f>
        <v>1</v>
      </c>
      <c r="K1716" t="str" cm="1">
        <f t="array" ref="K1716">IF(ROW()&lt;=ROWS(Table1[]), INDEX(Table1[Life Stage], ROW()), INDEX(Table2[Life Stage], ROW()-ROWS(Table1[])))</f>
        <v>Juvenile</v>
      </c>
      <c r="L1716" s="50" cm="1">
        <f t="array" ref="L1716">IF(ROW()&lt;=ROWS(Table1[]), INDEX(Table1[SalvageSum], ROW()), INDEX(Table2[SalvageSum], ROW()-ROWS(Table1[])))</f>
        <v>0</v>
      </c>
      <c r="M1716" s="50" cm="1">
        <f t="array" ref="M1716">IF(ROW()&lt;=ROWS(Table1[]), INDEX(Table1[ExpSalv], ROW()), INDEX(Table2[ExpSalv], ROW()-ROWS(Table1[])))</f>
        <v>0</v>
      </c>
      <c r="N1716" t="str" cm="1">
        <f t="array" ref="N1716">IF(ROW()&lt;=ROWS(Table1[]), INDEX(Table1[Agency], ROW()), INDEX(Table2[Agency], ROW()-ROWS(Table1[])))</f>
        <v>CDFW</v>
      </c>
      <c r="O1716" t="str" cm="1">
        <f t="array" ref="O1716">IF(ROW()&lt;=ROWS(Table1[]), INDEX(Table1[Notes], ROW()), INDEX(Table2[Comments], ROW()-ROWS(Table1[])))</f>
        <v>NA</v>
      </c>
    </row>
    <row r="1717" spans="1:15" x14ac:dyDescent="0.25">
      <c r="A1717" cm="1">
        <f t="array" ref="A1717">IF(ROW()&lt;=ROWS(Table1[]), INDEX(Table1[SurveyNo], ROW()), INDEX(Table2[SurveyNo], ROW()-ROWS(Table1[])))</f>
        <v>3</v>
      </c>
      <c r="B1717" s="23" cm="1">
        <f t="array" ref="B1717">IF(ROW()&lt;=ROWS(Table1[]), INDEX(Table1[Date], ROW()), INDEX(Table2[Date], ROW()-ROWS(Table1[])))</f>
        <v>45721</v>
      </c>
      <c r="C1717" cm="1">
        <f t="array" ref="C1717">IF(ROW()&lt;=ROWS(Table1[]), INDEX(Table1[SampleID], ROW()), INDEX(Table2[SampleID], ROW()-ROWS(Table1[])))</f>
        <v>0</v>
      </c>
      <c r="D1717" t="str" cm="1">
        <f t="array" ref="D1717">IF(ROW()&lt;=ROWS(Table1[]), INDEX(Table1[Survey], ROW()), INDEX(Table2[Survey], ROW()-ROWS(Table1[])))</f>
        <v>Bay Study</v>
      </c>
      <c r="E1717" cm="1">
        <f t="array" ref="E1717">IF(ROW()&lt;=ROWS(Table1[]), INDEX(Table1[Station Code], ROW()), INDEX(Table2[Station], ROW()-ROWS(Table1[])))</f>
        <v>325</v>
      </c>
      <c r="F1717" t="str" cm="1">
        <f t="array" ref="F1717">IF(ROW()&lt;=ROWS(Table1[]), INDEX(Table1[Region], ROW()), INDEX(Table2[Region], ROW()-ROWS(Table1[])))</f>
        <v>Bay</v>
      </c>
      <c r="G1717" cm="1">
        <f t="array" ref="G1717">IF(ROW()&lt;=ROWS(Table1[]), INDEX(Table1[Subregion], ROW()), INDEX(Table2[Subregion], ROW()-ROWS(Table1[])))</f>
        <v>0</v>
      </c>
      <c r="H1717" t="str" cm="1">
        <f t="array" ref="H1717">IF(ROW()&lt;=ROWS(Table1[]), INDEX(Table1[Stratum], ROW()), INDEX(Table2[Stratum], ROW()-ROWS(Table1[])))</f>
        <v>Bay</v>
      </c>
      <c r="I1717" cm="1">
        <f t="array" ref="I1717">IF(ROW()&lt;=ROWS(Table1[]), INDEX(Table1[Fork Length], ROW()), INDEX(Table2[Length], ROW()-ROWS(Table1[])))</f>
        <v>66</v>
      </c>
      <c r="J1717" cm="1">
        <f t="array" ref="J1717">IF(ROW()&lt;=ROWS(Table1[]), INDEX(Table1[Catch], ROW()), INDEX(Table2[Frequency], ROW()-ROWS(Table1[])))</f>
        <v>1</v>
      </c>
      <c r="K1717" t="str" cm="1">
        <f t="array" ref="K1717">IF(ROW()&lt;=ROWS(Table1[]), INDEX(Table1[Life Stage], ROW()), INDEX(Table2[Life Stage], ROW()-ROWS(Table1[])))</f>
        <v>Juvenile</v>
      </c>
      <c r="L1717" s="50" cm="1">
        <f t="array" ref="L1717">IF(ROW()&lt;=ROWS(Table1[]), INDEX(Table1[SalvageSum], ROW()), INDEX(Table2[SalvageSum], ROW()-ROWS(Table1[])))</f>
        <v>0</v>
      </c>
      <c r="M1717" s="50" cm="1">
        <f t="array" ref="M1717">IF(ROW()&lt;=ROWS(Table1[]), INDEX(Table1[ExpSalv], ROW()), INDEX(Table2[ExpSalv], ROW()-ROWS(Table1[])))</f>
        <v>0</v>
      </c>
      <c r="N1717" t="str" cm="1">
        <f t="array" ref="N1717">IF(ROW()&lt;=ROWS(Table1[]), INDEX(Table1[Agency], ROW()), INDEX(Table2[Agency], ROW()-ROWS(Table1[])))</f>
        <v>CDFW</v>
      </c>
      <c r="O1717" t="str" cm="1">
        <f t="array" ref="O1717">IF(ROW()&lt;=ROWS(Table1[]), INDEX(Table1[Notes], ROW()), INDEX(Table2[Comments], ROW()-ROWS(Table1[])))</f>
        <v>NA</v>
      </c>
    </row>
    <row r="1718" spans="1:15" x14ac:dyDescent="0.25">
      <c r="A1718" cm="1">
        <f t="array" ref="A1718">IF(ROW()&lt;=ROWS(Table1[]), INDEX(Table1[SurveyNo], ROW()), INDEX(Table2[SurveyNo], ROW()-ROWS(Table1[])))</f>
        <v>3</v>
      </c>
      <c r="B1718" s="23" cm="1">
        <f t="array" ref="B1718">IF(ROW()&lt;=ROWS(Table1[]), INDEX(Table1[Date], ROW()), INDEX(Table2[Date], ROW()-ROWS(Table1[])))</f>
        <v>45721</v>
      </c>
      <c r="C1718" cm="1">
        <f t="array" ref="C1718">IF(ROW()&lt;=ROWS(Table1[]), INDEX(Table1[SampleID], ROW()), INDEX(Table2[SampleID], ROW()-ROWS(Table1[])))</f>
        <v>0</v>
      </c>
      <c r="D1718" t="str" cm="1">
        <f t="array" ref="D1718">IF(ROW()&lt;=ROWS(Table1[]), INDEX(Table1[Survey], ROW()), INDEX(Table2[Survey], ROW()-ROWS(Table1[])))</f>
        <v>Bay Study</v>
      </c>
      <c r="E1718" cm="1">
        <f t="array" ref="E1718">IF(ROW()&lt;=ROWS(Table1[]), INDEX(Table1[Station Code], ROW()), INDEX(Table2[Station], ROW()-ROWS(Table1[])))</f>
        <v>322</v>
      </c>
      <c r="F1718" t="str" cm="1">
        <f t="array" ref="F1718">IF(ROW()&lt;=ROWS(Table1[]), INDEX(Table1[Region], ROW()), INDEX(Table2[Region], ROW()-ROWS(Table1[])))</f>
        <v>Bay</v>
      </c>
      <c r="G1718" cm="1">
        <f t="array" ref="G1718">IF(ROW()&lt;=ROWS(Table1[]), INDEX(Table1[Subregion], ROW()), INDEX(Table2[Subregion], ROW()-ROWS(Table1[])))</f>
        <v>0</v>
      </c>
      <c r="H1718" t="str" cm="1">
        <f t="array" ref="H1718">IF(ROW()&lt;=ROWS(Table1[]), INDEX(Table1[Stratum], ROW()), INDEX(Table2[Stratum], ROW()-ROWS(Table1[])))</f>
        <v>Bay</v>
      </c>
      <c r="I1718" cm="1">
        <f t="array" ref="I1718">IF(ROW()&lt;=ROWS(Table1[]), INDEX(Table1[Fork Length], ROW()), INDEX(Table2[Length], ROW()-ROWS(Table1[])))</f>
        <v>79</v>
      </c>
      <c r="J1718" cm="1">
        <f t="array" ref="J1718">IF(ROW()&lt;=ROWS(Table1[]), INDEX(Table1[Catch], ROW()), INDEX(Table2[Frequency], ROW()-ROWS(Table1[])))</f>
        <v>1</v>
      </c>
      <c r="K1718" t="str" cm="1">
        <f t="array" ref="K1718">IF(ROW()&lt;=ROWS(Table1[]), INDEX(Table1[Life Stage], ROW()), INDEX(Table2[Life Stage], ROW()-ROWS(Table1[])))</f>
        <v>Juvenile</v>
      </c>
      <c r="L1718" s="50" cm="1">
        <f t="array" ref="L1718">IF(ROW()&lt;=ROWS(Table1[]), INDEX(Table1[SalvageSum], ROW()), INDEX(Table2[SalvageSum], ROW()-ROWS(Table1[])))</f>
        <v>0</v>
      </c>
      <c r="M1718" s="50" cm="1">
        <f t="array" ref="M1718">IF(ROW()&lt;=ROWS(Table1[]), INDEX(Table1[ExpSalv], ROW()), INDEX(Table2[ExpSalv], ROW()-ROWS(Table1[])))</f>
        <v>0</v>
      </c>
      <c r="N1718" t="str" cm="1">
        <f t="array" ref="N1718">IF(ROW()&lt;=ROWS(Table1[]), INDEX(Table1[Agency], ROW()), INDEX(Table2[Agency], ROW()-ROWS(Table1[])))</f>
        <v>CDFW</v>
      </c>
      <c r="O1718" t="str" cm="1">
        <f t="array" ref="O1718">IF(ROW()&lt;=ROWS(Table1[]), INDEX(Table1[Notes], ROW()), INDEX(Table2[Comments], ROW()-ROWS(Table1[])))</f>
        <v>NA</v>
      </c>
    </row>
    <row r="1719" spans="1:15" x14ac:dyDescent="0.25">
      <c r="A1719" cm="1">
        <f t="array" ref="A1719">IF(ROW()&lt;=ROWS(Table1[]), INDEX(Table1[SurveyNo], ROW()), INDEX(Table2[SurveyNo], ROW()-ROWS(Table1[])))</f>
        <v>3</v>
      </c>
      <c r="B1719" s="23" cm="1">
        <f t="array" ref="B1719">IF(ROW()&lt;=ROWS(Table1[]), INDEX(Table1[Date], ROW()), INDEX(Table2[Date], ROW()-ROWS(Table1[])))</f>
        <v>45721</v>
      </c>
      <c r="C1719" cm="1">
        <f t="array" ref="C1719">IF(ROW()&lt;=ROWS(Table1[]), INDEX(Table1[SampleID], ROW()), INDEX(Table2[SampleID], ROW()-ROWS(Table1[])))</f>
        <v>0</v>
      </c>
      <c r="D1719" t="str" cm="1">
        <f t="array" ref="D1719">IF(ROW()&lt;=ROWS(Table1[]), INDEX(Table1[Survey], ROW()), INDEX(Table2[Survey], ROW()-ROWS(Table1[])))</f>
        <v>Bay Study</v>
      </c>
      <c r="E1719" cm="1">
        <f t="array" ref="E1719">IF(ROW()&lt;=ROWS(Table1[]), INDEX(Table1[Station Code], ROW()), INDEX(Table2[Station], ROW()-ROWS(Table1[])))</f>
        <v>322</v>
      </c>
      <c r="F1719" t="str" cm="1">
        <f t="array" ref="F1719">IF(ROW()&lt;=ROWS(Table1[]), INDEX(Table1[Region], ROW()), INDEX(Table2[Region], ROW()-ROWS(Table1[])))</f>
        <v>Bay</v>
      </c>
      <c r="G1719" cm="1">
        <f t="array" ref="G1719">IF(ROW()&lt;=ROWS(Table1[]), INDEX(Table1[Subregion], ROW()), INDEX(Table2[Subregion], ROW()-ROWS(Table1[])))</f>
        <v>0</v>
      </c>
      <c r="H1719" t="str" cm="1">
        <f t="array" ref="H1719">IF(ROW()&lt;=ROWS(Table1[]), INDEX(Table1[Stratum], ROW()), INDEX(Table2[Stratum], ROW()-ROWS(Table1[])))</f>
        <v>Bay</v>
      </c>
      <c r="I1719" cm="1">
        <f t="array" ref="I1719">IF(ROW()&lt;=ROWS(Table1[]), INDEX(Table1[Fork Length], ROW()), INDEX(Table2[Length], ROW()-ROWS(Table1[])))</f>
        <v>76</v>
      </c>
      <c r="J1719" cm="1">
        <f t="array" ref="J1719">IF(ROW()&lt;=ROWS(Table1[]), INDEX(Table1[Catch], ROW()), INDEX(Table2[Frequency], ROW()-ROWS(Table1[])))</f>
        <v>1</v>
      </c>
      <c r="K1719" t="str" cm="1">
        <f t="array" ref="K1719">IF(ROW()&lt;=ROWS(Table1[]), INDEX(Table1[Life Stage], ROW()), INDEX(Table2[Life Stage], ROW()-ROWS(Table1[])))</f>
        <v>Juvenile</v>
      </c>
      <c r="L1719" s="50" cm="1">
        <f t="array" ref="L1719">IF(ROW()&lt;=ROWS(Table1[]), INDEX(Table1[SalvageSum], ROW()), INDEX(Table2[SalvageSum], ROW()-ROWS(Table1[])))</f>
        <v>0</v>
      </c>
      <c r="M1719" s="50" cm="1">
        <f t="array" ref="M1719">IF(ROW()&lt;=ROWS(Table1[]), INDEX(Table1[ExpSalv], ROW()), INDEX(Table2[ExpSalv], ROW()-ROWS(Table1[])))</f>
        <v>0</v>
      </c>
      <c r="N1719" t="str" cm="1">
        <f t="array" ref="N1719">IF(ROW()&lt;=ROWS(Table1[]), INDEX(Table1[Agency], ROW()), INDEX(Table2[Agency], ROW()-ROWS(Table1[])))</f>
        <v>CDFW</v>
      </c>
      <c r="O1719" t="str" cm="1">
        <f t="array" ref="O1719">IF(ROW()&lt;=ROWS(Table1[]), INDEX(Table1[Notes], ROW()), INDEX(Table2[Comments], ROW()-ROWS(Table1[])))</f>
        <v>NA</v>
      </c>
    </row>
    <row r="1720" spans="1:15" x14ac:dyDescent="0.25">
      <c r="A1720" cm="1">
        <f t="array" ref="A1720">IF(ROW()&lt;=ROWS(Table1[]), INDEX(Table1[SurveyNo], ROW()), INDEX(Table2[SurveyNo], ROW()-ROWS(Table1[])))</f>
        <v>3</v>
      </c>
      <c r="B1720" s="23" cm="1">
        <f t="array" ref="B1720">IF(ROW()&lt;=ROWS(Table1[]), INDEX(Table1[Date], ROW()), INDEX(Table2[Date], ROW()-ROWS(Table1[])))</f>
        <v>45721</v>
      </c>
      <c r="C1720" cm="1">
        <f t="array" ref="C1720">IF(ROW()&lt;=ROWS(Table1[]), INDEX(Table1[SampleID], ROW()), INDEX(Table2[SampleID], ROW()-ROWS(Table1[])))</f>
        <v>0</v>
      </c>
      <c r="D1720" t="str" cm="1">
        <f t="array" ref="D1720">IF(ROW()&lt;=ROWS(Table1[]), INDEX(Table1[Survey], ROW()), INDEX(Table2[Survey], ROW()-ROWS(Table1[])))</f>
        <v>Bay Study</v>
      </c>
      <c r="E1720" cm="1">
        <f t="array" ref="E1720">IF(ROW()&lt;=ROWS(Table1[]), INDEX(Table1[Station Code], ROW()), INDEX(Table2[Station], ROW()-ROWS(Table1[])))</f>
        <v>321</v>
      </c>
      <c r="F1720" t="str" cm="1">
        <f t="array" ref="F1720">IF(ROW()&lt;=ROWS(Table1[]), INDEX(Table1[Region], ROW()), INDEX(Table2[Region], ROW()-ROWS(Table1[])))</f>
        <v>Bay</v>
      </c>
      <c r="G1720" cm="1">
        <f t="array" ref="G1720">IF(ROW()&lt;=ROWS(Table1[]), INDEX(Table1[Subregion], ROW()), INDEX(Table2[Subregion], ROW()-ROWS(Table1[])))</f>
        <v>0</v>
      </c>
      <c r="H1720" t="str" cm="1">
        <f t="array" ref="H1720">IF(ROW()&lt;=ROWS(Table1[]), INDEX(Table1[Stratum], ROW()), INDEX(Table2[Stratum], ROW()-ROWS(Table1[])))</f>
        <v>Bay</v>
      </c>
      <c r="I1720" cm="1">
        <f t="array" ref="I1720">IF(ROW()&lt;=ROWS(Table1[]), INDEX(Table1[Fork Length], ROW()), INDEX(Table2[Length], ROW()-ROWS(Table1[])))</f>
        <v>99</v>
      </c>
      <c r="J1720" cm="1">
        <f t="array" ref="J1720">IF(ROW()&lt;=ROWS(Table1[]), INDEX(Table1[Catch], ROW()), INDEX(Table2[Frequency], ROW()-ROWS(Table1[])))</f>
        <v>1</v>
      </c>
      <c r="K1720" t="str" cm="1">
        <f t="array" ref="K1720">IF(ROW()&lt;=ROWS(Table1[]), INDEX(Table1[Life Stage], ROW()), INDEX(Table2[Life Stage], ROW()-ROWS(Table1[])))</f>
        <v>Adult</v>
      </c>
      <c r="L1720" s="50" cm="1">
        <f t="array" ref="L1720">IF(ROW()&lt;=ROWS(Table1[]), INDEX(Table1[SalvageSum], ROW()), INDEX(Table2[SalvageSum], ROW()-ROWS(Table1[])))</f>
        <v>0</v>
      </c>
      <c r="M1720" s="50" cm="1">
        <f t="array" ref="M1720">IF(ROW()&lt;=ROWS(Table1[]), INDEX(Table1[ExpSalv], ROW()), INDEX(Table2[ExpSalv], ROW()-ROWS(Table1[])))</f>
        <v>0</v>
      </c>
      <c r="N1720" t="str" cm="1">
        <f t="array" ref="N1720">IF(ROW()&lt;=ROWS(Table1[]), INDEX(Table1[Agency], ROW()), INDEX(Table2[Agency], ROW()-ROWS(Table1[])))</f>
        <v>CDFW</v>
      </c>
      <c r="O1720" t="str" cm="1">
        <f t="array" ref="O1720">IF(ROW()&lt;=ROWS(Table1[]), INDEX(Table1[Notes], ROW()), INDEX(Table2[Comments], ROW()-ROWS(Table1[])))</f>
        <v>NA</v>
      </c>
    </row>
    <row r="1721" spans="1:15" x14ac:dyDescent="0.25">
      <c r="A1721" cm="1">
        <f t="array" ref="A1721">IF(ROW()&lt;=ROWS(Table1[]), INDEX(Table1[SurveyNo], ROW()), INDEX(Table2[SurveyNo], ROW()-ROWS(Table1[])))</f>
        <v>3</v>
      </c>
      <c r="B1721" s="23" cm="1">
        <f t="array" ref="B1721">IF(ROW()&lt;=ROWS(Table1[]), INDEX(Table1[Date], ROW()), INDEX(Table2[Date], ROW()-ROWS(Table1[])))</f>
        <v>45721</v>
      </c>
      <c r="C1721" cm="1">
        <f t="array" ref="C1721">IF(ROW()&lt;=ROWS(Table1[]), INDEX(Table1[SampleID], ROW()), INDEX(Table2[SampleID], ROW()-ROWS(Table1[])))</f>
        <v>0</v>
      </c>
      <c r="D1721" t="str" cm="1">
        <f t="array" ref="D1721">IF(ROW()&lt;=ROWS(Table1[]), INDEX(Table1[Survey], ROW()), INDEX(Table2[Survey], ROW()-ROWS(Table1[])))</f>
        <v>Bay Study</v>
      </c>
      <c r="E1721" cm="1">
        <f t="array" ref="E1721">IF(ROW()&lt;=ROWS(Table1[]), INDEX(Table1[Station Code], ROW()), INDEX(Table2[Station], ROW()-ROWS(Table1[])))</f>
        <v>321</v>
      </c>
      <c r="F1721" t="str" cm="1">
        <f t="array" ref="F1721">IF(ROW()&lt;=ROWS(Table1[]), INDEX(Table1[Region], ROW()), INDEX(Table2[Region], ROW()-ROWS(Table1[])))</f>
        <v>Bay</v>
      </c>
      <c r="G1721" cm="1">
        <f t="array" ref="G1721">IF(ROW()&lt;=ROWS(Table1[]), INDEX(Table1[Subregion], ROW()), INDEX(Table2[Subregion], ROW()-ROWS(Table1[])))</f>
        <v>0</v>
      </c>
      <c r="H1721" t="str" cm="1">
        <f t="array" ref="H1721">IF(ROW()&lt;=ROWS(Table1[]), INDEX(Table1[Stratum], ROW()), INDEX(Table2[Stratum], ROW()-ROWS(Table1[])))</f>
        <v>Bay</v>
      </c>
      <c r="I1721" cm="1">
        <f t="array" ref="I1721">IF(ROW()&lt;=ROWS(Table1[]), INDEX(Table1[Fork Length], ROW()), INDEX(Table2[Length], ROW()-ROWS(Table1[])))</f>
        <v>83</v>
      </c>
      <c r="J1721" cm="1">
        <f t="array" ref="J1721">IF(ROW()&lt;=ROWS(Table1[]), INDEX(Table1[Catch], ROW()), INDEX(Table2[Frequency], ROW()-ROWS(Table1[])))</f>
        <v>1</v>
      </c>
      <c r="K1721" t="str" cm="1">
        <f t="array" ref="K1721">IF(ROW()&lt;=ROWS(Table1[]), INDEX(Table1[Life Stage], ROW()), INDEX(Table2[Life Stage], ROW()-ROWS(Table1[])))</f>
        <v>Juvenile</v>
      </c>
      <c r="L1721" s="50" cm="1">
        <f t="array" ref="L1721">IF(ROW()&lt;=ROWS(Table1[]), INDEX(Table1[SalvageSum], ROW()), INDEX(Table2[SalvageSum], ROW()-ROWS(Table1[])))</f>
        <v>0</v>
      </c>
      <c r="M1721" s="50" cm="1">
        <f t="array" ref="M1721">IF(ROW()&lt;=ROWS(Table1[]), INDEX(Table1[ExpSalv], ROW()), INDEX(Table2[ExpSalv], ROW()-ROWS(Table1[])))</f>
        <v>0</v>
      </c>
      <c r="N1721" t="str" cm="1">
        <f t="array" ref="N1721">IF(ROW()&lt;=ROWS(Table1[]), INDEX(Table1[Agency], ROW()), INDEX(Table2[Agency], ROW()-ROWS(Table1[])))</f>
        <v>CDFW</v>
      </c>
      <c r="O1721" t="str" cm="1">
        <f t="array" ref="O1721">IF(ROW()&lt;=ROWS(Table1[]), INDEX(Table1[Notes], ROW()), INDEX(Table2[Comments], ROW()-ROWS(Table1[])))</f>
        <v>NA</v>
      </c>
    </row>
    <row r="1722" spans="1:15" x14ac:dyDescent="0.25">
      <c r="A1722" cm="1">
        <f t="array" ref="A1722">IF(ROW()&lt;=ROWS(Table1[]), INDEX(Table1[SurveyNo], ROW()), INDEX(Table2[SurveyNo], ROW()-ROWS(Table1[])))</f>
        <v>3</v>
      </c>
      <c r="B1722" s="23" cm="1">
        <f t="array" ref="B1722">IF(ROW()&lt;=ROWS(Table1[]), INDEX(Table1[Date], ROW()), INDEX(Table2[Date], ROW()-ROWS(Table1[])))</f>
        <v>45721</v>
      </c>
      <c r="C1722" cm="1">
        <f t="array" ref="C1722">IF(ROW()&lt;=ROWS(Table1[]), INDEX(Table1[SampleID], ROW()), INDEX(Table2[SampleID], ROW()-ROWS(Table1[])))</f>
        <v>0</v>
      </c>
      <c r="D1722" t="str" cm="1">
        <f t="array" ref="D1722">IF(ROW()&lt;=ROWS(Table1[]), INDEX(Table1[Survey], ROW()), INDEX(Table2[Survey], ROW()-ROWS(Table1[])))</f>
        <v>Bay Study</v>
      </c>
      <c r="E1722" cm="1">
        <f t="array" ref="E1722">IF(ROW()&lt;=ROWS(Table1[]), INDEX(Table1[Station Code], ROW()), INDEX(Table2[Station], ROW()-ROWS(Table1[])))</f>
        <v>320</v>
      </c>
      <c r="F1722" t="str" cm="1">
        <f t="array" ref="F1722">IF(ROW()&lt;=ROWS(Table1[]), INDEX(Table1[Region], ROW()), INDEX(Table2[Region], ROW()-ROWS(Table1[])))</f>
        <v>Far West</v>
      </c>
      <c r="G1722" cm="1">
        <f t="array" ref="G1722">IF(ROW()&lt;=ROWS(Table1[]), INDEX(Table1[Subregion], ROW()), INDEX(Table2[Subregion], ROW()-ROWS(Table1[])))</f>
        <v>0</v>
      </c>
      <c r="H1722" t="str" cm="1">
        <f t="array" ref="H1722">IF(ROW()&lt;=ROWS(Table1[]), INDEX(Table1[Stratum], ROW()), INDEX(Table2[Stratum], ROW()-ROWS(Table1[])))</f>
        <v>Western Delta</v>
      </c>
      <c r="I1722" cm="1">
        <f t="array" ref="I1722">IF(ROW()&lt;=ROWS(Table1[]), INDEX(Table1[Fork Length], ROW()), INDEX(Table2[Length], ROW()-ROWS(Table1[])))</f>
        <v>78</v>
      </c>
      <c r="J1722" cm="1">
        <f t="array" ref="J1722">IF(ROW()&lt;=ROWS(Table1[]), INDEX(Table1[Catch], ROW()), INDEX(Table2[Frequency], ROW()-ROWS(Table1[])))</f>
        <v>1</v>
      </c>
      <c r="K1722" t="str" cm="1">
        <f t="array" ref="K1722">IF(ROW()&lt;=ROWS(Table1[]), INDEX(Table1[Life Stage], ROW()), INDEX(Table2[Life Stage], ROW()-ROWS(Table1[])))</f>
        <v>Juvenile</v>
      </c>
      <c r="L1722" s="50" cm="1">
        <f t="array" ref="L1722">IF(ROW()&lt;=ROWS(Table1[]), INDEX(Table1[SalvageSum], ROW()), INDEX(Table2[SalvageSum], ROW()-ROWS(Table1[])))</f>
        <v>0</v>
      </c>
      <c r="M1722" s="50" cm="1">
        <f t="array" ref="M1722">IF(ROW()&lt;=ROWS(Table1[]), INDEX(Table1[ExpSalv], ROW()), INDEX(Table2[ExpSalv], ROW()-ROWS(Table1[])))</f>
        <v>0</v>
      </c>
      <c r="N1722" t="str" cm="1">
        <f t="array" ref="N1722">IF(ROW()&lt;=ROWS(Table1[]), INDEX(Table1[Agency], ROW()), INDEX(Table2[Agency], ROW()-ROWS(Table1[])))</f>
        <v>CDFW</v>
      </c>
      <c r="O1722" t="str" cm="1">
        <f t="array" ref="O1722">IF(ROW()&lt;=ROWS(Table1[]), INDEX(Table1[Notes], ROW()), INDEX(Table2[Comments], ROW()-ROWS(Table1[])))</f>
        <v>NA</v>
      </c>
    </row>
    <row r="1723" spans="1:15" x14ac:dyDescent="0.25">
      <c r="A1723" cm="1">
        <f t="array" ref="A1723">IF(ROW()&lt;=ROWS(Table1[]), INDEX(Table1[SurveyNo], ROW()), INDEX(Table2[SurveyNo], ROW()-ROWS(Table1[])))</f>
        <v>3</v>
      </c>
      <c r="B1723" s="23" cm="1">
        <f t="array" ref="B1723">IF(ROW()&lt;=ROWS(Table1[]), INDEX(Table1[Date], ROW()), INDEX(Table2[Date], ROW()-ROWS(Table1[])))</f>
        <v>45721</v>
      </c>
      <c r="C1723" cm="1">
        <f t="array" ref="C1723">IF(ROW()&lt;=ROWS(Table1[]), INDEX(Table1[SampleID], ROW()), INDEX(Table2[SampleID], ROW()-ROWS(Table1[])))</f>
        <v>0</v>
      </c>
      <c r="D1723" t="str" cm="1">
        <f t="array" ref="D1723">IF(ROW()&lt;=ROWS(Table1[]), INDEX(Table1[Survey], ROW()), INDEX(Table2[Survey], ROW()-ROWS(Table1[])))</f>
        <v>Bay Study</v>
      </c>
      <c r="E1723" cm="1">
        <f t="array" ref="E1723">IF(ROW()&lt;=ROWS(Table1[]), INDEX(Table1[Station Code], ROW()), INDEX(Table2[Station], ROW()-ROWS(Table1[])))</f>
        <v>320</v>
      </c>
      <c r="F1723" t="str" cm="1">
        <f t="array" ref="F1723">IF(ROW()&lt;=ROWS(Table1[]), INDEX(Table1[Region], ROW()), INDEX(Table2[Region], ROW()-ROWS(Table1[])))</f>
        <v>Far West</v>
      </c>
      <c r="G1723" cm="1">
        <f t="array" ref="G1723">IF(ROW()&lt;=ROWS(Table1[]), INDEX(Table1[Subregion], ROW()), INDEX(Table2[Subregion], ROW()-ROWS(Table1[])))</f>
        <v>0</v>
      </c>
      <c r="H1723" t="str" cm="1">
        <f t="array" ref="H1723">IF(ROW()&lt;=ROWS(Table1[]), INDEX(Table1[Stratum], ROW()), INDEX(Table2[Stratum], ROW()-ROWS(Table1[])))</f>
        <v>Western Delta</v>
      </c>
      <c r="I1723" cm="1">
        <f t="array" ref="I1723">IF(ROW()&lt;=ROWS(Table1[]), INDEX(Table1[Fork Length], ROW()), INDEX(Table2[Length], ROW()-ROWS(Table1[])))</f>
        <v>76</v>
      </c>
      <c r="J1723" cm="1">
        <f t="array" ref="J1723">IF(ROW()&lt;=ROWS(Table1[]), INDEX(Table1[Catch], ROW()), INDEX(Table2[Frequency], ROW()-ROWS(Table1[])))</f>
        <v>1</v>
      </c>
      <c r="K1723" t="str" cm="1">
        <f t="array" ref="K1723">IF(ROW()&lt;=ROWS(Table1[]), INDEX(Table1[Life Stage], ROW()), INDEX(Table2[Life Stage], ROW()-ROWS(Table1[])))</f>
        <v>Juvenile</v>
      </c>
      <c r="L1723" s="50" cm="1">
        <f t="array" ref="L1723">IF(ROW()&lt;=ROWS(Table1[]), INDEX(Table1[SalvageSum], ROW()), INDEX(Table2[SalvageSum], ROW()-ROWS(Table1[])))</f>
        <v>0</v>
      </c>
      <c r="M1723" s="50" cm="1">
        <f t="array" ref="M1723">IF(ROW()&lt;=ROWS(Table1[]), INDEX(Table1[ExpSalv], ROW()), INDEX(Table2[ExpSalv], ROW()-ROWS(Table1[])))</f>
        <v>0</v>
      </c>
      <c r="N1723" t="str" cm="1">
        <f t="array" ref="N1723">IF(ROW()&lt;=ROWS(Table1[]), INDEX(Table1[Agency], ROW()), INDEX(Table2[Agency], ROW()-ROWS(Table1[])))</f>
        <v>CDFW</v>
      </c>
      <c r="O1723" t="str" cm="1">
        <f t="array" ref="O1723">IF(ROW()&lt;=ROWS(Table1[]), INDEX(Table1[Notes], ROW()), INDEX(Table2[Comments], ROW()-ROWS(Table1[])))</f>
        <v>NA</v>
      </c>
    </row>
    <row r="1724" spans="1:15" x14ac:dyDescent="0.25">
      <c r="A1724" cm="1">
        <f t="array" ref="A1724">IF(ROW()&lt;=ROWS(Table1[]), INDEX(Table1[SurveyNo], ROW()), INDEX(Table2[SurveyNo], ROW()-ROWS(Table1[])))</f>
        <v>3</v>
      </c>
      <c r="B1724" s="23" cm="1">
        <f t="array" ref="B1724">IF(ROW()&lt;=ROWS(Table1[]), INDEX(Table1[Date], ROW()), INDEX(Table2[Date], ROW()-ROWS(Table1[])))</f>
        <v>45721</v>
      </c>
      <c r="C1724" cm="1">
        <f t="array" ref="C1724">IF(ROW()&lt;=ROWS(Table1[]), INDEX(Table1[SampleID], ROW()), INDEX(Table2[SampleID], ROW()-ROWS(Table1[])))</f>
        <v>0</v>
      </c>
      <c r="D1724" t="str" cm="1">
        <f t="array" ref="D1724">IF(ROW()&lt;=ROWS(Table1[]), INDEX(Table1[Survey], ROW()), INDEX(Table2[Survey], ROW()-ROWS(Table1[])))</f>
        <v>Bay Study</v>
      </c>
      <c r="E1724" cm="1">
        <f t="array" ref="E1724">IF(ROW()&lt;=ROWS(Table1[]), INDEX(Table1[Station Code], ROW()), INDEX(Table2[Station], ROW()-ROWS(Table1[])))</f>
        <v>320</v>
      </c>
      <c r="F1724" t="str" cm="1">
        <f t="array" ref="F1724">IF(ROW()&lt;=ROWS(Table1[]), INDEX(Table1[Region], ROW()), INDEX(Table2[Region], ROW()-ROWS(Table1[])))</f>
        <v>Far West</v>
      </c>
      <c r="G1724" cm="1">
        <f t="array" ref="G1724">IF(ROW()&lt;=ROWS(Table1[]), INDEX(Table1[Subregion], ROW()), INDEX(Table2[Subregion], ROW()-ROWS(Table1[])))</f>
        <v>0</v>
      </c>
      <c r="H1724" t="str" cm="1">
        <f t="array" ref="H1724">IF(ROW()&lt;=ROWS(Table1[]), INDEX(Table1[Stratum], ROW()), INDEX(Table2[Stratum], ROW()-ROWS(Table1[])))</f>
        <v>Western Delta</v>
      </c>
      <c r="I1724" cm="1">
        <f t="array" ref="I1724">IF(ROW()&lt;=ROWS(Table1[]), INDEX(Table1[Fork Length], ROW()), INDEX(Table2[Length], ROW()-ROWS(Table1[])))</f>
        <v>67</v>
      </c>
      <c r="J1724" cm="1">
        <f t="array" ref="J1724">IF(ROW()&lt;=ROWS(Table1[]), INDEX(Table1[Catch], ROW()), INDEX(Table2[Frequency], ROW()-ROWS(Table1[])))</f>
        <v>1</v>
      </c>
      <c r="K1724" t="str" cm="1">
        <f t="array" ref="K1724">IF(ROW()&lt;=ROWS(Table1[]), INDEX(Table1[Life Stage], ROW()), INDEX(Table2[Life Stage], ROW()-ROWS(Table1[])))</f>
        <v>Juvenile</v>
      </c>
      <c r="L1724" s="50" cm="1">
        <f t="array" ref="L1724">IF(ROW()&lt;=ROWS(Table1[]), INDEX(Table1[SalvageSum], ROW()), INDEX(Table2[SalvageSum], ROW()-ROWS(Table1[])))</f>
        <v>0</v>
      </c>
      <c r="M1724" s="50" cm="1">
        <f t="array" ref="M1724">IF(ROW()&lt;=ROWS(Table1[]), INDEX(Table1[ExpSalv], ROW()), INDEX(Table2[ExpSalv], ROW()-ROWS(Table1[])))</f>
        <v>0</v>
      </c>
      <c r="N1724" t="str" cm="1">
        <f t="array" ref="N1724">IF(ROW()&lt;=ROWS(Table1[]), INDEX(Table1[Agency], ROW()), INDEX(Table2[Agency], ROW()-ROWS(Table1[])))</f>
        <v>CDFW</v>
      </c>
      <c r="O1724" t="str" cm="1">
        <f t="array" ref="O1724">IF(ROW()&lt;=ROWS(Table1[]), INDEX(Table1[Notes], ROW()), INDEX(Table2[Comments], ROW()-ROWS(Table1[])))</f>
        <v>NA</v>
      </c>
    </row>
    <row r="1725" spans="1:15" x14ac:dyDescent="0.25">
      <c r="A1725" cm="1">
        <f t="array" ref="A1725">IF(ROW()&lt;=ROWS(Table1[]), INDEX(Table1[SurveyNo], ROW()), INDEX(Table2[SurveyNo], ROW()-ROWS(Table1[])))</f>
        <v>3</v>
      </c>
      <c r="B1725" s="23" cm="1">
        <f t="array" ref="B1725">IF(ROW()&lt;=ROWS(Table1[]), INDEX(Table1[Date], ROW()), INDEX(Table2[Date], ROW()-ROWS(Table1[])))</f>
        <v>45721</v>
      </c>
      <c r="C1725" cm="1">
        <f t="array" ref="C1725">IF(ROW()&lt;=ROWS(Table1[]), INDEX(Table1[SampleID], ROW()), INDEX(Table2[SampleID], ROW()-ROWS(Table1[])))</f>
        <v>0</v>
      </c>
      <c r="D1725" t="str" cm="1">
        <f t="array" ref="D1725">IF(ROW()&lt;=ROWS(Table1[]), INDEX(Table1[Survey], ROW()), INDEX(Table2[Survey], ROW()-ROWS(Table1[])))</f>
        <v>Bay Study</v>
      </c>
      <c r="E1725" cm="1">
        <f t="array" ref="E1725">IF(ROW()&lt;=ROWS(Table1[]), INDEX(Table1[Station Code], ROW()), INDEX(Table2[Station], ROW()-ROWS(Table1[])))</f>
        <v>318</v>
      </c>
      <c r="F1725" t="str" cm="1">
        <f t="array" ref="F1725">IF(ROW()&lt;=ROWS(Table1[]), INDEX(Table1[Region], ROW()), INDEX(Table2[Region], ROW()-ROWS(Table1[])))</f>
        <v>Bay</v>
      </c>
      <c r="G1725" cm="1">
        <f t="array" ref="G1725">IF(ROW()&lt;=ROWS(Table1[]), INDEX(Table1[Subregion], ROW()), INDEX(Table2[Subregion], ROW()-ROWS(Table1[])))</f>
        <v>0</v>
      </c>
      <c r="H1725" t="str" cm="1">
        <f t="array" ref="H1725">IF(ROW()&lt;=ROWS(Table1[]), INDEX(Table1[Stratum], ROW()), INDEX(Table2[Stratum], ROW()-ROWS(Table1[])))</f>
        <v>Bay</v>
      </c>
      <c r="I1725" cm="1">
        <f t="array" ref="I1725">IF(ROW()&lt;=ROWS(Table1[]), INDEX(Table1[Fork Length], ROW()), INDEX(Table2[Length], ROW()-ROWS(Table1[])))</f>
        <v>78</v>
      </c>
      <c r="J1725" cm="1">
        <f t="array" ref="J1725">IF(ROW()&lt;=ROWS(Table1[]), INDEX(Table1[Catch], ROW()), INDEX(Table2[Frequency], ROW()-ROWS(Table1[])))</f>
        <v>1</v>
      </c>
      <c r="K1725" t="str" cm="1">
        <f t="array" ref="K1725">IF(ROW()&lt;=ROWS(Table1[]), INDEX(Table1[Life Stage], ROW()), INDEX(Table2[Life Stage], ROW()-ROWS(Table1[])))</f>
        <v>Juvenile</v>
      </c>
      <c r="L1725" s="50" cm="1">
        <f t="array" ref="L1725">IF(ROW()&lt;=ROWS(Table1[]), INDEX(Table1[SalvageSum], ROW()), INDEX(Table2[SalvageSum], ROW()-ROWS(Table1[])))</f>
        <v>0</v>
      </c>
      <c r="M1725" s="50" cm="1">
        <f t="array" ref="M1725">IF(ROW()&lt;=ROWS(Table1[]), INDEX(Table1[ExpSalv], ROW()), INDEX(Table2[ExpSalv], ROW()-ROWS(Table1[])))</f>
        <v>0</v>
      </c>
      <c r="N1725" t="str" cm="1">
        <f t="array" ref="N1725">IF(ROW()&lt;=ROWS(Table1[]), INDEX(Table1[Agency], ROW()), INDEX(Table2[Agency], ROW()-ROWS(Table1[])))</f>
        <v>CDFW</v>
      </c>
      <c r="O1725" t="str" cm="1">
        <f t="array" ref="O1725">IF(ROW()&lt;=ROWS(Table1[]), INDEX(Table1[Notes], ROW()), INDEX(Table2[Comments], ROW()-ROWS(Table1[])))</f>
        <v>NA</v>
      </c>
    </row>
    <row r="1726" spans="1:15" x14ac:dyDescent="0.25">
      <c r="A1726" cm="1">
        <f t="array" ref="A1726">IF(ROW()&lt;=ROWS(Table1[]), INDEX(Table1[SurveyNo], ROW()), INDEX(Table2[SurveyNo], ROW()-ROWS(Table1[])))</f>
        <v>3</v>
      </c>
      <c r="B1726" s="23" cm="1">
        <f t="array" ref="B1726">IF(ROW()&lt;=ROWS(Table1[]), INDEX(Table1[Date], ROW()), INDEX(Table2[Date], ROW()-ROWS(Table1[])))</f>
        <v>45726</v>
      </c>
      <c r="C1726" cm="1">
        <f t="array" ref="C1726">IF(ROW()&lt;=ROWS(Table1[]), INDEX(Table1[SampleID], ROW()), INDEX(Table2[SampleID], ROW()-ROWS(Table1[])))</f>
        <v>0</v>
      </c>
      <c r="D1726" t="str" cm="1">
        <f t="array" ref="D1726">IF(ROW()&lt;=ROWS(Table1[]), INDEX(Table1[Survey], ROW()), INDEX(Table2[Survey], ROW()-ROWS(Table1[])))</f>
        <v>Bay Study</v>
      </c>
      <c r="E1726" cm="1">
        <f t="array" ref="E1726">IF(ROW()&lt;=ROWS(Table1[]), INDEX(Table1[Station Code], ROW()), INDEX(Table2[Station], ROW()-ROWS(Table1[])))</f>
        <v>216</v>
      </c>
      <c r="F1726" t="str" cm="1">
        <f t="array" ref="F1726">IF(ROW()&lt;=ROWS(Table1[]), INDEX(Table1[Region], ROW()), INDEX(Table2[Region], ROW()-ROWS(Table1[])))</f>
        <v>Bay</v>
      </c>
      <c r="G1726" cm="1">
        <f t="array" ref="G1726">IF(ROW()&lt;=ROWS(Table1[]), INDEX(Table1[Subregion], ROW()), INDEX(Table2[Subregion], ROW()-ROWS(Table1[])))</f>
        <v>0</v>
      </c>
      <c r="H1726" t="str" cm="1">
        <f t="array" ref="H1726">IF(ROW()&lt;=ROWS(Table1[]), INDEX(Table1[Stratum], ROW()), INDEX(Table2[Stratum], ROW()-ROWS(Table1[])))</f>
        <v>Bay</v>
      </c>
      <c r="I1726" cm="1">
        <f t="array" ref="I1726">IF(ROW()&lt;=ROWS(Table1[]), INDEX(Table1[Fork Length], ROW()), INDEX(Table2[Length], ROW()-ROWS(Table1[])))</f>
        <v>63</v>
      </c>
      <c r="J1726" cm="1">
        <f t="array" ref="J1726">IF(ROW()&lt;=ROWS(Table1[]), INDEX(Table1[Catch], ROW()), INDEX(Table2[Frequency], ROW()-ROWS(Table1[])))</f>
        <v>1</v>
      </c>
      <c r="K1726" t="str" cm="1">
        <f t="array" ref="K1726">IF(ROW()&lt;=ROWS(Table1[]), INDEX(Table1[Life Stage], ROW()), INDEX(Table2[Life Stage], ROW()-ROWS(Table1[])))</f>
        <v>Juvenile</v>
      </c>
      <c r="L1726" s="50" cm="1">
        <f t="array" ref="L1726">IF(ROW()&lt;=ROWS(Table1[]), INDEX(Table1[SalvageSum], ROW()), INDEX(Table2[SalvageSum], ROW()-ROWS(Table1[])))</f>
        <v>0</v>
      </c>
      <c r="M1726" s="50" cm="1">
        <f t="array" ref="M1726">IF(ROW()&lt;=ROWS(Table1[]), INDEX(Table1[ExpSalv], ROW()), INDEX(Table2[ExpSalv], ROW()-ROWS(Table1[])))</f>
        <v>0</v>
      </c>
      <c r="N1726" t="str" cm="1">
        <f t="array" ref="N1726">IF(ROW()&lt;=ROWS(Table1[]), INDEX(Table1[Agency], ROW()), INDEX(Table2[Agency], ROW()-ROWS(Table1[])))</f>
        <v>CDFW</v>
      </c>
      <c r="O1726" t="str" cm="1">
        <f t="array" ref="O1726">IF(ROW()&lt;=ROWS(Table1[]), INDEX(Table1[Notes], ROW()), INDEX(Table2[Comments], ROW()-ROWS(Table1[])))</f>
        <v>NA</v>
      </c>
    </row>
    <row r="1727" spans="1:15" x14ac:dyDescent="0.25">
      <c r="A1727" cm="1">
        <f t="array" ref="A1727">IF(ROW()&lt;=ROWS(Table1[]), INDEX(Table1[SurveyNo], ROW()), INDEX(Table2[SurveyNo], ROW()-ROWS(Table1[])))</f>
        <v>3</v>
      </c>
      <c r="B1727" s="23" cm="1">
        <f t="array" ref="B1727">IF(ROW()&lt;=ROWS(Table1[]), INDEX(Table1[Date], ROW()), INDEX(Table2[Date], ROW()-ROWS(Table1[])))</f>
        <v>45727</v>
      </c>
      <c r="C1727" cm="1">
        <f t="array" ref="C1727">IF(ROW()&lt;=ROWS(Table1[]), INDEX(Table1[SampleID], ROW()), INDEX(Table2[SampleID], ROW()-ROWS(Table1[])))</f>
        <v>0</v>
      </c>
      <c r="D1727" t="str" cm="1">
        <f t="array" ref="D1727">IF(ROW()&lt;=ROWS(Table1[]), INDEX(Table1[Survey], ROW()), INDEX(Table2[Survey], ROW()-ROWS(Table1[])))</f>
        <v>Bay Study</v>
      </c>
      <c r="E1727" cm="1">
        <f t="array" ref="E1727">IF(ROW()&lt;=ROWS(Table1[]), INDEX(Table1[Station Code], ROW()), INDEX(Table2[Station], ROW()-ROWS(Table1[])))</f>
        <v>108</v>
      </c>
      <c r="F1727" t="str" cm="1">
        <f t="array" ref="F1727">IF(ROW()&lt;=ROWS(Table1[]), INDEX(Table1[Region], ROW()), INDEX(Table2[Region], ROW()-ROWS(Table1[])))</f>
        <v>Bay</v>
      </c>
      <c r="G1727" cm="1">
        <f t="array" ref="G1727">IF(ROW()&lt;=ROWS(Table1[]), INDEX(Table1[Subregion], ROW()), INDEX(Table2[Subregion], ROW()-ROWS(Table1[])))</f>
        <v>0</v>
      </c>
      <c r="H1727" t="str" cm="1">
        <f t="array" ref="H1727">IF(ROW()&lt;=ROWS(Table1[]), INDEX(Table1[Stratum], ROW()), INDEX(Table2[Stratum], ROW()-ROWS(Table1[])))</f>
        <v>Bay</v>
      </c>
      <c r="I1727" cm="1">
        <f t="array" ref="I1727">IF(ROW()&lt;=ROWS(Table1[]), INDEX(Table1[Fork Length], ROW()), INDEX(Table2[Length], ROW()-ROWS(Table1[])))</f>
        <v>81</v>
      </c>
      <c r="J1727" cm="1">
        <f t="array" ref="J1727">IF(ROW()&lt;=ROWS(Table1[]), INDEX(Table1[Catch], ROW()), INDEX(Table2[Frequency], ROW()-ROWS(Table1[])))</f>
        <v>1</v>
      </c>
      <c r="K1727" t="str" cm="1">
        <f t="array" ref="K1727">IF(ROW()&lt;=ROWS(Table1[]), INDEX(Table1[Life Stage], ROW()), INDEX(Table2[Life Stage], ROW()-ROWS(Table1[])))</f>
        <v>Juvenile</v>
      </c>
      <c r="L1727" s="50" cm="1">
        <f t="array" ref="L1727">IF(ROW()&lt;=ROWS(Table1[]), INDEX(Table1[SalvageSum], ROW()), INDEX(Table2[SalvageSum], ROW()-ROWS(Table1[])))</f>
        <v>0</v>
      </c>
      <c r="M1727" s="50" cm="1">
        <f t="array" ref="M1727">IF(ROW()&lt;=ROWS(Table1[]), INDEX(Table1[ExpSalv], ROW()), INDEX(Table2[ExpSalv], ROW()-ROWS(Table1[])))</f>
        <v>0</v>
      </c>
      <c r="N1727" t="str" cm="1">
        <f t="array" ref="N1727">IF(ROW()&lt;=ROWS(Table1[]), INDEX(Table1[Agency], ROW()), INDEX(Table2[Agency], ROW()-ROWS(Table1[])))</f>
        <v>CDFW</v>
      </c>
      <c r="O1727" t="str" cm="1">
        <f t="array" ref="O1727">IF(ROW()&lt;=ROWS(Table1[]), INDEX(Table1[Notes], ROW()), INDEX(Table2[Comments], ROW()-ROWS(Table1[])))</f>
        <v>NA</v>
      </c>
    </row>
    <row r="1728" spans="1:15" x14ac:dyDescent="0.25">
      <c r="A1728" s="119" cm="1">
        <f t="array" ref="A1728">IF(ROW()&lt;=ROWS(Table1[]), INDEX(Table1[SurveyNo], ROW()), INDEX(Table2[SurveyNo], ROW()-ROWS(Table1[])))</f>
        <v>3</v>
      </c>
      <c r="B1728" s="23" cm="1">
        <f t="array" ref="B1728">IF(ROW()&lt;=ROWS(Table1[]), INDEX(Table1[Date], ROW()), INDEX(Table2[Date], ROW()-ROWS(Table1[])))</f>
        <v>45727</v>
      </c>
      <c r="C1728" s="119" cm="1">
        <f t="array" ref="C1728">IF(ROW()&lt;=ROWS(Table1[]), INDEX(Table1[SampleID], ROW()), INDEX(Table2[SampleID], ROW()-ROWS(Table1[])))</f>
        <v>0</v>
      </c>
      <c r="D1728" s="119" t="str" cm="1">
        <f t="array" ref="D1728">IF(ROW()&lt;=ROWS(Table1[]), INDEX(Table1[Survey], ROW()), INDEX(Table2[Survey], ROW()-ROWS(Table1[])))</f>
        <v>Bay Study</v>
      </c>
      <c r="E1728" s="119" cm="1">
        <f t="array" ref="E1728">IF(ROW()&lt;=ROWS(Table1[]), INDEX(Table1[Station Code], ROW()), INDEX(Table2[Station], ROW()-ROWS(Table1[])))</f>
        <v>108</v>
      </c>
      <c r="F1728" s="119" t="str" cm="1">
        <f t="array" ref="F1728">IF(ROW()&lt;=ROWS(Table1[]), INDEX(Table1[Region], ROW()), INDEX(Table2[Region], ROW()-ROWS(Table1[])))</f>
        <v>Bay</v>
      </c>
      <c r="G1728" s="119" cm="1">
        <f t="array" ref="G1728">IF(ROW()&lt;=ROWS(Table1[]), INDEX(Table1[Subregion], ROW()), INDEX(Table2[Subregion], ROW()-ROWS(Table1[])))</f>
        <v>0</v>
      </c>
      <c r="H1728" s="119" t="str" cm="1">
        <f t="array" ref="H1728">IF(ROW()&lt;=ROWS(Table1[]), INDEX(Table1[Stratum], ROW()), INDEX(Table2[Stratum], ROW()-ROWS(Table1[])))</f>
        <v>Bay</v>
      </c>
      <c r="I1728" s="119" cm="1">
        <f t="array" ref="I1728">IF(ROW()&lt;=ROWS(Table1[]), INDEX(Table1[Fork Length], ROW()), INDEX(Table2[Length], ROW()-ROWS(Table1[])))</f>
        <v>76</v>
      </c>
      <c r="J1728" s="119" cm="1">
        <f t="array" ref="J1728">IF(ROW()&lt;=ROWS(Table1[]), INDEX(Table1[Catch], ROW()), INDEX(Table2[Frequency], ROW()-ROWS(Table1[])))</f>
        <v>1</v>
      </c>
      <c r="K1728" s="119" t="str" cm="1">
        <f t="array" ref="K1728">IF(ROW()&lt;=ROWS(Table1[]), INDEX(Table1[Life Stage], ROW()), INDEX(Table2[Life Stage], ROW()-ROWS(Table1[])))</f>
        <v>Juvenile</v>
      </c>
      <c r="L1728" s="50" cm="1">
        <f t="array" ref="L1728">IF(ROW()&lt;=ROWS(Table1[]), INDEX(Table1[SalvageSum], ROW()), INDEX(Table2[SalvageSum], ROW()-ROWS(Table1[])))</f>
        <v>0</v>
      </c>
      <c r="M1728" s="50" cm="1">
        <f t="array" ref="M1728">IF(ROW()&lt;=ROWS(Table1[]), INDEX(Table1[ExpSalv], ROW()), INDEX(Table2[ExpSalv], ROW()-ROWS(Table1[])))</f>
        <v>0</v>
      </c>
      <c r="N1728" s="119" t="str" cm="1">
        <f t="array" ref="N1728">IF(ROW()&lt;=ROWS(Table1[]), INDEX(Table1[Agency], ROW()), INDEX(Table2[Agency], ROW()-ROWS(Table1[])))</f>
        <v>CDFW</v>
      </c>
      <c r="O1728" s="119" t="str" cm="1">
        <f t="array" ref="O1728">IF(ROW()&lt;=ROWS(Table1[]), INDEX(Table1[Notes], ROW()), INDEX(Table2[Comments], ROW()-ROWS(Table1[])))</f>
        <v>NA</v>
      </c>
    </row>
    <row r="1729" spans="1:15" x14ac:dyDescent="0.25">
      <c r="A1729" s="119" cm="1">
        <f t="array" ref="A1729">IF(ROW()&lt;=ROWS(Table1[]), INDEX(Table1[SurveyNo], ROW()), INDEX(Table2[SurveyNo], ROW()-ROWS(Table1[])))</f>
        <v>3</v>
      </c>
      <c r="B1729" s="23" cm="1">
        <f t="array" ref="B1729">IF(ROW()&lt;=ROWS(Table1[]), INDEX(Table1[Date], ROW()), INDEX(Table2[Date], ROW()-ROWS(Table1[])))</f>
        <v>45727</v>
      </c>
      <c r="C1729" s="119" cm="1">
        <f t="array" ref="C1729">IF(ROW()&lt;=ROWS(Table1[]), INDEX(Table1[SampleID], ROW()), INDEX(Table2[SampleID], ROW()-ROWS(Table1[])))</f>
        <v>0</v>
      </c>
      <c r="D1729" s="119" t="str" cm="1">
        <f t="array" ref="D1729">IF(ROW()&lt;=ROWS(Table1[]), INDEX(Table1[Survey], ROW()), INDEX(Table2[Survey], ROW()-ROWS(Table1[])))</f>
        <v>Bay Study</v>
      </c>
      <c r="E1729" s="119" cm="1">
        <f t="array" ref="E1729">IF(ROW()&lt;=ROWS(Table1[]), INDEX(Table1[Station Code], ROW()), INDEX(Table2[Station], ROW()-ROWS(Table1[])))</f>
        <v>108</v>
      </c>
      <c r="F1729" s="119" t="str" cm="1">
        <f t="array" ref="F1729">IF(ROW()&lt;=ROWS(Table1[]), INDEX(Table1[Region], ROW()), INDEX(Table2[Region], ROW()-ROWS(Table1[])))</f>
        <v>Bay</v>
      </c>
      <c r="G1729" s="119" cm="1">
        <f t="array" ref="G1729">IF(ROW()&lt;=ROWS(Table1[]), INDEX(Table1[Subregion], ROW()), INDEX(Table2[Subregion], ROW()-ROWS(Table1[])))</f>
        <v>0</v>
      </c>
      <c r="H1729" s="119" t="str" cm="1">
        <f t="array" ref="H1729">IF(ROW()&lt;=ROWS(Table1[]), INDEX(Table1[Stratum], ROW()), INDEX(Table2[Stratum], ROW()-ROWS(Table1[])))</f>
        <v>Bay</v>
      </c>
      <c r="I1729" s="119" cm="1">
        <f t="array" ref="I1729">IF(ROW()&lt;=ROWS(Table1[]), INDEX(Table1[Fork Length], ROW()), INDEX(Table2[Length], ROW()-ROWS(Table1[])))</f>
        <v>75</v>
      </c>
      <c r="J1729" s="119" cm="1">
        <f t="array" ref="J1729">IF(ROW()&lt;=ROWS(Table1[]), INDEX(Table1[Catch], ROW()), INDEX(Table2[Frequency], ROW()-ROWS(Table1[])))</f>
        <v>1</v>
      </c>
      <c r="K1729" s="119" t="str" cm="1">
        <f t="array" ref="K1729">IF(ROW()&lt;=ROWS(Table1[]), INDEX(Table1[Life Stage], ROW()), INDEX(Table2[Life Stage], ROW()-ROWS(Table1[])))</f>
        <v>Juvenile</v>
      </c>
      <c r="L1729" s="50" cm="1">
        <f t="array" ref="L1729">IF(ROW()&lt;=ROWS(Table1[]), INDEX(Table1[SalvageSum], ROW()), INDEX(Table2[SalvageSum], ROW()-ROWS(Table1[])))</f>
        <v>0</v>
      </c>
      <c r="M1729" s="50" cm="1">
        <f t="array" ref="M1729">IF(ROW()&lt;=ROWS(Table1[]), INDEX(Table1[ExpSalv], ROW()), INDEX(Table2[ExpSalv], ROW()-ROWS(Table1[])))</f>
        <v>0</v>
      </c>
      <c r="N1729" s="119" t="str" cm="1">
        <f t="array" ref="N1729">IF(ROW()&lt;=ROWS(Table1[]), INDEX(Table1[Agency], ROW()), INDEX(Table2[Agency], ROW()-ROWS(Table1[])))</f>
        <v>CDFW</v>
      </c>
      <c r="O1729" s="119" t="str" cm="1">
        <f t="array" ref="O1729">IF(ROW()&lt;=ROWS(Table1[]), INDEX(Table1[Notes], ROW()), INDEX(Table2[Comments], ROW()-ROWS(Table1[])))</f>
        <v>NA</v>
      </c>
    </row>
    <row r="1730" spans="1:15" x14ac:dyDescent="0.25">
      <c r="A1730" s="119" cm="1">
        <f t="array" ref="A1730">IF(ROW()&lt;=ROWS(Table1[]), INDEX(Table1[SurveyNo], ROW()), INDEX(Table2[SurveyNo], ROW()-ROWS(Table1[])))</f>
        <v>3</v>
      </c>
      <c r="B1730" s="23" cm="1">
        <f t="array" ref="B1730">IF(ROW()&lt;=ROWS(Table1[]), INDEX(Table1[Date], ROW()), INDEX(Table2[Date], ROW()-ROWS(Table1[])))</f>
        <v>45727</v>
      </c>
      <c r="C1730" s="119" cm="1">
        <f t="array" ref="C1730">IF(ROW()&lt;=ROWS(Table1[]), INDEX(Table1[SampleID], ROW()), INDEX(Table2[SampleID], ROW()-ROWS(Table1[])))</f>
        <v>0</v>
      </c>
      <c r="D1730" s="119" t="str" cm="1">
        <f t="array" ref="D1730">IF(ROW()&lt;=ROWS(Table1[]), INDEX(Table1[Survey], ROW()), INDEX(Table2[Survey], ROW()-ROWS(Table1[])))</f>
        <v>Bay Study</v>
      </c>
      <c r="E1730" s="119" cm="1">
        <f t="array" ref="E1730">IF(ROW()&lt;=ROWS(Table1[]), INDEX(Table1[Station Code], ROW()), INDEX(Table2[Station], ROW()-ROWS(Table1[])))</f>
        <v>108</v>
      </c>
      <c r="F1730" s="119" t="str" cm="1">
        <f t="array" ref="F1730">IF(ROW()&lt;=ROWS(Table1[]), INDEX(Table1[Region], ROW()), INDEX(Table2[Region], ROW()-ROWS(Table1[])))</f>
        <v>Bay</v>
      </c>
      <c r="G1730" s="119" cm="1">
        <f t="array" ref="G1730">IF(ROW()&lt;=ROWS(Table1[]), INDEX(Table1[Subregion], ROW()), INDEX(Table2[Subregion], ROW()-ROWS(Table1[])))</f>
        <v>0</v>
      </c>
      <c r="H1730" s="119" t="str" cm="1">
        <f t="array" ref="H1730">IF(ROW()&lt;=ROWS(Table1[]), INDEX(Table1[Stratum], ROW()), INDEX(Table2[Stratum], ROW()-ROWS(Table1[])))</f>
        <v>Bay</v>
      </c>
      <c r="I1730" s="119" cm="1">
        <f t="array" ref="I1730">IF(ROW()&lt;=ROWS(Table1[]), INDEX(Table1[Fork Length], ROW()), INDEX(Table2[Length], ROW()-ROWS(Table1[])))</f>
        <v>70</v>
      </c>
      <c r="J1730" s="119" cm="1">
        <f t="array" ref="J1730">IF(ROW()&lt;=ROWS(Table1[]), INDEX(Table1[Catch], ROW()), INDEX(Table2[Frequency], ROW()-ROWS(Table1[])))</f>
        <v>1</v>
      </c>
      <c r="K1730" s="119" t="str" cm="1">
        <f t="array" ref="K1730">IF(ROW()&lt;=ROWS(Table1[]), INDEX(Table1[Life Stage], ROW()), INDEX(Table2[Life Stage], ROW()-ROWS(Table1[])))</f>
        <v>Juvenile</v>
      </c>
      <c r="L1730" s="50" cm="1">
        <f t="array" ref="L1730">IF(ROW()&lt;=ROWS(Table1[]), INDEX(Table1[SalvageSum], ROW()), INDEX(Table2[SalvageSum], ROW()-ROWS(Table1[])))</f>
        <v>0</v>
      </c>
      <c r="M1730" s="50" cm="1">
        <f t="array" ref="M1730">IF(ROW()&lt;=ROWS(Table1[]), INDEX(Table1[ExpSalv], ROW()), INDEX(Table2[ExpSalv], ROW()-ROWS(Table1[])))</f>
        <v>0</v>
      </c>
      <c r="N1730" s="119" t="str" cm="1">
        <f t="array" ref="N1730">IF(ROW()&lt;=ROWS(Table1[]), INDEX(Table1[Agency], ROW()), INDEX(Table2[Agency], ROW()-ROWS(Table1[])))</f>
        <v>CDFW</v>
      </c>
      <c r="O1730" s="119" t="str" cm="1">
        <f t="array" ref="O1730">IF(ROW()&lt;=ROWS(Table1[]), INDEX(Table1[Notes], ROW()), INDEX(Table2[Comments], ROW()-ROWS(Table1[])))</f>
        <v>NA</v>
      </c>
    </row>
    <row r="1731" spans="1:15" x14ac:dyDescent="0.25">
      <c r="A1731" s="119" cm="1">
        <f t="array" ref="A1731">IF(ROW()&lt;=ROWS(Table1[]), INDEX(Table1[SurveyNo], ROW()), INDEX(Table2[SurveyNo], ROW()-ROWS(Table1[])))</f>
        <v>3</v>
      </c>
      <c r="B1731" s="23" cm="1">
        <f t="array" ref="B1731">IF(ROW()&lt;=ROWS(Table1[]), INDEX(Table1[Date], ROW()), INDEX(Table2[Date], ROW()-ROWS(Table1[])))</f>
        <v>45729</v>
      </c>
      <c r="C1731" s="119" cm="1">
        <f t="array" ref="C1731">IF(ROW()&lt;=ROWS(Table1[]), INDEX(Table1[SampleID], ROW()), INDEX(Table2[SampleID], ROW()-ROWS(Table1[])))</f>
        <v>0</v>
      </c>
      <c r="D1731" s="119" t="str" cm="1">
        <f t="array" ref="D1731">IF(ROW()&lt;=ROWS(Table1[]), INDEX(Table1[Survey], ROW()), INDEX(Table2[Survey], ROW()-ROWS(Table1[])))</f>
        <v>Bay Study</v>
      </c>
      <c r="E1731" s="119" cm="1">
        <f t="array" ref="E1731">IF(ROW()&lt;=ROWS(Table1[]), INDEX(Table1[Station Code], ROW()), INDEX(Table2[Station], ROW()-ROWS(Table1[])))</f>
        <v>101</v>
      </c>
      <c r="F1731" s="119" t="str" cm="1">
        <f t="array" ref="F1731">IF(ROW()&lt;=ROWS(Table1[]), INDEX(Table1[Region], ROW()), INDEX(Table2[Region], ROW()-ROWS(Table1[])))</f>
        <v>Bay</v>
      </c>
      <c r="G1731" s="119" cm="1">
        <f t="array" ref="G1731">IF(ROW()&lt;=ROWS(Table1[]), INDEX(Table1[Subregion], ROW()), INDEX(Table2[Subregion], ROW()-ROWS(Table1[])))</f>
        <v>0</v>
      </c>
      <c r="H1731" s="119" t="str" cm="1">
        <f t="array" ref="H1731">IF(ROW()&lt;=ROWS(Table1[]), INDEX(Table1[Stratum], ROW()), INDEX(Table2[Stratum], ROW()-ROWS(Table1[])))</f>
        <v>Bay</v>
      </c>
      <c r="I1731" s="119" cm="1">
        <f t="array" ref="I1731">IF(ROW()&lt;=ROWS(Table1[]), INDEX(Table1[Fork Length], ROW()), INDEX(Table2[Length], ROW()-ROWS(Table1[])))</f>
        <v>78</v>
      </c>
      <c r="J1731" s="119" cm="1">
        <f t="array" ref="J1731">IF(ROW()&lt;=ROWS(Table1[]), INDEX(Table1[Catch], ROW()), INDEX(Table2[Frequency], ROW()-ROWS(Table1[])))</f>
        <v>1</v>
      </c>
      <c r="K1731" s="119" t="str" cm="1">
        <f t="array" ref="K1731">IF(ROW()&lt;=ROWS(Table1[]), INDEX(Table1[Life Stage], ROW()), INDEX(Table2[Life Stage], ROW()-ROWS(Table1[])))</f>
        <v>Juvenile</v>
      </c>
      <c r="L1731" s="50" cm="1">
        <f t="array" ref="L1731">IF(ROW()&lt;=ROWS(Table1[]), INDEX(Table1[SalvageSum], ROW()), INDEX(Table2[SalvageSum], ROW()-ROWS(Table1[])))</f>
        <v>0</v>
      </c>
      <c r="M1731" s="50" cm="1">
        <f t="array" ref="M1731">IF(ROW()&lt;=ROWS(Table1[]), INDEX(Table1[ExpSalv], ROW()), INDEX(Table2[ExpSalv], ROW()-ROWS(Table1[])))</f>
        <v>0</v>
      </c>
      <c r="N1731" s="119" t="str" cm="1">
        <f t="array" ref="N1731">IF(ROW()&lt;=ROWS(Table1[]), INDEX(Table1[Agency], ROW()), INDEX(Table2[Agency], ROW()-ROWS(Table1[])))</f>
        <v>CDFW</v>
      </c>
      <c r="O1731" s="119" t="str" cm="1">
        <f t="array" ref="O1731">IF(ROW()&lt;=ROWS(Table1[]), INDEX(Table1[Notes], ROW()), INDEX(Table2[Comments], ROW()-ROWS(Table1[])))</f>
        <v>NA</v>
      </c>
    </row>
    <row r="1732" spans="1:15" x14ac:dyDescent="0.25">
      <c r="A1732" t="e" cm="1">
        <f t="array" ref="A1732">IF(ROW()&lt;=ROWS(Table1[]), INDEX(Table1[SurveyNo], ROW()), INDEX(Table2[SurveyNo], ROW()-ROWS(Table1[])))</f>
        <v>#REF!</v>
      </c>
      <c r="B1732" s="23" t="e" cm="1">
        <f t="array" ref="B1732">IF(ROW()&lt;=ROWS(Table1[]), INDEX(Table1[Date], ROW()), INDEX(Table2[Date], ROW()-ROWS(Table1[])))</f>
        <v>#REF!</v>
      </c>
      <c r="C1732" t="e" cm="1">
        <f t="array" ref="C1732">IF(ROW()&lt;=ROWS(Table1[]), INDEX(Table1[SampleID], ROW()), INDEX(Table2[SampleID], ROW()-ROWS(Table1[])))</f>
        <v>#REF!</v>
      </c>
      <c r="D1732" t="e" cm="1">
        <f t="array" ref="D1732">IF(ROW()&lt;=ROWS(Table1[]), INDEX(Table1[Survey], ROW()), INDEX(Table2[Survey], ROW()-ROWS(Table1[])))</f>
        <v>#REF!</v>
      </c>
      <c r="E1732" t="e" cm="1">
        <f t="array" ref="E1732">IF(ROW()&lt;=ROWS(Table1[]), INDEX(Table1[Station Code], ROW()), INDEX(Table2[Station], ROW()-ROWS(Table1[])))</f>
        <v>#REF!</v>
      </c>
      <c r="F1732" t="e" cm="1">
        <f t="array" ref="F1732">IF(ROW()&lt;=ROWS(Table1[]), INDEX(Table1[Region], ROW()), INDEX(Table2[Region], ROW()-ROWS(Table1[])))</f>
        <v>#REF!</v>
      </c>
      <c r="G1732" t="e" cm="1">
        <f t="array" ref="G1732">IF(ROW()&lt;=ROWS(Table1[]), INDEX(Table1[Subregion], ROW()), INDEX(Table2[Subregion], ROW()-ROWS(Table1[])))</f>
        <v>#REF!</v>
      </c>
      <c r="H1732" t="e" cm="1">
        <f t="array" ref="H1732">IF(ROW()&lt;=ROWS(Table1[]), INDEX(Table1[Stratum], ROW()), INDEX(Table2[Stratum], ROW()-ROWS(Table1[])))</f>
        <v>#REF!</v>
      </c>
      <c r="I1732" t="e" cm="1">
        <f t="array" ref="I1732">IF(ROW()&lt;=ROWS(Table1[]), INDEX(Table1[Fork Length], ROW()), INDEX(Table2[Length], ROW()-ROWS(Table1[])))</f>
        <v>#REF!</v>
      </c>
      <c r="J1732" t="e" cm="1">
        <f t="array" ref="J1732">IF(ROW()&lt;=ROWS(Table1[]), INDEX(Table1[Catch], ROW()), INDEX(Table2[Frequency], ROW()-ROWS(Table1[])))</f>
        <v>#REF!</v>
      </c>
      <c r="K1732" t="e" cm="1">
        <f t="array" ref="K1732">IF(ROW()&lt;=ROWS(Table1[]), INDEX(Table1[Life Stage], ROW()), INDEX(Table2[Life Stage], ROW()-ROWS(Table1[])))</f>
        <v>#REF!</v>
      </c>
      <c r="L1732" s="50" t="e" cm="1">
        <f t="array" ref="L1732">IF(ROW()&lt;=ROWS(Table1[]), INDEX(Table1[SalvageSum], ROW()), INDEX(Table2[SalvageSum], ROW()-ROWS(Table1[])))</f>
        <v>#REF!</v>
      </c>
      <c r="M1732" s="50" t="e" cm="1">
        <f t="array" ref="M1732">IF(ROW()&lt;=ROWS(Table1[]), INDEX(Table1[ExpSalv], ROW()), INDEX(Table2[ExpSalv], ROW()-ROWS(Table1[])))</f>
        <v>#REF!</v>
      </c>
      <c r="N1732" t="e" cm="1">
        <f t="array" ref="N1732">IF(ROW()&lt;=ROWS(Table1[]), INDEX(Table1[Agency], ROW()), INDEX(Table2[Agency], ROW()-ROWS(Table1[])))</f>
        <v>#REF!</v>
      </c>
      <c r="O1732" t="e" cm="1">
        <f t="array" ref="O1732">IF(ROW()&lt;=ROWS(Table1[]), INDEX(Table1[Notes], ROW()), INDEX(Table2[Comments], ROW()-ROWS(Table1[])))</f>
        <v>#REF!</v>
      </c>
    </row>
    <row r="1733" spans="1:15" x14ac:dyDescent="0.25">
      <c r="A1733" t="e" cm="1">
        <f t="array" ref="A1733">IF(ROW()&lt;=ROWS(Table1[]), INDEX(Table1[SurveyNo], ROW()), INDEX(Table2[SurveyNo], ROW()-ROWS(Table1[])))</f>
        <v>#REF!</v>
      </c>
      <c r="B1733" s="23" t="e" cm="1">
        <f t="array" ref="B1733">IF(ROW()&lt;=ROWS(Table1[]), INDEX(Table1[Date], ROW()), INDEX(Table2[Date], ROW()-ROWS(Table1[])))</f>
        <v>#REF!</v>
      </c>
      <c r="C1733" t="e" cm="1">
        <f t="array" ref="C1733">IF(ROW()&lt;=ROWS(Table1[]), INDEX(Table1[SampleID], ROW()), INDEX(Table2[SampleID], ROW()-ROWS(Table1[])))</f>
        <v>#REF!</v>
      </c>
      <c r="D1733" t="e" cm="1">
        <f t="array" ref="D1733">IF(ROW()&lt;=ROWS(Table1[]), INDEX(Table1[Survey], ROW()), INDEX(Table2[Survey], ROW()-ROWS(Table1[])))</f>
        <v>#REF!</v>
      </c>
      <c r="E1733" t="e" cm="1">
        <f t="array" ref="E1733">IF(ROW()&lt;=ROWS(Table1[]), INDEX(Table1[Station Code], ROW()), INDEX(Table2[Station], ROW()-ROWS(Table1[])))</f>
        <v>#REF!</v>
      </c>
      <c r="F1733" t="e" cm="1">
        <f t="array" ref="F1733">IF(ROW()&lt;=ROWS(Table1[]), INDEX(Table1[Region], ROW()), INDEX(Table2[Region], ROW()-ROWS(Table1[])))</f>
        <v>#REF!</v>
      </c>
      <c r="G1733" t="e" cm="1">
        <f t="array" ref="G1733">IF(ROW()&lt;=ROWS(Table1[]), INDEX(Table1[Subregion], ROW()), INDEX(Table2[Subregion], ROW()-ROWS(Table1[])))</f>
        <v>#REF!</v>
      </c>
      <c r="H1733" t="e" cm="1">
        <f t="array" ref="H1733">IF(ROW()&lt;=ROWS(Table1[]), INDEX(Table1[Stratum], ROW()), INDEX(Table2[Stratum], ROW()-ROWS(Table1[])))</f>
        <v>#REF!</v>
      </c>
      <c r="I1733" t="e" cm="1">
        <f t="array" ref="I1733">IF(ROW()&lt;=ROWS(Table1[]), INDEX(Table1[Fork Length], ROW()), INDEX(Table2[Length], ROW()-ROWS(Table1[])))</f>
        <v>#REF!</v>
      </c>
      <c r="J1733" t="e" cm="1">
        <f t="array" ref="J1733">IF(ROW()&lt;=ROWS(Table1[]), INDEX(Table1[Catch], ROW()), INDEX(Table2[Frequency], ROW()-ROWS(Table1[])))</f>
        <v>#REF!</v>
      </c>
      <c r="K1733" t="e" cm="1">
        <f t="array" ref="K1733">IF(ROW()&lt;=ROWS(Table1[]), INDEX(Table1[Life Stage], ROW()), INDEX(Table2[Life Stage], ROW()-ROWS(Table1[])))</f>
        <v>#REF!</v>
      </c>
      <c r="L1733" s="50" t="e" cm="1">
        <f t="array" ref="L1733">IF(ROW()&lt;=ROWS(Table1[]), INDEX(Table1[SalvageSum], ROW()), INDEX(Table2[SalvageSum], ROW()-ROWS(Table1[])))</f>
        <v>#REF!</v>
      </c>
      <c r="M1733" s="50" t="e" cm="1">
        <f t="array" ref="M1733">IF(ROW()&lt;=ROWS(Table1[]), INDEX(Table1[ExpSalv], ROW()), INDEX(Table2[ExpSalv], ROW()-ROWS(Table1[])))</f>
        <v>#REF!</v>
      </c>
      <c r="N1733" t="e" cm="1">
        <f t="array" ref="N1733">IF(ROW()&lt;=ROWS(Table1[]), INDEX(Table1[Agency], ROW()), INDEX(Table2[Agency], ROW()-ROWS(Table1[])))</f>
        <v>#REF!</v>
      </c>
      <c r="O1733" t="e" cm="1">
        <f t="array" ref="O1733">IF(ROW()&lt;=ROWS(Table1[]), INDEX(Table1[Notes], ROW()), INDEX(Table2[Comments], ROW()-ROWS(Table1[])))</f>
        <v>#REF!</v>
      </c>
    </row>
    <row r="1734" spans="1:15" x14ac:dyDescent="0.25">
      <c r="A1734" t="e" cm="1">
        <f t="array" ref="A1734">IF(ROW()&lt;=ROWS(Table1[]), INDEX(Table1[SurveyNo], ROW()), INDEX(Table2[SurveyNo], ROW()-ROWS(Table1[])))</f>
        <v>#REF!</v>
      </c>
      <c r="B1734" s="23" t="e" cm="1">
        <f t="array" ref="B1734">IF(ROW()&lt;=ROWS(Table1[]), INDEX(Table1[Date], ROW()), INDEX(Table2[Date], ROW()-ROWS(Table1[])))</f>
        <v>#REF!</v>
      </c>
      <c r="C1734" t="e" cm="1">
        <f t="array" ref="C1734">IF(ROW()&lt;=ROWS(Table1[]), INDEX(Table1[SampleID], ROW()), INDEX(Table2[SampleID], ROW()-ROWS(Table1[])))</f>
        <v>#REF!</v>
      </c>
      <c r="D1734" t="e" cm="1">
        <f t="array" ref="D1734">IF(ROW()&lt;=ROWS(Table1[]), INDEX(Table1[Survey], ROW()), INDEX(Table2[Survey], ROW()-ROWS(Table1[])))</f>
        <v>#REF!</v>
      </c>
      <c r="E1734" t="e" cm="1">
        <f t="array" ref="E1734">IF(ROW()&lt;=ROWS(Table1[]), INDEX(Table1[Station Code], ROW()), INDEX(Table2[Station], ROW()-ROWS(Table1[])))</f>
        <v>#REF!</v>
      </c>
      <c r="F1734" t="e" cm="1">
        <f t="array" ref="F1734">IF(ROW()&lt;=ROWS(Table1[]), INDEX(Table1[Region], ROW()), INDEX(Table2[Region], ROW()-ROWS(Table1[])))</f>
        <v>#REF!</v>
      </c>
      <c r="G1734" t="e" cm="1">
        <f t="array" ref="G1734">IF(ROW()&lt;=ROWS(Table1[]), INDEX(Table1[Subregion], ROW()), INDEX(Table2[Subregion], ROW()-ROWS(Table1[])))</f>
        <v>#REF!</v>
      </c>
      <c r="H1734" t="e" cm="1">
        <f t="array" ref="H1734">IF(ROW()&lt;=ROWS(Table1[]), INDEX(Table1[Stratum], ROW()), INDEX(Table2[Stratum], ROW()-ROWS(Table1[])))</f>
        <v>#REF!</v>
      </c>
      <c r="I1734" t="e" cm="1">
        <f t="array" ref="I1734">IF(ROW()&lt;=ROWS(Table1[]), INDEX(Table1[Fork Length], ROW()), INDEX(Table2[Length], ROW()-ROWS(Table1[])))</f>
        <v>#REF!</v>
      </c>
      <c r="J1734" t="e" cm="1">
        <f t="array" ref="J1734">IF(ROW()&lt;=ROWS(Table1[]), INDEX(Table1[Catch], ROW()), INDEX(Table2[Frequency], ROW()-ROWS(Table1[])))</f>
        <v>#REF!</v>
      </c>
      <c r="K1734" t="e" cm="1">
        <f t="array" ref="K1734">IF(ROW()&lt;=ROWS(Table1[]), INDEX(Table1[Life Stage], ROW()), INDEX(Table2[Life Stage], ROW()-ROWS(Table1[])))</f>
        <v>#REF!</v>
      </c>
      <c r="L1734" s="50" t="e" cm="1">
        <f t="array" ref="L1734">IF(ROW()&lt;=ROWS(Table1[]), INDEX(Table1[SalvageSum], ROW()), INDEX(Table2[SalvageSum], ROW()-ROWS(Table1[])))</f>
        <v>#REF!</v>
      </c>
      <c r="M1734" s="50" t="e" cm="1">
        <f t="array" ref="M1734">IF(ROW()&lt;=ROWS(Table1[]), INDEX(Table1[ExpSalv], ROW()), INDEX(Table2[ExpSalv], ROW()-ROWS(Table1[])))</f>
        <v>#REF!</v>
      </c>
      <c r="N1734" t="e" cm="1">
        <f t="array" ref="N1734">IF(ROW()&lt;=ROWS(Table1[]), INDEX(Table1[Agency], ROW()), INDEX(Table2[Agency], ROW()-ROWS(Table1[])))</f>
        <v>#REF!</v>
      </c>
      <c r="O1734" t="e" cm="1">
        <f t="array" ref="O1734">IF(ROW()&lt;=ROWS(Table1[]), INDEX(Table1[Notes], ROW()), INDEX(Table2[Comments], ROW()-ROWS(Table1[])))</f>
        <v>#REF!</v>
      </c>
    </row>
    <row r="1735" spans="1:15" x14ac:dyDescent="0.25">
      <c r="A1735" t="e" cm="1">
        <f t="array" ref="A1735">IF(ROW()&lt;=ROWS(Table1[]), INDEX(Table1[SurveyNo], ROW()), INDEX(Table2[SurveyNo], ROW()-ROWS(Table1[])))</f>
        <v>#REF!</v>
      </c>
      <c r="B1735" s="23" t="e" cm="1">
        <f t="array" ref="B1735">IF(ROW()&lt;=ROWS(Table1[]), INDEX(Table1[Date], ROW()), INDEX(Table2[Date], ROW()-ROWS(Table1[])))</f>
        <v>#REF!</v>
      </c>
      <c r="C1735" t="e" cm="1">
        <f t="array" ref="C1735">IF(ROW()&lt;=ROWS(Table1[]), INDEX(Table1[SampleID], ROW()), INDEX(Table2[SampleID], ROW()-ROWS(Table1[])))</f>
        <v>#REF!</v>
      </c>
      <c r="D1735" t="e" cm="1">
        <f t="array" ref="D1735">IF(ROW()&lt;=ROWS(Table1[]), INDEX(Table1[Survey], ROW()), INDEX(Table2[Survey], ROW()-ROWS(Table1[])))</f>
        <v>#REF!</v>
      </c>
      <c r="E1735" t="e" cm="1">
        <f t="array" ref="E1735">IF(ROW()&lt;=ROWS(Table1[]), INDEX(Table1[Station Code], ROW()), INDEX(Table2[Station], ROW()-ROWS(Table1[])))</f>
        <v>#REF!</v>
      </c>
      <c r="F1735" t="e" cm="1">
        <f t="array" ref="F1735">IF(ROW()&lt;=ROWS(Table1[]), INDEX(Table1[Region], ROW()), INDEX(Table2[Region], ROW()-ROWS(Table1[])))</f>
        <v>#REF!</v>
      </c>
      <c r="G1735" t="e" cm="1">
        <f t="array" ref="G1735">IF(ROW()&lt;=ROWS(Table1[]), INDEX(Table1[Subregion], ROW()), INDEX(Table2[Subregion], ROW()-ROWS(Table1[])))</f>
        <v>#REF!</v>
      </c>
      <c r="H1735" t="e" cm="1">
        <f t="array" ref="H1735">IF(ROW()&lt;=ROWS(Table1[]), INDEX(Table1[Stratum], ROW()), INDEX(Table2[Stratum], ROW()-ROWS(Table1[])))</f>
        <v>#REF!</v>
      </c>
      <c r="I1735" t="e" cm="1">
        <f t="array" ref="I1735">IF(ROW()&lt;=ROWS(Table1[]), INDEX(Table1[Fork Length], ROW()), INDEX(Table2[Length], ROW()-ROWS(Table1[])))</f>
        <v>#REF!</v>
      </c>
      <c r="J1735" t="e" cm="1">
        <f t="array" ref="J1735">IF(ROW()&lt;=ROWS(Table1[]), INDEX(Table1[Catch], ROW()), INDEX(Table2[Frequency], ROW()-ROWS(Table1[])))</f>
        <v>#REF!</v>
      </c>
      <c r="K1735" t="e" cm="1">
        <f t="array" ref="K1735">IF(ROW()&lt;=ROWS(Table1[]), INDEX(Table1[Life Stage], ROW()), INDEX(Table2[Life Stage], ROW()-ROWS(Table1[])))</f>
        <v>#REF!</v>
      </c>
      <c r="L1735" s="50" t="e" cm="1">
        <f t="array" ref="L1735">IF(ROW()&lt;=ROWS(Table1[]), INDEX(Table1[SalvageSum], ROW()), INDEX(Table2[SalvageSum], ROW()-ROWS(Table1[])))</f>
        <v>#REF!</v>
      </c>
      <c r="M1735" s="50" t="e" cm="1">
        <f t="array" ref="M1735">IF(ROW()&lt;=ROWS(Table1[]), INDEX(Table1[ExpSalv], ROW()), INDEX(Table2[ExpSalv], ROW()-ROWS(Table1[])))</f>
        <v>#REF!</v>
      </c>
      <c r="N1735" t="e" cm="1">
        <f t="array" ref="N1735">IF(ROW()&lt;=ROWS(Table1[]), INDEX(Table1[Agency], ROW()), INDEX(Table2[Agency], ROW()-ROWS(Table1[])))</f>
        <v>#REF!</v>
      </c>
      <c r="O1735" t="e" cm="1">
        <f t="array" ref="O1735">IF(ROW()&lt;=ROWS(Table1[]), INDEX(Table1[Notes], ROW()), INDEX(Table2[Comments], ROW()-ROWS(Table1[])))</f>
        <v>#REF!</v>
      </c>
    </row>
    <row r="1736" spans="1:15" x14ac:dyDescent="0.25">
      <c r="A1736" t="e" cm="1">
        <f t="array" ref="A1736">IF(ROW()&lt;=ROWS(Table1[]), INDEX(Table1[SurveyNo], ROW()), INDEX(Table2[SurveyNo], ROW()-ROWS(Table1[])))</f>
        <v>#REF!</v>
      </c>
      <c r="B1736" s="23" t="e" cm="1">
        <f t="array" ref="B1736">IF(ROW()&lt;=ROWS(Table1[]), INDEX(Table1[Date], ROW()), INDEX(Table2[Date], ROW()-ROWS(Table1[])))</f>
        <v>#REF!</v>
      </c>
      <c r="C1736" t="e" cm="1">
        <f t="array" ref="C1736">IF(ROW()&lt;=ROWS(Table1[]), INDEX(Table1[SampleID], ROW()), INDEX(Table2[SampleID], ROW()-ROWS(Table1[])))</f>
        <v>#REF!</v>
      </c>
      <c r="D1736" t="e" cm="1">
        <f t="array" ref="D1736">IF(ROW()&lt;=ROWS(Table1[]), INDEX(Table1[Survey], ROW()), INDEX(Table2[Survey], ROW()-ROWS(Table1[])))</f>
        <v>#REF!</v>
      </c>
      <c r="E1736" t="e" cm="1">
        <f t="array" ref="E1736">IF(ROW()&lt;=ROWS(Table1[]), INDEX(Table1[Station Code], ROW()), INDEX(Table2[Station], ROW()-ROWS(Table1[])))</f>
        <v>#REF!</v>
      </c>
      <c r="F1736" t="e" cm="1">
        <f t="array" ref="F1736">IF(ROW()&lt;=ROWS(Table1[]), INDEX(Table1[Region], ROW()), INDEX(Table2[Region], ROW()-ROWS(Table1[])))</f>
        <v>#REF!</v>
      </c>
      <c r="G1736" t="e" cm="1">
        <f t="array" ref="G1736">IF(ROW()&lt;=ROWS(Table1[]), INDEX(Table1[Subregion], ROW()), INDEX(Table2[Subregion], ROW()-ROWS(Table1[])))</f>
        <v>#REF!</v>
      </c>
      <c r="H1736" t="e" cm="1">
        <f t="array" ref="H1736">IF(ROW()&lt;=ROWS(Table1[]), INDEX(Table1[Stratum], ROW()), INDEX(Table2[Stratum], ROW()-ROWS(Table1[])))</f>
        <v>#REF!</v>
      </c>
      <c r="I1736" t="e" cm="1">
        <f t="array" ref="I1736">IF(ROW()&lt;=ROWS(Table1[]), INDEX(Table1[Fork Length], ROW()), INDEX(Table2[Length], ROW()-ROWS(Table1[])))</f>
        <v>#REF!</v>
      </c>
      <c r="J1736" t="e" cm="1">
        <f t="array" ref="J1736">IF(ROW()&lt;=ROWS(Table1[]), INDEX(Table1[Catch], ROW()), INDEX(Table2[Frequency], ROW()-ROWS(Table1[])))</f>
        <v>#REF!</v>
      </c>
      <c r="K1736" t="e" cm="1">
        <f t="array" ref="K1736">IF(ROW()&lt;=ROWS(Table1[]), INDEX(Table1[Life Stage], ROW()), INDEX(Table2[Life Stage], ROW()-ROWS(Table1[])))</f>
        <v>#REF!</v>
      </c>
      <c r="L1736" s="50" t="e" cm="1">
        <f t="array" ref="L1736">IF(ROW()&lt;=ROWS(Table1[]), INDEX(Table1[SalvageSum], ROW()), INDEX(Table2[SalvageSum], ROW()-ROWS(Table1[])))</f>
        <v>#REF!</v>
      </c>
      <c r="M1736" s="50" t="e" cm="1">
        <f t="array" ref="M1736">IF(ROW()&lt;=ROWS(Table1[]), INDEX(Table1[ExpSalv], ROW()), INDEX(Table2[ExpSalv], ROW()-ROWS(Table1[])))</f>
        <v>#REF!</v>
      </c>
      <c r="N1736" t="e" cm="1">
        <f t="array" ref="N1736">IF(ROW()&lt;=ROWS(Table1[]), INDEX(Table1[Agency], ROW()), INDEX(Table2[Agency], ROW()-ROWS(Table1[])))</f>
        <v>#REF!</v>
      </c>
      <c r="O1736" t="e" cm="1">
        <f t="array" ref="O1736">IF(ROW()&lt;=ROWS(Table1[]), INDEX(Table1[Notes], ROW()), INDEX(Table2[Comments], ROW()-ROWS(Table1[])))</f>
        <v>#REF!</v>
      </c>
    </row>
    <row r="1737" spans="1:15" x14ac:dyDescent="0.25">
      <c r="A1737" t="e" cm="1">
        <f t="array" ref="A1737">IF(ROW()&lt;=ROWS(Table1[]), INDEX(Table1[SurveyNo], ROW()), INDEX(Table2[SurveyNo], ROW()-ROWS(Table1[])))</f>
        <v>#REF!</v>
      </c>
      <c r="B1737" s="23" t="e" cm="1">
        <f t="array" ref="B1737">IF(ROW()&lt;=ROWS(Table1[]), INDEX(Table1[Date], ROW()), INDEX(Table2[Date], ROW()-ROWS(Table1[])))</f>
        <v>#REF!</v>
      </c>
      <c r="C1737" t="e" cm="1">
        <f t="array" ref="C1737">IF(ROW()&lt;=ROWS(Table1[]), INDEX(Table1[SampleID], ROW()), INDEX(Table2[SampleID], ROW()-ROWS(Table1[])))</f>
        <v>#REF!</v>
      </c>
      <c r="D1737" t="e" cm="1">
        <f t="array" ref="D1737">IF(ROW()&lt;=ROWS(Table1[]), INDEX(Table1[Survey], ROW()), INDEX(Table2[Survey], ROW()-ROWS(Table1[])))</f>
        <v>#REF!</v>
      </c>
      <c r="E1737" t="e" cm="1">
        <f t="array" ref="E1737">IF(ROW()&lt;=ROWS(Table1[]), INDEX(Table1[Station Code], ROW()), INDEX(Table2[Station], ROW()-ROWS(Table1[])))</f>
        <v>#REF!</v>
      </c>
      <c r="F1737" t="e" cm="1">
        <f t="array" ref="F1737">IF(ROW()&lt;=ROWS(Table1[]), INDEX(Table1[Region], ROW()), INDEX(Table2[Region], ROW()-ROWS(Table1[])))</f>
        <v>#REF!</v>
      </c>
      <c r="G1737" t="e" cm="1">
        <f t="array" ref="G1737">IF(ROW()&lt;=ROWS(Table1[]), INDEX(Table1[Subregion], ROW()), INDEX(Table2[Subregion], ROW()-ROWS(Table1[])))</f>
        <v>#REF!</v>
      </c>
      <c r="H1737" t="e" cm="1">
        <f t="array" ref="H1737">IF(ROW()&lt;=ROWS(Table1[]), INDEX(Table1[Stratum], ROW()), INDEX(Table2[Stratum], ROW()-ROWS(Table1[])))</f>
        <v>#REF!</v>
      </c>
      <c r="I1737" t="e" cm="1">
        <f t="array" ref="I1737">IF(ROW()&lt;=ROWS(Table1[]), INDEX(Table1[Fork Length], ROW()), INDEX(Table2[Length], ROW()-ROWS(Table1[])))</f>
        <v>#REF!</v>
      </c>
      <c r="J1737" t="e" cm="1">
        <f t="array" ref="J1737">IF(ROW()&lt;=ROWS(Table1[]), INDEX(Table1[Catch], ROW()), INDEX(Table2[Frequency], ROW()-ROWS(Table1[])))</f>
        <v>#REF!</v>
      </c>
      <c r="K1737" t="e" cm="1">
        <f t="array" ref="K1737">IF(ROW()&lt;=ROWS(Table1[]), INDEX(Table1[Life Stage], ROW()), INDEX(Table2[Life Stage], ROW()-ROWS(Table1[])))</f>
        <v>#REF!</v>
      </c>
      <c r="L1737" s="50" t="e" cm="1">
        <f t="array" ref="L1737">IF(ROW()&lt;=ROWS(Table1[]), INDEX(Table1[SalvageSum], ROW()), INDEX(Table2[SalvageSum], ROW()-ROWS(Table1[])))</f>
        <v>#REF!</v>
      </c>
      <c r="M1737" s="50" t="e" cm="1">
        <f t="array" ref="M1737">IF(ROW()&lt;=ROWS(Table1[]), INDEX(Table1[ExpSalv], ROW()), INDEX(Table2[ExpSalv], ROW()-ROWS(Table1[])))</f>
        <v>#REF!</v>
      </c>
      <c r="N1737" t="e" cm="1">
        <f t="array" ref="N1737">IF(ROW()&lt;=ROWS(Table1[]), INDEX(Table1[Agency], ROW()), INDEX(Table2[Agency], ROW()-ROWS(Table1[])))</f>
        <v>#REF!</v>
      </c>
      <c r="O1737" t="e" cm="1">
        <f t="array" ref="O1737">IF(ROW()&lt;=ROWS(Table1[]), INDEX(Table1[Notes], ROW()), INDEX(Table2[Comments], ROW()-ROWS(Table1[])))</f>
        <v>#REF!</v>
      </c>
    </row>
    <row r="1738" spans="1:15" x14ac:dyDescent="0.25">
      <c r="A1738" t="e" cm="1">
        <f t="array" ref="A1738">IF(ROW()&lt;=ROWS(Table1[]), INDEX(Table1[SurveyNo], ROW()), INDEX(Table2[SurveyNo], ROW()-ROWS(Table1[])))</f>
        <v>#REF!</v>
      </c>
      <c r="B1738" s="23" t="e" cm="1">
        <f t="array" ref="B1738">IF(ROW()&lt;=ROWS(Table1[]), INDEX(Table1[Date], ROW()), INDEX(Table2[Date], ROW()-ROWS(Table1[])))</f>
        <v>#REF!</v>
      </c>
      <c r="C1738" t="e" cm="1">
        <f t="array" ref="C1738">IF(ROW()&lt;=ROWS(Table1[]), INDEX(Table1[SampleID], ROW()), INDEX(Table2[SampleID], ROW()-ROWS(Table1[])))</f>
        <v>#REF!</v>
      </c>
      <c r="D1738" t="e" cm="1">
        <f t="array" ref="D1738">IF(ROW()&lt;=ROWS(Table1[]), INDEX(Table1[Survey], ROW()), INDEX(Table2[Survey], ROW()-ROWS(Table1[])))</f>
        <v>#REF!</v>
      </c>
      <c r="E1738" t="e" cm="1">
        <f t="array" ref="E1738">IF(ROW()&lt;=ROWS(Table1[]), INDEX(Table1[Station Code], ROW()), INDEX(Table2[Station], ROW()-ROWS(Table1[])))</f>
        <v>#REF!</v>
      </c>
      <c r="F1738" t="e" cm="1">
        <f t="array" ref="F1738">IF(ROW()&lt;=ROWS(Table1[]), INDEX(Table1[Region], ROW()), INDEX(Table2[Region], ROW()-ROWS(Table1[])))</f>
        <v>#REF!</v>
      </c>
      <c r="G1738" t="e" cm="1">
        <f t="array" ref="G1738">IF(ROW()&lt;=ROWS(Table1[]), INDEX(Table1[Subregion], ROW()), INDEX(Table2[Subregion], ROW()-ROWS(Table1[])))</f>
        <v>#REF!</v>
      </c>
      <c r="H1738" t="e" cm="1">
        <f t="array" ref="H1738">IF(ROW()&lt;=ROWS(Table1[]), INDEX(Table1[Stratum], ROW()), INDEX(Table2[Stratum], ROW()-ROWS(Table1[])))</f>
        <v>#REF!</v>
      </c>
      <c r="I1738" t="e" cm="1">
        <f t="array" ref="I1738">IF(ROW()&lt;=ROWS(Table1[]), INDEX(Table1[Fork Length], ROW()), INDEX(Table2[Length], ROW()-ROWS(Table1[])))</f>
        <v>#REF!</v>
      </c>
      <c r="J1738" t="e" cm="1">
        <f t="array" ref="J1738">IF(ROW()&lt;=ROWS(Table1[]), INDEX(Table1[Catch], ROW()), INDEX(Table2[Frequency], ROW()-ROWS(Table1[])))</f>
        <v>#REF!</v>
      </c>
      <c r="K1738" t="e" cm="1">
        <f t="array" ref="K1738">IF(ROW()&lt;=ROWS(Table1[]), INDEX(Table1[Life Stage], ROW()), INDEX(Table2[Life Stage], ROW()-ROWS(Table1[])))</f>
        <v>#REF!</v>
      </c>
      <c r="L1738" s="50" t="e" cm="1">
        <f t="array" ref="L1738">IF(ROW()&lt;=ROWS(Table1[]), INDEX(Table1[SalvageSum], ROW()), INDEX(Table2[SalvageSum], ROW()-ROWS(Table1[])))</f>
        <v>#REF!</v>
      </c>
      <c r="M1738" s="50" t="e" cm="1">
        <f t="array" ref="M1738">IF(ROW()&lt;=ROWS(Table1[]), INDEX(Table1[ExpSalv], ROW()), INDEX(Table2[ExpSalv], ROW()-ROWS(Table1[])))</f>
        <v>#REF!</v>
      </c>
      <c r="N1738" t="e" cm="1">
        <f t="array" ref="N1738">IF(ROW()&lt;=ROWS(Table1[]), INDEX(Table1[Agency], ROW()), INDEX(Table2[Agency], ROW()-ROWS(Table1[])))</f>
        <v>#REF!</v>
      </c>
      <c r="O1738" t="e" cm="1">
        <f t="array" ref="O1738">IF(ROW()&lt;=ROWS(Table1[]), INDEX(Table1[Notes], ROW()), INDEX(Table2[Comments], ROW()-ROWS(Table1[])))</f>
        <v>#REF!</v>
      </c>
    </row>
    <row r="1739" spans="1:15" x14ac:dyDescent="0.25">
      <c r="A1739" t="e" cm="1">
        <f t="array" ref="A1739">IF(ROW()&lt;=ROWS(Table1[]), INDEX(Table1[SurveyNo], ROW()), INDEX(Table2[SurveyNo], ROW()-ROWS(Table1[])))</f>
        <v>#REF!</v>
      </c>
      <c r="B1739" s="23" t="e" cm="1">
        <f t="array" ref="B1739">IF(ROW()&lt;=ROWS(Table1[]), INDEX(Table1[Date], ROW()), INDEX(Table2[Date], ROW()-ROWS(Table1[])))</f>
        <v>#REF!</v>
      </c>
      <c r="C1739" t="e" cm="1">
        <f t="array" ref="C1739">IF(ROW()&lt;=ROWS(Table1[]), INDEX(Table1[SampleID], ROW()), INDEX(Table2[SampleID], ROW()-ROWS(Table1[])))</f>
        <v>#REF!</v>
      </c>
      <c r="D1739" t="e" cm="1">
        <f t="array" ref="D1739">IF(ROW()&lt;=ROWS(Table1[]), INDEX(Table1[Survey], ROW()), INDEX(Table2[Survey], ROW()-ROWS(Table1[])))</f>
        <v>#REF!</v>
      </c>
      <c r="E1739" t="e" cm="1">
        <f t="array" ref="E1739">IF(ROW()&lt;=ROWS(Table1[]), INDEX(Table1[Station Code], ROW()), INDEX(Table2[Station], ROW()-ROWS(Table1[])))</f>
        <v>#REF!</v>
      </c>
      <c r="F1739" t="e" cm="1">
        <f t="array" ref="F1739">IF(ROW()&lt;=ROWS(Table1[]), INDEX(Table1[Region], ROW()), INDEX(Table2[Region], ROW()-ROWS(Table1[])))</f>
        <v>#REF!</v>
      </c>
      <c r="G1739" t="e" cm="1">
        <f t="array" ref="G1739">IF(ROW()&lt;=ROWS(Table1[]), INDEX(Table1[Subregion], ROW()), INDEX(Table2[Subregion], ROW()-ROWS(Table1[])))</f>
        <v>#REF!</v>
      </c>
      <c r="H1739" t="e" cm="1">
        <f t="array" ref="H1739">IF(ROW()&lt;=ROWS(Table1[]), INDEX(Table1[Stratum], ROW()), INDEX(Table2[Stratum], ROW()-ROWS(Table1[])))</f>
        <v>#REF!</v>
      </c>
      <c r="I1739" t="e" cm="1">
        <f t="array" ref="I1739">IF(ROW()&lt;=ROWS(Table1[]), INDEX(Table1[Fork Length], ROW()), INDEX(Table2[Length], ROW()-ROWS(Table1[])))</f>
        <v>#REF!</v>
      </c>
      <c r="J1739" t="e" cm="1">
        <f t="array" ref="J1739">IF(ROW()&lt;=ROWS(Table1[]), INDEX(Table1[Catch], ROW()), INDEX(Table2[Frequency], ROW()-ROWS(Table1[])))</f>
        <v>#REF!</v>
      </c>
      <c r="K1739" t="e" cm="1">
        <f t="array" ref="K1739">IF(ROW()&lt;=ROWS(Table1[]), INDEX(Table1[Life Stage], ROW()), INDEX(Table2[Life Stage], ROW()-ROWS(Table1[])))</f>
        <v>#REF!</v>
      </c>
      <c r="L1739" s="50" t="e" cm="1">
        <f t="array" ref="L1739">IF(ROW()&lt;=ROWS(Table1[]), INDEX(Table1[SalvageSum], ROW()), INDEX(Table2[SalvageSum], ROW()-ROWS(Table1[])))</f>
        <v>#REF!</v>
      </c>
      <c r="M1739" s="50" t="e" cm="1">
        <f t="array" ref="M1739">IF(ROW()&lt;=ROWS(Table1[]), INDEX(Table1[ExpSalv], ROW()), INDEX(Table2[ExpSalv], ROW()-ROWS(Table1[])))</f>
        <v>#REF!</v>
      </c>
      <c r="N1739" t="e" cm="1">
        <f t="array" ref="N1739">IF(ROW()&lt;=ROWS(Table1[]), INDEX(Table1[Agency], ROW()), INDEX(Table2[Agency], ROW()-ROWS(Table1[])))</f>
        <v>#REF!</v>
      </c>
      <c r="O1739" t="e" cm="1">
        <f t="array" ref="O1739">IF(ROW()&lt;=ROWS(Table1[]), INDEX(Table1[Notes], ROW()), INDEX(Table2[Comments], ROW()-ROWS(Table1[])))</f>
        <v>#REF!</v>
      </c>
    </row>
    <row r="1740" spans="1:15" x14ac:dyDescent="0.25">
      <c r="A1740" t="e" cm="1">
        <f t="array" ref="A1740">IF(ROW()&lt;=ROWS(Table1[]), INDEX(Table1[SurveyNo], ROW()), INDEX(Table2[SurveyNo], ROW()-ROWS(Table1[])))</f>
        <v>#REF!</v>
      </c>
      <c r="B1740" s="23" t="e" cm="1">
        <f t="array" ref="B1740">IF(ROW()&lt;=ROWS(Table1[]), INDEX(Table1[Date], ROW()), INDEX(Table2[Date], ROW()-ROWS(Table1[])))</f>
        <v>#REF!</v>
      </c>
      <c r="C1740" t="e" cm="1">
        <f t="array" ref="C1740">IF(ROW()&lt;=ROWS(Table1[]), INDEX(Table1[SampleID], ROW()), INDEX(Table2[SampleID], ROW()-ROWS(Table1[])))</f>
        <v>#REF!</v>
      </c>
      <c r="D1740" t="e" cm="1">
        <f t="array" ref="D1740">IF(ROW()&lt;=ROWS(Table1[]), INDEX(Table1[Survey], ROW()), INDEX(Table2[Survey], ROW()-ROWS(Table1[])))</f>
        <v>#REF!</v>
      </c>
      <c r="E1740" t="e" cm="1">
        <f t="array" ref="E1740">IF(ROW()&lt;=ROWS(Table1[]), INDEX(Table1[Station Code], ROW()), INDEX(Table2[Station], ROW()-ROWS(Table1[])))</f>
        <v>#REF!</v>
      </c>
      <c r="F1740" t="e" cm="1">
        <f t="array" ref="F1740">IF(ROW()&lt;=ROWS(Table1[]), INDEX(Table1[Region], ROW()), INDEX(Table2[Region], ROW()-ROWS(Table1[])))</f>
        <v>#REF!</v>
      </c>
      <c r="G1740" t="e" cm="1">
        <f t="array" ref="G1740">IF(ROW()&lt;=ROWS(Table1[]), INDEX(Table1[Subregion], ROW()), INDEX(Table2[Subregion], ROW()-ROWS(Table1[])))</f>
        <v>#REF!</v>
      </c>
      <c r="H1740" t="e" cm="1">
        <f t="array" ref="H1740">IF(ROW()&lt;=ROWS(Table1[]), INDEX(Table1[Stratum], ROW()), INDEX(Table2[Stratum], ROW()-ROWS(Table1[])))</f>
        <v>#REF!</v>
      </c>
      <c r="I1740" t="e" cm="1">
        <f t="array" ref="I1740">IF(ROW()&lt;=ROWS(Table1[]), INDEX(Table1[Fork Length], ROW()), INDEX(Table2[Length], ROW()-ROWS(Table1[])))</f>
        <v>#REF!</v>
      </c>
      <c r="J1740" t="e" cm="1">
        <f t="array" ref="J1740">IF(ROW()&lt;=ROWS(Table1[]), INDEX(Table1[Catch], ROW()), INDEX(Table2[Frequency], ROW()-ROWS(Table1[])))</f>
        <v>#REF!</v>
      </c>
      <c r="K1740" t="e" cm="1">
        <f t="array" ref="K1740">IF(ROW()&lt;=ROWS(Table1[]), INDEX(Table1[Life Stage], ROW()), INDEX(Table2[Life Stage], ROW()-ROWS(Table1[])))</f>
        <v>#REF!</v>
      </c>
      <c r="L1740" s="50" t="e" cm="1">
        <f t="array" ref="L1740">IF(ROW()&lt;=ROWS(Table1[]), INDEX(Table1[SalvageSum], ROW()), INDEX(Table2[SalvageSum], ROW()-ROWS(Table1[])))</f>
        <v>#REF!</v>
      </c>
      <c r="M1740" s="50" t="e" cm="1">
        <f t="array" ref="M1740">IF(ROW()&lt;=ROWS(Table1[]), INDEX(Table1[ExpSalv], ROW()), INDEX(Table2[ExpSalv], ROW()-ROWS(Table1[])))</f>
        <v>#REF!</v>
      </c>
      <c r="N1740" t="e" cm="1">
        <f t="array" ref="N1740">IF(ROW()&lt;=ROWS(Table1[]), INDEX(Table1[Agency], ROW()), INDEX(Table2[Agency], ROW()-ROWS(Table1[])))</f>
        <v>#REF!</v>
      </c>
      <c r="O1740" t="e" cm="1">
        <f t="array" ref="O1740">IF(ROW()&lt;=ROWS(Table1[]), INDEX(Table1[Notes], ROW()), INDEX(Table2[Comments], ROW()-ROWS(Table1[])))</f>
        <v>#REF!</v>
      </c>
    </row>
    <row r="1741" spans="1:15" x14ac:dyDescent="0.25">
      <c r="A1741" t="e" cm="1">
        <f t="array" ref="A1741">IF(ROW()&lt;=ROWS(Table1[]), INDEX(Table1[SurveyNo], ROW()), INDEX(Table2[SurveyNo], ROW()-ROWS(Table1[])))</f>
        <v>#REF!</v>
      </c>
      <c r="B1741" s="23" t="e" cm="1">
        <f t="array" ref="B1741">IF(ROW()&lt;=ROWS(Table1[]), INDEX(Table1[Date], ROW()), INDEX(Table2[Date], ROW()-ROWS(Table1[])))</f>
        <v>#REF!</v>
      </c>
      <c r="C1741" t="e" cm="1">
        <f t="array" ref="C1741">IF(ROW()&lt;=ROWS(Table1[]), INDEX(Table1[SampleID], ROW()), INDEX(Table2[SampleID], ROW()-ROWS(Table1[])))</f>
        <v>#REF!</v>
      </c>
      <c r="D1741" t="e" cm="1">
        <f t="array" ref="D1741">IF(ROW()&lt;=ROWS(Table1[]), INDEX(Table1[Survey], ROW()), INDEX(Table2[Survey], ROW()-ROWS(Table1[])))</f>
        <v>#REF!</v>
      </c>
      <c r="E1741" t="e" cm="1">
        <f t="array" ref="E1741">IF(ROW()&lt;=ROWS(Table1[]), INDEX(Table1[Station Code], ROW()), INDEX(Table2[Station], ROW()-ROWS(Table1[])))</f>
        <v>#REF!</v>
      </c>
      <c r="F1741" t="e" cm="1">
        <f t="array" ref="F1741">IF(ROW()&lt;=ROWS(Table1[]), INDEX(Table1[Region], ROW()), INDEX(Table2[Region], ROW()-ROWS(Table1[])))</f>
        <v>#REF!</v>
      </c>
      <c r="G1741" t="e" cm="1">
        <f t="array" ref="G1741">IF(ROW()&lt;=ROWS(Table1[]), INDEX(Table1[Subregion], ROW()), INDEX(Table2[Subregion], ROW()-ROWS(Table1[])))</f>
        <v>#REF!</v>
      </c>
      <c r="H1741" t="e" cm="1">
        <f t="array" ref="H1741">IF(ROW()&lt;=ROWS(Table1[]), INDEX(Table1[Stratum], ROW()), INDEX(Table2[Stratum], ROW()-ROWS(Table1[])))</f>
        <v>#REF!</v>
      </c>
      <c r="I1741" t="e" cm="1">
        <f t="array" ref="I1741">IF(ROW()&lt;=ROWS(Table1[]), INDEX(Table1[Fork Length], ROW()), INDEX(Table2[Length], ROW()-ROWS(Table1[])))</f>
        <v>#REF!</v>
      </c>
      <c r="J1741" t="e" cm="1">
        <f t="array" ref="J1741">IF(ROW()&lt;=ROWS(Table1[]), INDEX(Table1[Catch], ROW()), INDEX(Table2[Frequency], ROW()-ROWS(Table1[])))</f>
        <v>#REF!</v>
      </c>
      <c r="K1741" t="e" cm="1">
        <f t="array" ref="K1741">IF(ROW()&lt;=ROWS(Table1[]), INDEX(Table1[Life Stage], ROW()), INDEX(Table2[Life Stage], ROW()-ROWS(Table1[])))</f>
        <v>#REF!</v>
      </c>
      <c r="L1741" s="50" t="e" cm="1">
        <f t="array" ref="L1741">IF(ROW()&lt;=ROWS(Table1[]), INDEX(Table1[SalvageSum], ROW()), INDEX(Table2[SalvageSum], ROW()-ROWS(Table1[])))</f>
        <v>#REF!</v>
      </c>
      <c r="M1741" s="50" t="e" cm="1">
        <f t="array" ref="M1741">IF(ROW()&lt;=ROWS(Table1[]), INDEX(Table1[ExpSalv], ROW()), INDEX(Table2[ExpSalv], ROW()-ROWS(Table1[])))</f>
        <v>#REF!</v>
      </c>
      <c r="N1741" t="e" cm="1">
        <f t="array" ref="N1741">IF(ROW()&lt;=ROWS(Table1[]), INDEX(Table1[Agency], ROW()), INDEX(Table2[Agency], ROW()-ROWS(Table1[])))</f>
        <v>#REF!</v>
      </c>
      <c r="O1741" t="e" cm="1">
        <f t="array" ref="O1741">IF(ROW()&lt;=ROWS(Table1[]), INDEX(Table1[Notes], ROW()), INDEX(Table2[Comments], ROW()-ROWS(Table1[])))</f>
        <v>#REF!</v>
      </c>
    </row>
    <row r="1742" spans="1:15" x14ac:dyDescent="0.25">
      <c r="A1742" t="e" cm="1">
        <f t="array" ref="A1742">IF(ROW()&lt;=ROWS(Table1[]), INDEX(Table1[SurveyNo], ROW()), INDEX(Table2[SurveyNo], ROW()-ROWS(Table1[])))</f>
        <v>#REF!</v>
      </c>
      <c r="B1742" s="23" t="e" cm="1">
        <f t="array" ref="B1742">IF(ROW()&lt;=ROWS(Table1[]), INDEX(Table1[Date], ROW()), INDEX(Table2[Date], ROW()-ROWS(Table1[])))</f>
        <v>#REF!</v>
      </c>
      <c r="C1742" t="e" cm="1">
        <f t="array" ref="C1742">IF(ROW()&lt;=ROWS(Table1[]), INDEX(Table1[SampleID], ROW()), INDEX(Table2[SampleID], ROW()-ROWS(Table1[])))</f>
        <v>#REF!</v>
      </c>
      <c r="D1742" t="e" cm="1">
        <f t="array" ref="D1742">IF(ROW()&lt;=ROWS(Table1[]), INDEX(Table1[Survey], ROW()), INDEX(Table2[Survey], ROW()-ROWS(Table1[])))</f>
        <v>#REF!</v>
      </c>
      <c r="E1742" t="e" cm="1">
        <f t="array" ref="E1742">IF(ROW()&lt;=ROWS(Table1[]), INDEX(Table1[Station Code], ROW()), INDEX(Table2[Station], ROW()-ROWS(Table1[])))</f>
        <v>#REF!</v>
      </c>
      <c r="F1742" t="e" cm="1">
        <f t="array" ref="F1742">IF(ROW()&lt;=ROWS(Table1[]), INDEX(Table1[Region], ROW()), INDEX(Table2[Region], ROW()-ROWS(Table1[])))</f>
        <v>#REF!</v>
      </c>
      <c r="G1742" t="e" cm="1">
        <f t="array" ref="G1742">IF(ROW()&lt;=ROWS(Table1[]), INDEX(Table1[Subregion], ROW()), INDEX(Table2[Subregion], ROW()-ROWS(Table1[])))</f>
        <v>#REF!</v>
      </c>
      <c r="H1742" t="e" cm="1">
        <f t="array" ref="H1742">IF(ROW()&lt;=ROWS(Table1[]), INDEX(Table1[Stratum], ROW()), INDEX(Table2[Stratum], ROW()-ROWS(Table1[])))</f>
        <v>#REF!</v>
      </c>
      <c r="I1742" t="e" cm="1">
        <f t="array" ref="I1742">IF(ROW()&lt;=ROWS(Table1[]), INDEX(Table1[Fork Length], ROW()), INDEX(Table2[Length], ROW()-ROWS(Table1[])))</f>
        <v>#REF!</v>
      </c>
      <c r="J1742" t="e" cm="1">
        <f t="array" ref="J1742">IF(ROW()&lt;=ROWS(Table1[]), INDEX(Table1[Catch], ROW()), INDEX(Table2[Frequency], ROW()-ROWS(Table1[])))</f>
        <v>#REF!</v>
      </c>
      <c r="K1742" t="e" cm="1">
        <f t="array" ref="K1742">IF(ROW()&lt;=ROWS(Table1[]), INDEX(Table1[Life Stage], ROW()), INDEX(Table2[Life Stage], ROW()-ROWS(Table1[])))</f>
        <v>#REF!</v>
      </c>
      <c r="L1742" s="50" t="e" cm="1">
        <f t="array" ref="L1742">IF(ROW()&lt;=ROWS(Table1[]), INDEX(Table1[SalvageSum], ROW()), INDEX(Table2[SalvageSum], ROW()-ROWS(Table1[])))</f>
        <v>#REF!</v>
      </c>
      <c r="M1742" s="50" t="e" cm="1">
        <f t="array" ref="M1742">IF(ROW()&lt;=ROWS(Table1[]), INDEX(Table1[ExpSalv], ROW()), INDEX(Table2[ExpSalv], ROW()-ROWS(Table1[])))</f>
        <v>#REF!</v>
      </c>
      <c r="N1742" t="e" cm="1">
        <f t="array" ref="N1742">IF(ROW()&lt;=ROWS(Table1[]), INDEX(Table1[Agency], ROW()), INDEX(Table2[Agency], ROW()-ROWS(Table1[])))</f>
        <v>#REF!</v>
      </c>
      <c r="O1742" t="e" cm="1">
        <f t="array" ref="O1742">IF(ROW()&lt;=ROWS(Table1[]), INDEX(Table1[Notes], ROW()), INDEX(Table2[Comments], ROW()-ROWS(Table1[])))</f>
        <v>#REF!</v>
      </c>
    </row>
    <row r="1743" spans="1:15" x14ac:dyDescent="0.25">
      <c r="A1743" t="e" cm="1">
        <f t="array" ref="A1743">IF(ROW()&lt;=ROWS(Table1[]), INDEX(Table1[SurveyNo], ROW()), INDEX(Table2[SurveyNo], ROW()-ROWS(Table1[])))</f>
        <v>#REF!</v>
      </c>
      <c r="B1743" s="23" t="e" cm="1">
        <f t="array" ref="B1743">IF(ROW()&lt;=ROWS(Table1[]), INDEX(Table1[Date], ROW()), INDEX(Table2[Date], ROW()-ROWS(Table1[])))</f>
        <v>#REF!</v>
      </c>
      <c r="C1743" t="e" cm="1">
        <f t="array" ref="C1743">IF(ROW()&lt;=ROWS(Table1[]), INDEX(Table1[SampleID], ROW()), INDEX(Table2[SampleID], ROW()-ROWS(Table1[])))</f>
        <v>#REF!</v>
      </c>
      <c r="D1743" t="e" cm="1">
        <f t="array" ref="D1743">IF(ROW()&lt;=ROWS(Table1[]), INDEX(Table1[Survey], ROW()), INDEX(Table2[Survey], ROW()-ROWS(Table1[])))</f>
        <v>#REF!</v>
      </c>
      <c r="E1743" t="e" cm="1">
        <f t="array" ref="E1743">IF(ROW()&lt;=ROWS(Table1[]), INDEX(Table1[Station Code], ROW()), INDEX(Table2[Station], ROW()-ROWS(Table1[])))</f>
        <v>#REF!</v>
      </c>
      <c r="F1743" t="e" cm="1">
        <f t="array" ref="F1743">IF(ROW()&lt;=ROWS(Table1[]), INDEX(Table1[Region], ROW()), INDEX(Table2[Region], ROW()-ROWS(Table1[])))</f>
        <v>#REF!</v>
      </c>
      <c r="G1743" t="e" cm="1">
        <f t="array" ref="G1743">IF(ROW()&lt;=ROWS(Table1[]), INDEX(Table1[Subregion], ROW()), INDEX(Table2[Subregion], ROW()-ROWS(Table1[])))</f>
        <v>#REF!</v>
      </c>
      <c r="H1743" t="e" cm="1">
        <f t="array" ref="H1743">IF(ROW()&lt;=ROWS(Table1[]), INDEX(Table1[Stratum], ROW()), INDEX(Table2[Stratum], ROW()-ROWS(Table1[])))</f>
        <v>#REF!</v>
      </c>
      <c r="I1743" t="e" cm="1">
        <f t="array" ref="I1743">IF(ROW()&lt;=ROWS(Table1[]), INDEX(Table1[Fork Length], ROW()), INDEX(Table2[Length], ROW()-ROWS(Table1[])))</f>
        <v>#REF!</v>
      </c>
      <c r="J1743" t="e" cm="1">
        <f t="array" ref="J1743">IF(ROW()&lt;=ROWS(Table1[]), INDEX(Table1[Catch], ROW()), INDEX(Table2[Frequency], ROW()-ROWS(Table1[])))</f>
        <v>#REF!</v>
      </c>
      <c r="K1743" t="e" cm="1">
        <f t="array" ref="K1743">IF(ROW()&lt;=ROWS(Table1[]), INDEX(Table1[Life Stage], ROW()), INDEX(Table2[Life Stage], ROW()-ROWS(Table1[])))</f>
        <v>#REF!</v>
      </c>
      <c r="L1743" s="50" t="e" cm="1">
        <f t="array" ref="L1743">IF(ROW()&lt;=ROWS(Table1[]), INDEX(Table1[SalvageSum], ROW()), INDEX(Table2[SalvageSum], ROW()-ROWS(Table1[])))</f>
        <v>#REF!</v>
      </c>
      <c r="M1743" s="50" t="e" cm="1">
        <f t="array" ref="M1743">IF(ROW()&lt;=ROWS(Table1[]), INDEX(Table1[ExpSalv], ROW()), INDEX(Table2[ExpSalv], ROW()-ROWS(Table1[])))</f>
        <v>#REF!</v>
      </c>
      <c r="N1743" t="e" cm="1">
        <f t="array" ref="N1743">IF(ROW()&lt;=ROWS(Table1[]), INDEX(Table1[Agency], ROW()), INDEX(Table2[Agency], ROW()-ROWS(Table1[])))</f>
        <v>#REF!</v>
      </c>
      <c r="O1743" t="e" cm="1">
        <f t="array" ref="O1743">IF(ROW()&lt;=ROWS(Table1[]), INDEX(Table1[Notes], ROW()), INDEX(Table2[Comments], ROW()-ROWS(Table1[])))</f>
        <v>#REF!</v>
      </c>
    </row>
    <row r="1744" spans="1:15" x14ac:dyDescent="0.25">
      <c r="A1744" t="e" cm="1">
        <f t="array" ref="A1744">IF(ROW()&lt;=ROWS(Table1[]), INDEX(Table1[SurveyNo], ROW()), INDEX(Table2[SurveyNo], ROW()-ROWS(Table1[])))</f>
        <v>#REF!</v>
      </c>
      <c r="B1744" s="23" t="e" cm="1">
        <f t="array" ref="B1744">IF(ROW()&lt;=ROWS(Table1[]), INDEX(Table1[Date], ROW()), INDEX(Table2[Date], ROW()-ROWS(Table1[])))</f>
        <v>#REF!</v>
      </c>
      <c r="C1744" t="e" cm="1">
        <f t="array" ref="C1744">IF(ROW()&lt;=ROWS(Table1[]), INDEX(Table1[SampleID], ROW()), INDEX(Table2[SampleID], ROW()-ROWS(Table1[])))</f>
        <v>#REF!</v>
      </c>
      <c r="D1744" t="e" cm="1">
        <f t="array" ref="D1744">IF(ROW()&lt;=ROWS(Table1[]), INDEX(Table1[Survey], ROW()), INDEX(Table2[Survey], ROW()-ROWS(Table1[])))</f>
        <v>#REF!</v>
      </c>
      <c r="E1744" t="e" cm="1">
        <f t="array" ref="E1744">IF(ROW()&lt;=ROWS(Table1[]), INDEX(Table1[Station Code], ROW()), INDEX(Table2[Station], ROW()-ROWS(Table1[])))</f>
        <v>#REF!</v>
      </c>
      <c r="F1744" t="e" cm="1">
        <f t="array" ref="F1744">IF(ROW()&lt;=ROWS(Table1[]), INDEX(Table1[Region], ROW()), INDEX(Table2[Region], ROW()-ROWS(Table1[])))</f>
        <v>#REF!</v>
      </c>
      <c r="G1744" t="e" cm="1">
        <f t="array" ref="G1744">IF(ROW()&lt;=ROWS(Table1[]), INDEX(Table1[Subregion], ROW()), INDEX(Table2[Subregion], ROW()-ROWS(Table1[])))</f>
        <v>#REF!</v>
      </c>
      <c r="H1744" t="e" cm="1">
        <f t="array" ref="H1744">IF(ROW()&lt;=ROWS(Table1[]), INDEX(Table1[Stratum], ROW()), INDEX(Table2[Stratum], ROW()-ROWS(Table1[])))</f>
        <v>#REF!</v>
      </c>
      <c r="I1744" t="e" cm="1">
        <f t="array" ref="I1744">IF(ROW()&lt;=ROWS(Table1[]), INDEX(Table1[Fork Length], ROW()), INDEX(Table2[Length], ROW()-ROWS(Table1[])))</f>
        <v>#REF!</v>
      </c>
      <c r="J1744" t="e" cm="1">
        <f t="array" ref="J1744">IF(ROW()&lt;=ROWS(Table1[]), INDEX(Table1[Catch], ROW()), INDEX(Table2[Frequency], ROW()-ROWS(Table1[])))</f>
        <v>#REF!</v>
      </c>
      <c r="K1744" t="e" cm="1">
        <f t="array" ref="K1744">IF(ROW()&lt;=ROWS(Table1[]), INDEX(Table1[Life Stage], ROW()), INDEX(Table2[Life Stage], ROW()-ROWS(Table1[])))</f>
        <v>#REF!</v>
      </c>
      <c r="L1744" s="50" t="e" cm="1">
        <f t="array" ref="L1744">IF(ROW()&lt;=ROWS(Table1[]), INDEX(Table1[SalvageSum], ROW()), INDEX(Table2[SalvageSum], ROW()-ROWS(Table1[])))</f>
        <v>#REF!</v>
      </c>
      <c r="M1744" s="50" t="e" cm="1">
        <f t="array" ref="M1744">IF(ROW()&lt;=ROWS(Table1[]), INDEX(Table1[ExpSalv], ROW()), INDEX(Table2[ExpSalv], ROW()-ROWS(Table1[])))</f>
        <v>#REF!</v>
      </c>
      <c r="N1744" t="e" cm="1">
        <f t="array" ref="N1744">IF(ROW()&lt;=ROWS(Table1[]), INDEX(Table1[Agency], ROW()), INDEX(Table2[Agency], ROW()-ROWS(Table1[])))</f>
        <v>#REF!</v>
      </c>
      <c r="O1744" t="e" cm="1">
        <f t="array" ref="O1744">IF(ROW()&lt;=ROWS(Table1[]), INDEX(Table1[Notes], ROW()), INDEX(Table2[Comments], ROW()-ROWS(Table1[])))</f>
        <v>#REF!</v>
      </c>
    </row>
    <row r="1745" spans="1:15" x14ac:dyDescent="0.25">
      <c r="A1745" t="e" cm="1">
        <f t="array" ref="A1745">IF(ROW()&lt;=ROWS(Table1[]), INDEX(Table1[SurveyNo], ROW()), INDEX(Table2[SurveyNo], ROW()-ROWS(Table1[])))</f>
        <v>#REF!</v>
      </c>
      <c r="B1745" s="23" t="e" cm="1">
        <f t="array" ref="B1745">IF(ROW()&lt;=ROWS(Table1[]), INDEX(Table1[Date], ROW()), INDEX(Table2[Date], ROW()-ROWS(Table1[])))</f>
        <v>#REF!</v>
      </c>
      <c r="C1745" t="e" cm="1">
        <f t="array" ref="C1745">IF(ROW()&lt;=ROWS(Table1[]), INDEX(Table1[SampleID], ROW()), INDEX(Table2[SampleID], ROW()-ROWS(Table1[])))</f>
        <v>#REF!</v>
      </c>
      <c r="D1745" t="e" cm="1">
        <f t="array" ref="D1745">IF(ROW()&lt;=ROWS(Table1[]), INDEX(Table1[Survey], ROW()), INDEX(Table2[Survey], ROW()-ROWS(Table1[])))</f>
        <v>#REF!</v>
      </c>
      <c r="E1745" t="e" cm="1">
        <f t="array" ref="E1745">IF(ROW()&lt;=ROWS(Table1[]), INDEX(Table1[Station Code], ROW()), INDEX(Table2[Station], ROW()-ROWS(Table1[])))</f>
        <v>#REF!</v>
      </c>
      <c r="F1745" t="e" cm="1">
        <f t="array" ref="F1745">IF(ROW()&lt;=ROWS(Table1[]), INDEX(Table1[Region], ROW()), INDEX(Table2[Region], ROW()-ROWS(Table1[])))</f>
        <v>#REF!</v>
      </c>
      <c r="G1745" t="e" cm="1">
        <f t="array" ref="G1745">IF(ROW()&lt;=ROWS(Table1[]), INDEX(Table1[Subregion], ROW()), INDEX(Table2[Subregion], ROW()-ROWS(Table1[])))</f>
        <v>#REF!</v>
      </c>
      <c r="H1745" t="e" cm="1">
        <f t="array" ref="H1745">IF(ROW()&lt;=ROWS(Table1[]), INDEX(Table1[Stratum], ROW()), INDEX(Table2[Stratum], ROW()-ROWS(Table1[])))</f>
        <v>#REF!</v>
      </c>
      <c r="I1745" t="e" cm="1">
        <f t="array" ref="I1745">IF(ROW()&lt;=ROWS(Table1[]), INDEX(Table1[Fork Length], ROW()), INDEX(Table2[Length], ROW()-ROWS(Table1[])))</f>
        <v>#REF!</v>
      </c>
      <c r="J1745" t="e" cm="1">
        <f t="array" ref="J1745">IF(ROW()&lt;=ROWS(Table1[]), INDEX(Table1[Catch], ROW()), INDEX(Table2[Frequency], ROW()-ROWS(Table1[])))</f>
        <v>#REF!</v>
      </c>
      <c r="K1745" t="e" cm="1">
        <f t="array" ref="K1745">IF(ROW()&lt;=ROWS(Table1[]), INDEX(Table1[Life Stage], ROW()), INDEX(Table2[Life Stage], ROW()-ROWS(Table1[])))</f>
        <v>#REF!</v>
      </c>
      <c r="L1745" s="50" t="e" cm="1">
        <f t="array" ref="L1745">IF(ROW()&lt;=ROWS(Table1[]), INDEX(Table1[SalvageSum], ROW()), INDEX(Table2[SalvageSum], ROW()-ROWS(Table1[])))</f>
        <v>#REF!</v>
      </c>
      <c r="M1745" s="50" t="e" cm="1">
        <f t="array" ref="M1745">IF(ROW()&lt;=ROWS(Table1[]), INDEX(Table1[ExpSalv], ROW()), INDEX(Table2[ExpSalv], ROW()-ROWS(Table1[])))</f>
        <v>#REF!</v>
      </c>
      <c r="N1745" t="e" cm="1">
        <f t="array" ref="N1745">IF(ROW()&lt;=ROWS(Table1[]), INDEX(Table1[Agency], ROW()), INDEX(Table2[Agency], ROW()-ROWS(Table1[])))</f>
        <v>#REF!</v>
      </c>
      <c r="O1745" t="e" cm="1">
        <f t="array" ref="O1745">IF(ROW()&lt;=ROWS(Table1[]), INDEX(Table1[Notes], ROW()), INDEX(Table2[Comments], ROW()-ROWS(Table1[])))</f>
        <v>#REF!</v>
      </c>
    </row>
    <row r="1746" spans="1:15" x14ac:dyDescent="0.25">
      <c r="A1746" t="e" cm="1">
        <f t="array" ref="A1746">IF(ROW()&lt;=ROWS(Table1[]), INDEX(Table1[SurveyNo], ROW()), INDEX(Table2[SurveyNo], ROW()-ROWS(Table1[])))</f>
        <v>#REF!</v>
      </c>
      <c r="B1746" s="23" t="e" cm="1">
        <f t="array" ref="B1746">IF(ROW()&lt;=ROWS(Table1[]), INDEX(Table1[Date], ROW()), INDEX(Table2[Date], ROW()-ROWS(Table1[])))</f>
        <v>#REF!</v>
      </c>
      <c r="C1746" t="e" cm="1">
        <f t="array" ref="C1746">IF(ROW()&lt;=ROWS(Table1[]), INDEX(Table1[SampleID], ROW()), INDEX(Table2[SampleID], ROW()-ROWS(Table1[])))</f>
        <v>#REF!</v>
      </c>
      <c r="D1746" t="e" cm="1">
        <f t="array" ref="D1746">IF(ROW()&lt;=ROWS(Table1[]), INDEX(Table1[Survey], ROW()), INDEX(Table2[Survey], ROW()-ROWS(Table1[])))</f>
        <v>#REF!</v>
      </c>
      <c r="E1746" t="e" cm="1">
        <f t="array" ref="E1746">IF(ROW()&lt;=ROWS(Table1[]), INDEX(Table1[Station Code], ROW()), INDEX(Table2[Station], ROW()-ROWS(Table1[])))</f>
        <v>#REF!</v>
      </c>
      <c r="F1746" t="e" cm="1">
        <f t="array" ref="F1746">IF(ROW()&lt;=ROWS(Table1[]), INDEX(Table1[Region], ROW()), INDEX(Table2[Region], ROW()-ROWS(Table1[])))</f>
        <v>#REF!</v>
      </c>
      <c r="G1746" t="e" cm="1">
        <f t="array" ref="G1746">IF(ROW()&lt;=ROWS(Table1[]), INDEX(Table1[Subregion], ROW()), INDEX(Table2[Subregion], ROW()-ROWS(Table1[])))</f>
        <v>#REF!</v>
      </c>
      <c r="H1746" t="e" cm="1">
        <f t="array" ref="H1746">IF(ROW()&lt;=ROWS(Table1[]), INDEX(Table1[Stratum], ROW()), INDEX(Table2[Stratum], ROW()-ROWS(Table1[])))</f>
        <v>#REF!</v>
      </c>
      <c r="I1746" t="e" cm="1">
        <f t="array" ref="I1746">IF(ROW()&lt;=ROWS(Table1[]), INDEX(Table1[Fork Length], ROW()), INDEX(Table2[Length], ROW()-ROWS(Table1[])))</f>
        <v>#REF!</v>
      </c>
      <c r="J1746" t="e" cm="1">
        <f t="array" ref="J1746">IF(ROW()&lt;=ROWS(Table1[]), INDEX(Table1[Catch], ROW()), INDEX(Table2[Frequency], ROW()-ROWS(Table1[])))</f>
        <v>#REF!</v>
      </c>
      <c r="K1746" t="e" cm="1">
        <f t="array" ref="K1746">IF(ROW()&lt;=ROWS(Table1[]), INDEX(Table1[Life Stage], ROW()), INDEX(Table2[Life Stage], ROW()-ROWS(Table1[])))</f>
        <v>#REF!</v>
      </c>
      <c r="L1746" s="50" t="e" cm="1">
        <f t="array" ref="L1746">IF(ROW()&lt;=ROWS(Table1[]), INDEX(Table1[SalvageSum], ROW()), INDEX(Table2[SalvageSum], ROW()-ROWS(Table1[])))</f>
        <v>#REF!</v>
      </c>
      <c r="M1746" s="50" t="e" cm="1">
        <f t="array" ref="M1746">IF(ROW()&lt;=ROWS(Table1[]), INDEX(Table1[ExpSalv], ROW()), INDEX(Table2[ExpSalv], ROW()-ROWS(Table1[])))</f>
        <v>#REF!</v>
      </c>
      <c r="N1746" t="e" cm="1">
        <f t="array" ref="N1746">IF(ROW()&lt;=ROWS(Table1[]), INDEX(Table1[Agency], ROW()), INDEX(Table2[Agency], ROW()-ROWS(Table1[])))</f>
        <v>#REF!</v>
      </c>
      <c r="O1746" t="e" cm="1">
        <f t="array" ref="O1746">IF(ROW()&lt;=ROWS(Table1[]), INDEX(Table1[Notes], ROW()), INDEX(Table2[Comments], ROW()-ROWS(Table1[])))</f>
        <v>#REF!</v>
      </c>
    </row>
    <row r="1747" spans="1:15" x14ac:dyDescent="0.25">
      <c r="A1747" t="e" cm="1">
        <f t="array" ref="A1747">IF(ROW()&lt;=ROWS(Table1[]), INDEX(Table1[SurveyNo], ROW()), INDEX(Table2[SurveyNo], ROW()-ROWS(Table1[])))</f>
        <v>#REF!</v>
      </c>
      <c r="B1747" s="23" t="e" cm="1">
        <f t="array" ref="B1747">IF(ROW()&lt;=ROWS(Table1[]), INDEX(Table1[Date], ROW()), INDEX(Table2[Date], ROW()-ROWS(Table1[])))</f>
        <v>#REF!</v>
      </c>
      <c r="C1747" t="e" cm="1">
        <f t="array" ref="C1747">IF(ROW()&lt;=ROWS(Table1[]), INDEX(Table1[SampleID], ROW()), INDEX(Table2[SampleID], ROW()-ROWS(Table1[])))</f>
        <v>#REF!</v>
      </c>
      <c r="D1747" t="e" cm="1">
        <f t="array" ref="D1747">IF(ROW()&lt;=ROWS(Table1[]), INDEX(Table1[Survey], ROW()), INDEX(Table2[Survey], ROW()-ROWS(Table1[])))</f>
        <v>#REF!</v>
      </c>
      <c r="E1747" t="e" cm="1">
        <f t="array" ref="E1747">IF(ROW()&lt;=ROWS(Table1[]), INDEX(Table1[Station Code], ROW()), INDEX(Table2[Station], ROW()-ROWS(Table1[])))</f>
        <v>#REF!</v>
      </c>
      <c r="F1747" t="e" cm="1">
        <f t="array" ref="F1747">IF(ROW()&lt;=ROWS(Table1[]), INDEX(Table1[Region], ROW()), INDEX(Table2[Region], ROW()-ROWS(Table1[])))</f>
        <v>#REF!</v>
      </c>
      <c r="G1747" t="e" cm="1">
        <f t="array" ref="G1747">IF(ROW()&lt;=ROWS(Table1[]), INDEX(Table1[Subregion], ROW()), INDEX(Table2[Subregion], ROW()-ROWS(Table1[])))</f>
        <v>#REF!</v>
      </c>
      <c r="H1747" t="e" cm="1">
        <f t="array" ref="H1747">IF(ROW()&lt;=ROWS(Table1[]), INDEX(Table1[Stratum], ROW()), INDEX(Table2[Stratum], ROW()-ROWS(Table1[])))</f>
        <v>#REF!</v>
      </c>
      <c r="I1747" t="e" cm="1">
        <f t="array" ref="I1747">IF(ROW()&lt;=ROWS(Table1[]), INDEX(Table1[Fork Length], ROW()), INDEX(Table2[Length], ROW()-ROWS(Table1[])))</f>
        <v>#REF!</v>
      </c>
      <c r="J1747" t="e" cm="1">
        <f t="array" ref="J1747">IF(ROW()&lt;=ROWS(Table1[]), INDEX(Table1[Catch], ROW()), INDEX(Table2[Frequency], ROW()-ROWS(Table1[])))</f>
        <v>#REF!</v>
      </c>
      <c r="K1747" t="e" cm="1">
        <f t="array" ref="K1747">IF(ROW()&lt;=ROWS(Table1[]), INDEX(Table1[Life Stage], ROW()), INDEX(Table2[Life Stage], ROW()-ROWS(Table1[])))</f>
        <v>#REF!</v>
      </c>
      <c r="L1747" s="50" t="e" cm="1">
        <f t="array" ref="L1747">IF(ROW()&lt;=ROWS(Table1[]), INDEX(Table1[SalvageSum], ROW()), INDEX(Table2[SalvageSum], ROW()-ROWS(Table1[])))</f>
        <v>#REF!</v>
      </c>
      <c r="M1747" s="50" t="e" cm="1">
        <f t="array" ref="M1747">IF(ROW()&lt;=ROWS(Table1[]), INDEX(Table1[ExpSalv], ROW()), INDEX(Table2[ExpSalv], ROW()-ROWS(Table1[])))</f>
        <v>#REF!</v>
      </c>
      <c r="N1747" t="e" cm="1">
        <f t="array" ref="N1747">IF(ROW()&lt;=ROWS(Table1[]), INDEX(Table1[Agency], ROW()), INDEX(Table2[Agency], ROW()-ROWS(Table1[])))</f>
        <v>#REF!</v>
      </c>
      <c r="O1747" t="e" cm="1">
        <f t="array" ref="O1747">IF(ROW()&lt;=ROWS(Table1[]), INDEX(Table1[Notes], ROW()), INDEX(Table2[Comments], ROW()-ROWS(Table1[])))</f>
        <v>#REF!</v>
      </c>
    </row>
    <row r="1748" spans="1:15" x14ac:dyDescent="0.25">
      <c r="A1748" t="e" cm="1">
        <f t="array" ref="A1748">IF(ROW()&lt;=ROWS(Table1[]), INDEX(Table1[SurveyNo], ROW()), INDEX(Table2[SurveyNo], ROW()-ROWS(Table1[])))</f>
        <v>#REF!</v>
      </c>
      <c r="B1748" s="23" t="e" cm="1">
        <f t="array" ref="B1748">IF(ROW()&lt;=ROWS(Table1[]), INDEX(Table1[Date], ROW()), INDEX(Table2[Date], ROW()-ROWS(Table1[])))</f>
        <v>#REF!</v>
      </c>
      <c r="C1748" t="e" cm="1">
        <f t="array" ref="C1748">IF(ROW()&lt;=ROWS(Table1[]), INDEX(Table1[SampleID], ROW()), INDEX(Table2[SampleID], ROW()-ROWS(Table1[])))</f>
        <v>#REF!</v>
      </c>
      <c r="D1748" t="e" cm="1">
        <f t="array" ref="D1748">IF(ROW()&lt;=ROWS(Table1[]), INDEX(Table1[Survey], ROW()), INDEX(Table2[Survey], ROW()-ROWS(Table1[])))</f>
        <v>#REF!</v>
      </c>
      <c r="E1748" t="e" cm="1">
        <f t="array" ref="E1748">IF(ROW()&lt;=ROWS(Table1[]), INDEX(Table1[Station Code], ROW()), INDEX(Table2[Station], ROW()-ROWS(Table1[])))</f>
        <v>#REF!</v>
      </c>
      <c r="F1748" t="e" cm="1">
        <f t="array" ref="F1748">IF(ROW()&lt;=ROWS(Table1[]), INDEX(Table1[Region], ROW()), INDEX(Table2[Region], ROW()-ROWS(Table1[])))</f>
        <v>#REF!</v>
      </c>
      <c r="G1748" t="e" cm="1">
        <f t="array" ref="G1748">IF(ROW()&lt;=ROWS(Table1[]), INDEX(Table1[Subregion], ROW()), INDEX(Table2[Subregion], ROW()-ROWS(Table1[])))</f>
        <v>#REF!</v>
      </c>
      <c r="H1748" t="e" cm="1">
        <f t="array" ref="H1748">IF(ROW()&lt;=ROWS(Table1[]), INDEX(Table1[Stratum], ROW()), INDEX(Table2[Stratum], ROW()-ROWS(Table1[])))</f>
        <v>#REF!</v>
      </c>
      <c r="I1748" t="e" cm="1">
        <f t="array" ref="I1748">IF(ROW()&lt;=ROWS(Table1[]), INDEX(Table1[Fork Length], ROW()), INDEX(Table2[Length], ROW()-ROWS(Table1[])))</f>
        <v>#REF!</v>
      </c>
      <c r="J1748" t="e" cm="1">
        <f t="array" ref="J1748">IF(ROW()&lt;=ROWS(Table1[]), INDEX(Table1[Catch], ROW()), INDEX(Table2[Frequency], ROW()-ROWS(Table1[])))</f>
        <v>#REF!</v>
      </c>
      <c r="K1748" t="e" cm="1">
        <f t="array" ref="K1748">IF(ROW()&lt;=ROWS(Table1[]), INDEX(Table1[Life Stage], ROW()), INDEX(Table2[Life Stage], ROW()-ROWS(Table1[])))</f>
        <v>#REF!</v>
      </c>
      <c r="L1748" s="50" t="e" cm="1">
        <f t="array" ref="L1748">IF(ROW()&lt;=ROWS(Table1[]), INDEX(Table1[SalvageSum], ROW()), INDEX(Table2[SalvageSum], ROW()-ROWS(Table1[])))</f>
        <v>#REF!</v>
      </c>
      <c r="M1748" s="50" t="e" cm="1">
        <f t="array" ref="M1748">IF(ROW()&lt;=ROWS(Table1[]), INDEX(Table1[ExpSalv], ROW()), INDEX(Table2[ExpSalv], ROW()-ROWS(Table1[])))</f>
        <v>#REF!</v>
      </c>
      <c r="N1748" t="e" cm="1">
        <f t="array" ref="N1748">IF(ROW()&lt;=ROWS(Table1[]), INDEX(Table1[Agency], ROW()), INDEX(Table2[Agency], ROW()-ROWS(Table1[])))</f>
        <v>#REF!</v>
      </c>
      <c r="O1748" t="e" cm="1">
        <f t="array" ref="O1748">IF(ROW()&lt;=ROWS(Table1[]), INDEX(Table1[Notes], ROW()), INDEX(Table2[Comments], ROW()-ROWS(Table1[])))</f>
        <v>#REF!</v>
      </c>
    </row>
    <row r="1749" spans="1:15" x14ac:dyDescent="0.25">
      <c r="A1749" t="e" cm="1">
        <f t="array" ref="A1749">IF(ROW()&lt;=ROWS(Table1[]), INDEX(Table1[SurveyNo], ROW()), INDEX(Table2[SurveyNo], ROW()-ROWS(Table1[])))</f>
        <v>#REF!</v>
      </c>
      <c r="B1749" s="23" t="e" cm="1">
        <f t="array" ref="B1749">IF(ROW()&lt;=ROWS(Table1[]), INDEX(Table1[Date], ROW()), INDEX(Table2[Date], ROW()-ROWS(Table1[])))</f>
        <v>#REF!</v>
      </c>
      <c r="C1749" t="e" cm="1">
        <f t="array" ref="C1749">IF(ROW()&lt;=ROWS(Table1[]), INDEX(Table1[SampleID], ROW()), INDEX(Table2[SampleID], ROW()-ROWS(Table1[])))</f>
        <v>#REF!</v>
      </c>
      <c r="D1749" t="e" cm="1">
        <f t="array" ref="D1749">IF(ROW()&lt;=ROWS(Table1[]), INDEX(Table1[Survey], ROW()), INDEX(Table2[Survey], ROW()-ROWS(Table1[])))</f>
        <v>#REF!</v>
      </c>
      <c r="E1749" t="e" cm="1">
        <f t="array" ref="E1749">IF(ROW()&lt;=ROWS(Table1[]), INDEX(Table1[Station Code], ROW()), INDEX(Table2[Station], ROW()-ROWS(Table1[])))</f>
        <v>#REF!</v>
      </c>
      <c r="F1749" t="e" cm="1">
        <f t="array" ref="F1749">IF(ROW()&lt;=ROWS(Table1[]), INDEX(Table1[Region], ROW()), INDEX(Table2[Region], ROW()-ROWS(Table1[])))</f>
        <v>#REF!</v>
      </c>
      <c r="G1749" t="e" cm="1">
        <f t="array" ref="G1749">IF(ROW()&lt;=ROWS(Table1[]), INDEX(Table1[Subregion], ROW()), INDEX(Table2[Subregion], ROW()-ROWS(Table1[])))</f>
        <v>#REF!</v>
      </c>
      <c r="H1749" t="e" cm="1">
        <f t="array" ref="H1749">IF(ROW()&lt;=ROWS(Table1[]), INDEX(Table1[Stratum], ROW()), INDEX(Table2[Stratum], ROW()-ROWS(Table1[])))</f>
        <v>#REF!</v>
      </c>
      <c r="I1749" t="e" cm="1">
        <f t="array" ref="I1749">IF(ROW()&lt;=ROWS(Table1[]), INDEX(Table1[Fork Length], ROW()), INDEX(Table2[Length], ROW()-ROWS(Table1[])))</f>
        <v>#REF!</v>
      </c>
      <c r="J1749" t="e" cm="1">
        <f t="array" ref="J1749">IF(ROW()&lt;=ROWS(Table1[]), INDEX(Table1[Catch], ROW()), INDEX(Table2[Frequency], ROW()-ROWS(Table1[])))</f>
        <v>#REF!</v>
      </c>
      <c r="K1749" t="e" cm="1">
        <f t="array" ref="K1749">IF(ROW()&lt;=ROWS(Table1[]), INDEX(Table1[Life Stage], ROW()), INDEX(Table2[Life Stage], ROW()-ROWS(Table1[])))</f>
        <v>#REF!</v>
      </c>
      <c r="L1749" s="50" t="e" cm="1">
        <f t="array" ref="L1749">IF(ROW()&lt;=ROWS(Table1[]), INDEX(Table1[SalvageSum], ROW()), INDEX(Table2[SalvageSum], ROW()-ROWS(Table1[])))</f>
        <v>#REF!</v>
      </c>
      <c r="M1749" s="50" t="e" cm="1">
        <f t="array" ref="M1749">IF(ROW()&lt;=ROWS(Table1[]), INDEX(Table1[ExpSalv], ROW()), INDEX(Table2[ExpSalv], ROW()-ROWS(Table1[])))</f>
        <v>#REF!</v>
      </c>
      <c r="N1749" t="e" cm="1">
        <f t="array" ref="N1749">IF(ROW()&lt;=ROWS(Table1[]), INDEX(Table1[Agency], ROW()), INDEX(Table2[Agency], ROW()-ROWS(Table1[])))</f>
        <v>#REF!</v>
      </c>
      <c r="O1749" t="e" cm="1">
        <f t="array" ref="O1749">IF(ROW()&lt;=ROWS(Table1[]), INDEX(Table1[Notes], ROW()), INDEX(Table2[Comments], ROW()-ROWS(Table1[])))</f>
        <v>#REF!</v>
      </c>
    </row>
    <row r="1750" spans="1:15" x14ac:dyDescent="0.25">
      <c r="A1750" t="e" cm="1">
        <f t="array" ref="A1750">IF(ROW()&lt;=ROWS(Table1[]), INDEX(Table1[SurveyNo], ROW()), INDEX(Table2[SurveyNo], ROW()-ROWS(Table1[])))</f>
        <v>#REF!</v>
      </c>
      <c r="B1750" s="23" t="e" cm="1">
        <f t="array" ref="B1750">IF(ROW()&lt;=ROWS(Table1[]), INDEX(Table1[Date], ROW()), INDEX(Table2[Date], ROW()-ROWS(Table1[])))</f>
        <v>#REF!</v>
      </c>
      <c r="C1750" t="e" cm="1">
        <f t="array" ref="C1750">IF(ROW()&lt;=ROWS(Table1[]), INDEX(Table1[SampleID], ROW()), INDEX(Table2[SampleID], ROW()-ROWS(Table1[])))</f>
        <v>#REF!</v>
      </c>
      <c r="D1750" t="e" cm="1">
        <f t="array" ref="D1750">IF(ROW()&lt;=ROWS(Table1[]), INDEX(Table1[Survey], ROW()), INDEX(Table2[Survey], ROW()-ROWS(Table1[])))</f>
        <v>#REF!</v>
      </c>
      <c r="E1750" t="e" cm="1">
        <f t="array" ref="E1750">IF(ROW()&lt;=ROWS(Table1[]), INDEX(Table1[Station Code], ROW()), INDEX(Table2[Station], ROW()-ROWS(Table1[])))</f>
        <v>#REF!</v>
      </c>
      <c r="F1750" t="e" cm="1">
        <f t="array" ref="F1750">IF(ROW()&lt;=ROWS(Table1[]), INDEX(Table1[Region], ROW()), INDEX(Table2[Region], ROW()-ROWS(Table1[])))</f>
        <v>#REF!</v>
      </c>
      <c r="G1750" t="e" cm="1">
        <f t="array" ref="G1750">IF(ROW()&lt;=ROWS(Table1[]), INDEX(Table1[Subregion], ROW()), INDEX(Table2[Subregion], ROW()-ROWS(Table1[])))</f>
        <v>#REF!</v>
      </c>
      <c r="H1750" t="e" cm="1">
        <f t="array" ref="H1750">IF(ROW()&lt;=ROWS(Table1[]), INDEX(Table1[Stratum], ROW()), INDEX(Table2[Stratum], ROW()-ROWS(Table1[])))</f>
        <v>#REF!</v>
      </c>
      <c r="I1750" t="e" cm="1">
        <f t="array" ref="I1750">IF(ROW()&lt;=ROWS(Table1[]), INDEX(Table1[Fork Length], ROW()), INDEX(Table2[Length], ROW()-ROWS(Table1[])))</f>
        <v>#REF!</v>
      </c>
      <c r="J1750" t="e" cm="1">
        <f t="array" ref="J1750">IF(ROW()&lt;=ROWS(Table1[]), INDEX(Table1[Catch], ROW()), INDEX(Table2[Frequency], ROW()-ROWS(Table1[])))</f>
        <v>#REF!</v>
      </c>
      <c r="K1750" t="e" cm="1">
        <f t="array" ref="K1750">IF(ROW()&lt;=ROWS(Table1[]), INDEX(Table1[Life Stage], ROW()), INDEX(Table2[Life Stage], ROW()-ROWS(Table1[])))</f>
        <v>#REF!</v>
      </c>
      <c r="L1750" s="50" t="e" cm="1">
        <f t="array" ref="L1750">IF(ROW()&lt;=ROWS(Table1[]), INDEX(Table1[SalvageSum], ROW()), INDEX(Table2[SalvageSum], ROW()-ROWS(Table1[])))</f>
        <v>#REF!</v>
      </c>
      <c r="M1750" s="50" t="e" cm="1">
        <f t="array" ref="M1750">IF(ROW()&lt;=ROWS(Table1[]), INDEX(Table1[ExpSalv], ROW()), INDEX(Table2[ExpSalv], ROW()-ROWS(Table1[])))</f>
        <v>#REF!</v>
      </c>
      <c r="N1750" t="e" cm="1">
        <f t="array" ref="N1750">IF(ROW()&lt;=ROWS(Table1[]), INDEX(Table1[Agency], ROW()), INDEX(Table2[Agency], ROW()-ROWS(Table1[])))</f>
        <v>#REF!</v>
      </c>
      <c r="O1750" t="e" cm="1">
        <f t="array" ref="O1750">IF(ROW()&lt;=ROWS(Table1[]), INDEX(Table1[Notes], ROW()), INDEX(Table2[Comments], ROW()-ROWS(Table1[])))</f>
        <v>#REF!</v>
      </c>
    </row>
    <row r="1751" spans="1:15" x14ac:dyDescent="0.25">
      <c r="A1751" t="e" cm="1">
        <f t="array" ref="A1751">IF(ROW()&lt;=ROWS(Table1[]), INDEX(Table1[SurveyNo], ROW()), INDEX(Table2[SurveyNo], ROW()-ROWS(Table1[])))</f>
        <v>#REF!</v>
      </c>
      <c r="B1751" s="23" t="e" cm="1">
        <f t="array" ref="B1751">IF(ROW()&lt;=ROWS(Table1[]), INDEX(Table1[Date], ROW()), INDEX(Table2[Date], ROW()-ROWS(Table1[])))</f>
        <v>#REF!</v>
      </c>
      <c r="C1751" t="e" cm="1">
        <f t="array" ref="C1751">IF(ROW()&lt;=ROWS(Table1[]), INDEX(Table1[SampleID], ROW()), INDEX(Table2[SampleID], ROW()-ROWS(Table1[])))</f>
        <v>#REF!</v>
      </c>
      <c r="D1751" t="e" cm="1">
        <f t="array" ref="D1751">IF(ROW()&lt;=ROWS(Table1[]), INDEX(Table1[Survey], ROW()), INDEX(Table2[Survey], ROW()-ROWS(Table1[])))</f>
        <v>#REF!</v>
      </c>
      <c r="E1751" t="e" cm="1">
        <f t="array" ref="E1751">IF(ROW()&lt;=ROWS(Table1[]), INDEX(Table1[Station Code], ROW()), INDEX(Table2[Station], ROW()-ROWS(Table1[])))</f>
        <v>#REF!</v>
      </c>
      <c r="F1751" t="e" cm="1">
        <f t="array" ref="F1751">IF(ROW()&lt;=ROWS(Table1[]), INDEX(Table1[Region], ROW()), INDEX(Table2[Region], ROW()-ROWS(Table1[])))</f>
        <v>#REF!</v>
      </c>
      <c r="G1751" t="e" cm="1">
        <f t="array" ref="G1751">IF(ROW()&lt;=ROWS(Table1[]), INDEX(Table1[Subregion], ROW()), INDEX(Table2[Subregion], ROW()-ROWS(Table1[])))</f>
        <v>#REF!</v>
      </c>
      <c r="H1751" t="e" cm="1">
        <f t="array" ref="H1751">IF(ROW()&lt;=ROWS(Table1[]), INDEX(Table1[Stratum], ROW()), INDEX(Table2[Stratum], ROW()-ROWS(Table1[])))</f>
        <v>#REF!</v>
      </c>
      <c r="I1751" t="e" cm="1">
        <f t="array" ref="I1751">IF(ROW()&lt;=ROWS(Table1[]), INDEX(Table1[Fork Length], ROW()), INDEX(Table2[Length], ROW()-ROWS(Table1[])))</f>
        <v>#REF!</v>
      </c>
      <c r="J1751" t="e" cm="1">
        <f t="array" ref="J1751">IF(ROW()&lt;=ROWS(Table1[]), INDEX(Table1[Catch], ROW()), INDEX(Table2[Frequency], ROW()-ROWS(Table1[])))</f>
        <v>#REF!</v>
      </c>
      <c r="K1751" t="e" cm="1">
        <f t="array" ref="K1751">IF(ROW()&lt;=ROWS(Table1[]), INDEX(Table1[Life Stage], ROW()), INDEX(Table2[Life Stage], ROW()-ROWS(Table1[])))</f>
        <v>#REF!</v>
      </c>
      <c r="L1751" s="50" t="e" cm="1">
        <f t="array" ref="L1751">IF(ROW()&lt;=ROWS(Table1[]), INDEX(Table1[SalvageSum], ROW()), INDEX(Table2[SalvageSum], ROW()-ROWS(Table1[])))</f>
        <v>#REF!</v>
      </c>
      <c r="M1751" s="50" t="e" cm="1">
        <f t="array" ref="M1751">IF(ROW()&lt;=ROWS(Table1[]), INDEX(Table1[ExpSalv], ROW()), INDEX(Table2[ExpSalv], ROW()-ROWS(Table1[])))</f>
        <v>#REF!</v>
      </c>
      <c r="N1751" t="e" cm="1">
        <f t="array" ref="N1751">IF(ROW()&lt;=ROWS(Table1[]), INDEX(Table1[Agency], ROW()), INDEX(Table2[Agency], ROW()-ROWS(Table1[])))</f>
        <v>#REF!</v>
      </c>
      <c r="O1751" t="e" cm="1">
        <f t="array" ref="O1751">IF(ROW()&lt;=ROWS(Table1[]), INDEX(Table1[Notes], ROW()), INDEX(Table2[Comments], ROW()-ROWS(Table1[])))</f>
        <v>#REF!</v>
      </c>
    </row>
    <row r="1752" spans="1:15" x14ac:dyDescent="0.25">
      <c r="A1752" t="e" cm="1">
        <f t="array" ref="A1752">IF(ROW()&lt;=ROWS(Table1[]), INDEX(Table1[SurveyNo], ROW()), INDEX(Table2[SurveyNo], ROW()-ROWS(Table1[])))</f>
        <v>#REF!</v>
      </c>
      <c r="B1752" s="23" t="e" cm="1">
        <f t="array" ref="B1752">IF(ROW()&lt;=ROWS(Table1[]), INDEX(Table1[Date], ROW()), INDEX(Table2[Date], ROW()-ROWS(Table1[])))</f>
        <v>#REF!</v>
      </c>
      <c r="C1752" t="e" cm="1">
        <f t="array" ref="C1752">IF(ROW()&lt;=ROWS(Table1[]), INDEX(Table1[SampleID], ROW()), INDEX(Table2[SampleID], ROW()-ROWS(Table1[])))</f>
        <v>#REF!</v>
      </c>
      <c r="D1752" t="e" cm="1">
        <f t="array" ref="D1752">IF(ROW()&lt;=ROWS(Table1[]), INDEX(Table1[Survey], ROW()), INDEX(Table2[Survey], ROW()-ROWS(Table1[])))</f>
        <v>#REF!</v>
      </c>
      <c r="E1752" t="e" cm="1">
        <f t="array" ref="E1752">IF(ROW()&lt;=ROWS(Table1[]), INDEX(Table1[Station Code], ROW()), INDEX(Table2[Station], ROW()-ROWS(Table1[])))</f>
        <v>#REF!</v>
      </c>
      <c r="F1752" t="e" cm="1">
        <f t="array" ref="F1752">IF(ROW()&lt;=ROWS(Table1[]), INDEX(Table1[Region], ROW()), INDEX(Table2[Region], ROW()-ROWS(Table1[])))</f>
        <v>#REF!</v>
      </c>
      <c r="G1752" t="e" cm="1">
        <f t="array" ref="G1752">IF(ROW()&lt;=ROWS(Table1[]), INDEX(Table1[Subregion], ROW()), INDEX(Table2[Subregion], ROW()-ROWS(Table1[])))</f>
        <v>#REF!</v>
      </c>
      <c r="H1752" t="e" cm="1">
        <f t="array" ref="H1752">IF(ROW()&lt;=ROWS(Table1[]), INDEX(Table1[Stratum], ROW()), INDEX(Table2[Stratum], ROW()-ROWS(Table1[])))</f>
        <v>#REF!</v>
      </c>
      <c r="I1752" t="e" cm="1">
        <f t="array" ref="I1752">IF(ROW()&lt;=ROWS(Table1[]), INDEX(Table1[Fork Length], ROW()), INDEX(Table2[Length], ROW()-ROWS(Table1[])))</f>
        <v>#REF!</v>
      </c>
      <c r="J1752" t="e" cm="1">
        <f t="array" ref="J1752">IF(ROW()&lt;=ROWS(Table1[]), INDEX(Table1[Catch], ROW()), INDEX(Table2[Frequency], ROW()-ROWS(Table1[])))</f>
        <v>#REF!</v>
      </c>
      <c r="K1752" t="e" cm="1">
        <f t="array" ref="K1752">IF(ROW()&lt;=ROWS(Table1[]), INDEX(Table1[Life Stage], ROW()), INDEX(Table2[Life Stage], ROW()-ROWS(Table1[])))</f>
        <v>#REF!</v>
      </c>
      <c r="L1752" s="50" t="e" cm="1">
        <f t="array" ref="L1752">IF(ROW()&lt;=ROWS(Table1[]), INDEX(Table1[SalvageSum], ROW()), INDEX(Table2[SalvageSum], ROW()-ROWS(Table1[])))</f>
        <v>#REF!</v>
      </c>
      <c r="M1752" s="50" t="e" cm="1">
        <f t="array" ref="M1752">IF(ROW()&lt;=ROWS(Table1[]), INDEX(Table1[ExpSalv], ROW()), INDEX(Table2[ExpSalv], ROW()-ROWS(Table1[])))</f>
        <v>#REF!</v>
      </c>
      <c r="N1752" t="e" cm="1">
        <f t="array" ref="N1752">IF(ROW()&lt;=ROWS(Table1[]), INDEX(Table1[Agency], ROW()), INDEX(Table2[Agency], ROW()-ROWS(Table1[])))</f>
        <v>#REF!</v>
      </c>
      <c r="O1752" t="e" cm="1">
        <f t="array" ref="O1752">IF(ROW()&lt;=ROWS(Table1[]), INDEX(Table1[Notes], ROW()), INDEX(Table2[Comments], ROW()-ROWS(Table1[])))</f>
        <v>#REF!</v>
      </c>
    </row>
    <row r="1753" spans="1:15" x14ac:dyDescent="0.25">
      <c r="A1753" t="e" cm="1">
        <f t="array" ref="A1753">IF(ROW()&lt;=ROWS(Table1[]), INDEX(Table1[SurveyNo], ROW()), INDEX(Table2[SurveyNo], ROW()-ROWS(Table1[])))</f>
        <v>#REF!</v>
      </c>
      <c r="B1753" s="23" t="e" cm="1">
        <f t="array" ref="B1753">IF(ROW()&lt;=ROWS(Table1[]), INDEX(Table1[Date], ROW()), INDEX(Table2[Date], ROW()-ROWS(Table1[])))</f>
        <v>#REF!</v>
      </c>
      <c r="C1753" t="e" cm="1">
        <f t="array" ref="C1753">IF(ROW()&lt;=ROWS(Table1[]), INDEX(Table1[SampleID], ROW()), INDEX(Table2[SampleID], ROW()-ROWS(Table1[])))</f>
        <v>#REF!</v>
      </c>
      <c r="D1753" t="e" cm="1">
        <f t="array" ref="D1753">IF(ROW()&lt;=ROWS(Table1[]), INDEX(Table1[Survey], ROW()), INDEX(Table2[Survey], ROW()-ROWS(Table1[])))</f>
        <v>#REF!</v>
      </c>
      <c r="E1753" t="e" cm="1">
        <f t="array" ref="E1753">IF(ROW()&lt;=ROWS(Table1[]), INDEX(Table1[Station Code], ROW()), INDEX(Table2[Station], ROW()-ROWS(Table1[])))</f>
        <v>#REF!</v>
      </c>
      <c r="F1753" t="e" cm="1">
        <f t="array" ref="F1753">IF(ROW()&lt;=ROWS(Table1[]), INDEX(Table1[Region], ROW()), INDEX(Table2[Region], ROW()-ROWS(Table1[])))</f>
        <v>#REF!</v>
      </c>
      <c r="G1753" t="e" cm="1">
        <f t="array" ref="G1753">IF(ROW()&lt;=ROWS(Table1[]), INDEX(Table1[Subregion], ROW()), INDEX(Table2[Subregion], ROW()-ROWS(Table1[])))</f>
        <v>#REF!</v>
      </c>
      <c r="H1753" t="e" cm="1">
        <f t="array" ref="H1753">IF(ROW()&lt;=ROWS(Table1[]), INDEX(Table1[Stratum], ROW()), INDEX(Table2[Stratum], ROW()-ROWS(Table1[])))</f>
        <v>#REF!</v>
      </c>
      <c r="I1753" t="e" cm="1">
        <f t="array" ref="I1753">IF(ROW()&lt;=ROWS(Table1[]), INDEX(Table1[Fork Length], ROW()), INDEX(Table2[Length], ROW()-ROWS(Table1[])))</f>
        <v>#REF!</v>
      </c>
      <c r="J1753" t="e" cm="1">
        <f t="array" ref="J1753">IF(ROW()&lt;=ROWS(Table1[]), INDEX(Table1[Catch], ROW()), INDEX(Table2[Frequency], ROW()-ROWS(Table1[])))</f>
        <v>#REF!</v>
      </c>
      <c r="K1753" t="e" cm="1">
        <f t="array" ref="K1753">IF(ROW()&lt;=ROWS(Table1[]), INDEX(Table1[Life Stage], ROW()), INDEX(Table2[Life Stage], ROW()-ROWS(Table1[])))</f>
        <v>#REF!</v>
      </c>
      <c r="L1753" s="50" t="e" cm="1">
        <f t="array" ref="L1753">IF(ROW()&lt;=ROWS(Table1[]), INDEX(Table1[SalvageSum], ROW()), INDEX(Table2[SalvageSum], ROW()-ROWS(Table1[])))</f>
        <v>#REF!</v>
      </c>
      <c r="M1753" s="50" t="e" cm="1">
        <f t="array" ref="M1753">IF(ROW()&lt;=ROWS(Table1[]), INDEX(Table1[ExpSalv], ROW()), INDEX(Table2[ExpSalv], ROW()-ROWS(Table1[])))</f>
        <v>#REF!</v>
      </c>
      <c r="N1753" t="e" cm="1">
        <f t="array" ref="N1753">IF(ROW()&lt;=ROWS(Table1[]), INDEX(Table1[Agency], ROW()), INDEX(Table2[Agency], ROW()-ROWS(Table1[])))</f>
        <v>#REF!</v>
      </c>
      <c r="O1753" t="e" cm="1">
        <f t="array" ref="O1753">IF(ROW()&lt;=ROWS(Table1[]), INDEX(Table1[Notes], ROW()), INDEX(Table2[Comments], ROW()-ROWS(Table1[])))</f>
        <v>#REF!</v>
      </c>
    </row>
    <row r="1754" spans="1:15" x14ac:dyDescent="0.25">
      <c r="A1754" t="e" cm="1">
        <f t="array" ref="A1754">IF(ROW()&lt;=ROWS(Table1[]), INDEX(Table1[SurveyNo], ROW()), INDEX(Table2[SurveyNo], ROW()-ROWS(Table1[])))</f>
        <v>#REF!</v>
      </c>
      <c r="B1754" s="23" t="e" cm="1">
        <f t="array" ref="B1754">IF(ROW()&lt;=ROWS(Table1[]), INDEX(Table1[Date], ROW()), INDEX(Table2[Date], ROW()-ROWS(Table1[])))</f>
        <v>#REF!</v>
      </c>
      <c r="C1754" t="e" cm="1">
        <f t="array" ref="C1754">IF(ROW()&lt;=ROWS(Table1[]), INDEX(Table1[SampleID], ROW()), INDEX(Table2[SampleID], ROW()-ROWS(Table1[])))</f>
        <v>#REF!</v>
      </c>
      <c r="D1754" t="e" cm="1">
        <f t="array" ref="D1754">IF(ROW()&lt;=ROWS(Table1[]), INDEX(Table1[Survey], ROW()), INDEX(Table2[Survey], ROW()-ROWS(Table1[])))</f>
        <v>#REF!</v>
      </c>
      <c r="E1754" t="e" cm="1">
        <f t="array" ref="E1754">IF(ROW()&lt;=ROWS(Table1[]), INDEX(Table1[Station Code], ROW()), INDEX(Table2[Station], ROW()-ROWS(Table1[])))</f>
        <v>#REF!</v>
      </c>
      <c r="F1754" t="e" cm="1">
        <f t="array" ref="F1754">IF(ROW()&lt;=ROWS(Table1[]), INDEX(Table1[Region], ROW()), INDEX(Table2[Region], ROW()-ROWS(Table1[])))</f>
        <v>#REF!</v>
      </c>
      <c r="G1754" t="e" cm="1">
        <f t="array" ref="G1754">IF(ROW()&lt;=ROWS(Table1[]), INDEX(Table1[Subregion], ROW()), INDEX(Table2[Subregion], ROW()-ROWS(Table1[])))</f>
        <v>#REF!</v>
      </c>
      <c r="H1754" t="e" cm="1">
        <f t="array" ref="H1754">IF(ROW()&lt;=ROWS(Table1[]), INDEX(Table1[Stratum], ROW()), INDEX(Table2[Stratum], ROW()-ROWS(Table1[])))</f>
        <v>#REF!</v>
      </c>
      <c r="I1754" t="e" cm="1">
        <f t="array" ref="I1754">IF(ROW()&lt;=ROWS(Table1[]), INDEX(Table1[Fork Length], ROW()), INDEX(Table2[Length], ROW()-ROWS(Table1[])))</f>
        <v>#REF!</v>
      </c>
      <c r="J1754" t="e" cm="1">
        <f t="array" ref="J1754">IF(ROW()&lt;=ROWS(Table1[]), INDEX(Table1[Catch], ROW()), INDEX(Table2[Frequency], ROW()-ROWS(Table1[])))</f>
        <v>#REF!</v>
      </c>
      <c r="K1754" t="e" cm="1">
        <f t="array" ref="K1754">IF(ROW()&lt;=ROWS(Table1[]), INDEX(Table1[Life Stage], ROW()), INDEX(Table2[Life Stage], ROW()-ROWS(Table1[])))</f>
        <v>#REF!</v>
      </c>
      <c r="L1754" s="50" t="e" cm="1">
        <f t="array" ref="L1754">IF(ROW()&lt;=ROWS(Table1[]), INDEX(Table1[SalvageSum], ROW()), INDEX(Table2[SalvageSum], ROW()-ROWS(Table1[])))</f>
        <v>#REF!</v>
      </c>
      <c r="M1754" s="50" t="e" cm="1">
        <f t="array" ref="M1754">IF(ROW()&lt;=ROWS(Table1[]), INDEX(Table1[ExpSalv], ROW()), INDEX(Table2[ExpSalv], ROW()-ROWS(Table1[])))</f>
        <v>#REF!</v>
      </c>
      <c r="N1754" t="e" cm="1">
        <f t="array" ref="N1754">IF(ROW()&lt;=ROWS(Table1[]), INDEX(Table1[Agency], ROW()), INDEX(Table2[Agency], ROW()-ROWS(Table1[])))</f>
        <v>#REF!</v>
      </c>
      <c r="O1754" t="e" cm="1">
        <f t="array" ref="O1754">IF(ROW()&lt;=ROWS(Table1[]), INDEX(Table1[Notes], ROW()), INDEX(Table2[Comments], ROW()-ROWS(Table1[])))</f>
        <v>#REF!</v>
      </c>
    </row>
    <row r="1755" spans="1:15" x14ac:dyDescent="0.25">
      <c r="A1755" t="e" cm="1">
        <f t="array" ref="A1755">IF(ROW()&lt;=ROWS(Table1[]), INDEX(Table1[SurveyNo], ROW()), INDEX(Table2[SurveyNo], ROW()-ROWS(Table1[])))</f>
        <v>#REF!</v>
      </c>
      <c r="B1755" s="23" t="e" cm="1">
        <f t="array" ref="B1755">IF(ROW()&lt;=ROWS(Table1[]), INDEX(Table1[Date], ROW()), INDEX(Table2[Date], ROW()-ROWS(Table1[])))</f>
        <v>#REF!</v>
      </c>
      <c r="C1755" t="e" cm="1">
        <f t="array" ref="C1755">IF(ROW()&lt;=ROWS(Table1[]), INDEX(Table1[SampleID], ROW()), INDEX(Table2[SampleID], ROW()-ROWS(Table1[])))</f>
        <v>#REF!</v>
      </c>
      <c r="D1755" t="e" cm="1">
        <f t="array" ref="D1755">IF(ROW()&lt;=ROWS(Table1[]), INDEX(Table1[Survey], ROW()), INDEX(Table2[Survey], ROW()-ROWS(Table1[])))</f>
        <v>#REF!</v>
      </c>
      <c r="E1755" t="e" cm="1">
        <f t="array" ref="E1755">IF(ROW()&lt;=ROWS(Table1[]), INDEX(Table1[Station Code], ROW()), INDEX(Table2[Station], ROW()-ROWS(Table1[])))</f>
        <v>#REF!</v>
      </c>
      <c r="F1755" t="e" cm="1">
        <f t="array" ref="F1755">IF(ROW()&lt;=ROWS(Table1[]), INDEX(Table1[Region], ROW()), INDEX(Table2[Region], ROW()-ROWS(Table1[])))</f>
        <v>#REF!</v>
      </c>
      <c r="G1755" t="e" cm="1">
        <f t="array" ref="G1755">IF(ROW()&lt;=ROWS(Table1[]), INDEX(Table1[Subregion], ROW()), INDEX(Table2[Subregion], ROW()-ROWS(Table1[])))</f>
        <v>#REF!</v>
      </c>
      <c r="H1755" t="e" cm="1">
        <f t="array" ref="H1755">IF(ROW()&lt;=ROWS(Table1[]), INDEX(Table1[Stratum], ROW()), INDEX(Table2[Stratum], ROW()-ROWS(Table1[])))</f>
        <v>#REF!</v>
      </c>
      <c r="I1755" t="e" cm="1">
        <f t="array" ref="I1755">IF(ROW()&lt;=ROWS(Table1[]), INDEX(Table1[Fork Length], ROW()), INDEX(Table2[Length], ROW()-ROWS(Table1[])))</f>
        <v>#REF!</v>
      </c>
      <c r="J1755" t="e" cm="1">
        <f t="array" ref="J1755">IF(ROW()&lt;=ROWS(Table1[]), INDEX(Table1[Catch], ROW()), INDEX(Table2[Frequency], ROW()-ROWS(Table1[])))</f>
        <v>#REF!</v>
      </c>
      <c r="K1755" t="e" cm="1">
        <f t="array" ref="K1755">IF(ROW()&lt;=ROWS(Table1[]), INDEX(Table1[Life Stage], ROW()), INDEX(Table2[Life Stage], ROW()-ROWS(Table1[])))</f>
        <v>#REF!</v>
      </c>
      <c r="L1755" s="50" t="e" cm="1">
        <f t="array" ref="L1755">IF(ROW()&lt;=ROWS(Table1[]), INDEX(Table1[SalvageSum], ROW()), INDEX(Table2[SalvageSum], ROW()-ROWS(Table1[])))</f>
        <v>#REF!</v>
      </c>
      <c r="M1755" s="50" t="e" cm="1">
        <f t="array" ref="M1755">IF(ROW()&lt;=ROWS(Table1[]), INDEX(Table1[ExpSalv], ROW()), INDEX(Table2[ExpSalv], ROW()-ROWS(Table1[])))</f>
        <v>#REF!</v>
      </c>
      <c r="N1755" t="e" cm="1">
        <f t="array" ref="N1755">IF(ROW()&lt;=ROWS(Table1[]), INDEX(Table1[Agency], ROW()), INDEX(Table2[Agency], ROW()-ROWS(Table1[])))</f>
        <v>#REF!</v>
      </c>
      <c r="O1755" t="e" cm="1">
        <f t="array" ref="O1755">IF(ROW()&lt;=ROWS(Table1[]), INDEX(Table1[Notes], ROW()), INDEX(Table2[Comments], ROW()-ROWS(Table1[])))</f>
        <v>#REF!</v>
      </c>
    </row>
    <row r="1756" spans="1:15" x14ac:dyDescent="0.25">
      <c r="A1756" t="e" cm="1">
        <f t="array" ref="A1756">IF(ROW()&lt;=ROWS(Table1[]), INDEX(Table1[SurveyNo], ROW()), INDEX(Table2[SurveyNo], ROW()-ROWS(Table1[])))</f>
        <v>#REF!</v>
      </c>
      <c r="B1756" s="23" t="e" cm="1">
        <f t="array" ref="B1756">IF(ROW()&lt;=ROWS(Table1[]), INDEX(Table1[Date], ROW()), INDEX(Table2[Date], ROW()-ROWS(Table1[])))</f>
        <v>#REF!</v>
      </c>
      <c r="C1756" t="e" cm="1">
        <f t="array" ref="C1756">IF(ROW()&lt;=ROWS(Table1[]), INDEX(Table1[SampleID], ROW()), INDEX(Table2[SampleID], ROW()-ROWS(Table1[])))</f>
        <v>#REF!</v>
      </c>
      <c r="D1756" t="e" cm="1">
        <f t="array" ref="D1756">IF(ROW()&lt;=ROWS(Table1[]), INDEX(Table1[Survey], ROW()), INDEX(Table2[Survey], ROW()-ROWS(Table1[])))</f>
        <v>#REF!</v>
      </c>
      <c r="E1756" t="e" cm="1">
        <f t="array" ref="E1756">IF(ROW()&lt;=ROWS(Table1[]), INDEX(Table1[Station Code], ROW()), INDEX(Table2[Station], ROW()-ROWS(Table1[])))</f>
        <v>#REF!</v>
      </c>
      <c r="F1756" t="e" cm="1">
        <f t="array" ref="F1756">IF(ROW()&lt;=ROWS(Table1[]), INDEX(Table1[Region], ROW()), INDEX(Table2[Region], ROW()-ROWS(Table1[])))</f>
        <v>#REF!</v>
      </c>
      <c r="G1756" t="e" cm="1">
        <f t="array" ref="G1756">IF(ROW()&lt;=ROWS(Table1[]), INDEX(Table1[Subregion], ROW()), INDEX(Table2[Subregion], ROW()-ROWS(Table1[])))</f>
        <v>#REF!</v>
      </c>
      <c r="H1756" t="e" cm="1">
        <f t="array" ref="H1756">IF(ROW()&lt;=ROWS(Table1[]), INDEX(Table1[Stratum], ROW()), INDEX(Table2[Stratum], ROW()-ROWS(Table1[])))</f>
        <v>#REF!</v>
      </c>
      <c r="I1756" t="e" cm="1">
        <f t="array" ref="I1756">IF(ROW()&lt;=ROWS(Table1[]), INDEX(Table1[Fork Length], ROW()), INDEX(Table2[Length], ROW()-ROWS(Table1[])))</f>
        <v>#REF!</v>
      </c>
      <c r="J1756" t="e" cm="1">
        <f t="array" ref="J1756">IF(ROW()&lt;=ROWS(Table1[]), INDEX(Table1[Catch], ROW()), INDEX(Table2[Frequency], ROW()-ROWS(Table1[])))</f>
        <v>#REF!</v>
      </c>
      <c r="K1756" t="e" cm="1">
        <f t="array" ref="K1756">IF(ROW()&lt;=ROWS(Table1[]), INDEX(Table1[Life Stage], ROW()), INDEX(Table2[Life Stage], ROW()-ROWS(Table1[])))</f>
        <v>#REF!</v>
      </c>
      <c r="L1756" s="50" t="e" cm="1">
        <f t="array" ref="L1756">IF(ROW()&lt;=ROWS(Table1[]), INDEX(Table1[SalvageSum], ROW()), INDEX(Table2[SalvageSum], ROW()-ROWS(Table1[])))</f>
        <v>#REF!</v>
      </c>
      <c r="M1756" s="50" t="e" cm="1">
        <f t="array" ref="M1756">IF(ROW()&lt;=ROWS(Table1[]), INDEX(Table1[ExpSalv], ROW()), INDEX(Table2[ExpSalv], ROW()-ROWS(Table1[])))</f>
        <v>#REF!</v>
      </c>
      <c r="N1756" t="e" cm="1">
        <f t="array" ref="N1756">IF(ROW()&lt;=ROWS(Table1[]), INDEX(Table1[Agency], ROW()), INDEX(Table2[Agency], ROW()-ROWS(Table1[])))</f>
        <v>#REF!</v>
      </c>
      <c r="O1756" t="e" cm="1">
        <f t="array" ref="O1756">IF(ROW()&lt;=ROWS(Table1[]), INDEX(Table1[Notes], ROW()), INDEX(Table2[Comments], ROW()-ROWS(Table1[])))</f>
        <v>#REF!</v>
      </c>
    </row>
    <row r="1757" spans="1:15" x14ac:dyDescent="0.25">
      <c r="A1757" t="e" cm="1">
        <f t="array" ref="A1757">IF(ROW()&lt;=ROWS(Table1[]), INDEX(Table1[SurveyNo], ROW()), INDEX(Table2[SurveyNo], ROW()-ROWS(Table1[])))</f>
        <v>#REF!</v>
      </c>
      <c r="B1757" s="23" t="e" cm="1">
        <f t="array" ref="B1757">IF(ROW()&lt;=ROWS(Table1[]), INDEX(Table1[Date], ROW()), INDEX(Table2[Date], ROW()-ROWS(Table1[])))</f>
        <v>#REF!</v>
      </c>
      <c r="C1757" t="e" cm="1">
        <f t="array" ref="C1757">IF(ROW()&lt;=ROWS(Table1[]), INDEX(Table1[SampleID], ROW()), INDEX(Table2[SampleID], ROW()-ROWS(Table1[])))</f>
        <v>#REF!</v>
      </c>
      <c r="D1757" t="e" cm="1">
        <f t="array" ref="D1757">IF(ROW()&lt;=ROWS(Table1[]), INDEX(Table1[Survey], ROW()), INDEX(Table2[Survey], ROW()-ROWS(Table1[])))</f>
        <v>#REF!</v>
      </c>
      <c r="E1757" t="e" cm="1">
        <f t="array" ref="E1757">IF(ROW()&lt;=ROWS(Table1[]), INDEX(Table1[Station Code], ROW()), INDEX(Table2[Station], ROW()-ROWS(Table1[])))</f>
        <v>#REF!</v>
      </c>
      <c r="F1757" t="e" cm="1">
        <f t="array" ref="F1757">IF(ROW()&lt;=ROWS(Table1[]), INDEX(Table1[Region], ROW()), INDEX(Table2[Region], ROW()-ROWS(Table1[])))</f>
        <v>#REF!</v>
      </c>
      <c r="G1757" t="e" cm="1">
        <f t="array" ref="G1757">IF(ROW()&lt;=ROWS(Table1[]), INDEX(Table1[Subregion], ROW()), INDEX(Table2[Subregion], ROW()-ROWS(Table1[])))</f>
        <v>#REF!</v>
      </c>
      <c r="H1757" t="e" cm="1">
        <f t="array" ref="H1757">IF(ROW()&lt;=ROWS(Table1[]), INDEX(Table1[Stratum], ROW()), INDEX(Table2[Stratum], ROW()-ROWS(Table1[])))</f>
        <v>#REF!</v>
      </c>
      <c r="I1757" t="e" cm="1">
        <f t="array" ref="I1757">IF(ROW()&lt;=ROWS(Table1[]), INDEX(Table1[Fork Length], ROW()), INDEX(Table2[Length], ROW()-ROWS(Table1[])))</f>
        <v>#REF!</v>
      </c>
      <c r="J1757" t="e" cm="1">
        <f t="array" ref="J1757">IF(ROW()&lt;=ROWS(Table1[]), INDEX(Table1[Catch], ROW()), INDEX(Table2[Frequency], ROW()-ROWS(Table1[])))</f>
        <v>#REF!</v>
      </c>
      <c r="K1757" t="e" cm="1">
        <f t="array" ref="K1757">IF(ROW()&lt;=ROWS(Table1[]), INDEX(Table1[Life Stage], ROW()), INDEX(Table2[Life Stage], ROW()-ROWS(Table1[])))</f>
        <v>#REF!</v>
      </c>
      <c r="L1757" s="50" t="e" cm="1">
        <f t="array" ref="L1757">IF(ROW()&lt;=ROWS(Table1[]), INDEX(Table1[SalvageSum], ROW()), INDEX(Table2[SalvageSum], ROW()-ROWS(Table1[])))</f>
        <v>#REF!</v>
      </c>
      <c r="M1757" s="50" t="e" cm="1">
        <f t="array" ref="M1757">IF(ROW()&lt;=ROWS(Table1[]), INDEX(Table1[ExpSalv], ROW()), INDEX(Table2[ExpSalv], ROW()-ROWS(Table1[])))</f>
        <v>#REF!</v>
      </c>
      <c r="N1757" t="e" cm="1">
        <f t="array" ref="N1757">IF(ROW()&lt;=ROWS(Table1[]), INDEX(Table1[Agency], ROW()), INDEX(Table2[Agency], ROW()-ROWS(Table1[])))</f>
        <v>#REF!</v>
      </c>
      <c r="O1757" t="e" cm="1">
        <f t="array" ref="O1757">IF(ROW()&lt;=ROWS(Table1[]), INDEX(Table1[Notes], ROW()), INDEX(Table2[Comments], ROW()-ROWS(Table1[])))</f>
        <v>#REF!</v>
      </c>
    </row>
    <row r="1758" spans="1:15" x14ac:dyDescent="0.25">
      <c r="A1758" t="e" cm="1">
        <f t="array" ref="A1758">IF(ROW()&lt;=ROWS(Table1[]), INDEX(Table1[SurveyNo], ROW()), INDEX(Table2[SurveyNo], ROW()-ROWS(Table1[])))</f>
        <v>#REF!</v>
      </c>
      <c r="B1758" s="23" t="e" cm="1">
        <f t="array" ref="B1758">IF(ROW()&lt;=ROWS(Table1[]), INDEX(Table1[Date], ROW()), INDEX(Table2[Date], ROW()-ROWS(Table1[])))</f>
        <v>#REF!</v>
      </c>
      <c r="C1758" t="e" cm="1">
        <f t="array" ref="C1758">IF(ROW()&lt;=ROWS(Table1[]), INDEX(Table1[SampleID], ROW()), INDEX(Table2[SampleID], ROW()-ROWS(Table1[])))</f>
        <v>#REF!</v>
      </c>
      <c r="D1758" t="e" cm="1">
        <f t="array" ref="D1758">IF(ROW()&lt;=ROWS(Table1[]), INDEX(Table1[Survey], ROW()), INDEX(Table2[Survey], ROW()-ROWS(Table1[])))</f>
        <v>#REF!</v>
      </c>
      <c r="E1758" t="e" cm="1">
        <f t="array" ref="E1758">IF(ROW()&lt;=ROWS(Table1[]), INDEX(Table1[Station Code], ROW()), INDEX(Table2[Station], ROW()-ROWS(Table1[])))</f>
        <v>#REF!</v>
      </c>
      <c r="F1758" t="e" cm="1">
        <f t="array" ref="F1758">IF(ROW()&lt;=ROWS(Table1[]), INDEX(Table1[Region], ROW()), INDEX(Table2[Region], ROW()-ROWS(Table1[])))</f>
        <v>#REF!</v>
      </c>
      <c r="G1758" t="e" cm="1">
        <f t="array" ref="G1758">IF(ROW()&lt;=ROWS(Table1[]), INDEX(Table1[Subregion], ROW()), INDEX(Table2[Subregion], ROW()-ROWS(Table1[])))</f>
        <v>#REF!</v>
      </c>
      <c r="H1758" t="e" cm="1">
        <f t="array" ref="H1758">IF(ROW()&lt;=ROWS(Table1[]), INDEX(Table1[Stratum], ROW()), INDEX(Table2[Stratum], ROW()-ROWS(Table1[])))</f>
        <v>#REF!</v>
      </c>
      <c r="I1758" t="e" cm="1">
        <f t="array" ref="I1758">IF(ROW()&lt;=ROWS(Table1[]), INDEX(Table1[Fork Length], ROW()), INDEX(Table2[Length], ROW()-ROWS(Table1[])))</f>
        <v>#REF!</v>
      </c>
      <c r="J1758" t="e" cm="1">
        <f t="array" ref="J1758">IF(ROW()&lt;=ROWS(Table1[]), INDEX(Table1[Catch], ROW()), INDEX(Table2[Frequency], ROW()-ROWS(Table1[])))</f>
        <v>#REF!</v>
      </c>
      <c r="K1758" t="e" cm="1">
        <f t="array" ref="K1758">IF(ROW()&lt;=ROWS(Table1[]), INDEX(Table1[Life Stage], ROW()), INDEX(Table2[Life Stage], ROW()-ROWS(Table1[])))</f>
        <v>#REF!</v>
      </c>
      <c r="L1758" s="50" t="e" cm="1">
        <f t="array" ref="L1758">IF(ROW()&lt;=ROWS(Table1[]), INDEX(Table1[SalvageSum], ROW()), INDEX(Table2[SalvageSum], ROW()-ROWS(Table1[])))</f>
        <v>#REF!</v>
      </c>
      <c r="M1758" s="50" t="e" cm="1">
        <f t="array" ref="M1758">IF(ROW()&lt;=ROWS(Table1[]), INDEX(Table1[ExpSalv], ROW()), INDEX(Table2[ExpSalv], ROW()-ROWS(Table1[])))</f>
        <v>#REF!</v>
      </c>
      <c r="N1758" t="e" cm="1">
        <f t="array" ref="N1758">IF(ROW()&lt;=ROWS(Table1[]), INDEX(Table1[Agency], ROW()), INDEX(Table2[Agency], ROW()-ROWS(Table1[])))</f>
        <v>#REF!</v>
      </c>
      <c r="O1758" t="e" cm="1">
        <f t="array" ref="O1758">IF(ROW()&lt;=ROWS(Table1[]), INDEX(Table1[Notes], ROW()), INDEX(Table2[Comments], ROW()-ROWS(Table1[])))</f>
        <v>#REF!</v>
      </c>
    </row>
    <row r="1759" spans="1:15" x14ac:dyDescent="0.25">
      <c r="A1759" t="e" cm="1">
        <f t="array" ref="A1759">IF(ROW()&lt;=ROWS(Table1[]), INDEX(Table1[SurveyNo], ROW()), INDEX(Table2[SurveyNo], ROW()-ROWS(Table1[])))</f>
        <v>#REF!</v>
      </c>
      <c r="B1759" s="23" t="e" cm="1">
        <f t="array" ref="B1759">IF(ROW()&lt;=ROWS(Table1[]), INDEX(Table1[Date], ROW()), INDEX(Table2[Date], ROW()-ROWS(Table1[])))</f>
        <v>#REF!</v>
      </c>
      <c r="C1759" t="e" cm="1">
        <f t="array" ref="C1759">IF(ROW()&lt;=ROWS(Table1[]), INDEX(Table1[SampleID], ROW()), INDEX(Table2[SampleID], ROW()-ROWS(Table1[])))</f>
        <v>#REF!</v>
      </c>
      <c r="D1759" t="e" cm="1">
        <f t="array" ref="D1759">IF(ROW()&lt;=ROWS(Table1[]), INDEX(Table1[Survey], ROW()), INDEX(Table2[Survey], ROW()-ROWS(Table1[])))</f>
        <v>#REF!</v>
      </c>
      <c r="E1759" t="e" cm="1">
        <f t="array" ref="E1759">IF(ROW()&lt;=ROWS(Table1[]), INDEX(Table1[Station Code], ROW()), INDEX(Table2[Station], ROW()-ROWS(Table1[])))</f>
        <v>#REF!</v>
      </c>
      <c r="F1759" t="e" cm="1">
        <f t="array" ref="F1759">IF(ROW()&lt;=ROWS(Table1[]), INDEX(Table1[Region], ROW()), INDEX(Table2[Region], ROW()-ROWS(Table1[])))</f>
        <v>#REF!</v>
      </c>
      <c r="G1759" t="e" cm="1">
        <f t="array" ref="G1759">IF(ROW()&lt;=ROWS(Table1[]), INDEX(Table1[Subregion], ROW()), INDEX(Table2[Subregion], ROW()-ROWS(Table1[])))</f>
        <v>#REF!</v>
      </c>
      <c r="H1759" t="e" cm="1">
        <f t="array" ref="H1759">IF(ROW()&lt;=ROWS(Table1[]), INDEX(Table1[Stratum], ROW()), INDEX(Table2[Stratum], ROW()-ROWS(Table1[])))</f>
        <v>#REF!</v>
      </c>
      <c r="I1759" t="e" cm="1">
        <f t="array" ref="I1759">IF(ROW()&lt;=ROWS(Table1[]), INDEX(Table1[Fork Length], ROW()), INDEX(Table2[Length], ROW()-ROWS(Table1[])))</f>
        <v>#REF!</v>
      </c>
      <c r="J1759" t="e" cm="1">
        <f t="array" ref="J1759">IF(ROW()&lt;=ROWS(Table1[]), INDEX(Table1[Catch], ROW()), INDEX(Table2[Frequency], ROW()-ROWS(Table1[])))</f>
        <v>#REF!</v>
      </c>
      <c r="K1759" t="e" cm="1">
        <f t="array" ref="K1759">IF(ROW()&lt;=ROWS(Table1[]), INDEX(Table1[Life Stage], ROW()), INDEX(Table2[Life Stage], ROW()-ROWS(Table1[])))</f>
        <v>#REF!</v>
      </c>
      <c r="L1759" s="50" t="e" cm="1">
        <f t="array" ref="L1759">IF(ROW()&lt;=ROWS(Table1[]), INDEX(Table1[SalvageSum], ROW()), INDEX(Table2[SalvageSum], ROW()-ROWS(Table1[])))</f>
        <v>#REF!</v>
      </c>
      <c r="M1759" s="50" t="e" cm="1">
        <f t="array" ref="M1759">IF(ROW()&lt;=ROWS(Table1[]), INDEX(Table1[ExpSalv], ROW()), INDEX(Table2[ExpSalv], ROW()-ROWS(Table1[])))</f>
        <v>#REF!</v>
      </c>
      <c r="N1759" t="e" cm="1">
        <f t="array" ref="N1759">IF(ROW()&lt;=ROWS(Table1[]), INDEX(Table1[Agency], ROW()), INDEX(Table2[Agency], ROW()-ROWS(Table1[])))</f>
        <v>#REF!</v>
      </c>
      <c r="O1759" t="e" cm="1">
        <f t="array" ref="O1759">IF(ROW()&lt;=ROWS(Table1[]), INDEX(Table1[Notes], ROW()), INDEX(Table2[Comments], ROW()-ROWS(Table1[])))</f>
        <v>#REF!</v>
      </c>
    </row>
    <row r="1760" spans="1:15" x14ac:dyDescent="0.25">
      <c r="A1760" t="e" cm="1">
        <f t="array" ref="A1760">IF(ROW()&lt;=ROWS(Table1[]), INDEX(Table1[SurveyNo], ROW()), INDEX(Table2[SurveyNo], ROW()-ROWS(Table1[])))</f>
        <v>#REF!</v>
      </c>
      <c r="B1760" s="23" t="e" cm="1">
        <f t="array" ref="B1760">IF(ROW()&lt;=ROWS(Table1[]), INDEX(Table1[Date], ROW()), INDEX(Table2[Date], ROW()-ROWS(Table1[])))</f>
        <v>#REF!</v>
      </c>
      <c r="C1760" t="e" cm="1">
        <f t="array" ref="C1760">IF(ROW()&lt;=ROWS(Table1[]), INDEX(Table1[SampleID], ROW()), INDEX(Table2[SampleID], ROW()-ROWS(Table1[])))</f>
        <v>#REF!</v>
      </c>
      <c r="D1760" t="e" cm="1">
        <f t="array" ref="D1760">IF(ROW()&lt;=ROWS(Table1[]), INDEX(Table1[Survey], ROW()), INDEX(Table2[Survey], ROW()-ROWS(Table1[])))</f>
        <v>#REF!</v>
      </c>
      <c r="E1760" t="e" cm="1">
        <f t="array" ref="E1760">IF(ROW()&lt;=ROWS(Table1[]), INDEX(Table1[Station Code], ROW()), INDEX(Table2[Station], ROW()-ROWS(Table1[])))</f>
        <v>#REF!</v>
      </c>
      <c r="F1760" t="e" cm="1">
        <f t="array" ref="F1760">IF(ROW()&lt;=ROWS(Table1[]), INDEX(Table1[Region], ROW()), INDEX(Table2[Region], ROW()-ROWS(Table1[])))</f>
        <v>#REF!</v>
      </c>
      <c r="G1760" t="e" cm="1">
        <f t="array" ref="G1760">IF(ROW()&lt;=ROWS(Table1[]), INDEX(Table1[Subregion], ROW()), INDEX(Table2[Subregion], ROW()-ROWS(Table1[])))</f>
        <v>#REF!</v>
      </c>
      <c r="H1760" t="e" cm="1">
        <f t="array" ref="H1760">IF(ROW()&lt;=ROWS(Table1[]), INDEX(Table1[Stratum], ROW()), INDEX(Table2[Stratum], ROW()-ROWS(Table1[])))</f>
        <v>#REF!</v>
      </c>
      <c r="I1760" t="e" cm="1">
        <f t="array" ref="I1760">IF(ROW()&lt;=ROWS(Table1[]), INDEX(Table1[Fork Length], ROW()), INDEX(Table2[Length], ROW()-ROWS(Table1[])))</f>
        <v>#REF!</v>
      </c>
      <c r="J1760" t="e" cm="1">
        <f t="array" ref="J1760">IF(ROW()&lt;=ROWS(Table1[]), INDEX(Table1[Catch], ROW()), INDEX(Table2[Frequency], ROW()-ROWS(Table1[])))</f>
        <v>#REF!</v>
      </c>
      <c r="K1760" t="e" cm="1">
        <f t="array" ref="K1760">IF(ROW()&lt;=ROWS(Table1[]), INDEX(Table1[Life Stage], ROW()), INDEX(Table2[Life Stage], ROW()-ROWS(Table1[])))</f>
        <v>#REF!</v>
      </c>
      <c r="L1760" s="50" t="e" cm="1">
        <f t="array" ref="L1760">IF(ROW()&lt;=ROWS(Table1[]), INDEX(Table1[SalvageSum], ROW()), INDEX(Table2[SalvageSum], ROW()-ROWS(Table1[])))</f>
        <v>#REF!</v>
      </c>
      <c r="M1760" s="50" t="e" cm="1">
        <f t="array" ref="M1760">IF(ROW()&lt;=ROWS(Table1[]), INDEX(Table1[ExpSalv], ROW()), INDEX(Table2[ExpSalv], ROW()-ROWS(Table1[])))</f>
        <v>#REF!</v>
      </c>
      <c r="N1760" t="e" cm="1">
        <f t="array" ref="N1760">IF(ROW()&lt;=ROWS(Table1[]), INDEX(Table1[Agency], ROW()), INDEX(Table2[Agency], ROW()-ROWS(Table1[])))</f>
        <v>#REF!</v>
      </c>
      <c r="O1760" t="e" cm="1">
        <f t="array" ref="O1760">IF(ROW()&lt;=ROWS(Table1[]), INDEX(Table1[Notes], ROW()), INDEX(Table2[Comments], ROW()-ROWS(Table1[])))</f>
        <v>#REF!</v>
      </c>
    </row>
    <row r="1761" spans="1:15" x14ac:dyDescent="0.25">
      <c r="A1761" t="e" cm="1">
        <f t="array" ref="A1761">IF(ROW()&lt;=ROWS(Table1[]), INDEX(Table1[SurveyNo], ROW()), INDEX(Table2[SurveyNo], ROW()-ROWS(Table1[])))</f>
        <v>#REF!</v>
      </c>
      <c r="B1761" s="23" t="e" cm="1">
        <f t="array" ref="B1761">IF(ROW()&lt;=ROWS(Table1[]), INDEX(Table1[Date], ROW()), INDEX(Table2[Date], ROW()-ROWS(Table1[])))</f>
        <v>#REF!</v>
      </c>
      <c r="C1761" t="e" cm="1">
        <f t="array" ref="C1761">IF(ROW()&lt;=ROWS(Table1[]), INDEX(Table1[SampleID], ROW()), INDEX(Table2[SampleID], ROW()-ROWS(Table1[])))</f>
        <v>#REF!</v>
      </c>
      <c r="D1761" t="e" cm="1">
        <f t="array" ref="D1761">IF(ROW()&lt;=ROWS(Table1[]), INDEX(Table1[Survey], ROW()), INDEX(Table2[Survey], ROW()-ROWS(Table1[])))</f>
        <v>#REF!</v>
      </c>
      <c r="E1761" t="e" cm="1">
        <f t="array" ref="E1761">IF(ROW()&lt;=ROWS(Table1[]), INDEX(Table1[Station Code], ROW()), INDEX(Table2[Station], ROW()-ROWS(Table1[])))</f>
        <v>#REF!</v>
      </c>
      <c r="F1761" t="e" cm="1">
        <f t="array" ref="F1761">IF(ROW()&lt;=ROWS(Table1[]), INDEX(Table1[Region], ROW()), INDEX(Table2[Region], ROW()-ROWS(Table1[])))</f>
        <v>#REF!</v>
      </c>
      <c r="G1761" t="e" cm="1">
        <f t="array" ref="G1761">IF(ROW()&lt;=ROWS(Table1[]), INDEX(Table1[Subregion], ROW()), INDEX(Table2[Subregion], ROW()-ROWS(Table1[])))</f>
        <v>#REF!</v>
      </c>
      <c r="H1761" t="e" cm="1">
        <f t="array" ref="H1761">IF(ROW()&lt;=ROWS(Table1[]), INDEX(Table1[Stratum], ROW()), INDEX(Table2[Stratum], ROW()-ROWS(Table1[])))</f>
        <v>#REF!</v>
      </c>
      <c r="I1761" t="e" cm="1">
        <f t="array" ref="I1761">IF(ROW()&lt;=ROWS(Table1[]), INDEX(Table1[Fork Length], ROW()), INDEX(Table2[Length], ROW()-ROWS(Table1[])))</f>
        <v>#REF!</v>
      </c>
      <c r="J1761" t="e" cm="1">
        <f t="array" ref="J1761">IF(ROW()&lt;=ROWS(Table1[]), INDEX(Table1[Catch], ROW()), INDEX(Table2[Frequency], ROW()-ROWS(Table1[])))</f>
        <v>#REF!</v>
      </c>
      <c r="K1761" t="e" cm="1">
        <f t="array" ref="K1761">IF(ROW()&lt;=ROWS(Table1[]), INDEX(Table1[Life Stage], ROW()), INDEX(Table2[Life Stage], ROW()-ROWS(Table1[])))</f>
        <v>#REF!</v>
      </c>
      <c r="L1761" s="50" t="e" cm="1">
        <f t="array" ref="L1761">IF(ROW()&lt;=ROWS(Table1[]), INDEX(Table1[SalvageSum], ROW()), INDEX(Table2[SalvageSum], ROW()-ROWS(Table1[])))</f>
        <v>#REF!</v>
      </c>
      <c r="M1761" s="50" t="e" cm="1">
        <f t="array" ref="M1761">IF(ROW()&lt;=ROWS(Table1[]), INDEX(Table1[ExpSalv], ROW()), INDEX(Table2[ExpSalv], ROW()-ROWS(Table1[])))</f>
        <v>#REF!</v>
      </c>
      <c r="N1761" t="e" cm="1">
        <f t="array" ref="N1761">IF(ROW()&lt;=ROWS(Table1[]), INDEX(Table1[Agency], ROW()), INDEX(Table2[Agency], ROW()-ROWS(Table1[])))</f>
        <v>#REF!</v>
      </c>
      <c r="O1761" t="e" cm="1">
        <f t="array" ref="O1761">IF(ROW()&lt;=ROWS(Table1[]), INDEX(Table1[Notes], ROW()), INDEX(Table2[Comments], ROW()-ROWS(Table1[])))</f>
        <v>#REF!</v>
      </c>
    </row>
    <row r="1762" spans="1:15" x14ac:dyDescent="0.25">
      <c r="A1762" t="e" cm="1">
        <f t="array" ref="A1762">IF(ROW()&lt;=ROWS(Table1[]), INDEX(Table1[SurveyNo], ROW()), INDEX(Table2[SurveyNo], ROW()-ROWS(Table1[])))</f>
        <v>#REF!</v>
      </c>
      <c r="B1762" s="23" t="e" cm="1">
        <f t="array" ref="B1762">IF(ROW()&lt;=ROWS(Table1[]), INDEX(Table1[Date], ROW()), INDEX(Table2[Date], ROW()-ROWS(Table1[])))</f>
        <v>#REF!</v>
      </c>
      <c r="C1762" t="e" cm="1">
        <f t="array" ref="C1762">IF(ROW()&lt;=ROWS(Table1[]), INDEX(Table1[SampleID], ROW()), INDEX(Table2[SampleID], ROW()-ROWS(Table1[])))</f>
        <v>#REF!</v>
      </c>
      <c r="D1762" t="e" cm="1">
        <f t="array" ref="D1762">IF(ROW()&lt;=ROWS(Table1[]), INDEX(Table1[Survey], ROW()), INDEX(Table2[Survey], ROW()-ROWS(Table1[])))</f>
        <v>#REF!</v>
      </c>
      <c r="E1762" t="e" cm="1">
        <f t="array" ref="E1762">IF(ROW()&lt;=ROWS(Table1[]), INDEX(Table1[Station Code], ROW()), INDEX(Table2[Station], ROW()-ROWS(Table1[])))</f>
        <v>#REF!</v>
      </c>
      <c r="F1762" t="e" cm="1">
        <f t="array" ref="F1762">IF(ROW()&lt;=ROWS(Table1[]), INDEX(Table1[Region], ROW()), INDEX(Table2[Region], ROW()-ROWS(Table1[])))</f>
        <v>#REF!</v>
      </c>
      <c r="G1762" t="e" cm="1">
        <f t="array" ref="G1762">IF(ROW()&lt;=ROWS(Table1[]), INDEX(Table1[Subregion], ROW()), INDEX(Table2[Subregion], ROW()-ROWS(Table1[])))</f>
        <v>#REF!</v>
      </c>
      <c r="H1762" t="e" cm="1">
        <f t="array" ref="H1762">IF(ROW()&lt;=ROWS(Table1[]), INDEX(Table1[Stratum], ROW()), INDEX(Table2[Stratum], ROW()-ROWS(Table1[])))</f>
        <v>#REF!</v>
      </c>
      <c r="I1762" t="e" cm="1">
        <f t="array" ref="I1762">IF(ROW()&lt;=ROWS(Table1[]), INDEX(Table1[Fork Length], ROW()), INDEX(Table2[Length], ROW()-ROWS(Table1[])))</f>
        <v>#REF!</v>
      </c>
      <c r="J1762" t="e" cm="1">
        <f t="array" ref="J1762">IF(ROW()&lt;=ROWS(Table1[]), INDEX(Table1[Catch], ROW()), INDEX(Table2[Frequency], ROW()-ROWS(Table1[])))</f>
        <v>#REF!</v>
      </c>
      <c r="K1762" t="e" cm="1">
        <f t="array" ref="K1762">IF(ROW()&lt;=ROWS(Table1[]), INDEX(Table1[Life Stage], ROW()), INDEX(Table2[Life Stage], ROW()-ROWS(Table1[])))</f>
        <v>#REF!</v>
      </c>
      <c r="L1762" s="50" t="e" cm="1">
        <f t="array" ref="L1762">IF(ROW()&lt;=ROWS(Table1[]), INDEX(Table1[SalvageSum], ROW()), INDEX(Table2[SalvageSum], ROW()-ROWS(Table1[])))</f>
        <v>#REF!</v>
      </c>
      <c r="M1762" s="50" t="e" cm="1">
        <f t="array" ref="M1762">IF(ROW()&lt;=ROWS(Table1[]), INDEX(Table1[ExpSalv], ROW()), INDEX(Table2[ExpSalv], ROW()-ROWS(Table1[])))</f>
        <v>#REF!</v>
      </c>
      <c r="N1762" t="e" cm="1">
        <f t="array" ref="N1762">IF(ROW()&lt;=ROWS(Table1[]), INDEX(Table1[Agency], ROW()), INDEX(Table2[Agency], ROW()-ROWS(Table1[])))</f>
        <v>#REF!</v>
      </c>
      <c r="O1762" t="e" cm="1">
        <f t="array" ref="O1762">IF(ROW()&lt;=ROWS(Table1[]), INDEX(Table1[Notes], ROW()), INDEX(Table2[Comments], ROW()-ROWS(Table1[])))</f>
        <v>#REF!</v>
      </c>
    </row>
    <row r="1763" spans="1:15" x14ac:dyDescent="0.25">
      <c r="A1763" t="e" cm="1">
        <f t="array" ref="A1763">IF(ROW()&lt;=ROWS(Table1[]), INDEX(Table1[SurveyNo], ROW()), INDEX(Table2[SurveyNo], ROW()-ROWS(Table1[])))</f>
        <v>#REF!</v>
      </c>
      <c r="B1763" s="23" t="e" cm="1">
        <f t="array" ref="B1763">IF(ROW()&lt;=ROWS(Table1[]), INDEX(Table1[Date], ROW()), INDEX(Table2[Date], ROW()-ROWS(Table1[])))</f>
        <v>#REF!</v>
      </c>
      <c r="C1763" t="e" cm="1">
        <f t="array" ref="C1763">IF(ROW()&lt;=ROWS(Table1[]), INDEX(Table1[SampleID], ROW()), INDEX(Table2[SampleID], ROW()-ROWS(Table1[])))</f>
        <v>#REF!</v>
      </c>
      <c r="D1763" t="e" cm="1">
        <f t="array" ref="D1763">IF(ROW()&lt;=ROWS(Table1[]), INDEX(Table1[Survey], ROW()), INDEX(Table2[Survey], ROW()-ROWS(Table1[])))</f>
        <v>#REF!</v>
      </c>
      <c r="E1763" t="e" cm="1">
        <f t="array" ref="E1763">IF(ROW()&lt;=ROWS(Table1[]), INDEX(Table1[Station Code], ROW()), INDEX(Table2[Station], ROW()-ROWS(Table1[])))</f>
        <v>#REF!</v>
      </c>
      <c r="F1763" t="e" cm="1">
        <f t="array" ref="F1763">IF(ROW()&lt;=ROWS(Table1[]), INDEX(Table1[Region], ROW()), INDEX(Table2[Region], ROW()-ROWS(Table1[])))</f>
        <v>#REF!</v>
      </c>
      <c r="G1763" t="e" cm="1">
        <f t="array" ref="G1763">IF(ROW()&lt;=ROWS(Table1[]), INDEX(Table1[Subregion], ROW()), INDEX(Table2[Subregion], ROW()-ROWS(Table1[])))</f>
        <v>#REF!</v>
      </c>
      <c r="H1763" t="e" cm="1">
        <f t="array" ref="H1763">IF(ROW()&lt;=ROWS(Table1[]), INDEX(Table1[Stratum], ROW()), INDEX(Table2[Stratum], ROW()-ROWS(Table1[])))</f>
        <v>#REF!</v>
      </c>
      <c r="I1763" t="e" cm="1">
        <f t="array" ref="I1763">IF(ROW()&lt;=ROWS(Table1[]), INDEX(Table1[Fork Length], ROW()), INDEX(Table2[Length], ROW()-ROWS(Table1[])))</f>
        <v>#REF!</v>
      </c>
      <c r="J1763" t="e" cm="1">
        <f t="array" ref="J1763">IF(ROW()&lt;=ROWS(Table1[]), INDEX(Table1[Catch], ROW()), INDEX(Table2[Frequency], ROW()-ROWS(Table1[])))</f>
        <v>#REF!</v>
      </c>
      <c r="K1763" t="e" cm="1">
        <f t="array" ref="K1763">IF(ROW()&lt;=ROWS(Table1[]), INDEX(Table1[Life Stage], ROW()), INDEX(Table2[Life Stage], ROW()-ROWS(Table1[])))</f>
        <v>#REF!</v>
      </c>
      <c r="L1763" s="50" t="e" cm="1">
        <f t="array" ref="L1763">IF(ROW()&lt;=ROWS(Table1[]), INDEX(Table1[SalvageSum], ROW()), INDEX(Table2[SalvageSum], ROW()-ROWS(Table1[])))</f>
        <v>#REF!</v>
      </c>
      <c r="M1763" s="50" t="e" cm="1">
        <f t="array" ref="M1763">IF(ROW()&lt;=ROWS(Table1[]), INDEX(Table1[ExpSalv], ROW()), INDEX(Table2[ExpSalv], ROW()-ROWS(Table1[])))</f>
        <v>#REF!</v>
      </c>
      <c r="N1763" t="e" cm="1">
        <f t="array" ref="N1763">IF(ROW()&lt;=ROWS(Table1[]), INDEX(Table1[Agency], ROW()), INDEX(Table2[Agency], ROW()-ROWS(Table1[])))</f>
        <v>#REF!</v>
      </c>
      <c r="O1763" t="e" cm="1">
        <f t="array" ref="O1763">IF(ROW()&lt;=ROWS(Table1[]), INDEX(Table1[Notes], ROW()), INDEX(Table2[Comments], ROW()-ROWS(Table1[])))</f>
        <v>#REF!</v>
      </c>
    </row>
    <row r="1764" spans="1:15" x14ac:dyDescent="0.25">
      <c r="A1764" t="e" cm="1">
        <f t="array" ref="A1764">IF(ROW()&lt;=ROWS(Table1[]), INDEX(Table1[SurveyNo], ROW()), INDEX(Table2[SurveyNo], ROW()-ROWS(Table1[])))</f>
        <v>#REF!</v>
      </c>
      <c r="B1764" s="23" t="e" cm="1">
        <f t="array" ref="B1764">IF(ROW()&lt;=ROWS(Table1[]), INDEX(Table1[Date], ROW()), INDEX(Table2[Date], ROW()-ROWS(Table1[])))</f>
        <v>#REF!</v>
      </c>
      <c r="C1764" t="e" cm="1">
        <f t="array" ref="C1764">IF(ROW()&lt;=ROWS(Table1[]), INDEX(Table1[SampleID], ROW()), INDEX(Table2[SampleID], ROW()-ROWS(Table1[])))</f>
        <v>#REF!</v>
      </c>
      <c r="D1764" t="e" cm="1">
        <f t="array" ref="D1764">IF(ROW()&lt;=ROWS(Table1[]), INDEX(Table1[Survey], ROW()), INDEX(Table2[Survey], ROW()-ROWS(Table1[])))</f>
        <v>#REF!</v>
      </c>
      <c r="E1764" t="e" cm="1">
        <f t="array" ref="E1764">IF(ROW()&lt;=ROWS(Table1[]), INDEX(Table1[Station Code], ROW()), INDEX(Table2[Station], ROW()-ROWS(Table1[])))</f>
        <v>#REF!</v>
      </c>
      <c r="F1764" t="e" cm="1">
        <f t="array" ref="F1764">IF(ROW()&lt;=ROWS(Table1[]), INDEX(Table1[Region], ROW()), INDEX(Table2[Region], ROW()-ROWS(Table1[])))</f>
        <v>#REF!</v>
      </c>
      <c r="G1764" t="e" cm="1">
        <f t="array" ref="G1764">IF(ROW()&lt;=ROWS(Table1[]), INDEX(Table1[Subregion], ROW()), INDEX(Table2[Subregion], ROW()-ROWS(Table1[])))</f>
        <v>#REF!</v>
      </c>
      <c r="H1764" t="e" cm="1">
        <f t="array" ref="H1764">IF(ROW()&lt;=ROWS(Table1[]), INDEX(Table1[Stratum], ROW()), INDEX(Table2[Stratum], ROW()-ROWS(Table1[])))</f>
        <v>#REF!</v>
      </c>
      <c r="I1764" t="e" cm="1">
        <f t="array" ref="I1764">IF(ROW()&lt;=ROWS(Table1[]), INDEX(Table1[Fork Length], ROW()), INDEX(Table2[Length], ROW()-ROWS(Table1[])))</f>
        <v>#REF!</v>
      </c>
      <c r="J1764" t="e" cm="1">
        <f t="array" ref="J1764">IF(ROW()&lt;=ROWS(Table1[]), INDEX(Table1[Catch], ROW()), INDEX(Table2[Frequency], ROW()-ROWS(Table1[])))</f>
        <v>#REF!</v>
      </c>
      <c r="K1764" t="e" cm="1">
        <f t="array" ref="K1764">IF(ROW()&lt;=ROWS(Table1[]), INDEX(Table1[Life Stage], ROW()), INDEX(Table2[Life Stage], ROW()-ROWS(Table1[])))</f>
        <v>#REF!</v>
      </c>
      <c r="L1764" s="50" t="e" cm="1">
        <f t="array" ref="L1764">IF(ROW()&lt;=ROWS(Table1[]), INDEX(Table1[SalvageSum], ROW()), INDEX(Table2[SalvageSum], ROW()-ROWS(Table1[])))</f>
        <v>#REF!</v>
      </c>
      <c r="M1764" s="50" t="e" cm="1">
        <f t="array" ref="M1764">IF(ROW()&lt;=ROWS(Table1[]), INDEX(Table1[ExpSalv], ROW()), INDEX(Table2[ExpSalv], ROW()-ROWS(Table1[])))</f>
        <v>#REF!</v>
      </c>
      <c r="N1764" t="e" cm="1">
        <f t="array" ref="N1764">IF(ROW()&lt;=ROWS(Table1[]), INDEX(Table1[Agency], ROW()), INDEX(Table2[Agency], ROW()-ROWS(Table1[])))</f>
        <v>#REF!</v>
      </c>
      <c r="O1764" t="e" cm="1">
        <f t="array" ref="O1764">IF(ROW()&lt;=ROWS(Table1[]), INDEX(Table1[Notes], ROW()), INDEX(Table2[Comments], ROW()-ROWS(Table1[])))</f>
        <v>#REF!</v>
      </c>
    </row>
    <row r="1765" spans="1:15" x14ac:dyDescent="0.25">
      <c r="A1765" t="e" cm="1">
        <f t="array" ref="A1765">IF(ROW()&lt;=ROWS(Table1[]), INDEX(Table1[SurveyNo], ROW()), INDEX(Table2[SurveyNo], ROW()-ROWS(Table1[])))</f>
        <v>#REF!</v>
      </c>
      <c r="B1765" s="23" t="e" cm="1">
        <f t="array" ref="B1765">IF(ROW()&lt;=ROWS(Table1[]), INDEX(Table1[Date], ROW()), INDEX(Table2[Date], ROW()-ROWS(Table1[])))</f>
        <v>#REF!</v>
      </c>
      <c r="C1765" t="e" cm="1">
        <f t="array" ref="C1765">IF(ROW()&lt;=ROWS(Table1[]), INDEX(Table1[SampleID], ROW()), INDEX(Table2[SampleID], ROW()-ROWS(Table1[])))</f>
        <v>#REF!</v>
      </c>
      <c r="D1765" t="e" cm="1">
        <f t="array" ref="D1765">IF(ROW()&lt;=ROWS(Table1[]), INDEX(Table1[Survey], ROW()), INDEX(Table2[Survey], ROW()-ROWS(Table1[])))</f>
        <v>#REF!</v>
      </c>
      <c r="E1765" t="e" cm="1">
        <f t="array" ref="E1765">IF(ROW()&lt;=ROWS(Table1[]), INDEX(Table1[Station Code], ROW()), INDEX(Table2[Station], ROW()-ROWS(Table1[])))</f>
        <v>#REF!</v>
      </c>
      <c r="F1765" t="e" cm="1">
        <f t="array" ref="F1765">IF(ROW()&lt;=ROWS(Table1[]), INDEX(Table1[Region], ROW()), INDEX(Table2[Region], ROW()-ROWS(Table1[])))</f>
        <v>#REF!</v>
      </c>
      <c r="G1765" t="e" cm="1">
        <f t="array" ref="G1765">IF(ROW()&lt;=ROWS(Table1[]), INDEX(Table1[Subregion], ROW()), INDEX(Table2[Subregion], ROW()-ROWS(Table1[])))</f>
        <v>#REF!</v>
      </c>
      <c r="H1765" t="e" cm="1">
        <f t="array" ref="H1765">IF(ROW()&lt;=ROWS(Table1[]), INDEX(Table1[Stratum], ROW()), INDEX(Table2[Stratum], ROW()-ROWS(Table1[])))</f>
        <v>#REF!</v>
      </c>
      <c r="I1765" t="e" cm="1">
        <f t="array" ref="I1765">IF(ROW()&lt;=ROWS(Table1[]), INDEX(Table1[Fork Length], ROW()), INDEX(Table2[Length], ROW()-ROWS(Table1[])))</f>
        <v>#REF!</v>
      </c>
      <c r="J1765" t="e" cm="1">
        <f t="array" ref="J1765">IF(ROW()&lt;=ROWS(Table1[]), INDEX(Table1[Catch], ROW()), INDEX(Table2[Frequency], ROW()-ROWS(Table1[])))</f>
        <v>#REF!</v>
      </c>
      <c r="K1765" t="e" cm="1">
        <f t="array" ref="K1765">IF(ROW()&lt;=ROWS(Table1[]), INDEX(Table1[Life Stage], ROW()), INDEX(Table2[Life Stage], ROW()-ROWS(Table1[])))</f>
        <v>#REF!</v>
      </c>
      <c r="L1765" s="50" t="e" cm="1">
        <f t="array" ref="L1765">IF(ROW()&lt;=ROWS(Table1[]), INDEX(Table1[SalvageSum], ROW()), INDEX(Table2[SalvageSum], ROW()-ROWS(Table1[])))</f>
        <v>#REF!</v>
      </c>
      <c r="M1765" s="50" t="e" cm="1">
        <f t="array" ref="M1765">IF(ROW()&lt;=ROWS(Table1[]), INDEX(Table1[ExpSalv], ROW()), INDEX(Table2[ExpSalv], ROW()-ROWS(Table1[])))</f>
        <v>#REF!</v>
      </c>
      <c r="N1765" t="e" cm="1">
        <f t="array" ref="N1765">IF(ROW()&lt;=ROWS(Table1[]), INDEX(Table1[Agency], ROW()), INDEX(Table2[Agency], ROW()-ROWS(Table1[])))</f>
        <v>#REF!</v>
      </c>
      <c r="O1765" t="e" cm="1">
        <f t="array" ref="O1765">IF(ROW()&lt;=ROWS(Table1[]), INDEX(Table1[Notes], ROW()), INDEX(Table2[Comments], ROW()-ROWS(Table1[])))</f>
        <v>#REF!</v>
      </c>
    </row>
    <row r="1766" spans="1:15" x14ac:dyDescent="0.25">
      <c r="A1766" t="e" cm="1">
        <f t="array" ref="A1766">IF(ROW()&lt;=ROWS(Table1[]), INDEX(Table1[SurveyNo], ROW()), INDEX(Table2[SurveyNo], ROW()-ROWS(Table1[])))</f>
        <v>#REF!</v>
      </c>
      <c r="B1766" s="23" t="e" cm="1">
        <f t="array" ref="B1766">IF(ROW()&lt;=ROWS(Table1[]), INDEX(Table1[Date], ROW()), INDEX(Table2[Date], ROW()-ROWS(Table1[])))</f>
        <v>#REF!</v>
      </c>
      <c r="C1766" t="e" cm="1">
        <f t="array" ref="C1766">IF(ROW()&lt;=ROWS(Table1[]), INDEX(Table1[SampleID], ROW()), INDEX(Table2[SampleID], ROW()-ROWS(Table1[])))</f>
        <v>#REF!</v>
      </c>
      <c r="D1766" t="e" cm="1">
        <f t="array" ref="D1766">IF(ROW()&lt;=ROWS(Table1[]), INDEX(Table1[Survey], ROW()), INDEX(Table2[Survey], ROW()-ROWS(Table1[])))</f>
        <v>#REF!</v>
      </c>
      <c r="E1766" t="e" cm="1">
        <f t="array" ref="E1766">IF(ROW()&lt;=ROWS(Table1[]), INDEX(Table1[Station Code], ROW()), INDEX(Table2[Station], ROW()-ROWS(Table1[])))</f>
        <v>#REF!</v>
      </c>
      <c r="F1766" t="e" cm="1">
        <f t="array" ref="F1766">IF(ROW()&lt;=ROWS(Table1[]), INDEX(Table1[Region], ROW()), INDEX(Table2[Region], ROW()-ROWS(Table1[])))</f>
        <v>#REF!</v>
      </c>
      <c r="G1766" t="e" cm="1">
        <f t="array" ref="G1766">IF(ROW()&lt;=ROWS(Table1[]), INDEX(Table1[Subregion], ROW()), INDEX(Table2[Subregion], ROW()-ROWS(Table1[])))</f>
        <v>#REF!</v>
      </c>
      <c r="H1766" t="e" cm="1">
        <f t="array" ref="H1766">IF(ROW()&lt;=ROWS(Table1[]), INDEX(Table1[Stratum], ROW()), INDEX(Table2[Stratum], ROW()-ROWS(Table1[])))</f>
        <v>#REF!</v>
      </c>
      <c r="I1766" t="e" cm="1">
        <f t="array" ref="I1766">IF(ROW()&lt;=ROWS(Table1[]), INDEX(Table1[Fork Length], ROW()), INDEX(Table2[Length], ROW()-ROWS(Table1[])))</f>
        <v>#REF!</v>
      </c>
      <c r="J1766" t="e" cm="1">
        <f t="array" ref="J1766">IF(ROW()&lt;=ROWS(Table1[]), INDEX(Table1[Catch], ROW()), INDEX(Table2[Frequency], ROW()-ROWS(Table1[])))</f>
        <v>#REF!</v>
      </c>
      <c r="K1766" t="e" cm="1">
        <f t="array" ref="K1766">IF(ROW()&lt;=ROWS(Table1[]), INDEX(Table1[Life Stage], ROW()), INDEX(Table2[Life Stage], ROW()-ROWS(Table1[])))</f>
        <v>#REF!</v>
      </c>
      <c r="L1766" s="50" t="e" cm="1">
        <f t="array" ref="L1766">IF(ROW()&lt;=ROWS(Table1[]), INDEX(Table1[SalvageSum], ROW()), INDEX(Table2[SalvageSum], ROW()-ROWS(Table1[])))</f>
        <v>#REF!</v>
      </c>
      <c r="M1766" s="50" t="e" cm="1">
        <f t="array" ref="M1766">IF(ROW()&lt;=ROWS(Table1[]), INDEX(Table1[ExpSalv], ROW()), INDEX(Table2[ExpSalv], ROW()-ROWS(Table1[])))</f>
        <v>#REF!</v>
      </c>
      <c r="N1766" t="e" cm="1">
        <f t="array" ref="N1766">IF(ROW()&lt;=ROWS(Table1[]), INDEX(Table1[Agency], ROW()), INDEX(Table2[Agency], ROW()-ROWS(Table1[])))</f>
        <v>#REF!</v>
      </c>
      <c r="O1766" t="e" cm="1">
        <f t="array" ref="O1766">IF(ROW()&lt;=ROWS(Table1[]), INDEX(Table1[Notes], ROW()), INDEX(Table2[Comments], ROW()-ROWS(Table1[])))</f>
        <v>#REF!</v>
      </c>
    </row>
    <row r="1767" spans="1:15" x14ac:dyDescent="0.25">
      <c r="A1767" t="e" cm="1">
        <f t="array" ref="A1767">IF(ROW()&lt;=ROWS(Table1[]), INDEX(Table1[SurveyNo], ROW()), INDEX(Table2[SurveyNo], ROW()-ROWS(Table1[])))</f>
        <v>#REF!</v>
      </c>
      <c r="B1767" s="23" t="e" cm="1">
        <f t="array" ref="B1767">IF(ROW()&lt;=ROWS(Table1[]), INDEX(Table1[Date], ROW()), INDEX(Table2[Date], ROW()-ROWS(Table1[])))</f>
        <v>#REF!</v>
      </c>
      <c r="C1767" t="e" cm="1">
        <f t="array" ref="C1767">IF(ROW()&lt;=ROWS(Table1[]), INDEX(Table1[SampleID], ROW()), INDEX(Table2[SampleID], ROW()-ROWS(Table1[])))</f>
        <v>#REF!</v>
      </c>
      <c r="D1767" t="e" cm="1">
        <f t="array" ref="D1767">IF(ROW()&lt;=ROWS(Table1[]), INDEX(Table1[Survey], ROW()), INDEX(Table2[Survey], ROW()-ROWS(Table1[])))</f>
        <v>#REF!</v>
      </c>
      <c r="E1767" t="e" cm="1">
        <f t="array" ref="E1767">IF(ROW()&lt;=ROWS(Table1[]), INDEX(Table1[Station Code], ROW()), INDEX(Table2[Station], ROW()-ROWS(Table1[])))</f>
        <v>#REF!</v>
      </c>
      <c r="F1767" t="e" cm="1">
        <f t="array" ref="F1767">IF(ROW()&lt;=ROWS(Table1[]), INDEX(Table1[Region], ROW()), INDEX(Table2[Region], ROW()-ROWS(Table1[])))</f>
        <v>#REF!</v>
      </c>
      <c r="G1767" t="e" cm="1">
        <f t="array" ref="G1767">IF(ROW()&lt;=ROWS(Table1[]), INDEX(Table1[Subregion], ROW()), INDEX(Table2[Subregion], ROW()-ROWS(Table1[])))</f>
        <v>#REF!</v>
      </c>
      <c r="H1767" t="e" cm="1">
        <f t="array" ref="H1767">IF(ROW()&lt;=ROWS(Table1[]), INDEX(Table1[Stratum], ROW()), INDEX(Table2[Stratum], ROW()-ROWS(Table1[])))</f>
        <v>#REF!</v>
      </c>
      <c r="I1767" t="e" cm="1">
        <f t="array" ref="I1767">IF(ROW()&lt;=ROWS(Table1[]), INDEX(Table1[Fork Length], ROW()), INDEX(Table2[Length], ROW()-ROWS(Table1[])))</f>
        <v>#REF!</v>
      </c>
      <c r="J1767" t="e" cm="1">
        <f t="array" ref="J1767">IF(ROW()&lt;=ROWS(Table1[]), INDEX(Table1[Catch], ROW()), INDEX(Table2[Frequency], ROW()-ROWS(Table1[])))</f>
        <v>#REF!</v>
      </c>
      <c r="K1767" t="e" cm="1">
        <f t="array" ref="K1767">IF(ROW()&lt;=ROWS(Table1[]), INDEX(Table1[Life Stage], ROW()), INDEX(Table2[Life Stage], ROW()-ROWS(Table1[])))</f>
        <v>#REF!</v>
      </c>
      <c r="L1767" s="50" t="e" cm="1">
        <f t="array" ref="L1767">IF(ROW()&lt;=ROWS(Table1[]), INDEX(Table1[SalvageSum], ROW()), INDEX(Table2[SalvageSum], ROW()-ROWS(Table1[])))</f>
        <v>#REF!</v>
      </c>
      <c r="M1767" s="50" t="e" cm="1">
        <f t="array" ref="M1767">IF(ROW()&lt;=ROWS(Table1[]), INDEX(Table1[ExpSalv], ROW()), INDEX(Table2[ExpSalv], ROW()-ROWS(Table1[])))</f>
        <v>#REF!</v>
      </c>
      <c r="N1767" t="e" cm="1">
        <f t="array" ref="N1767">IF(ROW()&lt;=ROWS(Table1[]), INDEX(Table1[Agency], ROW()), INDEX(Table2[Agency], ROW()-ROWS(Table1[])))</f>
        <v>#REF!</v>
      </c>
      <c r="O1767" t="e" cm="1">
        <f t="array" ref="O1767">IF(ROW()&lt;=ROWS(Table1[]), INDEX(Table1[Notes], ROW()), INDEX(Table2[Comments], ROW()-ROWS(Table1[])))</f>
        <v>#REF!</v>
      </c>
    </row>
    <row r="1768" spans="1:15" x14ac:dyDescent="0.25">
      <c r="A1768" t="e" cm="1">
        <f t="array" ref="A1768">IF(ROW()&lt;=ROWS(Table1[]), INDEX(Table1[SurveyNo], ROW()), INDEX(Table2[SurveyNo], ROW()-ROWS(Table1[])))</f>
        <v>#REF!</v>
      </c>
      <c r="B1768" s="23" t="e" cm="1">
        <f t="array" ref="B1768">IF(ROW()&lt;=ROWS(Table1[]), INDEX(Table1[Date], ROW()), INDEX(Table2[Date], ROW()-ROWS(Table1[])))</f>
        <v>#REF!</v>
      </c>
      <c r="C1768" t="e" cm="1">
        <f t="array" ref="C1768">IF(ROW()&lt;=ROWS(Table1[]), INDEX(Table1[SampleID], ROW()), INDEX(Table2[SampleID], ROW()-ROWS(Table1[])))</f>
        <v>#REF!</v>
      </c>
      <c r="D1768" t="e" cm="1">
        <f t="array" ref="D1768">IF(ROW()&lt;=ROWS(Table1[]), INDEX(Table1[Survey], ROW()), INDEX(Table2[Survey], ROW()-ROWS(Table1[])))</f>
        <v>#REF!</v>
      </c>
      <c r="E1768" t="e" cm="1">
        <f t="array" ref="E1768">IF(ROW()&lt;=ROWS(Table1[]), INDEX(Table1[Station Code], ROW()), INDEX(Table2[Station], ROW()-ROWS(Table1[])))</f>
        <v>#REF!</v>
      </c>
      <c r="F1768" t="e" cm="1">
        <f t="array" ref="F1768">IF(ROW()&lt;=ROWS(Table1[]), INDEX(Table1[Region], ROW()), INDEX(Table2[Region], ROW()-ROWS(Table1[])))</f>
        <v>#REF!</v>
      </c>
      <c r="G1768" t="e" cm="1">
        <f t="array" ref="G1768">IF(ROW()&lt;=ROWS(Table1[]), INDEX(Table1[Subregion], ROW()), INDEX(Table2[Subregion], ROW()-ROWS(Table1[])))</f>
        <v>#REF!</v>
      </c>
      <c r="H1768" t="e" cm="1">
        <f t="array" ref="H1768">IF(ROW()&lt;=ROWS(Table1[]), INDEX(Table1[Stratum], ROW()), INDEX(Table2[Stratum], ROW()-ROWS(Table1[])))</f>
        <v>#REF!</v>
      </c>
      <c r="I1768" t="e" cm="1">
        <f t="array" ref="I1768">IF(ROW()&lt;=ROWS(Table1[]), INDEX(Table1[Fork Length], ROW()), INDEX(Table2[Length], ROW()-ROWS(Table1[])))</f>
        <v>#REF!</v>
      </c>
      <c r="J1768" t="e" cm="1">
        <f t="array" ref="J1768">IF(ROW()&lt;=ROWS(Table1[]), INDEX(Table1[Catch], ROW()), INDEX(Table2[Frequency], ROW()-ROWS(Table1[])))</f>
        <v>#REF!</v>
      </c>
      <c r="K1768" t="e" cm="1">
        <f t="array" ref="K1768">IF(ROW()&lt;=ROWS(Table1[]), INDEX(Table1[Life Stage], ROW()), INDEX(Table2[Life Stage], ROW()-ROWS(Table1[])))</f>
        <v>#REF!</v>
      </c>
      <c r="L1768" s="50" t="e" cm="1">
        <f t="array" ref="L1768">IF(ROW()&lt;=ROWS(Table1[]), INDEX(Table1[SalvageSum], ROW()), INDEX(Table2[SalvageSum], ROW()-ROWS(Table1[])))</f>
        <v>#REF!</v>
      </c>
      <c r="M1768" s="50" t="e" cm="1">
        <f t="array" ref="M1768">IF(ROW()&lt;=ROWS(Table1[]), INDEX(Table1[ExpSalv], ROW()), INDEX(Table2[ExpSalv], ROW()-ROWS(Table1[])))</f>
        <v>#REF!</v>
      </c>
      <c r="N1768" t="e" cm="1">
        <f t="array" ref="N1768">IF(ROW()&lt;=ROWS(Table1[]), INDEX(Table1[Agency], ROW()), INDEX(Table2[Agency], ROW()-ROWS(Table1[])))</f>
        <v>#REF!</v>
      </c>
      <c r="O1768" t="e" cm="1">
        <f t="array" ref="O1768">IF(ROW()&lt;=ROWS(Table1[]), INDEX(Table1[Notes], ROW()), INDEX(Table2[Comments], ROW()-ROWS(Table1[])))</f>
        <v>#REF!</v>
      </c>
    </row>
    <row r="1769" spans="1:15" x14ac:dyDescent="0.25">
      <c r="A1769" t="e" cm="1">
        <f t="array" ref="A1769">IF(ROW()&lt;=ROWS(Table1[]), INDEX(Table1[SurveyNo], ROW()), INDEX(Table2[SurveyNo], ROW()-ROWS(Table1[])))</f>
        <v>#REF!</v>
      </c>
      <c r="B1769" s="23" t="e" cm="1">
        <f t="array" ref="B1769">IF(ROW()&lt;=ROWS(Table1[]), INDEX(Table1[Date], ROW()), INDEX(Table2[Date], ROW()-ROWS(Table1[])))</f>
        <v>#REF!</v>
      </c>
      <c r="C1769" t="e" cm="1">
        <f t="array" ref="C1769">IF(ROW()&lt;=ROWS(Table1[]), INDEX(Table1[SampleID], ROW()), INDEX(Table2[SampleID], ROW()-ROWS(Table1[])))</f>
        <v>#REF!</v>
      </c>
      <c r="D1769" t="e" cm="1">
        <f t="array" ref="D1769">IF(ROW()&lt;=ROWS(Table1[]), INDEX(Table1[Survey], ROW()), INDEX(Table2[Survey], ROW()-ROWS(Table1[])))</f>
        <v>#REF!</v>
      </c>
      <c r="E1769" t="e" cm="1">
        <f t="array" ref="E1769">IF(ROW()&lt;=ROWS(Table1[]), INDEX(Table1[Station Code], ROW()), INDEX(Table2[Station], ROW()-ROWS(Table1[])))</f>
        <v>#REF!</v>
      </c>
      <c r="F1769" t="e" cm="1">
        <f t="array" ref="F1769">IF(ROW()&lt;=ROWS(Table1[]), INDEX(Table1[Region], ROW()), INDEX(Table2[Region], ROW()-ROWS(Table1[])))</f>
        <v>#REF!</v>
      </c>
      <c r="G1769" t="e" cm="1">
        <f t="array" ref="G1769">IF(ROW()&lt;=ROWS(Table1[]), INDEX(Table1[Subregion], ROW()), INDEX(Table2[Subregion], ROW()-ROWS(Table1[])))</f>
        <v>#REF!</v>
      </c>
      <c r="H1769" t="e" cm="1">
        <f t="array" ref="H1769">IF(ROW()&lt;=ROWS(Table1[]), INDEX(Table1[Stratum], ROW()), INDEX(Table2[Stratum], ROW()-ROWS(Table1[])))</f>
        <v>#REF!</v>
      </c>
      <c r="I1769" t="e" cm="1">
        <f t="array" ref="I1769">IF(ROW()&lt;=ROWS(Table1[]), INDEX(Table1[Fork Length], ROW()), INDEX(Table2[Length], ROW()-ROWS(Table1[])))</f>
        <v>#REF!</v>
      </c>
      <c r="J1769" t="e" cm="1">
        <f t="array" ref="J1769">IF(ROW()&lt;=ROWS(Table1[]), INDEX(Table1[Catch], ROW()), INDEX(Table2[Frequency], ROW()-ROWS(Table1[])))</f>
        <v>#REF!</v>
      </c>
      <c r="K1769" t="e" cm="1">
        <f t="array" ref="K1769">IF(ROW()&lt;=ROWS(Table1[]), INDEX(Table1[Life Stage], ROW()), INDEX(Table2[Life Stage], ROW()-ROWS(Table1[])))</f>
        <v>#REF!</v>
      </c>
      <c r="L1769" s="50" t="e" cm="1">
        <f t="array" ref="L1769">IF(ROW()&lt;=ROWS(Table1[]), INDEX(Table1[SalvageSum], ROW()), INDEX(Table2[SalvageSum], ROW()-ROWS(Table1[])))</f>
        <v>#REF!</v>
      </c>
      <c r="M1769" s="50" t="e" cm="1">
        <f t="array" ref="M1769">IF(ROW()&lt;=ROWS(Table1[]), INDEX(Table1[ExpSalv], ROW()), INDEX(Table2[ExpSalv], ROW()-ROWS(Table1[])))</f>
        <v>#REF!</v>
      </c>
      <c r="N1769" t="e" cm="1">
        <f t="array" ref="N1769">IF(ROW()&lt;=ROWS(Table1[]), INDEX(Table1[Agency], ROW()), INDEX(Table2[Agency], ROW()-ROWS(Table1[])))</f>
        <v>#REF!</v>
      </c>
      <c r="O1769" t="e" cm="1">
        <f t="array" ref="O1769">IF(ROW()&lt;=ROWS(Table1[]), INDEX(Table1[Notes], ROW()), INDEX(Table2[Comments], ROW()-ROWS(Table1[])))</f>
        <v>#REF!</v>
      </c>
    </row>
    <row r="1770" spans="1:15" x14ac:dyDescent="0.25">
      <c r="A1770" t="e" cm="1">
        <f t="array" ref="A1770">IF(ROW()&lt;=ROWS(Table1[]), INDEX(Table1[SurveyNo], ROW()), INDEX(Table2[SurveyNo], ROW()-ROWS(Table1[])))</f>
        <v>#REF!</v>
      </c>
      <c r="B1770" s="23" t="e" cm="1">
        <f t="array" ref="B1770">IF(ROW()&lt;=ROWS(Table1[]), INDEX(Table1[Date], ROW()), INDEX(Table2[Date], ROW()-ROWS(Table1[])))</f>
        <v>#REF!</v>
      </c>
      <c r="C1770" t="e" cm="1">
        <f t="array" ref="C1770">IF(ROW()&lt;=ROWS(Table1[]), INDEX(Table1[SampleID], ROW()), INDEX(Table2[SampleID], ROW()-ROWS(Table1[])))</f>
        <v>#REF!</v>
      </c>
      <c r="D1770" t="e" cm="1">
        <f t="array" ref="D1770">IF(ROW()&lt;=ROWS(Table1[]), INDEX(Table1[Survey], ROW()), INDEX(Table2[Survey], ROW()-ROWS(Table1[])))</f>
        <v>#REF!</v>
      </c>
      <c r="E1770" t="e" cm="1">
        <f t="array" ref="E1770">IF(ROW()&lt;=ROWS(Table1[]), INDEX(Table1[Station Code], ROW()), INDEX(Table2[Station], ROW()-ROWS(Table1[])))</f>
        <v>#REF!</v>
      </c>
      <c r="F1770" t="e" cm="1">
        <f t="array" ref="F1770">IF(ROW()&lt;=ROWS(Table1[]), INDEX(Table1[Region], ROW()), INDEX(Table2[Region], ROW()-ROWS(Table1[])))</f>
        <v>#REF!</v>
      </c>
      <c r="G1770" t="e" cm="1">
        <f t="array" ref="G1770">IF(ROW()&lt;=ROWS(Table1[]), INDEX(Table1[Subregion], ROW()), INDEX(Table2[Subregion], ROW()-ROWS(Table1[])))</f>
        <v>#REF!</v>
      </c>
      <c r="H1770" t="e" cm="1">
        <f t="array" ref="H1770">IF(ROW()&lt;=ROWS(Table1[]), INDEX(Table1[Stratum], ROW()), INDEX(Table2[Stratum], ROW()-ROWS(Table1[])))</f>
        <v>#REF!</v>
      </c>
      <c r="I1770" t="e" cm="1">
        <f t="array" ref="I1770">IF(ROW()&lt;=ROWS(Table1[]), INDEX(Table1[Fork Length], ROW()), INDEX(Table2[Length], ROW()-ROWS(Table1[])))</f>
        <v>#REF!</v>
      </c>
      <c r="J1770" t="e" cm="1">
        <f t="array" ref="J1770">IF(ROW()&lt;=ROWS(Table1[]), INDEX(Table1[Catch], ROW()), INDEX(Table2[Frequency], ROW()-ROWS(Table1[])))</f>
        <v>#REF!</v>
      </c>
      <c r="K1770" t="e" cm="1">
        <f t="array" ref="K1770">IF(ROW()&lt;=ROWS(Table1[]), INDEX(Table1[Life Stage], ROW()), INDEX(Table2[Life Stage], ROW()-ROWS(Table1[])))</f>
        <v>#REF!</v>
      </c>
      <c r="L1770" s="50" t="e" cm="1">
        <f t="array" ref="L1770">IF(ROW()&lt;=ROWS(Table1[]), INDEX(Table1[SalvageSum], ROW()), INDEX(Table2[SalvageSum], ROW()-ROWS(Table1[])))</f>
        <v>#REF!</v>
      </c>
      <c r="M1770" s="50" t="e" cm="1">
        <f t="array" ref="M1770">IF(ROW()&lt;=ROWS(Table1[]), INDEX(Table1[ExpSalv], ROW()), INDEX(Table2[ExpSalv], ROW()-ROWS(Table1[])))</f>
        <v>#REF!</v>
      </c>
      <c r="N1770" t="e" cm="1">
        <f t="array" ref="N1770">IF(ROW()&lt;=ROWS(Table1[]), INDEX(Table1[Agency], ROW()), INDEX(Table2[Agency], ROW()-ROWS(Table1[])))</f>
        <v>#REF!</v>
      </c>
      <c r="O1770" t="e" cm="1">
        <f t="array" ref="O1770">IF(ROW()&lt;=ROWS(Table1[]), INDEX(Table1[Notes], ROW()), INDEX(Table2[Comments], ROW()-ROWS(Table1[])))</f>
        <v>#REF!</v>
      </c>
    </row>
    <row r="1771" spans="1:15" x14ac:dyDescent="0.25">
      <c r="A1771" t="e" cm="1">
        <f t="array" ref="A1771">IF(ROW()&lt;=ROWS(Table1[]), INDEX(Table1[SurveyNo], ROW()), INDEX(Table2[SurveyNo], ROW()-ROWS(Table1[])))</f>
        <v>#REF!</v>
      </c>
      <c r="B1771" s="23" t="e" cm="1">
        <f t="array" ref="B1771">IF(ROW()&lt;=ROWS(Table1[]), INDEX(Table1[Date], ROW()), INDEX(Table2[Date], ROW()-ROWS(Table1[])))</f>
        <v>#REF!</v>
      </c>
      <c r="C1771" t="e" cm="1">
        <f t="array" ref="C1771">IF(ROW()&lt;=ROWS(Table1[]), INDEX(Table1[SampleID], ROW()), INDEX(Table2[SampleID], ROW()-ROWS(Table1[])))</f>
        <v>#REF!</v>
      </c>
      <c r="D1771" t="e" cm="1">
        <f t="array" ref="D1771">IF(ROW()&lt;=ROWS(Table1[]), INDEX(Table1[Survey], ROW()), INDEX(Table2[Survey], ROW()-ROWS(Table1[])))</f>
        <v>#REF!</v>
      </c>
      <c r="E1771" t="e" cm="1">
        <f t="array" ref="E1771">IF(ROW()&lt;=ROWS(Table1[]), INDEX(Table1[Station Code], ROW()), INDEX(Table2[Station], ROW()-ROWS(Table1[])))</f>
        <v>#REF!</v>
      </c>
      <c r="F1771" t="e" cm="1">
        <f t="array" ref="F1771">IF(ROW()&lt;=ROWS(Table1[]), INDEX(Table1[Region], ROW()), INDEX(Table2[Region], ROW()-ROWS(Table1[])))</f>
        <v>#REF!</v>
      </c>
      <c r="G1771" t="e" cm="1">
        <f t="array" ref="G1771">IF(ROW()&lt;=ROWS(Table1[]), INDEX(Table1[Subregion], ROW()), INDEX(Table2[Subregion], ROW()-ROWS(Table1[])))</f>
        <v>#REF!</v>
      </c>
      <c r="H1771" t="e" cm="1">
        <f t="array" ref="H1771">IF(ROW()&lt;=ROWS(Table1[]), INDEX(Table1[Stratum], ROW()), INDEX(Table2[Stratum], ROW()-ROWS(Table1[])))</f>
        <v>#REF!</v>
      </c>
      <c r="I1771" t="e" cm="1">
        <f t="array" ref="I1771">IF(ROW()&lt;=ROWS(Table1[]), INDEX(Table1[Fork Length], ROW()), INDEX(Table2[Length], ROW()-ROWS(Table1[])))</f>
        <v>#REF!</v>
      </c>
      <c r="J1771" t="e" cm="1">
        <f t="array" ref="J1771">IF(ROW()&lt;=ROWS(Table1[]), INDEX(Table1[Catch], ROW()), INDEX(Table2[Frequency], ROW()-ROWS(Table1[])))</f>
        <v>#REF!</v>
      </c>
      <c r="K1771" t="e" cm="1">
        <f t="array" ref="K1771">IF(ROW()&lt;=ROWS(Table1[]), INDEX(Table1[Life Stage], ROW()), INDEX(Table2[Life Stage], ROW()-ROWS(Table1[])))</f>
        <v>#REF!</v>
      </c>
      <c r="L1771" s="50" t="e" cm="1">
        <f t="array" ref="L1771">IF(ROW()&lt;=ROWS(Table1[]), INDEX(Table1[SalvageSum], ROW()), INDEX(Table2[SalvageSum], ROW()-ROWS(Table1[])))</f>
        <v>#REF!</v>
      </c>
      <c r="M1771" s="50" t="e" cm="1">
        <f t="array" ref="M1771">IF(ROW()&lt;=ROWS(Table1[]), INDEX(Table1[ExpSalv], ROW()), INDEX(Table2[ExpSalv], ROW()-ROWS(Table1[])))</f>
        <v>#REF!</v>
      </c>
      <c r="N1771" t="e" cm="1">
        <f t="array" ref="N1771">IF(ROW()&lt;=ROWS(Table1[]), INDEX(Table1[Agency], ROW()), INDEX(Table2[Agency], ROW()-ROWS(Table1[])))</f>
        <v>#REF!</v>
      </c>
      <c r="O1771" t="e" cm="1">
        <f t="array" ref="O1771">IF(ROW()&lt;=ROWS(Table1[]), INDEX(Table1[Notes], ROW()), INDEX(Table2[Comments], ROW()-ROWS(Table1[])))</f>
        <v>#REF!</v>
      </c>
    </row>
    <row r="1772" spans="1:15" x14ac:dyDescent="0.25">
      <c r="A1772" t="e" cm="1">
        <f t="array" ref="A1772">IF(ROW()&lt;=ROWS(Table1[]), INDEX(Table1[SurveyNo], ROW()), INDEX(Table2[SurveyNo], ROW()-ROWS(Table1[])))</f>
        <v>#REF!</v>
      </c>
      <c r="B1772" s="23" t="e" cm="1">
        <f t="array" ref="B1772">IF(ROW()&lt;=ROWS(Table1[]), INDEX(Table1[Date], ROW()), INDEX(Table2[Date], ROW()-ROWS(Table1[])))</f>
        <v>#REF!</v>
      </c>
      <c r="C1772" t="e" cm="1">
        <f t="array" ref="C1772">IF(ROW()&lt;=ROWS(Table1[]), INDEX(Table1[SampleID], ROW()), INDEX(Table2[SampleID], ROW()-ROWS(Table1[])))</f>
        <v>#REF!</v>
      </c>
      <c r="D1772" t="e" cm="1">
        <f t="array" ref="D1772">IF(ROW()&lt;=ROWS(Table1[]), INDEX(Table1[Survey], ROW()), INDEX(Table2[Survey], ROW()-ROWS(Table1[])))</f>
        <v>#REF!</v>
      </c>
      <c r="E1772" t="e" cm="1">
        <f t="array" ref="E1772">IF(ROW()&lt;=ROWS(Table1[]), INDEX(Table1[Station Code], ROW()), INDEX(Table2[Station], ROW()-ROWS(Table1[])))</f>
        <v>#REF!</v>
      </c>
      <c r="F1772" t="e" cm="1">
        <f t="array" ref="F1772">IF(ROW()&lt;=ROWS(Table1[]), INDEX(Table1[Region], ROW()), INDEX(Table2[Region], ROW()-ROWS(Table1[])))</f>
        <v>#REF!</v>
      </c>
      <c r="G1772" t="e" cm="1">
        <f t="array" ref="G1772">IF(ROW()&lt;=ROWS(Table1[]), INDEX(Table1[Subregion], ROW()), INDEX(Table2[Subregion], ROW()-ROWS(Table1[])))</f>
        <v>#REF!</v>
      </c>
      <c r="H1772" t="e" cm="1">
        <f t="array" ref="H1772">IF(ROW()&lt;=ROWS(Table1[]), INDEX(Table1[Stratum], ROW()), INDEX(Table2[Stratum], ROW()-ROWS(Table1[])))</f>
        <v>#REF!</v>
      </c>
      <c r="I1772" t="e" cm="1">
        <f t="array" ref="I1772">IF(ROW()&lt;=ROWS(Table1[]), INDEX(Table1[Fork Length], ROW()), INDEX(Table2[Length], ROW()-ROWS(Table1[])))</f>
        <v>#REF!</v>
      </c>
      <c r="J1772" t="e" cm="1">
        <f t="array" ref="J1772">IF(ROW()&lt;=ROWS(Table1[]), INDEX(Table1[Catch], ROW()), INDEX(Table2[Frequency], ROW()-ROWS(Table1[])))</f>
        <v>#REF!</v>
      </c>
      <c r="K1772" t="e" cm="1">
        <f t="array" ref="K1772">IF(ROW()&lt;=ROWS(Table1[]), INDEX(Table1[Life Stage], ROW()), INDEX(Table2[Life Stage], ROW()-ROWS(Table1[])))</f>
        <v>#REF!</v>
      </c>
      <c r="L1772" s="50" t="e" cm="1">
        <f t="array" ref="L1772">IF(ROW()&lt;=ROWS(Table1[]), INDEX(Table1[SalvageSum], ROW()), INDEX(Table2[SalvageSum], ROW()-ROWS(Table1[])))</f>
        <v>#REF!</v>
      </c>
      <c r="M1772" s="50" t="e" cm="1">
        <f t="array" ref="M1772">IF(ROW()&lt;=ROWS(Table1[]), INDEX(Table1[ExpSalv], ROW()), INDEX(Table2[ExpSalv], ROW()-ROWS(Table1[])))</f>
        <v>#REF!</v>
      </c>
      <c r="N1772" t="e" cm="1">
        <f t="array" ref="N1772">IF(ROW()&lt;=ROWS(Table1[]), INDEX(Table1[Agency], ROW()), INDEX(Table2[Agency], ROW()-ROWS(Table1[])))</f>
        <v>#REF!</v>
      </c>
      <c r="O1772" t="e" cm="1">
        <f t="array" ref="O1772">IF(ROW()&lt;=ROWS(Table1[]), INDEX(Table1[Notes], ROW()), INDEX(Table2[Comments], ROW()-ROWS(Table1[])))</f>
        <v>#REF!</v>
      </c>
    </row>
    <row r="1773" spans="1:15" x14ac:dyDescent="0.25">
      <c r="A1773" t="e" cm="1">
        <f t="array" ref="A1773">IF(ROW()&lt;=ROWS(Table1[]), INDEX(Table1[SurveyNo], ROW()), INDEX(Table2[SurveyNo], ROW()-ROWS(Table1[])))</f>
        <v>#REF!</v>
      </c>
      <c r="B1773" s="23" t="e" cm="1">
        <f t="array" ref="B1773">IF(ROW()&lt;=ROWS(Table1[]), INDEX(Table1[Date], ROW()), INDEX(Table2[Date], ROW()-ROWS(Table1[])))</f>
        <v>#REF!</v>
      </c>
      <c r="C1773" t="e" cm="1">
        <f t="array" ref="C1773">IF(ROW()&lt;=ROWS(Table1[]), INDEX(Table1[SampleID], ROW()), INDEX(Table2[SampleID], ROW()-ROWS(Table1[])))</f>
        <v>#REF!</v>
      </c>
      <c r="D1773" t="e" cm="1">
        <f t="array" ref="D1773">IF(ROW()&lt;=ROWS(Table1[]), INDEX(Table1[Survey], ROW()), INDEX(Table2[Survey], ROW()-ROWS(Table1[])))</f>
        <v>#REF!</v>
      </c>
      <c r="E1773" t="e" cm="1">
        <f t="array" ref="E1773">IF(ROW()&lt;=ROWS(Table1[]), INDEX(Table1[Station Code], ROW()), INDEX(Table2[Station], ROW()-ROWS(Table1[])))</f>
        <v>#REF!</v>
      </c>
      <c r="F1773" t="e" cm="1">
        <f t="array" ref="F1773">IF(ROW()&lt;=ROWS(Table1[]), INDEX(Table1[Region], ROW()), INDEX(Table2[Region], ROW()-ROWS(Table1[])))</f>
        <v>#REF!</v>
      </c>
      <c r="G1773" t="e" cm="1">
        <f t="array" ref="G1773">IF(ROW()&lt;=ROWS(Table1[]), INDEX(Table1[Subregion], ROW()), INDEX(Table2[Subregion], ROW()-ROWS(Table1[])))</f>
        <v>#REF!</v>
      </c>
      <c r="H1773" t="e" cm="1">
        <f t="array" ref="H1773">IF(ROW()&lt;=ROWS(Table1[]), INDEX(Table1[Stratum], ROW()), INDEX(Table2[Stratum], ROW()-ROWS(Table1[])))</f>
        <v>#REF!</v>
      </c>
      <c r="I1773" t="e" cm="1">
        <f t="array" ref="I1773">IF(ROW()&lt;=ROWS(Table1[]), INDEX(Table1[Fork Length], ROW()), INDEX(Table2[Length], ROW()-ROWS(Table1[])))</f>
        <v>#REF!</v>
      </c>
      <c r="J1773" t="e" cm="1">
        <f t="array" ref="J1773">IF(ROW()&lt;=ROWS(Table1[]), INDEX(Table1[Catch], ROW()), INDEX(Table2[Frequency], ROW()-ROWS(Table1[])))</f>
        <v>#REF!</v>
      </c>
      <c r="K1773" t="e" cm="1">
        <f t="array" ref="K1773">IF(ROW()&lt;=ROWS(Table1[]), INDEX(Table1[Life Stage], ROW()), INDEX(Table2[Life Stage], ROW()-ROWS(Table1[])))</f>
        <v>#REF!</v>
      </c>
      <c r="L1773" s="50" t="e" cm="1">
        <f t="array" ref="L1773">IF(ROW()&lt;=ROWS(Table1[]), INDEX(Table1[SalvageSum], ROW()), INDEX(Table2[SalvageSum], ROW()-ROWS(Table1[])))</f>
        <v>#REF!</v>
      </c>
      <c r="M1773" s="50" t="e" cm="1">
        <f t="array" ref="M1773">IF(ROW()&lt;=ROWS(Table1[]), INDEX(Table1[ExpSalv], ROW()), INDEX(Table2[ExpSalv], ROW()-ROWS(Table1[])))</f>
        <v>#REF!</v>
      </c>
      <c r="N1773" t="e" cm="1">
        <f t="array" ref="N1773">IF(ROW()&lt;=ROWS(Table1[]), INDEX(Table1[Agency], ROW()), INDEX(Table2[Agency], ROW()-ROWS(Table1[])))</f>
        <v>#REF!</v>
      </c>
      <c r="O1773" t="e" cm="1">
        <f t="array" ref="O1773">IF(ROW()&lt;=ROWS(Table1[]), INDEX(Table1[Notes], ROW()), INDEX(Table2[Comments], ROW()-ROWS(Table1[])))</f>
        <v>#REF!</v>
      </c>
    </row>
    <row r="1774" spans="1:15" x14ac:dyDescent="0.25">
      <c r="A1774" t="e" cm="1">
        <f t="array" ref="A1774">IF(ROW()&lt;=ROWS(Table1[]), INDEX(Table1[SurveyNo], ROW()), INDEX(Table2[SurveyNo], ROW()-ROWS(Table1[])))</f>
        <v>#REF!</v>
      </c>
      <c r="B1774" s="23" t="e" cm="1">
        <f t="array" ref="B1774">IF(ROW()&lt;=ROWS(Table1[]), INDEX(Table1[Date], ROW()), INDEX(Table2[Date], ROW()-ROWS(Table1[])))</f>
        <v>#REF!</v>
      </c>
      <c r="C1774" t="e" cm="1">
        <f t="array" ref="C1774">IF(ROW()&lt;=ROWS(Table1[]), INDEX(Table1[SampleID], ROW()), INDEX(Table2[SampleID], ROW()-ROWS(Table1[])))</f>
        <v>#REF!</v>
      </c>
      <c r="D1774" t="e" cm="1">
        <f t="array" ref="D1774">IF(ROW()&lt;=ROWS(Table1[]), INDEX(Table1[Survey], ROW()), INDEX(Table2[Survey], ROW()-ROWS(Table1[])))</f>
        <v>#REF!</v>
      </c>
      <c r="E1774" t="e" cm="1">
        <f t="array" ref="E1774">IF(ROW()&lt;=ROWS(Table1[]), INDEX(Table1[Station Code], ROW()), INDEX(Table2[Station], ROW()-ROWS(Table1[])))</f>
        <v>#REF!</v>
      </c>
      <c r="F1774" t="e" cm="1">
        <f t="array" ref="F1774">IF(ROW()&lt;=ROWS(Table1[]), INDEX(Table1[Region], ROW()), INDEX(Table2[Region], ROW()-ROWS(Table1[])))</f>
        <v>#REF!</v>
      </c>
      <c r="G1774" t="e" cm="1">
        <f t="array" ref="G1774">IF(ROW()&lt;=ROWS(Table1[]), INDEX(Table1[Subregion], ROW()), INDEX(Table2[Subregion], ROW()-ROWS(Table1[])))</f>
        <v>#REF!</v>
      </c>
      <c r="H1774" t="e" cm="1">
        <f t="array" ref="H1774">IF(ROW()&lt;=ROWS(Table1[]), INDEX(Table1[Stratum], ROW()), INDEX(Table2[Stratum], ROW()-ROWS(Table1[])))</f>
        <v>#REF!</v>
      </c>
      <c r="I1774" t="e" cm="1">
        <f t="array" ref="I1774">IF(ROW()&lt;=ROWS(Table1[]), INDEX(Table1[Fork Length], ROW()), INDEX(Table2[Length], ROW()-ROWS(Table1[])))</f>
        <v>#REF!</v>
      </c>
      <c r="J1774" t="e" cm="1">
        <f t="array" ref="J1774">IF(ROW()&lt;=ROWS(Table1[]), INDEX(Table1[Catch], ROW()), INDEX(Table2[Frequency], ROW()-ROWS(Table1[])))</f>
        <v>#REF!</v>
      </c>
      <c r="K1774" t="e" cm="1">
        <f t="array" ref="K1774">IF(ROW()&lt;=ROWS(Table1[]), INDEX(Table1[Life Stage], ROW()), INDEX(Table2[Life Stage], ROW()-ROWS(Table1[])))</f>
        <v>#REF!</v>
      </c>
      <c r="L1774" s="50" t="e" cm="1">
        <f t="array" ref="L1774">IF(ROW()&lt;=ROWS(Table1[]), INDEX(Table1[SalvageSum], ROW()), INDEX(Table2[SalvageSum], ROW()-ROWS(Table1[])))</f>
        <v>#REF!</v>
      </c>
      <c r="M1774" s="50" t="e" cm="1">
        <f t="array" ref="M1774">IF(ROW()&lt;=ROWS(Table1[]), INDEX(Table1[ExpSalv], ROW()), INDEX(Table2[ExpSalv], ROW()-ROWS(Table1[])))</f>
        <v>#REF!</v>
      </c>
      <c r="N1774" t="e" cm="1">
        <f t="array" ref="N1774">IF(ROW()&lt;=ROWS(Table1[]), INDEX(Table1[Agency], ROW()), INDEX(Table2[Agency], ROW()-ROWS(Table1[])))</f>
        <v>#REF!</v>
      </c>
      <c r="O1774" t="e" cm="1">
        <f t="array" ref="O1774">IF(ROW()&lt;=ROWS(Table1[]), INDEX(Table1[Notes], ROW()), INDEX(Table2[Comments], ROW()-ROWS(Table1[])))</f>
        <v>#REF!</v>
      </c>
    </row>
    <row r="1775" spans="1:15" x14ac:dyDescent="0.25">
      <c r="A1775" t="e" cm="1">
        <f t="array" ref="A1775">IF(ROW()&lt;=ROWS(Table1[]), INDEX(Table1[SurveyNo], ROW()), INDEX(Table2[SurveyNo], ROW()-ROWS(Table1[])))</f>
        <v>#REF!</v>
      </c>
      <c r="B1775" s="23" t="e" cm="1">
        <f t="array" ref="B1775">IF(ROW()&lt;=ROWS(Table1[]), INDEX(Table1[Date], ROW()), INDEX(Table2[Date], ROW()-ROWS(Table1[])))</f>
        <v>#REF!</v>
      </c>
      <c r="C1775" t="e" cm="1">
        <f t="array" ref="C1775">IF(ROW()&lt;=ROWS(Table1[]), INDEX(Table1[SampleID], ROW()), INDEX(Table2[SampleID], ROW()-ROWS(Table1[])))</f>
        <v>#REF!</v>
      </c>
      <c r="D1775" t="e" cm="1">
        <f t="array" ref="D1775">IF(ROW()&lt;=ROWS(Table1[]), INDEX(Table1[Survey], ROW()), INDEX(Table2[Survey], ROW()-ROWS(Table1[])))</f>
        <v>#REF!</v>
      </c>
      <c r="E1775" t="e" cm="1">
        <f t="array" ref="E1775">IF(ROW()&lt;=ROWS(Table1[]), INDEX(Table1[Station Code], ROW()), INDEX(Table2[Station], ROW()-ROWS(Table1[])))</f>
        <v>#REF!</v>
      </c>
      <c r="F1775" t="e" cm="1">
        <f t="array" ref="F1775">IF(ROW()&lt;=ROWS(Table1[]), INDEX(Table1[Region], ROW()), INDEX(Table2[Region], ROW()-ROWS(Table1[])))</f>
        <v>#REF!</v>
      </c>
      <c r="G1775" t="e" cm="1">
        <f t="array" ref="G1775">IF(ROW()&lt;=ROWS(Table1[]), INDEX(Table1[Subregion], ROW()), INDEX(Table2[Subregion], ROW()-ROWS(Table1[])))</f>
        <v>#REF!</v>
      </c>
      <c r="H1775" t="e" cm="1">
        <f t="array" ref="H1775">IF(ROW()&lt;=ROWS(Table1[]), INDEX(Table1[Stratum], ROW()), INDEX(Table2[Stratum], ROW()-ROWS(Table1[])))</f>
        <v>#REF!</v>
      </c>
      <c r="I1775" t="e" cm="1">
        <f t="array" ref="I1775">IF(ROW()&lt;=ROWS(Table1[]), INDEX(Table1[Fork Length], ROW()), INDEX(Table2[Length], ROW()-ROWS(Table1[])))</f>
        <v>#REF!</v>
      </c>
      <c r="J1775" t="e" cm="1">
        <f t="array" ref="J1775">IF(ROW()&lt;=ROWS(Table1[]), INDEX(Table1[Catch], ROW()), INDEX(Table2[Frequency], ROW()-ROWS(Table1[])))</f>
        <v>#REF!</v>
      </c>
      <c r="K1775" t="e" cm="1">
        <f t="array" ref="K1775">IF(ROW()&lt;=ROWS(Table1[]), INDEX(Table1[Life Stage], ROW()), INDEX(Table2[Life Stage], ROW()-ROWS(Table1[])))</f>
        <v>#REF!</v>
      </c>
      <c r="L1775" s="50" t="e" cm="1">
        <f t="array" ref="L1775">IF(ROW()&lt;=ROWS(Table1[]), INDEX(Table1[SalvageSum], ROW()), INDEX(Table2[SalvageSum], ROW()-ROWS(Table1[])))</f>
        <v>#REF!</v>
      </c>
      <c r="M1775" s="50" t="e" cm="1">
        <f t="array" ref="M1775">IF(ROW()&lt;=ROWS(Table1[]), INDEX(Table1[ExpSalv], ROW()), INDEX(Table2[ExpSalv], ROW()-ROWS(Table1[])))</f>
        <v>#REF!</v>
      </c>
      <c r="N1775" t="e" cm="1">
        <f t="array" ref="N1775">IF(ROW()&lt;=ROWS(Table1[]), INDEX(Table1[Agency], ROW()), INDEX(Table2[Agency], ROW()-ROWS(Table1[])))</f>
        <v>#REF!</v>
      </c>
      <c r="O1775" t="e" cm="1">
        <f t="array" ref="O1775">IF(ROW()&lt;=ROWS(Table1[]), INDEX(Table1[Notes], ROW()), INDEX(Table2[Comments], ROW()-ROWS(Table1[])))</f>
        <v>#REF!</v>
      </c>
    </row>
    <row r="1776" spans="1:15" x14ac:dyDescent="0.25">
      <c r="A1776" t="e" cm="1">
        <f t="array" ref="A1776">IF(ROW()&lt;=ROWS(Table1[]), INDEX(Table1[SurveyNo], ROW()), INDEX(Table2[SurveyNo], ROW()-ROWS(Table1[])))</f>
        <v>#REF!</v>
      </c>
      <c r="B1776" s="23" t="e" cm="1">
        <f t="array" ref="B1776">IF(ROW()&lt;=ROWS(Table1[]), INDEX(Table1[Date], ROW()), INDEX(Table2[Date], ROW()-ROWS(Table1[])))</f>
        <v>#REF!</v>
      </c>
      <c r="C1776" t="e" cm="1">
        <f t="array" ref="C1776">IF(ROW()&lt;=ROWS(Table1[]), INDEX(Table1[SampleID], ROW()), INDEX(Table2[SampleID], ROW()-ROWS(Table1[])))</f>
        <v>#REF!</v>
      </c>
      <c r="D1776" t="e" cm="1">
        <f t="array" ref="D1776">IF(ROW()&lt;=ROWS(Table1[]), INDEX(Table1[Survey], ROW()), INDEX(Table2[Survey], ROW()-ROWS(Table1[])))</f>
        <v>#REF!</v>
      </c>
      <c r="E1776" t="e" cm="1">
        <f t="array" ref="E1776">IF(ROW()&lt;=ROWS(Table1[]), INDEX(Table1[Station Code], ROW()), INDEX(Table2[Station], ROW()-ROWS(Table1[])))</f>
        <v>#REF!</v>
      </c>
      <c r="F1776" t="e" cm="1">
        <f t="array" ref="F1776">IF(ROW()&lt;=ROWS(Table1[]), INDEX(Table1[Region], ROW()), INDEX(Table2[Region], ROW()-ROWS(Table1[])))</f>
        <v>#REF!</v>
      </c>
      <c r="G1776" t="e" cm="1">
        <f t="array" ref="G1776">IF(ROW()&lt;=ROWS(Table1[]), INDEX(Table1[Subregion], ROW()), INDEX(Table2[Subregion], ROW()-ROWS(Table1[])))</f>
        <v>#REF!</v>
      </c>
      <c r="H1776" t="e" cm="1">
        <f t="array" ref="H1776">IF(ROW()&lt;=ROWS(Table1[]), INDEX(Table1[Stratum], ROW()), INDEX(Table2[Stratum], ROW()-ROWS(Table1[])))</f>
        <v>#REF!</v>
      </c>
      <c r="I1776" t="e" cm="1">
        <f t="array" ref="I1776">IF(ROW()&lt;=ROWS(Table1[]), INDEX(Table1[Fork Length], ROW()), INDEX(Table2[Length], ROW()-ROWS(Table1[])))</f>
        <v>#REF!</v>
      </c>
      <c r="J1776" t="e" cm="1">
        <f t="array" ref="J1776">IF(ROW()&lt;=ROWS(Table1[]), INDEX(Table1[Catch], ROW()), INDEX(Table2[Frequency], ROW()-ROWS(Table1[])))</f>
        <v>#REF!</v>
      </c>
      <c r="K1776" t="e" cm="1">
        <f t="array" ref="K1776">IF(ROW()&lt;=ROWS(Table1[]), INDEX(Table1[Life Stage], ROW()), INDEX(Table2[Life Stage], ROW()-ROWS(Table1[])))</f>
        <v>#REF!</v>
      </c>
      <c r="L1776" s="50" t="e" cm="1">
        <f t="array" ref="L1776">IF(ROW()&lt;=ROWS(Table1[]), INDEX(Table1[SalvageSum], ROW()), INDEX(Table2[SalvageSum], ROW()-ROWS(Table1[])))</f>
        <v>#REF!</v>
      </c>
      <c r="M1776" s="50" t="e" cm="1">
        <f t="array" ref="M1776">IF(ROW()&lt;=ROWS(Table1[]), INDEX(Table1[ExpSalv], ROW()), INDEX(Table2[ExpSalv], ROW()-ROWS(Table1[])))</f>
        <v>#REF!</v>
      </c>
      <c r="N1776" t="e" cm="1">
        <f t="array" ref="N1776">IF(ROW()&lt;=ROWS(Table1[]), INDEX(Table1[Agency], ROW()), INDEX(Table2[Agency], ROW()-ROWS(Table1[])))</f>
        <v>#REF!</v>
      </c>
      <c r="O1776" t="e" cm="1">
        <f t="array" ref="O1776">IF(ROW()&lt;=ROWS(Table1[]), INDEX(Table1[Notes], ROW()), INDEX(Table2[Comments], ROW()-ROWS(Table1[])))</f>
        <v>#REF!</v>
      </c>
    </row>
    <row r="1777" spans="1:15" x14ac:dyDescent="0.25">
      <c r="A1777" t="e" cm="1">
        <f t="array" ref="A1777">IF(ROW()&lt;=ROWS(Table1[]), INDEX(Table1[SurveyNo], ROW()), INDEX(Table2[SurveyNo], ROW()-ROWS(Table1[])))</f>
        <v>#REF!</v>
      </c>
      <c r="B1777" s="23" t="e" cm="1">
        <f t="array" ref="B1777">IF(ROW()&lt;=ROWS(Table1[]), INDEX(Table1[Date], ROW()), INDEX(Table2[Date], ROW()-ROWS(Table1[])))</f>
        <v>#REF!</v>
      </c>
      <c r="C1777" t="e" cm="1">
        <f t="array" ref="C1777">IF(ROW()&lt;=ROWS(Table1[]), INDEX(Table1[SampleID], ROW()), INDEX(Table2[SampleID], ROW()-ROWS(Table1[])))</f>
        <v>#REF!</v>
      </c>
      <c r="D1777" t="e" cm="1">
        <f t="array" ref="D1777">IF(ROW()&lt;=ROWS(Table1[]), INDEX(Table1[Survey], ROW()), INDEX(Table2[Survey], ROW()-ROWS(Table1[])))</f>
        <v>#REF!</v>
      </c>
      <c r="E1777" t="e" cm="1">
        <f t="array" ref="E1777">IF(ROW()&lt;=ROWS(Table1[]), INDEX(Table1[Station Code], ROW()), INDEX(Table2[Station], ROW()-ROWS(Table1[])))</f>
        <v>#REF!</v>
      </c>
      <c r="F1777" t="e" cm="1">
        <f t="array" ref="F1777">IF(ROW()&lt;=ROWS(Table1[]), INDEX(Table1[Region], ROW()), INDEX(Table2[Region], ROW()-ROWS(Table1[])))</f>
        <v>#REF!</v>
      </c>
      <c r="G1777" t="e" cm="1">
        <f t="array" ref="G1777">IF(ROW()&lt;=ROWS(Table1[]), INDEX(Table1[Subregion], ROW()), INDEX(Table2[Subregion], ROW()-ROWS(Table1[])))</f>
        <v>#REF!</v>
      </c>
      <c r="H1777" t="e" cm="1">
        <f t="array" ref="H1777">IF(ROW()&lt;=ROWS(Table1[]), INDEX(Table1[Stratum], ROW()), INDEX(Table2[Stratum], ROW()-ROWS(Table1[])))</f>
        <v>#REF!</v>
      </c>
      <c r="I1777" t="e" cm="1">
        <f t="array" ref="I1777">IF(ROW()&lt;=ROWS(Table1[]), INDEX(Table1[Fork Length], ROW()), INDEX(Table2[Length], ROW()-ROWS(Table1[])))</f>
        <v>#REF!</v>
      </c>
      <c r="J1777" t="e" cm="1">
        <f t="array" ref="J1777">IF(ROW()&lt;=ROWS(Table1[]), INDEX(Table1[Catch], ROW()), INDEX(Table2[Frequency], ROW()-ROWS(Table1[])))</f>
        <v>#REF!</v>
      </c>
      <c r="K1777" t="e" cm="1">
        <f t="array" ref="K1777">IF(ROW()&lt;=ROWS(Table1[]), INDEX(Table1[Life Stage], ROW()), INDEX(Table2[Life Stage], ROW()-ROWS(Table1[])))</f>
        <v>#REF!</v>
      </c>
      <c r="L1777" s="50" t="e" cm="1">
        <f t="array" ref="L1777">IF(ROW()&lt;=ROWS(Table1[]), INDEX(Table1[SalvageSum], ROW()), INDEX(Table2[SalvageSum], ROW()-ROWS(Table1[])))</f>
        <v>#REF!</v>
      </c>
      <c r="M1777" s="50" t="e" cm="1">
        <f t="array" ref="M1777">IF(ROW()&lt;=ROWS(Table1[]), INDEX(Table1[ExpSalv], ROW()), INDEX(Table2[ExpSalv], ROW()-ROWS(Table1[])))</f>
        <v>#REF!</v>
      </c>
      <c r="N1777" t="e" cm="1">
        <f t="array" ref="N1777">IF(ROW()&lt;=ROWS(Table1[]), INDEX(Table1[Agency], ROW()), INDEX(Table2[Agency], ROW()-ROWS(Table1[])))</f>
        <v>#REF!</v>
      </c>
      <c r="O1777" t="e" cm="1">
        <f t="array" ref="O1777">IF(ROW()&lt;=ROWS(Table1[]), INDEX(Table1[Notes], ROW()), INDEX(Table2[Comments], ROW()-ROWS(Table1[])))</f>
        <v>#REF!</v>
      </c>
    </row>
    <row r="1778" spans="1:15" x14ac:dyDescent="0.25">
      <c r="A1778" t="e" cm="1">
        <f t="array" ref="A1778">IF(ROW()&lt;=ROWS(Table1[]), INDEX(Table1[SurveyNo], ROW()), INDEX(Table2[SurveyNo], ROW()-ROWS(Table1[])))</f>
        <v>#REF!</v>
      </c>
      <c r="B1778" s="23" t="e" cm="1">
        <f t="array" ref="B1778">IF(ROW()&lt;=ROWS(Table1[]), INDEX(Table1[Date], ROW()), INDEX(Table2[Date], ROW()-ROWS(Table1[])))</f>
        <v>#REF!</v>
      </c>
      <c r="C1778" t="e" cm="1">
        <f t="array" ref="C1778">IF(ROW()&lt;=ROWS(Table1[]), INDEX(Table1[SampleID], ROW()), INDEX(Table2[SampleID], ROW()-ROWS(Table1[])))</f>
        <v>#REF!</v>
      </c>
      <c r="D1778" t="e" cm="1">
        <f t="array" ref="D1778">IF(ROW()&lt;=ROWS(Table1[]), INDEX(Table1[Survey], ROW()), INDEX(Table2[Survey], ROW()-ROWS(Table1[])))</f>
        <v>#REF!</v>
      </c>
      <c r="E1778" t="e" cm="1">
        <f t="array" ref="E1778">IF(ROW()&lt;=ROWS(Table1[]), INDEX(Table1[Station Code], ROW()), INDEX(Table2[Station], ROW()-ROWS(Table1[])))</f>
        <v>#REF!</v>
      </c>
      <c r="F1778" t="e" cm="1">
        <f t="array" ref="F1778">IF(ROW()&lt;=ROWS(Table1[]), INDEX(Table1[Region], ROW()), INDEX(Table2[Region], ROW()-ROWS(Table1[])))</f>
        <v>#REF!</v>
      </c>
      <c r="G1778" t="e" cm="1">
        <f t="array" ref="G1778">IF(ROW()&lt;=ROWS(Table1[]), INDEX(Table1[Subregion], ROW()), INDEX(Table2[Subregion], ROW()-ROWS(Table1[])))</f>
        <v>#REF!</v>
      </c>
      <c r="H1778" t="e" cm="1">
        <f t="array" ref="H1778">IF(ROW()&lt;=ROWS(Table1[]), INDEX(Table1[Stratum], ROW()), INDEX(Table2[Stratum], ROW()-ROWS(Table1[])))</f>
        <v>#REF!</v>
      </c>
      <c r="I1778" t="e" cm="1">
        <f t="array" ref="I1778">IF(ROW()&lt;=ROWS(Table1[]), INDEX(Table1[Fork Length], ROW()), INDEX(Table2[Length], ROW()-ROWS(Table1[])))</f>
        <v>#REF!</v>
      </c>
      <c r="J1778" t="e" cm="1">
        <f t="array" ref="J1778">IF(ROW()&lt;=ROWS(Table1[]), INDEX(Table1[Catch], ROW()), INDEX(Table2[Frequency], ROW()-ROWS(Table1[])))</f>
        <v>#REF!</v>
      </c>
      <c r="K1778" t="e" cm="1">
        <f t="array" ref="K1778">IF(ROW()&lt;=ROWS(Table1[]), INDEX(Table1[Life Stage], ROW()), INDEX(Table2[Life Stage], ROW()-ROWS(Table1[])))</f>
        <v>#REF!</v>
      </c>
      <c r="L1778" s="50" t="e" cm="1">
        <f t="array" ref="L1778">IF(ROW()&lt;=ROWS(Table1[]), INDEX(Table1[SalvageSum], ROW()), INDEX(Table2[SalvageSum], ROW()-ROWS(Table1[])))</f>
        <v>#REF!</v>
      </c>
      <c r="M1778" s="50" t="e" cm="1">
        <f t="array" ref="M1778">IF(ROW()&lt;=ROWS(Table1[]), INDEX(Table1[ExpSalv], ROW()), INDEX(Table2[ExpSalv], ROW()-ROWS(Table1[])))</f>
        <v>#REF!</v>
      </c>
      <c r="N1778" t="e" cm="1">
        <f t="array" ref="N1778">IF(ROW()&lt;=ROWS(Table1[]), INDEX(Table1[Agency], ROW()), INDEX(Table2[Agency], ROW()-ROWS(Table1[])))</f>
        <v>#REF!</v>
      </c>
      <c r="O1778" t="e" cm="1">
        <f t="array" ref="O1778">IF(ROW()&lt;=ROWS(Table1[]), INDEX(Table1[Notes], ROW()), INDEX(Table2[Comments], ROW()-ROWS(Table1[])))</f>
        <v>#REF!</v>
      </c>
    </row>
    <row r="1779" spans="1:15" x14ac:dyDescent="0.25">
      <c r="A1779" t="e" cm="1">
        <f t="array" ref="A1779">IF(ROW()&lt;=ROWS(Table1[]), INDEX(Table1[SurveyNo], ROW()), INDEX(Table2[SurveyNo], ROW()-ROWS(Table1[])))</f>
        <v>#REF!</v>
      </c>
      <c r="B1779" s="23" t="e" cm="1">
        <f t="array" ref="B1779">IF(ROW()&lt;=ROWS(Table1[]), INDEX(Table1[Date], ROW()), INDEX(Table2[Date], ROW()-ROWS(Table1[])))</f>
        <v>#REF!</v>
      </c>
      <c r="C1779" t="e" cm="1">
        <f t="array" ref="C1779">IF(ROW()&lt;=ROWS(Table1[]), INDEX(Table1[SampleID], ROW()), INDEX(Table2[SampleID], ROW()-ROWS(Table1[])))</f>
        <v>#REF!</v>
      </c>
      <c r="D1779" t="e" cm="1">
        <f t="array" ref="D1779">IF(ROW()&lt;=ROWS(Table1[]), INDEX(Table1[Survey], ROW()), INDEX(Table2[Survey], ROW()-ROWS(Table1[])))</f>
        <v>#REF!</v>
      </c>
      <c r="E1779" t="e" cm="1">
        <f t="array" ref="E1779">IF(ROW()&lt;=ROWS(Table1[]), INDEX(Table1[Station Code], ROW()), INDEX(Table2[Station], ROW()-ROWS(Table1[])))</f>
        <v>#REF!</v>
      </c>
      <c r="F1779" t="e" cm="1">
        <f t="array" ref="F1779">IF(ROW()&lt;=ROWS(Table1[]), INDEX(Table1[Region], ROW()), INDEX(Table2[Region], ROW()-ROWS(Table1[])))</f>
        <v>#REF!</v>
      </c>
      <c r="G1779" t="e" cm="1">
        <f t="array" ref="G1779">IF(ROW()&lt;=ROWS(Table1[]), INDEX(Table1[Subregion], ROW()), INDEX(Table2[Subregion], ROW()-ROWS(Table1[])))</f>
        <v>#REF!</v>
      </c>
      <c r="H1779" t="e" cm="1">
        <f t="array" ref="H1779">IF(ROW()&lt;=ROWS(Table1[]), INDEX(Table1[Stratum], ROW()), INDEX(Table2[Stratum], ROW()-ROWS(Table1[])))</f>
        <v>#REF!</v>
      </c>
      <c r="I1779" t="e" cm="1">
        <f t="array" ref="I1779">IF(ROW()&lt;=ROWS(Table1[]), INDEX(Table1[Fork Length], ROW()), INDEX(Table2[Length], ROW()-ROWS(Table1[])))</f>
        <v>#REF!</v>
      </c>
      <c r="J1779" t="e" cm="1">
        <f t="array" ref="J1779">IF(ROW()&lt;=ROWS(Table1[]), INDEX(Table1[Catch], ROW()), INDEX(Table2[Frequency], ROW()-ROWS(Table1[])))</f>
        <v>#REF!</v>
      </c>
      <c r="K1779" t="e" cm="1">
        <f t="array" ref="K1779">IF(ROW()&lt;=ROWS(Table1[]), INDEX(Table1[Life Stage], ROW()), INDEX(Table2[Life Stage], ROW()-ROWS(Table1[])))</f>
        <v>#REF!</v>
      </c>
      <c r="L1779" s="50" t="e" cm="1">
        <f t="array" ref="L1779">IF(ROW()&lt;=ROWS(Table1[]), INDEX(Table1[SalvageSum], ROW()), INDEX(Table2[SalvageSum], ROW()-ROWS(Table1[])))</f>
        <v>#REF!</v>
      </c>
      <c r="M1779" s="50" t="e" cm="1">
        <f t="array" ref="M1779">IF(ROW()&lt;=ROWS(Table1[]), INDEX(Table1[ExpSalv], ROW()), INDEX(Table2[ExpSalv], ROW()-ROWS(Table1[])))</f>
        <v>#REF!</v>
      </c>
      <c r="N1779" t="e" cm="1">
        <f t="array" ref="N1779">IF(ROW()&lt;=ROWS(Table1[]), INDEX(Table1[Agency], ROW()), INDEX(Table2[Agency], ROW()-ROWS(Table1[])))</f>
        <v>#REF!</v>
      </c>
      <c r="O1779" t="e" cm="1">
        <f t="array" ref="O1779">IF(ROW()&lt;=ROWS(Table1[]), INDEX(Table1[Notes], ROW()), INDEX(Table2[Comments], ROW()-ROWS(Table1[])))</f>
        <v>#REF!</v>
      </c>
    </row>
    <row r="1780" spans="1:15" x14ac:dyDescent="0.25">
      <c r="A1780" t="e" cm="1">
        <f t="array" ref="A1780">IF(ROW()&lt;=ROWS(Table1[]), INDEX(Table1[SurveyNo], ROW()), INDEX(Table2[SurveyNo], ROW()-ROWS(Table1[])))</f>
        <v>#REF!</v>
      </c>
      <c r="B1780" s="23" t="e" cm="1">
        <f t="array" ref="B1780">IF(ROW()&lt;=ROWS(Table1[]), INDEX(Table1[Date], ROW()), INDEX(Table2[Date], ROW()-ROWS(Table1[])))</f>
        <v>#REF!</v>
      </c>
      <c r="C1780" t="e" cm="1">
        <f t="array" ref="C1780">IF(ROW()&lt;=ROWS(Table1[]), INDEX(Table1[SampleID], ROW()), INDEX(Table2[SampleID], ROW()-ROWS(Table1[])))</f>
        <v>#REF!</v>
      </c>
      <c r="D1780" t="e" cm="1">
        <f t="array" ref="D1780">IF(ROW()&lt;=ROWS(Table1[]), INDEX(Table1[Survey], ROW()), INDEX(Table2[Survey], ROW()-ROWS(Table1[])))</f>
        <v>#REF!</v>
      </c>
      <c r="E1780" t="e" cm="1">
        <f t="array" ref="E1780">IF(ROW()&lt;=ROWS(Table1[]), INDEX(Table1[Station Code], ROW()), INDEX(Table2[Station], ROW()-ROWS(Table1[])))</f>
        <v>#REF!</v>
      </c>
      <c r="F1780" t="e" cm="1">
        <f t="array" ref="F1780">IF(ROW()&lt;=ROWS(Table1[]), INDEX(Table1[Region], ROW()), INDEX(Table2[Region], ROW()-ROWS(Table1[])))</f>
        <v>#REF!</v>
      </c>
      <c r="G1780" t="e" cm="1">
        <f t="array" ref="G1780">IF(ROW()&lt;=ROWS(Table1[]), INDEX(Table1[Subregion], ROW()), INDEX(Table2[Subregion], ROW()-ROWS(Table1[])))</f>
        <v>#REF!</v>
      </c>
      <c r="H1780" t="e" cm="1">
        <f t="array" ref="H1780">IF(ROW()&lt;=ROWS(Table1[]), INDEX(Table1[Stratum], ROW()), INDEX(Table2[Stratum], ROW()-ROWS(Table1[])))</f>
        <v>#REF!</v>
      </c>
      <c r="I1780" t="e" cm="1">
        <f t="array" ref="I1780">IF(ROW()&lt;=ROWS(Table1[]), INDEX(Table1[Fork Length], ROW()), INDEX(Table2[Length], ROW()-ROWS(Table1[])))</f>
        <v>#REF!</v>
      </c>
      <c r="J1780" t="e" cm="1">
        <f t="array" ref="J1780">IF(ROW()&lt;=ROWS(Table1[]), INDEX(Table1[Catch], ROW()), INDEX(Table2[Frequency], ROW()-ROWS(Table1[])))</f>
        <v>#REF!</v>
      </c>
      <c r="K1780" t="e" cm="1">
        <f t="array" ref="K1780">IF(ROW()&lt;=ROWS(Table1[]), INDEX(Table1[Life Stage], ROW()), INDEX(Table2[Life Stage], ROW()-ROWS(Table1[])))</f>
        <v>#REF!</v>
      </c>
      <c r="L1780" s="50" t="e" cm="1">
        <f t="array" ref="L1780">IF(ROW()&lt;=ROWS(Table1[]), INDEX(Table1[SalvageSum], ROW()), INDEX(Table2[SalvageSum], ROW()-ROWS(Table1[])))</f>
        <v>#REF!</v>
      </c>
      <c r="M1780" s="50" t="e" cm="1">
        <f t="array" ref="M1780">IF(ROW()&lt;=ROWS(Table1[]), INDEX(Table1[ExpSalv], ROW()), INDEX(Table2[ExpSalv], ROW()-ROWS(Table1[])))</f>
        <v>#REF!</v>
      </c>
      <c r="N1780" t="e" cm="1">
        <f t="array" ref="N1780">IF(ROW()&lt;=ROWS(Table1[]), INDEX(Table1[Agency], ROW()), INDEX(Table2[Agency], ROW()-ROWS(Table1[])))</f>
        <v>#REF!</v>
      </c>
      <c r="O1780" t="e" cm="1">
        <f t="array" ref="O1780">IF(ROW()&lt;=ROWS(Table1[]), INDEX(Table1[Notes], ROW()), INDEX(Table2[Comments], ROW()-ROWS(Table1[])))</f>
        <v>#REF!</v>
      </c>
    </row>
    <row r="1781" spans="1:15" x14ac:dyDescent="0.25">
      <c r="A1781" t="e" cm="1">
        <f t="array" ref="A1781">IF(ROW()&lt;=ROWS(Table1[]), INDEX(Table1[SurveyNo], ROW()), INDEX(Table2[SurveyNo], ROW()-ROWS(Table1[])))</f>
        <v>#REF!</v>
      </c>
      <c r="B1781" s="23" t="e" cm="1">
        <f t="array" ref="B1781">IF(ROW()&lt;=ROWS(Table1[]), INDEX(Table1[Date], ROW()), INDEX(Table2[Date], ROW()-ROWS(Table1[])))</f>
        <v>#REF!</v>
      </c>
      <c r="C1781" t="e" cm="1">
        <f t="array" ref="C1781">IF(ROW()&lt;=ROWS(Table1[]), INDEX(Table1[SampleID], ROW()), INDEX(Table2[SampleID], ROW()-ROWS(Table1[])))</f>
        <v>#REF!</v>
      </c>
      <c r="D1781" t="e" cm="1">
        <f t="array" ref="D1781">IF(ROW()&lt;=ROWS(Table1[]), INDEX(Table1[Survey], ROW()), INDEX(Table2[Survey], ROW()-ROWS(Table1[])))</f>
        <v>#REF!</v>
      </c>
      <c r="E1781" t="e" cm="1">
        <f t="array" ref="E1781">IF(ROW()&lt;=ROWS(Table1[]), INDEX(Table1[Station Code], ROW()), INDEX(Table2[Station], ROW()-ROWS(Table1[])))</f>
        <v>#REF!</v>
      </c>
      <c r="F1781" t="e" cm="1">
        <f t="array" ref="F1781">IF(ROW()&lt;=ROWS(Table1[]), INDEX(Table1[Region], ROW()), INDEX(Table2[Region], ROW()-ROWS(Table1[])))</f>
        <v>#REF!</v>
      </c>
      <c r="G1781" t="e" cm="1">
        <f t="array" ref="G1781">IF(ROW()&lt;=ROWS(Table1[]), INDEX(Table1[Subregion], ROW()), INDEX(Table2[Subregion], ROW()-ROWS(Table1[])))</f>
        <v>#REF!</v>
      </c>
      <c r="H1781" t="e" cm="1">
        <f t="array" ref="H1781">IF(ROW()&lt;=ROWS(Table1[]), INDEX(Table1[Stratum], ROW()), INDEX(Table2[Stratum], ROW()-ROWS(Table1[])))</f>
        <v>#REF!</v>
      </c>
      <c r="I1781" t="e" cm="1">
        <f t="array" ref="I1781">IF(ROW()&lt;=ROWS(Table1[]), INDEX(Table1[Fork Length], ROW()), INDEX(Table2[Length], ROW()-ROWS(Table1[])))</f>
        <v>#REF!</v>
      </c>
      <c r="J1781" t="e" cm="1">
        <f t="array" ref="J1781">IF(ROW()&lt;=ROWS(Table1[]), INDEX(Table1[Catch], ROW()), INDEX(Table2[Frequency], ROW()-ROWS(Table1[])))</f>
        <v>#REF!</v>
      </c>
      <c r="K1781" t="e" cm="1">
        <f t="array" ref="K1781">IF(ROW()&lt;=ROWS(Table1[]), INDEX(Table1[Life Stage], ROW()), INDEX(Table2[Life Stage], ROW()-ROWS(Table1[])))</f>
        <v>#REF!</v>
      </c>
      <c r="L1781" s="50" t="e" cm="1">
        <f t="array" ref="L1781">IF(ROW()&lt;=ROWS(Table1[]), INDEX(Table1[SalvageSum], ROW()), INDEX(Table2[SalvageSum], ROW()-ROWS(Table1[])))</f>
        <v>#REF!</v>
      </c>
      <c r="M1781" s="50" t="e" cm="1">
        <f t="array" ref="M1781">IF(ROW()&lt;=ROWS(Table1[]), INDEX(Table1[ExpSalv], ROW()), INDEX(Table2[ExpSalv], ROW()-ROWS(Table1[])))</f>
        <v>#REF!</v>
      </c>
      <c r="N1781" t="e" cm="1">
        <f t="array" ref="N1781">IF(ROW()&lt;=ROWS(Table1[]), INDEX(Table1[Agency], ROW()), INDEX(Table2[Agency], ROW()-ROWS(Table1[])))</f>
        <v>#REF!</v>
      </c>
      <c r="O1781" t="e" cm="1">
        <f t="array" ref="O1781">IF(ROW()&lt;=ROWS(Table1[]), INDEX(Table1[Notes], ROW()), INDEX(Table2[Comments], ROW()-ROWS(Table1[])))</f>
        <v>#REF!</v>
      </c>
    </row>
    <row r="1782" spans="1:15" x14ac:dyDescent="0.25">
      <c r="A1782" t="e" cm="1">
        <f t="array" ref="A1782">IF(ROW()&lt;=ROWS(Table1[]), INDEX(Table1[SurveyNo], ROW()), INDEX(Table2[SurveyNo], ROW()-ROWS(Table1[])))</f>
        <v>#REF!</v>
      </c>
      <c r="B1782" s="23" t="e" cm="1">
        <f t="array" ref="B1782">IF(ROW()&lt;=ROWS(Table1[]), INDEX(Table1[Date], ROW()), INDEX(Table2[Date], ROW()-ROWS(Table1[])))</f>
        <v>#REF!</v>
      </c>
      <c r="C1782" t="e" cm="1">
        <f t="array" ref="C1782">IF(ROW()&lt;=ROWS(Table1[]), INDEX(Table1[SampleID], ROW()), INDEX(Table2[SampleID], ROW()-ROWS(Table1[])))</f>
        <v>#REF!</v>
      </c>
      <c r="D1782" t="e" cm="1">
        <f t="array" ref="D1782">IF(ROW()&lt;=ROWS(Table1[]), INDEX(Table1[Survey], ROW()), INDEX(Table2[Survey], ROW()-ROWS(Table1[])))</f>
        <v>#REF!</v>
      </c>
      <c r="E1782" t="e" cm="1">
        <f t="array" ref="E1782">IF(ROW()&lt;=ROWS(Table1[]), INDEX(Table1[Station Code], ROW()), INDEX(Table2[Station], ROW()-ROWS(Table1[])))</f>
        <v>#REF!</v>
      </c>
      <c r="F1782" t="e" cm="1">
        <f t="array" ref="F1782">IF(ROW()&lt;=ROWS(Table1[]), INDEX(Table1[Region], ROW()), INDEX(Table2[Region], ROW()-ROWS(Table1[])))</f>
        <v>#REF!</v>
      </c>
      <c r="G1782" t="e" cm="1">
        <f t="array" ref="G1782">IF(ROW()&lt;=ROWS(Table1[]), INDEX(Table1[Subregion], ROW()), INDEX(Table2[Subregion], ROW()-ROWS(Table1[])))</f>
        <v>#REF!</v>
      </c>
      <c r="H1782" t="e" cm="1">
        <f t="array" ref="H1782">IF(ROW()&lt;=ROWS(Table1[]), INDEX(Table1[Stratum], ROW()), INDEX(Table2[Stratum], ROW()-ROWS(Table1[])))</f>
        <v>#REF!</v>
      </c>
      <c r="I1782" t="e" cm="1">
        <f t="array" ref="I1782">IF(ROW()&lt;=ROWS(Table1[]), INDEX(Table1[Fork Length], ROW()), INDEX(Table2[Length], ROW()-ROWS(Table1[])))</f>
        <v>#REF!</v>
      </c>
      <c r="J1782" t="e" cm="1">
        <f t="array" ref="J1782">IF(ROW()&lt;=ROWS(Table1[]), INDEX(Table1[Catch], ROW()), INDEX(Table2[Frequency], ROW()-ROWS(Table1[])))</f>
        <v>#REF!</v>
      </c>
      <c r="K1782" t="e" cm="1">
        <f t="array" ref="K1782">IF(ROW()&lt;=ROWS(Table1[]), INDEX(Table1[Life Stage], ROW()), INDEX(Table2[Life Stage], ROW()-ROWS(Table1[])))</f>
        <v>#REF!</v>
      </c>
      <c r="L1782" s="50" t="e" cm="1">
        <f t="array" ref="L1782">IF(ROW()&lt;=ROWS(Table1[]), INDEX(Table1[SalvageSum], ROW()), INDEX(Table2[SalvageSum], ROW()-ROWS(Table1[])))</f>
        <v>#REF!</v>
      </c>
      <c r="M1782" s="50" t="e" cm="1">
        <f t="array" ref="M1782">IF(ROW()&lt;=ROWS(Table1[]), INDEX(Table1[ExpSalv], ROW()), INDEX(Table2[ExpSalv], ROW()-ROWS(Table1[])))</f>
        <v>#REF!</v>
      </c>
      <c r="N1782" t="e" cm="1">
        <f t="array" ref="N1782">IF(ROW()&lt;=ROWS(Table1[]), INDEX(Table1[Agency], ROW()), INDEX(Table2[Agency], ROW()-ROWS(Table1[])))</f>
        <v>#REF!</v>
      </c>
      <c r="O1782" t="e" cm="1">
        <f t="array" ref="O1782">IF(ROW()&lt;=ROWS(Table1[]), INDEX(Table1[Notes], ROW()), INDEX(Table2[Comments], ROW()-ROWS(Table1[])))</f>
        <v>#REF!</v>
      </c>
    </row>
    <row r="1783" spans="1:15" x14ac:dyDescent="0.25">
      <c r="A1783" t="e" cm="1">
        <f t="array" ref="A1783">IF(ROW()&lt;=ROWS(Table1[]), INDEX(Table1[SurveyNo], ROW()), INDEX(Table2[SurveyNo], ROW()-ROWS(Table1[])))</f>
        <v>#REF!</v>
      </c>
      <c r="B1783" s="23" t="e" cm="1">
        <f t="array" ref="B1783">IF(ROW()&lt;=ROWS(Table1[]), INDEX(Table1[Date], ROW()), INDEX(Table2[Date], ROW()-ROWS(Table1[])))</f>
        <v>#REF!</v>
      </c>
      <c r="C1783" t="e" cm="1">
        <f t="array" ref="C1783">IF(ROW()&lt;=ROWS(Table1[]), INDEX(Table1[SampleID], ROW()), INDEX(Table2[SampleID], ROW()-ROWS(Table1[])))</f>
        <v>#REF!</v>
      </c>
      <c r="D1783" t="e" cm="1">
        <f t="array" ref="D1783">IF(ROW()&lt;=ROWS(Table1[]), INDEX(Table1[Survey], ROW()), INDEX(Table2[Survey], ROW()-ROWS(Table1[])))</f>
        <v>#REF!</v>
      </c>
      <c r="E1783" t="e" cm="1">
        <f t="array" ref="E1783">IF(ROW()&lt;=ROWS(Table1[]), INDEX(Table1[Station Code], ROW()), INDEX(Table2[Station], ROW()-ROWS(Table1[])))</f>
        <v>#REF!</v>
      </c>
      <c r="F1783" t="e" cm="1">
        <f t="array" ref="F1783">IF(ROW()&lt;=ROWS(Table1[]), INDEX(Table1[Region], ROW()), INDEX(Table2[Region], ROW()-ROWS(Table1[])))</f>
        <v>#REF!</v>
      </c>
      <c r="G1783" t="e" cm="1">
        <f t="array" ref="G1783">IF(ROW()&lt;=ROWS(Table1[]), INDEX(Table1[Subregion], ROW()), INDEX(Table2[Subregion], ROW()-ROWS(Table1[])))</f>
        <v>#REF!</v>
      </c>
      <c r="H1783" t="e" cm="1">
        <f t="array" ref="H1783">IF(ROW()&lt;=ROWS(Table1[]), INDEX(Table1[Stratum], ROW()), INDEX(Table2[Stratum], ROW()-ROWS(Table1[])))</f>
        <v>#REF!</v>
      </c>
      <c r="I1783" t="e" cm="1">
        <f t="array" ref="I1783">IF(ROW()&lt;=ROWS(Table1[]), INDEX(Table1[Fork Length], ROW()), INDEX(Table2[Length], ROW()-ROWS(Table1[])))</f>
        <v>#REF!</v>
      </c>
      <c r="J1783" t="e" cm="1">
        <f t="array" ref="J1783">IF(ROW()&lt;=ROWS(Table1[]), INDEX(Table1[Catch], ROW()), INDEX(Table2[Frequency], ROW()-ROWS(Table1[])))</f>
        <v>#REF!</v>
      </c>
      <c r="K1783" t="e" cm="1">
        <f t="array" ref="K1783">IF(ROW()&lt;=ROWS(Table1[]), INDEX(Table1[Life Stage], ROW()), INDEX(Table2[Life Stage], ROW()-ROWS(Table1[])))</f>
        <v>#REF!</v>
      </c>
      <c r="L1783" s="50" t="e" cm="1">
        <f t="array" ref="L1783">IF(ROW()&lt;=ROWS(Table1[]), INDEX(Table1[SalvageSum], ROW()), INDEX(Table2[SalvageSum], ROW()-ROWS(Table1[])))</f>
        <v>#REF!</v>
      </c>
      <c r="M1783" s="50" t="e" cm="1">
        <f t="array" ref="M1783">IF(ROW()&lt;=ROWS(Table1[]), INDEX(Table1[ExpSalv], ROW()), INDEX(Table2[ExpSalv], ROW()-ROWS(Table1[])))</f>
        <v>#REF!</v>
      </c>
      <c r="N1783" t="e" cm="1">
        <f t="array" ref="N1783">IF(ROW()&lt;=ROWS(Table1[]), INDEX(Table1[Agency], ROW()), INDEX(Table2[Agency], ROW()-ROWS(Table1[])))</f>
        <v>#REF!</v>
      </c>
      <c r="O1783" t="e" cm="1">
        <f t="array" ref="O1783">IF(ROW()&lt;=ROWS(Table1[]), INDEX(Table1[Notes], ROW()), INDEX(Table2[Comments], ROW()-ROWS(Table1[])))</f>
        <v>#REF!</v>
      </c>
    </row>
    <row r="1784" spans="1:15" x14ac:dyDescent="0.25">
      <c r="A1784" t="e" cm="1">
        <f t="array" ref="A1784">IF(ROW()&lt;=ROWS(Table1[]), INDEX(Table1[SurveyNo], ROW()), INDEX(Table2[SurveyNo], ROW()-ROWS(Table1[])))</f>
        <v>#REF!</v>
      </c>
      <c r="B1784" s="23" t="e" cm="1">
        <f t="array" ref="B1784">IF(ROW()&lt;=ROWS(Table1[]), INDEX(Table1[Date], ROW()), INDEX(Table2[Date], ROW()-ROWS(Table1[])))</f>
        <v>#REF!</v>
      </c>
      <c r="C1784" t="e" cm="1">
        <f t="array" ref="C1784">IF(ROW()&lt;=ROWS(Table1[]), INDEX(Table1[SampleID], ROW()), INDEX(Table2[SampleID], ROW()-ROWS(Table1[])))</f>
        <v>#REF!</v>
      </c>
      <c r="D1784" t="e" cm="1">
        <f t="array" ref="D1784">IF(ROW()&lt;=ROWS(Table1[]), INDEX(Table1[Survey], ROW()), INDEX(Table2[Survey], ROW()-ROWS(Table1[])))</f>
        <v>#REF!</v>
      </c>
      <c r="E1784" t="e" cm="1">
        <f t="array" ref="E1784">IF(ROW()&lt;=ROWS(Table1[]), INDEX(Table1[Station Code], ROW()), INDEX(Table2[Station], ROW()-ROWS(Table1[])))</f>
        <v>#REF!</v>
      </c>
      <c r="F1784" t="e" cm="1">
        <f t="array" ref="F1784">IF(ROW()&lt;=ROWS(Table1[]), INDEX(Table1[Region], ROW()), INDEX(Table2[Region], ROW()-ROWS(Table1[])))</f>
        <v>#REF!</v>
      </c>
      <c r="G1784" t="e" cm="1">
        <f t="array" ref="G1784">IF(ROW()&lt;=ROWS(Table1[]), INDEX(Table1[Subregion], ROW()), INDEX(Table2[Subregion], ROW()-ROWS(Table1[])))</f>
        <v>#REF!</v>
      </c>
      <c r="H1784" t="e" cm="1">
        <f t="array" ref="H1784">IF(ROW()&lt;=ROWS(Table1[]), INDEX(Table1[Stratum], ROW()), INDEX(Table2[Stratum], ROW()-ROWS(Table1[])))</f>
        <v>#REF!</v>
      </c>
      <c r="I1784" t="e" cm="1">
        <f t="array" ref="I1784">IF(ROW()&lt;=ROWS(Table1[]), INDEX(Table1[Fork Length], ROW()), INDEX(Table2[Length], ROW()-ROWS(Table1[])))</f>
        <v>#REF!</v>
      </c>
      <c r="J1784" t="e" cm="1">
        <f t="array" ref="J1784">IF(ROW()&lt;=ROWS(Table1[]), INDEX(Table1[Catch], ROW()), INDEX(Table2[Frequency], ROW()-ROWS(Table1[])))</f>
        <v>#REF!</v>
      </c>
      <c r="K1784" t="e" cm="1">
        <f t="array" ref="K1784">IF(ROW()&lt;=ROWS(Table1[]), INDEX(Table1[Life Stage], ROW()), INDEX(Table2[Life Stage], ROW()-ROWS(Table1[])))</f>
        <v>#REF!</v>
      </c>
      <c r="L1784" s="50" t="e" cm="1">
        <f t="array" ref="L1784">IF(ROW()&lt;=ROWS(Table1[]), INDEX(Table1[SalvageSum], ROW()), INDEX(Table2[SalvageSum], ROW()-ROWS(Table1[])))</f>
        <v>#REF!</v>
      </c>
      <c r="M1784" s="50" t="e" cm="1">
        <f t="array" ref="M1784">IF(ROW()&lt;=ROWS(Table1[]), INDEX(Table1[ExpSalv], ROW()), INDEX(Table2[ExpSalv], ROW()-ROWS(Table1[])))</f>
        <v>#REF!</v>
      </c>
      <c r="N1784" t="e" cm="1">
        <f t="array" ref="N1784">IF(ROW()&lt;=ROWS(Table1[]), INDEX(Table1[Agency], ROW()), INDEX(Table2[Agency], ROW()-ROWS(Table1[])))</f>
        <v>#REF!</v>
      </c>
      <c r="O1784" t="e" cm="1">
        <f t="array" ref="O1784">IF(ROW()&lt;=ROWS(Table1[]), INDEX(Table1[Notes], ROW()), INDEX(Table2[Comments], ROW()-ROWS(Table1[])))</f>
        <v>#REF!</v>
      </c>
    </row>
    <row r="1785" spans="1:15" x14ac:dyDescent="0.25">
      <c r="A1785" t="e" cm="1">
        <f t="array" ref="A1785">IF(ROW()&lt;=ROWS(Table1[]), INDEX(Table1[SurveyNo], ROW()), INDEX(Table2[SurveyNo], ROW()-ROWS(Table1[])))</f>
        <v>#REF!</v>
      </c>
      <c r="B1785" s="23" t="e" cm="1">
        <f t="array" ref="B1785">IF(ROW()&lt;=ROWS(Table1[]), INDEX(Table1[Date], ROW()), INDEX(Table2[Date], ROW()-ROWS(Table1[])))</f>
        <v>#REF!</v>
      </c>
      <c r="C1785" t="e" cm="1">
        <f t="array" ref="C1785">IF(ROW()&lt;=ROWS(Table1[]), INDEX(Table1[SampleID], ROW()), INDEX(Table2[SampleID], ROW()-ROWS(Table1[])))</f>
        <v>#REF!</v>
      </c>
      <c r="D1785" t="e" cm="1">
        <f t="array" ref="D1785">IF(ROW()&lt;=ROWS(Table1[]), INDEX(Table1[Survey], ROW()), INDEX(Table2[Survey], ROW()-ROWS(Table1[])))</f>
        <v>#REF!</v>
      </c>
      <c r="E1785" t="e" cm="1">
        <f t="array" ref="E1785">IF(ROW()&lt;=ROWS(Table1[]), INDEX(Table1[Station Code], ROW()), INDEX(Table2[Station], ROW()-ROWS(Table1[])))</f>
        <v>#REF!</v>
      </c>
      <c r="F1785" t="e" cm="1">
        <f t="array" ref="F1785">IF(ROW()&lt;=ROWS(Table1[]), INDEX(Table1[Region], ROW()), INDEX(Table2[Region], ROW()-ROWS(Table1[])))</f>
        <v>#REF!</v>
      </c>
      <c r="G1785" t="e" cm="1">
        <f t="array" ref="G1785">IF(ROW()&lt;=ROWS(Table1[]), INDEX(Table1[Subregion], ROW()), INDEX(Table2[Subregion], ROW()-ROWS(Table1[])))</f>
        <v>#REF!</v>
      </c>
      <c r="H1785" t="e" cm="1">
        <f t="array" ref="H1785">IF(ROW()&lt;=ROWS(Table1[]), INDEX(Table1[Stratum], ROW()), INDEX(Table2[Stratum], ROW()-ROWS(Table1[])))</f>
        <v>#REF!</v>
      </c>
      <c r="I1785" t="e" cm="1">
        <f t="array" ref="I1785">IF(ROW()&lt;=ROWS(Table1[]), INDEX(Table1[Fork Length], ROW()), INDEX(Table2[Length], ROW()-ROWS(Table1[])))</f>
        <v>#REF!</v>
      </c>
      <c r="J1785" t="e" cm="1">
        <f t="array" ref="J1785">IF(ROW()&lt;=ROWS(Table1[]), INDEX(Table1[Catch], ROW()), INDEX(Table2[Frequency], ROW()-ROWS(Table1[])))</f>
        <v>#REF!</v>
      </c>
      <c r="K1785" t="e" cm="1">
        <f t="array" ref="K1785">IF(ROW()&lt;=ROWS(Table1[]), INDEX(Table1[Life Stage], ROW()), INDEX(Table2[Life Stage], ROW()-ROWS(Table1[])))</f>
        <v>#REF!</v>
      </c>
      <c r="L1785" s="50" t="e" cm="1">
        <f t="array" ref="L1785">IF(ROW()&lt;=ROWS(Table1[]), INDEX(Table1[SalvageSum], ROW()), INDEX(Table2[SalvageSum], ROW()-ROWS(Table1[])))</f>
        <v>#REF!</v>
      </c>
      <c r="M1785" s="50" t="e" cm="1">
        <f t="array" ref="M1785">IF(ROW()&lt;=ROWS(Table1[]), INDEX(Table1[ExpSalv], ROW()), INDEX(Table2[ExpSalv], ROW()-ROWS(Table1[])))</f>
        <v>#REF!</v>
      </c>
      <c r="N1785" t="e" cm="1">
        <f t="array" ref="N1785">IF(ROW()&lt;=ROWS(Table1[]), INDEX(Table1[Agency], ROW()), INDEX(Table2[Agency], ROW()-ROWS(Table1[])))</f>
        <v>#REF!</v>
      </c>
      <c r="O1785" t="e" cm="1">
        <f t="array" ref="O1785">IF(ROW()&lt;=ROWS(Table1[]), INDEX(Table1[Notes], ROW()), INDEX(Table2[Comments], ROW()-ROWS(Table1[])))</f>
        <v>#REF!</v>
      </c>
    </row>
    <row r="1786" spans="1:15" x14ac:dyDescent="0.25">
      <c r="A1786" t="e" cm="1">
        <f t="array" ref="A1786">IF(ROW()&lt;=ROWS(Table1[]), INDEX(Table1[SurveyNo], ROW()), INDEX(Table2[SurveyNo], ROW()-ROWS(Table1[])))</f>
        <v>#REF!</v>
      </c>
      <c r="B1786" s="23" t="e" cm="1">
        <f t="array" ref="B1786">IF(ROW()&lt;=ROWS(Table1[]), INDEX(Table1[Date], ROW()), INDEX(Table2[Date], ROW()-ROWS(Table1[])))</f>
        <v>#REF!</v>
      </c>
      <c r="C1786" t="e" cm="1">
        <f t="array" ref="C1786">IF(ROW()&lt;=ROWS(Table1[]), INDEX(Table1[SampleID], ROW()), INDEX(Table2[SampleID], ROW()-ROWS(Table1[])))</f>
        <v>#REF!</v>
      </c>
      <c r="D1786" t="e" cm="1">
        <f t="array" ref="D1786">IF(ROW()&lt;=ROWS(Table1[]), INDEX(Table1[Survey], ROW()), INDEX(Table2[Survey], ROW()-ROWS(Table1[])))</f>
        <v>#REF!</v>
      </c>
      <c r="E1786" t="e" cm="1">
        <f t="array" ref="E1786">IF(ROW()&lt;=ROWS(Table1[]), INDEX(Table1[Station Code], ROW()), INDEX(Table2[Station], ROW()-ROWS(Table1[])))</f>
        <v>#REF!</v>
      </c>
      <c r="F1786" t="e" cm="1">
        <f t="array" ref="F1786">IF(ROW()&lt;=ROWS(Table1[]), INDEX(Table1[Region], ROW()), INDEX(Table2[Region], ROW()-ROWS(Table1[])))</f>
        <v>#REF!</v>
      </c>
      <c r="G1786" t="e" cm="1">
        <f t="array" ref="G1786">IF(ROW()&lt;=ROWS(Table1[]), INDEX(Table1[Subregion], ROW()), INDEX(Table2[Subregion], ROW()-ROWS(Table1[])))</f>
        <v>#REF!</v>
      </c>
      <c r="H1786" t="e" cm="1">
        <f t="array" ref="H1786">IF(ROW()&lt;=ROWS(Table1[]), INDEX(Table1[Stratum], ROW()), INDEX(Table2[Stratum], ROW()-ROWS(Table1[])))</f>
        <v>#REF!</v>
      </c>
      <c r="I1786" t="e" cm="1">
        <f t="array" ref="I1786">IF(ROW()&lt;=ROWS(Table1[]), INDEX(Table1[Fork Length], ROW()), INDEX(Table2[Length], ROW()-ROWS(Table1[])))</f>
        <v>#REF!</v>
      </c>
      <c r="J1786" t="e" cm="1">
        <f t="array" ref="J1786">IF(ROW()&lt;=ROWS(Table1[]), INDEX(Table1[Catch], ROW()), INDEX(Table2[Frequency], ROW()-ROWS(Table1[])))</f>
        <v>#REF!</v>
      </c>
      <c r="K1786" t="e" cm="1">
        <f t="array" ref="K1786">IF(ROW()&lt;=ROWS(Table1[]), INDEX(Table1[Life Stage], ROW()), INDEX(Table2[Life Stage], ROW()-ROWS(Table1[])))</f>
        <v>#REF!</v>
      </c>
      <c r="L1786" s="50" t="e" cm="1">
        <f t="array" ref="L1786">IF(ROW()&lt;=ROWS(Table1[]), INDEX(Table1[SalvageSum], ROW()), INDEX(Table2[SalvageSum], ROW()-ROWS(Table1[])))</f>
        <v>#REF!</v>
      </c>
      <c r="M1786" s="50" t="e" cm="1">
        <f t="array" ref="M1786">IF(ROW()&lt;=ROWS(Table1[]), INDEX(Table1[ExpSalv], ROW()), INDEX(Table2[ExpSalv], ROW()-ROWS(Table1[])))</f>
        <v>#REF!</v>
      </c>
      <c r="N1786" t="e" cm="1">
        <f t="array" ref="N1786">IF(ROW()&lt;=ROWS(Table1[]), INDEX(Table1[Agency], ROW()), INDEX(Table2[Agency], ROW()-ROWS(Table1[])))</f>
        <v>#REF!</v>
      </c>
      <c r="O1786" t="e" cm="1">
        <f t="array" ref="O1786">IF(ROW()&lt;=ROWS(Table1[]), INDEX(Table1[Notes], ROW()), INDEX(Table2[Comments], ROW()-ROWS(Table1[])))</f>
        <v>#REF!</v>
      </c>
    </row>
    <row r="1787" spans="1:15" x14ac:dyDescent="0.25">
      <c r="A1787" t="e" cm="1">
        <f t="array" ref="A1787">IF(ROW()&lt;=ROWS(Table1[]), INDEX(Table1[SurveyNo], ROW()), INDEX(Table2[SurveyNo], ROW()-ROWS(Table1[])))</f>
        <v>#REF!</v>
      </c>
      <c r="B1787" s="23" t="e" cm="1">
        <f t="array" ref="B1787">IF(ROW()&lt;=ROWS(Table1[]), INDEX(Table1[Date], ROW()), INDEX(Table2[Date], ROW()-ROWS(Table1[])))</f>
        <v>#REF!</v>
      </c>
      <c r="C1787" t="e" cm="1">
        <f t="array" ref="C1787">IF(ROW()&lt;=ROWS(Table1[]), INDEX(Table1[SampleID], ROW()), INDEX(Table2[SampleID], ROW()-ROWS(Table1[])))</f>
        <v>#REF!</v>
      </c>
      <c r="D1787" t="e" cm="1">
        <f t="array" ref="D1787">IF(ROW()&lt;=ROWS(Table1[]), INDEX(Table1[Survey], ROW()), INDEX(Table2[Survey], ROW()-ROWS(Table1[])))</f>
        <v>#REF!</v>
      </c>
      <c r="E1787" t="e" cm="1">
        <f t="array" ref="E1787">IF(ROW()&lt;=ROWS(Table1[]), INDEX(Table1[Station Code], ROW()), INDEX(Table2[Station], ROW()-ROWS(Table1[])))</f>
        <v>#REF!</v>
      </c>
      <c r="F1787" t="e" cm="1">
        <f t="array" ref="F1787">IF(ROW()&lt;=ROWS(Table1[]), INDEX(Table1[Region], ROW()), INDEX(Table2[Region], ROW()-ROWS(Table1[])))</f>
        <v>#REF!</v>
      </c>
      <c r="G1787" t="e" cm="1">
        <f t="array" ref="G1787">IF(ROW()&lt;=ROWS(Table1[]), INDEX(Table1[Subregion], ROW()), INDEX(Table2[Subregion], ROW()-ROWS(Table1[])))</f>
        <v>#REF!</v>
      </c>
      <c r="H1787" t="e" cm="1">
        <f t="array" ref="H1787">IF(ROW()&lt;=ROWS(Table1[]), INDEX(Table1[Stratum], ROW()), INDEX(Table2[Stratum], ROW()-ROWS(Table1[])))</f>
        <v>#REF!</v>
      </c>
      <c r="I1787" t="e" cm="1">
        <f t="array" ref="I1787">IF(ROW()&lt;=ROWS(Table1[]), INDEX(Table1[Fork Length], ROW()), INDEX(Table2[Length], ROW()-ROWS(Table1[])))</f>
        <v>#REF!</v>
      </c>
      <c r="J1787" t="e" cm="1">
        <f t="array" ref="J1787">IF(ROW()&lt;=ROWS(Table1[]), INDEX(Table1[Catch], ROW()), INDEX(Table2[Frequency], ROW()-ROWS(Table1[])))</f>
        <v>#REF!</v>
      </c>
      <c r="K1787" t="e" cm="1">
        <f t="array" ref="K1787">IF(ROW()&lt;=ROWS(Table1[]), INDEX(Table1[Life Stage], ROW()), INDEX(Table2[Life Stage], ROW()-ROWS(Table1[])))</f>
        <v>#REF!</v>
      </c>
      <c r="L1787" s="50" t="e" cm="1">
        <f t="array" ref="L1787">IF(ROW()&lt;=ROWS(Table1[]), INDEX(Table1[SalvageSum], ROW()), INDEX(Table2[SalvageSum], ROW()-ROWS(Table1[])))</f>
        <v>#REF!</v>
      </c>
      <c r="M1787" s="50" t="e" cm="1">
        <f t="array" ref="M1787">IF(ROW()&lt;=ROWS(Table1[]), INDEX(Table1[ExpSalv], ROW()), INDEX(Table2[ExpSalv], ROW()-ROWS(Table1[])))</f>
        <v>#REF!</v>
      </c>
      <c r="N1787" t="e" cm="1">
        <f t="array" ref="N1787">IF(ROW()&lt;=ROWS(Table1[]), INDEX(Table1[Agency], ROW()), INDEX(Table2[Agency], ROW()-ROWS(Table1[])))</f>
        <v>#REF!</v>
      </c>
      <c r="O1787" t="e" cm="1">
        <f t="array" ref="O1787">IF(ROW()&lt;=ROWS(Table1[]), INDEX(Table1[Notes], ROW()), INDEX(Table2[Comments], ROW()-ROWS(Table1[])))</f>
        <v>#REF!</v>
      </c>
    </row>
    <row r="1788" spans="1:15" x14ac:dyDescent="0.25">
      <c r="A1788" t="e" cm="1">
        <f t="array" ref="A1788">IF(ROW()&lt;=ROWS(Table1[]), INDEX(Table1[SurveyNo], ROW()), INDEX(Table2[SurveyNo], ROW()-ROWS(Table1[])))</f>
        <v>#REF!</v>
      </c>
      <c r="B1788" s="23" t="e" cm="1">
        <f t="array" ref="B1788">IF(ROW()&lt;=ROWS(Table1[]), INDEX(Table1[Date], ROW()), INDEX(Table2[Date], ROW()-ROWS(Table1[])))</f>
        <v>#REF!</v>
      </c>
      <c r="C1788" t="e" cm="1">
        <f t="array" ref="C1788">IF(ROW()&lt;=ROWS(Table1[]), INDEX(Table1[SampleID], ROW()), INDEX(Table2[SampleID], ROW()-ROWS(Table1[])))</f>
        <v>#REF!</v>
      </c>
      <c r="D1788" t="e" cm="1">
        <f t="array" ref="D1788">IF(ROW()&lt;=ROWS(Table1[]), INDEX(Table1[Survey], ROW()), INDEX(Table2[Survey], ROW()-ROWS(Table1[])))</f>
        <v>#REF!</v>
      </c>
      <c r="E1788" t="e" cm="1">
        <f t="array" ref="E1788">IF(ROW()&lt;=ROWS(Table1[]), INDEX(Table1[Station Code], ROW()), INDEX(Table2[Station], ROW()-ROWS(Table1[])))</f>
        <v>#REF!</v>
      </c>
      <c r="F1788" t="e" cm="1">
        <f t="array" ref="F1788">IF(ROW()&lt;=ROWS(Table1[]), INDEX(Table1[Region], ROW()), INDEX(Table2[Region], ROW()-ROWS(Table1[])))</f>
        <v>#REF!</v>
      </c>
      <c r="G1788" t="e" cm="1">
        <f t="array" ref="G1788">IF(ROW()&lt;=ROWS(Table1[]), INDEX(Table1[Subregion], ROW()), INDEX(Table2[Subregion], ROW()-ROWS(Table1[])))</f>
        <v>#REF!</v>
      </c>
      <c r="H1788" t="e" cm="1">
        <f t="array" ref="H1788">IF(ROW()&lt;=ROWS(Table1[]), INDEX(Table1[Stratum], ROW()), INDEX(Table2[Stratum], ROW()-ROWS(Table1[])))</f>
        <v>#REF!</v>
      </c>
      <c r="I1788" t="e" cm="1">
        <f t="array" ref="I1788">IF(ROW()&lt;=ROWS(Table1[]), INDEX(Table1[Fork Length], ROW()), INDEX(Table2[Length], ROW()-ROWS(Table1[])))</f>
        <v>#REF!</v>
      </c>
      <c r="J1788" t="e" cm="1">
        <f t="array" ref="J1788">IF(ROW()&lt;=ROWS(Table1[]), INDEX(Table1[Catch], ROW()), INDEX(Table2[Frequency], ROW()-ROWS(Table1[])))</f>
        <v>#REF!</v>
      </c>
      <c r="K1788" t="e" cm="1">
        <f t="array" ref="K1788">IF(ROW()&lt;=ROWS(Table1[]), INDEX(Table1[Life Stage], ROW()), INDEX(Table2[Life Stage], ROW()-ROWS(Table1[])))</f>
        <v>#REF!</v>
      </c>
      <c r="L1788" s="50" t="e" cm="1">
        <f t="array" ref="L1788">IF(ROW()&lt;=ROWS(Table1[]), INDEX(Table1[SalvageSum], ROW()), INDEX(Table2[SalvageSum], ROW()-ROWS(Table1[])))</f>
        <v>#REF!</v>
      </c>
      <c r="M1788" s="50" t="e" cm="1">
        <f t="array" ref="M1788">IF(ROW()&lt;=ROWS(Table1[]), INDEX(Table1[ExpSalv], ROW()), INDEX(Table2[ExpSalv], ROW()-ROWS(Table1[])))</f>
        <v>#REF!</v>
      </c>
      <c r="N1788" t="e" cm="1">
        <f t="array" ref="N1788">IF(ROW()&lt;=ROWS(Table1[]), INDEX(Table1[Agency], ROW()), INDEX(Table2[Agency], ROW()-ROWS(Table1[])))</f>
        <v>#REF!</v>
      </c>
      <c r="O1788" t="e" cm="1">
        <f t="array" ref="O1788">IF(ROW()&lt;=ROWS(Table1[]), INDEX(Table1[Notes], ROW()), INDEX(Table2[Comments], ROW()-ROWS(Table1[])))</f>
        <v>#REF!</v>
      </c>
    </row>
    <row r="1789" spans="1:15" x14ac:dyDescent="0.25">
      <c r="A1789" t="e" cm="1">
        <f t="array" ref="A1789">IF(ROW()&lt;=ROWS(Table1[]), INDEX(Table1[SurveyNo], ROW()), INDEX(Table2[SurveyNo], ROW()-ROWS(Table1[])))</f>
        <v>#REF!</v>
      </c>
      <c r="B1789" s="23" t="e" cm="1">
        <f t="array" ref="B1789">IF(ROW()&lt;=ROWS(Table1[]), INDEX(Table1[Date], ROW()), INDEX(Table2[Date], ROW()-ROWS(Table1[])))</f>
        <v>#REF!</v>
      </c>
      <c r="C1789" t="e" cm="1">
        <f t="array" ref="C1789">IF(ROW()&lt;=ROWS(Table1[]), INDEX(Table1[SampleID], ROW()), INDEX(Table2[SampleID], ROW()-ROWS(Table1[])))</f>
        <v>#REF!</v>
      </c>
      <c r="D1789" t="e" cm="1">
        <f t="array" ref="D1789">IF(ROW()&lt;=ROWS(Table1[]), INDEX(Table1[Survey], ROW()), INDEX(Table2[Survey], ROW()-ROWS(Table1[])))</f>
        <v>#REF!</v>
      </c>
      <c r="E1789" t="e" cm="1">
        <f t="array" ref="E1789">IF(ROW()&lt;=ROWS(Table1[]), INDEX(Table1[Station Code], ROW()), INDEX(Table2[Station], ROW()-ROWS(Table1[])))</f>
        <v>#REF!</v>
      </c>
      <c r="F1789" t="e" cm="1">
        <f t="array" ref="F1789">IF(ROW()&lt;=ROWS(Table1[]), INDEX(Table1[Region], ROW()), INDEX(Table2[Region], ROW()-ROWS(Table1[])))</f>
        <v>#REF!</v>
      </c>
      <c r="G1789" t="e" cm="1">
        <f t="array" ref="G1789">IF(ROW()&lt;=ROWS(Table1[]), INDEX(Table1[Subregion], ROW()), INDEX(Table2[Subregion], ROW()-ROWS(Table1[])))</f>
        <v>#REF!</v>
      </c>
      <c r="H1789" t="e" cm="1">
        <f t="array" ref="H1789">IF(ROW()&lt;=ROWS(Table1[]), INDEX(Table1[Stratum], ROW()), INDEX(Table2[Stratum], ROW()-ROWS(Table1[])))</f>
        <v>#REF!</v>
      </c>
      <c r="I1789" t="e" cm="1">
        <f t="array" ref="I1789">IF(ROW()&lt;=ROWS(Table1[]), INDEX(Table1[Fork Length], ROW()), INDEX(Table2[Length], ROW()-ROWS(Table1[])))</f>
        <v>#REF!</v>
      </c>
      <c r="J1789" t="e" cm="1">
        <f t="array" ref="J1789">IF(ROW()&lt;=ROWS(Table1[]), INDEX(Table1[Catch], ROW()), INDEX(Table2[Frequency], ROW()-ROWS(Table1[])))</f>
        <v>#REF!</v>
      </c>
      <c r="K1789" t="e" cm="1">
        <f t="array" ref="K1789">IF(ROW()&lt;=ROWS(Table1[]), INDEX(Table1[Life Stage], ROW()), INDEX(Table2[Life Stage], ROW()-ROWS(Table1[])))</f>
        <v>#REF!</v>
      </c>
      <c r="L1789" s="50" t="e" cm="1">
        <f t="array" ref="L1789">IF(ROW()&lt;=ROWS(Table1[]), INDEX(Table1[SalvageSum], ROW()), INDEX(Table2[SalvageSum], ROW()-ROWS(Table1[])))</f>
        <v>#REF!</v>
      </c>
      <c r="M1789" s="50" t="e" cm="1">
        <f t="array" ref="M1789">IF(ROW()&lt;=ROWS(Table1[]), INDEX(Table1[ExpSalv], ROW()), INDEX(Table2[ExpSalv], ROW()-ROWS(Table1[])))</f>
        <v>#REF!</v>
      </c>
      <c r="N1789" t="e" cm="1">
        <f t="array" ref="N1789">IF(ROW()&lt;=ROWS(Table1[]), INDEX(Table1[Agency], ROW()), INDEX(Table2[Agency], ROW()-ROWS(Table1[])))</f>
        <v>#REF!</v>
      </c>
      <c r="O1789" t="e" cm="1">
        <f t="array" ref="O1789">IF(ROW()&lt;=ROWS(Table1[]), INDEX(Table1[Notes], ROW()), INDEX(Table2[Comments], ROW()-ROWS(Table1[])))</f>
        <v>#REF!</v>
      </c>
    </row>
    <row r="1790" spans="1:15" x14ac:dyDescent="0.25">
      <c r="A1790" t="e" cm="1">
        <f t="array" ref="A1790">IF(ROW()&lt;=ROWS(Table1[]), INDEX(Table1[SurveyNo], ROW()), INDEX(Table2[SurveyNo], ROW()-ROWS(Table1[])))</f>
        <v>#REF!</v>
      </c>
      <c r="B1790" s="23" t="e" cm="1">
        <f t="array" ref="B1790">IF(ROW()&lt;=ROWS(Table1[]), INDEX(Table1[Date], ROW()), INDEX(Table2[Date], ROW()-ROWS(Table1[])))</f>
        <v>#REF!</v>
      </c>
      <c r="C1790" t="e" cm="1">
        <f t="array" ref="C1790">IF(ROW()&lt;=ROWS(Table1[]), INDEX(Table1[SampleID], ROW()), INDEX(Table2[SampleID], ROW()-ROWS(Table1[])))</f>
        <v>#REF!</v>
      </c>
      <c r="D1790" t="e" cm="1">
        <f t="array" ref="D1790">IF(ROW()&lt;=ROWS(Table1[]), INDEX(Table1[Survey], ROW()), INDEX(Table2[Survey], ROW()-ROWS(Table1[])))</f>
        <v>#REF!</v>
      </c>
      <c r="E1790" t="e" cm="1">
        <f t="array" ref="E1790">IF(ROW()&lt;=ROWS(Table1[]), INDEX(Table1[Station Code], ROW()), INDEX(Table2[Station], ROW()-ROWS(Table1[])))</f>
        <v>#REF!</v>
      </c>
      <c r="F1790" t="e" cm="1">
        <f t="array" ref="F1790">IF(ROW()&lt;=ROWS(Table1[]), INDEX(Table1[Region], ROW()), INDEX(Table2[Region], ROW()-ROWS(Table1[])))</f>
        <v>#REF!</v>
      </c>
      <c r="G1790" t="e" cm="1">
        <f t="array" ref="G1790">IF(ROW()&lt;=ROWS(Table1[]), INDEX(Table1[Subregion], ROW()), INDEX(Table2[Subregion], ROW()-ROWS(Table1[])))</f>
        <v>#REF!</v>
      </c>
      <c r="H1790" t="e" cm="1">
        <f t="array" ref="H1790">IF(ROW()&lt;=ROWS(Table1[]), INDEX(Table1[Stratum], ROW()), INDEX(Table2[Stratum], ROW()-ROWS(Table1[])))</f>
        <v>#REF!</v>
      </c>
      <c r="I1790" t="e" cm="1">
        <f t="array" ref="I1790">IF(ROW()&lt;=ROWS(Table1[]), INDEX(Table1[Fork Length], ROW()), INDEX(Table2[Length], ROW()-ROWS(Table1[])))</f>
        <v>#REF!</v>
      </c>
      <c r="J1790" t="e" cm="1">
        <f t="array" ref="J1790">IF(ROW()&lt;=ROWS(Table1[]), INDEX(Table1[Catch], ROW()), INDEX(Table2[Frequency], ROW()-ROWS(Table1[])))</f>
        <v>#REF!</v>
      </c>
      <c r="K1790" t="e" cm="1">
        <f t="array" ref="K1790">IF(ROW()&lt;=ROWS(Table1[]), INDEX(Table1[Life Stage], ROW()), INDEX(Table2[Life Stage], ROW()-ROWS(Table1[])))</f>
        <v>#REF!</v>
      </c>
      <c r="L1790" s="50" t="e" cm="1">
        <f t="array" ref="L1790">IF(ROW()&lt;=ROWS(Table1[]), INDEX(Table1[SalvageSum], ROW()), INDEX(Table2[SalvageSum], ROW()-ROWS(Table1[])))</f>
        <v>#REF!</v>
      </c>
      <c r="M1790" s="50" t="e" cm="1">
        <f t="array" ref="M1790">IF(ROW()&lt;=ROWS(Table1[]), INDEX(Table1[ExpSalv], ROW()), INDEX(Table2[ExpSalv], ROW()-ROWS(Table1[])))</f>
        <v>#REF!</v>
      </c>
      <c r="N1790" t="e" cm="1">
        <f t="array" ref="N1790">IF(ROW()&lt;=ROWS(Table1[]), INDEX(Table1[Agency], ROW()), INDEX(Table2[Agency], ROW()-ROWS(Table1[])))</f>
        <v>#REF!</v>
      </c>
      <c r="O1790" t="e" cm="1">
        <f t="array" ref="O1790">IF(ROW()&lt;=ROWS(Table1[]), INDEX(Table1[Notes], ROW()), INDEX(Table2[Comments], ROW()-ROWS(Table1[])))</f>
        <v>#REF!</v>
      </c>
    </row>
    <row r="1791" spans="1:15" x14ac:dyDescent="0.25">
      <c r="A1791" t="e" cm="1">
        <f t="array" ref="A1791">IF(ROW()&lt;=ROWS(Table1[]), INDEX(Table1[SurveyNo], ROW()), INDEX(Table2[SurveyNo], ROW()-ROWS(Table1[])))</f>
        <v>#REF!</v>
      </c>
      <c r="B1791" s="23" t="e" cm="1">
        <f t="array" ref="B1791">IF(ROW()&lt;=ROWS(Table1[]), INDEX(Table1[Date], ROW()), INDEX(Table2[Date], ROW()-ROWS(Table1[])))</f>
        <v>#REF!</v>
      </c>
      <c r="C1791" t="e" cm="1">
        <f t="array" ref="C1791">IF(ROW()&lt;=ROWS(Table1[]), INDEX(Table1[SampleID], ROW()), INDEX(Table2[SampleID], ROW()-ROWS(Table1[])))</f>
        <v>#REF!</v>
      </c>
      <c r="D1791" t="e" cm="1">
        <f t="array" ref="D1791">IF(ROW()&lt;=ROWS(Table1[]), INDEX(Table1[Survey], ROW()), INDEX(Table2[Survey], ROW()-ROWS(Table1[])))</f>
        <v>#REF!</v>
      </c>
      <c r="E1791" t="e" cm="1">
        <f t="array" ref="E1791">IF(ROW()&lt;=ROWS(Table1[]), INDEX(Table1[Station Code], ROW()), INDEX(Table2[Station], ROW()-ROWS(Table1[])))</f>
        <v>#REF!</v>
      </c>
      <c r="F1791" t="e" cm="1">
        <f t="array" ref="F1791">IF(ROW()&lt;=ROWS(Table1[]), INDEX(Table1[Region], ROW()), INDEX(Table2[Region], ROW()-ROWS(Table1[])))</f>
        <v>#REF!</v>
      </c>
      <c r="G1791" t="e" cm="1">
        <f t="array" ref="G1791">IF(ROW()&lt;=ROWS(Table1[]), INDEX(Table1[Subregion], ROW()), INDEX(Table2[Subregion], ROW()-ROWS(Table1[])))</f>
        <v>#REF!</v>
      </c>
      <c r="H1791" t="e" cm="1">
        <f t="array" ref="H1791">IF(ROW()&lt;=ROWS(Table1[]), INDEX(Table1[Stratum], ROW()), INDEX(Table2[Stratum], ROW()-ROWS(Table1[])))</f>
        <v>#REF!</v>
      </c>
      <c r="I1791" t="e" cm="1">
        <f t="array" ref="I1791">IF(ROW()&lt;=ROWS(Table1[]), INDEX(Table1[Fork Length], ROW()), INDEX(Table2[Length], ROW()-ROWS(Table1[])))</f>
        <v>#REF!</v>
      </c>
      <c r="J1791" t="e" cm="1">
        <f t="array" ref="J1791">IF(ROW()&lt;=ROWS(Table1[]), INDEX(Table1[Catch], ROW()), INDEX(Table2[Frequency], ROW()-ROWS(Table1[])))</f>
        <v>#REF!</v>
      </c>
      <c r="K1791" t="e" cm="1">
        <f t="array" ref="K1791">IF(ROW()&lt;=ROWS(Table1[]), INDEX(Table1[Life Stage], ROW()), INDEX(Table2[Life Stage], ROW()-ROWS(Table1[])))</f>
        <v>#REF!</v>
      </c>
      <c r="L1791" s="50" t="e" cm="1">
        <f t="array" ref="L1791">IF(ROW()&lt;=ROWS(Table1[]), INDEX(Table1[SalvageSum], ROW()), INDEX(Table2[SalvageSum], ROW()-ROWS(Table1[])))</f>
        <v>#REF!</v>
      </c>
      <c r="M1791" s="50" t="e" cm="1">
        <f t="array" ref="M1791">IF(ROW()&lt;=ROWS(Table1[]), INDEX(Table1[ExpSalv], ROW()), INDEX(Table2[ExpSalv], ROW()-ROWS(Table1[])))</f>
        <v>#REF!</v>
      </c>
      <c r="N1791" t="e" cm="1">
        <f t="array" ref="N1791">IF(ROW()&lt;=ROWS(Table1[]), INDEX(Table1[Agency], ROW()), INDEX(Table2[Agency], ROW()-ROWS(Table1[])))</f>
        <v>#REF!</v>
      </c>
      <c r="O1791" t="e" cm="1">
        <f t="array" ref="O1791">IF(ROW()&lt;=ROWS(Table1[]), INDEX(Table1[Notes], ROW()), INDEX(Table2[Comments], ROW()-ROWS(Table1[])))</f>
        <v>#REF!</v>
      </c>
    </row>
    <row r="1792" spans="1:15" x14ac:dyDescent="0.25">
      <c r="A1792" t="e" cm="1">
        <f t="array" ref="A1792">IF(ROW()&lt;=ROWS(Table1[]), INDEX(Table1[SurveyNo], ROW()), INDEX(Table2[SurveyNo], ROW()-ROWS(Table1[])))</f>
        <v>#REF!</v>
      </c>
      <c r="B1792" s="23" t="e" cm="1">
        <f t="array" ref="B1792">IF(ROW()&lt;=ROWS(Table1[]), INDEX(Table1[Date], ROW()), INDEX(Table2[Date], ROW()-ROWS(Table1[])))</f>
        <v>#REF!</v>
      </c>
      <c r="C1792" t="e" cm="1">
        <f t="array" ref="C1792">IF(ROW()&lt;=ROWS(Table1[]), INDEX(Table1[SampleID], ROW()), INDEX(Table2[SampleID], ROW()-ROWS(Table1[])))</f>
        <v>#REF!</v>
      </c>
      <c r="D1792" t="e" cm="1">
        <f t="array" ref="D1792">IF(ROW()&lt;=ROWS(Table1[]), INDEX(Table1[Survey], ROW()), INDEX(Table2[Survey], ROW()-ROWS(Table1[])))</f>
        <v>#REF!</v>
      </c>
      <c r="E1792" t="e" cm="1">
        <f t="array" ref="E1792">IF(ROW()&lt;=ROWS(Table1[]), INDEX(Table1[Station Code], ROW()), INDEX(Table2[Station], ROW()-ROWS(Table1[])))</f>
        <v>#REF!</v>
      </c>
      <c r="F1792" t="e" cm="1">
        <f t="array" ref="F1792">IF(ROW()&lt;=ROWS(Table1[]), INDEX(Table1[Region], ROW()), INDEX(Table2[Region], ROW()-ROWS(Table1[])))</f>
        <v>#REF!</v>
      </c>
      <c r="G1792" t="e" cm="1">
        <f t="array" ref="G1792">IF(ROW()&lt;=ROWS(Table1[]), INDEX(Table1[Subregion], ROW()), INDEX(Table2[Subregion], ROW()-ROWS(Table1[])))</f>
        <v>#REF!</v>
      </c>
      <c r="H1792" t="e" cm="1">
        <f t="array" ref="H1792">IF(ROW()&lt;=ROWS(Table1[]), INDEX(Table1[Stratum], ROW()), INDEX(Table2[Stratum], ROW()-ROWS(Table1[])))</f>
        <v>#REF!</v>
      </c>
      <c r="I1792" t="e" cm="1">
        <f t="array" ref="I1792">IF(ROW()&lt;=ROWS(Table1[]), INDEX(Table1[Fork Length], ROW()), INDEX(Table2[Length], ROW()-ROWS(Table1[])))</f>
        <v>#REF!</v>
      </c>
      <c r="J1792" t="e" cm="1">
        <f t="array" ref="J1792">IF(ROW()&lt;=ROWS(Table1[]), INDEX(Table1[Catch], ROW()), INDEX(Table2[Frequency], ROW()-ROWS(Table1[])))</f>
        <v>#REF!</v>
      </c>
      <c r="K1792" t="e" cm="1">
        <f t="array" ref="K1792">IF(ROW()&lt;=ROWS(Table1[]), INDEX(Table1[Life Stage], ROW()), INDEX(Table2[Life Stage], ROW()-ROWS(Table1[])))</f>
        <v>#REF!</v>
      </c>
      <c r="L1792" s="50" t="e" cm="1">
        <f t="array" ref="L1792">IF(ROW()&lt;=ROWS(Table1[]), INDEX(Table1[SalvageSum], ROW()), INDEX(Table2[SalvageSum], ROW()-ROWS(Table1[])))</f>
        <v>#REF!</v>
      </c>
      <c r="M1792" s="50" t="e" cm="1">
        <f t="array" ref="M1792">IF(ROW()&lt;=ROWS(Table1[]), INDEX(Table1[ExpSalv], ROW()), INDEX(Table2[ExpSalv], ROW()-ROWS(Table1[])))</f>
        <v>#REF!</v>
      </c>
      <c r="N1792" t="e" cm="1">
        <f t="array" ref="N1792">IF(ROW()&lt;=ROWS(Table1[]), INDEX(Table1[Agency], ROW()), INDEX(Table2[Agency], ROW()-ROWS(Table1[])))</f>
        <v>#REF!</v>
      </c>
      <c r="O1792" t="e" cm="1">
        <f t="array" ref="O1792">IF(ROW()&lt;=ROWS(Table1[]), INDEX(Table1[Notes], ROW()), INDEX(Table2[Comments], ROW()-ROWS(Table1[])))</f>
        <v>#REF!</v>
      </c>
    </row>
    <row r="1793" spans="1:15" x14ac:dyDescent="0.25">
      <c r="A1793" t="e" cm="1">
        <f t="array" ref="A1793">IF(ROW()&lt;=ROWS(Table1[]), INDEX(Table1[SurveyNo], ROW()), INDEX(Table2[SurveyNo], ROW()-ROWS(Table1[])))</f>
        <v>#REF!</v>
      </c>
      <c r="B1793" s="23" t="e" cm="1">
        <f t="array" ref="B1793">IF(ROW()&lt;=ROWS(Table1[]), INDEX(Table1[Date], ROW()), INDEX(Table2[Date], ROW()-ROWS(Table1[])))</f>
        <v>#REF!</v>
      </c>
      <c r="C1793" t="e" cm="1">
        <f t="array" ref="C1793">IF(ROW()&lt;=ROWS(Table1[]), INDEX(Table1[SampleID], ROW()), INDEX(Table2[SampleID], ROW()-ROWS(Table1[])))</f>
        <v>#REF!</v>
      </c>
      <c r="D1793" t="e" cm="1">
        <f t="array" ref="D1793">IF(ROW()&lt;=ROWS(Table1[]), INDEX(Table1[Survey], ROW()), INDEX(Table2[Survey], ROW()-ROWS(Table1[])))</f>
        <v>#REF!</v>
      </c>
      <c r="E1793" t="e" cm="1">
        <f t="array" ref="E1793">IF(ROW()&lt;=ROWS(Table1[]), INDEX(Table1[Station Code], ROW()), INDEX(Table2[Station], ROW()-ROWS(Table1[])))</f>
        <v>#REF!</v>
      </c>
      <c r="F1793" t="e" cm="1">
        <f t="array" ref="F1793">IF(ROW()&lt;=ROWS(Table1[]), INDEX(Table1[Region], ROW()), INDEX(Table2[Region], ROW()-ROWS(Table1[])))</f>
        <v>#REF!</v>
      </c>
      <c r="G1793" t="e" cm="1">
        <f t="array" ref="G1793">IF(ROW()&lt;=ROWS(Table1[]), INDEX(Table1[Subregion], ROW()), INDEX(Table2[Subregion], ROW()-ROWS(Table1[])))</f>
        <v>#REF!</v>
      </c>
      <c r="H1793" t="e" cm="1">
        <f t="array" ref="H1793">IF(ROW()&lt;=ROWS(Table1[]), INDEX(Table1[Stratum], ROW()), INDEX(Table2[Stratum], ROW()-ROWS(Table1[])))</f>
        <v>#REF!</v>
      </c>
      <c r="I1793" t="e" cm="1">
        <f t="array" ref="I1793">IF(ROW()&lt;=ROWS(Table1[]), INDEX(Table1[Fork Length], ROW()), INDEX(Table2[Length], ROW()-ROWS(Table1[])))</f>
        <v>#REF!</v>
      </c>
      <c r="J1793" t="e" cm="1">
        <f t="array" ref="J1793">IF(ROW()&lt;=ROWS(Table1[]), INDEX(Table1[Catch], ROW()), INDEX(Table2[Frequency], ROW()-ROWS(Table1[])))</f>
        <v>#REF!</v>
      </c>
      <c r="K1793" t="e" cm="1">
        <f t="array" ref="K1793">IF(ROW()&lt;=ROWS(Table1[]), INDEX(Table1[Life Stage], ROW()), INDEX(Table2[Life Stage], ROW()-ROWS(Table1[])))</f>
        <v>#REF!</v>
      </c>
      <c r="L1793" s="50" t="e" cm="1">
        <f t="array" ref="L1793">IF(ROW()&lt;=ROWS(Table1[]), INDEX(Table1[SalvageSum], ROW()), INDEX(Table2[SalvageSum], ROW()-ROWS(Table1[])))</f>
        <v>#REF!</v>
      </c>
      <c r="M1793" s="50" t="e" cm="1">
        <f t="array" ref="M1793">IF(ROW()&lt;=ROWS(Table1[]), INDEX(Table1[ExpSalv], ROW()), INDEX(Table2[ExpSalv], ROW()-ROWS(Table1[])))</f>
        <v>#REF!</v>
      </c>
      <c r="N1793" t="e" cm="1">
        <f t="array" ref="N1793">IF(ROW()&lt;=ROWS(Table1[]), INDEX(Table1[Agency], ROW()), INDEX(Table2[Agency], ROW()-ROWS(Table1[])))</f>
        <v>#REF!</v>
      </c>
      <c r="O1793" t="e" cm="1">
        <f t="array" ref="O1793">IF(ROW()&lt;=ROWS(Table1[]), INDEX(Table1[Notes], ROW()), INDEX(Table2[Comments], ROW()-ROWS(Table1[])))</f>
        <v>#REF!</v>
      </c>
    </row>
    <row r="1794" spans="1:15" x14ac:dyDescent="0.25">
      <c r="A1794" t="e" cm="1">
        <f t="array" ref="A1794">IF(ROW()&lt;=ROWS(Table1[]), INDEX(Table1[SurveyNo], ROW()), INDEX(Table2[SurveyNo], ROW()-ROWS(Table1[])))</f>
        <v>#REF!</v>
      </c>
      <c r="B1794" s="23" t="e" cm="1">
        <f t="array" ref="B1794">IF(ROW()&lt;=ROWS(Table1[]), INDEX(Table1[Date], ROW()), INDEX(Table2[Date], ROW()-ROWS(Table1[])))</f>
        <v>#REF!</v>
      </c>
      <c r="C1794" t="e" cm="1">
        <f t="array" ref="C1794">IF(ROW()&lt;=ROWS(Table1[]), INDEX(Table1[SampleID], ROW()), INDEX(Table2[SampleID], ROW()-ROWS(Table1[])))</f>
        <v>#REF!</v>
      </c>
      <c r="D1794" t="e" cm="1">
        <f t="array" ref="D1794">IF(ROW()&lt;=ROWS(Table1[]), INDEX(Table1[Survey], ROW()), INDEX(Table2[Survey], ROW()-ROWS(Table1[])))</f>
        <v>#REF!</v>
      </c>
      <c r="E1794" t="e" cm="1">
        <f t="array" ref="E1794">IF(ROW()&lt;=ROWS(Table1[]), INDEX(Table1[Station Code], ROW()), INDEX(Table2[Station], ROW()-ROWS(Table1[])))</f>
        <v>#REF!</v>
      </c>
      <c r="F1794" t="e" cm="1">
        <f t="array" ref="F1794">IF(ROW()&lt;=ROWS(Table1[]), INDEX(Table1[Region], ROW()), INDEX(Table2[Region], ROW()-ROWS(Table1[])))</f>
        <v>#REF!</v>
      </c>
      <c r="G1794" t="e" cm="1">
        <f t="array" ref="G1794">IF(ROW()&lt;=ROWS(Table1[]), INDEX(Table1[Subregion], ROW()), INDEX(Table2[Subregion], ROW()-ROWS(Table1[])))</f>
        <v>#REF!</v>
      </c>
      <c r="H1794" t="e" cm="1">
        <f t="array" ref="H1794">IF(ROW()&lt;=ROWS(Table1[]), INDEX(Table1[Stratum], ROW()), INDEX(Table2[Stratum], ROW()-ROWS(Table1[])))</f>
        <v>#REF!</v>
      </c>
      <c r="I1794" t="e" cm="1">
        <f t="array" ref="I1794">IF(ROW()&lt;=ROWS(Table1[]), INDEX(Table1[Fork Length], ROW()), INDEX(Table2[Length], ROW()-ROWS(Table1[])))</f>
        <v>#REF!</v>
      </c>
      <c r="J1794" t="e" cm="1">
        <f t="array" ref="J1794">IF(ROW()&lt;=ROWS(Table1[]), INDEX(Table1[Catch], ROW()), INDEX(Table2[Frequency], ROW()-ROWS(Table1[])))</f>
        <v>#REF!</v>
      </c>
      <c r="K1794" t="e" cm="1">
        <f t="array" ref="K1794">IF(ROW()&lt;=ROWS(Table1[]), INDEX(Table1[Life Stage], ROW()), INDEX(Table2[Life Stage], ROW()-ROWS(Table1[])))</f>
        <v>#REF!</v>
      </c>
      <c r="L1794" s="50" t="e" cm="1">
        <f t="array" ref="L1794">IF(ROW()&lt;=ROWS(Table1[]), INDEX(Table1[SalvageSum], ROW()), INDEX(Table2[SalvageSum], ROW()-ROWS(Table1[])))</f>
        <v>#REF!</v>
      </c>
      <c r="M1794" s="50" t="e" cm="1">
        <f t="array" ref="M1794">IF(ROW()&lt;=ROWS(Table1[]), INDEX(Table1[ExpSalv], ROW()), INDEX(Table2[ExpSalv], ROW()-ROWS(Table1[])))</f>
        <v>#REF!</v>
      </c>
      <c r="N1794" t="e" cm="1">
        <f t="array" ref="N1794">IF(ROW()&lt;=ROWS(Table1[]), INDEX(Table1[Agency], ROW()), INDEX(Table2[Agency], ROW()-ROWS(Table1[])))</f>
        <v>#REF!</v>
      </c>
      <c r="O1794" t="e" cm="1">
        <f t="array" ref="O1794">IF(ROW()&lt;=ROWS(Table1[]), INDEX(Table1[Notes], ROW()), INDEX(Table2[Comments], ROW()-ROWS(Table1[])))</f>
        <v>#REF!</v>
      </c>
    </row>
    <row r="1795" spans="1:15" x14ac:dyDescent="0.25">
      <c r="A1795" t="e" cm="1">
        <f t="array" ref="A1795">IF(ROW()&lt;=ROWS(Table1[]), INDEX(Table1[SurveyNo], ROW()), INDEX(Table2[SurveyNo], ROW()-ROWS(Table1[])))</f>
        <v>#REF!</v>
      </c>
      <c r="B1795" s="23" t="e" cm="1">
        <f t="array" ref="B1795">IF(ROW()&lt;=ROWS(Table1[]), INDEX(Table1[Date], ROW()), INDEX(Table2[Date], ROW()-ROWS(Table1[])))</f>
        <v>#REF!</v>
      </c>
      <c r="C1795" t="e" cm="1">
        <f t="array" ref="C1795">IF(ROW()&lt;=ROWS(Table1[]), INDEX(Table1[SampleID], ROW()), INDEX(Table2[SampleID], ROW()-ROWS(Table1[])))</f>
        <v>#REF!</v>
      </c>
      <c r="D1795" t="e" cm="1">
        <f t="array" ref="D1795">IF(ROW()&lt;=ROWS(Table1[]), INDEX(Table1[Survey], ROW()), INDEX(Table2[Survey], ROW()-ROWS(Table1[])))</f>
        <v>#REF!</v>
      </c>
      <c r="E1795" t="e" cm="1">
        <f t="array" ref="E1795">IF(ROW()&lt;=ROWS(Table1[]), INDEX(Table1[Station Code], ROW()), INDEX(Table2[Station], ROW()-ROWS(Table1[])))</f>
        <v>#REF!</v>
      </c>
      <c r="F1795" t="e" cm="1">
        <f t="array" ref="F1795">IF(ROW()&lt;=ROWS(Table1[]), INDEX(Table1[Region], ROW()), INDEX(Table2[Region], ROW()-ROWS(Table1[])))</f>
        <v>#REF!</v>
      </c>
      <c r="G1795" t="e" cm="1">
        <f t="array" ref="G1795">IF(ROW()&lt;=ROWS(Table1[]), INDEX(Table1[Subregion], ROW()), INDEX(Table2[Subregion], ROW()-ROWS(Table1[])))</f>
        <v>#REF!</v>
      </c>
      <c r="H1795" t="e" cm="1">
        <f t="array" ref="H1795">IF(ROW()&lt;=ROWS(Table1[]), INDEX(Table1[Stratum], ROW()), INDEX(Table2[Stratum], ROW()-ROWS(Table1[])))</f>
        <v>#REF!</v>
      </c>
      <c r="I1795" t="e" cm="1">
        <f t="array" ref="I1795">IF(ROW()&lt;=ROWS(Table1[]), INDEX(Table1[Fork Length], ROW()), INDEX(Table2[Length], ROW()-ROWS(Table1[])))</f>
        <v>#REF!</v>
      </c>
      <c r="J1795" t="e" cm="1">
        <f t="array" ref="J1795">IF(ROW()&lt;=ROWS(Table1[]), INDEX(Table1[Catch], ROW()), INDEX(Table2[Frequency], ROW()-ROWS(Table1[])))</f>
        <v>#REF!</v>
      </c>
      <c r="K1795" t="e" cm="1">
        <f t="array" ref="K1795">IF(ROW()&lt;=ROWS(Table1[]), INDEX(Table1[Life Stage], ROW()), INDEX(Table2[Life Stage], ROW()-ROWS(Table1[])))</f>
        <v>#REF!</v>
      </c>
      <c r="L1795" s="50" t="e" cm="1">
        <f t="array" ref="L1795">IF(ROW()&lt;=ROWS(Table1[]), INDEX(Table1[SalvageSum], ROW()), INDEX(Table2[SalvageSum], ROW()-ROWS(Table1[])))</f>
        <v>#REF!</v>
      </c>
      <c r="M1795" s="50" t="e" cm="1">
        <f t="array" ref="M1795">IF(ROW()&lt;=ROWS(Table1[]), INDEX(Table1[ExpSalv], ROW()), INDEX(Table2[ExpSalv], ROW()-ROWS(Table1[])))</f>
        <v>#REF!</v>
      </c>
      <c r="N1795" t="e" cm="1">
        <f t="array" ref="N1795">IF(ROW()&lt;=ROWS(Table1[]), INDEX(Table1[Agency], ROW()), INDEX(Table2[Agency], ROW()-ROWS(Table1[])))</f>
        <v>#REF!</v>
      </c>
      <c r="O1795" t="e" cm="1">
        <f t="array" ref="O1795">IF(ROW()&lt;=ROWS(Table1[]), INDEX(Table1[Notes], ROW()), INDEX(Table2[Comments], ROW()-ROWS(Table1[])))</f>
        <v>#REF!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4BD8-F3E1-46E7-B56D-E62FCF088456}">
  <sheetPr>
    <tabColor rgb="FF45BB83"/>
  </sheetPr>
  <dimension ref="A1:V569"/>
  <sheetViews>
    <sheetView topLeftCell="E1" workbookViewId="0">
      <pane ySplit="1" topLeftCell="A488" activePane="bottomLeft" state="frozen"/>
      <selection pane="bottomLeft" activeCell="R510" sqref="R510"/>
    </sheetView>
  </sheetViews>
  <sheetFormatPr defaultRowHeight="15" x14ac:dyDescent="0.25"/>
  <cols>
    <col min="1" max="1" width="9.42578125" bestFit="1" customWidth="1"/>
    <col min="2" max="2" width="9.42578125" customWidth="1"/>
    <col min="3" max="3" width="9.42578125" bestFit="1" customWidth="1"/>
    <col min="4" max="4" width="9.42578125" customWidth="1"/>
    <col min="5" max="5" width="16.5703125" customWidth="1"/>
    <col min="6" max="6" width="16.85546875" customWidth="1"/>
    <col min="7" max="7" width="13.5703125" customWidth="1"/>
    <col min="8" max="8" width="15.5703125" customWidth="1"/>
    <col min="9" max="9" width="13.5703125" customWidth="1"/>
    <col min="10" max="10" width="9.42578125" bestFit="1" customWidth="1"/>
    <col min="11" max="11" width="10.85546875" customWidth="1"/>
    <col min="12" max="12" width="13.140625" customWidth="1"/>
    <col min="13" max="13" width="13.42578125" customWidth="1"/>
    <col min="14" max="14" width="14.7109375" customWidth="1"/>
    <col min="15" max="15" width="18.85546875" customWidth="1"/>
    <col min="16" max="16" width="11.28515625" bestFit="1" customWidth="1"/>
    <col min="18" max="18" width="20.28515625" bestFit="1" customWidth="1"/>
    <col min="19" max="19" width="26.85546875" bestFit="1" customWidth="1"/>
  </cols>
  <sheetData>
    <row r="1" spans="1:19" x14ac:dyDescent="0.25">
      <c r="A1" t="s">
        <v>213</v>
      </c>
      <c r="B1" t="s">
        <v>60</v>
      </c>
      <c r="C1" t="s">
        <v>257</v>
      </c>
      <c r="D1" t="s">
        <v>214</v>
      </c>
      <c r="E1" t="s">
        <v>1</v>
      </c>
      <c r="F1" t="s">
        <v>258</v>
      </c>
      <c r="G1" t="s">
        <v>259</v>
      </c>
      <c r="H1" t="s">
        <v>260</v>
      </c>
      <c r="I1" t="s">
        <v>261</v>
      </c>
      <c r="J1" t="s">
        <v>6</v>
      </c>
      <c r="K1" t="s">
        <v>262</v>
      </c>
      <c r="L1" t="s">
        <v>263</v>
      </c>
      <c r="M1" t="s">
        <v>264</v>
      </c>
      <c r="N1" t="s">
        <v>265</v>
      </c>
      <c r="O1" t="s">
        <v>266</v>
      </c>
      <c r="P1" t="s">
        <v>2</v>
      </c>
      <c r="Q1" t="s">
        <v>267</v>
      </c>
      <c r="R1" t="s">
        <v>268</v>
      </c>
      <c r="S1" t="s">
        <v>221</v>
      </c>
    </row>
    <row r="2" spans="1:19" x14ac:dyDescent="0.25">
      <c r="A2">
        <v>2025</v>
      </c>
      <c r="B2" t="s">
        <v>269</v>
      </c>
      <c r="C2">
        <v>12</v>
      </c>
      <c r="D2">
        <v>809</v>
      </c>
      <c r="E2" s="77">
        <v>45628</v>
      </c>
      <c r="F2">
        <v>17.7</v>
      </c>
      <c r="G2">
        <v>39</v>
      </c>
      <c r="H2" t="s">
        <v>270</v>
      </c>
      <c r="I2" t="s">
        <v>271</v>
      </c>
      <c r="J2">
        <v>1</v>
      </c>
      <c r="K2" t="s">
        <v>272</v>
      </c>
      <c r="L2">
        <v>6</v>
      </c>
      <c r="M2">
        <v>6</v>
      </c>
      <c r="N2">
        <v>6</v>
      </c>
      <c r="O2">
        <v>0</v>
      </c>
      <c r="P2" t="str">
        <f>VLOOKUP(Table3[[#This Row],[Station]],'Station-Crosswalk'!$A$1:$F$147,6,FALSE)</f>
        <v>South</v>
      </c>
      <c r="Q2" t="str">
        <f>IF(OR(Table3[[#This Row],[Station]]=809,Table3[[#This Row],[Station]]=812), "Y", "N")</f>
        <v>Y</v>
      </c>
      <c r="R2" t="str">
        <f>VLOOKUP(Table3[[#This Row],[Station]],'Station-Crosswalk'!$A$1:$G$147,7,FALSE)</f>
        <v>Central &amp; South Delta</v>
      </c>
    </row>
    <row r="3" spans="1:19" x14ac:dyDescent="0.25">
      <c r="A3">
        <v>2025</v>
      </c>
      <c r="B3" t="s">
        <v>269</v>
      </c>
      <c r="C3">
        <v>12</v>
      </c>
      <c r="D3">
        <v>812</v>
      </c>
      <c r="E3" s="77">
        <v>45628</v>
      </c>
      <c r="F3">
        <v>17.899999999999999</v>
      </c>
      <c r="G3">
        <v>41</v>
      </c>
      <c r="H3" t="s">
        <v>270</v>
      </c>
      <c r="I3" t="s">
        <v>271</v>
      </c>
      <c r="J3">
        <v>1</v>
      </c>
      <c r="K3" t="s">
        <v>272</v>
      </c>
      <c r="L3">
        <v>6</v>
      </c>
      <c r="M3">
        <v>6</v>
      </c>
      <c r="N3">
        <v>6</v>
      </c>
      <c r="O3">
        <v>1</v>
      </c>
      <c r="P3" t="str">
        <f>VLOOKUP(Table3[[#This Row],[Station]],'Station-Crosswalk'!$A$1:$F$147,6,FALSE)</f>
        <v>South</v>
      </c>
      <c r="Q3" t="str">
        <f>IF(OR(Table3[[#This Row],[Station]]=809,Table3[[#This Row],[Station]]=812), "Y", "N")</f>
        <v>Y</v>
      </c>
      <c r="R3" t="str">
        <f>VLOOKUP(Table3[[#This Row],[Station]],'Station-Crosswalk'!$A$1:$G$147,7,FALSE)</f>
        <v>Central &amp; South Delta</v>
      </c>
    </row>
    <row r="4" spans="1:19" x14ac:dyDescent="0.25">
      <c r="A4">
        <v>2025</v>
      </c>
      <c r="B4" t="s">
        <v>269</v>
      </c>
      <c r="C4">
        <v>12</v>
      </c>
      <c r="D4">
        <v>902</v>
      </c>
      <c r="E4" s="77">
        <v>45628</v>
      </c>
      <c r="F4">
        <v>4.9000000000000004</v>
      </c>
      <c r="G4">
        <v>99</v>
      </c>
      <c r="H4" t="s">
        <v>270</v>
      </c>
      <c r="I4" t="s">
        <v>271</v>
      </c>
      <c r="J4">
        <v>1</v>
      </c>
      <c r="K4" t="s">
        <v>272</v>
      </c>
      <c r="L4">
        <v>7</v>
      </c>
      <c r="M4">
        <v>7</v>
      </c>
      <c r="N4">
        <v>7</v>
      </c>
      <c r="O4">
        <v>0</v>
      </c>
      <c r="P4" t="str">
        <f>VLOOKUP(Table3[[#This Row],[Station]],'Station-Crosswalk'!$A$1:$F$147,6,FALSE)</f>
        <v>South</v>
      </c>
      <c r="Q4" t="str">
        <f>IF(OR(Table3[[#This Row],[Station]]=809,Table3[[#This Row],[Station]]=812), "Y", "N")</f>
        <v>N</v>
      </c>
      <c r="R4" t="str">
        <f>VLOOKUP(Table3[[#This Row],[Station]],'Station-Crosswalk'!$A$1:$G$147,7,FALSE)</f>
        <v>Central &amp; South Delta</v>
      </c>
    </row>
    <row r="5" spans="1:19" x14ac:dyDescent="0.25">
      <c r="A5" s="10">
        <v>2025</v>
      </c>
      <c r="B5" t="s">
        <v>269</v>
      </c>
      <c r="C5" s="71">
        <v>12</v>
      </c>
      <c r="D5" s="10">
        <v>404</v>
      </c>
      <c r="E5" s="72">
        <v>45628</v>
      </c>
      <c r="F5" s="71">
        <v>7.3</v>
      </c>
      <c r="G5" s="71">
        <v>12</v>
      </c>
      <c r="H5" s="71" t="s">
        <v>270</v>
      </c>
      <c r="I5" t="s">
        <v>271</v>
      </c>
      <c r="J5" s="71">
        <v>1</v>
      </c>
      <c r="K5" s="10" t="s">
        <v>272</v>
      </c>
      <c r="L5" s="71">
        <v>59</v>
      </c>
      <c r="M5" s="71">
        <v>59</v>
      </c>
      <c r="N5" s="71">
        <v>59</v>
      </c>
      <c r="O5" s="71">
        <v>0</v>
      </c>
      <c r="P5" s="52" t="s">
        <v>68</v>
      </c>
      <c r="Q5" t="str">
        <f>IF(OR(Table3[[#This Row],[Station]]=809,Table3[[#This Row],[Station]]=812), "Y", "N")</f>
        <v>N</v>
      </c>
      <c r="R5" t="str">
        <f>VLOOKUP(Table3[[#This Row],[Station]],'Station-Crosswalk'!$A$1:$G$147,7,FALSE)</f>
        <v>Carquinez Strait</v>
      </c>
    </row>
    <row r="6" spans="1:19" x14ac:dyDescent="0.25">
      <c r="A6" s="10">
        <v>2025</v>
      </c>
      <c r="B6" t="s">
        <v>269</v>
      </c>
      <c r="C6" s="71">
        <v>12</v>
      </c>
      <c r="D6" s="71">
        <v>411</v>
      </c>
      <c r="E6" s="72">
        <v>45631</v>
      </c>
      <c r="F6" s="71">
        <v>14.2</v>
      </c>
      <c r="G6" s="71">
        <v>38</v>
      </c>
      <c r="H6" s="71" t="s">
        <v>270</v>
      </c>
      <c r="I6" t="s">
        <v>271</v>
      </c>
      <c r="J6" s="71">
        <v>1</v>
      </c>
      <c r="K6" s="71" t="s">
        <v>272</v>
      </c>
      <c r="L6" s="71">
        <v>8</v>
      </c>
      <c r="M6" s="71">
        <v>8</v>
      </c>
      <c r="N6" s="71">
        <v>8</v>
      </c>
      <c r="O6" s="71">
        <v>1</v>
      </c>
      <c r="P6" s="73" t="s">
        <v>68</v>
      </c>
      <c r="Q6" t="str">
        <f>IF(OR(Table3[[#This Row],[Station]]=809,Table3[[#This Row],[Station]]=812), "Y", "N")</f>
        <v>N</v>
      </c>
      <c r="R6" t="str">
        <f>VLOOKUP(Table3[[#This Row],[Station]],'Station-Crosswalk'!$A$1:$G$147,7,FALSE)</f>
        <v>Suisun Bay &amp; Marsh</v>
      </c>
    </row>
    <row r="7" spans="1:19" x14ac:dyDescent="0.25">
      <c r="A7" s="10">
        <v>2025</v>
      </c>
      <c r="B7" t="s">
        <v>269</v>
      </c>
      <c r="C7" s="71">
        <v>12</v>
      </c>
      <c r="D7" s="71">
        <v>418</v>
      </c>
      <c r="E7" s="72">
        <v>45630</v>
      </c>
      <c r="F7" s="71">
        <v>15.5</v>
      </c>
      <c r="G7" s="71">
        <v>42</v>
      </c>
      <c r="H7" s="71" t="s">
        <v>270</v>
      </c>
      <c r="I7" t="s">
        <v>271</v>
      </c>
      <c r="J7" s="71">
        <v>1</v>
      </c>
      <c r="K7" s="71" t="s">
        <v>272</v>
      </c>
      <c r="L7" s="71">
        <v>8</v>
      </c>
      <c r="M7" s="71">
        <v>8</v>
      </c>
      <c r="N7" s="71">
        <v>8</v>
      </c>
      <c r="O7" s="71">
        <v>1</v>
      </c>
      <c r="P7" s="73" t="s">
        <v>68</v>
      </c>
      <c r="Q7" t="str">
        <f>IF(OR(Table3[[#This Row],[Station]]=809,Table3[[#This Row],[Station]]=812), "Y", "N")</f>
        <v>N</v>
      </c>
      <c r="R7" t="str">
        <f>VLOOKUP(Table3[[#This Row],[Station]],'Station-Crosswalk'!$A$1:$G$147,7,FALSE)</f>
        <v>Suisun Bay &amp; Marsh</v>
      </c>
    </row>
    <row r="8" spans="1:19" x14ac:dyDescent="0.25">
      <c r="A8" s="10">
        <v>2025</v>
      </c>
      <c r="B8" t="s">
        <v>269</v>
      </c>
      <c r="C8" s="71">
        <v>12</v>
      </c>
      <c r="D8" s="71">
        <v>501</v>
      </c>
      <c r="E8" s="72">
        <v>45631</v>
      </c>
      <c r="F8" s="71">
        <v>22.1</v>
      </c>
      <c r="G8" s="71">
        <v>32</v>
      </c>
      <c r="H8" s="71" t="s">
        <v>270</v>
      </c>
      <c r="I8" t="s">
        <v>271</v>
      </c>
      <c r="J8" s="71">
        <v>1</v>
      </c>
      <c r="K8" s="71" t="s">
        <v>272</v>
      </c>
      <c r="L8" s="71">
        <v>8</v>
      </c>
      <c r="M8" s="71">
        <v>8</v>
      </c>
      <c r="N8" s="71">
        <v>8</v>
      </c>
      <c r="O8" s="71">
        <v>1</v>
      </c>
      <c r="P8" s="52" t="s">
        <v>13</v>
      </c>
      <c r="Q8" t="str">
        <f>IF(OR(Table3[[#This Row],[Station]]=809,Table3[[#This Row],[Station]]=812), "Y", "N")</f>
        <v>N</v>
      </c>
      <c r="R8" t="str">
        <f>VLOOKUP(Table3[[#This Row],[Station]],'Station-Crosswalk'!$A$1:$G$147,7,FALSE)</f>
        <v>Suisun Bay &amp; Marsh</v>
      </c>
    </row>
    <row r="9" spans="1:19" x14ac:dyDescent="0.25">
      <c r="A9" s="10">
        <v>2025</v>
      </c>
      <c r="B9" t="s">
        <v>269</v>
      </c>
      <c r="C9" s="71">
        <v>12</v>
      </c>
      <c r="D9" s="71">
        <v>508</v>
      </c>
      <c r="E9" s="72">
        <v>45631</v>
      </c>
      <c r="F9" s="71">
        <v>29.5</v>
      </c>
      <c r="G9" s="71">
        <v>26</v>
      </c>
      <c r="H9" s="71" t="s">
        <v>270</v>
      </c>
      <c r="I9" t="s">
        <v>271</v>
      </c>
      <c r="J9" s="71">
        <v>2</v>
      </c>
      <c r="K9" s="71" t="s">
        <v>272</v>
      </c>
      <c r="L9" s="71">
        <v>5</v>
      </c>
      <c r="M9" s="71">
        <v>6</v>
      </c>
      <c r="N9" s="71">
        <v>5.5</v>
      </c>
      <c r="O9" s="71">
        <v>2</v>
      </c>
      <c r="P9" s="52" t="s">
        <v>13</v>
      </c>
      <c r="Q9" t="str">
        <f>IF(OR(Table3[[#This Row],[Station]]=809,Table3[[#This Row],[Station]]=812), "Y", "N")</f>
        <v>N</v>
      </c>
      <c r="R9" t="str">
        <f>VLOOKUP(Table3[[#This Row],[Station]],'Station-Crosswalk'!$A$1:$G$147,7,FALSE)</f>
        <v>Confluence</v>
      </c>
    </row>
    <row r="10" spans="1:19" x14ac:dyDescent="0.25">
      <c r="A10" s="10">
        <v>2025</v>
      </c>
      <c r="B10" t="s">
        <v>269</v>
      </c>
      <c r="C10" s="71">
        <v>12</v>
      </c>
      <c r="D10" s="71">
        <v>513</v>
      </c>
      <c r="E10" s="72">
        <v>45629</v>
      </c>
      <c r="F10" s="71">
        <v>27.5</v>
      </c>
      <c r="G10" s="71">
        <v>33</v>
      </c>
      <c r="H10" s="71" t="s">
        <v>270</v>
      </c>
      <c r="I10" t="s">
        <v>271</v>
      </c>
      <c r="J10" s="71">
        <v>1</v>
      </c>
      <c r="K10" s="71" t="s">
        <v>272</v>
      </c>
      <c r="L10" s="71">
        <v>7</v>
      </c>
      <c r="M10" s="71">
        <v>7</v>
      </c>
      <c r="N10" s="71">
        <v>7</v>
      </c>
      <c r="O10" s="71">
        <v>0</v>
      </c>
      <c r="P10" s="52" t="s">
        <v>13</v>
      </c>
      <c r="Q10" t="str">
        <f>IF(OR(Table3[[#This Row],[Station]]=809,Table3[[#This Row],[Station]]=812), "Y", "N")</f>
        <v>N</v>
      </c>
      <c r="R10" t="str">
        <f>VLOOKUP(Table3[[#This Row],[Station]],'Station-Crosswalk'!$A$1:$G$147,7,FALSE)</f>
        <v>Confluence</v>
      </c>
    </row>
    <row r="11" spans="1:19" x14ac:dyDescent="0.25">
      <c r="A11" s="10">
        <v>2025</v>
      </c>
      <c r="B11" t="s">
        <v>269</v>
      </c>
      <c r="C11" s="71">
        <v>12</v>
      </c>
      <c r="D11" s="71">
        <v>519</v>
      </c>
      <c r="E11" s="72">
        <v>45631</v>
      </c>
      <c r="F11" s="71">
        <v>28.2</v>
      </c>
      <c r="G11" s="71">
        <v>29</v>
      </c>
      <c r="H11" s="71" t="s">
        <v>270</v>
      </c>
      <c r="I11" t="s">
        <v>271</v>
      </c>
      <c r="J11" s="71">
        <v>1</v>
      </c>
      <c r="K11" s="71" t="s">
        <v>272</v>
      </c>
      <c r="L11" s="71">
        <v>7</v>
      </c>
      <c r="M11" s="71">
        <v>7</v>
      </c>
      <c r="N11" s="71">
        <v>7</v>
      </c>
      <c r="O11" s="71">
        <v>1</v>
      </c>
      <c r="P11" s="52" t="s">
        <v>13</v>
      </c>
      <c r="Q11" t="str">
        <f>IF(OR(Table3[[#This Row],[Station]]=809,Table3[[#This Row],[Station]]=812), "Y", "N")</f>
        <v>N</v>
      </c>
      <c r="R11" t="str">
        <f>VLOOKUP(Table3[[#This Row],[Station]],'Station-Crosswalk'!$A$1:$G$147,7,FALSE)</f>
        <v>Suisun Bay &amp; Marsh</v>
      </c>
    </row>
    <row r="12" spans="1:19" x14ac:dyDescent="0.25">
      <c r="A12" s="10">
        <v>2025</v>
      </c>
      <c r="B12" t="s">
        <v>269</v>
      </c>
      <c r="C12" s="71">
        <v>12</v>
      </c>
      <c r="D12" s="71">
        <v>520</v>
      </c>
      <c r="E12" s="72">
        <v>45629</v>
      </c>
      <c r="F12" s="71">
        <v>34.700000000000003</v>
      </c>
      <c r="G12" s="71">
        <v>29</v>
      </c>
      <c r="H12" s="71" t="s">
        <v>270</v>
      </c>
      <c r="I12" t="s">
        <v>271</v>
      </c>
      <c r="J12" s="71">
        <v>1</v>
      </c>
      <c r="K12" s="71" t="s">
        <v>272</v>
      </c>
      <c r="L12" s="71">
        <v>8</v>
      </c>
      <c r="M12" s="71">
        <v>8</v>
      </c>
      <c r="N12" s="71">
        <v>8</v>
      </c>
      <c r="O12" s="71">
        <v>1</v>
      </c>
      <c r="P12" s="52" t="s">
        <v>13</v>
      </c>
      <c r="Q12" t="str">
        <f>IF(OR(Table3[[#This Row],[Station]]=809,Table3[[#This Row],[Station]]=812), "Y", "N")</f>
        <v>N</v>
      </c>
      <c r="R12" t="str">
        <f>VLOOKUP(Table3[[#This Row],[Station]],'Station-Crosswalk'!$A$1:$G$147,7,FALSE)</f>
        <v>Confluence</v>
      </c>
    </row>
    <row r="13" spans="1:19" x14ac:dyDescent="0.25">
      <c r="A13" s="10">
        <v>2025</v>
      </c>
      <c r="B13" t="s">
        <v>269</v>
      </c>
      <c r="C13" s="71">
        <v>12</v>
      </c>
      <c r="D13" s="71">
        <v>602</v>
      </c>
      <c r="E13" s="72">
        <v>45630</v>
      </c>
      <c r="F13" s="71">
        <v>26</v>
      </c>
      <c r="G13" s="71">
        <v>27</v>
      </c>
      <c r="H13" s="71" t="s">
        <v>270</v>
      </c>
      <c r="I13" t="s">
        <v>271</v>
      </c>
      <c r="J13" s="71">
        <v>1</v>
      </c>
      <c r="K13" s="71" t="s">
        <v>272</v>
      </c>
      <c r="L13" s="71">
        <v>8</v>
      </c>
      <c r="M13" s="71">
        <v>8</v>
      </c>
      <c r="N13" s="71">
        <v>8</v>
      </c>
      <c r="O13" s="71">
        <v>1</v>
      </c>
      <c r="P13" s="52" t="s">
        <v>13</v>
      </c>
      <c r="Q13" t="str">
        <f>IF(OR(Table3[[#This Row],[Station]]=809,Table3[[#This Row],[Station]]=812), "Y", "N")</f>
        <v>N</v>
      </c>
      <c r="R13" t="str">
        <f>VLOOKUP(Table3[[#This Row],[Station]],'Station-Crosswalk'!$A$1:$G$147,7,FALSE)</f>
        <v>Suisun Bay &amp; Marsh</v>
      </c>
    </row>
    <row r="14" spans="1:19" x14ac:dyDescent="0.25">
      <c r="A14">
        <v>2025</v>
      </c>
      <c r="B14" t="s">
        <v>269</v>
      </c>
      <c r="C14">
        <v>13</v>
      </c>
      <c r="D14">
        <v>418</v>
      </c>
      <c r="E14" s="77">
        <v>45644</v>
      </c>
      <c r="F14">
        <v>29.8</v>
      </c>
      <c r="G14">
        <v>31</v>
      </c>
      <c r="H14" t="s">
        <v>270</v>
      </c>
      <c r="I14" t="s">
        <v>271</v>
      </c>
      <c r="J14">
        <v>10</v>
      </c>
      <c r="K14" t="s">
        <v>272</v>
      </c>
      <c r="L14">
        <v>6</v>
      </c>
      <c r="M14">
        <v>9</v>
      </c>
      <c r="N14">
        <v>7.3</v>
      </c>
      <c r="O14">
        <v>8</v>
      </c>
      <c r="P14" t="str">
        <f>VLOOKUP(Table3[[#This Row],[Station]],'Station-Crosswalk'!$A$1:$F$147,6,FALSE)</f>
        <v>Far West</v>
      </c>
      <c r="Q14" t="str">
        <f>IF(OR(Table3[[#This Row],[Station]]=809,Table3[[#This Row],[Station]]=812), "Y", "N")</f>
        <v>N</v>
      </c>
      <c r="R14" t="str">
        <f>VLOOKUP(Table3[[#This Row],[Station]],'Station-Crosswalk'!$A$1:$G$147,7,FALSE)</f>
        <v>Suisun Bay &amp; Marsh</v>
      </c>
    </row>
    <row r="15" spans="1:19" x14ac:dyDescent="0.25">
      <c r="A15">
        <v>2025</v>
      </c>
      <c r="B15" t="s">
        <v>269</v>
      </c>
      <c r="C15">
        <v>13</v>
      </c>
      <c r="D15">
        <v>501</v>
      </c>
      <c r="E15" s="77">
        <v>45644</v>
      </c>
      <c r="F15">
        <v>17.399999999999999</v>
      </c>
      <c r="G15">
        <v>40</v>
      </c>
      <c r="H15" t="s">
        <v>270</v>
      </c>
      <c r="I15" t="s">
        <v>271</v>
      </c>
      <c r="J15">
        <v>1</v>
      </c>
      <c r="K15" t="s">
        <v>272</v>
      </c>
      <c r="L15">
        <v>9</v>
      </c>
      <c r="M15">
        <v>9</v>
      </c>
      <c r="N15">
        <v>9</v>
      </c>
      <c r="O15">
        <v>1</v>
      </c>
      <c r="P15" t="str">
        <f>VLOOKUP(Table3[[#This Row],[Station]],'Station-Crosswalk'!$A$1:$F$147,6,FALSE)</f>
        <v>West</v>
      </c>
      <c r="Q15" t="str">
        <f>IF(OR(Table3[[#This Row],[Station]]=809,Table3[[#This Row],[Station]]=812), "Y", "N")</f>
        <v>N</v>
      </c>
      <c r="R15" t="str">
        <f>VLOOKUP(Table3[[#This Row],[Station]],'Station-Crosswalk'!$A$1:$G$147,7,FALSE)</f>
        <v>Suisun Bay &amp; Marsh</v>
      </c>
    </row>
    <row r="16" spans="1:19" x14ac:dyDescent="0.25">
      <c r="A16">
        <v>2025</v>
      </c>
      <c r="B16" t="s">
        <v>269</v>
      </c>
      <c r="C16">
        <v>13</v>
      </c>
      <c r="D16">
        <v>504</v>
      </c>
      <c r="E16" s="77">
        <v>45644</v>
      </c>
      <c r="F16">
        <v>15.7</v>
      </c>
      <c r="G16">
        <v>44</v>
      </c>
      <c r="H16" t="s">
        <v>270</v>
      </c>
      <c r="I16" t="s">
        <v>271</v>
      </c>
      <c r="J16">
        <v>3</v>
      </c>
      <c r="K16" t="s">
        <v>272</v>
      </c>
      <c r="L16">
        <v>7</v>
      </c>
      <c r="M16">
        <v>9</v>
      </c>
      <c r="N16">
        <v>7.7</v>
      </c>
      <c r="O16">
        <v>2</v>
      </c>
      <c r="P16" t="str">
        <f>VLOOKUP(Table3[[#This Row],[Station]],'Station-Crosswalk'!$A$1:$F$147,6,FALSE)</f>
        <v>West</v>
      </c>
      <c r="Q16" t="str">
        <f>IF(OR(Table3[[#This Row],[Station]]=809,Table3[[#This Row],[Station]]=812), "Y", "N")</f>
        <v>N</v>
      </c>
      <c r="R16" t="str">
        <f>VLOOKUP(Table3[[#This Row],[Station]],'Station-Crosswalk'!$A$1:$G$147,7,FALSE)</f>
        <v>Suisun Bay &amp; Marsh</v>
      </c>
    </row>
    <row r="17" spans="1:18" x14ac:dyDescent="0.25">
      <c r="A17">
        <v>2025</v>
      </c>
      <c r="B17" t="s">
        <v>269</v>
      </c>
      <c r="C17">
        <v>13</v>
      </c>
      <c r="D17">
        <v>508</v>
      </c>
      <c r="E17" s="77">
        <v>45644</v>
      </c>
      <c r="F17">
        <v>13.1</v>
      </c>
      <c r="G17">
        <v>50</v>
      </c>
      <c r="H17" t="s">
        <v>270</v>
      </c>
      <c r="I17" t="s">
        <v>271</v>
      </c>
      <c r="J17">
        <v>3</v>
      </c>
      <c r="K17" t="s">
        <v>272</v>
      </c>
      <c r="L17">
        <v>6</v>
      </c>
      <c r="M17">
        <v>7</v>
      </c>
      <c r="N17">
        <v>6.3</v>
      </c>
      <c r="O17">
        <v>2</v>
      </c>
      <c r="P17" t="str">
        <f>VLOOKUP(Table3[[#This Row],[Station]],'Station-Crosswalk'!$A$1:$F$147,6,FALSE)</f>
        <v>West</v>
      </c>
      <c r="Q17" t="str">
        <f>IF(OR(Table3[[#This Row],[Station]]=809,Table3[[#This Row],[Station]]=812), "Y", "N")</f>
        <v>N</v>
      </c>
      <c r="R17" t="str">
        <f>VLOOKUP(Table3[[#This Row],[Station]],'Station-Crosswalk'!$A$1:$G$147,7,FALSE)</f>
        <v>Confluence</v>
      </c>
    </row>
    <row r="18" spans="1:18" x14ac:dyDescent="0.25">
      <c r="A18">
        <v>2025</v>
      </c>
      <c r="B18" t="s">
        <v>269</v>
      </c>
      <c r="C18">
        <v>13</v>
      </c>
      <c r="D18">
        <v>513</v>
      </c>
      <c r="E18" s="77">
        <v>45643</v>
      </c>
      <c r="F18">
        <v>12.9</v>
      </c>
      <c r="G18">
        <v>77</v>
      </c>
      <c r="H18" t="s">
        <v>270</v>
      </c>
      <c r="I18" t="s">
        <v>271</v>
      </c>
      <c r="J18">
        <v>1</v>
      </c>
      <c r="K18" t="s">
        <v>272</v>
      </c>
      <c r="L18">
        <v>5</v>
      </c>
      <c r="M18">
        <v>5</v>
      </c>
      <c r="N18">
        <v>5</v>
      </c>
      <c r="O18">
        <v>1</v>
      </c>
      <c r="P18" t="str">
        <f>VLOOKUP(Table3[[#This Row],[Station]],'Station-Crosswalk'!$A$1:$F$147,6,FALSE)</f>
        <v>West</v>
      </c>
      <c r="Q18" t="str">
        <f>IF(OR(Table3[[#This Row],[Station]]=809,Table3[[#This Row],[Station]]=812), "Y", "N")</f>
        <v>N</v>
      </c>
      <c r="R18" t="str">
        <f>VLOOKUP(Table3[[#This Row],[Station]],'Station-Crosswalk'!$A$1:$G$147,7,FALSE)</f>
        <v>Confluence</v>
      </c>
    </row>
    <row r="19" spans="1:18" x14ac:dyDescent="0.25">
      <c r="A19">
        <v>2025</v>
      </c>
      <c r="B19" t="s">
        <v>269</v>
      </c>
      <c r="C19">
        <v>13</v>
      </c>
      <c r="D19">
        <v>519</v>
      </c>
      <c r="E19" s="77">
        <v>45644</v>
      </c>
      <c r="F19">
        <v>15.7</v>
      </c>
      <c r="G19">
        <v>40</v>
      </c>
      <c r="H19" t="s">
        <v>270</v>
      </c>
      <c r="I19" t="s">
        <v>271</v>
      </c>
      <c r="J19">
        <v>5</v>
      </c>
      <c r="K19" t="s">
        <v>272</v>
      </c>
      <c r="L19">
        <v>5</v>
      </c>
      <c r="M19">
        <v>6</v>
      </c>
      <c r="N19">
        <v>5.6</v>
      </c>
      <c r="O19">
        <v>4</v>
      </c>
      <c r="P19" t="str">
        <f>VLOOKUP(Table3[[#This Row],[Station]],'Station-Crosswalk'!$A$1:$F$147,6,FALSE)</f>
        <v>West</v>
      </c>
      <c r="Q19" t="str">
        <f>IF(OR(Table3[[#This Row],[Station]]=809,Table3[[#This Row],[Station]]=812), "Y", "N")</f>
        <v>N</v>
      </c>
      <c r="R19" t="str">
        <f>VLOOKUP(Table3[[#This Row],[Station]],'Station-Crosswalk'!$A$1:$G$147,7,FALSE)</f>
        <v>Suisun Bay &amp; Marsh</v>
      </c>
    </row>
    <row r="20" spans="1:18" x14ac:dyDescent="0.25">
      <c r="A20">
        <v>2025</v>
      </c>
      <c r="B20" t="s">
        <v>269</v>
      </c>
      <c r="C20">
        <v>13</v>
      </c>
      <c r="D20">
        <v>520</v>
      </c>
      <c r="E20" s="77">
        <v>45643</v>
      </c>
      <c r="F20">
        <v>13.3</v>
      </c>
      <c r="G20">
        <v>64</v>
      </c>
      <c r="H20" t="s">
        <v>270</v>
      </c>
      <c r="I20" t="s">
        <v>271</v>
      </c>
      <c r="J20">
        <v>3</v>
      </c>
      <c r="K20" t="s">
        <v>272</v>
      </c>
      <c r="L20">
        <v>7</v>
      </c>
      <c r="M20">
        <v>7</v>
      </c>
      <c r="N20">
        <v>7</v>
      </c>
      <c r="O20">
        <v>3</v>
      </c>
      <c r="P20" t="str">
        <f>VLOOKUP(Table3[[#This Row],[Station]],'Station-Crosswalk'!$A$1:$F$147,6,FALSE)</f>
        <v>West</v>
      </c>
      <c r="Q20" t="str">
        <f>IF(OR(Table3[[#This Row],[Station]]=809,Table3[[#This Row],[Station]]=812), "Y", "N")</f>
        <v>N</v>
      </c>
      <c r="R20" t="str">
        <f>VLOOKUP(Table3[[#This Row],[Station]],'Station-Crosswalk'!$A$1:$G$147,7,FALSE)</f>
        <v>Confluence</v>
      </c>
    </row>
    <row r="21" spans="1:18" x14ac:dyDescent="0.25">
      <c r="A21">
        <v>2025</v>
      </c>
      <c r="B21" t="s">
        <v>269</v>
      </c>
      <c r="C21">
        <v>13</v>
      </c>
      <c r="D21">
        <v>602</v>
      </c>
      <c r="E21" s="77">
        <v>45644</v>
      </c>
      <c r="F21">
        <v>17.5</v>
      </c>
      <c r="G21">
        <v>22</v>
      </c>
      <c r="H21" t="s">
        <v>270</v>
      </c>
      <c r="I21" t="s">
        <v>271</v>
      </c>
      <c r="J21">
        <v>24</v>
      </c>
      <c r="K21" t="s">
        <v>272</v>
      </c>
      <c r="L21">
        <v>6</v>
      </c>
      <c r="M21">
        <v>9</v>
      </c>
      <c r="N21">
        <v>6.9</v>
      </c>
      <c r="O21">
        <v>23</v>
      </c>
      <c r="P21" t="str">
        <f>VLOOKUP(Table3[[#This Row],[Station]],'Station-Crosswalk'!$A$1:$F$147,6,FALSE)</f>
        <v>West</v>
      </c>
      <c r="Q21" t="str">
        <f>IF(OR(Table3[[#This Row],[Station]]=809,Table3[[#This Row],[Station]]=812), "Y", "N")</f>
        <v>N</v>
      </c>
      <c r="R21" t="str">
        <f>VLOOKUP(Table3[[#This Row],[Station]],'Station-Crosswalk'!$A$1:$G$147,7,FALSE)</f>
        <v>Suisun Bay &amp; Marsh</v>
      </c>
    </row>
    <row r="22" spans="1:18" x14ac:dyDescent="0.25">
      <c r="A22">
        <v>2025</v>
      </c>
      <c r="B22" t="s">
        <v>269</v>
      </c>
      <c r="C22">
        <v>13</v>
      </c>
      <c r="D22">
        <v>606</v>
      </c>
      <c r="E22" s="77">
        <v>45644</v>
      </c>
      <c r="F22">
        <v>25.4</v>
      </c>
      <c r="G22">
        <v>15</v>
      </c>
      <c r="H22" t="s">
        <v>270</v>
      </c>
      <c r="I22" t="s">
        <v>271</v>
      </c>
      <c r="J22">
        <v>1</v>
      </c>
      <c r="K22" t="s">
        <v>272</v>
      </c>
      <c r="L22">
        <v>8</v>
      </c>
      <c r="M22">
        <v>8</v>
      </c>
      <c r="N22">
        <v>8</v>
      </c>
      <c r="O22">
        <v>1</v>
      </c>
      <c r="P22" t="str">
        <f>VLOOKUP(Table3[[#This Row],[Station]],'Station-Crosswalk'!$A$1:$F$147,6,FALSE)</f>
        <v>West</v>
      </c>
      <c r="Q22" t="str">
        <f>IF(OR(Table3[[#This Row],[Station]]=809,Table3[[#This Row],[Station]]=812), "Y", "N")</f>
        <v>N</v>
      </c>
      <c r="R22" t="str">
        <f>VLOOKUP(Table3[[#This Row],[Station]],'Station-Crosswalk'!$A$1:$G$147,7,FALSE)</f>
        <v>Suisun Bay &amp; Marsh</v>
      </c>
    </row>
    <row r="23" spans="1:18" x14ac:dyDescent="0.25">
      <c r="A23">
        <v>2025</v>
      </c>
      <c r="B23" t="s">
        <v>269</v>
      </c>
      <c r="C23">
        <v>13</v>
      </c>
      <c r="D23">
        <v>609</v>
      </c>
      <c r="E23" s="77">
        <v>45644</v>
      </c>
      <c r="F23">
        <v>19.100000000000001</v>
      </c>
      <c r="G23">
        <v>35</v>
      </c>
      <c r="H23" t="s">
        <v>270</v>
      </c>
      <c r="I23" t="s">
        <v>271</v>
      </c>
      <c r="J23">
        <v>1</v>
      </c>
      <c r="K23" t="s">
        <v>272</v>
      </c>
      <c r="L23">
        <v>7</v>
      </c>
      <c r="M23">
        <v>7</v>
      </c>
      <c r="N23">
        <v>7</v>
      </c>
      <c r="O23">
        <v>1</v>
      </c>
      <c r="P23" t="str">
        <f>VLOOKUP(Table3[[#This Row],[Station]],'Station-Crosswalk'!$A$1:$F$147,6,FALSE)</f>
        <v>West</v>
      </c>
      <c r="Q23" t="str">
        <f>IF(OR(Table3[[#This Row],[Station]]=809,Table3[[#This Row],[Station]]=812), "Y", "N")</f>
        <v>N</v>
      </c>
      <c r="R23" t="str">
        <f>VLOOKUP(Table3[[#This Row],[Station]],'Station-Crosswalk'!$A$1:$G$147,7,FALSE)</f>
        <v>Suisun Bay &amp; Marsh</v>
      </c>
    </row>
    <row r="24" spans="1:18" x14ac:dyDescent="0.25">
      <c r="A24">
        <v>2025</v>
      </c>
      <c r="B24" t="s">
        <v>269</v>
      </c>
      <c r="C24">
        <v>13</v>
      </c>
      <c r="D24">
        <v>610</v>
      </c>
      <c r="E24" s="77">
        <v>45644</v>
      </c>
      <c r="F24">
        <v>27.9</v>
      </c>
      <c r="G24">
        <v>28</v>
      </c>
      <c r="H24" t="s">
        <v>270</v>
      </c>
      <c r="I24" t="s">
        <v>271</v>
      </c>
      <c r="J24">
        <v>4</v>
      </c>
      <c r="K24" t="s">
        <v>272</v>
      </c>
      <c r="L24">
        <v>6</v>
      </c>
      <c r="M24">
        <v>7</v>
      </c>
      <c r="N24">
        <v>6.5</v>
      </c>
      <c r="O24">
        <v>4</v>
      </c>
      <c r="P24" t="str">
        <f>VLOOKUP(Table3[[#This Row],[Station]],'Station-Crosswalk'!$A$1:$F$147,6,FALSE)</f>
        <v>West</v>
      </c>
      <c r="Q24" t="str">
        <f>IF(OR(Table3[[#This Row],[Station]]=809,Table3[[#This Row],[Station]]=812), "Y", "N")</f>
        <v>N</v>
      </c>
      <c r="R24" t="str">
        <f>VLOOKUP(Table3[[#This Row],[Station]],'Station-Crosswalk'!$A$1:$G$147,7,FALSE)</f>
        <v>Suisun Bay &amp; Marsh</v>
      </c>
    </row>
    <row r="25" spans="1:18" x14ac:dyDescent="0.25">
      <c r="A25">
        <v>2025</v>
      </c>
      <c r="B25" t="s">
        <v>269</v>
      </c>
      <c r="C25">
        <v>13</v>
      </c>
      <c r="D25">
        <v>703</v>
      </c>
      <c r="E25" s="77">
        <v>45643</v>
      </c>
      <c r="F25">
        <v>9</v>
      </c>
      <c r="G25">
        <v>83</v>
      </c>
      <c r="H25" t="s">
        <v>270</v>
      </c>
      <c r="I25" t="s">
        <v>271</v>
      </c>
      <c r="J25">
        <v>3</v>
      </c>
      <c r="K25" t="s">
        <v>272</v>
      </c>
      <c r="L25">
        <v>6</v>
      </c>
      <c r="M25">
        <v>9</v>
      </c>
      <c r="N25">
        <v>7</v>
      </c>
      <c r="O25">
        <v>2</v>
      </c>
      <c r="P25" t="str">
        <f>VLOOKUP(Table3[[#This Row],[Station]],'Station-Crosswalk'!$A$1:$F$147,6,FALSE)</f>
        <v>West</v>
      </c>
      <c r="Q25" t="str">
        <f>IF(OR(Table3[[#This Row],[Station]]=809,Table3[[#This Row],[Station]]=812), "Y", "N")</f>
        <v>N</v>
      </c>
      <c r="R25" t="str">
        <f>VLOOKUP(Table3[[#This Row],[Station]],'Station-Crosswalk'!$A$1:$G$147,7,FALSE)</f>
        <v>Sac. River System</v>
      </c>
    </row>
    <row r="26" spans="1:18" x14ac:dyDescent="0.25">
      <c r="A26">
        <v>2025</v>
      </c>
      <c r="B26" t="s">
        <v>269</v>
      </c>
      <c r="C26">
        <v>13</v>
      </c>
      <c r="D26">
        <v>705</v>
      </c>
      <c r="E26" s="77">
        <v>45643</v>
      </c>
      <c r="F26">
        <v>12.9</v>
      </c>
      <c r="G26">
        <v>64</v>
      </c>
      <c r="H26" t="s">
        <v>270</v>
      </c>
      <c r="I26" t="s">
        <v>271</v>
      </c>
      <c r="J26">
        <v>5</v>
      </c>
      <c r="K26" t="s">
        <v>272</v>
      </c>
      <c r="L26">
        <v>7</v>
      </c>
      <c r="M26">
        <v>8</v>
      </c>
      <c r="N26">
        <v>7.6</v>
      </c>
      <c r="O26">
        <v>4</v>
      </c>
      <c r="P26" t="str">
        <f>VLOOKUP(Table3[[#This Row],[Station]],'Station-Crosswalk'!$A$1:$F$147,6,FALSE)</f>
        <v>North</v>
      </c>
      <c r="Q26" t="str">
        <f>IF(OR(Table3[[#This Row],[Station]]=809,Table3[[#This Row],[Station]]=812), "Y", "N")</f>
        <v>N</v>
      </c>
      <c r="R26" t="str">
        <f>VLOOKUP(Table3[[#This Row],[Station]],'Station-Crosswalk'!$A$1:$G$147,7,FALSE)</f>
        <v>Sac. River System</v>
      </c>
    </row>
    <row r="27" spans="1:18" x14ac:dyDescent="0.25">
      <c r="A27">
        <v>2025</v>
      </c>
      <c r="B27" t="s">
        <v>269</v>
      </c>
      <c r="C27">
        <v>13</v>
      </c>
      <c r="D27">
        <v>707</v>
      </c>
      <c r="E27" s="77">
        <v>45643</v>
      </c>
      <c r="F27">
        <v>16.100000000000001</v>
      </c>
      <c r="G27">
        <v>59</v>
      </c>
      <c r="H27" t="s">
        <v>270</v>
      </c>
      <c r="I27" t="s">
        <v>271</v>
      </c>
      <c r="J27">
        <v>1</v>
      </c>
      <c r="K27" t="s">
        <v>272</v>
      </c>
      <c r="L27">
        <v>7</v>
      </c>
      <c r="M27">
        <v>7</v>
      </c>
      <c r="N27">
        <v>7</v>
      </c>
      <c r="O27">
        <v>0</v>
      </c>
      <c r="P27" t="str">
        <f>VLOOKUP(Table3[[#This Row],[Station]],'Station-Crosswalk'!$A$1:$F$147,6,FALSE)</f>
        <v>North</v>
      </c>
      <c r="Q27" t="str">
        <f>IF(OR(Table3[[#This Row],[Station]]=809,Table3[[#This Row],[Station]]=812), "Y", "N")</f>
        <v>N</v>
      </c>
      <c r="R27" t="str">
        <f>VLOOKUP(Table3[[#This Row],[Station]],'Station-Crosswalk'!$A$1:$G$147,7,FALSE)</f>
        <v>Sac. River System</v>
      </c>
    </row>
    <row r="28" spans="1:18" x14ac:dyDescent="0.25">
      <c r="A28">
        <v>2025</v>
      </c>
      <c r="B28" t="s">
        <v>269</v>
      </c>
      <c r="C28">
        <v>13</v>
      </c>
      <c r="D28">
        <v>801</v>
      </c>
      <c r="E28" s="77">
        <v>45644</v>
      </c>
      <c r="F28">
        <v>12.8</v>
      </c>
      <c r="G28">
        <v>44</v>
      </c>
      <c r="H28" t="s">
        <v>270</v>
      </c>
      <c r="I28" t="s">
        <v>271</v>
      </c>
      <c r="J28">
        <v>1</v>
      </c>
      <c r="K28" t="s">
        <v>272</v>
      </c>
      <c r="L28">
        <v>6</v>
      </c>
      <c r="M28">
        <v>6</v>
      </c>
      <c r="N28">
        <v>6</v>
      </c>
      <c r="O28">
        <v>1</v>
      </c>
      <c r="P28" t="str">
        <f>VLOOKUP(Table3[[#This Row],[Station]],'Station-Crosswalk'!$A$1:$F$147,6,FALSE)</f>
        <v>West</v>
      </c>
      <c r="Q28" t="str">
        <f>IF(OR(Table3[[#This Row],[Station]]=809,Table3[[#This Row],[Station]]=812), "Y", "N")</f>
        <v>N</v>
      </c>
      <c r="R28" t="str">
        <f>VLOOKUP(Table3[[#This Row],[Station]],'Station-Crosswalk'!$A$1:$G$147,7,FALSE)</f>
        <v>Confluence</v>
      </c>
    </row>
    <row r="29" spans="1:18" x14ac:dyDescent="0.25">
      <c r="A29">
        <v>2025</v>
      </c>
      <c r="B29" t="s">
        <v>269</v>
      </c>
      <c r="C29">
        <v>13</v>
      </c>
      <c r="D29">
        <v>804</v>
      </c>
      <c r="E29" s="77">
        <v>45643</v>
      </c>
      <c r="F29">
        <v>9.6999999999999993</v>
      </c>
      <c r="G29">
        <v>68</v>
      </c>
      <c r="H29" t="s">
        <v>270</v>
      </c>
      <c r="I29" t="s">
        <v>271</v>
      </c>
      <c r="J29">
        <v>2</v>
      </c>
      <c r="K29" t="s">
        <v>272</v>
      </c>
      <c r="L29">
        <v>7</v>
      </c>
      <c r="M29">
        <v>8</v>
      </c>
      <c r="N29">
        <v>7.5</v>
      </c>
      <c r="O29">
        <v>1</v>
      </c>
      <c r="P29" t="str">
        <f>VLOOKUP(Table3[[#This Row],[Station]],'Station-Crosswalk'!$A$1:$F$147,6,FALSE)</f>
        <v>West</v>
      </c>
      <c r="Q29" t="str">
        <f>IF(OR(Table3[[#This Row],[Station]]=809,Table3[[#This Row],[Station]]=812), "Y", "N")</f>
        <v>N</v>
      </c>
      <c r="R29" t="str">
        <f>VLOOKUP(Table3[[#This Row],[Station]],'Station-Crosswalk'!$A$1:$G$147,7,FALSE)</f>
        <v>Confluence</v>
      </c>
    </row>
    <row r="30" spans="1:18" x14ac:dyDescent="0.25">
      <c r="A30">
        <v>2025</v>
      </c>
      <c r="B30" t="s">
        <v>269</v>
      </c>
      <c r="C30">
        <v>13</v>
      </c>
      <c r="D30">
        <v>809</v>
      </c>
      <c r="E30" s="77">
        <v>45642</v>
      </c>
      <c r="F30">
        <v>11.3</v>
      </c>
      <c r="G30">
        <v>72</v>
      </c>
      <c r="H30" t="s">
        <v>270</v>
      </c>
      <c r="I30" t="s">
        <v>271</v>
      </c>
      <c r="J30">
        <v>1</v>
      </c>
      <c r="K30" t="s">
        <v>272</v>
      </c>
      <c r="L30">
        <v>7</v>
      </c>
      <c r="M30">
        <v>7</v>
      </c>
      <c r="N30">
        <v>7</v>
      </c>
      <c r="O30">
        <v>0</v>
      </c>
      <c r="P30" t="str">
        <f>VLOOKUP(Table3[[#This Row],[Station]],'Station-Crosswalk'!$A$1:$F$147,6,FALSE)</f>
        <v>South</v>
      </c>
      <c r="Q30" t="str">
        <f>IF(OR(Table3[[#This Row],[Station]]=809,Table3[[#This Row],[Station]]=812), "Y", "N")</f>
        <v>Y</v>
      </c>
      <c r="R30" t="str">
        <f>VLOOKUP(Table3[[#This Row],[Station]],'Station-Crosswalk'!$A$1:$G$147,7,FALSE)</f>
        <v>Central &amp; South Delta</v>
      </c>
    </row>
    <row r="31" spans="1:18" x14ac:dyDescent="0.25">
      <c r="A31">
        <v>2025</v>
      </c>
      <c r="B31" t="s">
        <v>269</v>
      </c>
      <c r="C31">
        <v>13</v>
      </c>
      <c r="D31">
        <v>812</v>
      </c>
      <c r="E31" s="77">
        <v>45642</v>
      </c>
      <c r="F31">
        <v>9.3000000000000007</v>
      </c>
      <c r="G31">
        <v>76</v>
      </c>
      <c r="H31" t="s">
        <v>270</v>
      </c>
      <c r="I31" t="s">
        <v>271</v>
      </c>
      <c r="J31">
        <v>1</v>
      </c>
      <c r="K31" t="s">
        <v>272</v>
      </c>
      <c r="L31">
        <v>7</v>
      </c>
      <c r="M31">
        <v>7</v>
      </c>
      <c r="N31">
        <v>7</v>
      </c>
      <c r="O31">
        <v>1</v>
      </c>
      <c r="P31" t="str">
        <f>VLOOKUP(Table3[[#This Row],[Station]],'Station-Crosswalk'!$A$1:$F$147,6,FALSE)</f>
        <v>South</v>
      </c>
      <c r="Q31" t="str">
        <f>IF(OR(Table3[[#This Row],[Station]]=809,Table3[[#This Row],[Station]]=812), "Y", "N")</f>
        <v>Y</v>
      </c>
      <c r="R31" t="str">
        <f>VLOOKUP(Table3[[#This Row],[Station]],'Station-Crosswalk'!$A$1:$G$147,7,FALSE)</f>
        <v>Central &amp; South Delta</v>
      </c>
    </row>
    <row r="32" spans="1:18" x14ac:dyDescent="0.25">
      <c r="A32">
        <v>2025</v>
      </c>
      <c r="B32" t="s">
        <v>269</v>
      </c>
      <c r="C32">
        <v>13</v>
      </c>
      <c r="D32">
        <v>901</v>
      </c>
      <c r="E32" s="77">
        <v>45642</v>
      </c>
      <c r="F32">
        <v>9.5</v>
      </c>
      <c r="G32">
        <v>74</v>
      </c>
      <c r="H32" t="s">
        <v>270</v>
      </c>
      <c r="I32" t="s">
        <v>271</v>
      </c>
      <c r="J32">
        <v>2</v>
      </c>
      <c r="K32" t="s">
        <v>272</v>
      </c>
      <c r="L32">
        <v>7</v>
      </c>
      <c r="M32">
        <v>8</v>
      </c>
      <c r="N32">
        <v>7.5</v>
      </c>
      <c r="O32">
        <v>0</v>
      </c>
      <c r="P32" t="str">
        <f>VLOOKUP(Table3[[#This Row],[Station]],'Station-Crosswalk'!$A$1:$F$147,6,FALSE)</f>
        <v>South</v>
      </c>
      <c r="Q32" t="str">
        <f>IF(OR(Table3[[#This Row],[Station]]=809,Table3[[#This Row],[Station]]=812), "Y", "N")</f>
        <v>N</v>
      </c>
      <c r="R32" t="str">
        <f>VLOOKUP(Table3[[#This Row],[Station]],'Station-Crosswalk'!$A$1:$G$147,7,FALSE)</f>
        <v>Central &amp; South Delta</v>
      </c>
    </row>
    <row r="33" spans="1:18" x14ac:dyDescent="0.25">
      <c r="A33">
        <v>2025</v>
      </c>
      <c r="B33" t="s">
        <v>269</v>
      </c>
      <c r="C33">
        <v>13</v>
      </c>
      <c r="D33">
        <v>906</v>
      </c>
      <c r="E33" s="77">
        <v>45642</v>
      </c>
      <c r="F33">
        <v>7.5</v>
      </c>
      <c r="G33">
        <v>82</v>
      </c>
      <c r="H33" t="s">
        <v>270</v>
      </c>
      <c r="I33" t="s">
        <v>271</v>
      </c>
      <c r="J33">
        <v>2</v>
      </c>
      <c r="K33" t="s">
        <v>272</v>
      </c>
      <c r="L33">
        <v>8</v>
      </c>
      <c r="M33">
        <v>8</v>
      </c>
      <c r="N33">
        <v>8</v>
      </c>
      <c r="O33">
        <v>2</v>
      </c>
      <c r="P33" t="str">
        <f>VLOOKUP(Table3[[#This Row],[Station]],'Station-Crosswalk'!$A$1:$F$147,6,FALSE)</f>
        <v>South</v>
      </c>
      <c r="Q33" t="str">
        <f>IF(OR(Table3[[#This Row],[Station]]=809,Table3[[#This Row],[Station]]=812), "Y", "N")</f>
        <v>N</v>
      </c>
      <c r="R33" t="str">
        <f>VLOOKUP(Table3[[#This Row],[Station]],'Station-Crosswalk'!$A$1:$G$147,7,FALSE)</f>
        <v>Central &amp; South Delta</v>
      </c>
    </row>
    <row r="34" spans="1:18" x14ac:dyDescent="0.25">
      <c r="A34">
        <v>2025</v>
      </c>
      <c r="B34" t="s">
        <v>269</v>
      </c>
      <c r="C34">
        <v>1</v>
      </c>
      <c r="D34">
        <v>306</v>
      </c>
      <c r="E34" s="77">
        <v>45656</v>
      </c>
      <c r="F34">
        <v>6.3</v>
      </c>
      <c r="G34">
        <v>53</v>
      </c>
      <c r="H34" t="s">
        <v>270</v>
      </c>
      <c r="I34" t="s">
        <v>273</v>
      </c>
      <c r="K34" t="s">
        <v>272</v>
      </c>
      <c r="P34" t="str">
        <f>VLOOKUP(Table3[[#This Row],[Station]],'Station-Crosswalk'!$A$1:$F$147,6,FALSE)</f>
        <v>Bay</v>
      </c>
      <c r="Q34" t="str">
        <f>IF(OR(Table3[[#This Row],[Station]]=809,Table3[[#This Row],[Station]]=812), "Y", "N")</f>
        <v>N</v>
      </c>
      <c r="R34" t="str">
        <f>VLOOKUP(Table3[[#This Row],[Station]],'Station-Crosswalk'!$A$1:$G$147,7,FALSE)</f>
        <v>San Pablo Bay</v>
      </c>
    </row>
    <row r="35" spans="1:18" x14ac:dyDescent="0.25">
      <c r="A35">
        <v>2025</v>
      </c>
      <c r="B35" t="s">
        <v>269</v>
      </c>
      <c r="C35">
        <v>1</v>
      </c>
      <c r="D35">
        <v>308</v>
      </c>
      <c r="E35" s="77">
        <v>45656</v>
      </c>
      <c r="F35">
        <v>5.2</v>
      </c>
      <c r="G35">
        <v>60</v>
      </c>
      <c r="H35" t="s">
        <v>270</v>
      </c>
      <c r="I35" t="s">
        <v>273</v>
      </c>
      <c r="K35" t="s">
        <v>272</v>
      </c>
      <c r="P35" t="str">
        <f>VLOOKUP(Table3[[#This Row],[Station]],'Station-Crosswalk'!$A$1:$F$147,6,FALSE)</f>
        <v>Bay</v>
      </c>
      <c r="Q35" t="str">
        <f>IF(OR(Table3[[#This Row],[Station]]=809,Table3[[#This Row],[Station]]=812), "Y", "N")</f>
        <v>N</v>
      </c>
      <c r="R35" t="str">
        <f>VLOOKUP(Table3[[#This Row],[Station]],'Station-Crosswalk'!$A$1:$G$147,7,FALSE)</f>
        <v>San Pablo Bay</v>
      </c>
    </row>
    <row r="36" spans="1:18" x14ac:dyDescent="0.25">
      <c r="A36">
        <v>2025</v>
      </c>
      <c r="B36" t="s">
        <v>269</v>
      </c>
      <c r="C36">
        <v>1</v>
      </c>
      <c r="D36">
        <v>311</v>
      </c>
      <c r="E36" s="77">
        <v>45656</v>
      </c>
      <c r="F36">
        <v>5.6</v>
      </c>
      <c r="G36">
        <v>52</v>
      </c>
      <c r="H36" t="s">
        <v>270</v>
      </c>
      <c r="I36" t="s">
        <v>274</v>
      </c>
      <c r="J36">
        <v>2</v>
      </c>
      <c r="K36" t="s">
        <v>272</v>
      </c>
      <c r="L36">
        <v>7</v>
      </c>
      <c r="M36">
        <v>7</v>
      </c>
      <c r="N36">
        <v>7</v>
      </c>
      <c r="P36" t="str">
        <f>VLOOKUP(Table3[[#This Row],[Station]],'Station-Crosswalk'!$A$1:$F$147,6,FALSE)</f>
        <v>Bay</v>
      </c>
      <c r="Q36" t="str">
        <f>IF(OR(Table3[[#This Row],[Station]]=809,Table3[[#This Row],[Station]]=812), "Y", "N")</f>
        <v>N</v>
      </c>
      <c r="R36" t="str">
        <f>VLOOKUP(Table3[[#This Row],[Station]],'Station-Crosswalk'!$A$1:$G$147,7,FALSE)</f>
        <v>San Pablo Bay</v>
      </c>
    </row>
    <row r="37" spans="1:18" x14ac:dyDescent="0.25">
      <c r="A37">
        <v>2025</v>
      </c>
      <c r="B37" t="s">
        <v>269</v>
      </c>
      <c r="C37">
        <v>1</v>
      </c>
      <c r="D37">
        <v>315</v>
      </c>
      <c r="E37" s="77">
        <v>45656</v>
      </c>
      <c r="F37">
        <v>6.1</v>
      </c>
      <c r="G37">
        <v>55</v>
      </c>
      <c r="H37" t="s">
        <v>270</v>
      </c>
      <c r="I37" t="s">
        <v>273</v>
      </c>
      <c r="K37" t="s">
        <v>272</v>
      </c>
      <c r="P37" t="str">
        <f>VLOOKUP(Table3[[#This Row],[Station]],'Station-Crosswalk'!$A$1:$F$147,6,FALSE)</f>
        <v>Bay</v>
      </c>
      <c r="Q37" t="str">
        <f>IF(OR(Table3[[#This Row],[Station]]=809,Table3[[#This Row],[Station]]=812), "Y", "N")</f>
        <v>N</v>
      </c>
      <c r="R37" t="str">
        <f>VLOOKUP(Table3[[#This Row],[Station]],'Station-Crosswalk'!$A$1:$G$147,7,FALSE)</f>
        <v>San Pablo Bay</v>
      </c>
    </row>
    <row r="38" spans="1:18" x14ac:dyDescent="0.25">
      <c r="A38">
        <v>2025</v>
      </c>
      <c r="B38" t="s">
        <v>269</v>
      </c>
      <c r="C38">
        <v>1</v>
      </c>
      <c r="D38">
        <v>322</v>
      </c>
      <c r="E38" s="77">
        <v>45656</v>
      </c>
      <c r="F38">
        <v>6.6</v>
      </c>
      <c r="G38">
        <v>58</v>
      </c>
      <c r="H38" t="s">
        <v>270</v>
      </c>
      <c r="I38" t="s">
        <v>271</v>
      </c>
      <c r="J38">
        <v>1</v>
      </c>
      <c r="K38" t="s">
        <v>272</v>
      </c>
      <c r="L38">
        <v>7</v>
      </c>
      <c r="M38">
        <v>7</v>
      </c>
      <c r="N38">
        <v>7</v>
      </c>
      <c r="P38" t="str">
        <f>VLOOKUP(Table3[[#This Row],[Station]],'Station-Crosswalk'!$A$1:$F$147,6,FALSE)</f>
        <v>Bay</v>
      </c>
      <c r="Q38" t="str">
        <f>IF(OR(Table3[[#This Row],[Station]]=809,Table3[[#This Row],[Station]]=812), "Y", "N")</f>
        <v>N</v>
      </c>
      <c r="R38" t="str">
        <f>VLOOKUP(Table3[[#This Row],[Station]],'Station-Crosswalk'!$A$1:$G$147,7,FALSE)</f>
        <v>San Pablo Bay</v>
      </c>
    </row>
    <row r="39" spans="1:18" x14ac:dyDescent="0.25">
      <c r="A39">
        <v>2025</v>
      </c>
      <c r="B39" t="s">
        <v>269</v>
      </c>
      <c r="C39">
        <v>1</v>
      </c>
      <c r="D39">
        <v>323</v>
      </c>
      <c r="E39" s="77">
        <v>45656</v>
      </c>
      <c r="F39">
        <v>8.1999999999999993</v>
      </c>
      <c r="G39">
        <v>45</v>
      </c>
      <c r="H39" t="s">
        <v>270</v>
      </c>
      <c r="I39" t="s">
        <v>271</v>
      </c>
      <c r="J39">
        <v>3</v>
      </c>
      <c r="K39" t="s">
        <v>272</v>
      </c>
      <c r="L39">
        <v>7</v>
      </c>
      <c r="M39">
        <v>7</v>
      </c>
      <c r="N39">
        <v>7</v>
      </c>
      <c r="P39" t="str">
        <f>VLOOKUP(Table3[[#This Row],[Station]],'Station-Crosswalk'!$A$1:$F$147,6,FALSE)</f>
        <v>Bay</v>
      </c>
      <c r="Q39" t="str">
        <f>IF(OR(Table3[[#This Row],[Station]]=809,Table3[[#This Row],[Station]]=812), "Y", "N")</f>
        <v>N</v>
      </c>
      <c r="R39" t="str">
        <f>VLOOKUP(Table3[[#This Row],[Station]],'Station-Crosswalk'!$A$1:$G$147,7,FALSE)</f>
        <v>San Pablo Bay</v>
      </c>
    </row>
    <row r="40" spans="1:18" x14ac:dyDescent="0.25">
      <c r="A40">
        <v>2025</v>
      </c>
      <c r="B40" t="s">
        <v>269</v>
      </c>
      <c r="C40">
        <v>1</v>
      </c>
      <c r="D40">
        <v>327</v>
      </c>
      <c r="E40" s="77">
        <v>45656</v>
      </c>
      <c r="F40">
        <v>6.9</v>
      </c>
      <c r="G40">
        <v>50</v>
      </c>
      <c r="H40" t="s">
        <v>270</v>
      </c>
      <c r="I40" t="s">
        <v>271</v>
      </c>
      <c r="J40">
        <v>1</v>
      </c>
      <c r="K40" t="s">
        <v>272</v>
      </c>
      <c r="L40">
        <v>6</v>
      </c>
      <c r="M40">
        <v>6</v>
      </c>
      <c r="N40">
        <v>6</v>
      </c>
      <c r="P40" t="str">
        <f>VLOOKUP(Table3[[#This Row],[Station]],'Station-Crosswalk'!$A$1:$F$147,6,FALSE)</f>
        <v>Bay</v>
      </c>
      <c r="Q40" t="str">
        <f>IF(OR(Table3[[#This Row],[Station]]=809,Table3[[#This Row],[Station]]=812), "Y", "N")</f>
        <v>N</v>
      </c>
      <c r="R40" t="str">
        <f>VLOOKUP(Table3[[#This Row],[Station]],'Station-Crosswalk'!$A$1:$G$147,7,FALSE)</f>
        <v>San Pablo Bay</v>
      </c>
    </row>
    <row r="41" spans="1:18" x14ac:dyDescent="0.25">
      <c r="A41">
        <v>2025</v>
      </c>
      <c r="B41" t="s">
        <v>269</v>
      </c>
      <c r="C41">
        <v>1</v>
      </c>
      <c r="D41">
        <v>328</v>
      </c>
      <c r="E41" s="77">
        <v>45656</v>
      </c>
      <c r="F41">
        <v>9.5</v>
      </c>
      <c r="G41">
        <v>43</v>
      </c>
      <c r="H41" t="s">
        <v>270</v>
      </c>
      <c r="I41" t="s">
        <v>271</v>
      </c>
      <c r="J41">
        <v>3</v>
      </c>
      <c r="K41" t="s">
        <v>272</v>
      </c>
      <c r="L41">
        <v>7</v>
      </c>
      <c r="M41">
        <v>7</v>
      </c>
      <c r="N41">
        <v>7</v>
      </c>
      <c r="P41" t="str">
        <f>VLOOKUP(Table3[[#This Row],[Station]],'Station-Crosswalk'!$A$1:$F$147,6,FALSE)</f>
        <v>Bay</v>
      </c>
      <c r="Q41" t="str">
        <f>IF(OR(Table3[[#This Row],[Station]]=809,Table3[[#This Row],[Station]]=812), "Y", "N")</f>
        <v>N</v>
      </c>
      <c r="R41" t="str">
        <f>VLOOKUP(Table3[[#This Row],[Station]],'Station-Crosswalk'!$A$1:$G$147,7,FALSE)</f>
        <v>San Pablo Bay</v>
      </c>
    </row>
    <row r="42" spans="1:18" x14ac:dyDescent="0.25">
      <c r="A42">
        <v>2025</v>
      </c>
      <c r="B42" t="s">
        <v>269</v>
      </c>
      <c r="C42">
        <v>1</v>
      </c>
      <c r="D42">
        <v>329</v>
      </c>
      <c r="E42" s="77">
        <v>45656</v>
      </c>
      <c r="F42">
        <v>16.399999999999999</v>
      </c>
      <c r="G42">
        <v>30</v>
      </c>
      <c r="H42" t="s">
        <v>270</v>
      </c>
      <c r="I42" t="s">
        <v>271</v>
      </c>
      <c r="J42">
        <v>12</v>
      </c>
      <c r="K42" t="s">
        <v>272</v>
      </c>
      <c r="L42">
        <v>5</v>
      </c>
      <c r="M42">
        <v>8</v>
      </c>
      <c r="N42">
        <v>6.75</v>
      </c>
      <c r="P42" t="str">
        <f>VLOOKUP(Table3[[#This Row],[Station]],'Station-Crosswalk'!$A$1:$F$147,6,FALSE)</f>
        <v>Far West</v>
      </c>
      <c r="Q42" t="str">
        <f>IF(OR(Table3[[#This Row],[Station]]=809,Table3[[#This Row],[Station]]=812), "Y", "N")</f>
        <v>N</v>
      </c>
      <c r="R42" t="str">
        <f>VLOOKUP(Table3[[#This Row],[Station]],'Station-Crosswalk'!$A$1:$G$147,7,FALSE)</f>
        <v>San Pablo Bay</v>
      </c>
    </row>
    <row r="43" spans="1:18" x14ac:dyDescent="0.25">
      <c r="A43">
        <v>2025</v>
      </c>
      <c r="B43" t="s">
        <v>269</v>
      </c>
      <c r="C43">
        <v>1</v>
      </c>
      <c r="D43">
        <v>330</v>
      </c>
      <c r="E43" s="77">
        <v>45656</v>
      </c>
      <c r="F43">
        <v>7.4</v>
      </c>
      <c r="G43">
        <v>50</v>
      </c>
      <c r="H43" t="s">
        <v>270</v>
      </c>
      <c r="I43" t="s">
        <v>273</v>
      </c>
      <c r="K43" t="s">
        <v>272</v>
      </c>
      <c r="P43" t="str">
        <f>VLOOKUP(Table3[[#This Row],[Station]],'Station-Crosswalk'!$A$1:$F$147,6,FALSE)</f>
        <v>Bay</v>
      </c>
      <c r="Q43" t="str">
        <f>IF(OR(Table3[[#This Row],[Station]]=809,Table3[[#This Row],[Station]]=812), "Y", "N")</f>
        <v>N</v>
      </c>
      <c r="R43" t="str">
        <f>VLOOKUP(Table3[[#This Row],[Station]],'Station-Crosswalk'!$A$1:$G$147,7,FALSE)</f>
        <v>San Pablo Bay</v>
      </c>
    </row>
    <row r="44" spans="1:18" x14ac:dyDescent="0.25">
      <c r="A44">
        <v>2025</v>
      </c>
      <c r="B44" t="s">
        <v>269</v>
      </c>
      <c r="C44">
        <v>1</v>
      </c>
      <c r="D44">
        <v>335</v>
      </c>
      <c r="E44" s="77">
        <v>45656</v>
      </c>
      <c r="F44">
        <v>12.7</v>
      </c>
      <c r="G44">
        <v>35</v>
      </c>
      <c r="H44" t="s">
        <v>270</v>
      </c>
      <c r="I44" t="s">
        <v>271</v>
      </c>
      <c r="J44">
        <v>17</v>
      </c>
      <c r="K44" t="s">
        <v>272</v>
      </c>
      <c r="L44">
        <v>6</v>
      </c>
      <c r="M44">
        <v>8</v>
      </c>
      <c r="N44">
        <v>7.117647058823529</v>
      </c>
      <c r="P44" t="str">
        <f>VLOOKUP(Table3[[#This Row],[Station]],'Station-Crosswalk'!$A$1:$F$147,6,FALSE)</f>
        <v>Far West</v>
      </c>
      <c r="Q44" t="str">
        <f>IF(OR(Table3[[#This Row],[Station]]=809,Table3[[#This Row],[Station]]=812), "Y", "N")</f>
        <v>N</v>
      </c>
      <c r="R44" t="str">
        <f>VLOOKUP(Table3[[#This Row],[Station]],'Station-Crosswalk'!$A$1:$G$147,7,FALSE)</f>
        <v>San Pablo Bay</v>
      </c>
    </row>
    <row r="45" spans="1:18" x14ac:dyDescent="0.25">
      <c r="A45">
        <v>2025</v>
      </c>
      <c r="B45" t="s">
        <v>269</v>
      </c>
      <c r="C45">
        <v>1</v>
      </c>
      <c r="D45">
        <v>336</v>
      </c>
      <c r="E45" s="77">
        <v>45656</v>
      </c>
      <c r="F45">
        <v>15.2</v>
      </c>
      <c r="G45">
        <v>35</v>
      </c>
      <c r="H45" t="s">
        <v>270</v>
      </c>
      <c r="I45" t="s">
        <v>271</v>
      </c>
      <c r="J45">
        <v>5</v>
      </c>
      <c r="K45" t="s">
        <v>272</v>
      </c>
      <c r="L45">
        <v>6</v>
      </c>
      <c r="M45">
        <v>8</v>
      </c>
      <c r="N45">
        <v>6.8</v>
      </c>
      <c r="P45" t="str">
        <f>VLOOKUP(Table3[[#This Row],[Station]],'Station-Crosswalk'!$A$1:$F$147,6,FALSE)</f>
        <v>Far West</v>
      </c>
      <c r="Q45" t="str">
        <f>IF(OR(Table3[[#This Row],[Station]]=809,Table3[[#This Row],[Station]]=812), "Y", "N")</f>
        <v>N</v>
      </c>
      <c r="R45" t="str">
        <f>VLOOKUP(Table3[[#This Row],[Station]],'Station-Crosswalk'!$A$1:$G$147,7,FALSE)</f>
        <v>San Pablo Bay</v>
      </c>
    </row>
    <row r="46" spans="1:18" x14ac:dyDescent="0.25">
      <c r="A46">
        <v>2025</v>
      </c>
      <c r="B46" t="s">
        <v>269</v>
      </c>
      <c r="C46">
        <v>1</v>
      </c>
      <c r="D46">
        <v>338</v>
      </c>
      <c r="E46" s="77">
        <v>45656</v>
      </c>
      <c r="F46">
        <v>14.3</v>
      </c>
      <c r="G46">
        <v>38</v>
      </c>
      <c r="H46" t="s">
        <v>270</v>
      </c>
      <c r="I46" t="s">
        <v>271</v>
      </c>
      <c r="J46">
        <v>19</v>
      </c>
      <c r="K46" t="s">
        <v>272</v>
      </c>
      <c r="L46">
        <v>6</v>
      </c>
      <c r="M46">
        <v>8</v>
      </c>
      <c r="N46">
        <v>7.1578947368421053</v>
      </c>
      <c r="P46" t="str">
        <f>VLOOKUP(Table3[[#This Row],[Station]],'Station-Crosswalk'!$A$1:$F$147,6,FALSE)</f>
        <v>Far West</v>
      </c>
      <c r="Q46" t="str">
        <f>IF(OR(Table3[[#This Row],[Station]]=809,Table3[[#This Row],[Station]]=812), "Y", "N")</f>
        <v>N</v>
      </c>
      <c r="R46" t="str">
        <f>VLOOKUP(Table3[[#This Row],[Station]],'Station-Crosswalk'!$A$1:$G$147,7,FALSE)</f>
        <v>San Pablo Bay</v>
      </c>
    </row>
    <row r="47" spans="1:18" x14ac:dyDescent="0.25">
      <c r="A47">
        <v>2025</v>
      </c>
      <c r="B47" t="s">
        <v>269</v>
      </c>
      <c r="C47">
        <v>1</v>
      </c>
      <c r="D47">
        <v>340</v>
      </c>
      <c r="E47" s="77">
        <v>45657</v>
      </c>
      <c r="F47">
        <v>35.799999999999997</v>
      </c>
      <c r="G47">
        <v>20</v>
      </c>
      <c r="H47" t="s">
        <v>270</v>
      </c>
      <c r="I47" t="s">
        <v>271</v>
      </c>
      <c r="J47">
        <v>44</v>
      </c>
      <c r="K47" t="s">
        <v>272</v>
      </c>
      <c r="L47">
        <v>5</v>
      </c>
      <c r="M47">
        <v>8</v>
      </c>
      <c r="N47">
        <v>7.2727272727272725</v>
      </c>
      <c r="P47" t="str">
        <f>VLOOKUP(Table3[[#This Row],[Station]],'Station-Crosswalk'!$A$1:$F$147,6,FALSE)</f>
        <v>Far West</v>
      </c>
      <c r="Q47" t="str">
        <f>IF(OR(Table3[[#This Row],[Station]]=809,Table3[[#This Row],[Station]]=812), "Y", "N")</f>
        <v>N</v>
      </c>
      <c r="R47" t="str">
        <f>VLOOKUP(Table3[[#This Row],[Station]],'Station-Crosswalk'!$A$1:$G$147,7,FALSE)</f>
        <v>Napa River</v>
      </c>
    </row>
    <row r="48" spans="1:18" x14ac:dyDescent="0.25">
      <c r="A48">
        <v>2025</v>
      </c>
      <c r="B48" t="s">
        <v>269</v>
      </c>
      <c r="C48">
        <v>1</v>
      </c>
      <c r="D48">
        <v>342</v>
      </c>
      <c r="E48" s="77">
        <v>45657</v>
      </c>
      <c r="F48">
        <v>29.3</v>
      </c>
      <c r="G48">
        <v>23</v>
      </c>
      <c r="H48" t="s">
        <v>270</v>
      </c>
      <c r="I48" t="s">
        <v>271</v>
      </c>
      <c r="J48">
        <v>15</v>
      </c>
      <c r="K48" t="s">
        <v>272</v>
      </c>
      <c r="L48">
        <v>7</v>
      </c>
      <c r="M48">
        <v>8</v>
      </c>
      <c r="N48">
        <v>7.6</v>
      </c>
      <c r="P48" t="str">
        <f>VLOOKUP(Table3[[#This Row],[Station]],'Station-Crosswalk'!$A$1:$F$147,6,FALSE)</f>
        <v>Far West</v>
      </c>
      <c r="Q48" t="str">
        <f>IF(OR(Table3[[#This Row],[Station]]=809,Table3[[#This Row],[Station]]=812), "Y", "N")</f>
        <v>N</v>
      </c>
      <c r="R48" t="str">
        <f>VLOOKUP(Table3[[#This Row],[Station]],'Station-Crosswalk'!$A$1:$G$147,7,FALSE)</f>
        <v>Napa River</v>
      </c>
    </row>
    <row r="49" spans="1:18" x14ac:dyDescent="0.25">
      <c r="A49">
        <v>2025</v>
      </c>
      <c r="B49" t="s">
        <v>269</v>
      </c>
      <c r="C49">
        <v>1</v>
      </c>
      <c r="D49">
        <v>343</v>
      </c>
      <c r="E49" s="77">
        <v>45657</v>
      </c>
      <c r="F49">
        <v>33.9</v>
      </c>
      <c r="G49">
        <v>19</v>
      </c>
      <c r="H49" t="s">
        <v>270</v>
      </c>
      <c r="I49" t="s">
        <v>271</v>
      </c>
      <c r="J49">
        <v>11</v>
      </c>
      <c r="K49" t="s">
        <v>272</v>
      </c>
      <c r="L49">
        <v>7</v>
      </c>
      <c r="M49">
        <v>9</v>
      </c>
      <c r="N49">
        <v>8.0909090909090917</v>
      </c>
      <c r="P49" t="str">
        <f>VLOOKUP(Table3[[#This Row],[Station]],'Station-Crosswalk'!$A$1:$F$147,6,FALSE)</f>
        <v>Far West</v>
      </c>
      <c r="Q49" t="str">
        <f>IF(OR(Table3[[#This Row],[Station]]=809,Table3[[#This Row],[Station]]=812), "Y", "N")</f>
        <v>N</v>
      </c>
      <c r="R49" t="str">
        <f>VLOOKUP(Table3[[#This Row],[Station]],'Station-Crosswalk'!$A$1:$G$147,7,FALSE)</f>
        <v>Napa River</v>
      </c>
    </row>
    <row r="50" spans="1:18" x14ac:dyDescent="0.25">
      <c r="A50">
        <v>2025</v>
      </c>
      <c r="B50" t="s">
        <v>269</v>
      </c>
      <c r="C50">
        <v>1</v>
      </c>
      <c r="D50">
        <v>344</v>
      </c>
      <c r="E50" s="77">
        <v>45657</v>
      </c>
      <c r="F50">
        <v>32.299999999999997</v>
      </c>
      <c r="G50">
        <v>19</v>
      </c>
      <c r="H50" t="s">
        <v>270</v>
      </c>
      <c r="I50" t="s">
        <v>271</v>
      </c>
      <c r="J50">
        <v>4</v>
      </c>
      <c r="K50" t="s">
        <v>272</v>
      </c>
      <c r="L50">
        <v>8</v>
      </c>
      <c r="M50">
        <v>10</v>
      </c>
      <c r="N50">
        <v>8.5</v>
      </c>
      <c r="P50" t="str">
        <f>VLOOKUP(Table3[[#This Row],[Station]],'Station-Crosswalk'!$A$1:$F$147,6,FALSE)</f>
        <v>Far West</v>
      </c>
      <c r="Q50" t="str">
        <f>IF(OR(Table3[[#This Row],[Station]]=809,Table3[[#This Row],[Station]]=812), "Y", "N")</f>
        <v>N</v>
      </c>
      <c r="R50" t="str">
        <f>VLOOKUP(Table3[[#This Row],[Station]],'Station-Crosswalk'!$A$1:$G$147,7,FALSE)</f>
        <v>Napa River</v>
      </c>
    </row>
    <row r="51" spans="1:18" x14ac:dyDescent="0.25">
      <c r="A51">
        <v>2025</v>
      </c>
      <c r="B51" t="s">
        <v>269</v>
      </c>
      <c r="C51">
        <v>1</v>
      </c>
      <c r="D51">
        <v>345</v>
      </c>
      <c r="E51" s="77">
        <v>45657</v>
      </c>
      <c r="F51">
        <v>29.9</v>
      </c>
      <c r="G51">
        <v>20</v>
      </c>
      <c r="H51" t="s">
        <v>270</v>
      </c>
      <c r="I51" t="s">
        <v>271</v>
      </c>
      <c r="J51">
        <v>2</v>
      </c>
      <c r="K51" t="s">
        <v>272</v>
      </c>
      <c r="L51">
        <v>8</v>
      </c>
      <c r="M51">
        <v>9</v>
      </c>
      <c r="N51">
        <v>8.5</v>
      </c>
      <c r="P51" t="str">
        <f>VLOOKUP(Table3[[#This Row],[Station]],'Station-Crosswalk'!$A$1:$F$147,6,FALSE)</f>
        <v>Bay</v>
      </c>
      <c r="Q51" t="str">
        <f>IF(OR(Table3[[#This Row],[Station]]=809,Table3[[#This Row],[Station]]=812), "Y", "N")</f>
        <v>N</v>
      </c>
      <c r="R51" t="str">
        <f>VLOOKUP(Table3[[#This Row],[Station]],'Station-Crosswalk'!$A$1:$G$147,7,FALSE)</f>
        <v>Napa River</v>
      </c>
    </row>
    <row r="52" spans="1:18" x14ac:dyDescent="0.25">
      <c r="A52">
        <v>2025</v>
      </c>
      <c r="B52" t="s">
        <v>269</v>
      </c>
      <c r="C52">
        <v>1</v>
      </c>
      <c r="D52">
        <v>346</v>
      </c>
      <c r="E52" s="77">
        <v>45657</v>
      </c>
      <c r="F52">
        <v>25.2</v>
      </c>
      <c r="G52">
        <v>19</v>
      </c>
      <c r="H52" t="s">
        <v>270</v>
      </c>
      <c r="I52" t="s">
        <v>273</v>
      </c>
      <c r="K52" t="s">
        <v>272</v>
      </c>
      <c r="P52" t="str">
        <f>VLOOKUP(Table3[[#This Row],[Station]],'Station-Crosswalk'!$A$1:$F$147,6,FALSE)</f>
        <v>Far West</v>
      </c>
      <c r="Q52" t="str">
        <f>IF(OR(Table3[[#This Row],[Station]]=809,Table3[[#This Row],[Station]]=812), "Y", "N")</f>
        <v>N</v>
      </c>
      <c r="R52" t="str">
        <f>VLOOKUP(Table3[[#This Row],[Station]],'Station-Crosswalk'!$A$1:$G$147,7,FALSE)</f>
        <v>Napa River</v>
      </c>
    </row>
    <row r="53" spans="1:18" x14ac:dyDescent="0.25">
      <c r="A53">
        <v>2025</v>
      </c>
      <c r="B53" t="s">
        <v>269</v>
      </c>
      <c r="C53">
        <v>1</v>
      </c>
      <c r="D53">
        <v>347</v>
      </c>
      <c r="E53" s="77">
        <v>45657</v>
      </c>
      <c r="F53">
        <v>20.100000000000001</v>
      </c>
      <c r="G53">
        <v>26</v>
      </c>
      <c r="H53" t="s">
        <v>270</v>
      </c>
      <c r="I53" t="s">
        <v>273</v>
      </c>
      <c r="K53" t="s">
        <v>272</v>
      </c>
      <c r="P53" t="str">
        <f>VLOOKUP(Table3[[#This Row],[Station]],'Station-Crosswalk'!$A$1:$F$147,6,FALSE)</f>
        <v>Far West</v>
      </c>
      <c r="Q53" t="str">
        <f>IF(OR(Table3[[#This Row],[Station]]=809,Table3[[#This Row],[Station]]=812), "Y", "N")</f>
        <v>N</v>
      </c>
      <c r="R53" t="str">
        <f>VLOOKUP(Table3[[#This Row],[Station]],'Station-Crosswalk'!$A$1:$G$147,7,FALSE)</f>
        <v>Napa River</v>
      </c>
    </row>
    <row r="54" spans="1:18" x14ac:dyDescent="0.25">
      <c r="A54">
        <v>2025</v>
      </c>
      <c r="B54" t="s">
        <v>269</v>
      </c>
      <c r="C54">
        <v>1</v>
      </c>
      <c r="D54">
        <v>348</v>
      </c>
      <c r="E54" s="77">
        <v>45657</v>
      </c>
      <c r="F54">
        <v>15.5</v>
      </c>
      <c r="G54">
        <v>30</v>
      </c>
      <c r="H54" t="s">
        <v>270</v>
      </c>
      <c r="I54" t="s">
        <v>273</v>
      </c>
      <c r="K54" t="s">
        <v>272</v>
      </c>
      <c r="P54" t="str">
        <f>VLOOKUP(Table3[[#This Row],[Station]],'Station-Crosswalk'!$A$1:$F$147,6,FALSE)</f>
        <v>Far West</v>
      </c>
      <c r="Q54" t="str">
        <f>IF(OR(Table3[[#This Row],[Station]]=809,Table3[[#This Row],[Station]]=812), "Y", "N")</f>
        <v>N</v>
      </c>
      <c r="R54" t="str">
        <f>VLOOKUP(Table3[[#This Row],[Station]],'Station-Crosswalk'!$A$1:$G$147,7,FALSE)</f>
        <v>Napa River</v>
      </c>
    </row>
    <row r="55" spans="1:18" x14ac:dyDescent="0.25">
      <c r="A55">
        <v>2025</v>
      </c>
      <c r="B55" t="s">
        <v>269</v>
      </c>
      <c r="C55">
        <v>1</v>
      </c>
      <c r="D55">
        <v>349</v>
      </c>
      <c r="E55" s="77">
        <v>45657</v>
      </c>
      <c r="F55">
        <v>16.3</v>
      </c>
      <c r="G55">
        <v>29</v>
      </c>
      <c r="H55" t="s">
        <v>270</v>
      </c>
      <c r="I55" t="s">
        <v>273</v>
      </c>
      <c r="K55" t="s">
        <v>272</v>
      </c>
      <c r="P55" t="str">
        <f>VLOOKUP(Table3[[#This Row],[Station]],'Station-Crosswalk'!$A$1:$F$147,6,FALSE)</f>
        <v>Far West</v>
      </c>
      <c r="Q55" t="str">
        <f>IF(OR(Table3[[#This Row],[Station]]=809,Table3[[#This Row],[Station]]=812), "Y", "N")</f>
        <v>N</v>
      </c>
      <c r="R55" t="str">
        <f>VLOOKUP(Table3[[#This Row],[Station]],'Station-Crosswalk'!$A$1:$G$147,7,FALSE)</f>
        <v>Napa River</v>
      </c>
    </row>
    <row r="56" spans="1:18" x14ac:dyDescent="0.25">
      <c r="A56">
        <v>2025</v>
      </c>
      <c r="B56" t="s">
        <v>269</v>
      </c>
      <c r="C56">
        <v>1</v>
      </c>
      <c r="D56">
        <v>401</v>
      </c>
      <c r="E56" s="77">
        <v>45656</v>
      </c>
      <c r="F56">
        <v>17.600000000000001</v>
      </c>
      <c r="G56">
        <v>30</v>
      </c>
      <c r="H56" t="s">
        <v>270</v>
      </c>
      <c r="I56" t="s">
        <v>271</v>
      </c>
      <c r="J56">
        <v>13</v>
      </c>
      <c r="K56" t="s">
        <v>272</v>
      </c>
      <c r="L56">
        <v>7</v>
      </c>
      <c r="M56">
        <v>8</v>
      </c>
      <c r="N56">
        <v>7.7692307692307692</v>
      </c>
      <c r="P56" t="str">
        <f>VLOOKUP(Table3[[#This Row],[Station]],'Station-Crosswalk'!$A$1:$F$147,6,FALSE)</f>
        <v>Far West</v>
      </c>
      <c r="Q56" t="str">
        <f>IF(OR(Table3[[#This Row],[Station]]=809,Table3[[#This Row],[Station]]=812), "Y", "N")</f>
        <v>N</v>
      </c>
      <c r="R56" t="str">
        <f>VLOOKUP(Table3[[#This Row],[Station]],'Station-Crosswalk'!$A$1:$G$147,7,FALSE)</f>
        <v>Carquinez Strait</v>
      </c>
    </row>
    <row r="57" spans="1:18" x14ac:dyDescent="0.25">
      <c r="A57">
        <v>2025</v>
      </c>
      <c r="B57" t="s">
        <v>269</v>
      </c>
      <c r="C57">
        <v>1</v>
      </c>
      <c r="D57">
        <v>404</v>
      </c>
      <c r="E57" s="77">
        <v>45657</v>
      </c>
      <c r="F57">
        <v>15.6</v>
      </c>
      <c r="G57">
        <v>35</v>
      </c>
      <c r="H57" t="s">
        <v>270</v>
      </c>
      <c r="I57" t="s">
        <v>271</v>
      </c>
      <c r="J57">
        <v>4</v>
      </c>
      <c r="K57" t="s">
        <v>272</v>
      </c>
      <c r="L57">
        <v>7</v>
      </c>
      <c r="M57">
        <v>7</v>
      </c>
      <c r="N57">
        <v>7</v>
      </c>
      <c r="P57" t="str">
        <f>VLOOKUP(Table3[[#This Row],[Station]],'Station-Crosswalk'!$A$1:$F$147,6,FALSE)</f>
        <v>Far West</v>
      </c>
      <c r="Q57" t="str">
        <f>IF(OR(Table3[[#This Row],[Station]]=809,Table3[[#This Row],[Station]]=812), "Y", "N")</f>
        <v>N</v>
      </c>
      <c r="R57" t="str">
        <f>VLOOKUP(Table3[[#This Row],[Station]],'Station-Crosswalk'!$A$1:$G$147,7,FALSE)</f>
        <v>Carquinez Strait</v>
      </c>
    </row>
    <row r="58" spans="1:18" x14ac:dyDescent="0.25">
      <c r="A58">
        <v>2025</v>
      </c>
      <c r="B58" t="s">
        <v>269</v>
      </c>
      <c r="C58">
        <v>1</v>
      </c>
      <c r="D58">
        <v>405</v>
      </c>
      <c r="E58" s="77">
        <v>45657</v>
      </c>
      <c r="F58">
        <v>23.9</v>
      </c>
      <c r="G58">
        <v>28</v>
      </c>
      <c r="H58" t="s">
        <v>270</v>
      </c>
      <c r="I58" t="s">
        <v>271</v>
      </c>
      <c r="J58">
        <v>35</v>
      </c>
      <c r="K58" t="s">
        <v>272</v>
      </c>
      <c r="L58">
        <v>6</v>
      </c>
      <c r="M58">
        <v>9</v>
      </c>
      <c r="N58">
        <v>7.4571428571428573</v>
      </c>
      <c r="P58" t="str">
        <f>VLOOKUP(Table3[[#This Row],[Station]],'Station-Crosswalk'!$A$1:$F$147,6,FALSE)</f>
        <v>Far West</v>
      </c>
      <c r="Q58" t="str">
        <f>IF(OR(Table3[[#This Row],[Station]]=809,Table3[[#This Row],[Station]]=812), "Y", "N")</f>
        <v>N</v>
      </c>
      <c r="R58" t="str">
        <f>VLOOKUP(Table3[[#This Row],[Station]],'Station-Crosswalk'!$A$1:$G$147,7,FALSE)</f>
        <v>Carquinez Strait</v>
      </c>
    </row>
    <row r="59" spans="1:18" x14ac:dyDescent="0.25">
      <c r="A59">
        <v>2025</v>
      </c>
      <c r="B59" t="s">
        <v>269</v>
      </c>
      <c r="C59">
        <v>1</v>
      </c>
      <c r="D59">
        <v>411</v>
      </c>
      <c r="E59" s="77">
        <v>45659</v>
      </c>
      <c r="F59">
        <v>48.4</v>
      </c>
      <c r="G59">
        <v>24</v>
      </c>
      <c r="H59" t="s">
        <v>270</v>
      </c>
      <c r="I59" t="s">
        <v>271</v>
      </c>
      <c r="J59">
        <v>92</v>
      </c>
      <c r="K59" t="s">
        <v>272</v>
      </c>
      <c r="L59">
        <v>5</v>
      </c>
      <c r="M59">
        <v>10</v>
      </c>
      <c r="N59">
        <v>6.5869565217391308</v>
      </c>
      <c r="P59" t="str">
        <f>VLOOKUP(Table3[[#This Row],[Station]],'Station-Crosswalk'!$A$1:$F$147,6,FALSE)</f>
        <v>Far West</v>
      </c>
      <c r="Q59" t="str">
        <f>IF(OR(Table3[[#This Row],[Station]]=809,Table3[[#This Row],[Station]]=812), "Y", "N")</f>
        <v>N</v>
      </c>
      <c r="R59" t="str">
        <f>VLOOKUP(Table3[[#This Row],[Station]],'Station-Crosswalk'!$A$1:$G$147,7,FALSE)</f>
        <v>Suisun Bay &amp; Marsh</v>
      </c>
    </row>
    <row r="60" spans="1:18" x14ac:dyDescent="0.25">
      <c r="A60">
        <v>2025</v>
      </c>
      <c r="B60" t="s">
        <v>269</v>
      </c>
      <c r="C60">
        <v>1</v>
      </c>
      <c r="D60">
        <v>418</v>
      </c>
      <c r="E60" s="77">
        <v>45659</v>
      </c>
      <c r="F60">
        <v>57.8</v>
      </c>
      <c r="G60">
        <v>20</v>
      </c>
      <c r="H60" t="s">
        <v>270</v>
      </c>
      <c r="I60" t="s">
        <v>271</v>
      </c>
      <c r="J60">
        <v>11</v>
      </c>
      <c r="K60" t="s">
        <v>272</v>
      </c>
      <c r="L60">
        <v>5</v>
      </c>
      <c r="M60">
        <v>7</v>
      </c>
      <c r="N60">
        <v>6</v>
      </c>
      <c r="P60" t="str">
        <f>VLOOKUP(Table3[[#This Row],[Station]],'Station-Crosswalk'!$A$1:$F$147,6,FALSE)</f>
        <v>Far West</v>
      </c>
      <c r="Q60" t="str">
        <f>IF(OR(Table3[[#This Row],[Station]]=809,Table3[[#This Row],[Station]]=812), "Y", "N")</f>
        <v>N</v>
      </c>
      <c r="R60" t="str">
        <f>VLOOKUP(Table3[[#This Row],[Station]],'Station-Crosswalk'!$A$1:$G$147,7,FALSE)</f>
        <v>Suisun Bay &amp; Marsh</v>
      </c>
    </row>
    <row r="61" spans="1:18" x14ac:dyDescent="0.25">
      <c r="A61">
        <v>2025</v>
      </c>
      <c r="B61" t="s">
        <v>269</v>
      </c>
      <c r="C61">
        <v>1</v>
      </c>
      <c r="D61">
        <v>501</v>
      </c>
      <c r="E61" s="77">
        <v>45659</v>
      </c>
      <c r="F61">
        <v>49.6</v>
      </c>
      <c r="G61">
        <v>37</v>
      </c>
      <c r="H61" t="s">
        <v>270</v>
      </c>
      <c r="I61" t="s">
        <v>271</v>
      </c>
      <c r="J61">
        <v>8</v>
      </c>
      <c r="K61" t="s">
        <v>272</v>
      </c>
      <c r="L61">
        <v>6</v>
      </c>
      <c r="M61">
        <v>7</v>
      </c>
      <c r="N61">
        <v>6.5</v>
      </c>
      <c r="P61" t="str">
        <f>VLOOKUP(Table3[[#This Row],[Station]],'Station-Crosswalk'!$A$1:$F$147,6,FALSE)</f>
        <v>West</v>
      </c>
      <c r="Q61" t="str">
        <f>IF(OR(Table3[[#This Row],[Station]]=809,Table3[[#This Row],[Station]]=812), "Y", "N")</f>
        <v>N</v>
      </c>
      <c r="R61" t="str">
        <f>VLOOKUP(Table3[[#This Row],[Station]],'Station-Crosswalk'!$A$1:$G$147,7,FALSE)</f>
        <v>Suisun Bay &amp; Marsh</v>
      </c>
    </row>
    <row r="62" spans="1:18" x14ac:dyDescent="0.25">
      <c r="A62">
        <v>2025</v>
      </c>
      <c r="B62" t="s">
        <v>269</v>
      </c>
      <c r="C62">
        <v>1</v>
      </c>
      <c r="D62">
        <v>504</v>
      </c>
      <c r="E62" s="77">
        <v>45659</v>
      </c>
      <c r="F62">
        <v>30.8</v>
      </c>
      <c r="G62">
        <v>38</v>
      </c>
      <c r="H62" t="s">
        <v>270</v>
      </c>
      <c r="I62" t="s">
        <v>273</v>
      </c>
      <c r="K62" t="s">
        <v>272</v>
      </c>
      <c r="P62" t="str">
        <f>VLOOKUP(Table3[[#This Row],[Station]],'Station-Crosswalk'!$A$1:$F$147,6,FALSE)</f>
        <v>West</v>
      </c>
      <c r="Q62" t="str">
        <f>IF(OR(Table3[[#This Row],[Station]]=809,Table3[[#This Row],[Station]]=812), "Y", "N")</f>
        <v>N</v>
      </c>
      <c r="R62" t="str">
        <f>VLOOKUP(Table3[[#This Row],[Station]],'Station-Crosswalk'!$A$1:$G$147,7,FALSE)</f>
        <v>Suisun Bay &amp; Marsh</v>
      </c>
    </row>
    <row r="63" spans="1:18" x14ac:dyDescent="0.25">
      <c r="A63">
        <v>2025</v>
      </c>
      <c r="B63" t="s">
        <v>269</v>
      </c>
      <c r="C63">
        <v>1</v>
      </c>
      <c r="D63">
        <v>508</v>
      </c>
      <c r="E63" s="77">
        <v>45659</v>
      </c>
      <c r="F63">
        <v>37.9</v>
      </c>
      <c r="G63">
        <v>35</v>
      </c>
      <c r="H63" t="s">
        <v>270</v>
      </c>
      <c r="I63" t="s">
        <v>271</v>
      </c>
      <c r="J63">
        <v>5</v>
      </c>
      <c r="K63" t="s">
        <v>272</v>
      </c>
      <c r="L63">
        <v>6</v>
      </c>
      <c r="M63">
        <v>7</v>
      </c>
      <c r="N63">
        <v>6.2</v>
      </c>
      <c r="P63" t="str">
        <f>VLOOKUP(Table3[[#This Row],[Station]],'Station-Crosswalk'!$A$1:$F$147,6,FALSE)</f>
        <v>West</v>
      </c>
      <c r="Q63" t="str">
        <f>IF(OR(Table3[[#This Row],[Station]]=809,Table3[[#This Row],[Station]]=812), "Y", "N")</f>
        <v>N</v>
      </c>
      <c r="R63" t="str">
        <f>VLOOKUP(Table3[[#This Row],[Station]],'Station-Crosswalk'!$A$1:$G$147,7,FALSE)</f>
        <v>Confluence</v>
      </c>
    </row>
    <row r="64" spans="1:18" x14ac:dyDescent="0.25">
      <c r="A64">
        <v>2025</v>
      </c>
      <c r="B64" t="s">
        <v>269</v>
      </c>
      <c r="C64">
        <v>1</v>
      </c>
      <c r="D64">
        <v>513</v>
      </c>
      <c r="E64" s="77">
        <v>45657</v>
      </c>
      <c r="F64">
        <v>56.8</v>
      </c>
      <c r="G64">
        <v>19</v>
      </c>
      <c r="H64" t="s">
        <v>270</v>
      </c>
      <c r="I64" t="s">
        <v>271</v>
      </c>
      <c r="J64">
        <v>46</v>
      </c>
      <c r="K64" t="s">
        <v>272</v>
      </c>
      <c r="L64">
        <v>5</v>
      </c>
      <c r="M64">
        <v>7</v>
      </c>
      <c r="N64">
        <v>6.1086956521739131</v>
      </c>
      <c r="P64" t="str">
        <f>VLOOKUP(Table3[[#This Row],[Station]],'Station-Crosswalk'!$A$1:$F$147,6,FALSE)</f>
        <v>West</v>
      </c>
      <c r="Q64" t="str">
        <f>IF(OR(Table3[[#This Row],[Station]]=809,Table3[[#This Row],[Station]]=812), "Y", "N")</f>
        <v>N</v>
      </c>
      <c r="R64" t="str">
        <f>VLOOKUP(Table3[[#This Row],[Station]],'Station-Crosswalk'!$A$1:$G$147,7,FALSE)</f>
        <v>Confluence</v>
      </c>
    </row>
    <row r="65" spans="1:18" x14ac:dyDescent="0.25">
      <c r="A65">
        <v>2025</v>
      </c>
      <c r="B65" t="s">
        <v>269</v>
      </c>
      <c r="C65">
        <v>1</v>
      </c>
      <c r="D65">
        <v>519</v>
      </c>
      <c r="E65" s="77">
        <v>45659</v>
      </c>
      <c r="F65">
        <v>44.2</v>
      </c>
      <c r="G65">
        <v>29</v>
      </c>
      <c r="H65" t="s">
        <v>270</v>
      </c>
      <c r="I65" t="s">
        <v>271</v>
      </c>
      <c r="J65">
        <v>9</v>
      </c>
      <c r="K65" t="s">
        <v>272</v>
      </c>
      <c r="L65">
        <v>5</v>
      </c>
      <c r="M65">
        <v>7</v>
      </c>
      <c r="N65">
        <v>6.2222222222222223</v>
      </c>
      <c r="P65" t="str">
        <f>VLOOKUP(Table3[[#This Row],[Station]],'Station-Crosswalk'!$A$1:$F$147,6,FALSE)</f>
        <v>West</v>
      </c>
      <c r="Q65" t="str">
        <f>IF(OR(Table3[[#This Row],[Station]]=809,Table3[[#This Row],[Station]]=812), "Y", "N")</f>
        <v>N</v>
      </c>
      <c r="R65" t="str">
        <f>VLOOKUP(Table3[[#This Row],[Station]],'Station-Crosswalk'!$A$1:$G$147,7,FALSE)</f>
        <v>Suisun Bay &amp; Marsh</v>
      </c>
    </row>
    <row r="66" spans="1:18" x14ac:dyDescent="0.25">
      <c r="A66">
        <v>2025</v>
      </c>
      <c r="B66" t="s">
        <v>269</v>
      </c>
      <c r="C66">
        <v>1</v>
      </c>
      <c r="D66">
        <v>520</v>
      </c>
      <c r="E66" s="77">
        <v>45657</v>
      </c>
      <c r="F66">
        <v>36.9</v>
      </c>
      <c r="G66">
        <v>23</v>
      </c>
      <c r="H66" t="s">
        <v>270</v>
      </c>
      <c r="I66" t="s">
        <v>271</v>
      </c>
      <c r="J66">
        <v>37</v>
      </c>
      <c r="K66" t="s">
        <v>272</v>
      </c>
      <c r="L66">
        <v>5</v>
      </c>
      <c r="M66">
        <v>8</v>
      </c>
      <c r="N66">
        <v>6.243243243243243</v>
      </c>
      <c r="P66" t="str">
        <f>VLOOKUP(Table3[[#This Row],[Station]],'Station-Crosswalk'!$A$1:$F$147,6,FALSE)</f>
        <v>West</v>
      </c>
      <c r="Q66" t="str">
        <f>IF(OR(Table3[[#This Row],[Station]]=809,Table3[[#This Row],[Station]]=812), "Y", "N")</f>
        <v>N</v>
      </c>
      <c r="R66" t="str">
        <f>VLOOKUP(Table3[[#This Row],[Station]],'Station-Crosswalk'!$A$1:$G$147,7,FALSE)</f>
        <v>Confluence</v>
      </c>
    </row>
    <row r="67" spans="1:18" x14ac:dyDescent="0.25">
      <c r="A67">
        <v>2025</v>
      </c>
      <c r="B67" t="s">
        <v>269</v>
      </c>
      <c r="C67">
        <v>1</v>
      </c>
      <c r="D67">
        <v>602</v>
      </c>
      <c r="E67" s="77">
        <v>45659</v>
      </c>
      <c r="F67">
        <v>47.3</v>
      </c>
      <c r="G67">
        <v>23</v>
      </c>
      <c r="H67" t="s">
        <v>270</v>
      </c>
      <c r="I67" t="s">
        <v>271</v>
      </c>
      <c r="J67">
        <v>33</v>
      </c>
      <c r="K67" t="s">
        <v>272</v>
      </c>
      <c r="L67">
        <v>5</v>
      </c>
      <c r="M67">
        <v>7</v>
      </c>
      <c r="N67">
        <v>6.5454545454545459</v>
      </c>
      <c r="P67" t="str">
        <f>VLOOKUP(Table3[[#This Row],[Station]],'Station-Crosswalk'!$A$1:$F$147,6,FALSE)</f>
        <v>West</v>
      </c>
      <c r="Q67" t="str">
        <f>IF(OR(Table3[[#This Row],[Station]]=809,Table3[[#This Row],[Station]]=812), "Y", "N")</f>
        <v>N</v>
      </c>
      <c r="R67" t="str">
        <f>VLOOKUP(Table3[[#This Row],[Station]],'Station-Crosswalk'!$A$1:$G$147,7,FALSE)</f>
        <v>Suisun Bay &amp; Marsh</v>
      </c>
    </row>
    <row r="68" spans="1:18" x14ac:dyDescent="0.25">
      <c r="A68">
        <v>2025</v>
      </c>
      <c r="B68" t="s">
        <v>269</v>
      </c>
      <c r="C68">
        <v>1</v>
      </c>
      <c r="D68">
        <v>606</v>
      </c>
      <c r="E68" s="77">
        <v>45659</v>
      </c>
      <c r="F68">
        <v>38.1</v>
      </c>
      <c r="G68">
        <v>35</v>
      </c>
      <c r="H68" t="s">
        <v>270</v>
      </c>
      <c r="I68" t="s">
        <v>271</v>
      </c>
      <c r="J68">
        <v>4</v>
      </c>
      <c r="K68" t="s">
        <v>272</v>
      </c>
      <c r="L68">
        <v>6</v>
      </c>
      <c r="M68">
        <v>9</v>
      </c>
      <c r="N68">
        <v>7.3</v>
      </c>
      <c r="P68" t="str">
        <f>VLOOKUP(Table3[[#This Row],[Station]],'Station-Crosswalk'!$A$1:$F$147,6,FALSE)</f>
        <v>West</v>
      </c>
      <c r="Q68" t="str">
        <f>IF(OR(Table3[[#This Row],[Station]]=809,Table3[[#This Row],[Station]]=812), "Y", "N")</f>
        <v>N</v>
      </c>
      <c r="R68" t="str">
        <f>VLOOKUP(Table3[[#This Row],[Station]],'Station-Crosswalk'!$A$1:$G$147,7,FALSE)</f>
        <v>Suisun Bay &amp; Marsh</v>
      </c>
    </row>
    <row r="69" spans="1:18" x14ac:dyDescent="0.25">
      <c r="A69">
        <v>2025</v>
      </c>
      <c r="B69" t="s">
        <v>269</v>
      </c>
      <c r="C69">
        <v>1</v>
      </c>
      <c r="D69">
        <v>609</v>
      </c>
      <c r="E69" s="77">
        <v>45659</v>
      </c>
      <c r="F69">
        <v>38.200000000000003</v>
      </c>
      <c r="G69">
        <v>22</v>
      </c>
      <c r="H69" t="s">
        <v>270</v>
      </c>
      <c r="I69" t="s">
        <v>271</v>
      </c>
      <c r="J69">
        <v>2</v>
      </c>
      <c r="K69" t="s">
        <v>272</v>
      </c>
      <c r="L69">
        <v>7</v>
      </c>
      <c r="M69">
        <v>7</v>
      </c>
      <c r="N69">
        <v>7</v>
      </c>
      <c r="P69" t="str">
        <f>VLOOKUP(Table3[[#This Row],[Station]],'Station-Crosswalk'!$A$1:$F$147,6,FALSE)</f>
        <v>West</v>
      </c>
      <c r="Q69" t="str">
        <f>IF(OR(Table3[[#This Row],[Station]]=809,Table3[[#This Row],[Station]]=812), "Y", "N")</f>
        <v>N</v>
      </c>
      <c r="R69" t="str">
        <f>VLOOKUP(Table3[[#This Row],[Station]],'Station-Crosswalk'!$A$1:$G$147,7,FALSE)</f>
        <v>Suisun Bay &amp; Marsh</v>
      </c>
    </row>
    <row r="70" spans="1:18" x14ac:dyDescent="0.25">
      <c r="A70">
        <v>2025</v>
      </c>
      <c r="B70" t="s">
        <v>269</v>
      </c>
      <c r="C70">
        <v>1</v>
      </c>
      <c r="D70">
        <v>610</v>
      </c>
      <c r="E70" s="77">
        <v>45659</v>
      </c>
      <c r="F70">
        <v>34.1</v>
      </c>
      <c r="G70">
        <v>37</v>
      </c>
      <c r="H70" t="s">
        <v>270</v>
      </c>
      <c r="I70" t="s">
        <v>274</v>
      </c>
      <c r="J70">
        <v>3</v>
      </c>
      <c r="K70" t="s">
        <v>272</v>
      </c>
      <c r="L70">
        <v>6</v>
      </c>
      <c r="M70">
        <v>7</v>
      </c>
      <c r="N70">
        <v>6.3</v>
      </c>
      <c r="P70" t="str">
        <f>VLOOKUP(Table3[[#This Row],[Station]],'Station-Crosswalk'!$A$1:$F$147,6,FALSE)</f>
        <v>West</v>
      </c>
      <c r="Q70" t="str">
        <f>IF(OR(Table3[[#This Row],[Station]]=809,Table3[[#This Row],[Station]]=812), "Y", "N")</f>
        <v>N</v>
      </c>
      <c r="R70" t="str">
        <f>VLOOKUP(Table3[[#This Row],[Station]],'Station-Crosswalk'!$A$1:$G$147,7,FALSE)</f>
        <v>Suisun Bay &amp; Marsh</v>
      </c>
    </row>
    <row r="71" spans="1:18" x14ac:dyDescent="0.25">
      <c r="A71">
        <v>2025</v>
      </c>
      <c r="B71" t="s">
        <v>269</v>
      </c>
      <c r="C71">
        <v>1</v>
      </c>
      <c r="D71">
        <v>703</v>
      </c>
      <c r="E71" s="77">
        <v>45657</v>
      </c>
      <c r="F71">
        <v>40.5</v>
      </c>
      <c r="G71">
        <v>22</v>
      </c>
      <c r="H71" t="s">
        <v>270</v>
      </c>
      <c r="I71" t="s">
        <v>271</v>
      </c>
      <c r="J71">
        <v>3</v>
      </c>
      <c r="K71" t="s">
        <v>272</v>
      </c>
      <c r="L71">
        <v>6</v>
      </c>
      <c r="M71">
        <v>6</v>
      </c>
      <c r="N71">
        <v>6</v>
      </c>
      <c r="P71" t="str">
        <f>VLOOKUP(Table3[[#This Row],[Station]],'Station-Crosswalk'!$A$1:$F$147,6,FALSE)</f>
        <v>West</v>
      </c>
      <c r="Q71" t="str">
        <f>IF(OR(Table3[[#This Row],[Station]]=809,Table3[[#This Row],[Station]]=812), "Y", "N")</f>
        <v>N</v>
      </c>
      <c r="R71" t="str">
        <f>VLOOKUP(Table3[[#This Row],[Station]],'Station-Crosswalk'!$A$1:$G$147,7,FALSE)</f>
        <v>Sac. River System</v>
      </c>
    </row>
    <row r="72" spans="1:18" x14ac:dyDescent="0.25">
      <c r="A72">
        <v>2025</v>
      </c>
      <c r="B72" t="s">
        <v>269</v>
      </c>
      <c r="C72">
        <v>1</v>
      </c>
      <c r="D72">
        <v>704</v>
      </c>
      <c r="E72" s="77">
        <v>45657</v>
      </c>
      <c r="F72">
        <v>41.3</v>
      </c>
      <c r="G72">
        <v>29</v>
      </c>
      <c r="H72" t="s">
        <v>270</v>
      </c>
      <c r="I72" t="s">
        <v>271</v>
      </c>
      <c r="J72">
        <v>4</v>
      </c>
      <c r="K72" t="s">
        <v>272</v>
      </c>
      <c r="L72">
        <v>5</v>
      </c>
      <c r="M72">
        <v>6</v>
      </c>
      <c r="N72">
        <v>5.75</v>
      </c>
      <c r="P72" t="str">
        <f>VLOOKUP(Table3[[#This Row],[Station]],'Station-Crosswalk'!$A$1:$F$147,6,FALSE)</f>
        <v>West</v>
      </c>
      <c r="Q72" t="str">
        <f>IF(OR(Table3[[#This Row],[Station]]=809,Table3[[#This Row],[Station]]=812), "Y", "N")</f>
        <v>N</v>
      </c>
      <c r="R72" t="str">
        <f>VLOOKUP(Table3[[#This Row],[Station]],'Station-Crosswalk'!$A$1:$G$147,7,FALSE)</f>
        <v>Sac. River System</v>
      </c>
    </row>
    <row r="73" spans="1:18" x14ac:dyDescent="0.25">
      <c r="A73">
        <v>2025</v>
      </c>
      <c r="B73" t="s">
        <v>269</v>
      </c>
      <c r="C73">
        <v>1</v>
      </c>
      <c r="D73">
        <v>705</v>
      </c>
      <c r="E73" s="77">
        <v>45657</v>
      </c>
      <c r="F73">
        <v>49.8</v>
      </c>
      <c r="G73">
        <v>20</v>
      </c>
      <c r="H73" t="s">
        <v>270</v>
      </c>
      <c r="I73" t="s">
        <v>271</v>
      </c>
      <c r="J73">
        <v>2</v>
      </c>
      <c r="K73" t="s">
        <v>272</v>
      </c>
      <c r="L73">
        <v>6</v>
      </c>
      <c r="M73">
        <v>7</v>
      </c>
      <c r="N73">
        <v>6.5</v>
      </c>
      <c r="O73">
        <v>0</v>
      </c>
      <c r="P73" t="str">
        <f>VLOOKUP(Table3[[#This Row],[Station]],'Station-Crosswalk'!$A$1:$F$147,6,FALSE)</f>
        <v>North</v>
      </c>
      <c r="Q73" t="str">
        <f>IF(OR(Table3[[#This Row],[Station]]=809,Table3[[#This Row],[Station]]=812), "Y", "N")</f>
        <v>N</v>
      </c>
      <c r="R73" t="str">
        <f>VLOOKUP(Table3[[#This Row],[Station]],'Station-Crosswalk'!$A$1:$G$147,7,FALSE)</f>
        <v>Sac. River System</v>
      </c>
    </row>
    <row r="74" spans="1:18" x14ac:dyDescent="0.25">
      <c r="A74">
        <v>2025</v>
      </c>
      <c r="B74" t="s">
        <v>269</v>
      </c>
      <c r="C74">
        <v>1</v>
      </c>
      <c r="D74">
        <v>706</v>
      </c>
      <c r="E74" s="77">
        <v>45657</v>
      </c>
      <c r="F74">
        <v>38.700000000000003</v>
      </c>
      <c r="G74">
        <v>27</v>
      </c>
      <c r="H74" t="s">
        <v>270</v>
      </c>
      <c r="I74" t="s">
        <v>271</v>
      </c>
      <c r="J74">
        <v>18</v>
      </c>
      <c r="K74" t="s">
        <v>272</v>
      </c>
      <c r="L74">
        <v>5</v>
      </c>
      <c r="M74">
        <v>6</v>
      </c>
      <c r="N74">
        <v>5.833333333333333</v>
      </c>
      <c r="O74">
        <v>0</v>
      </c>
      <c r="P74" t="str">
        <f>VLOOKUP(Table3[[#This Row],[Station]],'Station-Crosswalk'!$A$1:$F$147,6,FALSE)</f>
        <v>West</v>
      </c>
      <c r="Q74" t="str">
        <f>IF(OR(Table3[[#This Row],[Station]]=809,Table3[[#This Row],[Station]]=812), "Y", "N")</f>
        <v>N</v>
      </c>
      <c r="R74" t="str">
        <f>VLOOKUP(Table3[[#This Row],[Station]],'Station-Crosswalk'!$A$1:$G$147,7,FALSE)</f>
        <v>Sac. River System</v>
      </c>
    </row>
    <row r="75" spans="1:18" x14ac:dyDescent="0.25">
      <c r="A75">
        <v>2025</v>
      </c>
      <c r="B75" t="s">
        <v>269</v>
      </c>
      <c r="C75">
        <v>1</v>
      </c>
      <c r="D75">
        <v>707</v>
      </c>
      <c r="E75" s="77">
        <v>45657</v>
      </c>
      <c r="F75">
        <v>51.3</v>
      </c>
      <c r="G75">
        <v>19</v>
      </c>
      <c r="H75" t="s">
        <v>270</v>
      </c>
      <c r="I75" t="s">
        <v>273</v>
      </c>
      <c r="K75" t="s">
        <v>272</v>
      </c>
      <c r="O75">
        <v>3</v>
      </c>
      <c r="P75" t="str">
        <f>VLOOKUP(Table3[[#This Row],[Station]],'Station-Crosswalk'!$A$1:$F$147,6,FALSE)</f>
        <v>North</v>
      </c>
      <c r="Q75" t="str">
        <f>IF(OR(Table3[[#This Row],[Station]]=809,Table3[[#This Row],[Station]]=812), "Y", "N")</f>
        <v>N</v>
      </c>
      <c r="R75" t="str">
        <f>VLOOKUP(Table3[[#This Row],[Station]],'Station-Crosswalk'!$A$1:$G$147,7,FALSE)</f>
        <v>Sac. River System</v>
      </c>
    </row>
    <row r="76" spans="1:18" x14ac:dyDescent="0.25">
      <c r="A76">
        <v>2025</v>
      </c>
      <c r="B76" t="s">
        <v>269</v>
      </c>
      <c r="C76">
        <v>1</v>
      </c>
      <c r="D76">
        <v>711</v>
      </c>
      <c r="E76" s="77">
        <v>45657</v>
      </c>
      <c r="F76">
        <v>71.5</v>
      </c>
      <c r="G76">
        <v>18</v>
      </c>
      <c r="H76" t="s">
        <v>270</v>
      </c>
      <c r="I76" t="s">
        <v>273</v>
      </c>
      <c r="K76" t="s">
        <v>272</v>
      </c>
      <c r="O76">
        <v>0</v>
      </c>
      <c r="P76" t="str">
        <f>VLOOKUP(Table3[[#This Row],[Station]],'Station-Crosswalk'!$A$1:$F$147,6,FALSE)</f>
        <v>North</v>
      </c>
      <c r="Q76" t="str">
        <f>IF(OR(Table3[[#This Row],[Station]]=809,Table3[[#This Row],[Station]]=812), "Y", "N")</f>
        <v>N</v>
      </c>
      <c r="R76" t="str">
        <f>VLOOKUP(Table3[[#This Row],[Station]],'Station-Crosswalk'!$A$1:$G$147,7,FALSE)</f>
        <v>Sac. River System</v>
      </c>
    </row>
    <row r="77" spans="1:18" x14ac:dyDescent="0.25">
      <c r="A77">
        <v>2025</v>
      </c>
      <c r="B77" t="s">
        <v>269</v>
      </c>
      <c r="C77">
        <v>1</v>
      </c>
      <c r="D77">
        <v>716</v>
      </c>
      <c r="E77" s="77">
        <v>45657</v>
      </c>
      <c r="F77">
        <v>34.700000000000003</v>
      </c>
      <c r="G77">
        <v>29</v>
      </c>
      <c r="H77" t="s">
        <v>270</v>
      </c>
      <c r="I77" t="s">
        <v>273</v>
      </c>
      <c r="K77" t="s">
        <v>272</v>
      </c>
      <c r="O77">
        <v>3</v>
      </c>
      <c r="P77" t="str">
        <f>VLOOKUP(Table3[[#This Row],[Station]],'Station-Crosswalk'!$A$1:$F$147,6,FALSE)</f>
        <v>North</v>
      </c>
      <c r="Q77" t="str">
        <f>IF(OR(Table3[[#This Row],[Station]]=809,Table3[[#This Row],[Station]]=812), "Y", "N")</f>
        <v>N</v>
      </c>
      <c r="R77" t="str">
        <f>VLOOKUP(Table3[[#This Row],[Station]],'Station-Crosswalk'!$A$1:$G$147,7,FALSE)</f>
        <v>Sac. River System</v>
      </c>
    </row>
    <row r="78" spans="1:18" x14ac:dyDescent="0.25">
      <c r="A78">
        <v>2025</v>
      </c>
      <c r="B78" t="s">
        <v>269</v>
      </c>
      <c r="C78">
        <v>1</v>
      </c>
      <c r="D78">
        <v>723</v>
      </c>
      <c r="E78" s="77">
        <v>45657</v>
      </c>
      <c r="F78">
        <v>35.299999999999997</v>
      </c>
      <c r="G78">
        <v>27</v>
      </c>
      <c r="H78" t="s">
        <v>270</v>
      </c>
      <c r="I78" t="s">
        <v>271</v>
      </c>
      <c r="J78">
        <v>2</v>
      </c>
      <c r="K78" t="s">
        <v>272</v>
      </c>
      <c r="L78">
        <v>5</v>
      </c>
      <c r="M78">
        <v>6</v>
      </c>
      <c r="N78">
        <v>5.5</v>
      </c>
      <c r="O78">
        <v>0</v>
      </c>
      <c r="P78" t="str">
        <f>VLOOKUP(Table3[[#This Row],[Station]],'Station-Crosswalk'!$A$1:$F$147,6,FALSE)</f>
        <v>North</v>
      </c>
      <c r="Q78" t="str">
        <f>IF(OR(Table3[[#This Row],[Station]]=809,Table3[[#This Row],[Station]]=812), "Y", "N")</f>
        <v>N</v>
      </c>
      <c r="R78" t="str">
        <f>VLOOKUP(Table3[[#This Row],[Station]],'Station-Crosswalk'!$A$1:$G$147,7,FALSE)</f>
        <v>Sac. River System</v>
      </c>
    </row>
    <row r="79" spans="1:18" x14ac:dyDescent="0.25">
      <c r="A79">
        <v>2025</v>
      </c>
      <c r="B79" t="s">
        <v>269</v>
      </c>
      <c r="C79">
        <v>1</v>
      </c>
      <c r="D79">
        <v>801</v>
      </c>
      <c r="E79" s="77">
        <v>45659</v>
      </c>
      <c r="F79">
        <v>32.5</v>
      </c>
      <c r="G79">
        <v>29</v>
      </c>
      <c r="H79" t="s">
        <v>270</v>
      </c>
      <c r="I79" t="s">
        <v>271</v>
      </c>
      <c r="J79">
        <v>1</v>
      </c>
      <c r="K79" t="s">
        <v>272</v>
      </c>
      <c r="L79">
        <v>6</v>
      </c>
      <c r="M79">
        <v>6</v>
      </c>
      <c r="N79">
        <v>6</v>
      </c>
      <c r="O79">
        <v>17</v>
      </c>
      <c r="P79" t="str">
        <f>VLOOKUP(Table3[[#This Row],[Station]],'Station-Crosswalk'!$A$1:$F$147,6,FALSE)</f>
        <v>West</v>
      </c>
      <c r="Q79" t="str">
        <f>IF(OR(Table3[[#This Row],[Station]]=809,Table3[[#This Row],[Station]]=812), "Y", "N")</f>
        <v>N</v>
      </c>
      <c r="R79" t="str">
        <f>VLOOKUP(Table3[[#This Row],[Station]],'Station-Crosswalk'!$A$1:$G$147,7,FALSE)</f>
        <v>Confluence</v>
      </c>
    </row>
    <row r="80" spans="1:18" x14ac:dyDescent="0.25">
      <c r="A80">
        <v>2025</v>
      </c>
      <c r="B80" t="s">
        <v>269</v>
      </c>
      <c r="C80">
        <v>1</v>
      </c>
      <c r="D80">
        <v>804</v>
      </c>
      <c r="E80" s="77">
        <v>45657</v>
      </c>
      <c r="F80">
        <v>25.2</v>
      </c>
      <c r="G80">
        <v>38</v>
      </c>
      <c r="H80" t="s">
        <v>270</v>
      </c>
      <c r="I80" t="s">
        <v>274</v>
      </c>
      <c r="J80">
        <v>20</v>
      </c>
      <c r="K80" t="s">
        <v>272</v>
      </c>
      <c r="L80">
        <v>5</v>
      </c>
      <c r="M80">
        <v>8</v>
      </c>
      <c r="N80">
        <v>6.4</v>
      </c>
      <c r="O80">
        <v>4</v>
      </c>
      <c r="P80" t="str">
        <f>VLOOKUP(Table3[[#This Row],[Station]],'Station-Crosswalk'!$A$1:$F$147,6,FALSE)</f>
        <v>West</v>
      </c>
      <c r="Q80" t="str">
        <f>IF(OR(Table3[[#This Row],[Station]]=809,Table3[[#This Row],[Station]]=812), "Y", "N")</f>
        <v>N</v>
      </c>
      <c r="R80" t="str">
        <f>VLOOKUP(Table3[[#This Row],[Station]],'Station-Crosswalk'!$A$1:$G$147,7,FALSE)</f>
        <v>Confluence</v>
      </c>
    </row>
    <row r="81" spans="1:18" x14ac:dyDescent="0.25">
      <c r="A81">
        <v>2025</v>
      </c>
      <c r="B81" t="s">
        <v>269</v>
      </c>
      <c r="C81">
        <v>1</v>
      </c>
      <c r="D81">
        <v>809</v>
      </c>
      <c r="E81" s="77">
        <v>45656</v>
      </c>
      <c r="F81">
        <v>32.4</v>
      </c>
      <c r="G81">
        <v>36</v>
      </c>
      <c r="H81" t="s">
        <v>270</v>
      </c>
      <c r="I81" t="s">
        <v>274</v>
      </c>
      <c r="J81">
        <v>17</v>
      </c>
      <c r="K81" t="s">
        <v>272</v>
      </c>
      <c r="L81">
        <v>6</v>
      </c>
      <c r="M81">
        <v>7</v>
      </c>
      <c r="N81">
        <v>6.7</v>
      </c>
      <c r="O81">
        <v>19</v>
      </c>
      <c r="P81" t="str">
        <f>VLOOKUP(Table3[[#This Row],[Station]],'Station-Crosswalk'!$A$1:$F$147,6,FALSE)</f>
        <v>South</v>
      </c>
      <c r="Q81" t="str">
        <f>IF(OR(Table3[[#This Row],[Station]]=809,Table3[[#This Row],[Station]]=812), "Y", "N")</f>
        <v>Y</v>
      </c>
      <c r="R81" t="str">
        <f>VLOOKUP(Table3[[#This Row],[Station]],'Station-Crosswalk'!$A$1:$G$147,7,FALSE)</f>
        <v>Central &amp; South Delta</v>
      </c>
    </row>
    <row r="82" spans="1:18" x14ac:dyDescent="0.25">
      <c r="A82">
        <v>2025</v>
      </c>
      <c r="B82" t="s">
        <v>269</v>
      </c>
      <c r="C82">
        <v>1</v>
      </c>
      <c r="D82">
        <v>812</v>
      </c>
      <c r="E82" s="77">
        <v>45656</v>
      </c>
      <c r="F82">
        <v>23.7</v>
      </c>
      <c r="G82">
        <v>38</v>
      </c>
      <c r="H82" t="s">
        <v>270</v>
      </c>
      <c r="I82" t="s">
        <v>274</v>
      </c>
      <c r="J82">
        <v>1</v>
      </c>
      <c r="K82" t="s">
        <v>272</v>
      </c>
      <c r="L82">
        <v>6</v>
      </c>
      <c r="M82">
        <v>6</v>
      </c>
      <c r="N82">
        <v>6</v>
      </c>
      <c r="O82">
        <v>42</v>
      </c>
      <c r="P82" t="str">
        <f>VLOOKUP(Table3[[#This Row],[Station]],'Station-Crosswalk'!$A$1:$F$147,6,FALSE)</f>
        <v>South</v>
      </c>
      <c r="Q82" t="str">
        <f>IF(OR(Table3[[#This Row],[Station]]=809,Table3[[#This Row],[Station]]=812), "Y", "N")</f>
        <v>Y</v>
      </c>
      <c r="R82" t="str">
        <f>VLOOKUP(Table3[[#This Row],[Station]],'Station-Crosswalk'!$A$1:$G$147,7,FALSE)</f>
        <v>Central &amp; South Delta</v>
      </c>
    </row>
    <row r="83" spans="1:18" x14ac:dyDescent="0.25">
      <c r="A83">
        <v>2025</v>
      </c>
      <c r="B83" t="s">
        <v>269</v>
      </c>
      <c r="C83">
        <v>1</v>
      </c>
      <c r="D83">
        <v>815</v>
      </c>
      <c r="E83" s="77">
        <v>45656</v>
      </c>
      <c r="F83">
        <v>21.5</v>
      </c>
      <c r="G83">
        <v>43</v>
      </c>
      <c r="H83" t="s">
        <v>270</v>
      </c>
      <c r="I83" t="s">
        <v>273</v>
      </c>
      <c r="K83" t="s">
        <v>272</v>
      </c>
      <c r="O83">
        <v>15</v>
      </c>
      <c r="P83" t="str">
        <f>VLOOKUP(Table3[[#This Row],[Station]],'Station-Crosswalk'!$A$1:$F$147,6,FALSE)</f>
        <v>South</v>
      </c>
      <c r="Q83" t="str">
        <f>IF(OR(Table3[[#This Row],[Station]]=809,Table3[[#This Row],[Station]]=812), "Y", "N")</f>
        <v>N</v>
      </c>
      <c r="R83" t="str">
        <f>VLOOKUP(Table3[[#This Row],[Station]],'Station-Crosswalk'!$A$1:$G$147,7,FALSE)</f>
        <v>Central &amp; South Delta</v>
      </c>
    </row>
    <row r="84" spans="1:18" x14ac:dyDescent="0.25">
      <c r="A84">
        <v>2025</v>
      </c>
      <c r="B84" t="s">
        <v>269</v>
      </c>
      <c r="C84">
        <v>1</v>
      </c>
      <c r="D84">
        <v>901</v>
      </c>
      <c r="E84" s="77">
        <v>45656</v>
      </c>
      <c r="F84">
        <v>14.9</v>
      </c>
      <c r="G84">
        <v>47</v>
      </c>
      <c r="H84" t="s">
        <v>270</v>
      </c>
      <c r="I84" t="s">
        <v>274</v>
      </c>
      <c r="J84">
        <v>3</v>
      </c>
      <c r="K84" t="s">
        <v>272</v>
      </c>
      <c r="L84">
        <v>6</v>
      </c>
      <c r="M84">
        <v>7</v>
      </c>
      <c r="N84">
        <v>6.3</v>
      </c>
      <c r="O84">
        <v>7</v>
      </c>
      <c r="P84" t="str">
        <f>VLOOKUP(Table3[[#This Row],[Station]],'Station-Crosswalk'!$A$1:$F$147,6,FALSE)</f>
        <v>South</v>
      </c>
      <c r="Q84" t="str">
        <f>IF(OR(Table3[[#This Row],[Station]]=809,Table3[[#This Row],[Station]]=812), "Y", "N")</f>
        <v>N</v>
      </c>
      <c r="R84" t="str">
        <f>VLOOKUP(Table3[[#This Row],[Station]],'Station-Crosswalk'!$A$1:$G$147,7,FALSE)</f>
        <v>Central &amp; South Delta</v>
      </c>
    </row>
    <row r="85" spans="1:18" x14ac:dyDescent="0.25">
      <c r="A85">
        <v>2025</v>
      </c>
      <c r="B85" t="s">
        <v>269</v>
      </c>
      <c r="C85">
        <v>1</v>
      </c>
      <c r="D85">
        <v>902</v>
      </c>
      <c r="E85" s="77">
        <v>45656</v>
      </c>
      <c r="F85">
        <v>4.8</v>
      </c>
      <c r="G85">
        <v>102</v>
      </c>
      <c r="H85" t="s">
        <v>270</v>
      </c>
      <c r="I85" t="s">
        <v>273</v>
      </c>
      <c r="K85" t="s">
        <v>272</v>
      </c>
      <c r="O85">
        <v>4</v>
      </c>
      <c r="P85" t="str">
        <f>VLOOKUP(Table3[[#This Row],[Station]],'Station-Crosswalk'!$A$1:$F$147,6,FALSE)</f>
        <v>South</v>
      </c>
      <c r="Q85" t="str">
        <f>IF(OR(Table3[[#This Row],[Station]]=809,Table3[[#This Row],[Station]]=812), "Y", "N")</f>
        <v>N</v>
      </c>
      <c r="R85" t="str">
        <f>VLOOKUP(Table3[[#This Row],[Station]],'Station-Crosswalk'!$A$1:$G$147,7,FALSE)</f>
        <v>Central &amp; South Delta</v>
      </c>
    </row>
    <row r="86" spans="1:18" x14ac:dyDescent="0.25">
      <c r="A86">
        <v>2025</v>
      </c>
      <c r="B86" t="s">
        <v>269</v>
      </c>
      <c r="C86">
        <v>1</v>
      </c>
      <c r="D86">
        <v>906</v>
      </c>
      <c r="E86" s="77">
        <v>45656</v>
      </c>
      <c r="F86">
        <v>10.6</v>
      </c>
      <c r="G86">
        <v>71</v>
      </c>
      <c r="H86" t="s">
        <v>270</v>
      </c>
      <c r="I86" t="s">
        <v>274</v>
      </c>
      <c r="J86">
        <v>1</v>
      </c>
      <c r="K86" t="s">
        <v>272</v>
      </c>
      <c r="L86">
        <v>9</v>
      </c>
      <c r="M86">
        <v>9</v>
      </c>
      <c r="N86">
        <v>9</v>
      </c>
      <c r="O86">
        <v>0</v>
      </c>
      <c r="P86" t="str">
        <f>VLOOKUP(Table3[[#This Row],[Station]],'Station-Crosswalk'!$A$1:$F$147,6,FALSE)</f>
        <v>South</v>
      </c>
      <c r="Q86" t="str">
        <f>IF(OR(Table3[[#This Row],[Station]]=809,Table3[[#This Row],[Station]]=812), "Y", "N")</f>
        <v>N</v>
      </c>
      <c r="R86" t="str">
        <f>VLOOKUP(Table3[[#This Row],[Station]],'Station-Crosswalk'!$A$1:$G$147,7,FALSE)</f>
        <v>Central &amp; South Delta</v>
      </c>
    </row>
    <row r="87" spans="1:18" x14ac:dyDescent="0.25">
      <c r="A87">
        <v>2025</v>
      </c>
      <c r="B87" t="s">
        <v>269</v>
      </c>
      <c r="C87">
        <v>1</v>
      </c>
      <c r="D87">
        <v>910</v>
      </c>
      <c r="E87" s="77">
        <v>45656</v>
      </c>
      <c r="F87">
        <v>5.5</v>
      </c>
      <c r="G87">
        <v>111</v>
      </c>
      <c r="H87" t="s">
        <v>270</v>
      </c>
      <c r="I87" t="s">
        <v>273</v>
      </c>
      <c r="K87" t="s">
        <v>272</v>
      </c>
      <c r="O87">
        <v>12</v>
      </c>
      <c r="P87" t="str">
        <f>VLOOKUP(Table3[[#This Row],[Station]],'Station-Crosswalk'!$A$1:$F$147,6,FALSE)</f>
        <v>South</v>
      </c>
      <c r="Q87" t="str">
        <f>IF(OR(Table3[[#This Row],[Station]]=809,Table3[[#This Row],[Station]]=812), "Y", "N")</f>
        <v>N</v>
      </c>
      <c r="R87" t="str">
        <f>VLOOKUP(Table3[[#This Row],[Station]],'Station-Crosswalk'!$A$1:$G$147,7,FALSE)</f>
        <v>Central &amp; South Delta</v>
      </c>
    </row>
    <row r="88" spans="1:18" x14ac:dyDescent="0.25">
      <c r="A88">
        <v>2025</v>
      </c>
      <c r="B88" t="s">
        <v>269</v>
      </c>
      <c r="C88">
        <v>1</v>
      </c>
      <c r="D88">
        <v>912</v>
      </c>
      <c r="E88" s="77">
        <v>45656</v>
      </c>
      <c r="F88">
        <v>1.1000000000000001</v>
      </c>
      <c r="G88">
        <v>200</v>
      </c>
      <c r="H88" t="s">
        <v>270</v>
      </c>
      <c r="I88" t="s">
        <v>273</v>
      </c>
      <c r="K88" t="s">
        <v>272</v>
      </c>
      <c r="O88">
        <v>0</v>
      </c>
      <c r="P88" t="str">
        <f>VLOOKUP(Table3[[#This Row],[Station]],'Station-Crosswalk'!$A$1:$F$147,6,FALSE)</f>
        <v>South</v>
      </c>
      <c r="Q88" t="str">
        <f>IF(OR(Table3[[#This Row],[Station]]=809,Table3[[#This Row],[Station]]=812), "Y", "N")</f>
        <v>N</v>
      </c>
      <c r="R88" t="str">
        <f>VLOOKUP(Table3[[#This Row],[Station]],'Station-Crosswalk'!$A$1:$G$147,7,FALSE)</f>
        <v>Central &amp; South Delta</v>
      </c>
    </row>
    <row r="89" spans="1:18" x14ac:dyDescent="0.25">
      <c r="A89">
        <v>2025</v>
      </c>
      <c r="B89" t="s">
        <v>269</v>
      </c>
      <c r="C89">
        <v>1</v>
      </c>
      <c r="D89">
        <v>914</v>
      </c>
      <c r="E89" s="77">
        <v>45656</v>
      </c>
      <c r="F89">
        <v>3.4</v>
      </c>
      <c r="G89">
        <v>132</v>
      </c>
      <c r="H89" t="s">
        <v>270</v>
      </c>
      <c r="I89" t="s">
        <v>273</v>
      </c>
      <c r="K89" t="s">
        <v>272</v>
      </c>
      <c r="O89">
        <v>34</v>
      </c>
      <c r="P89" t="str">
        <f>VLOOKUP(Table3[[#This Row],[Station]],'Station-Crosswalk'!$A$1:$F$147,6,FALSE)</f>
        <v>South</v>
      </c>
      <c r="Q89" t="str">
        <f>IF(OR(Table3[[#This Row],[Station]]=809,Table3[[#This Row],[Station]]=812), "Y", "N")</f>
        <v>N</v>
      </c>
      <c r="R89" t="str">
        <f>VLOOKUP(Table3[[#This Row],[Station]],'Station-Crosswalk'!$A$1:$G$147,7,FALSE)</f>
        <v>Central &amp; South Delta</v>
      </c>
    </row>
    <row r="90" spans="1:18" x14ac:dyDescent="0.25">
      <c r="A90">
        <v>2025</v>
      </c>
      <c r="B90" t="s">
        <v>269</v>
      </c>
      <c r="C90">
        <v>1</v>
      </c>
      <c r="D90">
        <v>915</v>
      </c>
      <c r="E90" s="77">
        <v>45656</v>
      </c>
      <c r="F90">
        <v>3.7</v>
      </c>
      <c r="G90">
        <v>117</v>
      </c>
      <c r="H90" t="s">
        <v>270</v>
      </c>
      <c r="I90" t="s">
        <v>273</v>
      </c>
      <c r="K90" t="s">
        <v>272</v>
      </c>
      <c r="O90">
        <v>24</v>
      </c>
      <c r="P90" t="str">
        <f>VLOOKUP(Table3[[#This Row],[Station]],'Station-Crosswalk'!$A$1:$F$147,6,FALSE)</f>
        <v>South</v>
      </c>
      <c r="Q90" t="str">
        <f>IF(OR(Table3[[#This Row],[Station]]=809,Table3[[#This Row],[Station]]=812), "Y", "N")</f>
        <v>N</v>
      </c>
      <c r="R90" t="str">
        <f>VLOOKUP(Table3[[#This Row],[Station]],'Station-Crosswalk'!$A$1:$G$147,7,FALSE)</f>
        <v>Central &amp; South Delta</v>
      </c>
    </row>
    <row r="91" spans="1:18" x14ac:dyDescent="0.25">
      <c r="A91">
        <v>2025</v>
      </c>
      <c r="B91" t="s">
        <v>269</v>
      </c>
      <c r="C91">
        <v>1</v>
      </c>
      <c r="D91">
        <v>918</v>
      </c>
      <c r="E91" s="77">
        <v>45656</v>
      </c>
      <c r="F91">
        <v>2.6</v>
      </c>
      <c r="G91">
        <v>132</v>
      </c>
      <c r="H91" t="s">
        <v>270</v>
      </c>
      <c r="I91" t="s">
        <v>273</v>
      </c>
      <c r="K91" t="s">
        <v>272</v>
      </c>
      <c r="O91">
        <v>6</v>
      </c>
      <c r="P91" t="str">
        <f>VLOOKUP(Table3[[#This Row],[Station]],'Station-Crosswalk'!$A$1:$F$147,6,FALSE)</f>
        <v>South</v>
      </c>
      <c r="Q91" t="str">
        <f>IF(OR(Table3[[#This Row],[Station]]=809,Table3[[#This Row],[Station]]=812), "Y", "N")</f>
        <v>N</v>
      </c>
      <c r="R91" t="str">
        <f>VLOOKUP(Table3[[#This Row],[Station]],'Station-Crosswalk'!$A$1:$G$147,7,FALSE)</f>
        <v>Central &amp; South Delta</v>
      </c>
    </row>
    <row r="92" spans="1:18" x14ac:dyDescent="0.25">
      <c r="A92">
        <v>2025</v>
      </c>
      <c r="B92" t="s">
        <v>269</v>
      </c>
      <c r="C92">
        <v>1</v>
      </c>
      <c r="D92">
        <v>919</v>
      </c>
      <c r="E92" s="77">
        <v>45656</v>
      </c>
      <c r="F92">
        <v>31.3</v>
      </c>
      <c r="G92">
        <v>27</v>
      </c>
      <c r="H92" t="s">
        <v>270</v>
      </c>
      <c r="I92" t="s">
        <v>273</v>
      </c>
      <c r="K92" t="s">
        <v>272</v>
      </c>
      <c r="O92">
        <v>3</v>
      </c>
      <c r="P92" t="str">
        <f>VLOOKUP(Table3[[#This Row],[Station]],'Station-Crosswalk'!$A$1:$F$147,6,FALSE)</f>
        <v>South</v>
      </c>
      <c r="Q92" t="str">
        <f>IF(OR(Table3[[#This Row],[Station]]=809,Table3[[#This Row],[Station]]=812), "Y", "N")</f>
        <v>N</v>
      </c>
      <c r="R92" t="str">
        <f>VLOOKUP(Table3[[#This Row],[Station]],'Station-Crosswalk'!$A$1:$G$147,7,FALSE)</f>
        <v>Central &amp; South Delta</v>
      </c>
    </row>
    <row r="93" spans="1:18" x14ac:dyDescent="0.25">
      <c r="A93">
        <v>2025</v>
      </c>
      <c r="B93" t="s">
        <v>269</v>
      </c>
      <c r="C93">
        <v>2</v>
      </c>
      <c r="D93">
        <v>306</v>
      </c>
      <c r="E93" s="77">
        <v>45671</v>
      </c>
      <c r="F93">
        <v>10.69999981</v>
      </c>
      <c r="G93">
        <v>70</v>
      </c>
      <c r="H93" t="s">
        <v>270</v>
      </c>
      <c r="I93" t="s">
        <v>273</v>
      </c>
      <c r="K93" t="s">
        <v>272</v>
      </c>
      <c r="P93" t="str">
        <f>VLOOKUP(Table3[[#This Row],[Station]],'Station-Crosswalk'!$A$1:$F$147,6,FALSE)</f>
        <v>Bay</v>
      </c>
      <c r="Q93" t="str">
        <f>IF(OR(Table3[[#This Row],[Station]]=809,Table3[[#This Row],[Station]]=812), "Y", "N")</f>
        <v>N</v>
      </c>
      <c r="R93" t="str">
        <f>VLOOKUP(Table3[[#This Row],[Station]],'Station-Crosswalk'!$A$1:$G$147,7,FALSE)</f>
        <v>San Pablo Bay</v>
      </c>
    </row>
    <row r="94" spans="1:18" x14ac:dyDescent="0.25">
      <c r="A94">
        <v>2025</v>
      </c>
      <c r="B94" t="s">
        <v>269</v>
      </c>
      <c r="C94">
        <v>2</v>
      </c>
      <c r="D94">
        <v>308</v>
      </c>
      <c r="E94" s="77">
        <v>45671</v>
      </c>
      <c r="F94">
        <v>5.8000001909999996</v>
      </c>
      <c r="G94">
        <v>70</v>
      </c>
      <c r="H94" t="s">
        <v>270</v>
      </c>
      <c r="I94" t="s">
        <v>273</v>
      </c>
      <c r="K94" t="s">
        <v>272</v>
      </c>
      <c r="P94" t="str">
        <f>VLOOKUP(Table3[[#This Row],[Station]],'Station-Crosswalk'!$A$1:$F$147,6,FALSE)</f>
        <v>Bay</v>
      </c>
      <c r="Q94" t="str">
        <f>IF(OR(Table3[[#This Row],[Station]]=809,Table3[[#This Row],[Station]]=812), "Y", "N")</f>
        <v>N</v>
      </c>
      <c r="R94" t="str">
        <f>VLOOKUP(Table3[[#This Row],[Station]],'Station-Crosswalk'!$A$1:$G$147,7,FALSE)</f>
        <v>San Pablo Bay</v>
      </c>
    </row>
    <row r="95" spans="1:18" x14ac:dyDescent="0.25">
      <c r="A95">
        <v>2025</v>
      </c>
      <c r="B95" t="s">
        <v>269</v>
      </c>
      <c r="C95">
        <v>2</v>
      </c>
      <c r="D95">
        <v>311</v>
      </c>
      <c r="E95" s="77">
        <v>45671</v>
      </c>
      <c r="F95">
        <v>5.8000001909999996</v>
      </c>
      <c r="G95">
        <v>73</v>
      </c>
      <c r="H95" t="s">
        <v>270</v>
      </c>
      <c r="I95" t="s">
        <v>273</v>
      </c>
      <c r="K95" t="s">
        <v>272</v>
      </c>
      <c r="P95" t="str">
        <f>VLOOKUP(Table3[[#This Row],[Station]],'Station-Crosswalk'!$A$1:$F$147,6,FALSE)</f>
        <v>Bay</v>
      </c>
      <c r="Q95" t="str">
        <f>IF(OR(Table3[[#This Row],[Station]]=809,Table3[[#This Row],[Station]]=812), "Y", "N")</f>
        <v>N</v>
      </c>
      <c r="R95" t="str">
        <f>VLOOKUP(Table3[[#This Row],[Station]],'Station-Crosswalk'!$A$1:$G$147,7,FALSE)</f>
        <v>San Pablo Bay</v>
      </c>
    </row>
    <row r="96" spans="1:18" x14ac:dyDescent="0.25">
      <c r="A96">
        <v>2025</v>
      </c>
      <c r="B96" t="s">
        <v>269</v>
      </c>
      <c r="C96">
        <v>2</v>
      </c>
      <c r="D96">
        <v>315</v>
      </c>
      <c r="E96" s="77">
        <v>45671</v>
      </c>
      <c r="F96">
        <v>30.100000380000001</v>
      </c>
      <c r="G96">
        <v>54</v>
      </c>
      <c r="H96" t="s">
        <v>270</v>
      </c>
      <c r="I96" t="s">
        <v>273</v>
      </c>
      <c r="K96" t="s">
        <v>272</v>
      </c>
      <c r="P96" t="str">
        <f>VLOOKUP(Table3[[#This Row],[Station]],'Station-Crosswalk'!$A$1:$F$147,6,FALSE)</f>
        <v>Bay</v>
      </c>
      <c r="Q96" t="str">
        <f>IF(OR(Table3[[#This Row],[Station]]=809,Table3[[#This Row],[Station]]=812), "Y", "N")</f>
        <v>N</v>
      </c>
      <c r="R96" t="str">
        <f>VLOOKUP(Table3[[#This Row],[Station]],'Station-Crosswalk'!$A$1:$G$147,7,FALSE)</f>
        <v>San Pablo Bay</v>
      </c>
    </row>
    <row r="97" spans="1:18" x14ac:dyDescent="0.25">
      <c r="A97">
        <v>2025</v>
      </c>
      <c r="B97" t="s">
        <v>269</v>
      </c>
      <c r="C97">
        <v>2</v>
      </c>
      <c r="D97">
        <v>322</v>
      </c>
      <c r="E97" s="77">
        <v>45671</v>
      </c>
      <c r="F97">
        <v>18.100000380000001</v>
      </c>
      <c r="G97">
        <v>56</v>
      </c>
      <c r="H97" t="s">
        <v>270</v>
      </c>
      <c r="I97" t="s">
        <v>271</v>
      </c>
      <c r="J97">
        <v>1</v>
      </c>
      <c r="K97" t="s">
        <v>272</v>
      </c>
      <c r="L97">
        <v>8</v>
      </c>
      <c r="M97">
        <v>8</v>
      </c>
      <c r="N97">
        <v>8</v>
      </c>
      <c r="O97">
        <v>0</v>
      </c>
      <c r="P97" t="str">
        <f>VLOOKUP(Table3[[#This Row],[Station]],'Station-Crosswalk'!$A$1:$F$147,6,FALSE)</f>
        <v>Bay</v>
      </c>
      <c r="Q97" t="str">
        <f>IF(OR(Table3[[#This Row],[Station]]=809,Table3[[#This Row],[Station]]=812), "Y", "N")</f>
        <v>N</v>
      </c>
      <c r="R97" t="str">
        <f>VLOOKUP(Table3[[#This Row],[Station]],'Station-Crosswalk'!$A$1:$G$147,7,FALSE)</f>
        <v>San Pablo Bay</v>
      </c>
    </row>
    <row r="98" spans="1:18" x14ac:dyDescent="0.25">
      <c r="A98">
        <v>2025</v>
      </c>
      <c r="B98" t="s">
        <v>269</v>
      </c>
      <c r="C98">
        <v>2</v>
      </c>
      <c r="D98">
        <v>323</v>
      </c>
      <c r="E98" s="77">
        <v>45671</v>
      </c>
      <c r="F98">
        <v>21.600000380000001</v>
      </c>
      <c r="G98">
        <v>47</v>
      </c>
      <c r="H98" t="s">
        <v>270</v>
      </c>
      <c r="I98" t="s">
        <v>271</v>
      </c>
      <c r="J98">
        <v>10</v>
      </c>
      <c r="K98" t="s">
        <v>272</v>
      </c>
      <c r="L98">
        <v>6</v>
      </c>
      <c r="M98">
        <v>9</v>
      </c>
      <c r="N98">
        <v>7.1</v>
      </c>
      <c r="O98">
        <v>7</v>
      </c>
      <c r="P98" t="str">
        <f>VLOOKUP(Table3[[#This Row],[Station]],'Station-Crosswalk'!$A$1:$F$147,6,FALSE)</f>
        <v>Bay</v>
      </c>
      <c r="Q98" t="str">
        <f>IF(OR(Table3[[#This Row],[Station]]=809,Table3[[#This Row],[Station]]=812), "Y", "N")</f>
        <v>N</v>
      </c>
      <c r="R98" t="str">
        <f>VLOOKUP(Table3[[#This Row],[Station]],'Station-Crosswalk'!$A$1:$G$147,7,FALSE)</f>
        <v>San Pablo Bay</v>
      </c>
    </row>
    <row r="99" spans="1:18" x14ac:dyDescent="0.25">
      <c r="A99">
        <v>2025</v>
      </c>
      <c r="B99" t="s">
        <v>269</v>
      </c>
      <c r="C99">
        <v>2</v>
      </c>
      <c r="D99">
        <v>327</v>
      </c>
      <c r="E99" s="77">
        <v>45671</v>
      </c>
      <c r="F99">
        <v>8.3000001910000005</v>
      </c>
      <c r="G99">
        <v>65</v>
      </c>
      <c r="H99" t="s">
        <v>270</v>
      </c>
      <c r="I99" t="s">
        <v>271</v>
      </c>
      <c r="J99">
        <v>4</v>
      </c>
      <c r="K99" t="s">
        <v>272</v>
      </c>
      <c r="L99">
        <v>7</v>
      </c>
      <c r="M99">
        <v>7</v>
      </c>
      <c r="N99">
        <v>7</v>
      </c>
      <c r="O99">
        <v>1</v>
      </c>
      <c r="P99" t="str">
        <f>VLOOKUP(Table3[[#This Row],[Station]],'Station-Crosswalk'!$A$1:$F$147,6,FALSE)</f>
        <v>Bay</v>
      </c>
      <c r="Q99" t="str">
        <f>IF(OR(Table3[[#This Row],[Station]]=809,Table3[[#This Row],[Station]]=812), "Y", "N")</f>
        <v>N</v>
      </c>
      <c r="R99" t="str">
        <f>VLOOKUP(Table3[[#This Row],[Station]],'Station-Crosswalk'!$A$1:$G$147,7,FALSE)</f>
        <v>San Pablo Bay</v>
      </c>
    </row>
    <row r="100" spans="1:18" x14ac:dyDescent="0.25">
      <c r="A100">
        <v>2025</v>
      </c>
      <c r="B100" t="s">
        <v>269</v>
      </c>
      <c r="C100">
        <v>2</v>
      </c>
      <c r="D100">
        <v>328</v>
      </c>
      <c r="E100" s="77">
        <v>45671</v>
      </c>
      <c r="F100">
        <v>10</v>
      </c>
      <c r="G100">
        <v>65</v>
      </c>
      <c r="H100" t="s">
        <v>270</v>
      </c>
      <c r="I100" t="s">
        <v>271</v>
      </c>
      <c r="J100">
        <v>46</v>
      </c>
      <c r="K100" t="s">
        <v>272</v>
      </c>
      <c r="L100">
        <v>6</v>
      </c>
      <c r="M100">
        <v>9</v>
      </c>
      <c r="N100">
        <v>7.2</v>
      </c>
      <c r="O100">
        <v>31</v>
      </c>
      <c r="P100" t="str">
        <f>VLOOKUP(Table3[[#This Row],[Station]],'Station-Crosswalk'!$A$1:$F$147,6,FALSE)</f>
        <v>Bay</v>
      </c>
      <c r="Q100" t="str">
        <f>IF(OR(Table3[[#This Row],[Station]]=809,Table3[[#This Row],[Station]]=812), "Y", "N")</f>
        <v>N</v>
      </c>
      <c r="R100" t="str">
        <f>VLOOKUP(Table3[[#This Row],[Station]],'Station-Crosswalk'!$A$1:$G$147,7,FALSE)</f>
        <v>San Pablo Bay</v>
      </c>
    </row>
    <row r="101" spans="1:18" x14ac:dyDescent="0.25">
      <c r="A101">
        <v>2025</v>
      </c>
      <c r="B101" t="s">
        <v>269</v>
      </c>
      <c r="C101">
        <v>2</v>
      </c>
      <c r="D101">
        <v>329</v>
      </c>
      <c r="E101" s="77">
        <v>45671</v>
      </c>
      <c r="F101">
        <v>11.100000380000001</v>
      </c>
      <c r="G101">
        <v>60</v>
      </c>
      <c r="H101" t="s">
        <v>270</v>
      </c>
      <c r="I101" t="s">
        <v>271</v>
      </c>
      <c r="J101">
        <v>132</v>
      </c>
      <c r="K101" t="s">
        <v>272</v>
      </c>
      <c r="L101">
        <v>6</v>
      </c>
      <c r="M101">
        <v>11</v>
      </c>
      <c r="N101">
        <v>7.5</v>
      </c>
      <c r="O101">
        <v>66</v>
      </c>
      <c r="P101" t="str">
        <f>VLOOKUP(Table3[[#This Row],[Station]],'Station-Crosswalk'!$A$1:$F$147,6,FALSE)</f>
        <v>Far West</v>
      </c>
      <c r="Q101" t="str">
        <f>IF(OR(Table3[[#This Row],[Station]]=809,Table3[[#This Row],[Station]]=812), "Y", "N")</f>
        <v>N</v>
      </c>
      <c r="R101" t="str">
        <f>VLOOKUP(Table3[[#This Row],[Station]],'Station-Crosswalk'!$A$1:$G$147,7,FALSE)</f>
        <v>San Pablo Bay</v>
      </c>
    </row>
    <row r="102" spans="1:18" x14ac:dyDescent="0.25">
      <c r="A102">
        <v>2025</v>
      </c>
      <c r="B102" t="s">
        <v>269</v>
      </c>
      <c r="C102">
        <v>2</v>
      </c>
      <c r="D102">
        <v>330</v>
      </c>
      <c r="E102" s="77">
        <v>45671</v>
      </c>
      <c r="F102">
        <v>7.6</v>
      </c>
      <c r="G102">
        <v>42</v>
      </c>
      <c r="H102" t="s">
        <v>270</v>
      </c>
      <c r="I102" t="s">
        <v>273</v>
      </c>
      <c r="K102" t="s">
        <v>272</v>
      </c>
      <c r="P102" t="str">
        <f>VLOOKUP(Table3[[#This Row],[Station]],'Station-Crosswalk'!$A$1:$F$147,6,FALSE)</f>
        <v>Bay</v>
      </c>
      <c r="Q102" t="str">
        <f>IF(OR(Table3[[#This Row],[Station]]=809,Table3[[#This Row],[Station]]=812), "Y", "N")</f>
        <v>N</v>
      </c>
      <c r="R102" t="str">
        <f>VLOOKUP(Table3[[#This Row],[Station]],'Station-Crosswalk'!$A$1:$G$147,7,FALSE)</f>
        <v>San Pablo Bay</v>
      </c>
    </row>
    <row r="103" spans="1:18" x14ac:dyDescent="0.25">
      <c r="A103">
        <v>2025</v>
      </c>
      <c r="B103" t="s">
        <v>269</v>
      </c>
      <c r="C103">
        <v>2</v>
      </c>
      <c r="D103">
        <v>335</v>
      </c>
      <c r="E103" s="77">
        <v>45671</v>
      </c>
      <c r="F103">
        <v>16.7</v>
      </c>
      <c r="G103">
        <v>46</v>
      </c>
      <c r="H103" t="s">
        <v>270</v>
      </c>
      <c r="I103" t="s">
        <v>271</v>
      </c>
      <c r="J103">
        <v>61</v>
      </c>
      <c r="K103" t="s">
        <v>272</v>
      </c>
      <c r="L103">
        <v>6</v>
      </c>
      <c r="M103">
        <v>9</v>
      </c>
      <c r="N103">
        <v>7</v>
      </c>
      <c r="O103">
        <v>32</v>
      </c>
      <c r="P103" t="str">
        <f>VLOOKUP(Table3[[#This Row],[Station]],'Station-Crosswalk'!$A$1:$F$147,6,FALSE)</f>
        <v>Far West</v>
      </c>
      <c r="Q103" t="str">
        <f>IF(OR(Table3[[#This Row],[Station]]=809,Table3[[#This Row],[Station]]=812), "Y", "N")</f>
        <v>N</v>
      </c>
      <c r="R103" t="str">
        <f>VLOOKUP(Table3[[#This Row],[Station]],'Station-Crosswalk'!$A$1:$G$147,7,FALSE)</f>
        <v>San Pablo Bay</v>
      </c>
    </row>
    <row r="104" spans="1:18" x14ac:dyDescent="0.25">
      <c r="A104">
        <v>2025</v>
      </c>
      <c r="B104" t="s">
        <v>269</v>
      </c>
      <c r="C104">
        <v>2</v>
      </c>
      <c r="D104">
        <v>336</v>
      </c>
      <c r="E104" s="77">
        <v>45671</v>
      </c>
      <c r="F104">
        <v>17.7</v>
      </c>
      <c r="G104">
        <v>40</v>
      </c>
      <c r="H104" t="s">
        <v>270</v>
      </c>
      <c r="I104" t="s">
        <v>271</v>
      </c>
      <c r="J104">
        <v>31</v>
      </c>
      <c r="K104" t="s">
        <v>272</v>
      </c>
      <c r="L104">
        <v>7</v>
      </c>
      <c r="M104">
        <v>9</v>
      </c>
      <c r="N104">
        <v>7.3</v>
      </c>
      <c r="O104">
        <v>25</v>
      </c>
      <c r="P104" t="str">
        <f>VLOOKUP(Table3[[#This Row],[Station]],'Station-Crosswalk'!$A$1:$F$147,6,FALSE)</f>
        <v>Far West</v>
      </c>
      <c r="Q104" t="str">
        <f>IF(OR(Table3[[#This Row],[Station]]=809,Table3[[#This Row],[Station]]=812), "Y", "N")</f>
        <v>N</v>
      </c>
      <c r="R104" t="str">
        <f>VLOOKUP(Table3[[#This Row],[Station]],'Station-Crosswalk'!$A$1:$G$147,7,FALSE)</f>
        <v>San Pablo Bay</v>
      </c>
    </row>
    <row r="105" spans="1:18" x14ac:dyDescent="0.25">
      <c r="A105">
        <v>2025</v>
      </c>
      <c r="B105" t="s">
        <v>269</v>
      </c>
      <c r="C105">
        <v>2</v>
      </c>
      <c r="D105">
        <v>338</v>
      </c>
      <c r="E105" s="77">
        <v>45671</v>
      </c>
      <c r="F105">
        <v>17.7</v>
      </c>
      <c r="G105">
        <v>43</v>
      </c>
      <c r="H105" t="s">
        <v>270</v>
      </c>
      <c r="I105" t="s">
        <v>271</v>
      </c>
      <c r="J105">
        <v>148</v>
      </c>
      <c r="K105" t="s">
        <v>272</v>
      </c>
      <c r="L105">
        <v>7</v>
      </c>
      <c r="M105">
        <v>10</v>
      </c>
      <c r="N105">
        <v>7.4</v>
      </c>
      <c r="O105">
        <v>67</v>
      </c>
      <c r="P105" t="str">
        <f>VLOOKUP(Table3[[#This Row],[Station]],'Station-Crosswalk'!$A$1:$F$147,6,FALSE)</f>
        <v>Far West</v>
      </c>
      <c r="Q105" t="str">
        <f>IF(OR(Table3[[#This Row],[Station]]=809,Table3[[#This Row],[Station]]=812), "Y", "N")</f>
        <v>N</v>
      </c>
      <c r="R105" t="str">
        <f>VLOOKUP(Table3[[#This Row],[Station]],'Station-Crosswalk'!$A$1:$G$147,7,FALSE)</f>
        <v>San Pablo Bay</v>
      </c>
    </row>
    <row r="106" spans="1:18" x14ac:dyDescent="0.25">
      <c r="A106">
        <v>2025</v>
      </c>
      <c r="B106" t="s">
        <v>269</v>
      </c>
      <c r="C106">
        <v>2</v>
      </c>
      <c r="D106">
        <v>340</v>
      </c>
      <c r="E106" s="77">
        <v>45672</v>
      </c>
      <c r="F106">
        <v>40.200000000000003</v>
      </c>
      <c r="G106">
        <v>28</v>
      </c>
      <c r="H106" t="s">
        <v>270</v>
      </c>
      <c r="I106" t="s">
        <v>274</v>
      </c>
      <c r="J106">
        <v>43</v>
      </c>
      <c r="K106" t="s">
        <v>275</v>
      </c>
      <c r="L106">
        <v>6</v>
      </c>
      <c r="M106">
        <v>9</v>
      </c>
      <c r="P106" t="str">
        <f>VLOOKUP(Table3[[#This Row],[Station]],'Station-Crosswalk'!$A$1:$F$147,6,FALSE)</f>
        <v>Far West</v>
      </c>
      <c r="Q106" t="str">
        <f>IF(OR(Table3[[#This Row],[Station]]=809,Table3[[#This Row],[Station]]=812), "Y", "N")</f>
        <v>N</v>
      </c>
      <c r="R106" t="str">
        <f>VLOOKUP(Table3[[#This Row],[Station]],'Station-Crosswalk'!$A$1:$G$147,7,FALSE)</f>
        <v>Napa River</v>
      </c>
    </row>
    <row r="107" spans="1:18" x14ac:dyDescent="0.25">
      <c r="A107">
        <v>2025</v>
      </c>
      <c r="B107" t="s">
        <v>269</v>
      </c>
      <c r="C107">
        <v>2</v>
      </c>
      <c r="D107">
        <v>342</v>
      </c>
      <c r="E107" s="77">
        <v>45672</v>
      </c>
      <c r="F107">
        <v>32.200000000000003</v>
      </c>
      <c r="G107">
        <v>28</v>
      </c>
      <c r="H107" t="s">
        <v>270</v>
      </c>
      <c r="I107" t="s">
        <v>271</v>
      </c>
      <c r="J107">
        <v>40</v>
      </c>
      <c r="K107" t="s">
        <v>272</v>
      </c>
      <c r="L107">
        <v>7</v>
      </c>
      <c r="M107">
        <v>9</v>
      </c>
      <c r="N107">
        <v>7.9</v>
      </c>
      <c r="O107">
        <v>19</v>
      </c>
      <c r="P107" t="str">
        <f>VLOOKUP(Table3[[#This Row],[Station]],'Station-Crosswalk'!$A$1:$F$147,6,FALSE)</f>
        <v>Far West</v>
      </c>
      <c r="Q107" t="str">
        <f>IF(OR(Table3[[#This Row],[Station]]=809,Table3[[#This Row],[Station]]=812), "Y", "N")</f>
        <v>N</v>
      </c>
      <c r="R107" t="str">
        <f>VLOOKUP(Table3[[#This Row],[Station]],'Station-Crosswalk'!$A$1:$G$147,7,FALSE)</f>
        <v>Napa River</v>
      </c>
    </row>
    <row r="108" spans="1:18" x14ac:dyDescent="0.25">
      <c r="A108">
        <v>2025</v>
      </c>
      <c r="B108" t="s">
        <v>269</v>
      </c>
      <c r="C108">
        <v>2</v>
      </c>
      <c r="D108">
        <v>343</v>
      </c>
      <c r="E108" s="77">
        <v>45672</v>
      </c>
      <c r="F108">
        <v>28.7</v>
      </c>
      <c r="G108">
        <v>29</v>
      </c>
      <c r="H108" t="s">
        <v>270</v>
      </c>
      <c r="I108" t="s">
        <v>271</v>
      </c>
      <c r="J108">
        <v>115</v>
      </c>
      <c r="K108" t="s">
        <v>272</v>
      </c>
      <c r="L108">
        <v>7</v>
      </c>
      <c r="M108">
        <v>11</v>
      </c>
      <c r="N108">
        <v>8.6999999999999993</v>
      </c>
      <c r="O108">
        <v>57</v>
      </c>
      <c r="P108" t="str">
        <f>VLOOKUP(Table3[[#This Row],[Station]],'Station-Crosswalk'!$A$1:$F$147,6,FALSE)</f>
        <v>Far West</v>
      </c>
      <c r="Q108" t="str">
        <f>IF(OR(Table3[[#This Row],[Station]]=809,Table3[[#This Row],[Station]]=812), "Y", "N")</f>
        <v>N</v>
      </c>
      <c r="R108" t="str">
        <f>VLOOKUP(Table3[[#This Row],[Station]],'Station-Crosswalk'!$A$1:$G$147,7,FALSE)</f>
        <v>Napa River</v>
      </c>
    </row>
    <row r="109" spans="1:18" x14ac:dyDescent="0.25">
      <c r="A109">
        <v>2025</v>
      </c>
      <c r="B109" t="s">
        <v>269</v>
      </c>
      <c r="C109">
        <v>2</v>
      </c>
      <c r="D109">
        <v>344</v>
      </c>
      <c r="E109" s="77">
        <v>45672</v>
      </c>
      <c r="F109">
        <v>19.899999999999999</v>
      </c>
      <c r="G109">
        <v>34</v>
      </c>
      <c r="H109" t="s">
        <v>270</v>
      </c>
      <c r="I109" t="s">
        <v>271</v>
      </c>
      <c r="J109">
        <v>438</v>
      </c>
      <c r="K109" t="s">
        <v>272</v>
      </c>
      <c r="L109">
        <v>7</v>
      </c>
      <c r="M109">
        <v>11</v>
      </c>
      <c r="N109">
        <v>8.9</v>
      </c>
      <c r="O109">
        <v>49</v>
      </c>
      <c r="P109" t="str">
        <f>VLOOKUP(Table3[[#This Row],[Station]],'Station-Crosswalk'!$A$1:$F$147,6,FALSE)</f>
        <v>Far West</v>
      </c>
      <c r="Q109" t="str">
        <f>IF(OR(Table3[[#This Row],[Station]]=809,Table3[[#This Row],[Station]]=812), "Y", "N")</f>
        <v>N</v>
      </c>
      <c r="R109" t="str">
        <f>VLOOKUP(Table3[[#This Row],[Station]],'Station-Crosswalk'!$A$1:$G$147,7,FALSE)</f>
        <v>Napa River</v>
      </c>
    </row>
    <row r="110" spans="1:18" x14ac:dyDescent="0.25">
      <c r="A110">
        <v>2025</v>
      </c>
      <c r="B110" t="s">
        <v>269</v>
      </c>
      <c r="C110">
        <v>2</v>
      </c>
      <c r="D110">
        <v>345</v>
      </c>
      <c r="E110" s="77">
        <v>45672</v>
      </c>
      <c r="F110">
        <v>16.100000000000001</v>
      </c>
      <c r="G110">
        <v>35</v>
      </c>
      <c r="H110" t="s">
        <v>270</v>
      </c>
      <c r="I110" t="s">
        <v>271</v>
      </c>
      <c r="J110">
        <v>27</v>
      </c>
      <c r="K110" t="s">
        <v>272</v>
      </c>
      <c r="L110">
        <v>6</v>
      </c>
      <c r="M110">
        <v>10</v>
      </c>
      <c r="N110">
        <v>9</v>
      </c>
      <c r="O110">
        <v>11</v>
      </c>
      <c r="P110" t="str">
        <f>VLOOKUP(Table3[[#This Row],[Station]],'Station-Crosswalk'!$A$1:$F$147,6,FALSE)</f>
        <v>Bay</v>
      </c>
      <c r="Q110" t="str">
        <f>IF(OR(Table3[[#This Row],[Station]]=809,Table3[[#This Row],[Station]]=812), "Y", "N")</f>
        <v>N</v>
      </c>
      <c r="R110" t="str">
        <f>VLOOKUP(Table3[[#This Row],[Station]],'Station-Crosswalk'!$A$1:$G$147,7,FALSE)</f>
        <v>Napa River</v>
      </c>
    </row>
    <row r="111" spans="1:18" x14ac:dyDescent="0.25">
      <c r="A111">
        <v>2025</v>
      </c>
      <c r="B111" t="s">
        <v>269</v>
      </c>
      <c r="C111">
        <v>2</v>
      </c>
      <c r="D111">
        <v>346</v>
      </c>
      <c r="E111" s="77">
        <v>45672</v>
      </c>
      <c r="F111">
        <v>15.4</v>
      </c>
      <c r="G111">
        <v>51</v>
      </c>
      <c r="H111" t="s">
        <v>270</v>
      </c>
      <c r="I111" t="s">
        <v>271</v>
      </c>
      <c r="J111">
        <v>475</v>
      </c>
      <c r="K111" t="s">
        <v>272</v>
      </c>
      <c r="L111">
        <v>8</v>
      </c>
      <c r="M111">
        <v>13</v>
      </c>
      <c r="N111">
        <v>9.1999999999999993</v>
      </c>
      <c r="O111">
        <v>34</v>
      </c>
      <c r="P111" t="str">
        <f>VLOOKUP(Table3[[#This Row],[Station]],'Station-Crosswalk'!$A$1:$F$147,6,FALSE)</f>
        <v>Far West</v>
      </c>
      <c r="Q111" t="str">
        <f>IF(OR(Table3[[#This Row],[Station]]=809,Table3[[#This Row],[Station]]=812), "Y", "N")</f>
        <v>N</v>
      </c>
      <c r="R111" t="str">
        <f>VLOOKUP(Table3[[#This Row],[Station]],'Station-Crosswalk'!$A$1:$G$147,7,FALSE)</f>
        <v>Napa River</v>
      </c>
    </row>
    <row r="112" spans="1:18" x14ac:dyDescent="0.25">
      <c r="A112">
        <v>2025</v>
      </c>
      <c r="B112" t="s">
        <v>269</v>
      </c>
      <c r="C112">
        <v>2</v>
      </c>
      <c r="D112">
        <v>347</v>
      </c>
      <c r="E112" s="77">
        <v>45672</v>
      </c>
      <c r="F112">
        <v>10.199999999999999</v>
      </c>
      <c r="G112">
        <v>62</v>
      </c>
      <c r="H112" t="s">
        <v>270</v>
      </c>
      <c r="I112" t="s">
        <v>271</v>
      </c>
      <c r="J112">
        <v>652</v>
      </c>
      <c r="K112" t="s">
        <v>272</v>
      </c>
      <c r="L112">
        <v>7</v>
      </c>
      <c r="M112">
        <v>12</v>
      </c>
      <c r="N112">
        <v>9.1</v>
      </c>
      <c r="O112">
        <v>12</v>
      </c>
      <c r="P112" t="str">
        <f>VLOOKUP(Table3[[#This Row],[Station]],'Station-Crosswalk'!$A$1:$F$147,6,FALSE)</f>
        <v>Far West</v>
      </c>
      <c r="Q112" t="str">
        <f>IF(OR(Table3[[#This Row],[Station]]=809,Table3[[#This Row],[Station]]=812), "Y", "N")</f>
        <v>N</v>
      </c>
      <c r="R112" t="str">
        <f>VLOOKUP(Table3[[#This Row],[Station]],'Station-Crosswalk'!$A$1:$G$147,7,FALSE)</f>
        <v>Napa River</v>
      </c>
    </row>
    <row r="113" spans="1:18" x14ac:dyDescent="0.25">
      <c r="A113">
        <v>2025</v>
      </c>
      <c r="B113" t="s">
        <v>269</v>
      </c>
      <c r="C113">
        <v>2</v>
      </c>
      <c r="D113">
        <v>348</v>
      </c>
      <c r="E113" s="77">
        <v>45672</v>
      </c>
      <c r="F113">
        <v>5.2</v>
      </c>
      <c r="G113">
        <v>78</v>
      </c>
      <c r="H113" t="s">
        <v>270</v>
      </c>
      <c r="I113" t="s">
        <v>271</v>
      </c>
      <c r="J113">
        <v>65</v>
      </c>
      <c r="K113" t="s">
        <v>272</v>
      </c>
      <c r="L113">
        <v>7</v>
      </c>
      <c r="M113">
        <v>11</v>
      </c>
      <c r="N113">
        <v>8.9</v>
      </c>
      <c r="O113">
        <v>5</v>
      </c>
      <c r="P113" t="str">
        <f>VLOOKUP(Table3[[#This Row],[Station]],'Station-Crosswalk'!$A$1:$F$147,6,FALSE)</f>
        <v>Far West</v>
      </c>
      <c r="Q113" t="str">
        <f>IF(OR(Table3[[#This Row],[Station]]=809,Table3[[#This Row],[Station]]=812), "Y", "N")</f>
        <v>N</v>
      </c>
      <c r="R113" t="str">
        <f>VLOOKUP(Table3[[#This Row],[Station]],'Station-Crosswalk'!$A$1:$G$147,7,FALSE)</f>
        <v>Napa River</v>
      </c>
    </row>
    <row r="114" spans="1:18" x14ac:dyDescent="0.25">
      <c r="A114">
        <v>2025</v>
      </c>
      <c r="B114" t="s">
        <v>269</v>
      </c>
      <c r="C114">
        <v>2</v>
      </c>
      <c r="D114">
        <v>349</v>
      </c>
      <c r="E114" s="77">
        <v>45672</v>
      </c>
      <c r="F114">
        <v>1.8</v>
      </c>
      <c r="G114">
        <v>106</v>
      </c>
      <c r="H114" t="s">
        <v>270</v>
      </c>
      <c r="I114" t="s">
        <v>271</v>
      </c>
      <c r="J114">
        <v>5</v>
      </c>
      <c r="K114" t="s">
        <v>272</v>
      </c>
      <c r="L114">
        <v>7</v>
      </c>
      <c r="M114">
        <v>9</v>
      </c>
      <c r="N114">
        <v>8.1999999999999993</v>
      </c>
      <c r="O114">
        <v>2</v>
      </c>
      <c r="P114" t="str">
        <f>VLOOKUP(Table3[[#This Row],[Station]],'Station-Crosswalk'!$A$1:$F$147,6,FALSE)</f>
        <v>Far West</v>
      </c>
      <c r="Q114" t="str">
        <f>IF(OR(Table3[[#This Row],[Station]]=809,Table3[[#This Row],[Station]]=812), "Y", "N")</f>
        <v>N</v>
      </c>
      <c r="R114" t="str">
        <f>VLOOKUP(Table3[[#This Row],[Station]],'Station-Crosswalk'!$A$1:$G$147,7,FALSE)</f>
        <v>Napa River</v>
      </c>
    </row>
    <row r="115" spans="1:18" x14ac:dyDescent="0.25">
      <c r="A115">
        <v>2025</v>
      </c>
      <c r="B115" t="s">
        <v>269</v>
      </c>
      <c r="C115">
        <v>2</v>
      </c>
      <c r="D115">
        <v>401</v>
      </c>
      <c r="E115" s="77">
        <v>45671</v>
      </c>
      <c r="F115">
        <v>17.100000000000001</v>
      </c>
      <c r="G115">
        <v>37</v>
      </c>
      <c r="H115" t="s">
        <v>270</v>
      </c>
      <c r="I115" t="s">
        <v>271</v>
      </c>
      <c r="J115">
        <v>103</v>
      </c>
      <c r="K115" t="s">
        <v>272</v>
      </c>
      <c r="L115">
        <v>6</v>
      </c>
      <c r="M115">
        <v>9</v>
      </c>
      <c r="N115">
        <v>7.7</v>
      </c>
      <c r="O115">
        <v>86</v>
      </c>
      <c r="P115" t="str">
        <f>VLOOKUP(Table3[[#This Row],[Station]],'Station-Crosswalk'!$A$1:$F$147,6,FALSE)</f>
        <v>Far West</v>
      </c>
      <c r="Q115" t="str">
        <f>IF(OR(Table3[[#This Row],[Station]]=809,Table3[[#This Row],[Station]]=812), "Y", "N")</f>
        <v>N</v>
      </c>
      <c r="R115" t="str">
        <f>VLOOKUP(Table3[[#This Row],[Station]],'Station-Crosswalk'!$A$1:$G$147,7,FALSE)</f>
        <v>Carquinez Strait</v>
      </c>
    </row>
    <row r="116" spans="1:18" x14ac:dyDescent="0.25">
      <c r="A116">
        <v>2025</v>
      </c>
      <c r="B116" t="s">
        <v>269</v>
      </c>
      <c r="C116">
        <v>2</v>
      </c>
      <c r="D116">
        <v>404</v>
      </c>
      <c r="E116" s="77">
        <v>45672</v>
      </c>
      <c r="F116">
        <v>17.7</v>
      </c>
      <c r="G116">
        <v>37</v>
      </c>
      <c r="H116" t="s">
        <v>270</v>
      </c>
      <c r="I116" t="s">
        <v>271</v>
      </c>
      <c r="J116">
        <v>33</v>
      </c>
      <c r="K116" t="s">
        <v>272</v>
      </c>
      <c r="L116">
        <v>6</v>
      </c>
      <c r="M116">
        <v>8</v>
      </c>
      <c r="N116">
        <v>6.9</v>
      </c>
      <c r="O116">
        <v>11</v>
      </c>
      <c r="P116" t="str">
        <f>VLOOKUP(Table3[[#This Row],[Station]],'Station-Crosswalk'!$A$1:$F$147,6,FALSE)</f>
        <v>Far West</v>
      </c>
      <c r="Q116" t="str">
        <f>IF(OR(Table3[[#This Row],[Station]]=809,Table3[[#This Row],[Station]]=812), "Y", "N")</f>
        <v>N</v>
      </c>
      <c r="R116" t="str">
        <f>VLOOKUP(Table3[[#This Row],[Station]],'Station-Crosswalk'!$A$1:$G$147,7,FALSE)</f>
        <v>Carquinez Strait</v>
      </c>
    </row>
    <row r="117" spans="1:18" x14ac:dyDescent="0.25">
      <c r="A117">
        <v>2025</v>
      </c>
      <c r="B117" t="s">
        <v>269</v>
      </c>
      <c r="C117">
        <v>2</v>
      </c>
      <c r="D117">
        <v>405</v>
      </c>
      <c r="E117" s="77">
        <v>45672</v>
      </c>
      <c r="F117">
        <v>31.5</v>
      </c>
      <c r="G117">
        <v>24</v>
      </c>
      <c r="H117" t="s">
        <v>270</v>
      </c>
      <c r="I117" t="s">
        <v>271</v>
      </c>
      <c r="J117">
        <v>83</v>
      </c>
      <c r="K117" t="s">
        <v>272</v>
      </c>
      <c r="L117">
        <v>7</v>
      </c>
      <c r="M117">
        <v>9</v>
      </c>
      <c r="N117">
        <v>8.1</v>
      </c>
      <c r="O117">
        <v>62</v>
      </c>
      <c r="P117" t="str">
        <f>VLOOKUP(Table3[[#This Row],[Station]],'Station-Crosswalk'!$A$1:$F$147,6,FALSE)</f>
        <v>Far West</v>
      </c>
      <c r="Q117" t="str">
        <f>IF(OR(Table3[[#This Row],[Station]]=809,Table3[[#This Row],[Station]]=812), "Y", "N")</f>
        <v>N</v>
      </c>
      <c r="R117" t="str">
        <f>VLOOKUP(Table3[[#This Row],[Station]],'Station-Crosswalk'!$A$1:$G$147,7,FALSE)</f>
        <v>Carquinez Strait</v>
      </c>
    </row>
    <row r="118" spans="1:18" x14ac:dyDescent="0.25">
      <c r="A118">
        <v>2025</v>
      </c>
      <c r="B118" t="s">
        <v>269</v>
      </c>
      <c r="C118">
        <v>2</v>
      </c>
      <c r="D118">
        <v>411</v>
      </c>
      <c r="E118" s="77">
        <v>45673</v>
      </c>
      <c r="F118">
        <v>37.1</v>
      </c>
      <c r="G118">
        <v>17</v>
      </c>
      <c r="H118" t="s">
        <v>270</v>
      </c>
      <c r="I118" t="s">
        <v>271</v>
      </c>
      <c r="J118">
        <v>84</v>
      </c>
      <c r="K118" t="s">
        <v>272</v>
      </c>
      <c r="L118">
        <v>6</v>
      </c>
      <c r="M118">
        <v>9</v>
      </c>
      <c r="N118">
        <v>7.3</v>
      </c>
      <c r="O118">
        <v>31</v>
      </c>
      <c r="P118" t="str">
        <f>VLOOKUP(Table3[[#This Row],[Station]],'Station-Crosswalk'!$A$1:$F$147,6,FALSE)</f>
        <v>Far West</v>
      </c>
      <c r="Q118" t="str">
        <f>IF(OR(Table3[[#This Row],[Station]]=809,Table3[[#This Row],[Station]]=812), "Y", "N")</f>
        <v>N</v>
      </c>
      <c r="R118" t="str">
        <f>VLOOKUP(Table3[[#This Row],[Station]],'Station-Crosswalk'!$A$1:$G$147,7,FALSE)</f>
        <v>Suisun Bay &amp; Marsh</v>
      </c>
    </row>
    <row r="119" spans="1:18" x14ac:dyDescent="0.25">
      <c r="A119">
        <v>2025</v>
      </c>
      <c r="B119" t="s">
        <v>269</v>
      </c>
      <c r="C119">
        <v>2</v>
      </c>
      <c r="D119">
        <v>418</v>
      </c>
      <c r="E119" s="77">
        <v>45673</v>
      </c>
      <c r="F119">
        <v>46</v>
      </c>
      <c r="G119">
        <v>19</v>
      </c>
      <c r="H119" t="s">
        <v>270</v>
      </c>
      <c r="I119" t="s">
        <v>271</v>
      </c>
      <c r="J119">
        <v>118</v>
      </c>
      <c r="K119" t="s">
        <v>272</v>
      </c>
      <c r="L119">
        <v>6</v>
      </c>
      <c r="M119">
        <v>9</v>
      </c>
      <c r="N119">
        <v>7.1</v>
      </c>
      <c r="O119">
        <v>69</v>
      </c>
      <c r="P119" t="str">
        <f>VLOOKUP(Table3[[#This Row],[Station]],'Station-Crosswalk'!$A$1:$F$147,6,FALSE)</f>
        <v>Far West</v>
      </c>
      <c r="Q119" t="str">
        <f>IF(OR(Table3[[#This Row],[Station]]=809,Table3[[#This Row],[Station]]=812), "Y", "N")</f>
        <v>N</v>
      </c>
      <c r="R119" t="str">
        <f>VLOOKUP(Table3[[#This Row],[Station]],'Station-Crosswalk'!$A$1:$G$147,7,FALSE)</f>
        <v>Suisun Bay &amp; Marsh</v>
      </c>
    </row>
    <row r="120" spans="1:18" x14ac:dyDescent="0.25">
      <c r="A120">
        <v>2025</v>
      </c>
      <c r="B120" t="s">
        <v>269</v>
      </c>
      <c r="C120">
        <v>2</v>
      </c>
      <c r="D120">
        <v>501</v>
      </c>
      <c r="E120" s="77">
        <v>45673</v>
      </c>
      <c r="F120">
        <v>35</v>
      </c>
      <c r="G120">
        <v>19</v>
      </c>
      <c r="H120" t="s">
        <v>270</v>
      </c>
      <c r="I120" t="s">
        <v>271</v>
      </c>
      <c r="J120">
        <v>154</v>
      </c>
      <c r="K120" t="s">
        <v>272</v>
      </c>
      <c r="L120">
        <v>6</v>
      </c>
      <c r="M120">
        <v>10</v>
      </c>
      <c r="N120">
        <v>6.9</v>
      </c>
      <c r="O120">
        <v>40</v>
      </c>
      <c r="P120" t="str">
        <f>VLOOKUP(Table3[[#This Row],[Station]],'Station-Crosswalk'!$A$1:$F$147,6,FALSE)</f>
        <v>West</v>
      </c>
      <c r="Q120" t="str">
        <f>IF(OR(Table3[[#This Row],[Station]]=809,Table3[[#This Row],[Station]]=812), "Y", "N")</f>
        <v>N</v>
      </c>
      <c r="R120" t="str">
        <f>VLOOKUP(Table3[[#This Row],[Station]],'Station-Crosswalk'!$A$1:$G$147,7,FALSE)</f>
        <v>Suisun Bay &amp; Marsh</v>
      </c>
    </row>
    <row r="121" spans="1:18" x14ac:dyDescent="0.25">
      <c r="A121">
        <v>2025</v>
      </c>
      <c r="B121" t="s">
        <v>269</v>
      </c>
      <c r="C121">
        <v>2</v>
      </c>
      <c r="D121">
        <v>504</v>
      </c>
      <c r="E121" s="77">
        <v>45673</v>
      </c>
      <c r="F121">
        <v>26</v>
      </c>
      <c r="G121">
        <v>20</v>
      </c>
      <c r="H121" t="s">
        <v>270</v>
      </c>
      <c r="I121" t="s">
        <v>271</v>
      </c>
      <c r="J121">
        <v>184</v>
      </c>
      <c r="K121" t="s">
        <v>272</v>
      </c>
      <c r="L121">
        <v>5</v>
      </c>
      <c r="M121">
        <v>8</v>
      </c>
      <c r="N121">
        <v>6.4</v>
      </c>
      <c r="O121">
        <v>84</v>
      </c>
      <c r="P121" t="str">
        <f>VLOOKUP(Table3[[#This Row],[Station]],'Station-Crosswalk'!$A$1:$F$147,6,FALSE)</f>
        <v>West</v>
      </c>
      <c r="Q121" t="str">
        <f>IF(OR(Table3[[#This Row],[Station]]=809,Table3[[#This Row],[Station]]=812), "Y", "N")</f>
        <v>N</v>
      </c>
      <c r="R121" t="str">
        <f>VLOOKUP(Table3[[#This Row],[Station]],'Station-Crosswalk'!$A$1:$G$147,7,FALSE)</f>
        <v>Suisun Bay &amp; Marsh</v>
      </c>
    </row>
    <row r="122" spans="1:18" x14ac:dyDescent="0.25">
      <c r="A122">
        <v>2025</v>
      </c>
      <c r="B122" t="s">
        <v>269</v>
      </c>
      <c r="C122">
        <v>2</v>
      </c>
      <c r="D122">
        <v>508</v>
      </c>
      <c r="E122" s="77">
        <v>45673</v>
      </c>
      <c r="F122">
        <v>20</v>
      </c>
      <c r="G122">
        <v>37</v>
      </c>
      <c r="H122" t="s">
        <v>270</v>
      </c>
      <c r="I122" t="s">
        <v>271</v>
      </c>
      <c r="J122">
        <v>44</v>
      </c>
      <c r="K122" t="s">
        <v>272</v>
      </c>
      <c r="L122">
        <v>5</v>
      </c>
      <c r="M122">
        <v>7</v>
      </c>
      <c r="N122">
        <v>6.3</v>
      </c>
      <c r="O122">
        <v>23</v>
      </c>
      <c r="P122" t="str">
        <f>VLOOKUP(Table3[[#This Row],[Station]],'Station-Crosswalk'!$A$1:$F$147,6,FALSE)</f>
        <v>West</v>
      </c>
      <c r="Q122" t="str">
        <f>IF(OR(Table3[[#This Row],[Station]]=809,Table3[[#This Row],[Station]]=812), "Y", "N")</f>
        <v>N</v>
      </c>
      <c r="R122" t="str">
        <f>VLOOKUP(Table3[[#This Row],[Station]],'Station-Crosswalk'!$A$1:$G$147,7,FALSE)</f>
        <v>Confluence</v>
      </c>
    </row>
    <row r="123" spans="1:18" x14ac:dyDescent="0.25">
      <c r="A123">
        <v>2025</v>
      </c>
      <c r="B123" t="s">
        <v>269</v>
      </c>
      <c r="C123">
        <v>2</v>
      </c>
      <c r="D123">
        <v>513</v>
      </c>
      <c r="E123" s="77">
        <v>45672</v>
      </c>
      <c r="F123">
        <v>20.399999999999999</v>
      </c>
      <c r="G123">
        <v>43</v>
      </c>
      <c r="H123" t="s">
        <v>270</v>
      </c>
      <c r="I123" t="s">
        <v>271</v>
      </c>
      <c r="J123">
        <v>46</v>
      </c>
      <c r="K123" t="s">
        <v>272</v>
      </c>
      <c r="L123">
        <v>6</v>
      </c>
      <c r="M123">
        <v>7</v>
      </c>
      <c r="N123">
        <v>6.5</v>
      </c>
      <c r="O123">
        <v>45</v>
      </c>
      <c r="P123" t="str">
        <f>VLOOKUP(Table3[[#This Row],[Station]],'Station-Crosswalk'!$A$1:$F$147,6,FALSE)</f>
        <v>West</v>
      </c>
      <c r="Q123" t="str">
        <f>IF(OR(Table3[[#This Row],[Station]]=809,Table3[[#This Row],[Station]]=812), "Y", "N")</f>
        <v>N</v>
      </c>
      <c r="R123" t="str">
        <f>VLOOKUP(Table3[[#This Row],[Station]],'Station-Crosswalk'!$A$1:$G$147,7,FALSE)</f>
        <v>Confluence</v>
      </c>
    </row>
    <row r="124" spans="1:18" x14ac:dyDescent="0.25">
      <c r="A124">
        <v>2025</v>
      </c>
      <c r="B124" t="s">
        <v>269</v>
      </c>
      <c r="C124">
        <v>2</v>
      </c>
      <c r="D124">
        <v>519</v>
      </c>
      <c r="E124" s="77">
        <v>45673</v>
      </c>
      <c r="F124">
        <v>25</v>
      </c>
      <c r="G124">
        <v>27</v>
      </c>
      <c r="H124" t="s">
        <v>270</v>
      </c>
      <c r="I124" t="s">
        <v>271</v>
      </c>
      <c r="J124">
        <v>45</v>
      </c>
      <c r="K124" t="s">
        <v>272</v>
      </c>
      <c r="L124">
        <v>5</v>
      </c>
      <c r="M124">
        <v>8</v>
      </c>
      <c r="N124">
        <v>6.8</v>
      </c>
      <c r="O124">
        <v>14</v>
      </c>
      <c r="P124" t="str">
        <f>VLOOKUP(Table3[[#This Row],[Station]],'Station-Crosswalk'!$A$1:$F$147,6,FALSE)</f>
        <v>West</v>
      </c>
      <c r="Q124" t="str">
        <f>IF(OR(Table3[[#This Row],[Station]]=809,Table3[[#This Row],[Station]]=812), "Y", "N")</f>
        <v>N</v>
      </c>
      <c r="R124" t="str">
        <f>VLOOKUP(Table3[[#This Row],[Station]],'Station-Crosswalk'!$A$1:$G$147,7,FALSE)</f>
        <v>Suisun Bay &amp; Marsh</v>
      </c>
    </row>
    <row r="125" spans="1:18" x14ac:dyDescent="0.25">
      <c r="A125">
        <v>2025</v>
      </c>
      <c r="B125" t="s">
        <v>269</v>
      </c>
      <c r="C125">
        <v>2</v>
      </c>
      <c r="D125">
        <v>520</v>
      </c>
      <c r="E125" s="77">
        <v>45672</v>
      </c>
      <c r="F125">
        <v>26.6</v>
      </c>
      <c r="G125">
        <v>35</v>
      </c>
      <c r="H125" t="s">
        <v>270</v>
      </c>
      <c r="I125" t="s">
        <v>271</v>
      </c>
      <c r="J125">
        <v>53</v>
      </c>
      <c r="K125" t="s">
        <v>272</v>
      </c>
      <c r="L125">
        <v>6</v>
      </c>
      <c r="M125">
        <v>8</v>
      </c>
      <c r="N125">
        <v>6.7</v>
      </c>
      <c r="O125">
        <v>11</v>
      </c>
      <c r="P125" t="str">
        <f>VLOOKUP(Table3[[#This Row],[Station]],'Station-Crosswalk'!$A$1:$F$147,6,FALSE)</f>
        <v>West</v>
      </c>
      <c r="Q125" t="str">
        <f>IF(OR(Table3[[#This Row],[Station]]=809,Table3[[#This Row],[Station]]=812), "Y", "N")</f>
        <v>N</v>
      </c>
      <c r="R125" t="str">
        <f>VLOOKUP(Table3[[#This Row],[Station]],'Station-Crosswalk'!$A$1:$G$147,7,FALSE)</f>
        <v>Confluence</v>
      </c>
    </row>
    <row r="126" spans="1:18" x14ac:dyDescent="0.25">
      <c r="A126">
        <v>2025</v>
      </c>
      <c r="B126" t="s">
        <v>269</v>
      </c>
      <c r="C126">
        <v>2</v>
      </c>
      <c r="D126">
        <v>602</v>
      </c>
      <c r="E126" s="77">
        <v>45673</v>
      </c>
      <c r="F126">
        <v>38.299999999999997</v>
      </c>
      <c r="G126">
        <v>15</v>
      </c>
      <c r="H126" t="s">
        <v>270</v>
      </c>
      <c r="I126" t="s">
        <v>271</v>
      </c>
      <c r="J126">
        <v>210</v>
      </c>
      <c r="K126" t="s">
        <v>272</v>
      </c>
      <c r="L126">
        <v>5</v>
      </c>
      <c r="M126">
        <v>7</v>
      </c>
      <c r="N126">
        <v>6.2</v>
      </c>
      <c r="O126">
        <v>87</v>
      </c>
      <c r="P126" t="str">
        <f>VLOOKUP(Table3[[#This Row],[Station]],'Station-Crosswalk'!$A$1:$F$147,6,FALSE)</f>
        <v>West</v>
      </c>
      <c r="Q126" t="str">
        <f>IF(OR(Table3[[#This Row],[Station]]=809,Table3[[#This Row],[Station]]=812), "Y", "N")</f>
        <v>N</v>
      </c>
      <c r="R126" t="str">
        <f>VLOOKUP(Table3[[#This Row],[Station]],'Station-Crosswalk'!$A$1:$G$147,7,FALSE)</f>
        <v>Suisun Bay &amp; Marsh</v>
      </c>
    </row>
    <row r="127" spans="1:18" x14ac:dyDescent="0.25">
      <c r="A127">
        <v>2025</v>
      </c>
      <c r="B127" t="s">
        <v>269</v>
      </c>
      <c r="C127">
        <v>2</v>
      </c>
      <c r="D127">
        <v>606</v>
      </c>
      <c r="E127" s="77">
        <v>45673</v>
      </c>
      <c r="F127">
        <v>37.6</v>
      </c>
      <c r="G127">
        <v>24</v>
      </c>
      <c r="H127" t="s">
        <v>270</v>
      </c>
      <c r="I127" t="s">
        <v>271</v>
      </c>
      <c r="J127">
        <v>4</v>
      </c>
      <c r="K127" t="s">
        <v>272</v>
      </c>
      <c r="L127">
        <v>5</v>
      </c>
      <c r="M127">
        <v>7</v>
      </c>
      <c r="N127">
        <v>6</v>
      </c>
      <c r="O127">
        <v>0</v>
      </c>
      <c r="P127" t="str">
        <f>VLOOKUP(Table3[[#This Row],[Station]],'Station-Crosswalk'!$A$1:$F$147,6,FALSE)</f>
        <v>West</v>
      </c>
      <c r="Q127" t="str">
        <f>IF(OR(Table3[[#This Row],[Station]]=809,Table3[[#This Row],[Station]]=812), "Y", "N")</f>
        <v>N</v>
      </c>
      <c r="R127" t="str">
        <f>VLOOKUP(Table3[[#This Row],[Station]],'Station-Crosswalk'!$A$1:$G$147,7,FALSE)</f>
        <v>Suisun Bay &amp; Marsh</v>
      </c>
    </row>
    <row r="128" spans="1:18" x14ac:dyDescent="0.25">
      <c r="A128">
        <v>2025</v>
      </c>
      <c r="B128" t="s">
        <v>269</v>
      </c>
      <c r="C128">
        <v>2</v>
      </c>
      <c r="D128">
        <v>609</v>
      </c>
      <c r="E128" s="77">
        <v>45673</v>
      </c>
      <c r="F128">
        <v>24.8</v>
      </c>
      <c r="G128">
        <v>27</v>
      </c>
      <c r="H128" t="s">
        <v>270</v>
      </c>
      <c r="I128" t="s">
        <v>271</v>
      </c>
      <c r="J128">
        <v>4</v>
      </c>
      <c r="K128" t="s">
        <v>272</v>
      </c>
      <c r="L128">
        <v>7</v>
      </c>
      <c r="M128">
        <v>10</v>
      </c>
      <c r="N128">
        <v>7.8</v>
      </c>
      <c r="O128">
        <v>1</v>
      </c>
      <c r="P128" t="str">
        <f>VLOOKUP(Table3[[#This Row],[Station]],'Station-Crosswalk'!$A$1:$F$147,6,FALSE)</f>
        <v>West</v>
      </c>
      <c r="Q128" t="str">
        <f>IF(OR(Table3[[#This Row],[Station]]=809,Table3[[#This Row],[Station]]=812), "Y", "N")</f>
        <v>N</v>
      </c>
      <c r="R128" t="str">
        <f>VLOOKUP(Table3[[#This Row],[Station]],'Station-Crosswalk'!$A$1:$G$147,7,FALSE)</f>
        <v>Suisun Bay &amp; Marsh</v>
      </c>
    </row>
    <row r="129" spans="1:18" x14ac:dyDescent="0.25">
      <c r="A129">
        <v>2025</v>
      </c>
      <c r="B129" t="s">
        <v>269</v>
      </c>
      <c r="C129">
        <v>2</v>
      </c>
      <c r="D129">
        <v>610</v>
      </c>
      <c r="E129" s="77">
        <v>45673</v>
      </c>
      <c r="F129">
        <v>17</v>
      </c>
      <c r="G129">
        <v>30</v>
      </c>
      <c r="H129" t="s">
        <v>270</v>
      </c>
      <c r="I129" t="s">
        <v>271</v>
      </c>
      <c r="J129">
        <v>33</v>
      </c>
      <c r="K129" t="s">
        <v>272</v>
      </c>
      <c r="L129">
        <v>6</v>
      </c>
      <c r="M129">
        <v>8</v>
      </c>
      <c r="N129">
        <v>7</v>
      </c>
      <c r="O129">
        <v>33</v>
      </c>
      <c r="P129" t="str">
        <f>VLOOKUP(Table3[[#This Row],[Station]],'Station-Crosswalk'!$A$1:$F$147,6,FALSE)</f>
        <v>West</v>
      </c>
      <c r="Q129" t="str">
        <f>IF(OR(Table3[[#This Row],[Station]]=809,Table3[[#This Row],[Station]]=812), "Y", "N")</f>
        <v>N</v>
      </c>
      <c r="R129" t="str">
        <f>VLOOKUP(Table3[[#This Row],[Station]],'Station-Crosswalk'!$A$1:$G$147,7,FALSE)</f>
        <v>Suisun Bay &amp; Marsh</v>
      </c>
    </row>
    <row r="130" spans="1:18" x14ac:dyDescent="0.25">
      <c r="A130">
        <v>2025</v>
      </c>
      <c r="B130" t="s">
        <v>269</v>
      </c>
      <c r="C130">
        <v>2</v>
      </c>
      <c r="D130">
        <v>703</v>
      </c>
      <c r="E130" s="77">
        <v>45672</v>
      </c>
      <c r="F130">
        <v>16.899999999999999</v>
      </c>
      <c r="G130">
        <v>32</v>
      </c>
      <c r="H130" t="s">
        <v>270</v>
      </c>
      <c r="I130" t="s">
        <v>271</v>
      </c>
      <c r="J130">
        <v>8</v>
      </c>
      <c r="K130" t="s">
        <v>272</v>
      </c>
      <c r="L130">
        <v>6</v>
      </c>
      <c r="M130">
        <v>8</v>
      </c>
      <c r="N130">
        <v>6.8</v>
      </c>
      <c r="O130">
        <v>7</v>
      </c>
      <c r="P130" t="str">
        <f>VLOOKUP(Table3[[#This Row],[Station]],'Station-Crosswalk'!$A$1:$F$147,6,FALSE)</f>
        <v>West</v>
      </c>
      <c r="Q130" t="str">
        <f>IF(OR(Table3[[#This Row],[Station]]=809,Table3[[#This Row],[Station]]=812), "Y", "N")</f>
        <v>N</v>
      </c>
      <c r="R130" t="str">
        <f>VLOOKUP(Table3[[#This Row],[Station]],'Station-Crosswalk'!$A$1:$G$147,7,FALSE)</f>
        <v>Sac. River System</v>
      </c>
    </row>
    <row r="131" spans="1:18" x14ac:dyDescent="0.25">
      <c r="A131">
        <v>2025</v>
      </c>
      <c r="B131" t="s">
        <v>269</v>
      </c>
      <c r="C131">
        <v>2</v>
      </c>
      <c r="D131">
        <v>704</v>
      </c>
      <c r="E131" s="77">
        <v>45672</v>
      </c>
      <c r="F131">
        <v>18</v>
      </c>
      <c r="G131">
        <v>39</v>
      </c>
      <c r="H131" t="s">
        <v>270</v>
      </c>
      <c r="I131" t="s">
        <v>271</v>
      </c>
      <c r="J131">
        <v>21</v>
      </c>
      <c r="K131" t="s">
        <v>272</v>
      </c>
      <c r="L131">
        <v>6</v>
      </c>
      <c r="M131">
        <v>7</v>
      </c>
      <c r="N131">
        <v>6.5</v>
      </c>
      <c r="O131">
        <v>21</v>
      </c>
      <c r="P131" t="str">
        <f>VLOOKUP(Table3[[#This Row],[Station]],'Station-Crosswalk'!$A$1:$F$147,6,FALSE)</f>
        <v>West</v>
      </c>
      <c r="Q131" t="str">
        <f>IF(OR(Table3[[#This Row],[Station]]=809,Table3[[#This Row],[Station]]=812), "Y", "N")</f>
        <v>N</v>
      </c>
      <c r="R131" t="str">
        <f>VLOOKUP(Table3[[#This Row],[Station]],'Station-Crosswalk'!$A$1:$G$147,7,FALSE)</f>
        <v>Sac. River System</v>
      </c>
    </row>
    <row r="132" spans="1:18" x14ac:dyDescent="0.25">
      <c r="A132">
        <v>2025</v>
      </c>
      <c r="B132" t="s">
        <v>269</v>
      </c>
      <c r="C132">
        <v>2</v>
      </c>
      <c r="D132">
        <v>705</v>
      </c>
      <c r="E132" s="77">
        <v>45672</v>
      </c>
      <c r="F132">
        <v>15.3</v>
      </c>
      <c r="G132">
        <v>48</v>
      </c>
      <c r="H132" t="s">
        <v>270</v>
      </c>
      <c r="I132" t="s">
        <v>271</v>
      </c>
      <c r="J132">
        <v>16</v>
      </c>
      <c r="K132" t="s">
        <v>272</v>
      </c>
      <c r="L132">
        <v>6</v>
      </c>
      <c r="M132">
        <v>8</v>
      </c>
      <c r="N132">
        <v>6.8</v>
      </c>
      <c r="O132">
        <v>15</v>
      </c>
      <c r="P132" t="str">
        <f>VLOOKUP(Table3[[#This Row],[Station]],'Station-Crosswalk'!$A$1:$F$147,6,FALSE)</f>
        <v>North</v>
      </c>
      <c r="Q132" t="str">
        <f>IF(OR(Table3[[#This Row],[Station]]=809,Table3[[#This Row],[Station]]=812), "Y", "N")</f>
        <v>N</v>
      </c>
      <c r="R132" t="str">
        <f>VLOOKUP(Table3[[#This Row],[Station]],'Station-Crosswalk'!$A$1:$G$147,7,FALSE)</f>
        <v>Sac. River System</v>
      </c>
    </row>
    <row r="133" spans="1:18" x14ac:dyDescent="0.25">
      <c r="A133">
        <v>2025</v>
      </c>
      <c r="B133" t="s">
        <v>269</v>
      </c>
      <c r="C133">
        <v>2</v>
      </c>
      <c r="D133">
        <v>706</v>
      </c>
      <c r="E133" s="77">
        <v>45672</v>
      </c>
      <c r="F133">
        <v>17.2</v>
      </c>
      <c r="G133">
        <v>40</v>
      </c>
      <c r="H133" t="s">
        <v>270</v>
      </c>
      <c r="I133" t="s">
        <v>271</v>
      </c>
      <c r="J133">
        <v>36</v>
      </c>
      <c r="K133" t="s">
        <v>272</v>
      </c>
      <c r="L133">
        <v>6</v>
      </c>
      <c r="M133">
        <v>7</v>
      </c>
      <c r="N133">
        <v>6.1</v>
      </c>
      <c r="O133">
        <v>36</v>
      </c>
      <c r="P133" t="str">
        <f>VLOOKUP(Table3[[#This Row],[Station]],'Station-Crosswalk'!$A$1:$F$147,6,FALSE)</f>
        <v>West</v>
      </c>
      <c r="Q133" t="str">
        <f>IF(OR(Table3[[#This Row],[Station]]=809,Table3[[#This Row],[Station]]=812), "Y", "N")</f>
        <v>N</v>
      </c>
      <c r="R133" t="str">
        <f>VLOOKUP(Table3[[#This Row],[Station]],'Station-Crosswalk'!$A$1:$G$147,7,FALSE)</f>
        <v>Sac. River System</v>
      </c>
    </row>
    <row r="134" spans="1:18" x14ac:dyDescent="0.25">
      <c r="A134">
        <v>2025</v>
      </c>
      <c r="B134" t="s">
        <v>269</v>
      </c>
      <c r="C134">
        <v>2</v>
      </c>
      <c r="D134">
        <v>707</v>
      </c>
      <c r="E134" s="77">
        <v>45672</v>
      </c>
      <c r="F134">
        <v>16.899999999999999</v>
      </c>
      <c r="G134">
        <v>41</v>
      </c>
      <c r="H134" t="s">
        <v>270</v>
      </c>
      <c r="I134" t="s">
        <v>271</v>
      </c>
      <c r="J134">
        <v>67</v>
      </c>
      <c r="K134" t="s">
        <v>272</v>
      </c>
      <c r="L134">
        <v>5</v>
      </c>
      <c r="M134">
        <v>7</v>
      </c>
      <c r="N134">
        <v>6.2</v>
      </c>
      <c r="O134">
        <v>63</v>
      </c>
      <c r="P134" t="str">
        <f>VLOOKUP(Table3[[#This Row],[Station]],'Station-Crosswalk'!$A$1:$F$147,6,FALSE)</f>
        <v>North</v>
      </c>
      <c r="Q134" t="str">
        <f>IF(OR(Table3[[#This Row],[Station]]=809,Table3[[#This Row],[Station]]=812), "Y", "N")</f>
        <v>N</v>
      </c>
      <c r="R134" t="str">
        <f>VLOOKUP(Table3[[#This Row],[Station]],'Station-Crosswalk'!$A$1:$G$147,7,FALSE)</f>
        <v>Sac. River System</v>
      </c>
    </row>
    <row r="135" spans="1:18" x14ac:dyDescent="0.25">
      <c r="A135">
        <v>2025</v>
      </c>
      <c r="B135" t="s">
        <v>269</v>
      </c>
      <c r="C135">
        <v>2</v>
      </c>
      <c r="D135">
        <v>711</v>
      </c>
      <c r="E135" s="77">
        <v>45672</v>
      </c>
      <c r="F135">
        <v>21.2</v>
      </c>
      <c r="G135">
        <v>36</v>
      </c>
      <c r="H135" t="s">
        <v>270</v>
      </c>
      <c r="I135" t="s">
        <v>271</v>
      </c>
      <c r="J135">
        <v>6</v>
      </c>
      <c r="K135" t="s">
        <v>272</v>
      </c>
      <c r="L135">
        <v>5</v>
      </c>
      <c r="M135">
        <v>7</v>
      </c>
      <c r="N135">
        <v>6</v>
      </c>
      <c r="O135">
        <v>2</v>
      </c>
      <c r="P135" t="str">
        <f>VLOOKUP(Table3[[#This Row],[Station]],'Station-Crosswalk'!$A$1:$F$147,6,FALSE)</f>
        <v>North</v>
      </c>
      <c r="Q135" t="str">
        <f>IF(OR(Table3[[#This Row],[Station]]=809,Table3[[#This Row],[Station]]=812), "Y", "N")</f>
        <v>N</v>
      </c>
      <c r="R135" t="str">
        <f>VLOOKUP(Table3[[#This Row],[Station]],'Station-Crosswalk'!$A$1:$G$147,7,FALSE)</f>
        <v>Sac. River System</v>
      </c>
    </row>
    <row r="136" spans="1:18" x14ac:dyDescent="0.25">
      <c r="A136">
        <v>2025</v>
      </c>
      <c r="B136" t="s">
        <v>269</v>
      </c>
      <c r="C136">
        <v>2</v>
      </c>
      <c r="D136">
        <v>716</v>
      </c>
      <c r="E136" s="77">
        <v>45672</v>
      </c>
      <c r="F136">
        <v>14.4</v>
      </c>
      <c r="G136">
        <v>51</v>
      </c>
      <c r="H136" t="s">
        <v>270</v>
      </c>
      <c r="I136" t="s">
        <v>271</v>
      </c>
      <c r="J136">
        <v>11</v>
      </c>
      <c r="K136" t="s">
        <v>272</v>
      </c>
      <c r="L136">
        <v>6</v>
      </c>
      <c r="M136">
        <v>7</v>
      </c>
      <c r="N136">
        <v>6.2</v>
      </c>
      <c r="O136">
        <v>10</v>
      </c>
      <c r="P136" t="str">
        <f>VLOOKUP(Table3[[#This Row],[Station]],'Station-Crosswalk'!$A$1:$F$147,6,FALSE)</f>
        <v>North</v>
      </c>
      <c r="Q136" t="str">
        <f>IF(OR(Table3[[#This Row],[Station]]=809,Table3[[#This Row],[Station]]=812), "Y", "N")</f>
        <v>N</v>
      </c>
      <c r="R136" t="str">
        <f>VLOOKUP(Table3[[#This Row],[Station]],'Station-Crosswalk'!$A$1:$G$147,7,FALSE)</f>
        <v>Sac. River System</v>
      </c>
    </row>
    <row r="137" spans="1:18" x14ac:dyDescent="0.25">
      <c r="A137">
        <v>2025</v>
      </c>
      <c r="B137" t="s">
        <v>269</v>
      </c>
      <c r="C137">
        <v>2</v>
      </c>
      <c r="D137">
        <v>723</v>
      </c>
      <c r="E137" s="77">
        <v>45672</v>
      </c>
      <c r="F137">
        <v>16.100000000000001</v>
      </c>
      <c r="G137">
        <v>41</v>
      </c>
      <c r="H137" t="s">
        <v>270</v>
      </c>
      <c r="I137" t="s">
        <v>271</v>
      </c>
      <c r="J137">
        <v>9</v>
      </c>
      <c r="K137" t="s">
        <v>272</v>
      </c>
      <c r="L137">
        <v>6</v>
      </c>
      <c r="M137">
        <v>7</v>
      </c>
      <c r="N137">
        <v>6.3</v>
      </c>
      <c r="O137">
        <v>9</v>
      </c>
      <c r="P137" t="str">
        <f>VLOOKUP(Table3[[#This Row],[Station]],'Station-Crosswalk'!$A$1:$F$147,6,FALSE)</f>
        <v>North</v>
      </c>
      <c r="Q137" t="str">
        <f>IF(OR(Table3[[#This Row],[Station]]=809,Table3[[#This Row],[Station]]=812), "Y", "N")</f>
        <v>N</v>
      </c>
      <c r="R137" t="str">
        <f>VLOOKUP(Table3[[#This Row],[Station]],'Station-Crosswalk'!$A$1:$G$147,7,FALSE)</f>
        <v>Sac. River System</v>
      </c>
    </row>
    <row r="138" spans="1:18" x14ac:dyDescent="0.25">
      <c r="A138">
        <v>2025</v>
      </c>
      <c r="B138" t="s">
        <v>269</v>
      </c>
      <c r="C138">
        <v>2</v>
      </c>
      <c r="D138">
        <v>801</v>
      </c>
      <c r="E138" s="77">
        <v>45673</v>
      </c>
      <c r="F138">
        <v>22.1</v>
      </c>
      <c r="G138">
        <v>30</v>
      </c>
      <c r="H138" t="s">
        <v>270</v>
      </c>
      <c r="I138" t="s">
        <v>271</v>
      </c>
      <c r="J138">
        <v>30</v>
      </c>
      <c r="K138" t="s">
        <v>272</v>
      </c>
      <c r="L138">
        <v>5</v>
      </c>
      <c r="M138">
        <v>7</v>
      </c>
      <c r="N138">
        <v>6.2</v>
      </c>
      <c r="O138">
        <v>15</v>
      </c>
      <c r="P138" t="str">
        <f>VLOOKUP(Table3[[#This Row],[Station]],'Station-Crosswalk'!$A$1:$F$147,6,FALSE)</f>
        <v>West</v>
      </c>
      <c r="Q138" t="str">
        <f>IF(OR(Table3[[#This Row],[Station]]=809,Table3[[#This Row],[Station]]=812), "Y", "N")</f>
        <v>N</v>
      </c>
      <c r="R138" t="str">
        <f>VLOOKUP(Table3[[#This Row],[Station]],'Station-Crosswalk'!$A$1:$G$147,7,FALSE)</f>
        <v>Confluence</v>
      </c>
    </row>
    <row r="139" spans="1:18" x14ac:dyDescent="0.25">
      <c r="A139">
        <v>2025</v>
      </c>
      <c r="B139" t="s">
        <v>269</v>
      </c>
      <c r="C139">
        <v>2</v>
      </c>
      <c r="D139">
        <v>804</v>
      </c>
      <c r="E139" s="77">
        <v>45672</v>
      </c>
      <c r="F139">
        <v>23.5</v>
      </c>
      <c r="G139">
        <v>33</v>
      </c>
      <c r="H139" t="s">
        <v>270</v>
      </c>
      <c r="I139" t="s">
        <v>271</v>
      </c>
      <c r="J139">
        <v>30</v>
      </c>
      <c r="K139" t="s">
        <v>272</v>
      </c>
      <c r="L139">
        <v>6</v>
      </c>
      <c r="M139">
        <v>8</v>
      </c>
      <c r="N139">
        <v>6.8</v>
      </c>
      <c r="O139">
        <v>29</v>
      </c>
      <c r="P139" t="str">
        <f>VLOOKUP(Table3[[#This Row],[Station]],'Station-Crosswalk'!$A$1:$F$147,6,FALSE)</f>
        <v>West</v>
      </c>
      <c r="Q139" t="str">
        <f>IF(OR(Table3[[#This Row],[Station]]=809,Table3[[#This Row],[Station]]=812), "Y", "N")</f>
        <v>N</v>
      </c>
      <c r="R139" t="str">
        <f>VLOOKUP(Table3[[#This Row],[Station]],'Station-Crosswalk'!$A$1:$G$147,7,FALSE)</f>
        <v>Confluence</v>
      </c>
    </row>
    <row r="140" spans="1:18" x14ac:dyDescent="0.25">
      <c r="A140">
        <v>2025</v>
      </c>
      <c r="B140" t="s">
        <v>269</v>
      </c>
      <c r="C140">
        <v>2</v>
      </c>
      <c r="D140">
        <v>809</v>
      </c>
      <c r="E140" s="77">
        <v>45670</v>
      </c>
      <c r="F140">
        <v>22.9</v>
      </c>
      <c r="G140">
        <v>38</v>
      </c>
      <c r="H140" t="s">
        <v>270</v>
      </c>
      <c r="I140" t="s">
        <v>271</v>
      </c>
      <c r="J140">
        <v>41</v>
      </c>
      <c r="K140" t="s">
        <v>272</v>
      </c>
      <c r="L140">
        <v>6</v>
      </c>
      <c r="M140">
        <v>8</v>
      </c>
      <c r="N140">
        <v>6.7</v>
      </c>
      <c r="O140">
        <v>36</v>
      </c>
      <c r="P140" t="str">
        <f>VLOOKUP(Table3[[#This Row],[Station]],'Station-Crosswalk'!$A$1:$F$147,6,FALSE)</f>
        <v>South</v>
      </c>
      <c r="Q140" t="str">
        <f>IF(OR(Table3[[#This Row],[Station]]=809,Table3[[#This Row],[Station]]=812), "Y", "N")</f>
        <v>Y</v>
      </c>
      <c r="R140" t="str">
        <f>VLOOKUP(Table3[[#This Row],[Station]],'Station-Crosswalk'!$A$1:$G$147,7,FALSE)</f>
        <v>Central &amp; South Delta</v>
      </c>
    </row>
    <row r="141" spans="1:18" x14ac:dyDescent="0.25">
      <c r="A141">
        <v>2025</v>
      </c>
      <c r="B141" t="s">
        <v>269</v>
      </c>
      <c r="C141">
        <v>2</v>
      </c>
      <c r="D141">
        <v>812</v>
      </c>
      <c r="E141" s="77">
        <v>45670</v>
      </c>
      <c r="F141">
        <v>22.7</v>
      </c>
      <c r="G141">
        <v>33</v>
      </c>
      <c r="H141" t="s">
        <v>270</v>
      </c>
      <c r="I141" t="s">
        <v>271</v>
      </c>
      <c r="J141">
        <v>19</v>
      </c>
      <c r="K141" t="s">
        <v>272</v>
      </c>
      <c r="L141">
        <v>5</v>
      </c>
      <c r="M141">
        <v>8</v>
      </c>
      <c r="N141">
        <v>6.4</v>
      </c>
      <c r="O141">
        <v>16</v>
      </c>
      <c r="P141" t="str">
        <f>VLOOKUP(Table3[[#This Row],[Station]],'Station-Crosswalk'!$A$1:$F$147,6,FALSE)</f>
        <v>South</v>
      </c>
      <c r="Q141" t="str">
        <f>IF(OR(Table3[[#This Row],[Station]]=809,Table3[[#This Row],[Station]]=812), "Y", "N")</f>
        <v>Y</v>
      </c>
      <c r="R141" t="str">
        <f>VLOOKUP(Table3[[#This Row],[Station]],'Station-Crosswalk'!$A$1:$G$147,7,FALSE)</f>
        <v>Central &amp; South Delta</v>
      </c>
    </row>
    <row r="142" spans="1:18" x14ac:dyDescent="0.25">
      <c r="A142">
        <v>2025</v>
      </c>
      <c r="B142" t="s">
        <v>269</v>
      </c>
      <c r="C142">
        <v>2</v>
      </c>
      <c r="D142">
        <v>815</v>
      </c>
      <c r="E142" s="77">
        <v>45671</v>
      </c>
      <c r="F142">
        <v>15.5</v>
      </c>
      <c r="G142">
        <v>46</v>
      </c>
      <c r="H142" t="s">
        <v>270</v>
      </c>
      <c r="I142" t="s">
        <v>271</v>
      </c>
      <c r="J142">
        <v>6</v>
      </c>
      <c r="K142" t="s">
        <v>272</v>
      </c>
      <c r="L142">
        <v>6</v>
      </c>
      <c r="M142">
        <v>7</v>
      </c>
      <c r="N142">
        <v>6.3</v>
      </c>
      <c r="O142">
        <v>4</v>
      </c>
      <c r="P142" t="str">
        <f>VLOOKUP(Table3[[#This Row],[Station]],'Station-Crosswalk'!$A$1:$F$147,6,FALSE)</f>
        <v>South</v>
      </c>
      <c r="Q142" t="str">
        <f>IF(OR(Table3[[#This Row],[Station]]=809,Table3[[#This Row],[Station]]=812), "Y", "N")</f>
        <v>N</v>
      </c>
      <c r="R142" t="str">
        <f>VLOOKUP(Table3[[#This Row],[Station]],'Station-Crosswalk'!$A$1:$G$147,7,FALSE)</f>
        <v>Central &amp; South Delta</v>
      </c>
    </row>
    <row r="143" spans="1:18" x14ac:dyDescent="0.25">
      <c r="A143">
        <v>2025</v>
      </c>
      <c r="B143" t="s">
        <v>269</v>
      </c>
      <c r="C143">
        <v>2</v>
      </c>
      <c r="D143">
        <v>901</v>
      </c>
      <c r="E143" s="77">
        <v>45671</v>
      </c>
      <c r="F143">
        <v>18.399999999999999</v>
      </c>
      <c r="G143">
        <v>41</v>
      </c>
      <c r="H143" t="s">
        <v>270</v>
      </c>
      <c r="I143" t="s">
        <v>271</v>
      </c>
      <c r="J143">
        <v>2</v>
      </c>
      <c r="K143" t="s">
        <v>272</v>
      </c>
      <c r="L143">
        <v>6</v>
      </c>
      <c r="M143">
        <v>6</v>
      </c>
      <c r="N143">
        <v>6</v>
      </c>
      <c r="O143">
        <v>0</v>
      </c>
      <c r="P143" t="str">
        <f>VLOOKUP(Table3[[#This Row],[Station]],'Station-Crosswalk'!$A$1:$F$147,6,FALSE)</f>
        <v>South</v>
      </c>
      <c r="Q143" t="str">
        <f>IF(OR(Table3[[#This Row],[Station]]=809,Table3[[#This Row],[Station]]=812), "Y", "N")</f>
        <v>N</v>
      </c>
      <c r="R143" t="str">
        <f>VLOOKUP(Table3[[#This Row],[Station]],'Station-Crosswalk'!$A$1:$G$147,7,FALSE)</f>
        <v>Central &amp; South Delta</v>
      </c>
    </row>
    <row r="144" spans="1:18" x14ac:dyDescent="0.25">
      <c r="A144">
        <v>2025</v>
      </c>
      <c r="B144" t="s">
        <v>269</v>
      </c>
      <c r="C144">
        <v>2</v>
      </c>
      <c r="D144">
        <v>902</v>
      </c>
      <c r="E144" s="77">
        <v>45671</v>
      </c>
      <c r="F144">
        <v>12.5</v>
      </c>
      <c r="G144">
        <v>50</v>
      </c>
      <c r="H144" t="s">
        <v>270</v>
      </c>
      <c r="I144" t="s">
        <v>271</v>
      </c>
      <c r="J144">
        <v>2</v>
      </c>
      <c r="K144" t="s">
        <v>272</v>
      </c>
      <c r="L144">
        <v>7</v>
      </c>
      <c r="M144">
        <v>7</v>
      </c>
      <c r="N144">
        <v>7</v>
      </c>
      <c r="O144">
        <v>0</v>
      </c>
      <c r="P144" t="str">
        <f>VLOOKUP(Table3[[#This Row],[Station]],'Station-Crosswalk'!$A$1:$F$147,6,FALSE)</f>
        <v>South</v>
      </c>
      <c r="Q144" t="str">
        <f>IF(OR(Table3[[#This Row],[Station]]=809,Table3[[#This Row],[Station]]=812), "Y", "N")</f>
        <v>N</v>
      </c>
      <c r="R144" t="str">
        <f>VLOOKUP(Table3[[#This Row],[Station]],'Station-Crosswalk'!$A$1:$G$147,7,FALSE)</f>
        <v>Central &amp; South Delta</v>
      </c>
    </row>
    <row r="145" spans="1:18" x14ac:dyDescent="0.25">
      <c r="A145">
        <v>2025</v>
      </c>
      <c r="B145" t="s">
        <v>269</v>
      </c>
      <c r="C145">
        <v>2</v>
      </c>
      <c r="D145">
        <v>906</v>
      </c>
      <c r="E145" s="77">
        <v>45671</v>
      </c>
      <c r="F145">
        <v>11.9</v>
      </c>
      <c r="G145">
        <v>50</v>
      </c>
      <c r="H145" t="s">
        <v>270</v>
      </c>
      <c r="I145" t="s">
        <v>273</v>
      </c>
      <c r="K145" t="s">
        <v>272</v>
      </c>
      <c r="P145" t="str">
        <f>VLOOKUP(Table3[[#This Row],[Station]],'Station-Crosswalk'!$A$1:$F$147,6,FALSE)</f>
        <v>South</v>
      </c>
      <c r="Q145" t="str">
        <f>IF(OR(Table3[[#This Row],[Station]]=809,Table3[[#This Row],[Station]]=812), "Y", "N")</f>
        <v>N</v>
      </c>
      <c r="R145" t="str">
        <f>VLOOKUP(Table3[[#This Row],[Station]],'Station-Crosswalk'!$A$1:$G$147,7,FALSE)</f>
        <v>Central &amp; South Delta</v>
      </c>
    </row>
    <row r="146" spans="1:18" x14ac:dyDescent="0.25">
      <c r="A146">
        <v>2025</v>
      </c>
      <c r="B146" t="s">
        <v>269</v>
      </c>
      <c r="C146">
        <v>2</v>
      </c>
      <c r="D146">
        <v>910</v>
      </c>
      <c r="E146" s="77">
        <v>45671</v>
      </c>
      <c r="F146">
        <v>7.2</v>
      </c>
      <c r="G146">
        <v>70</v>
      </c>
      <c r="H146" t="s">
        <v>270</v>
      </c>
      <c r="I146" t="s">
        <v>273</v>
      </c>
      <c r="K146" t="s">
        <v>272</v>
      </c>
      <c r="P146" t="str">
        <f>VLOOKUP(Table3[[#This Row],[Station]],'Station-Crosswalk'!$A$1:$F$147,6,FALSE)</f>
        <v>South</v>
      </c>
      <c r="Q146" t="str">
        <f>IF(OR(Table3[[#This Row],[Station]]=809,Table3[[#This Row],[Station]]=812), "Y", "N")</f>
        <v>N</v>
      </c>
      <c r="R146" t="str">
        <f>VLOOKUP(Table3[[#This Row],[Station]],'Station-Crosswalk'!$A$1:$G$147,7,FALSE)</f>
        <v>Central &amp; South Delta</v>
      </c>
    </row>
    <row r="147" spans="1:18" x14ac:dyDescent="0.25">
      <c r="A147">
        <v>2025</v>
      </c>
      <c r="B147" t="s">
        <v>269</v>
      </c>
      <c r="C147">
        <v>2</v>
      </c>
      <c r="D147">
        <v>912</v>
      </c>
      <c r="E147" s="77">
        <v>45671</v>
      </c>
      <c r="F147">
        <v>1.8</v>
      </c>
      <c r="G147">
        <v>130</v>
      </c>
      <c r="H147" t="s">
        <v>270</v>
      </c>
      <c r="I147" t="s">
        <v>273</v>
      </c>
      <c r="K147" t="s">
        <v>272</v>
      </c>
      <c r="P147" t="str">
        <f>VLOOKUP(Table3[[#This Row],[Station]],'Station-Crosswalk'!$A$1:$F$147,6,FALSE)</f>
        <v>South</v>
      </c>
      <c r="Q147" t="str">
        <f>IF(OR(Table3[[#This Row],[Station]]=809,Table3[[#This Row],[Station]]=812), "Y", "N")</f>
        <v>N</v>
      </c>
      <c r="R147" t="str">
        <f>VLOOKUP(Table3[[#This Row],[Station]],'Station-Crosswalk'!$A$1:$G$147,7,FALSE)</f>
        <v>Central &amp; South Delta</v>
      </c>
    </row>
    <row r="148" spans="1:18" x14ac:dyDescent="0.25">
      <c r="A148">
        <v>2025</v>
      </c>
      <c r="B148" t="s">
        <v>269</v>
      </c>
      <c r="C148">
        <v>2</v>
      </c>
      <c r="D148">
        <v>914</v>
      </c>
      <c r="E148" s="77">
        <v>45671</v>
      </c>
      <c r="F148">
        <v>5.2</v>
      </c>
      <c r="G148">
        <v>96</v>
      </c>
      <c r="H148" t="s">
        <v>270</v>
      </c>
      <c r="I148" t="s">
        <v>271</v>
      </c>
      <c r="J148">
        <v>2</v>
      </c>
      <c r="K148" t="s">
        <v>272</v>
      </c>
      <c r="L148">
        <v>7</v>
      </c>
      <c r="M148">
        <v>9</v>
      </c>
      <c r="N148">
        <v>8</v>
      </c>
      <c r="O148">
        <v>0</v>
      </c>
      <c r="P148" t="str">
        <f>VLOOKUP(Table3[[#This Row],[Station]],'Station-Crosswalk'!$A$1:$F$147,6,FALSE)</f>
        <v>South</v>
      </c>
      <c r="Q148" t="str">
        <f>IF(OR(Table3[[#This Row],[Station]]=809,Table3[[#This Row],[Station]]=812), "Y", "N")</f>
        <v>N</v>
      </c>
      <c r="R148" t="str">
        <f>VLOOKUP(Table3[[#This Row],[Station]],'Station-Crosswalk'!$A$1:$G$147,7,FALSE)</f>
        <v>Central &amp; South Delta</v>
      </c>
    </row>
    <row r="149" spans="1:18" x14ac:dyDescent="0.25">
      <c r="A149">
        <v>2025</v>
      </c>
      <c r="B149" t="s">
        <v>269</v>
      </c>
      <c r="C149">
        <v>2</v>
      </c>
      <c r="D149">
        <v>915</v>
      </c>
      <c r="E149" s="77">
        <v>45671</v>
      </c>
      <c r="F149">
        <v>10.199999999999999</v>
      </c>
      <c r="G149">
        <v>60</v>
      </c>
      <c r="H149" t="s">
        <v>270</v>
      </c>
      <c r="I149" t="s">
        <v>271</v>
      </c>
      <c r="J149">
        <v>1</v>
      </c>
      <c r="K149" t="s">
        <v>272</v>
      </c>
      <c r="L149">
        <v>8</v>
      </c>
      <c r="M149">
        <v>8</v>
      </c>
      <c r="N149">
        <v>8</v>
      </c>
      <c r="O149">
        <v>0</v>
      </c>
      <c r="P149" t="str">
        <f>VLOOKUP(Table3[[#This Row],[Station]],'Station-Crosswalk'!$A$1:$F$147,6,FALSE)</f>
        <v>South</v>
      </c>
      <c r="Q149" t="str">
        <f>IF(OR(Table3[[#This Row],[Station]]=809,Table3[[#This Row],[Station]]=812), "Y", "N")</f>
        <v>N</v>
      </c>
      <c r="R149" t="str">
        <f>VLOOKUP(Table3[[#This Row],[Station]],'Station-Crosswalk'!$A$1:$G$147,7,FALSE)</f>
        <v>Central &amp; South Delta</v>
      </c>
    </row>
    <row r="150" spans="1:18" x14ac:dyDescent="0.25">
      <c r="A150">
        <v>2025</v>
      </c>
      <c r="B150" t="s">
        <v>269</v>
      </c>
      <c r="C150">
        <v>2</v>
      </c>
      <c r="D150">
        <v>918</v>
      </c>
      <c r="E150" s="77">
        <v>45671</v>
      </c>
      <c r="F150">
        <v>6.8</v>
      </c>
      <c r="G150">
        <v>90</v>
      </c>
      <c r="H150" t="s">
        <v>270</v>
      </c>
      <c r="I150" t="s">
        <v>271</v>
      </c>
      <c r="J150">
        <v>1</v>
      </c>
      <c r="K150" t="s">
        <v>272</v>
      </c>
      <c r="L150">
        <v>9</v>
      </c>
      <c r="M150">
        <v>9</v>
      </c>
      <c r="N150">
        <v>9</v>
      </c>
      <c r="O150">
        <v>0</v>
      </c>
      <c r="P150" t="str">
        <f>VLOOKUP(Table3[[#This Row],[Station]],'Station-Crosswalk'!$A$1:$F$147,6,FALSE)</f>
        <v>South</v>
      </c>
      <c r="Q150" t="str">
        <f>IF(OR(Table3[[#This Row],[Station]]=809,Table3[[#This Row],[Station]]=812), "Y", "N")</f>
        <v>N</v>
      </c>
      <c r="R150" t="str">
        <f>VLOOKUP(Table3[[#This Row],[Station]],'Station-Crosswalk'!$A$1:$G$147,7,FALSE)</f>
        <v>Central &amp; South Delta</v>
      </c>
    </row>
    <row r="151" spans="1:18" x14ac:dyDescent="0.25">
      <c r="A151">
        <v>2025</v>
      </c>
      <c r="B151" t="s">
        <v>269</v>
      </c>
      <c r="C151">
        <v>2</v>
      </c>
      <c r="D151">
        <v>919</v>
      </c>
      <c r="E151" s="77">
        <v>45671</v>
      </c>
      <c r="F151">
        <v>8.8000000000000007</v>
      </c>
      <c r="G151">
        <v>70</v>
      </c>
      <c r="H151" t="s">
        <v>270</v>
      </c>
      <c r="I151" t="s">
        <v>273</v>
      </c>
      <c r="K151" t="s">
        <v>272</v>
      </c>
      <c r="P151" t="str">
        <f>VLOOKUP(Table3[[#This Row],[Station]],'Station-Crosswalk'!$A$1:$F$147,6,FALSE)</f>
        <v>South</v>
      </c>
      <c r="Q151" t="str">
        <f>IF(OR(Table3[[#This Row],[Station]]=809,Table3[[#This Row],[Station]]=812), "Y", "N")</f>
        <v>N</v>
      </c>
      <c r="R151" t="str">
        <f>VLOOKUP(Table3[[#This Row],[Station]],'Station-Crosswalk'!$A$1:$G$147,7,FALSE)</f>
        <v>Central &amp; South Delta</v>
      </c>
    </row>
    <row r="152" spans="1:18" x14ac:dyDescent="0.25">
      <c r="A152">
        <v>2025</v>
      </c>
      <c r="B152" t="s">
        <v>269</v>
      </c>
      <c r="C152">
        <v>3</v>
      </c>
      <c r="D152">
        <v>306</v>
      </c>
      <c r="E152" s="77">
        <v>45684</v>
      </c>
      <c r="F152">
        <v>2.2999999999999998</v>
      </c>
      <c r="G152">
        <v>73</v>
      </c>
      <c r="H152" t="s">
        <v>270</v>
      </c>
      <c r="I152" t="s">
        <v>273</v>
      </c>
      <c r="K152" t="s">
        <v>272</v>
      </c>
      <c r="P152" t="str">
        <f>VLOOKUP(Table3[[#This Row],[Station]],'Station-Crosswalk'!$A$1:$F$147,6,FALSE)</f>
        <v>Bay</v>
      </c>
      <c r="Q152" t="str">
        <f>IF(OR(Table3[[#This Row],[Station]]=809,Table3[[#This Row],[Station]]=812), "Y", "N")</f>
        <v>N</v>
      </c>
      <c r="R152" t="str">
        <f>VLOOKUP(Table3[[#This Row],[Station]],'Station-Crosswalk'!$A$1:$G$147,7,FALSE)</f>
        <v>San Pablo Bay</v>
      </c>
    </row>
    <row r="153" spans="1:18" x14ac:dyDescent="0.25">
      <c r="A153">
        <v>2025</v>
      </c>
      <c r="B153" t="s">
        <v>269</v>
      </c>
      <c r="C153">
        <v>3</v>
      </c>
      <c r="D153">
        <v>308</v>
      </c>
      <c r="E153" s="77">
        <v>45684</v>
      </c>
      <c r="F153">
        <v>3.3</v>
      </c>
      <c r="G153">
        <v>103</v>
      </c>
      <c r="H153" t="s">
        <v>270</v>
      </c>
      <c r="I153" t="s">
        <v>273</v>
      </c>
      <c r="K153" t="s">
        <v>272</v>
      </c>
      <c r="P153" t="str">
        <f>VLOOKUP(Table3[[#This Row],[Station]],'Station-Crosswalk'!$A$1:$F$147,6,FALSE)</f>
        <v>Bay</v>
      </c>
      <c r="Q153" t="str">
        <f>IF(OR(Table3[[#This Row],[Station]]=809,Table3[[#This Row],[Station]]=812), "Y", "N")</f>
        <v>N</v>
      </c>
      <c r="R153" t="str">
        <f>VLOOKUP(Table3[[#This Row],[Station]],'Station-Crosswalk'!$A$1:$G$147,7,FALSE)</f>
        <v>San Pablo Bay</v>
      </c>
    </row>
    <row r="154" spans="1:18" x14ac:dyDescent="0.25">
      <c r="A154">
        <v>2025</v>
      </c>
      <c r="B154" t="s">
        <v>269</v>
      </c>
      <c r="C154">
        <v>3</v>
      </c>
      <c r="D154">
        <v>311</v>
      </c>
      <c r="E154" s="77">
        <v>45684</v>
      </c>
      <c r="F154">
        <v>3.0999999049999998</v>
      </c>
      <c r="G154">
        <v>69</v>
      </c>
      <c r="H154" t="s">
        <v>270</v>
      </c>
      <c r="I154" t="s">
        <v>273</v>
      </c>
      <c r="K154" t="s">
        <v>272</v>
      </c>
      <c r="P154" t="str">
        <f>VLOOKUP(Table3[[#This Row],[Station]],'Station-Crosswalk'!$A$1:$F$147,6,FALSE)</f>
        <v>Bay</v>
      </c>
      <c r="Q154" t="str">
        <f>IF(OR(Table3[[#This Row],[Station]]=809,Table3[[#This Row],[Station]]=812), "Y", "N")</f>
        <v>N</v>
      </c>
      <c r="R154" t="str">
        <f>VLOOKUP(Table3[[#This Row],[Station]],'Station-Crosswalk'!$A$1:$G$147,7,FALSE)</f>
        <v>San Pablo Bay</v>
      </c>
    </row>
    <row r="155" spans="1:18" x14ac:dyDescent="0.25">
      <c r="A155">
        <v>2025</v>
      </c>
      <c r="B155" t="s">
        <v>269</v>
      </c>
      <c r="C155">
        <v>3</v>
      </c>
      <c r="D155">
        <v>315</v>
      </c>
      <c r="E155" s="77">
        <v>45684</v>
      </c>
      <c r="F155">
        <v>4.3</v>
      </c>
      <c r="G155">
        <v>76</v>
      </c>
      <c r="H155" t="s">
        <v>270</v>
      </c>
      <c r="I155" t="s">
        <v>273</v>
      </c>
      <c r="K155" t="s">
        <v>272</v>
      </c>
      <c r="P155" t="str">
        <f>VLOOKUP(Table3[[#This Row],[Station]],'Station-Crosswalk'!$A$1:$F$147,6,FALSE)</f>
        <v>Bay</v>
      </c>
      <c r="Q155" t="str">
        <f>IF(OR(Table3[[#This Row],[Station]]=809,Table3[[#This Row],[Station]]=812), "Y", "N")</f>
        <v>N</v>
      </c>
      <c r="R155" t="str">
        <f>VLOOKUP(Table3[[#This Row],[Station]],'Station-Crosswalk'!$A$1:$G$147,7,FALSE)</f>
        <v>San Pablo Bay</v>
      </c>
    </row>
    <row r="156" spans="1:18" x14ac:dyDescent="0.25">
      <c r="A156">
        <v>2025</v>
      </c>
      <c r="B156" t="s">
        <v>269</v>
      </c>
      <c r="C156">
        <v>3</v>
      </c>
      <c r="D156">
        <v>322</v>
      </c>
      <c r="E156" s="77">
        <v>45684</v>
      </c>
      <c r="F156">
        <v>6.8</v>
      </c>
      <c r="G156">
        <v>74</v>
      </c>
      <c r="H156" t="s">
        <v>270</v>
      </c>
      <c r="I156" t="s">
        <v>273</v>
      </c>
      <c r="K156" t="s">
        <v>272</v>
      </c>
      <c r="P156" t="str">
        <f>VLOOKUP(Table3[[#This Row],[Station]],'Station-Crosswalk'!$A$1:$F$147,6,FALSE)</f>
        <v>Bay</v>
      </c>
      <c r="Q156" t="str">
        <f>IF(OR(Table3[[#This Row],[Station]]=809,Table3[[#This Row],[Station]]=812), "Y", "N")</f>
        <v>N</v>
      </c>
      <c r="R156" t="str">
        <f>VLOOKUP(Table3[[#This Row],[Station]],'Station-Crosswalk'!$A$1:$G$147,7,FALSE)</f>
        <v>San Pablo Bay</v>
      </c>
    </row>
    <row r="157" spans="1:18" x14ac:dyDescent="0.25">
      <c r="A157">
        <v>2025</v>
      </c>
      <c r="B157" t="s">
        <v>269</v>
      </c>
      <c r="C157">
        <v>3</v>
      </c>
      <c r="D157">
        <v>323</v>
      </c>
      <c r="E157" s="77">
        <v>45684</v>
      </c>
      <c r="F157">
        <v>10.8</v>
      </c>
      <c r="G157">
        <v>72</v>
      </c>
      <c r="H157" t="s">
        <v>270</v>
      </c>
      <c r="I157" t="s">
        <v>271</v>
      </c>
      <c r="J157">
        <v>1</v>
      </c>
      <c r="K157" t="s">
        <v>272</v>
      </c>
      <c r="L157">
        <v>9</v>
      </c>
      <c r="M157">
        <v>9</v>
      </c>
      <c r="N157">
        <v>9</v>
      </c>
      <c r="O157">
        <v>0</v>
      </c>
      <c r="P157" t="str">
        <f>VLOOKUP(Table3[[#This Row],[Station]],'Station-Crosswalk'!$A$1:$F$147,6,FALSE)</f>
        <v>Bay</v>
      </c>
      <c r="Q157" t="str">
        <f>IF(OR(Table3[[#This Row],[Station]]=809,Table3[[#This Row],[Station]]=812), "Y", "N")</f>
        <v>N</v>
      </c>
      <c r="R157" t="str">
        <f>VLOOKUP(Table3[[#This Row],[Station]],'Station-Crosswalk'!$A$1:$G$147,7,FALSE)</f>
        <v>San Pablo Bay</v>
      </c>
    </row>
    <row r="158" spans="1:18" x14ac:dyDescent="0.25">
      <c r="A158">
        <v>2025</v>
      </c>
      <c r="B158" t="s">
        <v>269</v>
      </c>
      <c r="C158">
        <v>3</v>
      </c>
      <c r="D158">
        <v>327</v>
      </c>
      <c r="E158" s="77">
        <v>45684</v>
      </c>
      <c r="F158">
        <v>11.3</v>
      </c>
      <c r="G158">
        <v>61</v>
      </c>
      <c r="H158" t="s">
        <v>270</v>
      </c>
      <c r="I158" t="s">
        <v>271</v>
      </c>
      <c r="J158">
        <v>1</v>
      </c>
      <c r="K158" t="s">
        <v>272</v>
      </c>
      <c r="L158">
        <v>7</v>
      </c>
      <c r="M158">
        <v>7</v>
      </c>
      <c r="N158">
        <v>7</v>
      </c>
      <c r="O158">
        <v>1</v>
      </c>
      <c r="P158" t="str">
        <f>VLOOKUP(Table3[[#This Row],[Station]],'Station-Crosswalk'!$A$1:$F$147,6,FALSE)</f>
        <v>Bay</v>
      </c>
      <c r="Q158" t="str">
        <f>IF(OR(Table3[[#This Row],[Station]]=809,Table3[[#This Row],[Station]]=812), "Y", "N")</f>
        <v>N</v>
      </c>
      <c r="R158" t="str">
        <f>VLOOKUP(Table3[[#This Row],[Station]],'Station-Crosswalk'!$A$1:$G$147,7,FALSE)</f>
        <v>San Pablo Bay</v>
      </c>
    </row>
    <row r="159" spans="1:18" x14ac:dyDescent="0.25">
      <c r="A159">
        <v>2025</v>
      </c>
      <c r="B159" t="s">
        <v>269</v>
      </c>
      <c r="C159">
        <v>3</v>
      </c>
      <c r="D159">
        <v>328</v>
      </c>
      <c r="E159" s="77">
        <v>45684</v>
      </c>
      <c r="F159">
        <v>5</v>
      </c>
      <c r="G159">
        <v>81</v>
      </c>
      <c r="H159" t="s">
        <v>270</v>
      </c>
      <c r="I159" t="s">
        <v>271</v>
      </c>
      <c r="J159">
        <v>2</v>
      </c>
      <c r="K159" t="s">
        <v>272</v>
      </c>
      <c r="L159">
        <v>7</v>
      </c>
      <c r="M159">
        <v>8</v>
      </c>
      <c r="N159">
        <v>7.5</v>
      </c>
      <c r="O159">
        <v>0</v>
      </c>
      <c r="P159" t="str">
        <f>VLOOKUP(Table3[[#This Row],[Station]],'Station-Crosswalk'!$A$1:$F$147,6,FALSE)</f>
        <v>Bay</v>
      </c>
      <c r="Q159" t="str">
        <f>IF(OR(Table3[[#This Row],[Station]]=809,Table3[[#This Row],[Station]]=812), "Y", "N")</f>
        <v>N</v>
      </c>
      <c r="R159" t="str">
        <f>VLOOKUP(Table3[[#This Row],[Station]],'Station-Crosswalk'!$A$1:$G$147,7,FALSE)</f>
        <v>San Pablo Bay</v>
      </c>
    </row>
    <row r="160" spans="1:18" x14ac:dyDescent="0.25">
      <c r="A160">
        <v>2025</v>
      </c>
      <c r="B160" t="s">
        <v>269</v>
      </c>
      <c r="C160">
        <v>3</v>
      </c>
      <c r="D160">
        <v>329</v>
      </c>
      <c r="E160" s="77">
        <v>45684</v>
      </c>
      <c r="F160">
        <v>5.9000000950000002</v>
      </c>
      <c r="G160">
        <v>77</v>
      </c>
      <c r="H160" t="s">
        <v>270</v>
      </c>
      <c r="I160" t="s">
        <v>271</v>
      </c>
      <c r="J160">
        <v>2</v>
      </c>
      <c r="K160" t="s">
        <v>272</v>
      </c>
      <c r="L160">
        <v>6</v>
      </c>
      <c r="M160">
        <v>9</v>
      </c>
      <c r="N160">
        <v>7.5</v>
      </c>
      <c r="O160">
        <v>1</v>
      </c>
      <c r="P160" t="str">
        <f>VLOOKUP(Table3[[#This Row],[Station]],'Station-Crosswalk'!$A$1:$F$147,6,FALSE)</f>
        <v>Far West</v>
      </c>
      <c r="Q160" t="str">
        <f>IF(OR(Table3[[#This Row],[Station]]=809,Table3[[#This Row],[Station]]=812), "Y", "N")</f>
        <v>N</v>
      </c>
      <c r="R160" t="str">
        <f>VLOOKUP(Table3[[#This Row],[Station]],'Station-Crosswalk'!$A$1:$G$147,7,FALSE)</f>
        <v>San Pablo Bay</v>
      </c>
    </row>
    <row r="161" spans="1:18" x14ac:dyDescent="0.25">
      <c r="A161">
        <v>2025</v>
      </c>
      <c r="B161" t="s">
        <v>269</v>
      </c>
      <c r="C161">
        <v>3</v>
      </c>
      <c r="D161">
        <v>330</v>
      </c>
      <c r="E161" s="77">
        <v>45684</v>
      </c>
      <c r="F161">
        <v>5.6</v>
      </c>
      <c r="G161">
        <v>57</v>
      </c>
      <c r="H161" t="s">
        <v>270</v>
      </c>
      <c r="I161" t="s">
        <v>273</v>
      </c>
      <c r="K161" t="s">
        <v>272</v>
      </c>
      <c r="P161" t="str">
        <f>VLOOKUP(Table3[[#This Row],[Station]],'Station-Crosswalk'!$A$1:$F$147,6,FALSE)</f>
        <v>Bay</v>
      </c>
      <c r="Q161" t="str">
        <f>IF(OR(Table3[[#This Row],[Station]]=809,Table3[[#This Row],[Station]]=812), "Y", "N")</f>
        <v>N</v>
      </c>
      <c r="R161" t="str">
        <f>VLOOKUP(Table3[[#This Row],[Station]],'Station-Crosswalk'!$A$1:$G$147,7,FALSE)</f>
        <v>San Pablo Bay</v>
      </c>
    </row>
    <row r="162" spans="1:18" x14ac:dyDescent="0.25">
      <c r="A162">
        <v>2025</v>
      </c>
      <c r="B162" t="s">
        <v>269</v>
      </c>
      <c r="C162">
        <v>3</v>
      </c>
      <c r="D162">
        <v>335</v>
      </c>
      <c r="E162" s="77">
        <v>45684</v>
      </c>
      <c r="F162">
        <v>5.3</v>
      </c>
      <c r="G162">
        <v>78</v>
      </c>
      <c r="H162" t="s">
        <v>270</v>
      </c>
      <c r="I162" t="s">
        <v>273</v>
      </c>
      <c r="K162" t="s">
        <v>272</v>
      </c>
      <c r="P162" t="str">
        <f>VLOOKUP(Table3[[#This Row],[Station]],'Station-Crosswalk'!$A$1:$F$147,6,FALSE)</f>
        <v>Far West</v>
      </c>
      <c r="Q162" t="str">
        <f>IF(OR(Table3[[#This Row],[Station]]=809,Table3[[#This Row],[Station]]=812), "Y", "N")</f>
        <v>N</v>
      </c>
      <c r="R162" t="str">
        <f>VLOOKUP(Table3[[#This Row],[Station]],'Station-Crosswalk'!$A$1:$G$147,7,FALSE)</f>
        <v>San Pablo Bay</v>
      </c>
    </row>
    <row r="163" spans="1:18" x14ac:dyDescent="0.25">
      <c r="A163">
        <v>2025</v>
      </c>
      <c r="B163" t="s">
        <v>269</v>
      </c>
      <c r="C163">
        <v>3</v>
      </c>
      <c r="D163">
        <v>336</v>
      </c>
      <c r="E163" s="77">
        <v>45684</v>
      </c>
      <c r="F163">
        <v>7.1</v>
      </c>
      <c r="G163">
        <v>69</v>
      </c>
      <c r="H163" t="s">
        <v>270</v>
      </c>
      <c r="I163" t="s">
        <v>271</v>
      </c>
      <c r="J163">
        <v>2</v>
      </c>
      <c r="K163" t="s">
        <v>272</v>
      </c>
      <c r="L163">
        <v>8</v>
      </c>
      <c r="M163">
        <v>10</v>
      </c>
      <c r="N163">
        <v>9</v>
      </c>
      <c r="O163">
        <v>1</v>
      </c>
      <c r="P163" t="str">
        <f>VLOOKUP(Table3[[#This Row],[Station]],'Station-Crosswalk'!$A$1:$F$147,6,FALSE)</f>
        <v>Far West</v>
      </c>
      <c r="Q163" t="str">
        <f>IF(OR(Table3[[#This Row],[Station]]=809,Table3[[#This Row],[Station]]=812), "Y", "N")</f>
        <v>N</v>
      </c>
      <c r="R163" t="str">
        <f>VLOOKUP(Table3[[#This Row],[Station]],'Station-Crosswalk'!$A$1:$G$147,7,FALSE)</f>
        <v>San Pablo Bay</v>
      </c>
    </row>
    <row r="164" spans="1:18" x14ac:dyDescent="0.25">
      <c r="A164">
        <v>2025</v>
      </c>
      <c r="B164" t="s">
        <v>269</v>
      </c>
      <c r="C164">
        <v>3</v>
      </c>
      <c r="D164">
        <v>338</v>
      </c>
      <c r="E164" s="77">
        <v>45685</v>
      </c>
      <c r="F164">
        <v>6.3</v>
      </c>
      <c r="G164">
        <v>59</v>
      </c>
      <c r="H164" t="s">
        <v>270</v>
      </c>
      <c r="I164" t="s">
        <v>273</v>
      </c>
      <c r="K164" t="s">
        <v>272</v>
      </c>
      <c r="P164" t="str">
        <f>VLOOKUP(Table3[[#This Row],[Station]],'Station-Crosswalk'!$A$1:$F$147,6,FALSE)</f>
        <v>Far West</v>
      </c>
      <c r="Q164" t="str">
        <f>IF(OR(Table3[[#This Row],[Station]]=809,Table3[[#This Row],[Station]]=812), "Y", "N")</f>
        <v>N</v>
      </c>
      <c r="R164" t="str">
        <f>VLOOKUP(Table3[[#This Row],[Station]],'Station-Crosswalk'!$A$1:$G$147,7,FALSE)</f>
        <v>San Pablo Bay</v>
      </c>
    </row>
    <row r="165" spans="1:18" x14ac:dyDescent="0.25">
      <c r="A165">
        <v>2025</v>
      </c>
      <c r="B165" t="s">
        <v>269</v>
      </c>
      <c r="C165">
        <v>3</v>
      </c>
      <c r="D165">
        <v>340</v>
      </c>
      <c r="E165" s="77">
        <v>45685</v>
      </c>
      <c r="F165">
        <v>25.7</v>
      </c>
      <c r="G165">
        <v>29</v>
      </c>
      <c r="H165" t="s">
        <v>270</v>
      </c>
      <c r="I165" t="s">
        <v>271</v>
      </c>
      <c r="J165">
        <v>4</v>
      </c>
      <c r="K165" t="s">
        <v>272</v>
      </c>
      <c r="L165">
        <v>7</v>
      </c>
      <c r="M165">
        <v>10</v>
      </c>
      <c r="N165">
        <v>8.5</v>
      </c>
      <c r="O165">
        <v>0</v>
      </c>
      <c r="P165" t="str">
        <f>VLOOKUP(Table3[[#This Row],[Station]],'Station-Crosswalk'!$A$1:$F$147,6,FALSE)</f>
        <v>Far West</v>
      </c>
      <c r="Q165" t="str">
        <f>IF(OR(Table3[[#This Row],[Station]]=809,Table3[[#This Row],[Station]]=812), "Y", "N")</f>
        <v>N</v>
      </c>
      <c r="R165" t="str">
        <f>VLOOKUP(Table3[[#This Row],[Station]],'Station-Crosswalk'!$A$1:$G$147,7,FALSE)</f>
        <v>Napa River</v>
      </c>
    </row>
    <row r="166" spans="1:18" x14ac:dyDescent="0.25">
      <c r="A166">
        <v>2025</v>
      </c>
      <c r="B166" t="s">
        <v>269</v>
      </c>
      <c r="C166">
        <v>3</v>
      </c>
      <c r="D166">
        <v>342</v>
      </c>
      <c r="E166" s="77">
        <v>45685</v>
      </c>
      <c r="F166">
        <v>37.1</v>
      </c>
      <c r="G166">
        <v>30</v>
      </c>
      <c r="H166" t="s">
        <v>270</v>
      </c>
      <c r="I166" t="s">
        <v>271</v>
      </c>
      <c r="J166">
        <v>2</v>
      </c>
      <c r="K166" t="s">
        <v>272</v>
      </c>
      <c r="L166">
        <v>7</v>
      </c>
      <c r="M166">
        <v>7</v>
      </c>
      <c r="N166">
        <v>7</v>
      </c>
      <c r="O166">
        <v>1</v>
      </c>
      <c r="P166" t="str">
        <f>VLOOKUP(Table3[[#This Row],[Station]],'Station-Crosswalk'!$A$1:$F$147,6,FALSE)</f>
        <v>Far West</v>
      </c>
      <c r="Q166" t="str">
        <f>IF(OR(Table3[[#This Row],[Station]]=809,Table3[[#This Row],[Station]]=812), "Y", "N")</f>
        <v>N</v>
      </c>
      <c r="R166" t="str">
        <f>VLOOKUP(Table3[[#This Row],[Station]],'Station-Crosswalk'!$A$1:$G$147,7,FALSE)</f>
        <v>Napa River</v>
      </c>
    </row>
    <row r="167" spans="1:18" x14ac:dyDescent="0.25">
      <c r="A167">
        <v>2025</v>
      </c>
      <c r="B167" t="s">
        <v>269</v>
      </c>
      <c r="C167">
        <v>3</v>
      </c>
      <c r="D167">
        <v>343</v>
      </c>
      <c r="E167" s="77">
        <v>45685</v>
      </c>
      <c r="F167">
        <v>28.8</v>
      </c>
      <c r="G167">
        <v>25</v>
      </c>
      <c r="H167" t="s">
        <v>270</v>
      </c>
      <c r="I167" t="s">
        <v>271</v>
      </c>
      <c r="J167">
        <v>53</v>
      </c>
      <c r="K167" t="s">
        <v>272</v>
      </c>
      <c r="L167">
        <v>6</v>
      </c>
      <c r="M167">
        <v>11</v>
      </c>
      <c r="N167">
        <v>8.3000000000000007</v>
      </c>
      <c r="O167">
        <v>22</v>
      </c>
      <c r="P167" t="str">
        <f>VLOOKUP(Table3[[#This Row],[Station]],'Station-Crosswalk'!$A$1:$F$147,6,FALSE)</f>
        <v>Far West</v>
      </c>
      <c r="Q167" t="str">
        <f>IF(OR(Table3[[#This Row],[Station]]=809,Table3[[#This Row],[Station]]=812), "Y", "N")</f>
        <v>N</v>
      </c>
      <c r="R167" t="str">
        <f>VLOOKUP(Table3[[#This Row],[Station]],'Station-Crosswalk'!$A$1:$G$147,7,FALSE)</f>
        <v>Napa River</v>
      </c>
    </row>
    <row r="168" spans="1:18" x14ac:dyDescent="0.25">
      <c r="A168">
        <v>2025</v>
      </c>
      <c r="B168" t="s">
        <v>269</v>
      </c>
      <c r="C168">
        <v>3</v>
      </c>
      <c r="D168">
        <v>344</v>
      </c>
      <c r="E168" s="77">
        <v>45685</v>
      </c>
      <c r="F168">
        <v>16.8</v>
      </c>
      <c r="G168">
        <v>38</v>
      </c>
      <c r="H168" t="s">
        <v>270</v>
      </c>
      <c r="I168" t="s">
        <v>271</v>
      </c>
      <c r="J168">
        <v>158</v>
      </c>
      <c r="K168" t="s">
        <v>272</v>
      </c>
      <c r="L168">
        <v>7</v>
      </c>
      <c r="M168">
        <v>13</v>
      </c>
      <c r="N168">
        <v>8.9</v>
      </c>
      <c r="O168">
        <v>18</v>
      </c>
      <c r="P168" t="str">
        <f>VLOOKUP(Table3[[#This Row],[Station]],'Station-Crosswalk'!$A$1:$F$147,6,FALSE)</f>
        <v>Far West</v>
      </c>
      <c r="Q168" t="str">
        <f>IF(OR(Table3[[#This Row],[Station]]=809,Table3[[#This Row],[Station]]=812), "Y", "N")</f>
        <v>N</v>
      </c>
      <c r="R168" t="str">
        <f>VLOOKUP(Table3[[#This Row],[Station]],'Station-Crosswalk'!$A$1:$G$147,7,FALSE)</f>
        <v>Napa River</v>
      </c>
    </row>
    <row r="169" spans="1:18" x14ac:dyDescent="0.25">
      <c r="A169">
        <v>2025</v>
      </c>
      <c r="B169" t="s">
        <v>269</v>
      </c>
      <c r="C169">
        <v>3</v>
      </c>
      <c r="D169">
        <v>345</v>
      </c>
      <c r="H169" t="s">
        <v>276</v>
      </c>
      <c r="K169" t="s">
        <v>277</v>
      </c>
      <c r="P169" t="str">
        <f>VLOOKUP(Table3[[#This Row],[Station]],'Station-Crosswalk'!$A$1:$F$147,6,FALSE)</f>
        <v>Bay</v>
      </c>
      <c r="Q169" t="str">
        <f>IF(OR(Table3[[#This Row],[Station]]=809,Table3[[#This Row],[Station]]=812), "Y", "N")</f>
        <v>N</v>
      </c>
      <c r="R169" t="str">
        <f>VLOOKUP(Table3[[#This Row],[Station]],'Station-Crosswalk'!$A$1:$G$147,7,FALSE)</f>
        <v>Napa River</v>
      </c>
    </row>
    <row r="170" spans="1:18" x14ac:dyDescent="0.25">
      <c r="A170">
        <v>2025</v>
      </c>
      <c r="B170" t="s">
        <v>269</v>
      </c>
      <c r="C170">
        <v>3</v>
      </c>
      <c r="D170">
        <v>346</v>
      </c>
      <c r="H170" t="s">
        <v>276</v>
      </c>
      <c r="K170" t="s">
        <v>277</v>
      </c>
      <c r="P170" t="str">
        <f>VLOOKUP(Table3[[#This Row],[Station]],'Station-Crosswalk'!$A$1:$F$147,6,FALSE)</f>
        <v>Far West</v>
      </c>
      <c r="Q170" t="str">
        <f>IF(OR(Table3[[#This Row],[Station]]=809,Table3[[#This Row],[Station]]=812), "Y", "N")</f>
        <v>N</v>
      </c>
      <c r="R170" t="str">
        <f>VLOOKUP(Table3[[#This Row],[Station]],'Station-Crosswalk'!$A$1:$G$147,7,FALSE)</f>
        <v>Napa River</v>
      </c>
    </row>
    <row r="171" spans="1:18" x14ac:dyDescent="0.25">
      <c r="A171">
        <v>2025</v>
      </c>
      <c r="B171" t="s">
        <v>269</v>
      </c>
      <c r="C171">
        <v>3</v>
      </c>
      <c r="D171">
        <v>347</v>
      </c>
      <c r="E171" s="77">
        <v>45685</v>
      </c>
      <c r="F171">
        <v>6.7</v>
      </c>
      <c r="G171">
        <v>67</v>
      </c>
      <c r="H171" t="s">
        <v>270</v>
      </c>
      <c r="I171" t="s">
        <v>271</v>
      </c>
      <c r="J171">
        <v>364</v>
      </c>
      <c r="K171" t="s">
        <v>272</v>
      </c>
      <c r="L171">
        <v>7</v>
      </c>
      <c r="M171">
        <v>12</v>
      </c>
      <c r="N171">
        <v>8.6999999999999993</v>
      </c>
      <c r="O171">
        <v>26</v>
      </c>
      <c r="P171" t="str">
        <f>VLOOKUP(Table3[[#This Row],[Station]],'Station-Crosswalk'!$A$1:$F$147,6,FALSE)</f>
        <v>Far West</v>
      </c>
      <c r="Q171" t="str">
        <f>IF(OR(Table3[[#This Row],[Station]]=809,Table3[[#This Row],[Station]]=812), "Y", "N")</f>
        <v>N</v>
      </c>
      <c r="R171" t="str">
        <f>VLOOKUP(Table3[[#This Row],[Station]],'Station-Crosswalk'!$A$1:$G$147,7,FALSE)</f>
        <v>Napa River</v>
      </c>
    </row>
    <row r="172" spans="1:18" x14ac:dyDescent="0.25">
      <c r="A172">
        <v>2025</v>
      </c>
      <c r="B172" t="s">
        <v>269</v>
      </c>
      <c r="C172">
        <v>3</v>
      </c>
      <c r="D172">
        <v>348</v>
      </c>
      <c r="E172" s="77">
        <v>45685</v>
      </c>
      <c r="F172">
        <v>4.2</v>
      </c>
      <c r="G172">
        <v>72</v>
      </c>
      <c r="H172" t="s">
        <v>270</v>
      </c>
      <c r="I172" t="s">
        <v>271</v>
      </c>
      <c r="J172">
        <v>945</v>
      </c>
      <c r="K172" t="s">
        <v>272</v>
      </c>
      <c r="L172">
        <v>8</v>
      </c>
      <c r="M172">
        <v>13</v>
      </c>
      <c r="N172">
        <v>9.4</v>
      </c>
      <c r="O172">
        <v>18</v>
      </c>
      <c r="P172" t="str">
        <f>VLOOKUP(Table3[[#This Row],[Station]],'Station-Crosswalk'!$A$1:$F$147,6,FALSE)</f>
        <v>Far West</v>
      </c>
      <c r="Q172" t="str">
        <f>IF(OR(Table3[[#This Row],[Station]]=809,Table3[[#This Row],[Station]]=812), "Y", "N")</f>
        <v>N</v>
      </c>
      <c r="R172" t="str">
        <f>VLOOKUP(Table3[[#This Row],[Station]],'Station-Crosswalk'!$A$1:$G$147,7,FALSE)</f>
        <v>Napa River</v>
      </c>
    </row>
    <row r="173" spans="1:18" x14ac:dyDescent="0.25">
      <c r="A173">
        <v>2025</v>
      </c>
      <c r="B173" t="s">
        <v>269</v>
      </c>
      <c r="C173">
        <v>3</v>
      </c>
      <c r="D173">
        <v>349</v>
      </c>
      <c r="E173" s="77">
        <v>45685</v>
      </c>
      <c r="F173">
        <v>2.2999999999999998</v>
      </c>
      <c r="G173">
        <v>76</v>
      </c>
      <c r="H173" t="s">
        <v>270</v>
      </c>
      <c r="I173" t="s">
        <v>271</v>
      </c>
      <c r="J173">
        <v>431</v>
      </c>
      <c r="K173" t="s">
        <v>272</v>
      </c>
      <c r="L173">
        <v>6</v>
      </c>
      <c r="M173">
        <v>13</v>
      </c>
      <c r="N173">
        <v>9.8000000000000007</v>
      </c>
      <c r="O173">
        <v>15</v>
      </c>
      <c r="P173" t="str">
        <f>VLOOKUP(Table3[[#This Row],[Station]],'Station-Crosswalk'!$A$1:$F$147,6,FALSE)</f>
        <v>Far West</v>
      </c>
      <c r="Q173" t="str">
        <f>IF(OR(Table3[[#This Row],[Station]]=809,Table3[[#This Row],[Station]]=812), "Y", "N")</f>
        <v>N</v>
      </c>
      <c r="R173" t="str">
        <f>VLOOKUP(Table3[[#This Row],[Station]],'Station-Crosswalk'!$A$1:$G$147,7,FALSE)</f>
        <v>Napa River</v>
      </c>
    </row>
    <row r="174" spans="1:18" x14ac:dyDescent="0.25">
      <c r="A174">
        <v>2025</v>
      </c>
      <c r="B174" t="s">
        <v>269</v>
      </c>
      <c r="C174">
        <v>3</v>
      </c>
      <c r="D174">
        <v>401</v>
      </c>
      <c r="E174" s="77">
        <v>45684</v>
      </c>
      <c r="F174">
        <v>8.3000000000000007</v>
      </c>
      <c r="G174">
        <v>59</v>
      </c>
      <c r="H174" t="s">
        <v>270</v>
      </c>
      <c r="I174" t="s">
        <v>271</v>
      </c>
      <c r="J174">
        <v>1</v>
      </c>
      <c r="K174" t="s">
        <v>272</v>
      </c>
      <c r="L174">
        <v>8</v>
      </c>
      <c r="M174">
        <v>8</v>
      </c>
      <c r="N174">
        <v>8</v>
      </c>
      <c r="O174">
        <v>0</v>
      </c>
      <c r="P174" t="str">
        <f>VLOOKUP(Table3[[#This Row],[Station]],'Station-Crosswalk'!$A$1:$F$147,6,FALSE)</f>
        <v>Far West</v>
      </c>
      <c r="Q174" t="str">
        <f>IF(OR(Table3[[#This Row],[Station]]=809,Table3[[#This Row],[Station]]=812), "Y", "N")</f>
        <v>N</v>
      </c>
      <c r="R174" t="str">
        <f>VLOOKUP(Table3[[#This Row],[Station]],'Station-Crosswalk'!$A$1:$G$147,7,FALSE)</f>
        <v>Carquinez Strait</v>
      </c>
    </row>
    <row r="175" spans="1:18" x14ac:dyDescent="0.25">
      <c r="A175">
        <v>2025</v>
      </c>
      <c r="B175" t="s">
        <v>269</v>
      </c>
      <c r="C175">
        <v>3</v>
      </c>
      <c r="D175">
        <v>404</v>
      </c>
      <c r="E175" s="77">
        <v>45684</v>
      </c>
      <c r="F175">
        <v>8.3000000000000007</v>
      </c>
      <c r="G175">
        <v>59</v>
      </c>
      <c r="H175" t="s">
        <v>270</v>
      </c>
      <c r="I175" t="s">
        <v>271</v>
      </c>
      <c r="J175">
        <v>2</v>
      </c>
      <c r="K175" t="s">
        <v>272</v>
      </c>
      <c r="L175">
        <v>7</v>
      </c>
      <c r="M175">
        <v>8</v>
      </c>
      <c r="N175">
        <v>7.5</v>
      </c>
      <c r="O175">
        <v>2</v>
      </c>
      <c r="P175" t="str">
        <f>VLOOKUP(Table3[[#This Row],[Station]],'Station-Crosswalk'!$A$1:$F$147,6,FALSE)</f>
        <v>Far West</v>
      </c>
      <c r="Q175" t="str">
        <f>IF(OR(Table3[[#This Row],[Station]]=809,Table3[[#This Row],[Station]]=812), "Y", "N")</f>
        <v>N</v>
      </c>
      <c r="R175" t="str">
        <f>VLOOKUP(Table3[[#This Row],[Station]],'Station-Crosswalk'!$A$1:$G$147,7,FALSE)</f>
        <v>Carquinez Strait</v>
      </c>
    </row>
    <row r="176" spans="1:18" x14ac:dyDescent="0.25">
      <c r="A176">
        <v>2025</v>
      </c>
      <c r="B176" t="s">
        <v>269</v>
      </c>
      <c r="C176">
        <v>3</v>
      </c>
      <c r="D176">
        <v>405</v>
      </c>
      <c r="E176" s="77">
        <v>45684</v>
      </c>
      <c r="F176">
        <v>9.3000000000000007</v>
      </c>
      <c r="G176">
        <v>50</v>
      </c>
      <c r="H176" t="s">
        <v>270</v>
      </c>
      <c r="I176" t="s">
        <v>271</v>
      </c>
      <c r="J176">
        <v>8</v>
      </c>
      <c r="K176" t="s">
        <v>272</v>
      </c>
      <c r="L176">
        <v>5</v>
      </c>
      <c r="M176">
        <v>10</v>
      </c>
      <c r="N176">
        <v>8</v>
      </c>
      <c r="O176">
        <v>2</v>
      </c>
      <c r="P176" t="str">
        <f>VLOOKUP(Table3[[#This Row],[Station]],'Station-Crosswalk'!$A$1:$F$147,6,FALSE)</f>
        <v>Far West</v>
      </c>
      <c r="Q176" t="str">
        <f>IF(OR(Table3[[#This Row],[Station]]=809,Table3[[#This Row],[Station]]=812), "Y", "N")</f>
        <v>N</v>
      </c>
      <c r="R176" t="str">
        <f>VLOOKUP(Table3[[#This Row],[Station]],'Station-Crosswalk'!$A$1:$G$147,7,FALSE)</f>
        <v>Carquinez Strait</v>
      </c>
    </row>
    <row r="177" spans="1:19" x14ac:dyDescent="0.25">
      <c r="A177">
        <v>2025</v>
      </c>
      <c r="B177" t="s">
        <v>269</v>
      </c>
      <c r="C177">
        <v>3</v>
      </c>
      <c r="D177">
        <v>411</v>
      </c>
      <c r="E177" s="77">
        <v>45686</v>
      </c>
      <c r="F177">
        <v>20.8</v>
      </c>
      <c r="G177">
        <v>37</v>
      </c>
      <c r="H177" t="s">
        <v>270</v>
      </c>
      <c r="I177" t="s">
        <v>271</v>
      </c>
      <c r="J177">
        <v>1</v>
      </c>
      <c r="K177" t="s">
        <v>272</v>
      </c>
      <c r="L177">
        <v>7</v>
      </c>
      <c r="M177">
        <v>7</v>
      </c>
      <c r="N177">
        <v>7</v>
      </c>
      <c r="O177">
        <v>0</v>
      </c>
      <c r="P177" t="str">
        <f>VLOOKUP(Table3[[#This Row],[Station]],'Station-Crosswalk'!$A$1:$F$147,6,FALSE)</f>
        <v>Far West</v>
      </c>
      <c r="Q177" t="str">
        <f>IF(OR(Table3[[#This Row],[Station]]=809,Table3[[#This Row],[Station]]=812), "Y", "N")</f>
        <v>N</v>
      </c>
      <c r="R177" t="str">
        <f>VLOOKUP(Table3[[#This Row],[Station]],'Station-Crosswalk'!$A$1:$G$147,7,FALSE)</f>
        <v>Suisun Bay &amp; Marsh</v>
      </c>
    </row>
    <row r="178" spans="1:19" x14ac:dyDescent="0.25">
      <c r="A178">
        <v>2025</v>
      </c>
      <c r="B178" t="s">
        <v>269</v>
      </c>
      <c r="C178">
        <v>3</v>
      </c>
      <c r="D178">
        <v>418</v>
      </c>
      <c r="E178" s="77">
        <v>45686</v>
      </c>
      <c r="F178">
        <v>12.9</v>
      </c>
      <c r="G178">
        <v>57</v>
      </c>
      <c r="H178" t="s">
        <v>270</v>
      </c>
      <c r="I178" t="s">
        <v>271</v>
      </c>
      <c r="J178">
        <v>22</v>
      </c>
      <c r="K178" t="s">
        <v>272</v>
      </c>
      <c r="L178">
        <v>6</v>
      </c>
      <c r="M178">
        <v>9</v>
      </c>
      <c r="N178">
        <v>7.5</v>
      </c>
      <c r="O178">
        <v>14</v>
      </c>
      <c r="P178" t="str">
        <f>VLOOKUP(Table3[[#This Row],[Station]],'Station-Crosswalk'!$A$1:$F$147,6,FALSE)</f>
        <v>Far West</v>
      </c>
      <c r="Q178" t="str">
        <f>IF(OR(Table3[[#This Row],[Station]]=809,Table3[[#This Row],[Station]]=812), "Y", "N")</f>
        <v>N</v>
      </c>
      <c r="R178" t="str">
        <f>VLOOKUP(Table3[[#This Row],[Station]],'Station-Crosswalk'!$A$1:$G$147,7,FALSE)</f>
        <v>Suisun Bay &amp; Marsh</v>
      </c>
    </row>
    <row r="179" spans="1:19" x14ac:dyDescent="0.25">
      <c r="A179">
        <v>2025</v>
      </c>
      <c r="B179" t="s">
        <v>269</v>
      </c>
      <c r="C179">
        <v>3</v>
      </c>
      <c r="D179">
        <v>501</v>
      </c>
      <c r="E179" s="77">
        <v>45686</v>
      </c>
      <c r="F179">
        <v>21.4</v>
      </c>
      <c r="G179">
        <v>38</v>
      </c>
      <c r="H179" t="s">
        <v>270</v>
      </c>
      <c r="I179" t="s">
        <v>271</v>
      </c>
      <c r="J179">
        <v>195</v>
      </c>
      <c r="K179" t="s">
        <v>272</v>
      </c>
      <c r="L179">
        <v>6</v>
      </c>
      <c r="M179">
        <v>12</v>
      </c>
      <c r="N179">
        <v>7.9</v>
      </c>
      <c r="O179">
        <v>86</v>
      </c>
      <c r="P179" t="str">
        <f>VLOOKUP(Table3[[#This Row],[Station]],'Station-Crosswalk'!$A$1:$F$147,6,FALSE)</f>
        <v>West</v>
      </c>
      <c r="Q179" t="str">
        <f>IF(OR(Table3[[#This Row],[Station]]=809,Table3[[#This Row],[Station]]=812), "Y", "N")</f>
        <v>N</v>
      </c>
      <c r="R179" t="str">
        <f>VLOOKUP(Table3[[#This Row],[Station]],'Station-Crosswalk'!$A$1:$G$147,7,FALSE)</f>
        <v>Suisun Bay &amp; Marsh</v>
      </c>
    </row>
    <row r="180" spans="1:19" x14ac:dyDescent="0.25">
      <c r="A180">
        <v>2025</v>
      </c>
      <c r="B180" t="s">
        <v>269</v>
      </c>
      <c r="C180">
        <v>3</v>
      </c>
      <c r="D180">
        <v>504</v>
      </c>
      <c r="E180" s="77">
        <v>45686</v>
      </c>
      <c r="F180">
        <v>14.3</v>
      </c>
      <c r="G180">
        <v>45</v>
      </c>
      <c r="H180" t="s">
        <v>270</v>
      </c>
      <c r="I180" t="s">
        <v>271</v>
      </c>
      <c r="J180">
        <v>59</v>
      </c>
      <c r="K180" t="s">
        <v>272</v>
      </c>
      <c r="L180">
        <v>6</v>
      </c>
      <c r="M180">
        <v>9</v>
      </c>
      <c r="N180">
        <v>7.5</v>
      </c>
      <c r="O180">
        <v>54</v>
      </c>
      <c r="P180" t="str">
        <f>VLOOKUP(Table3[[#This Row],[Station]],'Station-Crosswalk'!$A$1:$F$147,6,FALSE)</f>
        <v>West</v>
      </c>
      <c r="Q180" t="str">
        <f>IF(OR(Table3[[#This Row],[Station]]=809,Table3[[#This Row],[Station]]=812), "Y", "N")</f>
        <v>N</v>
      </c>
      <c r="R180" t="str">
        <f>VLOOKUP(Table3[[#This Row],[Station]],'Station-Crosswalk'!$A$1:$G$147,7,FALSE)</f>
        <v>Suisun Bay &amp; Marsh</v>
      </c>
    </row>
    <row r="181" spans="1:19" x14ac:dyDescent="0.25">
      <c r="A181">
        <v>2025</v>
      </c>
      <c r="B181" t="s">
        <v>269</v>
      </c>
      <c r="C181">
        <v>3</v>
      </c>
      <c r="D181">
        <v>508</v>
      </c>
      <c r="E181" s="77">
        <v>45686</v>
      </c>
      <c r="F181">
        <v>22.3</v>
      </c>
      <c r="G181">
        <v>37</v>
      </c>
      <c r="H181" t="s">
        <v>270</v>
      </c>
      <c r="I181" t="s">
        <v>271</v>
      </c>
      <c r="J181">
        <v>82</v>
      </c>
      <c r="K181" t="s">
        <v>272</v>
      </c>
      <c r="L181">
        <v>5</v>
      </c>
      <c r="M181">
        <v>11</v>
      </c>
      <c r="N181">
        <v>7.1</v>
      </c>
      <c r="O181">
        <v>72</v>
      </c>
      <c r="P181" t="str">
        <f>VLOOKUP(Table3[[#This Row],[Station]],'Station-Crosswalk'!$A$1:$F$147,6,FALSE)</f>
        <v>West</v>
      </c>
      <c r="Q181" t="str">
        <f>IF(OR(Table3[[#This Row],[Station]]=809,Table3[[#This Row],[Station]]=812), "Y", "N")</f>
        <v>N</v>
      </c>
      <c r="R181" t="str">
        <f>VLOOKUP(Table3[[#This Row],[Station]],'Station-Crosswalk'!$A$1:$G$147,7,FALSE)</f>
        <v>Confluence</v>
      </c>
    </row>
    <row r="182" spans="1:19" x14ac:dyDescent="0.25">
      <c r="A182">
        <v>2025</v>
      </c>
      <c r="B182" t="s">
        <v>269</v>
      </c>
      <c r="C182">
        <v>3</v>
      </c>
      <c r="D182">
        <v>513</v>
      </c>
      <c r="E182" s="77">
        <v>45685</v>
      </c>
      <c r="F182">
        <v>8.3000000000000007</v>
      </c>
      <c r="G182">
        <v>67</v>
      </c>
      <c r="H182" t="s">
        <v>270</v>
      </c>
      <c r="I182" t="s">
        <v>271</v>
      </c>
      <c r="J182">
        <v>363</v>
      </c>
      <c r="K182" t="s">
        <v>272</v>
      </c>
      <c r="L182">
        <v>6</v>
      </c>
      <c r="M182">
        <v>9</v>
      </c>
      <c r="N182">
        <v>7.4</v>
      </c>
      <c r="O182">
        <v>72</v>
      </c>
      <c r="P182" t="str">
        <f>VLOOKUP(Table3[[#This Row],[Station]],'Station-Crosswalk'!$A$1:$F$147,6,FALSE)</f>
        <v>West</v>
      </c>
      <c r="Q182" t="str">
        <f>IF(OR(Table3[[#This Row],[Station]]=809,Table3[[#This Row],[Station]]=812), "Y", "N")</f>
        <v>N</v>
      </c>
      <c r="R182" t="str">
        <f>VLOOKUP(Table3[[#This Row],[Station]],'Station-Crosswalk'!$A$1:$G$147,7,FALSE)</f>
        <v>Confluence</v>
      </c>
    </row>
    <row r="183" spans="1:19" x14ac:dyDescent="0.25">
      <c r="A183">
        <v>2025</v>
      </c>
      <c r="B183" t="s">
        <v>269</v>
      </c>
      <c r="C183">
        <v>3</v>
      </c>
      <c r="D183">
        <v>519</v>
      </c>
      <c r="E183" s="77">
        <v>45686</v>
      </c>
      <c r="F183">
        <v>21.1</v>
      </c>
      <c r="G183">
        <v>41</v>
      </c>
      <c r="H183" t="s">
        <v>270</v>
      </c>
      <c r="I183" t="s">
        <v>271</v>
      </c>
      <c r="J183">
        <v>312</v>
      </c>
      <c r="K183" t="s">
        <v>272</v>
      </c>
      <c r="L183">
        <v>6</v>
      </c>
      <c r="M183">
        <v>11</v>
      </c>
      <c r="N183">
        <v>7.8</v>
      </c>
      <c r="O183">
        <v>66</v>
      </c>
      <c r="P183" t="str">
        <f>VLOOKUP(Table3[[#This Row],[Station]],'Station-Crosswalk'!$A$1:$F$147,6,FALSE)</f>
        <v>West</v>
      </c>
      <c r="Q183" t="str">
        <f>IF(OR(Table3[[#This Row],[Station]]=809,Table3[[#This Row],[Station]]=812), "Y", "N")</f>
        <v>N</v>
      </c>
      <c r="R183" t="str">
        <f>VLOOKUP(Table3[[#This Row],[Station]],'Station-Crosswalk'!$A$1:$G$147,7,FALSE)</f>
        <v>Suisun Bay &amp; Marsh</v>
      </c>
    </row>
    <row r="184" spans="1:19" x14ac:dyDescent="0.25">
      <c r="A184">
        <v>2025</v>
      </c>
      <c r="B184" t="s">
        <v>269</v>
      </c>
      <c r="C184">
        <v>3</v>
      </c>
      <c r="D184">
        <v>520</v>
      </c>
      <c r="E184" s="77">
        <v>45685</v>
      </c>
      <c r="F184">
        <v>10.8</v>
      </c>
      <c r="G184">
        <v>57</v>
      </c>
      <c r="H184" t="s">
        <v>270</v>
      </c>
      <c r="I184" t="s">
        <v>271</v>
      </c>
      <c r="J184">
        <v>1176</v>
      </c>
      <c r="K184" t="s">
        <v>272</v>
      </c>
      <c r="L184">
        <v>7</v>
      </c>
      <c r="M184">
        <v>10</v>
      </c>
      <c r="N184">
        <v>8.1999999999999993</v>
      </c>
      <c r="O184">
        <v>55</v>
      </c>
      <c r="P184" t="str">
        <f>VLOOKUP(Table3[[#This Row],[Station]],'Station-Crosswalk'!$A$1:$F$147,6,FALSE)</f>
        <v>West</v>
      </c>
      <c r="Q184" t="str">
        <f>IF(OR(Table3[[#This Row],[Station]]=809,Table3[[#This Row],[Station]]=812), "Y", "N")</f>
        <v>N</v>
      </c>
      <c r="R184" t="str">
        <f>VLOOKUP(Table3[[#This Row],[Station]],'Station-Crosswalk'!$A$1:$G$147,7,FALSE)</f>
        <v>Confluence</v>
      </c>
    </row>
    <row r="185" spans="1:19" x14ac:dyDescent="0.25">
      <c r="A185">
        <v>2025</v>
      </c>
      <c r="B185" t="s">
        <v>269</v>
      </c>
      <c r="C185">
        <v>3</v>
      </c>
      <c r="D185">
        <v>602</v>
      </c>
      <c r="E185" s="77">
        <v>45686</v>
      </c>
      <c r="F185">
        <v>19.899999999999999</v>
      </c>
      <c r="G185">
        <v>41</v>
      </c>
      <c r="H185" t="s">
        <v>270</v>
      </c>
      <c r="I185" t="s">
        <v>271</v>
      </c>
      <c r="J185">
        <v>107</v>
      </c>
      <c r="K185" t="s">
        <v>272</v>
      </c>
      <c r="L185">
        <v>5</v>
      </c>
      <c r="M185">
        <v>12</v>
      </c>
      <c r="N185">
        <v>8</v>
      </c>
      <c r="O185">
        <v>76</v>
      </c>
      <c r="P185" t="str">
        <f>VLOOKUP(Table3[[#This Row],[Station]],'Station-Crosswalk'!$A$1:$F$147,6,FALSE)</f>
        <v>West</v>
      </c>
      <c r="Q185" t="str">
        <f>IF(OR(Table3[[#This Row],[Station]]=809,Table3[[#This Row],[Station]]=812), "Y", "N")</f>
        <v>N</v>
      </c>
      <c r="R185" t="str">
        <f>VLOOKUP(Table3[[#This Row],[Station]],'Station-Crosswalk'!$A$1:$G$147,7,FALSE)</f>
        <v>Suisun Bay &amp; Marsh</v>
      </c>
    </row>
    <row r="186" spans="1:19" x14ac:dyDescent="0.25">
      <c r="A186">
        <v>2025</v>
      </c>
      <c r="B186" t="s">
        <v>269</v>
      </c>
      <c r="C186">
        <v>3</v>
      </c>
      <c r="D186" t="s">
        <v>278</v>
      </c>
      <c r="E186" s="77">
        <v>45686</v>
      </c>
      <c r="F186">
        <v>31.7</v>
      </c>
      <c r="G186">
        <v>30</v>
      </c>
      <c r="H186" t="s">
        <v>270</v>
      </c>
      <c r="I186" t="s">
        <v>271</v>
      </c>
      <c r="J186">
        <v>53</v>
      </c>
      <c r="K186" t="s">
        <v>272</v>
      </c>
      <c r="L186">
        <v>5</v>
      </c>
      <c r="M186">
        <v>9</v>
      </c>
      <c r="N186">
        <v>7.2</v>
      </c>
      <c r="O186">
        <v>22</v>
      </c>
      <c r="P186" t="e">
        <f>VLOOKUP(Table3[[#This Row],[Station]],'Station-Crosswalk'!$A$1:$F$147,6,FALSE)</f>
        <v>#N/A</v>
      </c>
      <c r="Q186" t="str">
        <f>IF(OR(Table3[[#This Row],[Station]]=809,Table3[[#This Row],[Station]]=812), "Y", "N")</f>
        <v>N</v>
      </c>
      <c r="R186" t="e">
        <f>VLOOKUP(Table3[[#This Row],[Station]],'Station-Crosswalk'!$A$1:$G$147,7,FALSE)</f>
        <v>#N/A</v>
      </c>
      <c r="S186" t="s">
        <v>279</v>
      </c>
    </row>
    <row r="187" spans="1:19" x14ac:dyDescent="0.25">
      <c r="A187">
        <v>2025</v>
      </c>
      <c r="B187" t="s">
        <v>269</v>
      </c>
      <c r="C187">
        <v>3</v>
      </c>
      <c r="D187">
        <v>609</v>
      </c>
      <c r="E187" s="77">
        <v>45686</v>
      </c>
      <c r="F187">
        <v>16</v>
      </c>
      <c r="G187">
        <v>49</v>
      </c>
      <c r="H187" t="s">
        <v>270</v>
      </c>
      <c r="I187" t="s">
        <v>271</v>
      </c>
      <c r="J187">
        <v>43</v>
      </c>
      <c r="K187" t="s">
        <v>272</v>
      </c>
      <c r="L187">
        <v>6</v>
      </c>
      <c r="M187">
        <v>9</v>
      </c>
      <c r="N187">
        <v>7.5</v>
      </c>
      <c r="O187">
        <v>36</v>
      </c>
      <c r="P187" t="str">
        <f>VLOOKUP(Table3[[#This Row],[Station]],'Station-Crosswalk'!$A$1:$F$147,6,FALSE)</f>
        <v>West</v>
      </c>
      <c r="Q187" t="str">
        <f>IF(OR(Table3[[#This Row],[Station]]=809,Table3[[#This Row],[Station]]=812), "Y", "N")</f>
        <v>N</v>
      </c>
      <c r="R187" t="str">
        <f>VLOOKUP(Table3[[#This Row],[Station]],'Station-Crosswalk'!$A$1:$G$147,7,FALSE)</f>
        <v>Suisun Bay &amp; Marsh</v>
      </c>
    </row>
    <row r="188" spans="1:19" x14ac:dyDescent="0.25">
      <c r="A188">
        <v>2025</v>
      </c>
      <c r="B188" t="s">
        <v>269</v>
      </c>
      <c r="C188">
        <v>3</v>
      </c>
      <c r="D188">
        <v>610</v>
      </c>
      <c r="E188" s="77">
        <v>45686</v>
      </c>
      <c r="F188">
        <v>20.399999999999999</v>
      </c>
      <c r="G188">
        <v>49</v>
      </c>
      <c r="H188" t="s">
        <v>270</v>
      </c>
      <c r="I188" t="s">
        <v>271</v>
      </c>
      <c r="J188">
        <v>49</v>
      </c>
      <c r="K188" t="s">
        <v>272</v>
      </c>
      <c r="L188">
        <v>6</v>
      </c>
      <c r="M188">
        <v>9</v>
      </c>
      <c r="N188">
        <v>7.1</v>
      </c>
      <c r="O188">
        <v>43</v>
      </c>
      <c r="P188" t="str">
        <f>VLOOKUP(Table3[[#This Row],[Station]],'Station-Crosswalk'!$A$1:$F$147,6,FALSE)</f>
        <v>West</v>
      </c>
      <c r="Q188" t="str">
        <f>IF(OR(Table3[[#This Row],[Station]]=809,Table3[[#This Row],[Station]]=812), "Y", "N")</f>
        <v>N</v>
      </c>
      <c r="R188" t="str">
        <f>VLOOKUP(Table3[[#This Row],[Station]],'Station-Crosswalk'!$A$1:$G$147,7,FALSE)</f>
        <v>Suisun Bay &amp; Marsh</v>
      </c>
    </row>
    <row r="189" spans="1:19" x14ac:dyDescent="0.25">
      <c r="A189">
        <v>2025</v>
      </c>
      <c r="B189" t="s">
        <v>269</v>
      </c>
      <c r="C189">
        <v>3</v>
      </c>
      <c r="D189">
        <v>703</v>
      </c>
      <c r="E189" s="77">
        <v>45685</v>
      </c>
      <c r="F189">
        <v>11.1</v>
      </c>
      <c r="G189">
        <v>61</v>
      </c>
      <c r="H189" t="s">
        <v>270</v>
      </c>
      <c r="I189" t="s">
        <v>271</v>
      </c>
      <c r="J189">
        <v>67</v>
      </c>
      <c r="K189" t="s">
        <v>272</v>
      </c>
      <c r="L189">
        <v>6</v>
      </c>
      <c r="M189">
        <v>10</v>
      </c>
      <c r="N189">
        <v>7.7</v>
      </c>
      <c r="O189">
        <v>16</v>
      </c>
      <c r="P189" t="str">
        <f>VLOOKUP(Table3[[#This Row],[Station]],'Station-Crosswalk'!$A$1:$F$147,6,FALSE)</f>
        <v>West</v>
      </c>
      <c r="Q189" t="str">
        <f>IF(OR(Table3[[#This Row],[Station]]=809,Table3[[#This Row],[Station]]=812), "Y", "N")</f>
        <v>N</v>
      </c>
      <c r="R189" t="str">
        <f>VLOOKUP(Table3[[#This Row],[Station]],'Station-Crosswalk'!$A$1:$G$147,7,FALSE)</f>
        <v>Sac. River System</v>
      </c>
    </row>
    <row r="190" spans="1:19" x14ac:dyDescent="0.25">
      <c r="A190">
        <v>2025</v>
      </c>
      <c r="B190" t="s">
        <v>269</v>
      </c>
      <c r="C190">
        <v>3</v>
      </c>
      <c r="D190">
        <v>704</v>
      </c>
      <c r="E190" s="77">
        <v>45685</v>
      </c>
      <c r="F190">
        <v>13.2</v>
      </c>
      <c r="G190">
        <v>46</v>
      </c>
      <c r="H190" t="s">
        <v>270</v>
      </c>
      <c r="I190" t="s">
        <v>271</v>
      </c>
      <c r="J190">
        <v>33</v>
      </c>
      <c r="K190" t="s">
        <v>272</v>
      </c>
      <c r="L190">
        <v>6</v>
      </c>
      <c r="M190">
        <v>10</v>
      </c>
      <c r="N190">
        <v>7.5</v>
      </c>
      <c r="O190">
        <v>16</v>
      </c>
      <c r="P190" t="str">
        <f>VLOOKUP(Table3[[#This Row],[Station]],'Station-Crosswalk'!$A$1:$F$147,6,FALSE)</f>
        <v>West</v>
      </c>
      <c r="Q190" t="str">
        <f>IF(OR(Table3[[#This Row],[Station]]=809,Table3[[#This Row],[Station]]=812), "Y", "N")</f>
        <v>N</v>
      </c>
      <c r="R190" t="str">
        <f>VLOOKUP(Table3[[#This Row],[Station]],'Station-Crosswalk'!$A$1:$G$147,7,FALSE)</f>
        <v>Sac. River System</v>
      </c>
    </row>
    <row r="191" spans="1:19" x14ac:dyDescent="0.25">
      <c r="A191">
        <v>2025</v>
      </c>
      <c r="B191" t="s">
        <v>269</v>
      </c>
      <c r="C191">
        <v>3</v>
      </c>
      <c r="D191">
        <v>705</v>
      </c>
      <c r="E191" s="77">
        <v>45685</v>
      </c>
      <c r="F191">
        <v>8</v>
      </c>
      <c r="G191">
        <v>78</v>
      </c>
      <c r="H191" t="s">
        <v>270</v>
      </c>
      <c r="I191" t="s">
        <v>271</v>
      </c>
      <c r="J191">
        <v>14</v>
      </c>
      <c r="K191" t="s">
        <v>272</v>
      </c>
      <c r="L191">
        <v>6</v>
      </c>
      <c r="M191">
        <v>8</v>
      </c>
      <c r="N191">
        <v>7.1</v>
      </c>
      <c r="O191">
        <v>7</v>
      </c>
      <c r="P191" t="str">
        <f>VLOOKUP(Table3[[#This Row],[Station]],'Station-Crosswalk'!$A$1:$F$147,6,FALSE)</f>
        <v>North</v>
      </c>
      <c r="Q191" t="str">
        <f>IF(OR(Table3[[#This Row],[Station]]=809,Table3[[#This Row],[Station]]=812), "Y", "N")</f>
        <v>N</v>
      </c>
      <c r="R191" t="str">
        <f>VLOOKUP(Table3[[#This Row],[Station]],'Station-Crosswalk'!$A$1:$G$147,7,FALSE)</f>
        <v>Sac. River System</v>
      </c>
    </row>
    <row r="192" spans="1:19" x14ac:dyDescent="0.25">
      <c r="A192">
        <v>2025</v>
      </c>
      <c r="B192" t="s">
        <v>269</v>
      </c>
      <c r="C192">
        <v>3</v>
      </c>
      <c r="D192">
        <v>706</v>
      </c>
      <c r="E192" s="77">
        <v>45685</v>
      </c>
      <c r="F192">
        <v>6.8</v>
      </c>
      <c r="G192">
        <v>72</v>
      </c>
      <c r="H192" t="s">
        <v>270</v>
      </c>
      <c r="I192" t="s">
        <v>271</v>
      </c>
      <c r="J192">
        <v>6</v>
      </c>
      <c r="K192" t="s">
        <v>272</v>
      </c>
      <c r="L192">
        <v>7</v>
      </c>
      <c r="M192">
        <v>8</v>
      </c>
      <c r="N192">
        <v>7.5</v>
      </c>
      <c r="O192">
        <v>3</v>
      </c>
      <c r="P192" t="str">
        <f>VLOOKUP(Table3[[#This Row],[Station]],'Station-Crosswalk'!$A$1:$F$147,6,FALSE)</f>
        <v>West</v>
      </c>
      <c r="Q192" t="str">
        <f>IF(OR(Table3[[#This Row],[Station]]=809,Table3[[#This Row],[Station]]=812), "Y", "N")</f>
        <v>N</v>
      </c>
      <c r="R192" t="str">
        <f>VLOOKUP(Table3[[#This Row],[Station]],'Station-Crosswalk'!$A$1:$G$147,7,FALSE)</f>
        <v>Sac. River System</v>
      </c>
    </row>
    <row r="193" spans="1:18" x14ac:dyDescent="0.25">
      <c r="A193">
        <v>2025</v>
      </c>
      <c r="B193" t="s">
        <v>269</v>
      </c>
      <c r="C193">
        <v>3</v>
      </c>
      <c r="D193">
        <v>707</v>
      </c>
      <c r="E193" s="77">
        <v>45685</v>
      </c>
      <c r="F193">
        <v>8.5</v>
      </c>
      <c r="G193">
        <v>71</v>
      </c>
      <c r="H193" t="s">
        <v>270</v>
      </c>
      <c r="I193" t="s">
        <v>271</v>
      </c>
      <c r="J193">
        <v>33</v>
      </c>
      <c r="K193" t="s">
        <v>272</v>
      </c>
      <c r="L193">
        <v>6</v>
      </c>
      <c r="M193">
        <v>7</v>
      </c>
      <c r="N193">
        <v>6.5</v>
      </c>
      <c r="O193">
        <v>14</v>
      </c>
      <c r="P193" t="str">
        <f>VLOOKUP(Table3[[#This Row],[Station]],'Station-Crosswalk'!$A$1:$F$147,6,FALSE)</f>
        <v>North</v>
      </c>
      <c r="Q193" t="str">
        <f>IF(OR(Table3[[#This Row],[Station]]=809,Table3[[#This Row],[Station]]=812), "Y", "N")</f>
        <v>N</v>
      </c>
      <c r="R193" t="str">
        <f>VLOOKUP(Table3[[#This Row],[Station]],'Station-Crosswalk'!$A$1:$G$147,7,FALSE)</f>
        <v>Sac. River System</v>
      </c>
    </row>
    <row r="194" spans="1:18" x14ac:dyDescent="0.25">
      <c r="A194">
        <v>2025</v>
      </c>
      <c r="B194" t="s">
        <v>269</v>
      </c>
      <c r="C194">
        <v>3</v>
      </c>
      <c r="D194">
        <v>711</v>
      </c>
      <c r="E194" s="77">
        <v>45685</v>
      </c>
      <c r="F194">
        <v>6.5</v>
      </c>
      <c r="G194">
        <v>80</v>
      </c>
      <c r="H194" t="s">
        <v>270</v>
      </c>
      <c r="I194" t="s">
        <v>271</v>
      </c>
      <c r="J194">
        <v>1</v>
      </c>
      <c r="K194" t="s">
        <v>272</v>
      </c>
      <c r="L194">
        <v>7</v>
      </c>
      <c r="M194">
        <v>7</v>
      </c>
      <c r="N194">
        <v>7</v>
      </c>
      <c r="O194">
        <v>1</v>
      </c>
      <c r="P194" t="str">
        <f>VLOOKUP(Table3[[#This Row],[Station]],'Station-Crosswalk'!$A$1:$F$147,6,FALSE)</f>
        <v>North</v>
      </c>
      <c r="Q194" t="str">
        <f>IF(OR(Table3[[#This Row],[Station]]=809,Table3[[#This Row],[Station]]=812), "Y", "N")</f>
        <v>N</v>
      </c>
      <c r="R194" t="str">
        <f>VLOOKUP(Table3[[#This Row],[Station]],'Station-Crosswalk'!$A$1:$G$147,7,FALSE)</f>
        <v>Sac. River System</v>
      </c>
    </row>
    <row r="195" spans="1:18" x14ac:dyDescent="0.25">
      <c r="A195">
        <v>2025</v>
      </c>
      <c r="B195" t="s">
        <v>269</v>
      </c>
      <c r="C195">
        <v>3</v>
      </c>
      <c r="D195">
        <v>716</v>
      </c>
      <c r="E195" s="77">
        <v>45685</v>
      </c>
      <c r="F195">
        <v>6.5</v>
      </c>
      <c r="G195">
        <v>80</v>
      </c>
      <c r="H195" t="s">
        <v>270</v>
      </c>
      <c r="I195" t="s">
        <v>271</v>
      </c>
      <c r="J195">
        <v>2</v>
      </c>
      <c r="K195" t="s">
        <v>272</v>
      </c>
      <c r="L195">
        <v>6</v>
      </c>
      <c r="M195">
        <v>7</v>
      </c>
      <c r="N195">
        <v>6.5</v>
      </c>
      <c r="O195">
        <v>2</v>
      </c>
      <c r="P195" t="str">
        <f>VLOOKUP(Table3[[#This Row],[Station]],'Station-Crosswalk'!$A$1:$F$147,6,FALSE)</f>
        <v>North</v>
      </c>
      <c r="Q195" t="str">
        <f>IF(OR(Table3[[#This Row],[Station]]=809,Table3[[#This Row],[Station]]=812), "Y", "N")</f>
        <v>N</v>
      </c>
      <c r="R195" t="str">
        <f>VLOOKUP(Table3[[#This Row],[Station]],'Station-Crosswalk'!$A$1:$G$147,7,FALSE)</f>
        <v>Sac. River System</v>
      </c>
    </row>
    <row r="196" spans="1:18" x14ac:dyDescent="0.25">
      <c r="A196">
        <v>2025</v>
      </c>
      <c r="B196" t="s">
        <v>269</v>
      </c>
      <c r="C196">
        <v>3</v>
      </c>
      <c r="D196">
        <v>723</v>
      </c>
      <c r="E196" s="77">
        <v>45685</v>
      </c>
      <c r="F196">
        <v>8.6999999999999993</v>
      </c>
      <c r="G196">
        <v>63</v>
      </c>
      <c r="H196" t="s">
        <v>270</v>
      </c>
      <c r="I196" t="s">
        <v>271</v>
      </c>
      <c r="J196">
        <v>6</v>
      </c>
      <c r="K196" t="s">
        <v>272</v>
      </c>
      <c r="L196">
        <v>6</v>
      </c>
      <c r="M196">
        <v>7</v>
      </c>
      <c r="N196">
        <v>6.7</v>
      </c>
      <c r="O196">
        <v>4</v>
      </c>
      <c r="P196" t="str">
        <f>VLOOKUP(Table3[[#This Row],[Station]],'Station-Crosswalk'!$A$1:$F$147,6,FALSE)</f>
        <v>North</v>
      </c>
      <c r="Q196" t="str">
        <f>IF(OR(Table3[[#This Row],[Station]]=809,Table3[[#This Row],[Station]]=812), "Y", "N")</f>
        <v>N</v>
      </c>
      <c r="R196" t="str">
        <f>VLOOKUP(Table3[[#This Row],[Station]],'Station-Crosswalk'!$A$1:$G$147,7,FALSE)</f>
        <v>Sac. River System</v>
      </c>
    </row>
    <row r="197" spans="1:18" x14ac:dyDescent="0.25">
      <c r="A197">
        <v>2025</v>
      </c>
      <c r="B197" t="s">
        <v>269</v>
      </c>
      <c r="C197">
        <v>3</v>
      </c>
      <c r="D197">
        <v>801</v>
      </c>
      <c r="E197" s="77">
        <v>45686</v>
      </c>
      <c r="F197">
        <v>10.9</v>
      </c>
      <c r="G197">
        <v>57</v>
      </c>
      <c r="H197" t="s">
        <v>270</v>
      </c>
      <c r="I197" t="s">
        <v>271</v>
      </c>
      <c r="J197">
        <v>84</v>
      </c>
      <c r="K197" t="s">
        <v>272</v>
      </c>
      <c r="L197">
        <v>6</v>
      </c>
      <c r="M197">
        <v>9</v>
      </c>
      <c r="N197">
        <v>6.8</v>
      </c>
      <c r="O197">
        <v>81</v>
      </c>
      <c r="P197" t="str">
        <f>VLOOKUP(Table3[[#This Row],[Station]],'Station-Crosswalk'!$A$1:$F$147,6,FALSE)</f>
        <v>West</v>
      </c>
      <c r="Q197" t="str">
        <f>IF(OR(Table3[[#This Row],[Station]]=809,Table3[[#This Row],[Station]]=812), "Y", "N")</f>
        <v>N</v>
      </c>
      <c r="R197" t="str">
        <f>VLOOKUP(Table3[[#This Row],[Station]],'Station-Crosswalk'!$A$1:$G$147,7,FALSE)</f>
        <v>Confluence</v>
      </c>
    </row>
    <row r="198" spans="1:18" x14ac:dyDescent="0.25">
      <c r="A198">
        <v>2025</v>
      </c>
      <c r="B198" t="s">
        <v>269</v>
      </c>
      <c r="C198">
        <v>3</v>
      </c>
      <c r="D198">
        <v>804</v>
      </c>
      <c r="E198" s="77">
        <v>45685</v>
      </c>
      <c r="F198">
        <v>11.3</v>
      </c>
      <c r="G198">
        <v>56</v>
      </c>
      <c r="H198" t="s">
        <v>270</v>
      </c>
      <c r="I198" t="s">
        <v>271</v>
      </c>
      <c r="J198">
        <v>121</v>
      </c>
      <c r="K198" t="s">
        <v>272</v>
      </c>
      <c r="L198">
        <v>6</v>
      </c>
      <c r="M198">
        <v>10</v>
      </c>
      <c r="N198">
        <v>7.6</v>
      </c>
      <c r="O198">
        <v>83</v>
      </c>
      <c r="P198" t="str">
        <f>VLOOKUP(Table3[[#This Row],[Station]],'Station-Crosswalk'!$A$1:$F$147,6,FALSE)</f>
        <v>West</v>
      </c>
      <c r="Q198" t="str">
        <f>IF(OR(Table3[[#This Row],[Station]]=809,Table3[[#This Row],[Station]]=812), "Y", "N")</f>
        <v>N</v>
      </c>
      <c r="R198" t="str">
        <f>VLOOKUP(Table3[[#This Row],[Station]],'Station-Crosswalk'!$A$1:$G$147,7,FALSE)</f>
        <v>Confluence</v>
      </c>
    </row>
    <row r="199" spans="1:18" x14ac:dyDescent="0.25">
      <c r="A199">
        <v>2025</v>
      </c>
      <c r="B199" t="s">
        <v>269</v>
      </c>
      <c r="C199">
        <v>3</v>
      </c>
      <c r="D199">
        <v>809</v>
      </c>
      <c r="E199" s="77">
        <v>45684</v>
      </c>
      <c r="F199">
        <v>10.6</v>
      </c>
      <c r="G199">
        <v>39</v>
      </c>
      <c r="H199" t="s">
        <v>270</v>
      </c>
      <c r="I199" t="s">
        <v>271</v>
      </c>
      <c r="J199">
        <v>58</v>
      </c>
      <c r="K199" t="s">
        <v>272</v>
      </c>
      <c r="L199">
        <v>6</v>
      </c>
      <c r="M199">
        <v>8</v>
      </c>
      <c r="N199">
        <v>7.2</v>
      </c>
      <c r="O199">
        <v>47</v>
      </c>
      <c r="P199" t="str">
        <f>VLOOKUP(Table3[[#This Row],[Station]],'Station-Crosswalk'!$A$1:$F$147,6,FALSE)</f>
        <v>South</v>
      </c>
      <c r="Q199" t="str">
        <f>IF(OR(Table3[[#This Row],[Station]]=809,Table3[[#This Row],[Station]]=812), "Y", "N")</f>
        <v>Y</v>
      </c>
      <c r="R199" t="str">
        <f>VLOOKUP(Table3[[#This Row],[Station]],'Station-Crosswalk'!$A$1:$G$147,7,FALSE)</f>
        <v>Central &amp; South Delta</v>
      </c>
    </row>
    <row r="200" spans="1:18" x14ac:dyDescent="0.25">
      <c r="A200">
        <v>2025</v>
      </c>
      <c r="B200" t="s">
        <v>269</v>
      </c>
      <c r="C200">
        <v>3</v>
      </c>
      <c r="D200">
        <v>812</v>
      </c>
      <c r="E200" s="77">
        <v>45684</v>
      </c>
      <c r="F200">
        <v>10.3</v>
      </c>
      <c r="G200">
        <v>63</v>
      </c>
      <c r="H200" t="s">
        <v>270</v>
      </c>
      <c r="I200" t="s">
        <v>271</v>
      </c>
      <c r="J200">
        <v>11</v>
      </c>
      <c r="K200" t="s">
        <v>272</v>
      </c>
      <c r="L200">
        <v>6</v>
      </c>
      <c r="M200">
        <v>8</v>
      </c>
      <c r="N200">
        <v>6.6</v>
      </c>
      <c r="O200">
        <v>6</v>
      </c>
      <c r="P200" t="str">
        <f>VLOOKUP(Table3[[#This Row],[Station]],'Station-Crosswalk'!$A$1:$F$147,6,FALSE)</f>
        <v>South</v>
      </c>
      <c r="Q200" t="str">
        <f>IF(OR(Table3[[#This Row],[Station]]=809,Table3[[#This Row],[Station]]=812), "Y", "N")</f>
        <v>Y</v>
      </c>
      <c r="R200" t="str">
        <f>VLOOKUP(Table3[[#This Row],[Station]],'Station-Crosswalk'!$A$1:$G$147,7,FALSE)</f>
        <v>Central &amp; South Delta</v>
      </c>
    </row>
    <row r="201" spans="1:18" x14ac:dyDescent="0.25">
      <c r="A201">
        <v>2025</v>
      </c>
      <c r="B201" t="s">
        <v>269</v>
      </c>
      <c r="C201">
        <v>3</v>
      </c>
      <c r="D201">
        <v>815</v>
      </c>
      <c r="E201" s="77">
        <v>45684</v>
      </c>
      <c r="F201">
        <v>7.7</v>
      </c>
      <c r="G201">
        <v>92</v>
      </c>
      <c r="H201" t="s">
        <v>270</v>
      </c>
      <c r="I201" t="s">
        <v>271</v>
      </c>
      <c r="J201">
        <v>2</v>
      </c>
      <c r="K201" t="s">
        <v>272</v>
      </c>
      <c r="L201">
        <v>8</v>
      </c>
      <c r="M201">
        <v>8</v>
      </c>
      <c r="N201">
        <v>8</v>
      </c>
      <c r="O201">
        <v>0</v>
      </c>
      <c r="P201" t="str">
        <f>VLOOKUP(Table3[[#This Row],[Station]],'Station-Crosswalk'!$A$1:$F$147,6,FALSE)</f>
        <v>South</v>
      </c>
      <c r="Q201" t="str">
        <f>IF(OR(Table3[[#This Row],[Station]]=809,Table3[[#This Row],[Station]]=812), "Y", "N")</f>
        <v>N</v>
      </c>
      <c r="R201" t="str">
        <f>VLOOKUP(Table3[[#This Row],[Station]],'Station-Crosswalk'!$A$1:$G$147,7,FALSE)</f>
        <v>Central &amp; South Delta</v>
      </c>
    </row>
    <row r="202" spans="1:18" x14ac:dyDescent="0.25">
      <c r="A202">
        <v>2025</v>
      </c>
      <c r="B202" t="s">
        <v>269</v>
      </c>
      <c r="C202">
        <v>3</v>
      </c>
      <c r="D202">
        <v>901</v>
      </c>
      <c r="E202" s="77">
        <v>45684</v>
      </c>
      <c r="F202">
        <v>12.9</v>
      </c>
      <c r="G202">
        <v>56</v>
      </c>
      <c r="H202" t="s">
        <v>270</v>
      </c>
      <c r="I202" t="s">
        <v>271</v>
      </c>
      <c r="J202">
        <v>1</v>
      </c>
      <c r="K202" t="s">
        <v>272</v>
      </c>
      <c r="L202">
        <v>7</v>
      </c>
      <c r="M202">
        <v>7</v>
      </c>
      <c r="N202">
        <v>7</v>
      </c>
      <c r="O202">
        <v>0</v>
      </c>
      <c r="P202" t="str">
        <f>VLOOKUP(Table3[[#This Row],[Station]],'Station-Crosswalk'!$A$1:$F$147,6,FALSE)</f>
        <v>South</v>
      </c>
      <c r="Q202" t="str">
        <f>IF(OR(Table3[[#This Row],[Station]]=809,Table3[[#This Row],[Station]]=812), "Y", "N")</f>
        <v>N</v>
      </c>
      <c r="R202" t="str">
        <f>VLOOKUP(Table3[[#This Row],[Station]],'Station-Crosswalk'!$A$1:$G$147,7,FALSE)</f>
        <v>Central &amp; South Delta</v>
      </c>
    </row>
    <row r="203" spans="1:18" x14ac:dyDescent="0.25">
      <c r="A203">
        <v>2025</v>
      </c>
      <c r="B203" t="s">
        <v>269</v>
      </c>
      <c r="C203">
        <v>3</v>
      </c>
      <c r="D203">
        <v>902</v>
      </c>
      <c r="E203" s="77">
        <v>45684</v>
      </c>
      <c r="F203">
        <v>7.7</v>
      </c>
      <c r="G203">
        <v>96</v>
      </c>
      <c r="H203" t="s">
        <v>270</v>
      </c>
      <c r="I203" t="s">
        <v>271</v>
      </c>
      <c r="J203">
        <v>2</v>
      </c>
      <c r="K203" t="s">
        <v>272</v>
      </c>
      <c r="L203">
        <v>8</v>
      </c>
      <c r="M203">
        <v>8</v>
      </c>
      <c r="N203">
        <v>8</v>
      </c>
      <c r="O203">
        <v>1</v>
      </c>
      <c r="P203" t="str">
        <f>VLOOKUP(Table3[[#This Row],[Station]],'Station-Crosswalk'!$A$1:$F$147,6,FALSE)</f>
        <v>South</v>
      </c>
      <c r="Q203" t="str">
        <f>IF(OR(Table3[[#This Row],[Station]]=809,Table3[[#This Row],[Station]]=812), "Y", "N")</f>
        <v>N</v>
      </c>
      <c r="R203" t="str">
        <f>VLOOKUP(Table3[[#This Row],[Station]],'Station-Crosswalk'!$A$1:$G$147,7,FALSE)</f>
        <v>Central &amp; South Delta</v>
      </c>
    </row>
    <row r="204" spans="1:18" x14ac:dyDescent="0.25">
      <c r="A204">
        <v>2025</v>
      </c>
      <c r="B204" t="s">
        <v>269</v>
      </c>
      <c r="C204">
        <v>3</v>
      </c>
      <c r="D204">
        <v>906</v>
      </c>
      <c r="E204" s="77">
        <v>45684</v>
      </c>
      <c r="F204">
        <v>5.6</v>
      </c>
      <c r="G204">
        <v>96</v>
      </c>
      <c r="H204" t="s">
        <v>270</v>
      </c>
      <c r="I204" t="s">
        <v>271</v>
      </c>
      <c r="J204">
        <v>3</v>
      </c>
      <c r="K204" t="s">
        <v>272</v>
      </c>
      <c r="L204">
        <v>7</v>
      </c>
      <c r="M204">
        <v>8</v>
      </c>
      <c r="N204">
        <v>7.3</v>
      </c>
      <c r="O204">
        <v>3</v>
      </c>
      <c r="P204" t="str">
        <f>VLOOKUP(Table3[[#This Row],[Station]],'Station-Crosswalk'!$A$1:$F$147,6,FALSE)</f>
        <v>South</v>
      </c>
      <c r="Q204" t="str">
        <f>IF(OR(Table3[[#This Row],[Station]]=809,Table3[[#This Row],[Station]]=812), "Y", "N")</f>
        <v>N</v>
      </c>
      <c r="R204" t="str">
        <f>VLOOKUP(Table3[[#This Row],[Station]],'Station-Crosswalk'!$A$1:$G$147,7,FALSE)</f>
        <v>Central &amp; South Delta</v>
      </c>
    </row>
    <row r="205" spans="1:18" x14ac:dyDescent="0.25">
      <c r="A205">
        <v>2025</v>
      </c>
      <c r="B205" t="s">
        <v>269</v>
      </c>
      <c r="C205">
        <v>3</v>
      </c>
      <c r="D205">
        <v>910</v>
      </c>
      <c r="E205" s="77">
        <v>45684</v>
      </c>
      <c r="F205">
        <v>4.5999999999999996</v>
      </c>
      <c r="G205">
        <v>147</v>
      </c>
      <c r="H205" t="s">
        <v>270</v>
      </c>
      <c r="I205" t="s">
        <v>271</v>
      </c>
      <c r="J205">
        <v>1</v>
      </c>
      <c r="K205" t="s">
        <v>272</v>
      </c>
      <c r="L205">
        <v>8</v>
      </c>
      <c r="M205">
        <v>8</v>
      </c>
      <c r="N205">
        <v>8</v>
      </c>
      <c r="O205">
        <v>0</v>
      </c>
      <c r="P205" t="str">
        <f>VLOOKUP(Table3[[#This Row],[Station]],'Station-Crosswalk'!$A$1:$F$147,6,FALSE)</f>
        <v>South</v>
      </c>
      <c r="Q205" t="str">
        <f>IF(OR(Table3[[#This Row],[Station]]=809,Table3[[#This Row],[Station]]=812), "Y", "N")</f>
        <v>N</v>
      </c>
      <c r="R205" t="str">
        <f>VLOOKUP(Table3[[#This Row],[Station]],'Station-Crosswalk'!$A$1:$G$147,7,FALSE)</f>
        <v>Central &amp; South Delta</v>
      </c>
    </row>
    <row r="206" spans="1:18" x14ac:dyDescent="0.25">
      <c r="A206">
        <v>2025</v>
      </c>
      <c r="B206" t="s">
        <v>269</v>
      </c>
      <c r="C206">
        <v>3</v>
      </c>
      <c r="D206">
        <v>912</v>
      </c>
      <c r="E206" s="77">
        <v>45684</v>
      </c>
      <c r="F206">
        <v>1.4</v>
      </c>
      <c r="G206">
        <v>200</v>
      </c>
      <c r="H206" t="s">
        <v>270</v>
      </c>
      <c r="I206" t="s">
        <v>273</v>
      </c>
      <c r="K206" t="s">
        <v>272</v>
      </c>
      <c r="P206" t="str">
        <f>VLOOKUP(Table3[[#This Row],[Station]],'Station-Crosswalk'!$A$1:$F$147,6,FALSE)</f>
        <v>South</v>
      </c>
      <c r="Q206" t="str">
        <f>IF(OR(Table3[[#This Row],[Station]]=809,Table3[[#This Row],[Station]]=812), "Y", "N")</f>
        <v>N</v>
      </c>
      <c r="R206" t="str">
        <f>VLOOKUP(Table3[[#This Row],[Station]],'Station-Crosswalk'!$A$1:$G$147,7,FALSE)</f>
        <v>Central &amp; South Delta</v>
      </c>
    </row>
    <row r="207" spans="1:18" x14ac:dyDescent="0.25">
      <c r="A207">
        <v>2025</v>
      </c>
      <c r="B207" t="s">
        <v>269</v>
      </c>
      <c r="C207">
        <v>3</v>
      </c>
      <c r="D207">
        <v>914</v>
      </c>
      <c r="E207" s="77">
        <v>45684</v>
      </c>
      <c r="F207">
        <v>10.1</v>
      </c>
      <c r="G207">
        <v>121</v>
      </c>
      <c r="H207" t="s">
        <v>270</v>
      </c>
      <c r="I207" t="s">
        <v>273</v>
      </c>
      <c r="K207" t="s">
        <v>272</v>
      </c>
      <c r="P207" t="str">
        <f>VLOOKUP(Table3[[#This Row],[Station]],'Station-Crosswalk'!$A$1:$F$147,6,FALSE)</f>
        <v>South</v>
      </c>
      <c r="Q207" t="str">
        <f>IF(OR(Table3[[#This Row],[Station]]=809,Table3[[#This Row],[Station]]=812), "Y", "N")</f>
        <v>N</v>
      </c>
      <c r="R207" t="str">
        <f>VLOOKUP(Table3[[#This Row],[Station]],'Station-Crosswalk'!$A$1:$G$147,7,FALSE)</f>
        <v>Central &amp; South Delta</v>
      </c>
    </row>
    <row r="208" spans="1:18" x14ac:dyDescent="0.25">
      <c r="A208">
        <v>2025</v>
      </c>
      <c r="B208" t="s">
        <v>269</v>
      </c>
      <c r="C208">
        <v>3</v>
      </c>
      <c r="D208">
        <v>915</v>
      </c>
      <c r="E208" s="77">
        <v>45684</v>
      </c>
      <c r="F208">
        <v>5.4</v>
      </c>
      <c r="G208">
        <v>70</v>
      </c>
      <c r="H208" t="s">
        <v>270</v>
      </c>
      <c r="I208" t="s">
        <v>273</v>
      </c>
      <c r="K208" t="s">
        <v>272</v>
      </c>
      <c r="P208" t="str">
        <f>VLOOKUP(Table3[[#This Row],[Station]],'Station-Crosswalk'!$A$1:$F$147,6,FALSE)</f>
        <v>South</v>
      </c>
      <c r="Q208" t="str">
        <f>IF(OR(Table3[[#This Row],[Station]]=809,Table3[[#This Row],[Station]]=812), "Y", "N")</f>
        <v>N</v>
      </c>
      <c r="R208" t="str">
        <f>VLOOKUP(Table3[[#This Row],[Station]],'Station-Crosswalk'!$A$1:$G$147,7,FALSE)</f>
        <v>Central &amp; South Delta</v>
      </c>
    </row>
    <row r="209" spans="1:18" x14ac:dyDescent="0.25">
      <c r="A209">
        <v>2025</v>
      </c>
      <c r="B209" t="s">
        <v>269</v>
      </c>
      <c r="C209">
        <v>3</v>
      </c>
      <c r="D209">
        <v>918</v>
      </c>
      <c r="E209" s="77">
        <v>45684</v>
      </c>
      <c r="F209">
        <v>11.6</v>
      </c>
      <c r="G209">
        <v>109</v>
      </c>
      <c r="H209" t="s">
        <v>270</v>
      </c>
      <c r="I209" t="s">
        <v>271</v>
      </c>
      <c r="J209">
        <v>2</v>
      </c>
      <c r="K209" t="s">
        <v>272</v>
      </c>
      <c r="L209">
        <v>8</v>
      </c>
      <c r="M209">
        <v>8</v>
      </c>
      <c r="N209">
        <v>8</v>
      </c>
      <c r="O209">
        <v>0</v>
      </c>
      <c r="P209" t="str">
        <f>VLOOKUP(Table3[[#This Row],[Station]],'Station-Crosswalk'!$A$1:$F$147,6,FALSE)</f>
        <v>South</v>
      </c>
      <c r="Q209" t="str">
        <f>IF(OR(Table3[[#This Row],[Station]]=809,Table3[[#This Row],[Station]]=812), "Y", "N")</f>
        <v>N</v>
      </c>
      <c r="R209" t="str">
        <f>VLOOKUP(Table3[[#This Row],[Station]],'Station-Crosswalk'!$A$1:$G$147,7,FALSE)</f>
        <v>Central &amp; South Delta</v>
      </c>
    </row>
    <row r="210" spans="1:18" x14ac:dyDescent="0.25">
      <c r="A210">
        <v>2025</v>
      </c>
      <c r="B210" t="s">
        <v>269</v>
      </c>
      <c r="C210">
        <v>3</v>
      </c>
      <c r="D210">
        <v>919</v>
      </c>
      <c r="E210" s="77">
        <v>45684</v>
      </c>
      <c r="F210">
        <v>3.5</v>
      </c>
      <c r="G210">
        <v>153</v>
      </c>
      <c r="H210" t="s">
        <v>270</v>
      </c>
      <c r="I210" t="s">
        <v>273</v>
      </c>
      <c r="K210" t="s">
        <v>272</v>
      </c>
      <c r="P210" t="str">
        <f>VLOOKUP(Table3[[#This Row],[Station]],'Station-Crosswalk'!$A$1:$F$147,6,FALSE)</f>
        <v>South</v>
      </c>
      <c r="Q210" t="str">
        <f>IF(OR(Table3[[#This Row],[Station]]=809,Table3[[#This Row],[Station]]=812), "Y", "N")</f>
        <v>N</v>
      </c>
      <c r="R210" t="str">
        <f>VLOOKUP(Table3[[#This Row],[Station]],'Station-Crosswalk'!$A$1:$G$147,7,FALSE)</f>
        <v>Central &amp; South Delta</v>
      </c>
    </row>
    <row r="211" spans="1:18" x14ac:dyDescent="0.25">
      <c r="A211">
        <v>2025</v>
      </c>
      <c r="B211" t="s">
        <v>269</v>
      </c>
      <c r="C211">
        <v>4</v>
      </c>
      <c r="D211">
        <v>306</v>
      </c>
      <c r="H211" t="s">
        <v>276</v>
      </c>
      <c r="P211" t="str">
        <f>VLOOKUP(Table3[[#This Row],[Station]],'Station-Crosswalk'!$A$1:$F$147,6,FALSE)</f>
        <v>Bay</v>
      </c>
      <c r="Q211" t="str">
        <f>IF(OR(Table3[[#This Row],[Station]]=809,Table3[[#This Row],[Station]]=812), "Y", "N")</f>
        <v>N</v>
      </c>
      <c r="R211" t="str">
        <f>VLOOKUP(Table3[[#This Row],[Station]],'Station-Crosswalk'!$A$1:$G$147,7,FALSE)</f>
        <v>San Pablo Bay</v>
      </c>
    </row>
    <row r="212" spans="1:18" x14ac:dyDescent="0.25">
      <c r="A212">
        <v>2025</v>
      </c>
      <c r="B212" t="s">
        <v>269</v>
      </c>
      <c r="C212">
        <v>4</v>
      </c>
      <c r="D212">
        <v>308</v>
      </c>
      <c r="H212" t="s">
        <v>276</v>
      </c>
      <c r="P212" t="str">
        <f>VLOOKUP(Table3[[#This Row],[Station]],'Station-Crosswalk'!$A$1:$F$147,6,FALSE)</f>
        <v>Bay</v>
      </c>
      <c r="Q212" t="str">
        <f>IF(OR(Table3[[#This Row],[Station]]=809,Table3[[#This Row],[Station]]=812), "Y", "N")</f>
        <v>N</v>
      </c>
      <c r="R212" t="str">
        <f>VLOOKUP(Table3[[#This Row],[Station]],'Station-Crosswalk'!$A$1:$G$147,7,FALSE)</f>
        <v>San Pablo Bay</v>
      </c>
    </row>
    <row r="213" spans="1:18" x14ac:dyDescent="0.25">
      <c r="A213">
        <v>2025</v>
      </c>
      <c r="B213" t="s">
        <v>269</v>
      </c>
      <c r="C213">
        <v>4</v>
      </c>
      <c r="D213">
        <v>311</v>
      </c>
      <c r="H213" t="s">
        <v>276</v>
      </c>
      <c r="P213" t="str">
        <f>VLOOKUP(Table3[[#This Row],[Station]],'Station-Crosswalk'!$A$1:$F$147,6,FALSE)</f>
        <v>Bay</v>
      </c>
      <c r="Q213" t="str">
        <f>IF(OR(Table3[[#This Row],[Station]]=809,Table3[[#This Row],[Station]]=812), "Y", "N")</f>
        <v>N</v>
      </c>
      <c r="R213" t="str">
        <f>VLOOKUP(Table3[[#This Row],[Station]],'Station-Crosswalk'!$A$1:$G$147,7,FALSE)</f>
        <v>San Pablo Bay</v>
      </c>
    </row>
    <row r="214" spans="1:18" x14ac:dyDescent="0.25">
      <c r="A214">
        <v>2025</v>
      </c>
      <c r="B214" t="s">
        <v>269</v>
      </c>
      <c r="C214">
        <v>4</v>
      </c>
      <c r="D214">
        <v>315</v>
      </c>
      <c r="H214" t="s">
        <v>276</v>
      </c>
      <c r="P214" t="str">
        <f>VLOOKUP(Table3[[#This Row],[Station]],'Station-Crosswalk'!$A$1:$F$147,6,FALSE)</f>
        <v>Bay</v>
      </c>
      <c r="Q214" t="str">
        <f>IF(OR(Table3[[#This Row],[Station]]=809,Table3[[#This Row],[Station]]=812), "Y", "N")</f>
        <v>N</v>
      </c>
      <c r="R214" t="str">
        <f>VLOOKUP(Table3[[#This Row],[Station]],'Station-Crosswalk'!$A$1:$G$147,7,FALSE)</f>
        <v>San Pablo Bay</v>
      </c>
    </row>
    <row r="215" spans="1:18" x14ac:dyDescent="0.25">
      <c r="A215">
        <v>2025</v>
      </c>
      <c r="B215" t="s">
        <v>269</v>
      </c>
      <c r="C215">
        <v>4</v>
      </c>
      <c r="D215">
        <v>322</v>
      </c>
      <c r="H215" t="s">
        <v>276</v>
      </c>
      <c r="P215" t="str">
        <f>VLOOKUP(Table3[[#This Row],[Station]],'Station-Crosswalk'!$A$1:$F$147,6,FALSE)</f>
        <v>Bay</v>
      </c>
      <c r="Q215" t="str">
        <f>IF(OR(Table3[[#This Row],[Station]]=809,Table3[[#This Row],[Station]]=812), "Y", "N")</f>
        <v>N</v>
      </c>
      <c r="R215" t="str">
        <f>VLOOKUP(Table3[[#This Row],[Station]],'Station-Crosswalk'!$A$1:$G$147,7,FALSE)</f>
        <v>San Pablo Bay</v>
      </c>
    </row>
    <row r="216" spans="1:18" x14ac:dyDescent="0.25">
      <c r="A216">
        <v>2025</v>
      </c>
      <c r="B216" t="s">
        <v>269</v>
      </c>
      <c r="C216">
        <v>4</v>
      </c>
      <c r="D216">
        <v>323</v>
      </c>
      <c r="H216" t="s">
        <v>276</v>
      </c>
      <c r="P216" t="str">
        <f>VLOOKUP(Table3[[#This Row],[Station]],'Station-Crosswalk'!$A$1:$F$147,6,FALSE)</f>
        <v>Bay</v>
      </c>
      <c r="Q216" t="str">
        <f>IF(OR(Table3[[#This Row],[Station]]=809,Table3[[#This Row],[Station]]=812), "Y", "N")</f>
        <v>N</v>
      </c>
      <c r="R216" t="str">
        <f>VLOOKUP(Table3[[#This Row],[Station]],'Station-Crosswalk'!$A$1:$G$147,7,FALSE)</f>
        <v>San Pablo Bay</v>
      </c>
    </row>
    <row r="217" spans="1:18" x14ac:dyDescent="0.25">
      <c r="A217">
        <v>2025</v>
      </c>
      <c r="B217" t="s">
        <v>269</v>
      </c>
      <c r="C217">
        <v>4</v>
      </c>
      <c r="D217">
        <v>327</v>
      </c>
      <c r="H217" t="s">
        <v>276</v>
      </c>
      <c r="P217" t="str">
        <f>VLOOKUP(Table3[[#This Row],[Station]],'Station-Crosswalk'!$A$1:$F$147,6,FALSE)</f>
        <v>Bay</v>
      </c>
      <c r="Q217" t="str">
        <f>IF(OR(Table3[[#This Row],[Station]]=809,Table3[[#This Row],[Station]]=812), "Y", "N")</f>
        <v>N</v>
      </c>
      <c r="R217" t="str">
        <f>VLOOKUP(Table3[[#This Row],[Station]],'Station-Crosswalk'!$A$1:$G$147,7,FALSE)</f>
        <v>San Pablo Bay</v>
      </c>
    </row>
    <row r="218" spans="1:18" x14ac:dyDescent="0.25">
      <c r="A218">
        <v>2025</v>
      </c>
      <c r="B218" t="s">
        <v>269</v>
      </c>
      <c r="C218">
        <v>4</v>
      </c>
      <c r="D218">
        <v>328</v>
      </c>
      <c r="H218" t="s">
        <v>276</v>
      </c>
      <c r="P218" t="str">
        <f>VLOOKUP(Table3[[#This Row],[Station]],'Station-Crosswalk'!$A$1:$F$147,6,FALSE)</f>
        <v>Bay</v>
      </c>
      <c r="Q218" t="str">
        <f>IF(OR(Table3[[#This Row],[Station]]=809,Table3[[#This Row],[Station]]=812), "Y", "N")</f>
        <v>N</v>
      </c>
      <c r="R218" t="str">
        <f>VLOOKUP(Table3[[#This Row],[Station]],'Station-Crosswalk'!$A$1:$G$147,7,FALSE)</f>
        <v>San Pablo Bay</v>
      </c>
    </row>
    <row r="219" spans="1:18" x14ac:dyDescent="0.25">
      <c r="A219">
        <v>2025</v>
      </c>
      <c r="B219" t="s">
        <v>269</v>
      </c>
      <c r="C219">
        <v>4</v>
      </c>
      <c r="D219">
        <v>329</v>
      </c>
      <c r="H219" t="s">
        <v>276</v>
      </c>
      <c r="P219" t="str">
        <f>VLOOKUP(Table3[[#This Row],[Station]],'Station-Crosswalk'!$A$1:$F$147,6,FALSE)</f>
        <v>Far West</v>
      </c>
      <c r="Q219" t="str">
        <f>IF(OR(Table3[[#This Row],[Station]]=809,Table3[[#This Row],[Station]]=812), "Y", "N")</f>
        <v>N</v>
      </c>
      <c r="R219" t="str">
        <f>VLOOKUP(Table3[[#This Row],[Station]],'Station-Crosswalk'!$A$1:$G$147,7,FALSE)</f>
        <v>San Pablo Bay</v>
      </c>
    </row>
    <row r="220" spans="1:18" x14ac:dyDescent="0.25">
      <c r="A220">
        <v>2025</v>
      </c>
      <c r="B220" t="s">
        <v>269</v>
      </c>
      <c r="C220">
        <v>4</v>
      </c>
      <c r="D220">
        <v>330</v>
      </c>
      <c r="H220" t="s">
        <v>276</v>
      </c>
      <c r="P220" t="str">
        <f>VLOOKUP(Table3[[#This Row],[Station]],'Station-Crosswalk'!$A$1:$F$147,6,FALSE)</f>
        <v>Bay</v>
      </c>
      <c r="Q220" t="str">
        <f>IF(OR(Table3[[#This Row],[Station]]=809,Table3[[#This Row],[Station]]=812), "Y", "N")</f>
        <v>N</v>
      </c>
      <c r="R220" t="str">
        <f>VLOOKUP(Table3[[#This Row],[Station]],'Station-Crosswalk'!$A$1:$G$147,7,FALSE)</f>
        <v>San Pablo Bay</v>
      </c>
    </row>
    <row r="221" spans="1:18" x14ac:dyDescent="0.25">
      <c r="A221">
        <v>2025</v>
      </c>
      <c r="B221" t="s">
        <v>269</v>
      </c>
      <c r="C221">
        <v>4</v>
      </c>
      <c r="D221">
        <v>335</v>
      </c>
      <c r="E221" s="77">
        <v>45698</v>
      </c>
      <c r="F221">
        <v>36.299999999999997</v>
      </c>
      <c r="G221">
        <v>20</v>
      </c>
      <c r="H221" t="s">
        <v>270</v>
      </c>
      <c r="I221" t="s">
        <v>271</v>
      </c>
      <c r="J221">
        <v>61</v>
      </c>
      <c r="K221" t="s">
        <v>272</v>
      </c>
      <c r="L221">
        <v>6</v>
      </c>
      <c r="M221">
        <v>9</v>
      </c>
      <c r="N221">
        <v>7.1</v>
      </c>
      <c r="O221">
        <v>52</v>
      </c>
      <c r="P221" t="str">
        <f>VLOOKUP(Table3[[#This Row],[Station]],'Station-Crosswalk'!$A$1:$F$147,6,FALSE)</f>
        <v>Far West</v>
      </c>
      <c r="Q221" t="str">
        <f>IF(OR(Table3[[#This Row],[Station]]=809,Table3[[#This Row],[Station]]=812), "Y", "N")</f>
        <v>N</v>
      </c>
      <c r="R221" t="str">
        <f>VLOOKUP(Table3[[#This Row],[Station]],'Station-Crosswalk'!$A$1:$G$147,7,FALSE)</f>
        <v>San Pablo Bay</v>
      </c>
    </row>
    <row r="222" spans="1:18" x14ac:dyDescent="0.25">
      <c r="A222">
        <v>2025</v>
      </c>
      <c r="B222" t="s">
        <v>269</v>
      </c>
      <c r="C222">
        <v>4</v>
      </c>
      <c r="D222">
        <v>336</v>
      </c>
      <c r="E222" s="77">
        <v>45698</v>
      </c>
      <c r="F222">
        <v>47.1</v>
      </c>
      <c r="G222">
        <v>17</v>
      </c>
      <c r="H222" t="s">
        <v>270</v>
      </c>
      <c r="I222" t="s">
        <v>271</v>
      </c>
      <c r="J222">
        <v>185</v>
      </c>
      <c r="K222" t="s">
        <v>272</v>
      </c>
      <c r="L222">
        <v>6</v>
      </c>
      <c r="M222">
        <v>12</v>
      </c>
      <c r="N222">
        <v>7.7</v>
      </c>
      <c r="O222">
        <v>45</v>
      </c>
      <c r="P222" t="str">
        <f>VLOOKUP(Table3[[#This Row],[Station]],'Station-Crosswalk'!$A$1:$F$147,6,FALSE)</f>
        <v>Far West</v>
      </c>
      <c r="Q222" t="str">
        <f>IF(OR(Table3[[#This Row],[Station]]=809,Table3[[#This Row],[Station]]=812), "Y", "N")</f>
        <v>N</v>
      </c>
      <c r="R222" t="str">
        <f>VLOOKUP(Table3[[#This Row],[Station]],'Station-Crosswalk'!$A$1:$G$147,7,FALSE)</f>
        <v>San Pablo Bay</v>
      </c>
    </row>
    <row r="223" spans="1:18" x14ac:dyDescent="0.25">
      <c r="A223">
        <v>2025</v>
      </c>
      <c r="B223" t="s">
        <v>269</v>
      </c>
      <c r="C223">
        <v>4</v>
      </c>
      <c r="D223">
        <v>338</v>
      </c>
      <c r="E223" s="77">
        <v>45699</v>
      </c>
      <c r="F223">
        <v>90.1</v>
      </c>
      <c r="G223">
        <v>12</v>
      </c>
      <c r="H223" t="s">
        <v>270</v>
      </c>
      <c r="I223" t="s">
        <v>271</v>
      </c>
      <c r="J223">
        <v>183</v>
      </c>
      <c r="K223" t="s">
        <v>272</v>
      </c>
      <c r="L223">
        <v>6</v>
      </c>
      <c r="M223">
        <v>15</v>
      </c>
      <c r="N223">
        <v>8</v>
      </c>
      <c r="O223">
        <v>32</v>
      </c>
      <c r="P223" t="str">
        <f>VLOOKUP(Table3[[#This Row],[Station]],'Station-Crosswalk'!$A$1:$F$147,6,FALSE)</f>
        <v>Far West</v>
      </c>
      <c r="Q223" t="str">
        <f>IF(OR(Table3[[#This Row],[Station]]=809,Table3[[#This Row],[Station]]=812), "Y", "N")</f>
        <v>N</v>
      </c>
      <c r="R223" t="str">
        <f>VLOOKUP(Table3[[#This Row],[Station]],'Station-Crosswalk'!$A$1:$G$147,7,FALSE)</f>
        <v>San Pablo Bay</v>
      </c>
    </row>
    <row r="224" spans="1:18" x14ac:dyDescent="0.25">
      <c r="A224">
        <v>2025</v>
      </c>
      <c r="B224" t="s">
        <v>269</v>
      </c>
      <c r="C224">
        <v>4</v>
      </c>
      <c r="D224">
        <v>340</v>
      </c>
      <c r="E224" s="77">
        <v>45699</v>
      </c>
      <c r="F224">
        <v>95.1</v>
      </c>
      <c r="G224">
        <v>12</v>
      </c>
      <c r="H224" t="s">
        <v>270</v>
      </c>
      <c r="I224" t="s">
        <v>271</v>
      </c>
      <c r="J224">
        <v>28</v>
      </c>
      <c r="K224" t="s">
        <v>272</v>
      </c>
      <c r="L224">
        <v>5</v>
      </c>
      <c r="M224">
        <v>11</v>
      </c>
      <c r="N224">
        <v>7.2</v>
      </c>
      <c r="O224">
        <v>23</v>
      </c>
      <c r="P224" t="str">
        <f>VLOOKUP(Table3[[#This Row],[Station]],'Station-Crosswalk'!$A$1:$F$147,6,FALSE)</f>
        <v>Far West</v>
      </c>
      <c r="Q224" t="str">
        <f>IF(OR(Table3[[#This Row],[Station]]=809,Table3[[#This Row],[Station]]=812), "Y", "N")</f>
        <v>N</v>
      </c>
      <c r="R224" t="str">
        <f>VLOOKUP(Table3[[#This Row],[Station]],'Station-Crosswalk'!$A$1:$G$147,7,FALSE)</f>
        <v>Napa River</v>
      </c>
    </row>
    <row r="225" spans="1:18" x14ac:dyDescent="0.25">
      <c r="A225">
        <v>2025</v>
      </c>
      <c r="B225" t="s">
        <v>269</v>
      </c>
      <c r="C225">
        <v>4</v>
      </c>
      <c r="D225">
        <v>342</v>
      </c>
      <c r="E225" s="77">
        <v>45699</v>
      </c>
      <c r="F225">
        <v>94.5</v>
      </c>
      <c r="G225">
        <v>10</v>
      </c>
      <c r="H225" t="s">
        <v>270</v>
      </c>
      <c r="I225" t="s">
        <v>271</v>
      </c>
      <c r="J225">
        <v>22</v>
      </c>
      <c r="K225" t="s">
        <v>272</v>
      </c>
      <c r="L225">
        <v>6</v>
      </c>
      <c r="M225">
        <v>10</v>
      </c>
      <c r="N225">
        <v>7.8</v>
      </c>
      <c r="O225">
        <v>12</v>
      </c>
      <c r="P225" t="str">
        <f>VLOOKUP(Table3[[#This Row],[Station]],'Station-Crosswalk'!$A$1:$F$147,6,FALSE)</f>
        <v>Far West</v>
      </c>
      <c r="Q225" t="str">
        <f>IF(OR(Table3[[#This Row],[Station]]=809,Table3[[#This Row],[Station]]=812), "Y", "N")</f>
        <v>N</v>
      </c>
      <c r="R225" t="str">
        <f>VLOOKUP(Table3[[#This Row],[Station]],'Station-Crosswalk'!$A$1:$G$147,7,FALSE)</f>
        <v>Napa River</v>
      </c>
    </row>
    <row r="226" spans="1:18" x14ac:dyDescent="0.25">
      <c r="A226">
        <v>2025</v>
      </c>
      <c r="B226" t="s">
        <v>269</v>
      </c>
      <c r="C226">
        <v>4</v>
      </c>
      <c r="D226">
        <v>343</v>
      </c>
      <c r="E226" s="77">
        <v>45699</v>
      </c>
      <c r="F226">
        <v>74.2</v>
      </c>
      <c r="G226">
        <v>18</v>
      </c>
      <c r="H226" t="s">
        <v>270</v>
      </c>
      <c r="I226" t="s">
        <v>271</v>
      </c>
      <c r="J226">
        <v>34</v>
      </c>
      <c r="K226" t="s">
        <v>272</v>
      </c>
      <c r="L226">
        <v>7</v>
      </c>
      <c r="M226">
        <v>16</v>
      </c>
      <c r="N226">
        <v>9.9</v>
      </c>
      <c r="O226">
        <v>7</v>
      </c>
      <c r="P226" t="str">
        <f>VLOOKUP(Table3[[#This Row],[Station]],'Station-Crosswalk'!$A$1:$F$147,6,FALSE)</f>
        <v>Far West</v>
      </c>
      <c r="Q226" t="str">
        <f>IF(OR(Table3[[#This Row],[Station]]=809,Table3[[#This Row],[Station]]=812), "Y", "N")</f>
        <v>N</v>
      </c>
      <c r="R226" t="str">
        <f>VLOOKUP(Table3[[#This Row],[Station]],'Station-Crosswalk'!$A$1:$G$147,7,FALSE)</f>
        <v>Napa River</v>
      </c>
    </row>
    <row r="227" spans="1:18" x14ac:dyDescent="0.25">
      <c r="A227">
        <v>2025</v>
      </c>
      <c r="B227" t="s">
        <v>269</v>
      </c>
      <c r="C227">
        <v>4</v>
      </c>
      <c r="D227">
        <v>344</v>
      </c>
      <c r="E227" s="77">
        <v>45699</v>
      </c>
      <c r="F227">
        <v>62.7</v>
      </c>
      <c r="G227">
        <v>15</v>
      </c>
      <c r="H227" t="s">
        <v>270</v>
      </c>
      <c r="I227" t="s">
        <v>271</v>
      </c>
      <c r="J227">
        <v>55</v>
      </c>
      <c r="K227" t="s">
        <v>272</v>
      </c>
      <c r="L227">
        <v>6</v>
      </c>
      <c r="M227">
        <v>16</v>
      </c>
      <c r="N227">
        <v>11</v>
      </c>
      <c r="O227">
        <v>1</v>
      </c>
      <c r="P227" t="str">
        <f>VLOOKUP(Table3[[#This Row],[Station]],'Station-Crosswalk'!$A$1:$F$147,6,FALSE)</f>
        <v>Far West</v>
      </c>
      <c r="Q227" t="str">
        <f>IF(OR(Table3[[#This Row],[Station]]=809,Table3[[#This Row],[Station]]=812), "Y", "N")</f>
        <v>N</v>
      </c>
      <c r="R227" t="str">
        <f>VLOOKUP(Table3[[#This Row],[Station]],'Station-Crosswalk'!$A$1:$G$147,7,FALSE)</f>
        <v>Napa River</v>
      </c>
    </row>
    <row r="228" spans="1:18" x14ac:dyDescent="0.25">
      <c r="A228">
        <v>2025</v>
      </c>
      <c r="B228" t="s">
        <v>269</v>
      </c>
      <c r="C228">
        <v>4</v>
      </c>
      <c r="D228">
        <v>345</v>
      </c>
      <c r="E228" s="77">
        <v>45699</v>
      </c>
      <c r="F228">
        <v>48.8</v>
      </c>
      <c r="G228">
        <v>18</v>
      </c>
      <c r="H228" t="s">
        <v>270</v>
      </c>
      <c r="I228" t="s">
        <v>271</v>
      </c>
      <c r="J228">
        <v>42</v>
      </c>
      <c r="K228" t="s">
        <v>272</v>
      </c>
      <c r="L228">
        <v>8</v>
      </c>
      <c r="M228">
        <v>16</v>
      </c>
      <c r="N228">
        <v>10.6</v>
      </c>
      <c r="O228">
        <v>3</v>
      </c>
      <c r="P228" t="str">
        <f>VLOOKUP(Table3[[#This Row],[Station]],'Station-Crosswalk'!$A$1:$F$147,6,FALSE)</f>
        <v>Bay</v>
      </c>
      <c r="Q228" t="str">
        <f>IF(OR(Table3[[#This Row],[Station]]=809,Table3[[#This Row],[Station]]=812), "Y", "N")</f>
        <v>N</v>
      </c>
      <c r="R228" t="str">
        <f>VLOOKUP(Table3[[#This Row],[Station]],'Station-Crosswalk'!$A$1:$G$147,7,FALSE)</f>
        <v>Napa River</v>
      </c>
    </row>
    <row r="229" spans="1:18" x14ac:dyDescent="0.25">
      <c r="A229">
        <v>2025</v>
      </c>
      <c r="B229" t="s">
        <v>269</v>
      </c>
      <c r="C229">
        <v>4</v>
      </c>
      <c r="D229">
        <v>346</v>
      </c>
      <c r="E229" s="77">
        <v>45699</v>
      </c>
      <c r="F229">
        <v>26.8</v>
      </c>
      <c r="G229">
        <v>24</v>
      </c>
      <c r="H229" t="s">
        <v>270</v>
      </c>
      <c r="I229" t="s">
        <v>271</v>
      </c>
      <c r="J229">
        <v>6</v>
      </c>
      <c r="K229" t="s">
        <v>272</v>
      </c>
      <c r="L229">
        <v>10</v>
      </c>
      <c r="M229">
        <v>13</v>
      </c>
      <c r="N229">
        <v>11.5</v>
      </c>
      <c r="O229">
        <v>0</v>
      </c>
      <c r="P229" t="str">
        <f>VLOOKUP(Table3[[#This Row],[Station]],'Station-Crosswalk'!$A$1:$F$147,6,FALSE)</f>
        <v>Far West</v>
      </c>
      <c r="Q229" t="str">
        <f>IF(OR(Table3[[#This Row],[Station]]=809,Table3[[#This Row],[Station]]=812), "Y", "N")</f>
        <v>N</v>
      </c>
      <c r="R229" t="str">
        <f>VLOOKUP(Table3[[#This Row],[Station]],'Station-Crosswalk'!$A$1:$G$147,7,FALSE)</f>
        <v>Napa River</v>
      </c>
    </row>
    <row r="230" spans="1:18" x14ac:dyDescent="0.25">
      <c r="A230">
        <v>2025</v>
      </c>
      <c r="B230" t="s">
        <v>269</v>
      </c>
      <c r="C230">
        <v>4</v>
      </c>
      <c r="D230">
        <v>347</v>
      </c>
      <c r="E230" s="77">
        <v>45699</v>
      </c>
      <c r="F230">
        <v>23.1</v>
      </c>
      <c r="G230">
        <v>28</v>
      </c>
      <c r="H230" t="s">
        <v>270</v>
      </c>
      <c r="I230" t="s">
        <v>271</v>
      </c>
      <c r="J230">
        <v>1</v>
      </c>
      <c r="K230" t="s">
        <v>272</v>
      </c>
      <c r="L230">
        <v>14</v>
      </c>
      <c r="M230">
        <v>14</v>
      </c>
      <c r="N230">
        <v>14</v>
      </c>
      <c r="O230">
        <v>0</v>
      </c>
      <c r="P230" t="str">
        <f>VLOOKUP(Table3[[#This Row],[Station]],'Station-Crosswalk'!$A$1:$F$147,6,FALSE)</f>
        <v>Far West</v>
      </c>
      <c r="Q230" t="str">
        <f>IF(OR(Table3[[#This Row],[Station]]=809,Table3[[#This Row],[Station]]=812), "Y", "N")</f>
        <v>N</v>
      </c>
      <c r="R230" t="str">
        <f>VLOOKUP(Table3[[#This Row],[Station]],'Station-Crosswalk'!$A$1:$G$147,7,FALSE)</f>
        <v>Napa River</v>
      </c>
    </row>
    <row r="231" spans="1:18" x14ac:dyDescent="0.25">
      <c r="A231">
        <v>2025</v>
      </c>
      <c r="B231" t="s">
        <v>269</v>
      </c>
      <c r="C231">
        <v>4</v>
      </c>
      <c r="D231">
        <v>348</v>
      </c>
      <c r="E231" s="77">
        <v>45699</v>
      </c>
      <c r="F231">
        <v>19.899999999999999</v>
      </c>
      <c r="G231">
        <v>33</v>
      </c>
      <c r="H231" t="s">
        <v>270</v>
      </c>
      <c r="I231" t="s">
        <v>271</v>
      </c>
      <c r="J231">
        <v>1</v>
      </c>
      <c r="K231" t="s">
        <v>272</v>
      </c>
      <c r="L231">
        <v>10</v>
      </c>
      <c r="M231">
        <v>10</v>
      </c>
      <c r="N231">
        <v>10</v>
      </c>
      <c r="O231">
        <v>0</v>
      </c>
      <c r="P231" t="str">
        <f>VLOOKUP(Table3[[#This Row],[Station]],'Station-Crosswalk'!$A$1:$F$147,6,FALSE)</f>
        <v>Far West</v>
      </c>
      <c r="Q231" t="str">
        <f>IF(OR(Table3[[#This Row],[Station]]=809,Table3[[#This Row],[Station]]=812), "Y", "N")</f>
        <v>N</v>
      </c>
      <c r="R231" t="str">
        <f>VLOOKUP(Table3[[#This Row],[Station]],'Station-Crosswalk'!$A$1:$G$147,7,FALSE)</f>
        <v>Napa River</v>
      </c>
    </row>
    <row r="232" spans="1:18" x14ac:dyDescent="0.25">
      <c r="A232">
        <v>2025</v>
      </c>
      <c r="B232" t="s">
        <v>269</v>
      </c>
      <c r="C232">
        <v>4</v>
      </c>
      <c r="D232">
        <v>349</v>
      </c>
      <c r="E232" s="77">
        <v>45699</v>
      </c>
      <c r="F232">
        <v>19.8</v>
      </c>
      <c r="G232">
        <v>27</v>
      </c>
      <c r="H232" t="s">
        <v>270</v>
      </c>
      <c r="I232" t="s">
        <v>273</v>
      </c>
      <c r="K232" t="s">
        <v>272</v>
      </c>
      <c r="P232" t="str">
        <f>VLOOKUP(Table3[[#This Row],[Station]],'Station-Crosswalk'!$A$1:$F$147,6,FALSE)</f>
        <v>Far West</v>
      </c>
      <c r="Q232" t="str">
        <f>IF(OR(Table3[[#This Row],[Station]]=809,Table3[[#This Row],[Station]]=812), "Y", "N")</f>
        <v>N</v>
      </c>
      <c r="R232" t="str">
        <f>VLOOKUP(Table3[[#This Row],[Station]],'Station-Crosswalk'!$A$1:$G$147,7,FALSE)</f>
        <v>Napa River</v>
      </c>
    </row>
    <row r="233" spans="1:18" x14ac:dyDescent="0.25">
      <c r="A233">
        <v>2025</v>
      </c>
      <c r="B233" t="s">
        <v>269</v>
      </c>
      <c r="C233">
        <v>4</v>
      </c>
      <c r="D233">
        <v>401</v>
      </c>
      <c r="E233" s="77">
        <v>45699</v>
      </c>
      <c r="F233">
        <v>83</v>
      </c>
      <c r="G233">
        <v>16</v>
      </c>
      <c r="H233" t="s">
        <v>270</v>
      </c>
      <c r="I233" t="s">
        <v>271</v>
      </c>
      <c r="J233">
        <v>15</v>
      </c>
      <c r="K233" t="s">
        <v>272</v>
      </c>
      <c r="L233">
        <v>5</v>
      </c>
      <c r="M233">
        <v>8</v>
      </c>
      <c r="N233">
        <v>6.5</v>
      </c>
      <c r="O233">
        <v>13</v>
      </c>
      <c r="P233" t="str">
        <f>VLOOKUP(Table3[[#This Row],[Station]],'Station-Crosswalk'!$A$1:$F$147,6,FALSE)</f>
        <v>Far West</v>
      </c>
      <c r="Q233" t="str">
        <f>IF(OR(Table3[[#This Row],[Station]]=809,Table3[[#This Row],[Station]]=812), "Y", "N")</f>
        <v>N</v>
      </c>
      <c r="R233" t="str">
        <f>VLOOKUP(Table3[[#This Row],[Station]],'Station-Crosswalk'!$A$1:$G$147,7,FALSE)</f>
        <v>Carquinez Strait</v>
      </c>
    </row>
    <row r="234" spans="1:18" x14ac:dyDescent="0.25">
      <c r="A234">
        <v>2025</v>
      </c>
      <c r="B234" t="s">
        <v>269</v>
      </c>
      <c r="C234">
        <v>4</v>
      </c>
      <c r="D234">
        <v>404</v>
      </c>
      <c r="E234" s="77">
        <v>45698</v>
      </c>
      <c r="F234">
        <v>38.9</v>
      </c>
      <c r="G234">
        <v>17</v>
      </c>
      <c r="H234" t="s">
        <v>270</v>
      </c>
      <c r="I234" t="s">
        <v>271</v>
      </c>
      <c r="J234">
        <v>166</v>
      </c>
      <c r="K234" t="s">
        <v>272</v>
      </c>
      <c r="L234">
        <v>6</v>
      </c>
      <c r="M234">
        <v>13</v>
      </c>
      <c r="N234">
        <v>7.7</v>
      </c>
      <c r="O234">
        <v>41</v>
      </c>
      <c r="P234" t="str">
        <f>VLOOKUP(Table3[[#This Row],[Station]],'Station-Crosswalk'!$A$1:$F$147,6,FALSE)</f>
        <v>Far West</v>
      </c>
      <c r="Q234" t="str">
        <f>IF(OR(Table3[[#This Row],[Station]]=809,Table3[[#This Row],[Station]]=812), "Y", "N")</f>
        <v>N</v>
      </c>
      <c r="R234" t="str">
        <f>VLOOKUP(Table3[[#This Row],[Station]],'Station-Crosswalk'!$A$1:$G$147,7,FALSE)</f>
        <v>Carquinez Strait</v>
      </c>
    </row>
    <row r="235" spans="1:18" x14ac:dyDescent="0.25">
      <c r="A235">
        <v>2025</v>
      </c>
      <c r="B235" t="s">
        <v>269</v>
      </c>
      <c r="C235">
        <v>4</v>
      </c>
      <c r="D235">
        <v>405</v>
      </c>
      <c r="E235" s="77">
        <v>45698</v>
      </c>
      <c r="F235">
        <v>57.2</v>
      </c>
      <c r="G235">
        <v>13</v>
      </c>
      <c r="H235" t="s">
        <v>270</v>
      </c>
      <c r="I235" t="s">
        <v>271</v>
      </c>
      <c r="J235">
        <v>45</v>
      </c>
      <c r="K235" t="s">
        <v>272</v>
      </c>
      <c r="L235">
        <v>6</v>
      </c>
      <c r="M235">
        <v>10</v>
      </c>
      <c r="N235">
        <v>7.3</v>
      </c>
      <c r="O235">
        <v>34</v>
      </c>
      <c r="P235" t="str">
        <f>VLOOKUP(Table3[[#This Row],[Station]],'Station-Crosswalk'!$A$1:$F$147,6,FALSE)</f>
        <v>Far West</v>
      </c>
      <c r="Q235" t="str">
        <f>IF(OR(Table3[[#This Row],[Station]]=809,Table3[[#This Row],[Station]]=812), "Y", "N")</f>
        <v>N</v>
      </c>
      <c r="R235" t="str">
        <f>VLOOKUP(Table3[[#This Row],[Station]],'Station-Crosswalk'!$A$1:$G$147,7,FALSE)</f>
        <v>Carquinez Strait</v>
      </c>
    </row>
    <row r="236" spans="1:18" x14ac:dyDescent="0.25">
      <c r="A236">
        <v>2025</v>
      </c>
      <c r="B236" t="s">
        <v>269</v>
      </c>
      <c r="C236">
        <v>4</v>
      </c>
      <c r="D236">
        <v>411</v>
      </c>
      <c r="H236" t="s">
        <v>280</v>
      </c>
      <c r="K236" t="s">
        <v>277</v>
      </c>
      <c r="P236" t="str">
        <f>VLOOKUP(Table3[[#This Row],[Station]],'Station-Crosswalk'!$A$1:$F$147,6,FALSE)</f>
        <v>Far West</v>
      </c>
      <c r="Q236" t="str">
        <f>IF(OR(Table3[[#This Row],[Station]]=809,Table3[[#This Row],[Station]]=812), "Y", "N")</f>
        <v>N</v>
      </c>
      <c r="R236" t="str">
        <f>VLOOKUP(Table3[[#This Row],[Station]],'Station-Crosswalk'!$A$1:$G$147,7,FALSE)</f>
        <v>Suisun Bay &amp; Marsh</v>
      </c>
    </row>
    <row r="237" spans="1:18" x14ac:dyDescent="0.25">
      <c r="A237">
        <v>2025</v>
      </c>
      <c r="B237" t="s">
        <v>269</v>
      </c>
      <c r="C237">
        <v>4</v>
      </c>
      <c r="D237">
        <v>418</v>
      </c>
      <c r="H237" t="s">
        <v>280</v>
      </c>
      <c r="K237" t="s">
        <v>277</v>
      </c>
      <c r="P237" t="str">
        <f>VLOOKUP(Table3[[#This Row],[Station]],'Station-Crosswalk'!$A$1:$F$147,6,FALSE)</f>
        <v>Far West</v>
      </c>
      <c r="Q237" t="str">
        <f>IF(OR(Table3[[#This Row],[Station]]=809,Table3[[#This Row],[Station]]=812), "Y", "N")</f>
        <v>N</v>
      </c>
      <c r="R237" t="str">
        <f>VLOOKUP(Table3[[#This Row],[Station]],'Station-Crosswalk'!$A$1:$G$147,7,FALSE)</f>
        <v>Suisun Bay &amp; Marsh</v>
      </c>
    </row>
    <row r="238" spans="1:18" x14ac:dyDescent="0.25">
      <c r="A238">
        <v>2025</v>
      </c>
      <c r="B238" t="s">
        <v>269</v>
      </c>
      <c r="C238">
        <v>4</v>
      </c>
      <c r="D238">
        <v>501</v>
      </c>
      <c r="E238" s="77">
        <v>45700</v>
      </c>
      <c r="F238">
        <v>73.400000000000006</v>
      </c>
      <c r="G238">
        <v>22</v>
      </c>
      <c r="H238" t="s">
        <v>270</v>
      </c>
      <c r="I238" t="s">
        <v>271</v>
      </c>
      <c r="J238">
        <v>2</v>
      </c>
      <c r="K238" t="s">
        <v>272</v>
      </c>
      <c r="L238">
        <v>6</v>
      </c>
      <c r="M238">
        <v>8</v>
      </c>
      <c r="N238">
        <v>7</v>
      </c>
      <c r="O238">
        <v>0</v>
      </c>
      <c r="P238" t="str">
        <f>VLOOKUP(Table3[[#This Row],[Station]],'Station-Crosswalk'!$A$1:$F$147,6,FALSE)</f>
        <v>West</v>
      </c>
      <c r="Q238" t="str">
        <f>IF(OR(Table3[[#This Row],[Station]]=809,Table3[[#This Row],[Station]]=812), "Y", "N")</f>
        <v>N</v>
      </c>
      <c r="R238" t="str">
        <f>VLOOKUP(Table3[[#This Row],[Station]],'Station-Crosswalk'!$A$1:$G$147,7,FALSE)</f>
        <v>Suisun Bay &amp; Marsh</v>
      </c>
    </row>
    <row r="239" spans="1:18" x14ac:dyDescent="0.25">
      <c r="A239">
        <v>2025</v>
      </c>
      <c r="B239" t="s">
        <v>269</v>
      </c>
      <c r="C239">
        <v>4</v>
      </c>
      <c r="D239">
        <v>504</v>
      </c>
      <c r="E239" s="77">
        <v>45700</v>
      </c>
      <c r="F239">
        <v>52.8</v>
      </c>
      <c r="G239">
        <v>24</v>
      </c>
      <c r="H239" t="s">
        <v>270</v>
      </c>
      <c r="I239" t="s">
        <v>271</v>
      </c>
      <c r="J239">
        <v>3</v>
      </c>
      <c r="K239" t="s">
        <v>272</v>
      </c>
      <c r="L239">
        <v>6</v>
      </c>
      <c r="M239">
        <v>6</v>
      </c>
      <c r="N239">
        <v>6</v>
      </c>
      <c r="O239">
        <v>0</v>
      </c>
      <c r="P239" t="str">
        <f>VLOOKUP(Table3[[#This Row],[Station]],'Station-Crosswalk'!$A$1:$F$147,6,FALSE)</f>
        <v>West</v>
      </c>
      <c r="Q239" t="str">
        <f>IF(OR(Table3[[#This Row],[Station]]=809,Table3[[#This Row],[Station]]=812), "Y", "N")</f>
        <v>N</v>
      </c>
      <c r="R239" t="str">
        <f>VLOOKUP(Table3[[#This Row],[Station]],'Station-Crosswalk'!$A$1:$G$147,7,FALSE)</f>
        <v>Suisun Bay &amp; Marsh</v>
      </c>
    </row>
    <row r="240" spans="1:18" x14ac:dyDescent="0.25">
      <c r="A240">
        <v>2025</v>
      </c>
      <c r="B240" t="s">
        <v>269</v>
      </c>
      <c r="C240">
        <v>4</v>
      </c>
      <c r="D240">
        <v>508</v>
      </c>
      <c r="E240" s="77">
        <v>45700</v>
      </c>
      <c r="F240">
        <v>80.2</v>
      </c>
      <c r="G240">
        <v>20</v>
      </c>
      <c r="H240" t="s">
        <v>270</v>
      </c>
      <c r="I240" t="s">
        <v>271</v>
      </c>
      <c r="J240">
        <v>3</v>
      </c>
      <c r="K240" t="s">
        <v>272</v>
      </c>
      <c r="L240">
        <v>6</v>
      </c>
      <c r="M240">
        <v>6</v>
      </c>
      <c r="N240">
        <v>6</v>
      </c>
      <c r="O240">
        <v>2</v>
      </c>
      <c r="P240" t="str">
        <f>VLOOKUP(Table3[[#This Row],[Station]],'Station-Crosswalk'!$A$1:$F$147,6,FALSE)</f>
        <v>West</v>
      </c>
      <c r="Q240" t="str">
        <f>IF(OR(Table3[[#This Row],[Station]]=809,Table3[[#This Row],[Station]]=812), "Y", "N")</f>
        <v>N</v>
      </c>
      <c r="R240" t="str">
        <f>VLOOKUP(Table3[[#This Row],[Station]],'Station-Crosswalk'!$A$1:$G$147,7,FALSE)</f>
        <v>Confluence</v>
      </c>
    </row>
    <row r="241" spans="1:18" x14ac:dyDescent="0.25">
      <c r="A241">
        <v>2025</v>
      </c>
      <c r="B241" t="s">
        <v>269</v>
      </c>
      <c r="C241">
        <v>4</v>
      </c>
      <c r="D241">
        <v>513</v>
      </c>
      <c r="E241" s="77">
        <v>45699</v>
      </c>
      <c r="F241">
        <v>70</v>
      </c>
      <c r="G241">
        <v>16</v>
      </c>
      <c r="H241" t="s">
        <v>270</v>
      </c>
      <c r="I241" t="s">
        <v>271</v>
      </c>
      <c r="J241">
        <v>1</v>
      </c>
      <c r="K241" t="s">
        <v>272</v>
      </c>
      <c r="L241">
        <v>6</v>
      </c>
      <c r="M241">
        <v>6</v>
      </c>
      <c r="N241">
        <v>6</v>
      </c>
      <c r="O241">
        <v>1</v>
      </c>
      <c r="P241" t="str">
        <f>VLOOKUP(Table3[[#This Row],[Station]],'Station-Crosswalk'!$A$1:$F$147,6,FALSE)</f>
        <v>West</v>
      </c>
      <c r="Q241" t="str">
        <f>IF(OR(Table3[[#This Row],[Station]]=809,Table3[[#This Row],[Station]]=812), "Y", "N")</f>
        <v>N</v>
      </c>
      <c r="R241" t="str">
        <f>VLOOKUP(Table3[[#This Row],[Station]],'Station-Crosswalk'!$A$1:$G$147,7,FALSE)</f>
        <v>Confluence</v>
      </c>
    </row>
    <row r="242" spans="1:18" x14ac:dyDescent="0.25">
      <c r="A242">
        <v>2025</v>
      </c>
      <c r="B242" t="s">
        <v>269</v>
      </c>
      <c r="C242">
        <v>4</v>
      </c>
      <c r="D242">
        <v>519</v>
      </c>
      <c r="E242" s="77">
        <v>45700</v>
      </c>
      <c r="F242">
        <v>81.900000000000006</v>
      </c>
      <c r="G242">
        <v>18</v>
      </c>
      <c r="H242" t="s">
        <v>270</v>
      </c>
      <c r="I242" t="s">
        <v>271</v>
      </c>
      <c r="J242">
        <v>3</v>
      </c>
      <c r="K242" t="s">
        <v>272</v>
      </c>
      <c r="L242">
        <v>5</v>
      </c>
      <c r="M242">
        <v>7</v>
      </c>
      <c r="N242">
        <v>6.3</v>
      </c>
      <c r="O242">
        <v>1</v>
      </c>
      <c r="P242" t="str">
        <f>VLOOKUP(Table3[[#This Row],[Station]],'Station-Crosswalk'!$A$1:$F$147,6,FALSE)</f>
        <v>West</v>
      </c>
      <c r="Q242" t="str">
        <f>IF(OR(Table3[[#This Row],[Station]]=809,Table3[[#This Row],[Station]]=812), "Y", "N")</f>
        <v>N</v>
      </c>
      <c r="R242" t="str">
        <f>VLOOKUP(Table3[[#This Row],[Station]],'Station-Crosswalk'!$A$1:$G$147,7,FALSE)</f>
        <v>Suisun Bay &amp; Marsh</v>
      </c>
    </row>
    <row r="243" spans="1:18" x14ac:dyDescent="0.25">
      <c r="A243">
        <v>2025</v>
      </c>
      <c r="B243" t="s">
        <v>269</v>
      </c>
      <c r="C243">
        <v>4</v>
      </c>
      <c r="D243">
        <v>520</v>
      </c>
      <c r="E243" s="77">
        <v>45699</v>
      </c>
      <c r="F243">
        <v>61.6</v>
      </c>
      <c r="G243">
        <v>16</v>
      </c>
      <c r="H243" t="s">
        <v>270</v>
      </c>
      <c r="I243" t="s">
        <v>271</v>
      </c>
      <c r="J243">
        <v>2</v>
      </c>
      <c r="K243" t="s">
        <v>272</v>
      </c>
      <c r="L243">
        <v>7</v>
      </c>
      <c r="M243">
        <v>7</v>
      </c>
      <c r="N243">
        <v>7</v>
      </c>
      <c r="O243">
        <v>1</v>
      </c>
      <c r="P243" t="str">
        <f>VLOOKUP(Table3[[#This Row],[Station]],'Station-Crosswalk'!$A$1:$F$147,6,FALSE)</f>
        <v>West</v>
      </c>
      <c r="Q243" t="str">
        <f>IF(OR(Table3[[#This Row],[Station]]=809,Table3[[#This Row],[Station]]=812), "Y", "N")</f>
        <v>N</v>
      </c>
      <c r="R243" t="str">
        <f>VLOOKUP(Table3[[#This Row],[Station]],'Station-Crosswalk'!$A$1:$G$147,7,FALSE)</f>
        <v>Confluence</v>
      </c>
    </row>
    <row r="244" spans="1:18" x14ac:dyDescent="0.25">
      <c r="A244">
        <v>2025</v>
      </c>
      <c r="B244" t="s">
        <v>269</v>
      </c>
      <c r="C244">
        <v>4</v>
      </c>
      <c r="D244">
        <v>602</v>
      </c>
      <c r="E244" s="77">
        <v>45700</v>
      </c>
      <c r="F244">
        <v>91.4</v>
      </c>
      <c r="G244">
        <v>20</v>
      </c>
      <c r="H244" t="s">
        <v>270</v>
      </c>
      <c r="I244" t="s">
        <v>271</v>
      </c>
      <c r="J244">
        <v>3</v>
      </c>
      <c r="K244" t="s">
        <v>272</v>
      </c>
      <c r="L244">
        <v>5</v>
      </c>
      <c r="M244">
        <v>6</v>
      </c>
      <c r="N244">
        <v>5.3</v>
      </c>
      <c r="O244">
        <v>2</v>
      </c>
      <c r="P244" t="str">
        <f>VLOOKUP(Table3[[#This Row],[Station]],'Station-Crosswalk'!$A$1:$F$147,6,FALSE)</f>
        <v>West</v>
      </c>
      <c r="Q244" t="str">
        <f>IF(OR(Table3[[#This Row],[Station]]=809,Table3[[#This Row],[Station]]=812), "Y", "N")</f>
        <v>N</v>
      </c>
      <c r="R244" t="str">
        <f>VLOOKUP(Table3[[#This Row],[Station]],'Station-Crosswalk'!$A$1:$G$147,7,FALSE)</f>
        <v>Suisun Bay &amp; Marsh</v>
      </c>
    </row>
    <row r="245" spans="1:18" x14ac:dyDescent="0.25">
      <c r="A245">
        <v>2025</v>
      </c>
      <c r="B245" t="s">
        <v>269</v>
      </c>
      <c r="C245">
        <v>4</v>
      </c>
      <c r="D245">
        <v>606</v>
      </c>
      <c r="E245" s="77">
        <v>45700</v>
      </c>
      <c r="F245">
        <v>75.599999999999994</v>
      </c>
      <c r="G245">
        <v>21</v>
      </c>
      <c r="H245" t="s">
        <v>270</v>
      </c>
      <c r="I245" t="s">
        <v>271</v>
      </c>
      <c r="J245">
        <v>1</v>
      </c>
      <c r="K245" t="s">
        <v>272</v>
      </c>
      <c r="L245">
        <v>6</v>
      </c>
      <c r="M245">
        <v>6</v>
      </c>
      <c r="N245">
        <v>6</v>
      </c>
      <c r="O245">
        <v>1</v>
      </c>
      <c r="P245" t="str">
        <f>VLOOKUP(Table3[[#This Row],[Station]],'Station-Crosswalk'!$A$1:$F$147,6,FALSE)</f>
        <v>West</v>
      </c>
      <c r="Q245" t="str">
        <f>IF(OR(Table3[[#This Row],[Station]]=809,Table3[[#This Row],[Station]]=812), "Y", "N")</f>
        <v>N</v>
      </c>
      <c r="R245" t="str">
        <f>VLOOKUP(Table3[[#This Row],[Station]],'Station-Crosswalk'!$A$1:$G$147,7,FALSE)</f>
        <v>Suisun Bay &amp; Marsh</v>
      </c>
    </row>
    <row r="246" spans="1:18" x14ac:dyDescent="0.25">
      <c r="A246">
        <v>2025</v>
      </c>
      <c r="B246" t="s">
        <v>269</v>
      </c>
      <c r="C246">
        <v>4</v>
      </c>
      <c r="D246">
        <v>609</v>
      </c>
      <c r="E246" s="77">
        <v>45700</v>
      </c>
      <c r="F246">
        <v>104</v>
      </c>
      <c r="G246">
        <v>17</v>
      </c>
      <c r="H246" t="s">
        <v>270</v>
      </c>
      <c r="I246" t="s">
        <v>273</v>
      </c>
      <c r="K246" t="s">
        <v>272</v>
      </c>
      <c r="P246" t="str">
        <f>VLOOKUP(Table3[[#This Row],[Station]],'Station-Crosswalk'!$A$1:$F$147,6,FALSE)</f>
        <v>West</v>
      </c>
      <c r="Q246" t="str">
        <f>IF(OR(Table3[[#This Row],[Station]]=809,Table3[[#This Row],[Station]]=812), "Y", "N")</f>
        <v>N</v>
      </c>
      <c r="R246" t="str">
        <f>VLOOKUP(Table3[[#This Row],[Station]],'Station-Crosswalk'!$A$1:$G$147,7,FALSE)</f>
        <v>Suisun Bay &amp; Marsh</v>
      </c>
    </row>
    <row r="247" spans="1:18" x14ac:dyDescent="0.25">
      <c r="A247">
        <v>2025</v>
      </c>
      <c r="B247" t="s">
        <v>269</v>
      </c>
      <c r="C247">
        <v>4</v>
      </c>
      <c r="D247">
        <v>610</v>
      </c>
      <c r="E247" s="77">
        <v>45700</v>
      </c>
      <c r="F247">
        <v>104.2</v>
      </c>
      <c r="G247">
        <v>19</v>
      </c>
      <c r="H247" t="s">
        <v>270</v>
      </c>
      <c r="I247" t="s">
        <v>271</v>
      </c>
      <c r="J247">
        <v>1</v>
      </c>
      <c r="K247" t="s">
        <v>272</v>
      </c>
      <c r="L247">
        <v>6</v>
      </c>
      <c r="M247">
        <v>6</v>
      </c>
      <c r="N247">
        <v>6</v>
      </c>
      <c r="O247">
        <v>1</v>
      </c>
      <c r="P247" t="str">
        <f>VLOOKUP(Table3[[#This Row],[Station]],'Station-Crosswalk'!$A$1:$F$147,6,FALSE)</f>
        <v>West</v>
      </c>
      <c r="Q247" t="str">
        <f>IF(OR(Table3[[#This Row],[Station]]=809,Table3[[#This Row],[Station]]=812), "Y", "N")</f>
        <v>N</v>
      </c>
      <c r="R247" t="str">
        <f>VLOOKUP(Table3[[#This Row],[Station]],'Station-Crosswalk'!$A$1:$G$147,7,FALSE)</f>
        <v>Suisun Bay &amp; Marsh</v>
      </c>
    </row>
    <row r="248" spans="1:18" x14ac:dyDescent="0.25">
      <c r="A248">
        <v>2025</v>
      </c>
      <c r="B248" t="s">
        <v>269</v>
      </c>
      <c r="C248">
        <v>4</v>
      </c>
      <c r="D248">
        <v>703</v>
      </c>
      <c r="E248" s="77">
        <v>45699</v>
      </c>
      <c r="F248">
        <v>68.8</v>
      </c>
      <c r="G248">
        <v>13</v>
      </c>
      <c r="H248" t="s">
        <v>270</v>
      </c>
      <c r="I248" t="s">
        <v>273</v>
      </c>
      <c r="K248" t="s">
        <v>272</v>
      </c>
      <c r="P248" t="str">
        <f>VLOOKUP(Table3[[#This Row],[Station]],'Station-Crosswalk'!$A$1:$F$147,6,FALSE)</f>
        <v>West</v>
      </c>
      <c r="Q248" t="str">
        <f>IF(OR(Table3[[#This Row],[Station]]=809,Table3[[#This Row],[Station]]=812), "Y", "N")</f>
        <v>N</v>
      </c>
      <c r="R248" t="str">
        <f>VLOOKUP(Table3[[#This Row],[Station]],'Station-Crosswalk'!$A$1:$G$147,7,FALSE)</f>
        <v>Sac. River System</v>
      </c>
    </row>
    <row r="249" spans="1:18" x14ac:dyDescent="0.25">
      <c r="A249">
        <v>2025</v>
      </c>
      <c r="B249" t="s">
        <v>269</v>
      </c>
      <c r="C249">
        <v>4</v>
      </c>
      <c r="D249">
        <v>704</v>
      </c>
      <c r="E249" s="77">
        <v>45699</v>
      </c>
      <c r="F249">
        <v>11.1</v>
      </c>
      <c r="G249">
        <v>10</v>
      </c>
      <c r="H249" t="s">
        <v>270</v>
      </c>
      <c r="I249" t="s">
        <v>271</v>
      </c>
      <c r="J249">
        <v>2</v>
      </c>
      <c r="K249" t="s">
        <v>272</v>
      </c>
      <c r="L249">
        <v>6</v>
      </c>
      <c r="M249">
        <v>6</v>
      </c>
      <c r="N249">
        <v>6</v>
      </c>
      <c r="O249">
        <v>0</v>
      </c>
      <c r="P249" t="str">
        <f>VLOOKUP(Table3[[#This Row],[Station]],'Station-Crosswalk'!$A$1:$F$147,6,FALSE)</f>
        <v>West</v>
      </c>
      <c r="Q249" t="str">
        <f>IF(OR(Table3[[#This Row],[Station]]=809,Table3[[#This Row],[Station]]=812), "Y", "N")</f>
        <v>N</v>
      </c>
      <c r="R249" t="str">
        <f>VLOOKUP(Table3[[#This Row],[Station]],'Station-Crosswalk'!$A$1:$G$147,7,FALSE)</f>
        <v>Sac. River System</v>
      </c>
    </row>
    <row r="250" spans="1:18" x14ac:dyDescent="0.25">
      <c r="A250">
        <v>2025</v>
      </c>
      <c r="B250" t="s">
        <v>269</v>
      </c>
      <c r="C250">
        <v>4</v>
      </c>
      <c r="D250">
        <v>705</v>
      </c>
      <c r="E250" s="77">
        <v>45699</v>
      </c>
      <c r="F250">
        <v>35</v>
      </c>
      <c r="G250">
        <v>21</v>
      </c>
      <c r="H250" t="s">
        <v>270</v>
      </c>
      <c r="I250" t="s">
        <v>271</v>
      </c>
      <c r="J250">
        <v>2</v>
      </c>
      <c r="K250" t="s">
        <v>272</v>
      </c>
      <c r="L250">
        <v>5</v>
      </c>
      <c r="M250">
        <v>6</v>
      </c>
      <c r="N250">
        <v>5.5</v>
      </c>
      <c r="O250">
        <v>2</v>
      </c>
      <c r="P250" t="str">
        <f>VLOOKUP(Table3[[#This Row],[Station]],'Station-Crosswalk'!$A$1:$F$147,6,FALSE)</f>
        <v>North</v>
      </c>
      <c r="Q250" t="str">
        <f>IF(OR(Table3[[#This Row],[Station]]=809,Table3[[#This Row],[Station]]=812), "Y", "N")</f>
        <v>N</v>
      </c>
      <c r="R250" t="str">
        <f>VLOOKUP(Table3[[#This Row],[Station]],'Station-Crosswalk'!$A$1:$G$147,7,FALSE)</f>
        <v>Sac. River System</v>
      </c>
    </row>
    <row r="251" spans="1:18" x14ac:dyDescent="0.25">
      <c r="A251">
        <v>2025</v>
      </c>
      <c r="B251" t="s">
        <v>269</v>
      </c>
      <c r="C251">
        <v>4</v>
      </c>
      <c r="D251">
        <v>706</v>
      </c>
      <c r="E251" s="77">
        <v>45699</v>
      </c>
      <c r="F251">
        <v>107.5</v>
      </c>
      <c r="G251">
        <v>13</v>
      </c>
      <c r="H251" t="s">
        <v>270</v>
      </c>
      <c r="I251" t="s">
        <v>271</v>
      </c>
      <c r="J251">
        <v>2</v>
      </c>
      <c r="K251" t="s">
        <v>272</v>
      </c>
      <c r="L251">
        <v>6</v>
      </c>
      <c r="M251">
        <v>7</v>
      </c>
      <c r="N251">
        <v>6.5</v>
      </c>
      <c r="O251">
        <v>0</v>
      </c>
      <c r="P251" t="str">
        <f>VLOOKUP(Table3[[#This Row],[Station]],'Station-Crosswalk'!$A$1:$F$147,6,FALSE)</f>
        <v>West</v>
      </c>
      <c r="Q251" t="str">
        <f>IF(OR(Table3[[#This Row],[Station]]=809,Table3[[#This Row],[Station]]=812), "Y", "N")</f>
        <v>N</v>
      </c>
      <c r="R251" t="str">
        <f>VLOOKUP(Table3[[#This Row],[Station]],'Station-Crosswalk'!$A$1:$G$147,7,FALSE)</f>
        <v>Sac. River System</v>
      </c>
    </row>
    <row r="252" spans="1:18" x14ac:dyDescent="0.25">
      <c r="A252">
        <v>2025</v>
      </c>
      <c r="B252" t="s">
        <v>269</v>
      </c>
      <c r="C252">
        <v>4</v>
      </c>
      <c r="D252">
        <v>707</v>
      </c>
      <c r="E252" s="77">
        <v>45699</v>
      </c>
      <c r="F252">
        <v>109.5</v>
      </c>
      <c r="G252">
        <v>17</v>
      </c>
      <c r="H252" t="s">
        <v>270</v>
      </c>
      <c r="I252" t="s">
        <v>271</v>
      </c>
      <c r="J252">
        <v>1</v>
      </c>
      <c r="K252" t="s">
        <v>272</v>
      </c>
      <c r="L252">
        <v>5</v>
      </c>
      <c r="M252">
        <v>5</v>
      </c>
      <c r="N252">
        <v>5</v>
      </c>
      <c r="O252">
        <v>0</v>
      </c>
      <c r="P252" t="str">
        <f>VLOOKUP(Table3[[#This Row],[Station]],'Station-Crosswalk'!$A$1:$F$147,6,FALSE)</f>
        <v>North</v>
      </c>
      <c r="Q252" t="str">
        <f>IF(OR(Table3[[#This Row],[Station]]=809,Table3[[#This Row],[Station]]=812), "Y", "N")</f>
        <v>N</v>
      </c>
      <c r="R252" t="str">
        <f>VLOOKUP(Table3[[#This Row],[Station]],'Station-Crosswalk'!$A$1:$G$147,7,FALSE)</f>
        <v>Sac. River System</v>
      </c>
    </row>
    <row r="253" spans="1:18" x14ac:dyDescent="0.25">
      <c r="A253">
        <v>2025</v>
      </c>
      <c r="B253" t="s">
        <v>269</v>
      </c>
      <c r="C253">
        <v>4</v>
      </c>
      <c r="D253">
        <v>711</v>
      </c>
      <c r="E253" s="77">
        <v>45699</v>
      </c>
      <c r="F253">
        <v>40.200000000000003</v>
      </c>
      <c r="G253">
        <v>22</v>
      </c>
      <c r="H253" t="s">
        <v>270</v>
      </c>
      <c r="I253" t="s">
        <v>273</v>
      </c>
      <c r="K253" t="s">
        <v>272</v>
      </c>
      <c r="P253" t="str">
        <f>VLOOKUP(Table3[[#This Row],[Station]],'Station-Crosswalk'!$A$1:$F$147,6,FALSE)</f>
        <v>North</v>
      </c>
      <c r="Q253" t="str">
        <f>IF(OR(Table3[[#This Row],[Station]]=809,Table3[[#This Row],[Station]]=812), "Y", "N")</f>
        <v>N</v>
      </c>
      <c r="R253" t="str">
        <f>VLOOKUP(Table3[[#This Row],[Station]],'Station-Crosswalk'!$A$1:$G$147,7,FALSE)</f>
        <v>Sac. River System</v>
      </c>
    </row>
    <row r="254" spans="1:18" x14ac:dyDescent="0.25">
      <c r="A254">
        <v>2025</v>
      </c>
      <c r="B254" t="s">
        <v>269</v>
      </c>
      <c r="C254">
        <v>4</v>
      </c>
      <c r="D254">
        <v>716</v>
      </c>
      <c r="E254" s="77">
        <v>45699</v>
      </c>
      <c r="F254">
        <v>97</v>
      </c>
      <c r="G254">
        <v>15</v>
      </c>
      <c r="H254" t="s">
        <v>270</v>
      </c>
      <c r="I254" t="s">
        <v>273</v>
      </c>
      <c r="K254" t="s">
        <v>272</v>
      </c>
      <c r="P254" t="str">
        <f>VLOOKUP(Table3[[#This Row],[Station]],'Station-Crosswalk'!$A$1:$F$147,6,FALSE)</f>
        <v>North</v>
      </c>
      <c r="Q254" t="str">
        <f>IF(OR(Table3[[#This Row],[Station]]=809,Table3[[#This Row],[Station]]=812), "Y", "N")</f>
        <v>N</v>
      </c>
      <c r="R254" t="str">
        <f>VLOOKUP(Table3[[#This Row],[Station]],'Station-Crosswalk'!$A$1:$G$147,7,FALSE)</f>
        <v>Sac. River System</v>
      </c>
    </row>
    <row r="255" spans="1:18" x14ac:dyDescent="0.25">
      <c r="A255">
        <v>2025</v>
      </c>
      <c r="B255" t="s">
        <v>269</v>
      </c>
      <c r="C255">
        <v>4</v>
      </c>
      <c r="D255">
        <v>723</v>
      </c>
      <c r="E255" s="77">
        <v>45699</v>
      </c>
      <c r="F255">
        <v>82.4</v>
      </c>
      <c r="G255">
        <v>14</v>
      </c>
      <c r="H255" t="s">
        <v>270</v>
      </c>
      <c r="I255" t="s">
        <v>271</v>
      </c>
      <c r="J255">
        <v>1</v>
      </c>
      <c r="K255" t="s">
        <v>272</v>
      </c>
      <c r="L255">
        <v>7</v>
      </c>
      <c r="M255">
        <v>7</v>
      </c>
      <c r="N255">
        <v>7</v>
      </c>
      <c r="O255">
        <v>0</v>
      </c>
      <c r="P255" t="str">
        <f>VLOOKUP(Table3[[#This Row],[Station]],'Station-Crosswalk'!$A$1:$F$147,6,FALSE)</f>
        <v>North</v>
      </c>
      <c r="Q255" t="str">
        <f>IF(OR(Table3[[#This Row],[Station]]=809,Table3[[#This Row],[Station]]=812), "Y", "N")</f>
        <v>N</v>
      </c>
      <c r="R255" t="str">
        <f>VLOOKUP(Table3[[#This Row],[Station]],'Station-Crosswalk'!$A$1:$G$147,7,FALSE)</f>
        <v>Sac. River System</v>
      </c>
    </row>
    <row r="256" spans="1:18" x14ac:dyDescent="0.25">
      <c r="A256">
        <v>2025</v>
      </c>
      <c r="B256" t="s">
        <v>269</v>
      </c>
      <c r="C256">
        <v>4</v>
      </c>
      <c r="D256">
        <v>801</v>
      </c>
      <c r="E256" s="77">
        <v>45700</v>
      </c>
      <c r="F256">
        <v>50.6</v>
      </c>
      <c r="G256">
        <v>27</v>
      </c>
      <c r="H256" t="s">
        <v>270</v>
      </c>
      <c r="I256" t="s">
        <v>273</v>
      </c>
      <c r="K256" t="s">
        <v>272</v>
      </c>
      <c r="P256" t="str">
        <f>VLOOKUP(Table3[[#This Row],[Station]],'Station-Crosswalk'!$A$1:$F$147,6,FALSE)</f>
        <v>West</v>
      </c>
      <c r="Q256" t="str">
        <f>IF(OR(Table3[[#This Row],[Station]]=809,Table3[[#This Row],[Station]]=812), "Y", "N")</f>
        <v>N</v>
      </c>
      <c r="R256" t="str">
        <f>VLOOKUP(Table3[[#This Row],[Station]],'Station-Crosswalk'!$A$1:$G$147,7,FALSE)</f>
        <v>Confluence</v>
      </c>
    </row>
    <row r="257" spans="1:18" x14ac:dyDescent="0.25">
      <c r="A257">
        <v>2025</v>
      </c>
      <c r="B257" t="s">
        <v>269</v>
      </c>
      <c r="C257">
        <v>4</v>
      </c>
      <c r="D257">
        <v>804</v>
      </c>
      <c r="E257" s="77">
        <v>45699</v>
      </c>
      <c r="F257">
        <v>22.6</v>
      </c>
      <c r="G257">
        <v>38</v>
      </c>
      <c r="H257" t="s">
        <v>270</v>
      </c>
      <c r="I257" t="s">
        <v>271</v>
      </c>
      <c r="J257">
        <v>1</v>
      </c>
      <c r="K257" t="s">
        <v>272</v>
      </c>
      <c r="L257">
        <v>7</v>
      </c>
      <c r="M257">
        <v>7</v>
      </c>
      <c r="N257">
        <v>7</v>
      </c>
      <c r="O257">
        <v>0</v>
      </c>
      <c r="P257" t="str">
        <f>VLOOKUP(Table3[[#This Row],[Station]],'Station-Crosswalk'!$A$1:$F$147,6,FALSE)</f>
        <v>West</v>
      </c>
      <c r="Q257" t="str">
        <f>IF(OR(Table3[[#This Row],[Station]]=809,Table3[[#This Row],[Station]]=812), "Y", "N")</f>
        <v>N</v>
      </c>
      <c r="R257" t="str">
        <f>VLOOKUP(Table3[[#This Row],[Station]],'Station-Crosswalk'!$A$1:$G$147,7,FALSE)</f>
        <v>Confluence</v>
      </c>
    </row>
    <row r="258" spans="1:18" x14ac:dyDescent="0.25">
      <c r="A258">
        <v>2025</v>
      </c>
      <c r="B258" t="s">
        <v>269</v>
      </c>
      <c r="C258">
        <v>4</v>
      </c>
      <c r="D258">
        <v>809</v>
      </c>
      <c r="E258" s="77">
        <v>45698</v>
      </c>
      <c r="F258">
        <v>58.8</v>
      </c>
      <c r="G258">
        <v>24</v>
      </c>
      <c r="H258" t="s">
        <v>270</v>
      </c>
      <c r="I258" t="s">
        <v>271</v>
      </c>
      <c r="J258">
        <v>2</v>
      </c>
      <c r="K258" t="s">
        <v>272</v>
      </c>
      <c r="L258">
        <v>6</v>
      </c>
      <c r="M258">
        <v>7</v>
      </c>
      <c r="N258">
        <v>6.5</v>
      </c>
      <c r="O258">
        <v>2</v>
      </c>
      <c r="P258" t="str">
        <f>VLOOKUP(Table3[[#This Row],[Station]],'Station-Crosswalk'!$A$1:$F$147,6,FALSE)</f>
        <v>South</v>
      </c>
      <c r="Q258" t="str">
        <f>IF(OR(Table3[[#This Row],[Station]]=809,Table3[[#This Row],[Station]]=812), "Y", "N")</f>
        <v>Y</v>
      </c>
      <c r="R258" t="str">
        <f>VLOOKUP(Table3[[#This Row],[Station]],'Station-Crosswalk'!$A$1:$G$147,7,FALSE)</f>
        <v>Central &amp; South Delta</v>
      </c>
    </row>
    <row r="259" spans="1:18" x14ac:dyDescent="0.25">
      <c r="A259">
        <v>2025</v>
      </c>
      <c r="B259" t="s">
        <v>269</v>
      </c>
      <c r="C259">
        <v>4</v>
      </c>
      <c r="D259">
        <v>812</v>
      </c>
      <c r="E259" s="77">
        <v>45698</v>
      </c>
      <c r="F259">
        <v>18.5</v>
      </c>
      <c r="G259">
        <v>48</v>
      </c>
      <c r="H259" t="s">
        <v>270</v>
      </c>
      <c r="I259" t="s">
        <v>271</v>
      </c>
      <c r="J259">
        <v>4</v>
      </c>
      <c r="K259" t="s">
        <v>272</v>
      </c>
      <c r="L259">
        <v>6</v>
      </c>
      <c r="M259">
        <v>6</v>
      </c>
      <c r="N259">
        <v>6</v>
      </c>
      <c r="O259">
        <v>4</v>
      </c>
      <c r="P259" t="str">
        <f>VLOOKUP(Table3[[#This Row],[Station]],'Station-Crosswalk'!$A$1:$F$147,6,FALSE)</f>
        <v>South</v>
      </c>
      <c r="Q259" t="str">
        <f>IF(OR(Table3[[#This Row],[Station]]=809,Table3[[#This Row],[Station]]=812), "Y", "N")</f>
        <v>Y</v>
      </c>
      <c r="R259" t="str">
        <f>VLOOKUP(Table3[[#This Row],[Station]],'Station-Crosswalk'!$A$1:$G$147,7,FALSE)</f>
        <v>Central &amp; South Delta</v>
      </c>
    </row>
    <row r="260" spans="1:18" x14ac:dyDescent="0.25">
      <c r="A260">
        <v>2025</v>
      </c>
      <c r="B260" t="s">
        <v>269</v>
      </c>
      <c r="C260">
        <v>4</v>
      </c>
      <c r="D260">
        <v>815</v>
      </c>
      <c r="E260" s="77">
        <v>45698</v>
      </c>
      <c r="F260">
        <v>13.8</v>
      </c>
      <c r="G260">
        <v>52</v>
      </c>
      <c r="H260" t="s">
        <v>270</v>
      </c>
      <c r="I260" t="s">
        <v>271</v>
      </c>
      <c r="J260">
        <v>1</v>
      </c>
      <c r="K260" t="s">
        <v>272</v>
      </c>
      <c r="L260">
        <v>7</v>
      </c>
      <c r="M260">
        <v>7</v>
      </c>
      <c r="N260">
        <v>7</v>
      </c>
      <c r="O260">
        <v>0</v>
      </c>
      <c r="P260" t="str">
        <f>VLOOKUP(Table3[[#This Row],[Station]],'Station-Crosswalk'!$A$1:$F$147,6,FALSE)</f>
        <v>South</v>
      </c>
      <c r="Q260" t="str">
        <f>IF(OR(Table3[[#This Row],[Station]]=809,Table3[[#This Row],[Station]]=812), "Y", "N")</f>
        <v>N</v>
      </c>
      <c r="R260" t="str">
        <f>VLOOKUP(Table3[[#This Row],[Station]],'Station-Crosswalk'!$A$1:$G$147,7,FALSE)</f>
        <v>Central &amp; South Delta</v>
      </c>
    </row>
    <row r="261" spans="1:18" x14ac:dyDescent="0.25">
      <c r="A261">
        <v>2025</v>
      </c>
      <c r="B261" t="s">
        <v>269</v>
      </c>
      <c r="C261">
        <v>4</v>
      </c>
      <c r="D261">
        <v>901</v>
      </c>
      <c r="E261" s="77">
        <v>45698</v>
      </c>
      <c r="F261">
        <v>14.1</v>
      </c>
      <c r="G261">
        <v>53</v>
      </c>
      <c r="H261" t="s">
        <v>270</v>
      </c>
      <c r="I261" t="s">
        <v>273</v>
      </c>
      <c r="K261" t="s">
        <v>272</v>
      </c>
      <c r="P261" t="str">
        <f>VLOOKUP(Table3[[#This Row],[Station]],'Station-Crosswalk'!$A$1:$F$147,6,FALSE)</f>
        <v>South</v>
      </c>
      <c r="Q261" t="str">
        <f>IF(OR(Table3[[#This Row],[Station]]=809,Table3[[#This Row],[Station]]=812), "Y", "N")</f>
        <v>N</v>
      </c>
      <c r="R261" t="str">
        <f>VLOOKUP(Table3[[#This Row],[Station]],'Station-Crosswalk'!$A$1:$G$147,7,FALSE)</f>
        <v>Central &amp; South Delta</v>
      </c>
    </row>
    <row r="262" spans="1:18" x14ac:dyDescent="0.25">
      <c r="A262">
        <v>2025</v>
      </c>
      <c r="B262" t="s">
        <v>269</v>
      </c>
      <c r="C262">
        <v>4</v>
      </c>
      <c r="D262">
        <v>902</v>
      </c>
      <c r="E262" s="77">
        <v>45698</v>
      </c>
      <c r="F262">
        <v>6.3</v>
      </c>
      <c r="G262">
        <v>85</v>
      </c>
      <c r="H262" t="s">
        <v>270</v>
      </c>
      <c r="I262" t="s">
        <v>273</v>
      </c>
      <c r="K262" t="s">
        <v>272</v>
      </c>
      <c r="P262" t="str">
        <f>VLOOKUP(Table3[[#This Row],[Station]],'Station-Crosswalk'!$A$1:$F$147,6,FALSE)</f>
        <v>South</v>
      </c>
      <c r="Q262" t="str">
        <f>IF(OR(Table3[[#This Row],[Station]]=809,Table3[[#This Row],[Station]]=812), "Y", "N")</f>
        <v>N</v>
      </c>
      <c r="R262" t="str">
        <f>VLOOKUP(Table3[[#This Row],[Station]],'Station-Crosswalk'!$A$1:$G$147,7,FALSE)</f>
        <v>Central &amp; South Delta</v>
      </c>
    </row>
    <row r="263" spans="1:18" x14ac:dyDescent="0.25">
      <c r="A263">
        <v>2025</v>
      </c>
      <c r="B263" t="s">
        <v>269</v>
      </c>
      <c r="C263">
        <v>4</v>
      </c>
      <c r="D263">
        <v>906</v>
      </c>
      <c r="E263" s="77">
        <v>45698</v>
      </c>
      <c r="F263">
        <v>8.4</v>
      </c>
      <c r="G263">
        <v>75</v>
      </c>
      <c r="H263" t="s">
        <v>270</v>
      </c>
      <c r="I263" t="s">
        <v>271</v>
      </c>
      <c r="J263">
        <v>2</v>
      </c>
      <c r="K263" t="s">
        <v>272</v>
      </c>
      <c r="L263">
        <v>7</v>
      </c>
      <c r="M263">
        <v>8</v>
      </c>
      <c r="N263">
        <v>7.5</v>
      </c>
      <c r="O263">
        <v>2</v>
      </c>
      <c r="P263" t="str">
        <f>VLOOKUP(Table3[[#This Row],[Station]],'Station-Crosswalk'!$A$1:$F$147,6,FALSE)</f>
        <v>South</v>
      </c>
      <c r="Q263" t="str">
        <f>IF(OR(Table3[[#This Row],[Station]]=809,Table3[[#This Row],[Station]]=812), "Y", "N")</f>
        <v>N</v>
      </c>
      <c r="R263" t="str">
        <f>VLOOKUP(Table3[[#This Row],[Station]],'Station-Crosswalk'!$A$1:$G$147,7,FALSE)</f>
        <v>Central &amp; South Delta</v>
      </c>
    </row>
    <row r="264" spans="1:18" x14ac:dyDescent="0.25">
      <c r="A264">
        <v>2025</v>
      </c>
      <c r="B264" t="s">
        <v>269</v>
      </c>
      <c r="C264">
        <v>4</v>
      </c>
      <c r="D264">
        <v>910</v>
      </c>
      <c r="E264" s="77">
        <v>45698</v>
      </c>
      <c r="F264">
        <v>5.6</v>
      </c>
      <c r="G264">
        <v>117</v>
      </c>
      <c r="H264" t="s">
        <v>270</v>
      </c>
      <c r="I264" t="s">
        <v>271</v>
      </c>
      <c r="J264">
        <v>1</v>
      </c>
      <c r="K264" t="s">
        <v>272</v>
      </c>
      <c r="L264">
        <v>8</v>
      </c>
      <c r="M264">
        <v>8</v>
      </c>
      <c r="N264">
        <v>8</v>
      </c>
      <c r="O264">
        <v>1</v>
      </c>
      <c r="P264" t="str">
        <f>VLOOKUP(Table3[[#This Row],[Station]],'Station-Crosswalk'!$A$1:$F$147,6,FALSE)</f>
        <v>South</v>
      </c>
      <c r="Q264" t="str">
        <f>IF(OR(Table3[[#This Row],[Station]]=809,Table3[[#This Row],[Station]]=812), "Y", "N")</f>
        <v>N</v>
      </c>
      <c r="R264" t="str">
        <f>VLOOKUP(Table3[[#This Row],[Station]],'Station-Crosswalk'!$A$1:$G$147,7,FALSE)</f>
        <v>Central &amp; South Delta</v>
      </c>
    </row>
    <row r="265" spans="1:18" x14ac:dyDescent="0.25">
      <c r="A265">
        <v>2025</v>
      </c>
      <c r="B265" t="s">
        <v>269</v>
      </c>
      <c r="C265">
        <v>4</v>
      </c>
      <c r="D265">
        <v>912</v>
      </c>
      <c r="E265" s="77">
        <v>45698</v>
      </c>
      <c r="F265">
        <v>1.4</v>
      </c>
      <c r="G265">
        <v>200</v>
      </c>
      <c r="H265" t="s">
        <v>270</v>
      </c>
      <c r="I265" t="s">
        <v>273</v>
      </c>
      <c r="K265" t="s">
        <v>272</v>
      </c>
      <c r="P265" t="str">
        <f>VLOOKUP(Table3[[#This Row],[Station]],'Station-Crosswalk'!$A$1:$F$147,6,FALSE)</f>
        <v>South</v>
      </c>
      <c r="Q265" t="str">
        <f>IF(OR(Table3[[#This Row],[Station]]=809,Table3[[#This Row],[Station]]=812), "Y", "N")</f>
        <v>N</v>
      </c>
      <c r="R265" t="str">
        <f>VLOOKUP(Table3[[#This Row],[Station]],'Station-Crosswalk'!$A$1:$G$147,7,FALSE)</f>
        <v>Central &amp; South Delta</v>
      </c>
    </row>
    <row r="266" spans="1:18" x14ac:dyDescent="0.25">
      <c r="A266">
        <v>2025</v>
      </c>
      <c r="B266" t="s">
        <v>269</v>
      </c>
      <c r="C266">
        <v>4</v>
      </c>
      <c r="D266">
        <v>914</v>
      </c>
      <c r="E266" s="77">
        <v>45698</v>
      </c>
      <c r="F266">
        <v>3.2</v>
      </c>
      <c r="G266">
        <v>158</v>
      </c>
      <c r="H266" t="s">
        <v>270</v>
      </c>
      <c r="I266" t="s">
        <v>271</v>
      </c>
      <c r="J266">
        <v>1</v>
      </c>
      <c r="K266" t="s">
        <v>272</v>
      </c>
      <c r="L266">
        <v>12</v>
      </c>
      <c r="M266">
        <v>12</v>
      </c>
      <c r="N266">
        <v>12</v>
      </c>
      <c r="O266">
        <v>0</v>
      </c>
      <c r="P266" t="str">
        <f>VLOOKUP(Table3[[#This Row],[Station]],'Station-Crosswalk'!$A$1:$F$147,6,FALSE)</f>
        <v>South</v>
      </c>
      <c r="Q266" t="str">
        <f>IF(OR(Table3[[#This Row],[Station]]=809,Table3[[#This Row],[Station]]=812), "Y", "N")</f>
        <v>N</v>
      </c>
      <c r="R266" t="str">
        <f>VLOOKUP(Table3[[#This Row],[Station]],'Station-Crosswalk'!$A$1:$G$147,7,FALSE)</f>
        <v>Central &amp; South Delta</v>
      </c>
    </row>
    <row r="267" spans="1:18" x14ac:dyDescent="0.25">
      <c r="A267">
        <v>2025</v>
      </c>
      <c r="B267" t="s">
        <v>269</v>
      </c>
      <c r="C267">
        <v>4</v>
      </c>
      <c r="D267">
        <v>915</v>
      </c>
      <c r="E267" s="77">
        <v>45698</v>
      </c>
      <c r="F267">
        <v>5.0999999999999996</v>
      </c>
      <c r="G267">
        <v>68</v>
      </c>
      <c r="H267" t="s">
        <v>270</v>
      </c>
      <c r="I267" t="s">
        <v>271</v>
      </c>
      <c r="J267">
        <v>3</v>
      </c>
      <c r="K267" t="s">
        <v>272</v>
      </c>
      <c r="L267">
        <v>7</v>
      </c>
      <c r="M267">
        <v>9</v>
      </c>
      <c r="N267">
        <v>7.7</v>
      </c>
      <c r="O267">
        <v>1</v>
      </c>
      <c r="P267" t="str">
        <f>VLOOKUP(Table3[[#This Row],[Station]],'Station-Crosswalk'!$A$1:$F$147,6,FALSE)</f>
        <v>South</v>
      </c>
      <c r="Q267" t="str">
        <f>IF(OR(Table3[[#This Row],[Station]]=809,Table3[[#This Row],[Station]]=812), "Y", "N")</f>
        <v>N</v>
      </c>
      <c r="R267" t="str">
        <f>VLOOKUP(Table3[[#This Row],[Station]],'Station-Crosswalk'!$A$1:$G$147,7,FALSE)</f>
        <v>Central &amp; South Delta</v>
      </c>
    </row>
    <row r="268" spans="1:18" x14ac:dyDescent="0.25">
      <c r="A268">
        <v>2025</v>
      </c>
      <c r="B268" t="s">
        <v>269</v>
      </c>
      <c r="C268">
        <v>4</v>
      </c>
      <c r="D268">
        <v>918</v>
      </c>
      <c r="E268" s="77">
        <v>45698</v>
      </c>
      <c r="F268">
        <v>3.8</v>
      </c>
      <c r="G268">
        <v>153</v>
      </c>
      <c r="H268" t="s">
        <v>270</v>
      </c>
      <c r="I268" t="s">
        <v>273</v>
      </c>
      <c r="K268" t="s">
        <v>272</v>
      </c>
      <c r="P268" t="str">
        <f>VLOOKUP(Table3[[#This Row],[Station]],'Station-Crosswalk'!$A$1:$F$147,6,FALSE)</f>
        <v>South</v>
      </c>
      <c r="Q268" t="str">
        <f>IF(OR(Table3[[#This Row],[Station]]=809,Table3[[#This Row],[Station]]=812), "Y", "N")</f>
        <v>N</v>
      </c>
      <c r="R268" t="str">
        <f>VLOOKUP(Table3[[#This Row],[Station]],'Station-Crosswalk'!$A$1:$G$147,7,FALSE)</f>
        <v>Central &amp; South Delta</v>
      </c>
    </row>
    <row r="269" spans="1:18" x14ac:dyDescent="0.25">
      <c r="A269">
        <v>2025</v>
      </c>
      <c r="B269" t="s">
        <v>269</v>
      </c>
      <c r="C269">
        <v>4</v>
      </c>
      <c r="D269">
        <v>919</v>
      </c>
      <c r="E269" s="77">
        <v>45698</v>
      </c>
      <c r="F269">
        <v>13.4</v>
      </c>
      <c r="G269">
        <v>48</v>
      </c>
      <c r="H269" t="s">
        <v>270</v>
      </c>
      <c r="I269" t="s">
        <v>271</v>
      </c>
      <c r="J269">
        <v>1</v>
      </c>
      <c r="K269" t="s">
        <v>272</v>
      </c>
      <c r="L269">
        <v>6</v>
      </c>
      <c r="M269">
        <v>6</v>
      </c>
      <c r="N269">
        <v>6</v>
      </c>
      <c r="O269">
        <v>0</v>
      </c>
      <c r="P269" t="str">
        <f>VLOOKUP(Table3[[#This Row],[Station]],'Station-Crosswalk'!$A$1:$F$147,6,FALSE)</f>
        <v>South</v>
      </c>
      <c r="Q269" t="str">
        <f>IF(OR(Table3[[#This Row],[Station]]=809,Table3[[#This Row],[Station]]=812), "Y", "N")</f>
        <v>N</v>
      </c>
      <c r="R269" t="str">
        <f>VLOOKUP(Table3[[#This Row],[Station]],'Station-Crosswalk'!$A$1:$G$147,7,FALSE)</f>
        <v>Central &amp; South Delta</v>
      </c>
    </row>
    <row r="270" spans="1:18" x14ac:dyDescent="0.25">
      <c r="A270">
        <v>2025</v>
      </c>
      <c r="B270" t="s">
        <v>269</v>
      </c>
      <c r="C270">
        <v>5</v>
      </c>
      <c r="D270">
        <v>306</v>
      </c>
      <c r="H270" t="s">
        <v>276</v>
      </c>
      <c r="P270" t="str">
        <f>VLOOKUP(Table3[[#This Row],[Station]],'Station-Crosswalk'!$A$1:$F$147,6,FALSE)</f>
        <v>Bay</v>
      </c>
      <c r="Q270" t="str">
        <f>IF(OR(Table3[[#This Row],[Station]]=809,Table3[[#This Row],[Station]]=812), "Y", "N")</f>
        <v>N</v>
      </c>
      <c r="R270" t="str">
        <f>VLOOKUP(Table3[[#This Row],[Station]],'Station-Crosswalk'!$A$1:$G$147,7,FALSE)</f>
        <v>San Pablo Bay</v>
      </c>
    </row>
    <row r="271" spans="1:18" x14ac:dyDescent="0.25">
      <c r="A271">
        <v>2025</v>
      </c>
      <c r="B271" t="s">
        <v>269</v>
      </c>
      <c r="C271">
        <v>5</v>
      </c>
      <c r="D271">
        <v>308</v>
      </c>
      <c r="H271" t="s">
        <v>276</v>
      </c>
      <c r="P271" t="str">
        <f>VLOOKUP(Table3[[#This Row],[Station]],'Station-Crosswalk'!$A$1:$F$147,6,FALSE)</f>
        <v>Bay</v>
      </c>
      <c r="Q271" t="str">
        <f>IF(OR(Table3[[#This Row],[Station]]=809,Table3[[#This Row],[Station]]=812), "Y", "N")</f>
        <v>N</v>
      </c>
      <c r="R271" t="str">
        <f>VLOOKUP(Table3[[#This Row],[Station]],'Station-Crosswalk'!$A$1:$G$147,7,FALSE)</f>
        <v>San Pablo Bay</v>
      </c>
    </row>
    <row r="272" spans="1:18" x14ac:dyDescent="0.25">
      <c r="A272">
        <v>2025</v>
      </c>
      <c r="B272" t="s">
        <v>269</v>
      </c>
      <c r="C272">
        <v>5</v>
      </c>
      <c r="D272">
        <v>311</v>
      </c>
      <c r="H272" t="s">
        <v>276</v>
      </c>
      <c r="P272" t="str">
        <f>VLOOKUP(Table3[[#This Row],[Station]],'Station-Crosswalk'!$A$1:$F$147,6,FALSE)</f>
        <v>Bay</v>
      </c>
      <c r="Q272" t="str">
        <f>IF(OR(Table3[[#This Row],[Station]]=809,Table3[[#This Row],[Station]]=812), "Y", "N")</f>
        <v>N</v>
      </c>
      <c r="R272" t="str">
        <f>VLOOKUP(Table3[[#This Row],[Station]],'Station-Crosswalk'!$A$1:$G$147,7,FALSE)</f>
        <v>San Pablo Bay</v>
      </c>
    </row>
    <row r="273" spans="1:18" x14ac:dyDescent="0.25">
      <c r="A273">
        <v>2025</v>
      </c>
      <c r="B273" t="s">
        <v>269</v>
      </c>
      <c r="C273">
        <v>5</v>
      </c>
      <c r="D273">
        <v>315</v>
      </c>
      <c r="H273" t="s">
        <v>276</v>
      </c>
      <c r="P273" t="str">
        <f>VLOOKUP(Table3[[#This Row],[Station]],'Station-Crosswalk'!$A$1:$F$147,6,FALSE)</f>
        <v>Bay</v>
      </c>
      <c r="Q273" t="str">
        <f>IF(OR(Table3[[#This Row],[Station]]=809,Table3[[#This Row],[Station]]=812), "Y", "N")</f>
        <v>N</v>
      </c>
      <c r="R273" t="str">
        <f>VLOOKUP(Table3[[#This Row],[Station]],'Station-Crosswalk'!$A$1:$G$147,7,FALSE)</f>
        <v>San Pablo Bay</v>
      </c>
    </row>
    <row r="274" spans="1:18" x14ac:dyDescent="0.25">
      <c r="A274">
        <v>2025</v>
      </c>
      <c r="B274" t="s">
        <v>269</v>
      </c>
      <c r="C274">
        <v>5</v>
      </c>
      <c r="D274">
        <v>322</v>
      </c>
      <c r="H274" t="s">
        <v>276</v>
      </c>
      <c r="P274" t="str">
        <f>VLOOKUP(Table3[[#This Row],[Station]],'Station-Crosswalk'!$A$1:$F$147,6,FALSE)</f>
        <v>Bay</v>
      </c>
      <c r="Q274" t="str">
        <f>IF(OR(Table3[[#This Row],[Station]]=809,Table3[[#This Row],[Station]]=812), "Y", "N")</f>
        <v>N</v>
      </c>
      <c r="R274" t="str">
        <f>VLOOKUP(Table3[[#This Row],[Station]],'Station-Crosswalk'!$A$1:$G$147,7,FALSE)</f>
        <v>San Pablo Bay</v>
      </c>
    </row>
    <row r="275" spans="1:18" x14ac:dyDescent="0.25">
      <c r="A275">
        <v>2025</v>
      </c>
      <c r="B275" t="s">
        <v>269</v>
      </c>
      <c r="C275">
        <v>5</v>
      </c>
      <c r="D275">
        <v>323</v>
      </c>
      <c r="H275" t="s">
        <v>276</v>
      </c>
      <c r="P275" t="str">
        <f>VLOOKUP(Table3[[#This Row],[Station]],'Station-Crosswalk'!$A$1:$F$147,6,FALSE)</f>
        <v>Bay</v>
      </c>
      <c r="Q275" t="str">
        <f>IF(OR(Table3[[#This Row],[Station]]=809,Table3[[#This Row],[Station]]=812), "Y", "N")</f>
        <v>N</v>
      </c>
      <c r="R275" t="str">
        <f>VLOOKUP(Table3[[#This Row],[Station]],'Station-Crosswalk'!$A$1:$G$147,7,FALSE)</f>
        <v>San Pablo Bay</v>
      </c>
    </row>
    <row r="276" spans="1:18" x14ac:dyDescent="0.25">
      <c r="A276">
        <v>2025</v>
      </c>
      <c r="B276" t="s">
        <v>269</v>
      </c>
      <c r="C276">
        <v>5</v>
      </c>
      <c r="D276">
        <v>327</v>
      </c>
      <c r="H276" t="s">
        <v>276</v>
      </c>
      <c r="P276" t="str">
        <f>VLOOKUP(Table3[[#This Row],[Station]],'Station-Crosswalk'!$A$1:$F$147,6,FALSE)</f>
        <v>Bay</v>
      </c>
      <c r="Q276" t="str">
        <f>IF(OR(Table3[[#This Row],[Station]]=809,Table3[[#This Row],[Station]]=812), "Y", "N")</f>
        <v>N</v>
      </c>
      <c r="R276" t="str">
        <f>VLOOKUP(Table3[[#This Row],[Station]],'Station-Crosswalk'!$A$1:$G$147,7,FALSE)</f>
        <v>San Pablo Bay</v>
      </c>
    </row>
    <row r="277" spans="1:18" x14ac:dyDescent="0.25">
      <c r="A277">
        <v>2025</v>
      </c>
      <c r="B277" t="s">
        <v>269</v>
      </c>
      <c r="C277">
        <v>5</v>
      </c>
      <c r="D277">
        <v>328</v>
      </c>
      <c r="H277" t="s">
        <v>276</v>
      </c>
      <c r="P277" t="str">
        <f>VLOOKUP(Table3[[#This Row],[Station]],'Station-Crosswalk'!$A$1:$F$147,6,FALSE)</f>
        <v>Bay</v>
      </c>
      <c r="Q277" t="str">
        <f>IF(OR(Table3[[#This Row],[Station]]=809,Table3[[#This Row],[Station]]=812), "Y", "N")</f>
        <v>N</v>
      </c>
      <c r="R277" t="str">
        <f>VLOOKUP(Table3[[#This Row],[Station]],'Station-Crosswalk'!$A$1:$G$147,7,FALSE)</f>
        <v>San Pablo Bay</v>
      </c>
    </row>
    <row r="278" spans="1:18" x14ac:dyDescent="0.25">
      <c r="A278">
        <v>2025</v>
      </c>
      <c r="B278" t="s">
        <v>269</v>
      </c>
      <c r="C278">
        <v>5</v>
      </c>
      <c r="D278">
        <v>329</v>
      </c>
      <c r="H278" t="s">
        <v>276</v>
      </c>
      <c r="P278" t="str">
        <f>VLOOKUP(Table3[[#This Row],[Station]],'Station-Crosswalk'!$A$1:$F$147,6,FALSE)</f>
        <v>Far West</v>
      </c>
      <c r="Q278" t="str">
        <f>IF(OR(Table3[[#This Row],[Station]]=809,Table3[[#This Row],[Station]]=812), "Y", "N")</f>
        <v>N</v>
      </c>
      <c r="R278" t="str">
        <f>VLOOKUP(Table3[[#This Row],[Station]],'Station-Crosswalk'!$A$1:$G$147,7,FALSE)</f>
        <v>San Pablo Bay</v>
      </c>
    </row>
    <row r="279" spans="1:18" x14ac:dyDescent="0.25">
      <c r="A279">
        <v>2025</v>
      </c>
      <c r="B279" t="s">
        <v>269</v>
      </c>
      <c r="C279">
        <v>5</v>
      </c>
      <c r="D279">
        <v>330</v>
      </c>
      <c r="H279" t="s">
        <v>276</v>
      </c>
      <c r="P279" t="str">
        <f>VLOOKUP(Table3[[#This Row],[Station]],'Station-Crosswalk'!$A$1:$F$147,6,FALSE)</f>
        <v>Bay</v>
      </c>
      <c r="Q279" t="str">
        <f>IF(OR(Table3[[#This Row],[Station]]=809,Table3[[#This Row],[Station]]=812), "Y", "N")</f>
        <v>N</v>
      </c>
      <c r="R279" t="str">
        <f>VLOOKUP(Table3[[#This Row],[Station]],'Station-Crosswalk'!$A$1:$G$147,7,FALSE)</f>
        <v>San Pablo Bay</v>
      </c>
    </row>
    <row r="280" spans="1:18" x14ac:dyDescent="0.25">
      <c r="A280">
        <v>2025</v>
      </c>
      <c r="B280" t="s">
        <v>269</v>
      </c>
      <c r="C280">
        <v>5</v>
      </c>
      <c r="D280">
        <v>335</v>
      </c>
      <c r="H280" t="s">
        <v>276</v>
      </c>
      <c r="P280" t="str">
        <f>VLOOKUP(Table3[[#This Row],[Station]],'Station-Crosswalk'!$A$1:$F$147,6,FALSE)</f>
        <v>Far West</v>
      </c>
      <c r="Q280" t="str">
        <f>IF(OR(Table3[[#This Row],[Station]]=809,Table3[[#This Row],[Station]]=812), "Y", "N")</f>
        <v>N</v>
      </c>
      <c r="R280" t="str">
        <f>VLOOKUP(Table3[[#This Row],[Station]],'Station-Crosswalk'!$A$1:$G$147,7,FALSE)</f>
        <v>San Pablo Bay</v>
      </c>
    </row>
    <row r="281" spans="1:18" x14ac:dyDescent="0.25">
      <c r="A281">
        <v>2025</v>
      </c>
      <c r="B281" t="s">
        <v>269</v>
      </c>
      <c r="C281">
        <v>5</v>
      </c>
      <c r="D281">
        <v>336</v>
      </c>
      <c r="H281" t="s">
        <v>276</v>
      </c>
      <c r="P281" t="str">
        <f>VLOOKUP(Table3[[#This Row],[Station]],'Station-Crosswalk'!$A$1:$F$147,6,FALSE)</f>
        <v>Far West</v>
      </c>
      <c r="Q281" t="str">
        <f>IF(OR(Table3[[#This Row],[Station]]=809,Table3[[#This Row],[Station]]=812), "Y", "N")</f>
        <v>N</v>
      </c>
      <c r="R281" t="str">
        <f>VLOOKUP(Table3[[#This Row],[Station]],'Station-Crosswalk'!$A$1:$G$147,7,FALSE)</f>
        <v>San Pablo Bay</v>
      </c>
    </row>
    <row r="282" spans="1:18" x14ac:dyDescent="0.25">
      <c r="A282">
        <v>2025</v>
      </c>
      <c r="B282" t="s">
        <v>269</v>
      </c>
      <c r="C282">
        <v>5</v>
      </c>
      <c r="D282">
        <v>338</v>
      </c>
      <c r="H282" t="s">
        <v>276</v>
      </c>
      <c r="P282" t="str">
        <f>VLOOKUP(Table3[[#This Row],[Station]],'Station-Crosswalk'!$A$1:$F$147,6,FALSE)</f>
        <v>Far West</v>
      </c>
      <c r="Q282" t="str">
        <f>IF(OR(Table3[[#This Row],[Station]]=809,Table3[[#This Row],[Station]]=812), "Y", "N")</f>
        <v>N</v>
      </c>
      <c r="R282" t="str">
        <f>VLOOKUP(Table3[[#This Row],[Station]],'Station-Crosswalk'!$A$1:$G$147,7,FALSE)</f>
        <v>San Pablo Bay</v>
      </c>
    </row>
    <row r="283" spans="1:18" x14ac:dyDescent="0.25">
      <c r="A283">
        <v>2025</v>
      </c>
      <c r="B283" t="s">
        <v>269</v>
      </c>
      <c r="C283">
        <v>5</v>
      </c>
      <c r="D283">
        <v>340</v>
      </c>
      <c r="E283" s="77"/>
      <c r="H283" t="s">
        <v>276</v>
      </c>
      <c r="P283" t="str">
        <f>VLOOKUP(Table3[[#This Row],[Station]],'Station-Crosswalk'!$A$1:$F$147,6,FALSE)</f>
        <v>Far West</v>
      </c>
      <c r="Q283" t="str">
        <f>IF(OR(Table3[[#This Row],[Station]]=809,Table3[[#This Row],[Station]]=812), "Y", "N")</f>
        <v>N</v>
      </c>
      <c r="R283" t="str">
        <f>VLOOKUP(Table3[[#This Row],[Station]],'Station-Crosswalk'!$A$1:$G$147,7,FALSE)</f>
        <v>Napa River</v>
      </c>
    </row>
    <row r="284" spans="1:18" x14ac:dyDescent="0.25">
      <c r="A284">
        <v>2025</v>
      </c>
      <c r="B284" t="s">
        <v>269</v>
      </c>
      <c r="C284">
        <v>5</v>
      </c>
      <c r="D284">
        <v>342</v>
      </c>
      <c r="H284" t="s">
        <v>276</v>
      </c>
      <c r="P284" t="str">
        <f>VLOOKUP(Table3[[#This Row],[Station]],'Station-Crosswalk'!$A$1:$F$147,6,FALSE)</f>
        <v>Far West</v>
      </c>
      <c r="Q284" t="str">
        <f>IF(OR(Table3[[#This Row],[Station]]=809,Table3[[#This Row],[Station]]=812), "Y", "N")</f>
        <v>N</v>
      </c>
      <c r="R284" t="str">
        <f>VLOOKUP(Table3[[#This Row],[Station]],'Station-Crosswalk'!$A$1:$G$147,7,FALSE)</f>
        <v>Napa River</v>
      </c>
    </row>
    <row r="285" spans="1:18" x14ac:dyDescent="0.25">
      <c r="A285">
        <v>2025</v>
      </c>
      <c r="B285" t="s">
        <v>269</v>
      </c>
      <c r="C285">
        <v>5</v>
      </c>
      <c r="D285">
        <v>343</v>
      </c>
      <c r="H285" t="s">
        <v>276</v>
      </c>
      <c r="P285" t="str">
        <f>VLOOKUP(Table3[[#This Row],[Station]],'Station-Crosswalk'!$A$1:$F$147,6,FALSE)</f>
        <v>Far West</v>
      </c>
      <c r="Q285" t="str">
        <f>IF(OR(Table3[[#This Row],[Station]]=809,Table3[[#This Row],[Station]]=812), "Y", "N")</f>
        <v>N</v>
      </c>
      <c r="R285" t="str">
        <f>VLOOKUP(Table3[[#This Row],[Station]],'Station-Crosswalk'!$A$1:$G$147,7,FALSE)</f>
        <v>Napa River</v>
      </c>
    </row>
    <row r="286" spans="1:18" x14ac:dyDescent="0.25">
      <c r="A286">
        <v>2025</v>
      </c>
      <c r="B286" t="s">
        <v>269</v>
      </c>
      <c r="C286">
        <v>5</v>
      </c>
      <c r="D286">
        <v>344</v>
      </c>
      <c r="H286" t="s">
        <v>276</v>
      </c>
      <c r="P286" t="str">
        <f>VLOOKUP(Table3[[#This Row],[Station]],'Station-Crosswalk'!$A$1:$F$147,6,FALSE)</f>
        <v>Far West</v>
      </c>
      <c r="Q286" t="str">
        <f>IF(OR(Table3[[#This Row],[Station]]=809,Table3[[#This Row],[Station]]=812), "Y", "N")</f>
        <v>N</v>
      </c>
      <c r="R286" t="str">
        <f>VLOOKUP(Table3[[#This Row],[Station]],'Station-Crosswalk'!$A$1:$G$147,7,FALSE)</f>
        <v>Napa River</v>
      </c>
    </row>
    <row r="287" spans="1:18" x14ac:dyDescent="0.25">
      <c r="A287">
        <v>2025</v>
      </c>
      <c r="B287" t="s">
        <v>269</v>
      </c>
      <c r="C287">
        <v>5</v>
      </c>
      <c r="D287">
        <v>345</v>
      </c>
      <c r="H287" t="s">
        <v>276</v>
      </c>
      <c r="P287" t="str">
        <f>VLOOKUP(Table3[[#This Row],[Station]],'Station-Crosswalk'!$A$1:$F$147,6,FALSE)</f>
        <v>Bay</v>
      </c>
      <c r="Q287" t="str">
        <f>IF(OR(Table3[[#This Row],[Station]]=809,Table3[[#This Row],[Station]]=812), "Y", "N")</f>
        <v>N</v>
      </c>
      <c r="R287" t="str">
        <f>VLOOKUP(Table3[[#This Row],[Station]],'Station-Crosswalk'!$A$1:$G$147,7,FALSE)</f>
        <v>Napa River</v>
      </c>
    </row>
    <row r="288" spans="1:18" x14ac:dyDescent="0.25">
      <c r="A288">
        <v>2025</v>
      </c>
      <c r="B288" t="s">
        <v>269</v>
      </c>
      <c r="C288">
        <v>5</v>
      </c>
      <c r="D288">
        <v>346</v>
      </c>
      <c r="H288" t="s">
        <v>276</v>
      </c>
      <c r="P288" t="str">
        <f>VLOOKUP(Table3[[#This Row],[Station]],'Station-Crosswalk'!$A$1:$F$147,6,FALSE)</f>
        <v>Far West</v>
      </c>
      <c r="Q288" t="str">
        <f>IF(OR(Table3[[#This Row],[Station]]=809,Table3[[#This Row],[Station]]=812), "Y", "N")</f>
        <v>N</v>
      </c>
      <c r="R288" t="str">
        <f>VLOOKUP(Table3[[#This Row],[Station]],'Station-Crosswalk'!$A$1:$G$147,7,FALSE)</f>
        <v>Napa River</v>
      </c>
    </row>
    <row r="289" spans="1:18" x14ac:dyDescent="0.25">
      <c r="A289">
        <v>2025</v>
      </c>
      <c r="B289" t="s">
        <v>269</v>
      </c>
      <c r="C289">
        <v>5</v>
      </c>
      <c r="D289">
        <v>347</v>
      </c>
      <c r="H289" t="s">
        <v>276</v>
      </c>
      <c r="P289" t="str">
        <f>VLOOKUP(Table3[[#This Row],[Station]],'Station-Crosswalk'!$A$1:$F$147,6,FALSE)</f>
        <v>Far West</v>
      </c>
      <c r="Q289" t="str">
        <f>IF(OR(Table3[[#This Row],[Station]]=809,Table3[[#This Row],[Station]]=812), "Y", "N")</f>
        <v>N</v>
      </c>
      <c r="R289" t="str">
        <f>VLOOKUP(Table3[[#This Row],[Station]],'Station-Crosswalk'!$A$1:$G$147,7,FALSE)</f>
        <v>Napa River</v>
      </c>
    </row>
    <row r="290" spans="1:18" x14ac:dyDescent="0.25">
      <c r="A290">
        <v>2025</v>
      </c>
      <c r="B290" t="s">
        <v>269</v>
      </c>
      <c r="C290">
        <v>5</v>
      </c>
      <c r="D290">
        <v>348</v>
      </c>
      <c r="H290" t="s">
        <v>276</v>
      </c>
      <c r="P290" t="str">
        <f>VLOOKUP(Table3[[#This Row],[Station]],'Station-Crosswalk'!$A$1:$F$147,6,FALSE)</f>
        <v>Far West</v>
      </c>
      <c r="Q290" t="str">
        <f>IF(OR(Table3[[#This Row],[Station]]=809,Table3[[#This Row],[Station]]=812), "Y", "N")</f>
        <v>N</v>
      </c>
      <c r="R290" t="str">
        <f>VLOOKUP(Table3[[#This Row],[Station]],'Station-Crosswalk'!$A$1:$G$147,7,FALSE)</f>
        <v>Napa River</v>
      </c>
    </row>
    <row r="291" spans="1:18" x14ac:dyDescent="0.25">
      <c r="A291">
        <v>2025</v>
      </c>
      <c r="B291" t="s">
        <v>269</v>
      </c>
      <c r="C291">
        <v>5</v>
      </c>
      <c r="D291">
        <v>349</v>
      </c>
      <c r="H291" t="s">
        <v>276</v>
      </c>
      <c r="P291" t="str">
        <f>VLOOKUP(Table3[[#This Row],[Station]],'Station-Crosswalk'!$A$1:$F$147,6,FALSE)</f>
        <v>Far West</v>
      </c>
      <c r="Q291" t="str">
        <f>IF(OR(Table3[[#This Row],[Station]]=809,Table3[[#This Row],[Station]]=812), "Y", "N")</f>
        <v>N</v>
      </c>
      <c r="R291" t="str">
        <f>VLOOKUP(Table3[[#This Row],[Station]],'Station-Crosswalk'!$A$1:$G$147,7,FALSE)</f>
        <v>Napa River</v>
      </c>
    </row>
    <row r="292" spans="1:18" x14ac:dyDescent="0.25">
      <c r="A292">
        <v>2025</v>
      </c>
      <c r="B292" t="s">
        <v>269</v>
      </c>
      <c r="C292">
        <v>5</v>
      </c>
      <c r="D292">
        <v>401</v>
      </c>
      <c r="H292" t="s">
        <v>276</v>
      </c>
      <c r="P292" t="str">
        <f>VLOOKUP(Table3[[#This Row],[Station]],'Station-Crosswalk'!$A$1:$F$147,6,FALSE)</f>
        <v>Far West</v>
      </c>
      <c r="Q292" t="str">
        <f>IF(OR(Table3[[#This Row],[Station]]=809,Table3[[#This Row],[Station]]=812), "Y", "N")</f>
        <v>N</v>
      </c>
      <c r="R292" t="str">
        <f>VLOOKUP(Table3[[#This Row],[Station]],'Station-Crosswalk'!$A$1:$G$147,7,FALSE)</f>
        <v>Carquinez Strait</v>
      </c>
    </row>
    <row r="293" spans="1:18" x14ac:dyDescent="0.25">
      <c r="A293">
        <v>2025</v>
      </c>
      <c r="B293" t="s">
        <v>269</v>
      </c>
      <c r="C293">
        <v>5</v>
      </c>
      <c r="D293">
        <v>404</v>
      </c>
      <c r="H293" t="s">
        <v>276</v>
      </c>
      <c r="P293" t="str">
        <f>VLOOKUP(Table3[[#This Row],[Station]],'Station-Crosswalk'!$A$1:$F$147,6,FALSE)</f>
        <v>Far West</v>
      </c>
      <c r="Q293" t="str">
        <f>IF(OR(Table3[[#This Row],[Station]]=809,Table3[[#This Row],[Station]]=812), "Y", "N")</f>
        <v>N</v>
      </c>
      <c r="R293" t="str">
        <f>VLOOKUP(Table3[[#This Row],[Station]],'Station-Crosswalk'!$A$1:$G$147,7,FALSE)</f>
        <v>Carquinez Strait</v>
      </c>
    </row>
    <row r="294" spans="1:18" x14ac:dyDescent="0.25">
      <c r="A294">
        <v>2025</v>
      </c>
      <c r="B294" t="s">
        <v>269</v>
      </c>
      <c r="C294">
        <v>5</v>
      </c>
      <c r="D294">
        <v>405</v>
      </c>
      <c r="E294" s="77"/>
      <c r="H294" t="s">
        <v>276</v>
      </c>
      <c r="P294" t="str">
        <f>VLOOKUP(Table3[[#This Row],[Station]],'Station-Crosswalk'!$A$1:$F$147,6,FALSE)</f>
        <v>Far West</v>
      </c>
      <c r="Q294" t="str">
        <f>IF(OR(Table3[[#This Row],[Station]]=809,Table3[[#This Row],[Station]]=812), "Y", "N")</f>
        <v>N</v>
      </c>
      <c r="R294" t="str">
        <f>VLOOKUP(Table3[[#This Row],[Station]],'Station-Crosswalk'!$A$1:$G$147,7,FALSE)</f>
        <v>Carquinez Strait</v>
      </c>
    </row>
    <row r="295" spans="1:18" x14ac:dyDescent="0.25">
      <c r="A295">
        <v>2025</v>
      </c>
      <c r="B295" t="s">
        <v>269</v>
      </c>
      <c r="C295">
        <v>5</v>
      </c>
      <c r="D295">
        <v>411</v>
      </c>
      <c r="E295" s="77">
        <v>45714</v>
      </c>
      <c r="F295">
        <v>28.1</v>
      </c>
      <c r="G295">
        <v>33</v>
      </c>
      <c r="H295" t="s">
        <v>270</v>
      </c>
      <c r="I295" t="s">
        <v>271</v>
      </c>
      <c r="J295">
        <v>211</v>
      </c>
      <c r="K295" t="s">
        <v>272</v>
      </c>
      <c r="L295">
        <v>6</v>
      </c>
      <c r="M295">
        <v>16</v>
      </c>
      <c r="N295">
        <v>8.6</v>
      </c>
      <c r="O295">
        <v>0</v>
      </c>
      <c r="P295" t="str">
        <f>VLOOKUP(Table3[[#This Row],[Station]],'Station-Crosswalk'!$A$1:$F$147,6,FALSE)</f>
        <v>Far West</v>
      </c>
      <c r="Q295" t="str">
        <f>IF(OR(Table3[[#This Row],[Station]]=809,Table3[[#This Row],[Station]]=812), "Y", "N")</f>
        <v>N</v>
      </c>
      <c r="R295" t="str">
        <f>VLOOKUP(Table3[[#This Row],[Station]],'Station-Crosswalk'!$A$1:$G$147,7,FALSE)</f>
        <v>Suisun Bay &amp; Marsh</v>
      </c>
    </row>
    <row r="296" spans="1:18" x14ac:dyDescent="0.25">
      <c r="A296">
        <v>2025</v>
      </c>
      <c r="B296" t="s">
        <v>269</v>
      </c>
      <c r="C296">
        <v>5</v>
      </c>
      <c r="D296">
        <v>418</v>
      </c>
      <c r="E296" s="77">
        <v>45714</v>
      </c>
      <c r="F296">
        <v>39.799999999999997</v>
      </c>
      <c r="G296">
        <v>28</v>
      </c>
      <c r="H296" t="s">
        <v>270</v>
      </c>
      <c r="I296" t="s">
        <v>271</v>
      </c>
      <c r="J296">
        <v>42</v>
      </c>
      <c r="K296" t="s">
        <v>272</v>
      </c>
      <c r="L296">
        <v>6</v>
      </c>
      <c r="M296">
        <v>12</v>
      </c>
      <c r="N296">
        <v>8</v>
      </c>
      <c r="O296">
        <v>0</v>
      </c>
      <c r="P296" t="str">
        <f>VLOOKUP(Table3[[#This Row],[Station]],'Station-Crosswalk'!$A$1:$F$147,6,FALSE)</f>
        <v>Far West</v>
      </c>
      <c r="Q296" t="str">
        <f>IF(OR(Table3[[#This Row],[Station]]=809,Table3[[#This Row],[Station]]=812), "Y", "N")</f>
        <v>N</v>
      </c>
      <c r="R296" t="str">
        <f>VLOOKUP(Table3[[#This Row],[Station]],'Station-Crosswalk'!$A$1:$G$147,7,FALSE)</f>
        <v>Suisun Bay &amp; Marsh</v>
      </c>
    </row>
    <row r="297" spans="1:18" x14ac:dyDescent="0.25">
      <c r="A297">
        <v>2025</v>
      </c>
      <c r="B297" t="s">
        <v>269</v>
      </c>
      <c r="C297">
        <v>5</v>
      </c>
      <c r="D297">
        <v>501</v>
      </c>
      <c r="E297" s="77">
        <v>45714</v>
      </c>
      <c r="F297">
        <v>22.1</v>
      </c>
      <c r="G297">
        <v>38</v>
      </c>
      <c r="H297" t="s">
        <v>270</v>
      </c>
      <c r="I297" t="s">
        <v>271</v>
      </c>
      <c r="J297">
        <v>21</v>
      </c>
      <c r="K297" t="s">
        <v>272</v>
      </c>
      <c r="L297">
        <v>5</v>
      </c>
      <c r="M297">
        <v>8</v>
      </c>
      <c r="N297">
        <v>6.2</v>
      </c>
      <c r="O297">
        <v>5</v>
      </c>
      <c r="P297" t="str">
        <f>VLOOKUP(Table3[[#This Row],[Station]],'Station-Crosswalk'!$A$1:$F$147,6,FALSE)</f>
        <v>West</v>
      </c>
      <c r="Q297" t="str">
        <f>IF(OR(Table3[[#This Row],[Station]]=809,Table3[[#This Row],[Station]]=812), "Y", "N")</f>
        <v>N</v>
      </c>
      <c r="R297" t="str">
        <f>VLOOKUP(Table3[[#This Row],[Station]],'Station-Crosswalk'!$A$1:$G$147,7,FALSE)</f>
        <v>Suisun Bay &amp; Marsh</v>
      </c>
    </row>
    <row r="298" spans="1:18" x14ac:dyDescent="0.25">
      <c r="A298">
        <v>2025</v>
      </c>
      <c r="B298" t="s">
        <v>269</v>
      </c>
      <c r="C298">
        <v>5</v>
      </c>
      <c r="D298">
        <v>504</v>
      </c>
      <c r="E298" s="77">
        <v>45714</v>
      </c>
      <c r="F298">
        <v>20.8</v>
      </c>
      <c r="G298">
        <v>43</v>
      </c>
      <c r="H298" t="s">
        <v>270</v>
      </c>
      <c r="I298" t="s">
        <v>271</v>
      </c>
      <c r="J298">
        <v>19</v>
      </c>
      <c r="K298" t="s">
        <v>272</v>
      </c>
      <c r="L298">
        <v>5</v>
      </c>
      <c r="M298">
        <v>7</v>
      </c>
      <c r="N298">
        <v>6.2</v>
      </c>
      <c r="O298">
        <v>8</v>
      </c>
      <c r="P298" t="str">
        <f>VLOOKUP(Table3[[#This Row],[Station]],'Station-Crosswalk'!$A$1:$F$147,6,FALSE)</f>
        <v>West</v>
      </c>
      <c r="Q298" t="str">
        <f>IF(OR(Table3[[#This Row],[Station]]=809,Table3[[#This Row],[Station]]=812), "Y", "N")</f>
        <v>N</v>
      </c>
      <c r="R298" t="str">
        <f>VLOOKUP(Table3[[#This Row],[Station]],'Station-Crosswalk'!$A$1:$G$147,7,FALSE)</f>
        <v>Suisun Bay &amp; Marsh</v>
      </c>
    </row>
    <row r="299" spans="1:18" x14ac:dyDescent="0.25">
      <c r="A299">
        <v>2025</v>
      </c>
      <c r="B299" t="s">
        <v>269</v>
      </c>
      <c r="C299">
        <v>5</v>
      </c>
      <c r="D299">
        <v>508</v>
      </c>
      <c r="E299" s="77"/>
      <c r="H299" t="s">
        <v>276</v>
      </c>
      <c r="K299" t="s">
        <v>277</v>
      </c>
      <c r="P299" t="str">
        <f>VLOOKUP(Table3[[#This Row],[Station]],'Station-Crosswalk'!$A$1:$F$147,6,FALSE)</f>
        <v>West</v>
      </c>
      <c r="Q299" t="str">
        <f>IF(OR(Table3[[#This Row],[Station]]=809,Table3[[#This Row],[Station]]=812), "Y", "N")</f>
        <v>N</v>
      </c>
      <c r="R299" t="str">
        <f>VLOOKUP(Table3[[#This Row],[Station]],'Station-Crosswalk'!$A$1:$G$147,7,FALSE)</f>
        <v>Confluence</v>
      </c>
    </row>
    <row r="300" spans="1:18" x14ac:dyDescent="0.25">
      <c r="A300">
        <v>2025</v>
      </c>
      <c r="B300" t="s">
        <v>269</v>
      </c>
      <c r="C300">
        <v>5</v>
      </c>
      <c r="D300">
        <v>513</v>
      </c>
      <c r="E300" s="77">
        <v>45714</v>
      </c>
      <c r="F300">
        <v>19.899999999999999</v>
      </c>
      <c r="G300">
        <v>44</v>
      </c>
      <c r="H300" t="s">
        <v>270</v>
      </c>
      <c r="I300" t="s">
        <v>271</v>
      </c>
      <c r="J300">
        <v>6</v>
      </c>
      <c r="K300" t="s">
        <v>272</v>
      </c>
      <c r="L300">
        <v>5</v>
      </c>
      <c r="M300">
        <v>7</v>
      </c>
      <c r="N300">
        <v>5.8</v>
      </c>
      <c r="O300">
        <v>4</v>
      </c>
      <c r="P300" t="str">
        <f>VLOOKUP(Table3[[#This Row],[Station]],'Station-Crosswalk'!$A$1:$F$147,6,FALSE)</f>
        <v>West</v>
      </c>
      <c r="Q300" t="str">
        <f>IF(OR(Table3[[#This Row],[Station]]=809,Table3[[#This Row],[Station]]=812), "Y", "N")</f>
        <v>N</v>
      </c>
      <c r="R300" t="str">
        <f>VLOOKUP(Table3[[#This Row],[Station]],'Station-Crosswalk'!$A$1:$G$147,7,FALSE)</f>
        <v>Confluence</v>
      </c>
    </row>
    <row r="301" spans="1:18" x14ac:dyDescent="0.25">
      <c r="A301">
        <v>2025</v>
      </c>
      <c r="B301" t="s">
        <v>269</v>
      </c>
      <c r="C301">
        <v>5</v>
      </c>
      <c r="D301">
        <v>519</v>
      </c>
      <c r="E301" s="77">
        <v>45714</v>
      </c>
      <c r="F301">
        <v>23.6</v>
      </c>
      <c r="G301">
        <v>30</v>
      </c>
      <c r="H301" t="s">
        <v>270</v>
      </c>
      <c r="I301" t="s">
        <v>271</v>
      </c>
      <c r="J301">
        <v>5</v>
      </c>
      <c r="K301" t="s">
        <v>272</v>
      </c>
      <c r="L301">
        <v>6</v>
      </c>
      <c r="M301">
        <v>6</v>
      </c>
      <c r="N301">
        <v>6</v>
      </c>
      <c r="O301">
        <v>0</v>
      </c>
      <c r="P301" t="str">
        <f>VLOOKUP(Table3[[#This Row],[Station]],'Station-Crosswalk'!$A$1:$F$147,6,FALSE)</f>
        <v>West</v>
      </c>
      <c r="Q301" t="str">
        <f>IF(OR(Table3[[#This Row],[Station]]=809,Table3[[#This Row],[Station]]=812), "Y", "N")</f>
        <v>N</v>
      </c>
      <c r="R301" t="str">
        <f>VLOOKUP(Table3[[#This Row],[Station]],'Station-Crosswalk'!$A$1:$G$147,7,FALSE)</f>
        <v>Suisun Bay &amp; Marsh</v>
      </c>
    </row>
    <row r="302" spans="1:18" x14ac:dyDescent="0.25">
      <c r="A302">
        <v>2025</v>
      </c>
      <c r="B302" t="s">
        <v>269</v>
      </c>
      <c r="C302">
        <v>5</v>
      </c>
      <c r="D302">
        <v>520</v>
      </c>
      <c r="E302" s="77">
        <v>45713</v>
      </c>
      <c r="F302">
        <v>19.2</v>
      </c>
      <c r="G302">
        <v>42</v>
      </c>
      <c r="H302" t="s">
        <v>270</v>
      </c>
      <c r="I302" t="s">
        <v>271</v>
      </c>
      <c r="J302">
        <v>7</v>
      </c>
      <c r="K302" t="s">
        <v>272</v>
      </c>
      <c r="L302">
        <v>5</v>
      </c>
      <c r="M302">
        <v>8</v>
      </c>
      <c r="N302">
        <v>6.6</v>
      </c>
      <c r="O302">
        <v>7</v>
      </c>
      <c r="P302" t="str">
        <f>VLOOKUP(Table3[[#This Row],[Station]],'Station-Crosswalk'!$A$1:$F$147,6,FALSE)</f>
        <v>West</v>
      </c>
      <c r="Q302" t="str">
        <f>IF(OR(Table3[[#This Row],[Station]]=809,Table3[[#This Row],[Station]]=812), "Y", "N")</f>
        <v>N</v>
      </c>
      <c r="R302" t="str">
        <f>VLOOKUP(Table3[[#This Row],[Station]],'Station-Crosswalk'!$A$1:$G$147,7,FALSE)</f>
        <v>Confluence</v>
      </c>
    </row>
    <row r="303" spans="1:18" x14ac:dyDescent="0.25">
      <c r="A303">
        <v>2025</v>
      </c>
      <c r="B303" t="s">
        <v>269</v>
      </c>
      <c r="C303">
        <v>5</v>
      </c>
      <c r="D303">
        <v>602</v>
      </c>
      <c r="E303" s="77">
        <v>45714</v>
      </c>
      <c r="F303">
        <v>27.2</v>
      </c>
      <c r="G303">
        <v>32</v>
      </c>
      <c r="H303" t="s">
        <v>270</v>
      </c>
      <c r="I303" t="s">
        <v>271</v>
      </c>
      <c r="J303">
        <v>15</v>
      </c>
      <c r="K303" t="s">
        <v>272</v>
      </c>
      <c r="L303">
        <v>6</v>
      </c>
      <c r="M303">
        <v>7</v>
      </c>
      <c r="N303">
        <v>6.1</v>
      </c>
      <c r="O303">
        <v>13</v>
      </c>
      <c r="P303" t="str">
        <f>VLOOKUP(Table3[[#This Row],[Station]],'Station-Crosswalk'!$A$1:$F$147,6,FALSE)</f>
        <v>West</v>
      </c>
      <c r="Q303" t="str">
        <f>IF(OR(Table3[[#This Row],[Station]]=809,Table3[[#This Row],[Station]]=812), "Y", "N")</f>
        <v>N</v>
      </c>
      <c r="R303" t="str">
        <f>VLOOKUP(Table3[[#This Row],[Station]],'Station-Crosswalk'!$A$1:$G$147,7,FALSE)</f>
        <v>Suisun Bay &amp; Marsh</v>
      </c>
    </row>
    <row r="304" spans="1:18" x14ac:dyDescent="0.25">
      <c r="A304">
        <v>2025</v>
      </c>
      <c r="B304" t="s">
        <v>269</v>
      </c>
      <c r="C304">
        <v>5</v>
      </c>
      <c r="D304">
        <v>606</v>
      </c>
      <c r="E304" s="77"/>
      <c r="H304" t="s">
        <v>276</v>
      </c>
      <c r="K304" t="s">
        <v>277</v>
      </c>
      <c r="P304" t="str">
        <f>VLOOKUP(Table3[[#This Row],[Station]],'Station-Crosswalk'!$A$1:$F$147,6,FALSE)</f>
        <v>West</v>
      </c>
      <c r="Q304" t="str">
        <f>IF(OR(Table3[[#This Row],[Station]]=809,Table3[[#This Row],[Station]]=812), "Y", "N")</f>
        <v>N</v>
      </c>
      <c r="R304" t="str">
        <f>VLOOKUP(Table3[[#This Row],[Station]],'Station-Crosswalk'!$A$1:$G$147,7,FALSE)</f>
        <v>Suisun Bay &amp; Marsh</v>
      </c>
    </row>
    <row r="305" spans="1:18" x14ac:dyDescent="0.25">
      <c r="A305">
        <v>2025</v>
      </c>
      <c r="B305" t="s">
        <v>269</v>
      </c>
      <c r="C305">
        <v>5</v>
      </c>
      <c r="D305">
        <v>609</v>
      </c>
      <c r="E305" s="77">
        <v>45714</v>
      </c>
      <c r="F305">
        <v>28.8</v>
      </c>
      <c r="G305">
        <v>33</v>
      </c>
      <c r="H305" t="s">
        <v>270</v>
      </c>
      <c r="I305" t="s">
        <v>274</v>
      </c>
      <c r="J305">
        <v>2</v>
      </c>
      <c r="K305" t="s">
        <v>272</v>
      </c>
      <c r="L305">
        <v>6</v>
      </c>
      <c r="M305">
        <v>6</v>
      </c>
      <c r="N305">
        <v>6</v>
      </c>
      <c r="O305">
        <v>1</v>
      </c>
      <c r="P305" t="str">
        <f>VLOOKUP(Table3[[#This Row],[Station]],'Station-Crosswalk'!$A$1:$F$147,6,FALSE)</f>
        <v>West</v>
      </c>
      <c r="Q305" t="str">
        <f>IF(OR(Table3[[#This Row],[Station]]=809,Table3[[#This Row],[Station]]=812), "Y", "N")</f>
        <v>N</v>
      </c>
      <c r="R305" t="str">
        <f>VLOOKUP(Table3[[#This Row],[Station]],'Station-Crosswalk'!$A$1:$G$147,7,FALSE)</f>
        <v>Suisun Bay &amp; Marsh</v>
      </c>
    </row>
    <row r="306" spans="1:18" x14ac:dyDescent="0.25">
      <c r="A306">
        <v>2025</v>
      </c>
      <c r="B306" t="s">
        <v>269</v>
      </c>
      <c r="C306">
        <v>5</v>
      </c>
      <c r="D306">
        <v>610</v>
      </c>
      <c r="E306" s="77"/>
      <c r="H306" t="s">
        <v>276</v>
      </c>
      <c r="K306" t="s">
        <v>277</v>
      </c>
      <c r="P306" t="str">
        <f>VLOOKUP(Table3[[#This Row],[Station]],'Station-Crosswalk'!$A$1:$F$147,6,FALSE)</f>
        <v>West</v>
      </c>
      <c r="Q306" t="str">
        <f>IF(OR(Table3[[#This Row],[Station]]=809,Table3[[#This Row],[Station]]=812), "Y", "N")</f>
        <v>N</v>
      </c>
      <c r="R306" t="str">
        <f>VLOOKUP(Table3[[#This Row],[Station]],'Station-Crosswalk'!$A$1:$G$147,7,FALSE)</f>
        <v>Suisun Bay &amp; Marsh</v>
      </c>
    </row>
    <row r="307" spans="1:18" x14ac:dyDescent="0.25">
      <c r="A307">
        <v>2025</v>
      </c>
      <c r="B307" t="s">
        <v>269</v>
      </c>
      <c r="C307">
        <v>5</v>
      </c>
      <c r="D307">
        <v>703</v>
      </c>
      <c r="E307" s="77">
        <v>45713</v>
      </c>
      <c r="F307">
        <v>17.7</v>
      </c>
      <c r="G307">
        <v>36</v>
      </c>
      <c r="H307" t="s">
        <v>270</v>
      </c>
      <c r="I307" t="s">
        <v>271</v>
      </c>
      <c r="J307">
        <v>2</v>
      </c>
      <c r="K307" t="s">
        <v>272</v>
      </c>
      <c r="L307">
        <v>6</v>
      </c>
      <c r="M307">
        <v>6</v>
      </c>
      <c r="N307">
        <v>6</v>
      </c>
      <c r="O307">
        <v>2</v>
      </c>
      <c r="P307" t="str">
        <f>VLOOKUP(Table3[[#This Row],[Station]],'Station-Crosswalk'!$A$1:$F$147,6,FALSE)</f>
        <v>West</v>
      </c>
      <c r="Q307" t="str">
        <f>IF(OR(Table3[[#This Row],[Station]]=809,Table3[[#This Row],[Station]]=812), "Y", "N")</f>
        <v>N</v>
      </c>
      <c r="R307" t="str">
        <f>VLOOKUP(Table3[[#This Row],[Station]],'Station-Crosswalk'!$A$1:$G$147,7,FALSE)</f>
        <v>Sac. River System</v>
      </c>
    </row>
    <row r="308" spans="1:18" x14ac:dyDescent="0.25">
      <c r="A308">
        <v>2025</v>
      </c>
      <c r="B308" t="s">
        <v>269</v>
      </c>
      <c r="C308">
        <v>5</v>
      </c>
      <c r="D308">
        <v>704</v>
      </c>
      <c r="E308" s="77">
        <v>45713</v>
      </c>
      <c r="F308">
        <v>19.5</v>
      </c>
      <c r="G308">
        <v>41</v>
      </c>
      <c r="H308" t="s">
        <v>270</v>
      </c>
      <c r="I308" t="s">
        <v>271</v>
      </c>
      <c r="J308">
        <v>9</v>
      </c>
      <c r="K308" t="s">
        <v>272</v>
      </c>
      <c r="L308">
        <v>6</v>
      </c>
      <c r="M308">
        <v>7</v>
      </c>
      <c r="N308">
        <v>6.1</v>
      </c>
      <c r="O308">
        <v>9</v>
      </c>
      <c r="P308" t="str">
        <f>VLOOKUP(Table3[[#This Row],[Station]],'Station-Crosswalk'!$A$1:$F$147,6,FALSE)</f>
        <v>West</v>
      </c>
      <c r="Q308" t="str">
        <f>IF(OR(Table3[[#This Row],[Station]]=809,Table3[[#This Row],[Station]]=812), "Y", "N")</f>
        <v>N</v>
      </c>
      <c r="R308" t="str">
        <f>VLOOKUP(Table3[[#This Row],[Station]],'Station-Crosswalk'!$A$1:$G$147,7,FALSE)</f>
        <v>Sac. River System</v>
      </c>
    </row>
    <row r="309" spans="1:18" x14ac:dyDescent="0.25">
      <c r="A309">
        <v>2025</v>
      </c>
      <c r="B309" t="s">
        <v>269</v>
      </c>
      <c r="C309">
        <v>5</v>
      </c>
      <c r="D309">
        <v>705</v>
      </c>
      <c r="E309" s="77">
        <v>45713</v>
      </c>
      <c r="F309">
        <v>17.5</v>
      </c>
      <c r="G309">
        <v>48</v>
      </c>
      <c r="H309" t="s">
        <v>270</v>
      </c>
      <c r="I309" t="s">
        <v>273</v>
      </c>
      <c r="K309" t="s">
        <v>272</v>
      </c>
      <c r="P309" t="str">
        <f>VLOOKUP(Table3[[#This Row],[Station]],'Station-Crosswalk'!$A$1:$F$147,6,FALSE)</f>
        <v>North</v>
      </c>
      <c r="Q309" t="str">
        <f>IF(OR(Table3[[#This Row],[Station]]=809,Table3[[#This Row],[Station]]=812), "Y", "N")</f>
        <v>N</v>
      </c>
      <c r="R309" t="str">
        <f>VLOOKUP(Table3[[#This Row],[Station]],'Station-Crosswalk'!$A$1:$G$147,7,FALSE)</f>
        <v>Sac. River System</v>
      </c>
    </row>
    <row r="310" spans="1:18" x14ac:dyDescent="0.25">
      <c r="A310">
        <v>2025</v>
      </c>
      <c r="B310" t="s">
        <v>269</v>
      </c>
      <c r="C310">
        <v>5</v>
      </c>
      <c r="D310">
        <v>706</v>
      </c>
      <c r="E310" s="77">
        <v>45713</v>
      </c>
      <c r="F310">
        <v>18.2</v>
      </c>
      <c r="G310">
        <v>41</v>
      </c>
      <c r="H310" t="s">
        <v>270</v>
      </c>
      <c r="I310" t="s">
        <v>271</v>
      </c>
      <c r="J310">
        <v>2</v>
      </c>
      <c r="K310" t="s">
        <v>272</v>
      </c>
      <c r="L310">
        <v>5</v>
      </c>
      <c r="M310">
        <v>6</v>
      </c>
      <c r="N310">
        <v>5.5</v>
      </c>
      <c r="O310">
        <v>2</v>
      </c>
      <c r="P310" t="str">
        <f>VLOOKUP(Table3[[#This Row],[Station]],'Station-Crosswalk'!$A$1:$F$147,6,FALSE)</f>
        <v>West</v>
      </c>
      <c r="Q310" t="str">
        <f>IF(OR(Table3[[#This Row],[Station]]=809,Table3[[#This Row],[Station]]=812), "Y", "N")</f>
        <v>N</v>
      </c>
      <c r="R310" t="str">
        <f>VLOOKUP(Table3[[#This Row],[Station]],'Station-Crosswalk'!$A$1:$G$147,7,FALSE)</f>
        <v>Sac. River System</v>
      </c>
    </row>
    <row r="311" spans="1:18" x14ac:dyDescent="0.25">
      <c r="A311">
        <v>2025</v>
      </c>
      <c r="B311" t="s">
        <v>269</v>
      </c>
      <c r="C311">
        <v>5</v>
      </c>
      <c r="D311">
        <v>707</v>
      </c>
      <c r="E311" s="77">
        <v>45713</v>
      </c>
      <c r="F311">
        <v>22.3</v>
      </c>
      <c r="G311">
        <v>38</v>
      </c>
      <c r="H311" t="s">
        <v>270</v>
      </c>
      <c r="I311" t="s">
        <v>271</v>
      </c>
      <c r="J311">
        <v>3</v>
      </c>
      <c r="K311" t="s">
        <v>272</v>
      </c>
      <c r="L311">
        <v>5</v>
      </c>
      <c r="M311">
        <v>6</v>
      </c>
      <c r="N311">
        <v>5.7</v>
      </c>
      <c r="O311">
        <v>3</v>
      </c>
      <c r="P311" t="str">
        <f>VLOOKUP(Table3[[#This Row],[Station]],'Station-Crosswalk'!$A$1:$F$147,6,FALSE)</f>
        <v>North</v>
      </c>
      <c r="Q311" t="str">
        <f>IF(OR(Table3[[#This Row],[Station]]=809,Table3[[#This Row],[Station]]=812), "Y", "N")</f>
        <v>N</v>
      </c>
      <c r="R311" t="str">
        <f>VLOOKUP(Table3[[#This Row],[Station]],'Station-Crosswalk'!$A$1:$G$147,7,FALSE)</f>
        <v>Sac. River System</v>
      </c>
    </row>
    <row r="312" spans="1:18" x14ac:dyDescent="0.25">
      <c r="A312">
        <v>2025</v>
      </c>
      <c r="B312" t="s">
        <v>269</v>
      </c>
      <c r="C312">
        <v>5</v>
      </c>
      <c r="D312">
        <v>711</v>
      </c>
      <c r="E312" s="77">
        <v>45713</v>
      </c>
      <c r="F312">
        <v>25.6</v>
      </c>
      <c r="G312">
        <v>39</v>
      </c>
      <c r="H312" t="s">
        <v>270</v>
      </c>
      <c r="I312" t="s">
        <v>273</v>
      </c>
      <c r="K312" t="s">
        <v>272</v>
      </c>
      <c r="P312" t="str">
        <f>VLOOKUP(Table3[[#This Row],[Station]],'Station-Crosswalk'!$A$1:$F$147,6,FALSE)</f>
        <v>North</v>
      </c>
      <c r="Q312" t="str">
        <f>IF(OR(Table3[[#This Row],[Station]]=809,Table3[[#This Row],[Station]]=812), "Y", "N")</f>
        <v>N</v>
      </c>
      <c r="R312" t="str">
        <f>VLOOKUP(Table3[[#This Row],[Station]],'Station-Crosswalk'!$A$1:$G$147,7,FALSE)</f>
        <v>Sac. River System</v>
      </c>
    </row>
    <row r="313" spans="1:18" x14ac:dyDescent="0.25">
      <c r="A313">
        <v>2025</v>
      </c>
      <c r="B313" t="s">
        <v>269</v>
      </c>
      <c r="C313">
        <v>5</v>
      </c>
      <c r="D313">
        <v>716</v>
      </c>
      <c r="E313" s="77">
        <v>45713</v>
      </c>
      <c r="F313">
        <v>20.2</v>
      </c>
      <c r="G313">
        <v>36</v>
      </c>
      <c r="H313" t="s">
        <v>270</v>
      </c>
      <c r="I313" t="s">
        <v>273</v>
      </c>
      <c r="K313" t="s">
        <v>272</v>
      </c>
      <c r="P313" t="str">
        <f>VLOOKUP(Table3[[#This Row],[Station]],'Station-Crosswalk'!$A$1:$F$147,6,FALSE)</f>
        <v>North</v>
      </c>
      <c r="Q313" t="str">
        <f>IF(OR(Table3[[#This Row],[Station]]=809,Table3[[#This Row],[Station]]=812), "Y", "N")</f>
        <v>N</v>
      </c>
      <c r="R313" t="str">
        <f>VLOOKUP(Table3[[#This Row],[Station]],'Station-Crosswalk'!$A$1:$G$147,7,FALSE)</f>
        <v>Sac. River System</v>
      </c>
    </row>
    <row r="314" spans="1:18" x14ac:dyDescent="0.25">
      <c r="A314">
        <v>2025</v>
      </c>
      <c r="B314" t="s">
        <v>269</v>
      </c>
      <c r="C314">
        <v>5</v>
      </c>
      <c r="D314">
        <v>723</v>
      </c>
      <c r="E314" s="77">
        <v>45713</v>
      </c>
      <c r="F314">
        <v>20.3</v>
      </c>
      <c r="G314">
        <v>33</v>
      </c>
      <c r="H314" t="s">
        <v>270</v>
      </c>
      <c r="I314" t="s">
        <v>273</v>
      </c>
      <c r="K314" t="s">
        <v>272</v>
      </c>
      <c r="P314" t="str">
        <f>VLOOKUP(Table3[[#This Row],[Station]],'Station-Crosswalk'!$A$1:$F$147,6,FALSE)</f>
        <v>North</v>
      </c>
      <c r="Q314" t="str">
        <f>IF(OR(Table3[[#This Row],[Station]]=809,Table3[[#This Row],[Station]]=812), "Y", "N")</f>
        <v>N</v>
      </c>
      <c r="R314" t="str">
        <f>VLOOKUP(Table3[[#This Row],[Station]],'Station-Crosswalk'!$A$1:$G$147,7,FALSE)</f>
        <v>Sac. River System</v>
      </c>
    </row>
    <row r="315" spans="1:18" x14ac:dyDescent="0.25">
      <c r="A315">
        <v>2025</v>
      </c>
      <c r="B315" t="s">
        <v>269</v>
      </c>
      <c r="C315">
        <v>5</v>
      </c>
      <c r="D315">
        <v>801</v>
      </c>
      <c r="E315" s="77">
        <v>45713</v>
      </c>
      <c r="F315">
        <v>18.5</v>
      </c>
      <c r="G315">
        <v>43</v>
      </c>
      <c r="H315" t="s">
        <v>270</v>
      </c>
      <c r="I315" t="s">
        <v>274</v>
      </c>
      <c r="J315">
        <v>13</v>
      </c>
      <c r="K315" t="s">
        <v>272</v>
      </c>
      <c r="L315">
        <v>5</v>
      </c>
      <c r="M315">
        <v>6</v>
      </c>
      <c r="N315">
        <v>5.6</v>
      </c>
      <c r="O315">
        <v>5</v>
      </c>
      <c r="P315" t="str">
        <f>VLOOKUP(Table3[[#This Row],[Station]],'Station-Crosswalk'!$A$1:$F$147,6,FALSE)</f>
        <v>West</v>
      </c>
      <c r="Q315" t="str">
        <f>IF(OR(Table3[[#This Row],[Station]]=809,Table3[[#This Row],[Station]]=812), "Y", "N")</f>
        <v>N</v>
      </c>
      <c r="R315" t="str">
        <f>VLOOKUP(Table3[[#This Row],[Station]],'Station-Crosswalk'!$A$1:$G$147,7,FALSE)</f>
        <v>Confluence</v>
      </c>
    </row>
    <row r="316" spans="1:18" x14ac:dyDescent="0.25">
      <c r="A316">
        <v>2025</v>
      </c>
      <c r="B316" t="s">
        <v>269</v>
      </c>
      <c r="C316">
        <v>5</v>
      </c>
      <c r="D316">
        <v>804</v>
      </c>
      <c r="E316" s="77">
        <v>45713</v>
      </c>
      <c r="F316">
        <v>16.7</v>
      </c>
      <c r="G316">
        <v>50</v>
      </c>
      <c r="H316" t="s">
        <v>270</v>
      </c>
      <c r="I316" t="s">
        <v>271</v>
      </c>
      <c r="J316">
        <v>1</v>
      </c>
      <c r="K316" t="s">
        <v>272</v>
      </c>
      <c r="L316">
        <v>6</v>
      </c>
      <c r="M316">
        <v>6</v>
      </c>
      <c r="N316">
        <v>6</v>
      </c>
      <c r="O316">
        <v>1</v>
      </c>
      <c r="P316" t="str">
        <f>VLOOKUP(Table3[[#This Row],[Station]],'Station-Crosswalk'!$A$1:$F$147,6,FALSE)</f>
        <v>West</v>
      </c>
      <c r="Q316" t="str">
        <f>IF(OR(Table3[[#This Row],[Station]]=809,Table3[[#This Row],[Station]]=812), "Y", "N")</f>
        <v>N</v>
      </c>
      <c r="R316" t="str">
        <f>VLOOKUP(Table3[[#This Row],[Station]],'Station-Crosswalk'!$A$1:$G$147,7,FALSE)</f>
        <v>Confluence</v>
      </c>
    </row>
    <row r="317" spans="1:18" x14ac:dyDescent="0.25">
      <c r="A317">
        <v>2025</v>
      </c>
      <c r="B317" t="s">
        <v>269</v>
      </c>
      <c r="C317">
        <v>5</v>
      </c>
      <c r="D317">
        <v>809</v>
      </c>
      <c r="E317" s="77">
        <v>45712</v>
      </c>
      <c r="F317">
        <v>14.4</v>
      </c>
      <c r="G317">
        <v>47</v>
      </c>
      <c r="H317" t="s">
        <v>270</v>
      </c>
      <c r="I317" t="s">
        <v>274</v>
      </c>
      <c r="J317">
        <v>1</v>
      </c>
      <c r="K317" t="s">
        <v>272</v>
      </c>
      <c r="L317">
        <v>7</v>
      </c>
      <c r="M317">
        <v>7</v>
      </c>
      <c r="N317">
        <v>7</v>
      </c>
      <c r="O317">
        <v>0</v>
      </c>
      <c r="P317" t="str">
        <f>VLOOKUP(Table3[[#This Row],[Station]],'Station-Crosswalk'!$A$1:$F$147,6,FALSE)</f>
        <v>South</v>
      </c>
      <c r="Q317" t="str">
        <f>IF(OR(Table3[[#This Row],[Station]]=809,Table3[[#This Row],[Station]]=812), "Y", "N")</f>
        <v>Y</v>
      </c>
      <c r="R317" t="str">
        <f>VLOOKUP(Table3[[#This Row],[Station]],'Station-Crosswalk'!$A$1:$G$147,7,FALSE)</f>
        <v>Central &amp; South Delta</v>
      </c>
    </row>
    <row r="318" spans="1:18" x14ac:dyDescent="0.25">
      <c r="A318">
        <v>2025</v>
      </c>
      <c r="B318" t="s">
        <v>269</v>
      </c>
      <c r="C318">
        <v>5</v>
      </c>
      <c r="D318">
        <v>812</v>
      </c>
      <c r="E318" s="77">
        <v>45712</v>
      </c>
      <c r="F318">
        <v>14.4</v>
      </c>
      <c r="G318">
        <v>45</v>
      </c>
      <c r="H318" t="s">
        <v>270</v>
      </c>
      <c r="I318" t="s">
        <v>273</v>
      </c>
      <c r="K318" t="s">
        <v>272</v>
      </c>
      <c r="P318" t="str">
        <f>VLOOKUP(Table3[[#This Row],[Station]],'Station-Crosswalk'!$A$1:$F$147,6,FALSE)</f>
        <v>South</v>
      </c>
      <c r="Q318" t="str">
        <f>IF(OR(Table3[[#This Row],[Station]]=809,Table3[[#This Row],[Station]]=812), "Y", "N")</f>
        <v>Y</v>
      </c>
      <c r="R318" t="str">
        <f>VLOOKUP(Table3[[#This Row],[Station]],'Station-Crosswalk'!$A$1:$G$147,7,FALSE)</f>
        <v>Central &amp; South Delta</v>
      </c>
    </row>
    <row r="319" spans="1:18" x14ac:dyDescent="0.25">
      <c r="A319">
        <v>2025</v>
      </c>
      <c r="B319" t="s">
        <v>269</v>
      </c>
      <c r="C319">
        <v>5</v>
      </c>
      <c r="D319">
        <v>815</v>
      </c>
      <c r="E319" s="77">
        <v>45712</v>
      </c>
      <c r="F319">
        <v>13.1</v>
      </c>
      <c r="G319">
        <v>54</v>
      </c>
      <c r="H319" t="s">
        <v>270</v>
      </c>
      <c r="I319" t="s">
        <v>273</v>
      </c>
      <c r="K319" t="s">
        <v>272</v>
      </c>
      <c r="P319" t="str">
        <f>VLOOKUP(Table3[[#This Row],[Station]],'Station-Crosswalk'!$A$1:$F$147,6,FALSE)</f>
        <v>South</v>
      </c>
      <c r="Q319" t="str">
        <f>IF(OR(Table3[[#This Row],[Station]]=809,Table3[[#This Row],[Station]]=812), "Y", "N")</f>
        <v>N</v>
      </c>
      <c r="R319" t="str">
        <f>VLOOKUP(Table3[[#This Row],[Station]],'Station-Crosswalk'!$A$1:$G$147,7,FALSE)</f>
        <v>Central &amp; South Delta</v>
      </c>
    </row>
    <row r="320" spans="1:18" x14ac:dyDescent="0.25">
      <c r="A320">
        <v>2025</v>
      </c>
      <c r="B320" t="s">
        <v>269</v>
      </c>
      <c r="C320">
        <v>5</v>
      </c>
      <c r="D320">
        <v>901</v>
      </c>
      <c r="E320" s="77">
        <v>45712</v>
      </c>
      <c r="F320">
        <v>13.3</v>
      </c>
      <c r="G320">
        <v>68</v>
      </c>
      <c r="H320" t="s">
        <v>270</v>
      </c>
      <c r="I320" t="s">
        <v>273</v>
      </c>
      <c r="K320" t="s">
        <v>272</v>
      </c>
      <c r="P320" t="str">
        <f>VLOOKUP(Table3[[#This Row],[Station]],'Station-Crosswalk'!$A$1:$F$147,6,FALSE)</f>
        <v>South</v>
      </c>
      <c r="Q320" t="str">
        <f>IF(OR(Table3[[#This Row],[Station]]=809,Table3[[#This Row],[Station]]=812), "Y", "N")</f>
        <v>N</v>
      </c>
      <c r="R320" t="str">
        <f>VLOOKUP(Table3[[#This Row],[Station]],'Station-Crosswalk'!$A$1:$G$147,7,FALSE)</f>
        <v>Central &amp; South Delta</v>
      </c>
    </row>
    <row r="321" spans="1:18" x14ac:dyDescent="0.25">
      <c r="A321">
        <v>2025</v>
      </c>
      <c r="B321" t="s">
        <v>269</v>
      </c>
      <c r="C321">
        <v>5</v>
      </c>
      <c r="D321">
        <v>902</v>
      </c>
      <c r="E321" s="77">
        <v>45712</v>
      </c>
      <c r="F321">
        <v>7.7</v>
      </c>
      <c r="G321">
        <v>108</v>
      </c>
      <c r="H321" t="s">
        <v>270</v>
      </c>
      <c r="I321" t="s">
        <v>273</v>
      </c>
      <c r="K321" t="s">
        <v>272</v>
      </c>
      <c r="P321" t="str">
        <f>VLOOKUP(Table3[[#This Row],[Station]],'Station-Crosswalk'!$A$1:$F$147,6,FALSE)</f>
        <v>South</v>
      </c>
      <c r="Q321" t="str">
        <f>IF(OR(Table3[[#This Row],[Station]]=809,Table3[[#This Row],[Station]]=812), "Y", "N")</f>
        <v>N</v>
      </c>
      <c r="R321" t="str">
        <f>VLOOKUP(Table3[[#This Row],[Station]],'Station-Crosswalk'!$A$1:$G$147,7,FALSE)</f>
        <v>Central &amp; South Delta</v>
      </c>
    </row>
    <row r="322" spans="1:18" x14ac:dyDescent="0.25">
      <c r="A322">
        <v>2025</v>
      </c>
      <c r="B322" t="s">
        <v>269</v>
      </c>
      <c r="C322">
        <v>5</v>
      </c>
      <c r="D322">
        <v>906</v>
      </c>
      <c r="E322" s="77">
        <v>45712</v>
      </c>
      <c r="F322">
        <v>10.8</v>
      </c>
      <c r="G322">
        <v>104</v>
      </c>
      <c r="H322" t="s">
        <v>270</v>
      </c>
      <c r="I322" t="s">
        <v>273</v>
      </c>
      <c r="K322" t="s">
        <v>272</v>
      </c>
      <c r="P322" t="str">
        <f>VLOOKUP(Table3[[#This Row],[Station]],'Station-Crosswalk'!$A$1:$F$147,6,FALSE)</f>
        <v>South</v>
      </c>
      <c r="Q322" t="str">
        <f>IF(OR(Table3[[#This Row],[Station]]=809,Table3[[#This Row],[Station]]=812), "Y", "N")</f>
        <v>N</v>
      </c>
      <c r="R322" t="str">
        <f>VLOOKUP(Table3[[#This Row],[Station]],'Station-Crosswalk'!$A$1:$G$147,7,FALSE)</f>
        <v>Central &amp; South Delta</v>
      </c>
    </row>
    <row r="323" spans="1:18" x14ac:dyDescent="0.25">
      <c r="A323">
        <v>2025</v>
      </c>
      <c r="B323" t="s">
        <v>269</v>
      </c>
      <c r="C323">
        <v>5</v>
      </c>
      <c r="D323">
        <v>910</v>
      </c>
      <c r="E323" s="77">
        <v>45712</v>
      </c>
      <c r="F323">
        <v>7.9</v>
      </c>
      <c r="G323">
        <v>85</v>
      </c>
      <c r="H323" t="s">
        <v>270</v>
      </c>
      <c r="I323" t="s">
        <v>273</v>
      </c>
      <c r="K323" t="s">
        <v>272</v>
      </c>
      <c r="P323" t="str">
        <f>VLOOKUP(Table3[[#This Row],[Station]],'Station-Crosswalk'!$A$1:$F$147,6,FALSE)</f>
        <v>South</v>
      </c>
      <c r="Q323" t="str">
        <f>IF(OR(Table3[[#This Row],[Station]]=809,Table3[[#This Row],[Station]]=812), "Y", "N")</f>
        <v>N</v>
      </c>
      <c r="R323" t="str">
        <f>VLOOKUP(Table3[[#This Row],[Station]],'Station-Crosswalk'!$A$1:$G$147,7,FALSE)</f>
        <v>Central &amp; South Delta</v>
      </c>
    </row>
    <row r="324" spans="1:18" x14ac:dyDescent="0.25">
      <c r="A324">
        <v>2025</v>
      </c>
      <c r="B324" t="s">
        <v>269</v>
      </c>
      <c r="C324">
        <v>5</v>
      </c>
      <c r="D324">
        <v>912</v>
      </c>
      <c r="E324" s="77">
        <v>45712</v>
      </c>
      <c r="F324">
        <v>4.4000000000000004</v>
      </c>
      <c r="G324">
        <v>134</v>
      </c>
      <c r="H324" t="s">
        <v>270</v>
      </c>
      <c r="I324" t="s">
        <v>273</v>
      </c>
      <c r="K324" t="s">
        <v>272</v>
      </c>
      <c r="P324" t="str">
        <f>VLOOKUP(Table3[[#This Row],[Station]],'Station-Crosswalk'!$A$1:$F$147,6,FALSE)</f>
        <v>South</v>
      </c>
      <c r="Q324" t="str">
        <f>IF(OR(Table3[[#This Row],[Station]]=809,Table3[[#This Row],[Station]]=812), "Y", "N")</f>
        <v>N</v>
      </c>
      <c r="R324" t="str">
        <f>VLOOKUP(Table3[[#This Row],[Station]],'Station-Crosswalk'!$A$1:$G$147,7,FALSE)</f>
        <v>Central &amp; South Delta</v>
      </c>
    </row>
    <row r="325" spans="1:18" x14ac:dyDescent="0.25">
      <c r="A325">
        <v>2025</v>
      </c>
      <c r="B325" t="s">
        <v>269</v>
      </c>
      <c r="C325">
        <v>5</v>
      </c>
      <c r="D325">
        <v>914</v>
      </c>
      <c r="E325" s="77">
        <v>45712</v>
      </c>
      <c r="F325">
        <v>4.9000000000000004</v>
      </c>
      <c r="G325">
        <v>137</v>
      </c>
      <c r="H325" t="s">
        <v>270</v>
      </c>
      <c r="I325" t="s">
        <v>273</v>
      </c>
      <c r="K325" t="s">
        <v>272</v>
      </c>
      <c r="P325" t="str">
        <f>VLOOKUP(Table3[[#This Row],[Station]],'Station-Crosswalk'!$A$1:$F$147,6,FALSE)</f>
        <v>South</v>
      </c>
      <c r="Q325" t="str">
        <f>IF(OR(Table3[[#This Row],[Station]]=809,Table3[[#This Row],[Station]]=812), "Y", "N")</f>
        <v>N</v>
      </c>
      <c r="R325" t="str">
        <f>VLOOKUP(Table3[[#This Row],[Station]],'Station-Crosswalk'!$A$1:$G$147,7,FALSE)</f>
        <v>Central &amp; South Delta</v>
      </c>
    </row>
    <row r="326" spans="1:18" x14ac:dyDescent="0.25">
      <c r="A326">
        <v>2025</v>
      </c>
      <c r="B326" t="s">
        <v>269</v>
      </c>
      <c r="C326">
        <v>5</v>
      </c>
      <c r="D326">
        <v>915</v>
      </c>
      <c r="E326" s="77">
        <v>45712</v>
      </c>
      <c r="F326">
        <v>7.3</v>
      </c>
      <c r="G326">
        <v>112</v>
      </c>
      <c r="H326" t="s">
        <v>270</v>
      </c>
      <c r="I326" t="s">
        <v>273</v>
      </c>
      <c r="K326" t="s">
        <v>272</v>
      </c>
      <c r="P326" t="str">
        <f>VLOOKUP(Table3[[#This Row],[Station]],'Station-Crosswalk'!$A$1:$F$147,6,FALSE)</f>
        <v>South</v>
      </c>
      <c r="Q326" t="str">
        <f>IF(OR(Table3[[#This Row],[Station]]=809,Table3[[#This Row],[Station]]=812), "Y", "N")</f>
        <v>N</v>
      </c>
      <c r="R326" t="str">
        <f>VLOOKUP(Table3[[#This Row],[Station]],'Station-Crosswalk'!$A$1:$G$147,7,FALSE)</f>
        <v>Central &amp; South Delta</v>
      </c>
    </row>
    <row r="327" spans="1:18" x14ac:dyDescent="0.25">
      <c r="A327">
        <v>2025</v>
      </c>
      <c r="B327" t="s">
        <v>269</v>
      </c>
      <c r="C327">
        <v>5</v>
      </c>
      <c r="D327">
        <v>918</v>
      </c>
      <c r="E327" s="77">
        <v>45712</v>
      </c>
      <c r="F327">
        <v>5.9</v>
      </c>
      <c r="G327">
        <v>138</v>
      </c>
      <c r="H327" t="s">
        <v>270</v>
      </c>
      <c r="I327" t="s">
        <v>273</v>
      </c>
      <c r="K327" t="s">
        <v>272</v>
      </c>
      <c r="P327" t="str">
        <f>VLOOKUP(Table3[[#This Row],[Station]],'Station-Crosswalk'!$A$1:$F$147,6,FALSE)</f>
        <v>South</v>
      </c>
      <c r="Q327" t="str">
        <f>IF(OR(Table3[[#This Row],[Station]]=809,Table3[[#This Row],[Station]]=812), "Y", "N")</f>
        <v>N</v>
      </c>
      <c r="R327" t="str">
        <f>VLOOKUP(Table3[[#This Row],[Station]],'Station-Crosswalk'!$A$1:$G$147,7,FALSE)</f>
        <v>Central &amp; South Delta</v>
      </c>
    </row>
    <row r="328" spans="1:18" x14ac:dyDescent="0.25">
      <c r="A328">
        <v>2025</v>
      </c>
      <c r="B328" t="s">
        <v>269</v>
      </c>
      <c r="C328">
        <v>5</v>
      </c>
      <c r="D328">
        <v>919</v>
      </c>
      <c r="E328" s="77">
        <v>45712</v>
      </c>
      <c r="F328">
        <v>11.6</v>
      </c>
      <c r="G328">
        <v>71</v>
      </c>
      <c r="H328" t="s">
        <v>270</v>
      </c>
      <c r="I328" t="s">
        <v>273</v>
      </c>
      <c r="K328" t="s">
        <v>272</v>
      </c>
      <c r="P328" t="str">
        <f>VLOOKUP(Table3[[#This Row],[Station]],'Station-Crosswalk'!$A$1:$F$147,6,FALSE)</f>
        <v>South</v>
      </c>
      <c r="Q328" t="str">
        <f>IF(OR(Table3[[#This Row],[Station]]=809,Table3[[#This Row],[Station]]=812), "Y", "N")</f>
        <v>N</v>
      </c>
      <c r="R328" t="str">
        <f>VLOOKUP(Table3[[#This Row],[Station]],'Station-Crosswalk'!$A$1:$G$147,7,FALSE)</f>
        <v>Central &amp; South Delta</v>
      </c>
    </row>
    <row r="329" spans="1:18" x14ac:dyDescent="0.25">
      <c r="A329">
        <v>2025</v>
      </c>
      <c r="B329" t="s">
        <v>269</v>
      </c>
      <c r="C329">
        <v>6</v>
      </c>
      <c r="D329">
        <v>306</v>
      </c>
      <c r="H329" t="s">
        <v>276</v>
      </c>
      <c r="P329" t="str">
        <f>VLOOKUP(Table3[[#This Row],[Station]],'Station-Crosswalk'!$A$1:$F$147,6,FALSE)</f>
        <v>Bay</v>
      </c>
      <c r="Q329" t="str">
        <f>IF(OR(Table3[[#This Row],[Station]]=809,Table3[[#This Row],[Station]]=812), "Y", "N")</f>
        <v>N</v>
      </c>
      <c r="R329" t="str">
        <f>VLOOKUP(Table3[[#This Row],[Station]],'Station-Crosswalk'!$A$1:$G$147,7,FALSE)</f>
        <v>San Pablo Bay</v>
      </c>
    </row>
    <row r="330" spans="1:18" x14ac:dyDescent="0.25">
      <c r="A330">
        <v>2025</v>
      </c>
      <c r="B330" t="s">
        <v>269</v>
      </c>
      <c r="C330">
        <v>6</v>
      </c>
      <c r="D330">
        <v>308</v>
      </c>
      <c r="E330" s="77">
        <v>45726</v>
      </c>
      <c r="F330">
        <v>4.8</v>
      </c>
      <c r="G330">
        <v>74</v>
      </c>
      <c r="H330" t="s">
        <v>270</v>
      </c>
      <c r="I330" t="s">
        <v>273</v>
      </c>
      <c r="K330" t="s">
        <v>272</v>
      </c>
      <c r="P330" t="str">
        <f>VLOOKUP(Table3[[#This Row],[Station]],'Station-Crosswalk'!$A$1:$F$147,6,FALSE)</f>
        <v>Bay</v>
      </c>
      <c r="Q330" t="str">
        <f>IF(OR(Table3[[#This Row],[Station]]=809,Table3[[#This Row],[Station]]=812), "Y", "N")</f>
        <v>N</v>
      </c>
      <c r="R330" t="str">
        <f>VLOOKUP(Table3[[#This Row],[Station]],'Station-Crosswalk'!$A$1:$G$147,7,FALSE)</f>
        <v>San Pablo Bay</v>
      </c>
    </row>
    <row r="331" spans="1:18" x14ac:dyDescent="0.25">
      <c r="A331">
        <v>2025</v>
      </c>
      <c r="B331" t="s">
        <v>269</v>
      </c>
      <c r="C331">
        <v>6</v>
      </c>
      <c r="D331">
        <v>311</v>
      </c>
      <c r="E331" s="77">
        <v>45726</v>
      </c>
      <c r="F331">
        <v>3</v>
      </c>
      <c r="G331">
        <v>96</v>
      </c>
      <c r="H331" t="s">
        <v>270</v>
      </c>
      <c r="I331" t="s">
        <v>273</v>
      </c>
      <c r="K331" t="s">
        <v>272</v>
      </c>
      <c r="P331" t="str">
        <f>VLOOKUP(Table3[[#This Row],[Station]],'Station-Crosswalk'!$A$1:$F$147,6,FALSE)</f>
        <v>Bay</v>
      </c>
      <c r="Q331" t="str">
        <f>IF(OR(Table3[[#This Row],[Station]]=809,Table3[[#This Row],[Station]]=812), "Y", "N")</f>
        <v>N</v>
      </c>
      <c r="R331" t="str">
        <f>VLOOKUP(Table3[[#This Row],[Station]],'Station-Crosswalk'!$A$1:$G$147,7,FALSE)</f>
        <v>San Pablo Bay</v>
      </c>
    </row>
    <row r="332" spans="1:18" x14ac:dyDescent="0.25">
      <c r="A332">
        <v>2025</v>
      </c>
      <c r="B332" t="s">
        <v>269</v>
      </c>
      <c r="C332">
        <v>6</v>
      </c>
      <c r="D332">
        <v>315</v>
      </c>
      <c r="H332" t="s">
        <v>276</v>
      </c>
      <c r="K332" t="s">
        <v>277</v>
      </c>
      <c r="P332" t="str">
        <f>VLOOKUP(Table3[[#This Row],[Station]],'Station-Crosswalk'!$A$1:$F$147,6,FALSE)</f>
        <v>Bay</v>
      </c>
      <c r="Q332" t="str">
        <f>IF(OR(Table3[[#This Row],[Station]]=809,Table3[[#This Row],[Station]]=812), "Y", "N")</f>
        <v>N</v>
      </c>
      <c r="R332" t="str">
        <f>VLOOKUP(Table3[[#This Row],[Station]],'Station-Crosswalk'!$A$1:$G$147,7,FALSE)</f>
        <v>San Pablo Bay</v>
      </c>
    </row>
    <row r="333" spans="1:18" x14ac:dyDescent="0.25">
      <c r="A333">
        <v>2025</v>
      </c>
      <c r="B333" t="s">
        <v>269</v>
      </c>
      <c r="C333">
        <v>6</v>
      </c>
      <c r="D333">
        <v>322</v>
      </c>
      <c r="H333" t="s">
        <v>276</v>
      </c>
      <c r="K333" t="s">
        <v>277</v>
      </c>
      <c r="P333" t="str">
        <f>VLOOKUP(Table3[[#This Row],[Station]],'Station-Crosswalk'!$A$1:$F$147,6,FALSE)</f>
        <v>Bay</v>
      </c>
      <c r="Q333" t="str">
        <f>IF(OR(Table3[[#This Row],[Station]]=809,Table3[[#This Row],[Station]]=812), "Y", "N")</f>
        <v>N</v>
      </c>
      <c r="R333" t="str">
        <f>VLOOKUP(Table3[[#This Row],[Station]],'Station-Crosswalk'!$A$1:$G$147,7,FALSE)</f>
        <v>San Pablo Bay</v>
      </c>
    </row>
    <row r="334" spans="1:18" x14ac:dyDescent="0.25">
      <c r="A334">
        <v>2025</v>
      </c>
      <c r="B334" t="s">
        <v>269</v>
      </c>
      <c r="C334">
        <v>6</v>
      </c>
      <c r="D334">
        <v>323</v>
      </c>
      <c r="E334" s="77">
        <v>45726</v>
      </c>
      <c r="F334">
        <v>4.9000000000000004</v>
      </c>
      <c r="G334">
        <v>77</v>
      </c>
      <c r="H334" t="s">
        <v>270</v>
      </c>
      <c r="I334" t="s">
        <v>273</v>
      </c>
      <c r="K334" t="s">
        <v>272</v>
      </c>
      <c r="P334" t="str">
        <f>VLOOKUP(Table3[[#This Row],[Station]],'Station-Crosswalk'!$A$1:$F$147,6,FALSE)</f>
        <v>Bay</v>
      </c>
      <c r="Q334" t="str">
        <f>IF(OR(Table3[[#This Row],[Station]]=809,Table3[[#This Row],[Station]]=812), "Y", "N")</f>
        <v>N</v>
      </c>
      <c r="R334" t="str">
        <f>VLOOKUP(Table3[[#This Row],[Station]],'Station-Crosswalk'!$A$1:$G$147,7,FALSE)</f>
        <v>San Pablo Bay</v>
      </c>
    </row>
    <row r="335" spans="1:18" x14ac:dyDescent="0.25">
      <c r="A335">
        <v>2025</v>
      </c>
      <c r="B335" t="s">
        <v>269</v>
      </c>
      <c r="C335">
        <v>6</v>
      </c>
      <c r="D335">
        <v>327</v>
      </c>
      <c r="H335" t="s">
        <v>276</v>
      </c>
      <c r="K335" t="s">
        <v>277</v>
      </c>
      <c r="P335" t="str">
        <f>VLOOKUP(Table3[[#This Row],[Station]],'Station-Crosswalk'!$A$1:$F$147,6,FALSE)</f>
        <v>Bay</v>
      </c>
      <c r="Q335" t="str">
        <f>IF(OR(Table3[[#This Row],[Station]]=809,Table3[[#This Row],[Station]]=812), "Y", "N")</f>
        <v>N</v>
      </c>
      <c r="R335" t="str">
        <f>VLOOKUP(Table3[[#This Row],[Station]],'Station-Crosswalk'!$A$1:$G$147,7,FALSE)</f>
        <v>San Pablo Bay</v>
      </c>
    </row>
    <row r="336" spans="1:18" x14ac:dyDescent="0.25">
      <c r="A336">
        <v>2025</v>
      </c>
      <c r="B336" t="s">
        <v>269</v>
      </c>
      <c r="C336">
        <v>6</v>
      </c>
      <c r="D336">
        <v>328</v>
      </c>
      <c r="E336" s="77">
        <v>45726</v>
      </c>
      <c r="F336">
        <v>6.5</v>
      </c>
      <c r="G336">
        <v>61</v>
      </c>
      <c r="H336" t="s">
        <v>270</v>
      </c>
      <c r="I336" t="s">
        <v>271</v>
      </c>
      <c r="J336">
        <v>1</v>
      </c>
      <c r="K336" t="s">
        <v>272</v>
      </c>
      <c r="L336">
        <v>8</v>
      </c>
      <c r="M336">
        <v>8</v>
      </c>
      <c r="N336">
        <v>8</v>
      </c>
      <c r="O336">
        <v>0</v>
      </c>
      <c r="P336" t="str">
        <f>VLOOKUP(Table3[[#This Row],[Station]],'Station-Crosswalk'!$A$1:$F$147,6,FALSE)</f>
        <v>Bay</v>
      </c>
      <c r="Q336" t="str">
        <f>IF(OR(Table3[[#This Row],[Station]]=809,Table3[[#This Row],[Station]]=812), "Y", "N")</f>
        <v>N</v>
      </c>
      <c r="R336" t="str">
        <f>VLOOKUP(Table3[[#This Row],[Station]],'Station-Crosswalk'!$A$1:$G$147,7,FALSE)</f>
        <v>San Pablo Bay</v>
      </c>
    </row>
    <row r="337" spans="1:18" x14ac:dyDescent="0.25">
      <c r="A337">
        <v>2025</v>
      </c>
      <c r="B337" t="s">
        <v>269</v>
      </c>
      <c r="C337">
        <v>6</v>
      </c>
      <c r="D337">
        <v>329</v>
      </c>
      <c r="H337" t="s">
        <v>276</v>
      </c>
      <c r="K337" t="s">
        <v>277</v>
      </c>
      <c r="P337" t="str">
        <f>VLOOKUP(Table3[[#This Row],[Station]],'Station-Crosswalk'!$A$1:$F$147,6,FALSE)</f>
        <v>Far West</v>
      </c>
      <c r="Q337" t="str">
        <f>IF(OR(Table3[[#This Row],[Station]]=809,Table3[[#This Row],[Station]]=812), "Y", "N")</f>
        <v>N</v>
      </c>
      <c r="R337" t="str">
        <f>VLOOKUP(Table3[[#This Row],[Station]],'Station-Crosswalk'!$A$1:$G$147,7,FALSE)</f>
        <v>San Pablo Bay</v>
      </c>
    </row>
    <row r="338" spans="1:18" x14ac:dyDescent="0.25">
      <c r="A338">
        <v>2025</v>
      </c>
      <c r="B338" t="s">
        <v>269</v>
      </c>
      <c r="C338">
        <v>6</v>
      </c>
      <c r="D338">
        <v>330</v>
      </c>
      <c r="H338" t="s">
        <v>276</v>
      </c>
      <c r="K338" t="s">
        <v>277</v>
      </c>
      <c r="P338" t="str">
        <f>VLOOKUP(Table3[[#This Row],[Station]],'Station-Crosswalk'!$A$1:$F$147,6,FALSE)</f>
        <v>Bay</v>
      </c>
      <c r="Q338" t="str">
        <f>IF(OR(Table3[[#This Row],[Station]]=809,Table3[[#This Row],[Station]]=812), "Y", "N")</f>
        <v>N</v>
      </c>
      <c r="R338" t="str">
        <f>VLOOKUP(Table3[[#This Row],[Station]],'Station-Crosswalk'!$A$1:$G$147,7,FALSE)</f>
        <v>San Pablo Bay</v>
      </c>
    </row>
    <row r="339" spans="1:18" x14ac:dyDescent="0.25">
      <c r="A339">
        <v>2025</v>
      </c>
      <c r="B339" t="s">
        <v>269</v>
      </c>
      <c r="C339">
        <v>6</v>
      </c>
      <c r="D339">
        <v>335</v>
      </c>
      <c r="H339" t="s">
        <v>276</v>
      </c>
      <c r="K339" t="s">
        <v>277</v>
      </c>
      <c r="P339" t="str">
        <f>VLOOKUP(Table3[[#This Row],[Station]],'Station-Crosswalk'!$A$1:$F$147,6,FALSE)</f>
        <v>Far West</v>
      </c>
      <c r="Q339" t="str">
        <f>IF(OR(Table3[[#This Row],[Station]]=809,Table3[[#This Row],[Station]]=812), "Y", "N")</f>
        <v>N</v>
      </c>
      <c r="R339" t="str">
        <f>VLOOKUP(Table3[[#This Row],[Station]],'Station-Crosswalk'!$A$1:$G$147,7,FALSE)</f>
        <v>San Pablo Bay</v>
      </c>
    </row>
    <row r="340" spans="1:18" x14ac:dyDescent="0.25">
      <c r="A340">
        <v>2025</v>
      </c>
      <c r="B340" t="s">
        <v>269</v>
      </c>
      <c r="C340">
        <v>6</v>
      </c>
      <c r="D340">
        <v>336</v>
      </c>
      <c r="H340" t="s">
        <v>276</v>
      </c>
      <c r="K340" t="s">
        <v>277</v>
      </c>
      <c r="P340" t="str">
        <f>VLOOKUP(Table3[[#This Row],[Station]],'Station-Crosswalk'!$A$1:$F$147,6,FALSE)</f>
        <v>Far West</v>
      </c>
      <c r="Q340" t="str">
        <f>IF(OR(Table3[[#This Row],[Station]]=809,Table3[[#This Row],[Station]]=812), "Y", "N")</f>
        <v>N</v>
      </c>
      <c r="R340" t="str">
        <f>VLOOKUP(Table3[[#This Row],[Station]],'Station-Crosswalk'!$A$1:$G$147,7,FALSE)</f>
        <v>San Pablo Bay</v>
      </c>
    </row>
    <row r="341" spans="1:18" x14ac:dyDescent="0.25">
      <c r="A341">
        <v>2025</v>
      </c>
      <c r="B341" t="s">
        <v>269</v>
      </c>
      <c r="C341">
        <v>6</v>
      </c>
      <c r="D341">
        <v>338</v>
      </c>
      <c r="H341" t="s">
        <v>276</v>
      </c>
      <c r="K341" t="s">
        <v>277</v>
      </c>
      <c r="P341" t="str">
        <f>VLOOKUP(Table3[[#This Row],[Station]],'Station-Crosswalk'!$A$1:$F$147,6,FALSE)</f>
        <v>Far West</v>
      </c>
      <c r="Q341" t="str">
        <f>IF(OR(Table3[[#This Row],[Station]]=809,Table3[[#This Row],[Station]]=812), "Y", "N")</f>
        <v>N</v>
      </c>
      <c r="R341" t="str">
        <f>VLOOKUP(Table3[[#This Row],[Station]],'Station-Crosswalk'!$A$1:$G$147,7,FALSE)</f>
        <v>San Pablo Bay</v>
      </c>
    </row>
    <row r="342" spans="1:18" x14ac:dyDescent="0.25">
      <c r="A342">
        <v>2025</v>
      </c>
      <c r="B342" t="s">
        <v>269</v>
      </c>
      <c r="C342">
        <v>6</v>
      </c>
      <c r="D342">
        <v>340</v>
      </c>
      <c r="H342" t="s">
        <v>276</v>
      </c>
      <c r="K342" t="s">
        <v>277</v>
      </c>
      <c r="P342" t="str">
        <f>VLOOKUP(Table3[[#This Row],[Station]],'Station-Crosswalk'!$A$1:$F$147,6,FALSE)</f>
        <v>Far West</v>
      </c>
      <c r="Q342" t="str">
        <f>IF(OR(Table3[[#This Row],[Station]]=809,Table3[[#This Row],[Station]]=812), "Y", "N")</f>
        <v>N</v>
      </c>
      <c r="R342" t="str">
        <f>VLOOKUP(Table3[[#This Row],[Station]],'Station-Crosswalk'!$A$1:$G$147,7,FALSE)</f>
        <v>Napa River</v>
      </c>
    </row>
    <row r="343" spans="1:18" x14ac:dyDescent="0.25">
      <c r="A343">
        <v>2025</v>
      </c>
      <c r="B343" t="s">
        <v>269</v>
      </c>
      <c r="C343">
        <v>6</v>
      </c>
      <c r="D343">
        <v>342</v>
      </c>
      <c r="H343" t="s">
        <v>276</v>
      </c>
      <c r="K343" t="s">
        <v>277</v>
      </c>
      <c r="P343" t="str">
        <f>VLOOKUP(Table3[[#This Row],[Station]],'Station-Crosswalk'!$A$1:$F$147,6,FALSE)</f>
        <v>Far West</v>
      </c>
      <c r="Q343" t="str">
        <f>IF(OR(Table3[[#This Row],[Station]]=809,Table3[[#This Row],[Station]]=812), "Y", "N")</f>
        <v>N</v>
      </c>
      <c r="R343" t="str">
        <f>VLOOKUP(Table3[[#This Row],[Station]],'Station-Crosswalk'!$A$1:$G$147,7,FALSE)</f>
        <v>Napa River</v>
      </c>
    </row>
    <row r="344" spans="1:18" x14ac:dyDescent="0.25">
      <c r="A344">
        <v>2025</v>
      </c>
      <c r="B344" t="s">
        <v>269</v>
      </c>
      <c r="C344">
        <v>6</v>
      </c>
      <c r="D344">
        <v>343</v>
      </c>
      <c r="H344" t="s">
        <v>276</v>
      </c>
      <c r="K344" t="s">
        <v>277</v>
      </c>
      <c r="P344" t="str">
        <f>VLOOKUP(Table3[[#This Row],[Station]],'Station-Crosswalk'!$A$1:$F$147,6,FALSE)</f>
        <v>Far West</v>
      </c>
      <c r="Q344" t="str">
        <f>IF(OR(Table3[[#This Row],[Station]]=809,Table3[[#This Row],[Station]]=812), "Y", "N")</f>
        <v>N</v>
      </c>
      <c r="R344" t="str">
        <f>VLOOKUP(Table3[[#This Row],[Station]],'Station-Crosswalk'!$A$1:$G$147,7,FALSE)</f>
        <v>Napa River</v>
      </c>
    </row>
    <row r="345" spans="1:18" x14ac:dyDescent="0.25">
      <c r="A345">
        <v>2025</v>
      </c>
      <c r="B345" t="s">
        <v>269</v>
      </c>
      <c r="C345">
        <v>6</v>
      </c>
      <c r="D345">
        <v>344</v>
      </c>
      <c r="H345" t="s">
        <v>276</v>
      </c>
      <c r="K345" t="s">
        <v>277</v>
      </c>
      <c r="P345" t="str">
        <f>VLOOKUP(Table3[[#This Row],[Station]],'Station-Crosswalk'!$A$1:$F$147,6,FALSE)</f>
        <v>Far West</v>
      </c>
      <c r="Q345" t="str">
        <f>IF(OR(Table3[[#This Row],[Station]]=809,Table3[[#This Row],[Station]]=812), "Y", "N")</f>
        <v>N</v>
      </c>
      <c r="R345" t="str">
        <f>VLOOKUP(Table3[[#This Row],[Station]],'Station-Crosswalk'!$A$1:$G$147,7,FALSE)</f>
        <v>Napa River</v>
      </c>
    </row>
    <row r="346" spans="1:18" x14ac:dyDescent="0.25">
      <c r="A346">
        <v>2025</v>
      </c>
      <c r="B346" t="s">
        <v>269</v>
      </c>
      <c r="C346">
        <v>6</v>
      </c>
      <c r="D346">
        <v>345</v>
      </c>
      <c r="H346" t="s">
        <v>276</v>
      </c>
      <c r="K346" t="s">
        <v>277</v>
      </c>
      <c r="P346" t="str">
        <f>VLOOKUP(Table3[[#This Row],[Station]],'Station-Crosswalk'!$A$1:$F$147,6,FALSE)</f>
        <v>Bay</v>
      </c>
      <c r="Q346" t="str">
        <f>IF(OR(Table3[[#This Row],[Station]]=809,Table3[[#This Row],[Station]]=812), "Y", "N")</f>
        <v>N</v>
      </c>
      <c r="R346" t="str">
        <f>VLOOKUP(Table3[[#This Row],[Station]],'Station-Crosswalk'!$A$1:$G$147,7,FALSE)</f>
        <v>Napa River</v>
      </c>
    </row>
    <row r="347" spans="1:18" x14ac:dyDescent="0.25">
      <c r="A347">
        <v>2025</v>
      </c>
      <c r="B347" t="s">
        <v>269</v>
      </c>
      <c r="C347">
        <v>6</v>
      </c>
      <c r="D347">
        <v>346</v>
      </c>
      <c r="H347" t="s">
        <v>276</v>
      </c>
      <c r="K347" t="s">
        <v>277</v>
      </c>
      <c r="P347" t="str">
        <f>VLOOKUP(Table3[[#This Row],[Station]],'Station-Crosswalk'!$A$1:$F$147,6,FALSE)</f>
        <v>Far West</v>
      </c>
      <c r="Q347" t="str">
        <f>IF(OR(Table3[[#This Row],[Station]]=809,Table3[[#This Row],[Station]]=812), "Y", "N")</f>
        <v>N</v>
      </c>
      <c r="R347" t="str">
        <f>VLOOKUP(Table3[[#This Row],[Station]],'Station-Crosswalk'!$A$1:$G$147,7,FALSE)</f>
        <v>Napa River</v>
      </c>
    </row>
    <row r="348" spans="1:18" x14ac:dyDescent="0.25">
      <c r="A348">
        <v>2025</v>
      </c>
      <c r="B348" t="s">
        <v>269</v>
      </c>
      <c r="C348">
        <v>6</v>
      </c>
      <c r="D348">
        <v>347</v>
      </c>
      <c r="H348" t="s">
        <v>276</v>
      </c>
      <c r="K348" t="s">
        <v>277</v>
      </c>
      <c r="P348" t="str">
        <f>VLOOKUP(Table3[[#This Row],[Station]],'Station-Crosswalk'!$A$1:$F$147,6,FALSE)</f>
        <v>Far West</v>
      </c>
      <c r="Q348" t="str">
        <f>IF(OR(Table3[[#This Row],[Station]]=809,Table3[[#This Row],[Station]]=812), "Y", "N")</f>
        <v>N</v>
      </c>
      <c r="R348" t="str">
        <f>VLOOKUP(Table3[[#This Row],[Station]],'Station-Crosswalk'!$A$1:$G$147,7,FALSE)</f>
        <v>Napa River</v>
      </c>
    </row>
    <row r="349" spans="1:18" x14ac:dyDescent="0.25">
      <c r="A349">
        <v>2025</v>
      </c>
      <c r="B349" t="s">
        <v>269</v>
      </c>
      <c r="C349">
        <v>6</v>
      </c>
      <c r="D349">
        <v>348</v>
      </c>
      <c r="H349" t="s">
        <v>276</v>
      </c>
      <c r="K349" t="s">
        <v>277</v>
      </c>
      <c r="P349" t="str">
        <f>VLOOKUP(Table3[[#This Row],[Station]],'Station-Crosswalk'!$A$1:$F$147,6,FALSE)</f>
        <v>Far West</v>
      </c>
      <c r="Q349" t="str">
        <f>IF(OR(Table3[[#This Row],[Station]]=809,Table3[[#This Row],[Station]]=812), "Y", "N")</f>
        <v>N</v>
      </c>
      <c r="R349" t="str">
        <f>VLOOKUP(Table3[[#This Row],[Station]],'Station-Crosswalk'!$A$1:$G$147,7,FALSE)</f>
        <v>Napa River</v>
      </c>
    </row>
    <row r="350" spans="1:18" x14ac:dyDescent="0.25">
      <c r="A350">
        <v>2025</v>
      </c>
      <c r="B350" t="s">
        <v>269</v>
      </c>
      <c r="C350">
        <v>6</v>
      </c>
      <c r="D350">
        <v>349</v>
      </c>
      <c r="H350" t="s">
        <v>276</v>
      </c>
      <c r="K350" t="s">
        <v>277</v>
      </c>
      <c r="P350" t="str">
        <f>VLOOKUP(Table3[[#This Row],[Station]],'Station-Crosswalk'!$A$1:$F$147,6,FALSE)</f>
        <v>Far West</v>
      </c>
      <c r="Q350" t="str">
        <f>IF(OR(Table3[[#This Row],[Station]]=809,Table3[[#This Row],[Station]]=812), "Y", "N")</f>
        <v>N</v>
      </c>
      <c r="R350" t="str">
        <f>VLOOKUP(Table3[[#This Row],[Station]],'Station-Crosswalk'!$A$1:$G$147,7,FALSE)</f>
        <v>Napa River</v>
      </c>
    </row>
    <row r="351" spans="1:18" x14ac:dyDescent="0.25">
      <c r="A351">
        <v>2025</v>
      </c>
      <c r="B351" t="s">
        <v>269</v>
      </c>
      <c r="C351">
        <v>6</v>
      </c>
      <c r="D351">
        <v>401</v>
      </c>
      <c r="H351" t="s">
        <v>276</v>
      </c>
      <c r="K351" t="s">
        <v>277</v>
      </c>
      <c r="P351" t="str">
        <f>VLOOKUP(Table3[[#This Row],[Station]],'Station-Crosswalk'!$A$1:$F$147,6,FALSE)</f>
        <v>Far West</v>
      </c>
      <c r="Q351" t="str">
        <f>IF(OR(Table3[[#This Row],[Station]]=809,Table3[[#This Row],[Station]]=812), "Y", "N")</f>
        <v>N</v>
      </c>
      <c r="R351" t="str">
        <f>VLOOKUP(Table3[[#This Row],[Station]],'Station-Crosswalk'!$A$1:$G$147,7,FALSE)</f>
        <v>Carquinez Strait</v>
      </c>
    </row>
    <row r="352" spans="1:18" x14ac:dyDescent="0.25">
      <c r="A352">
        <v>2025</v>
      </c>
      <c r="B352" t="s">
        <v>269</v>
      </c>
      <c r="C352">
        <v>6</v>
      </c>
      <c r="D352">
        <v>404</v>
      </c>
      <c r="H352" t="s">
        <v>276</v>
      </c>
      <c r="K352" t="s">
        <v>277</v>
      </c>
      <c r="P352" t="str">
        <f>VLOOKUP(Table3[[#This Row],[Station]],'Station-Crosswalk'!$A$1:$F$147,6,FALSE)</f>
        <v>Far West</v>
      </c>
      <c r="Q352" t="str">
        <f>IF(OR(Table3[[#This Row],[Station]]=809,Table3[[#This Row],[Station]]=812), "Y", "N")</f>
        <v>N</v>
      </c>
      <c r="R352" t="str">
        <f>VLOOKUP(Table3[[#This Row],[Station]],'Station-Crosswalk'!$A$1:$G$147,7,FALSE)</f>
        <v>Carquinez Strait</v>
      </c>
    </row>
    <row r="353" spans="1:18" x14ac:dyDescent="0.25">
      <c r="A353">
        <v>2025</v>
      </c>
      <c r="B353" t="s">
        <v>269</v>
      </c>
      <c r="C353">
        <v>6</v>
      </c>
      <c r="D353">
        <v>405</v>
      </c>
      <c r="H353" t="s">
        <v>276</v>
      </c>
      <c r="K353" t="s">
        <v>277</v>
      </c>
      <c r="P353" t="str">
        <f>VLOOKUP(Table3[[#This Row],[Station]],'Station-Crosswalk'!$A$1:$F$147,6,FALSE)</f>
        <v>Far West</v>
      </c>
      <c r="Q353" t="str">
        <f>IF(OR(Table3[[#This Row],[Station]]=809,Table3[[#This Row],[Station]]=812), "Y", "N")</f>
        <v>N</v>
      </c>
      <c r="R353" t="str">
        <f>VLOOKUP(Table3[[#This Row],[Station]],'Station-Crosswalk'!$A$1:$G$147,7,FALSE)</f>
        <v>Carquinez Strait</v>
      </c>
    </row>
    <row r="354" spans="1:18" x14ac:dyDescent="0.25">
      <c r="A354">
        <v>2025</v>
      </c>
      <c r="B354" t="s">
        <v>269</v>
      </c>
      <c r="C354">
        <v>6</v>
      </c>
      <c r="D354">
        <v>411</v>
      </c>
      <c r="H354" t="s">
        <v>276</v>
      </c>
      <c r="K354" t="s">
        <v>277</v>
      </c>
      <c r="P354" t="str">
        <f>VLOOKUP(Table3[[#This Row],[Station]],'Station-Crosswalk'!$A$1:$F$147,6,FALSE)</f>
        <v>Far West</v>
      </c>
      <c r="Q354" t="str">
        <f>IF(OR(Table3[[#This Row],[Station]]=809,Table3[[#This Row],[Station]]=812), "Y", "N")</f>
        <v>N</v>
      </c>
      <c r="R354" t="str">
        <f>VLOOKUP(Table3[[#This Row],[Station]],'Station-Crosswalk'!$A$1:$G$147,7,FALSE)</f>
        <v>Suisun Bay &amp; Marsh</v>
      </c>
    </row>
    <row r="355" spans="1:18" x14ac:dyDescent="0.25">
      <c r="A355">
        <v>2025</v>
      </c>
      <c r="B355" t="s">
        <v>269</v>
      </c>
      <c r="C355">
        <v>6</v>
      </c>
      <c r="D355">
        <v>418</v>
      </c>
      <c r="H355" t="s">
        <v>276</v>
      </c>
      <c r="K355" t="s">
        <v>277</v>
      </c>
      <c r="P355" t="str">
        <f>VLOOKUP(Table3[[#This Row],[Station]],'Station-Crosswalk'!$A$1:$F$147,6,FALSE)</f>
        <v>Far West</v>
      </c>
      <c r="Q355" t="str">
        <f>IF(OR(Table3[[#This Row],[Station]]=809,Table3[[#This Row],[Station]]=812), "Y", "N")</f>
        <v>N</v>
      </c>
      <c r="R355" t="str">
        <f>VLOOKUP(Table3[[#This Row],[Station]],'Station-Crosswalk'!$A$1:$G$147,7,FALSE)</f>
        <v>Suisun Bay &amp; Marsh</v>
      </c>
    </row>
    <row r="356" spans="1:18" x14ac:dyDescent="0.25">
      <c r="A356">
        <v>2025</v>
      </c>
      <c r="B356" t="s">
        <v>269</v>
      </c>
      <c r="C356">
        <v>6</v>
      </c>
      <c r="D356">
        <v>501</v>
      </c>
      <c r="H356" t="s">
        <v>276</v>
      </c>
      <c r="K356" t="s">
        <v>277</v>
      </c>
      <c r="P356" t="str">
        <f>VLOOKUP(Table3[[#This Row],[Station]],'Station-Crosswalk'!$A$1:$F$147,6,FALSE)</f>
        <v>West</v>
      </c>
      <c r="Q356" t="str">
        <f>IF(OR(Table3[[#This Row],[Station]]=809,Table3[[#This Row],[Station]]=812), "Y", "N")</f>
        <v>N</v>
      </c>
      <c r="R356" t="str">
        <f>VLOOKUP(Table3[[#This Row],[Station]],'Station-Crosswalk'!$A$1:$G$147,7,FALSE)</f>
        <v>Suisun Bay &amp; Marsh</v>
      </c>
    </row>
    <row r="357" spans="1:18" x14ac:dyDescent="0.25">
      <c r="A357">
        <v>2025</v>
      </c>
      <c r="B357" t="s">
        <v>269</v>
      </c>
      <c r="C357">
        <v>6</v>
      </c>
      <c r="D357">
        <v>504</v>
      </c>
      <c r="H357" t="s">
        <v>276</v>
      </c>
      <c r="K357" t="s">
        <v>277</v>
      </c>
      <c r="P357" t="str">
        <f>VLOOKUP(Table3[[#This Row],[Station]],'Station-Crosswalk'!$A$1:$F$147,6,FALSE)</f>
        <v>West</v>
      </c>
      <c r="Q357" t="str">
        <f>IF(OR(Table3[[#This Row],[Station]]=809,Table3[[#This Row],[Station]]=812), "Y", "N")</f>
        <v>N</v>
      </c>
      <c r="R357" t="str">
        <f>VLOOKUP(Table3[[#This Row],[Station]],'Station-Crosswalk'!$A$1:$G$147,7,FALSE)</f>
        <v>Suisun Bay &amp; Marsh</v>
      </c>
    </row>
    <row r="358" spans="1:18" x14ac:dyDescent="0.25">
      <c r="A358">
        <v>2025</v>
      </c>
      <c r="B358" t="s">
        <v>269</v>
      </c>
      <c r="C358">
        <v>6</v>
      </c>
      <c r="D358">
        <v>508</v>
      </c>
      <c r="H358" t="s">
        <v>276</v>
      </c>
      <c r="K358" t="s">
        <v>277</v>
      </c>
      <c r="P358" t="str">
        <f>VLOOKUP(Table3[[#This Row],[Station]],'Station-Crosswalk'!$A$1:$F$147,6,FALSE)</f>
        <v>West</v>
      </c>
      <c r="Q358" t="str">
        <f>IF(OR(Table3[[#This Row],[Station]]=809,Table3[[#This Row],[Station]]=812), "Y", "N")</f>
        <v>N</v>
      </c>
      <c r="R358" t="str">
        <f>VLOOKUP(Table3[[#This Row],[Station]],'Station-Crosswalk'!$A$1:$G$147,7,FALSE)</f>
        <v>Confluence</v>
      </c>
    </row>
    <row r="359" spans="1:18" x14ac:dyDescent="0.25">
      <c r="A359">
        <v>2025</v>
      </c>
      <c r="B359" t="s">
        <v>269</v>
      </c>
      <c r="C359">
        <v>6</v>
      </c>
      <c r="D359">
        <v>513</v>
      </c>
      <c r="H359" t="s">
        <v>276</v>
      </c>
      <c r="K359" t="s">
        <v>277</v>
      </c>
      <c r="P359" t="str">
        <f>VLOOKUP(Table3[[#This Row],[Station]],'Station-Crosswalk'!$A$1:$F$147,6,FALSE)</f>
        <v>West</v>
      </c>
      <c r="Q359" t="str">
        <f>IF(OR(Table3[[#This Row],[Station]]=809,Table3[[#This Row],[Station]]=812), "Y", "N")</f>
        <v>N</v>
      </c>
      <c r="R359" t="str">
        <f>VLOOKUP(Table3[[#This Row],[Station]],'Station-Crosswalk'!$A$1:$G$147,7,FALSE)</f>
        <v>Confluence</v>
      </c>
    </row>
    <row r="360" spans="1:18" x14ac:dyDescent="0.25">
      <c r="A360">
        <v>2025</v>
      </c>
      <c r="B360" t="s">
        <v>269</v>
      </c>
      <c r="C360">
        <v>6</v>
      </c>
      <c r="D360">
        <v>519</v>
      </c>
      <c r="E360" s="77">
        <v>45728</v>
      </c>
      <c r="F360">
        <v>15.4</v>
      </c>
      <c r="G360">
        <v>45</v>
      </c>
      <c r="H360" t="s">
        <v>270</v>
      </c>
      <c r="I360" t="s">
        <v>271</v>
      </c>
      <c r="J360">
        <v>36</v>
      </c>
      <c r="K360" t="s">
        <v>272</v>
      </c>
      <c r="L360">
        <v>5</v>
      </c>
      <c r="M360">
        <v>9</v>
      </c>
      <c r="N360">
        <v>6.4</v>
      </c>
      <c r="O360">
        <v>19</v>
      </c>
      <c r="P360" t="str">
        <f>VLOOKUP(Table3[[#This Row],[Station]],'Station-Crosswalk'!$A$1:$F$147,6,FALSE)</f>
        <v>West</v>
      </c>
      <c r="Q360" t="str">
        <f>IF(OR(Table3[[#This Row],[Station]]=809,Table3[[#This Row],[Station]]=812), "Y", "N")</f>
        <v>N</v>
      </c>
      <c r="R360" t="str">
        <f>VLOOKUP(Table3[[#This Row],[Station]],'Station-Crosswalk'!$A$1:$G$147,7,FALSE)</f>
        <v>Suisun Bay &amp; Marsh</v>
      </c>
    </row>
    <row r="361" spans="1:18" x14ac:dyDescent="0.25">
      <c r="A361">
        <v>2025</v>
      </c>
      <c r="B361" t="s">
        <v>269</v>
      </c>
      <c r="C361">
        <v>6</v>
      </c>
      <c r="D361">
        <v>520</v>
      </c>
      <c r="E361" s="77">
        <v>45727</v>
      </c>
      <c r="F361">
        <v>12.2</v>
      </c>
      <c r="G361">
        <v>51</v>
      </c>
      <c r="H361" t="s">
        <v>270</v>
      </c>
      <c r="I361" t="s">
        <v>271</v>
      </c>
      <c r="J361">
        <v>16</v>
      </c>
      <c r="K361" t="s">
        <v>272</v>
      </c>
      <c r="L361">
        <v>5</v>
      </c>
      <c r="M361">
        <v>8</v>
      </c>
      <c r="N361">
        <v>6.4</v>
      </c>
      <c r="O361">
        <v>6</v>
      </c>
      <c r="P361" t="str">
        <f>VLOOKUP(Table3[[#This Row],[Station]],'Station-Crosswalk'!$A$1:$F$147,6,FALSE)</f>
        <v>West</v>
      </c>
      <c r="Q361" t="str">
        <f>IF(OR(Table3[[#This Row],[Station]]=809,Table3[[#This Row],[Station]]=812), "Y", "N")</f>
        <v>N</v>
      </c>
      <c r="R361" t="str">
        <f>VLOOKUP(Table3[[#This Row],[Station]],'Station-Crosswalk'!$A$1:$G$147,7,FALSE)</f>
        <v>Confluence</v>
      </c>
    </row>
    <row r="362" spans="1:18" x14ac:dyDescent="0.25">
      <c r="A362">
        <v>2025</v>
      </c>
      <c r="B362" t="s">
        <v>269</v>
      </c>
      <c r="C362">
        <v>6</v>
      </c>
      <c r="D362">
        <v>602</v>
      </c>
      <c r="E362" s="77">
        <v>45728</v>
      </c>
      <c r="F362">
        <v>26.6</v>
      </c>
      <c r="G362">
        <v>38</v>
      </c>
      <c r="H362" t="s">
        <v>270</v>
      </c>
      <c r="I362" t="s">
        <v>271</v>
      </c>
      <c r="J362">
        <v>300</v>
      </c>
      <c r="K362" t="s">
        <v>272</v>
      </c>
      <c r="L362">
        <v>6</v>
      </c>
      <c r="M362">
        <v>11</v>
      </c>
      <c r="N362">
        <v>8</v>
      </c>
      <c r="O362">
        <v>9</v>
      </c>
      <c r="P362" t="str">
        <f>VLOOKUP(Table3[[#This Row],[Station]],'Station-Crosswalk'!$A$1:$F$147,6,FALSE)</f>
        <v>West</v>
      </c>
      <c r="Q362" t="str">
        <f>IF(OR(Table3[[#This Row],[Station]]=809,Table3[[#This Row],[Station]]=812), "Y", "N")</f>
        <v>N</v>
      </c>
      <c r="R362" t="str">
        <f>VLOOKUP(Table3[[#This Row],[Station]],'Station-Crosswalk'!$A$1:$G$147,7,FALSE)</f>
        <v>Suisun Bay &amp; Marsh</v>
      </c>
    </row>
    <row r="363" spans="1:18" x14ac:dyDescent="0.25">
      <c r="A363">
        <v>2025</v>
      </c>
      <c r="B363" t="s">
        <v>269</v>
      </c>
      <c r="C363">
        <v>6</v>
      </c>
      <c r="D363">
        <v>606</v>
      </c>
      <c r="H363" t="s">
        <v>276</v>
      </c>
      <c r="K363" t="s">
        <v>277</v>
      </c>
      <c r="P363" t="str">
        <f>VLOOKUP(Table3[[#This Row],[Station]],'Station-Crosswalk'!$A$1:$F$147,6,FALSE)</f>
        <v>West</v>
      </c>
      <c r="Q363" t="str">
        <f>IF(OR(Table3[[#This Row],[Station]]=809,Table3[[#This Row],[Station]]=812), "Y", "N")</f>
        <v>N</v>
      </c>
      <c r="R363" t="str">
        <f>VLOOKUP(Table3[[#This Row],[Station]],'Station-Crosswalk'!$A$1:$G$147,7,FALSE)</f>
        <v>Suisun Bay &amp; Marsh</v>
      </c>
    </row>
    <row r="364" spans="1:18" x14ac:dyDescent="0.25">
      <c r="A364">
        <v>2025</v>
      </c>
      <c r="B364" t="s">
        <v>269</v>
      </c>
      <c r="C364">
        <v>6</v>
      </c>
      <c r="D364">
        <v>609</v>
      </c>
      <c r="E364" s="77">
        <v>45729</v>
      </c>
      <c r="F364">
        <v>23.4</v>
      </c>
      <c r="G364">
        <v>36</v>
      </c>
      <c r="H364" t="s">
        <v>270</v>
      </c>
      <c r="I364" t="s">
        <v>273</v>
      </c>
      <c r="K364" t="s">
        <v>272</v>
      </c>
      <c r="P364" t="str">
        <f>VLOOKUP(Table3[[#This Row],[Station]],'Station-Crosswalk'!$A$1:$F$147,6,FALSE)</f>
        <v>West</v>
      </c>
      <c r="Q364" t="str">
        <f>IF(OR(Table3[[#This Row],[Station]]=809,Table3[[#This Row],[Station]]=812), "Y", "N")</f>
        <v>N</v>
      </c>
      <c r="R364" t="str">
        <f>VLOOKUP(Table3[[#This Row],[Station]],'Station-Crosswalk'!$A$1:$G$147,7,FALSE)</f>
        <v>Suisun Bay &amp; Marsh</v>
      </c>
    </row>
    <row r="365" spans="1:18" x14ac:dyDescent="0.25">
      <c r="A365">
        <v>2025</v>
      </c>
      <c r="B365" t="s">
        <v>269</v>
      </c>
      <c r="C365">
        <v>6</v>
      </c>
      <c r="D365">
        <v>610</v>
      </c>
      <c r="H365" t="s">
        <v>276</v>
      </c>
      <c r="K365" t="s">
        <v>277</v>
      </c>
      <c r="P365" t="str">
        <f>VLOOKUP(Table3[[#This Row],[Station]],'Station-Crosswalk'!$A$1:$F$147,6,FALSE)</f>
        <v>West</v>
      </c>
      <c r="Q365" t="str">
        <f>IF(OR(Table3[[#This Row],[Station]]=809,Table3[[#This Row],[Station]]=812), "Y", "N")</f>
        <v>N</v>
      </c>
      <c r="R365" t="str">
        <f>VLOOKUP(Table3[[#This Row],[Station]],'Station-Crosswalk'!$A$1:$G$147,7,FALSE)</f>
        <v>Suisun Bay &amp; Marsh</v>
      </c>
    </row>
    <row r="366" spans="1:18" x14ac:dyDescent="0.25">
      <c r="A366">
        <v>2025</v>
      </c>
      <c r="B366" t="s">
        <v>269</v>
      </c>
      <c r="C366">
        <v>6</v>
      </c>
      <c r="D366">
        <v>703</v>
      </c>
      <c r="E366" s="77">
        <v>45727</v>
      </c>
      <c r="F366">
        <v>10.3</v>
      </c>
      <c r="G366">
        <v>62</v>
      </c>
      <c r="H366" t="s">
        <v>270</v>
      </c>
      <c r="I366" t="s">
        <v>271</v>
      </c>
      <c r="J366">
        <v>3</v>
      </c>
      <c r="K366" t="s">
        <v>272</v>
      </c>
      <c r="L366">
        <v>5</v>
      </c>
      <c r="M366">
        <v>6</v>
      </c>
      <c r="N366">
        <v>5.3</v>
      </c>
      <c r="O366">
        <v>0</v>
      </c>
      <c r="P366" t="str">
        <f>VLOOKUP(Table3[[#This Row],[Station]],'Station-Crosswalk'!$A$1:$F$147,6,FALSE)</f>
        <v>West</v>
      </c>
      <c r="Q366" t="str">
        <f>IF(OR(Table3[[#This Row],[Station]]=809,Table3[[#This Row],[Station]]=812), "Y", "N")</f>
        <v>N</v>
      </c>
      <c r="R366" t="str">
        <f>VLOOKUP(Table3[[#This Row],[Station]],'Station-Crosswalk'!$A$1:$G$147,7,FALSE)</f>
        <v>Sac. River System</v>
      </c>
    </row>
    <row r="367" spans="1:18" x14ac:dyDescent="0.25">
      <c r="A367">
        <v>2025</v>
      </c>
      <c r="B367" t="s">
        <v>269</v>
      </c>
      <c r="C367">
        <v>6</v>
      </c>
      <c r="D367">
        <v>704</v>
      </c>
      <c r="E367" s="77">
        <v>45727</v>
      </c>
      <c r="F367">
        <v>11.1</v>
      </c>
      <c r="G367">
        <v>62</v>
      </c>
      <c r="H367" t="s">
        <v>270</v>
      </c>
      <c r="I367" t="s">
        <v>271</v>
      </c>
      <c r="J367">
        <v>7</v>
      </c>
      <c r="K367" t="s">
        <v>272</v>
      </c>
      <c r="L367">
        <v>6</v>
      </c>
      <c r="M367">
        <v>6</v>
      </c>
      <c r="N367">
        <v>6</v>
      </c>
      <c r="O367">
        <v>6</v>
      </c>
      <c r="P367" t="str">
        <f>VLOOKUP(Table3[[#This Row],[Station]],'Station-Crosswalk'!$A$1:$F$147,6,FALSE)</f>
        <v>West</v>
      </c>
      <c r="Q367" t="str">
        <f>IF(OR(Table3[[#This Row],[Station]]=809,Table3[[#This Row],[Station]]=812), "Y", "N")</f>
        <v>N</v>
      </c>
      <c r="R367" t="str">
        <f>VLOOKUP(Table3[[#This Row],[Station]],'Station-Crosswalk'!$A$1:$G$147,7,FALSE)</f>
        <v>Sac. River System</v>
      </c>
    </row>
    <row r="368" spans="1:18" x14ac:dyDescent="0.25">
      <c r="A368">
        <v>2025</v>
      </c>
      <c r="B368" t="s">
        <v>269</v>
      </c>
      <c r="C368">
        <v>6</v>
      </c>
      <c r="D368">
        <v>705</v>
      </c>
      <c r="E368" s="77">
        <v>45727</v>
      </c>
      <c r="F368">
        <v>8.8000000000000007</v>
      </c>
      <c r="G368">
        <v>74</v>
      </c>
      <c r="H368" t="s">
        <v>270</v>
      </c>
      <c r="I368" t="s">
        <v>273</v>
      </c>
      <c r="K368" t="s">
        <v>272</v>
      </c>
      <c r="P368" t="str">
        <f>VLOOKUP(Table3[[#This Row],[Station]],'Station-Crosswalk'!$A$1:$F$147,6,FALSE)</f>
        <v>North</v>
      </c>
      <c r="Q368" t="str">
        <f>IF(OR(Table3[[#This Row],[Station]]=809,Table3[[#This Row],[Station]]=812), "Y", "N")</f>
        <v>N</v>
      </c>
      <c r="R368" t="str">
        <f>VLOOKUP(Table3[[#This Row],[Station]],'Station-Crosswalk'!$A$1:$G$147,7,FALSE)</f>
        <v>Sac. River System</v>
      </c>
    </row>
    <row r="369" spans="1:18" x14ac:dyDescent="0.25">
      <c r="A369">
        <v>2025</v>
      </c>
      <c r="B369" t="s">
        <v>269</v>
      </c>
      <c r="C369">
        <v>6</v>
      </c>
      <c r="D369">
        <v>706</v>
      </c>
      <c r="E369" s="77">
        <v>45727</v>
      </c>
      <c r="F369">
        <v>9.8000000000000007</v>
      </c>
      <c r="G369">
        <v>71</v>
      </c>
      <c r="H369" t="s">
        <v>270</v>
      </c>
      <c r="I369" t="s">
        <v>271</v>
      </c>
      <c r="J369">
        <v>5</v>
      </c>
      <c r="K369" t="s">
        <v>272</v>
      </c>
      <c r="L369">
        <v>5</v>
      </c>
      <c r="M369">
        <v>6</v>
      </c>
      <c r="N369">
        <v>5.4</v>
      </c>
      <c r="O369">
        <v>3</v>
      </c>
      <c r="P369" t="str">
        <f>VLOOKUP(Table3[[#This Row],[Station]],'Station-Crosswalk'!$A$1:$F$147,6,FALSE)</f>
        <v>West</v>
      </c>
      <c r="Q369" t="str">
        <f>IF(OR(Table3[[#This Row],[Station]]=809,Table3[[#This Row],[Station]]=812), "Y", "N")</f>
        <v>N</v>
      </c>
      <c r="R369" t="str">
        <f>VLOOKUP(Table3[[#This Row],[Station]],'Station-Crosswalk'!$A$1:$G$147,7,FALSE)</f>
        <v>Sac. River System</v>
      </c>
    </row>
    <row r="370" spans="1:18" x14ac:dyDescent="0.25">
      <c r="A370">
        <v>2025</v>
      </c>
      <c r="B370" t="s">
        <v>269</v>
      </c>
      <c r="C370">
        <v>6</v>
      </c>
      <c r="D370">
        <v>707</v>
      </c>
      <c r="E370" s="77">
        <v>45727</v>
      </c>
      <c r="F370">
        <v>10.6</v>
      </c>
      <c r="G370">
        <v>79</v>
      </c>
      <c r="H370" t="s">
        <v>270</v>
      </c>
      <c r="I370" t="s">
        <v>273</v>
      </c>
      <c r="K370" t="s">
        <v>272</v>
      </c>
      <c r="P370" t="str">
        <f>VLOOKUP(Table3[[#This Row],[Station]],'Station-Crosswalk'!$A$1:$F$147,6,FALSE)</f>
        <v>North</v>
      </c>
      <c r="Q370" t="str">
        <f>IF(OR(Table3[[#This Row],[Station]]=809,Table3[[#This Row],[Station]]=812), "Y", "N")</f>
        <v>N</v>
      </c>
      <c r="R370" t="str">
        <f>VLOOKUP(Table3[[#This Row],[Station]],'Station-Crosswalk'!$A$1:$G$147,7,FALSE)</f>
        <v>Sac. River System</v>
      </c>
    </row>
    <row r="371" spans="1:18" x14ac:dyDescent="0.25">
      <c r="A371">
        <v>2025</v>
      </c>
      <c r="B371" t="s">
        <v>269</v>
      </c>
      <c r="C371">
        <v>6</v>
      </c>
      <c r="D371">
        <v>711</v>
      </c>
      <c r="E371" s="77">
        <v>45727</v>
      </c>
      <c r="F371">
        <v>15.1</v>
      </c>
      <c r="G371">
        <v>57</v>
      </c>
      <c r="H371" t="s">
        <v>270</v>
      </c>
      <c r="I371" t="s">
        <v>273</v>
      </c>
      <c r="K371" t="s">
        <v>272</v>
      </c>
      <c r="P371" t="str">
        <f>VLOOKUP(Table3[[#This Row],[Station]],'Station-Crosswalk'!$A$1:$F$147,6,FALSE)</f>
        <v>North</v>
      </c>
      <c r="Q371" t="str">
        <f>IF(OR(Table3[[#This Row],[Station]]=809,Table3[[#This Row],[Station]]=812), "Y", "N")</f>
        <v>N</v>
      </c>
      <c r="R371" t="str">
        <f>VLOOKUP(Table3[[#This Row],[Station]],'Station-Crosswalk'!$A$1:$G$147,7,FALSE)</f>
        <v>Sac. River System</v>
      </c>
    </row>
    <row r="372" spans="1:18" x14ac:dyDescent="0.25">
      <c r="A372">
        <v>2025</v>
      </c>
      <c r="B372" t="s">
        <v>269</v>
      </c>
      <c r="C372">
        <v>6</v>
      </c>
      <c r="D372">
        <v>716</v>
      </c>
      <c r="H372" t="s">
        <v>276</v>
      </c>
      <c r="K372" t="s">
        <v>277</v>
      </c>
      <c r="P372" t="str">
        <f>VLOOKUP(Table3[[#This Row],[Station]],'Station-Crosswalk'!$A$1:$F$147,6,FALSE)</f>
        <v>North</v>
      </c>
      <c r="Q372" t="str">
        <f>IF(OR(Table3[[#This Row],[Station]]=809,Table3[[#This Row],[Station]]=812), "Y", "N")</f>
        <v>N</v>
      </c>
      <c r="R372" t="str">
        <f>VLOOKUP(Table3[[#This Row],[Station]],'Station-Crosswalk'!$A$1:$G$147,7,FALSE)</f>
        <v>Sac. River System</v>
      </c>
    </row>
    <row r="373" spans="1:18" x14ac:dyDescent="0.25">
      <c r="A373">
        <v>2025</v>
      </c>
      <c r="B373" t="s">
        <v>269</v>
      </c>
      <c r="C373">
        <v>6</v>
      </c>
      <c r="D373">
        <v>723</v>
      </c>
      <c r="E373" s="77">
        <v>45727</v>
      </c>
      <c r="F373">
        <v>9.9</v>
      </c>
      <c r="G373">
        <v>63</v>
      </c>
      <c r="H373" t="s">
        <v>270</v>
      </c>
      <c r="I373" t="s">
        <v>271</v>
      </c>
      <c r="J373">
        <v>1</v>
      </c>
      <c r="K373" t="s">
        <v>272</v>
      </c>
      <c r="L373">
        <v>6</v>
      </c>
      <c r="M373">
        <v>6</v>
      </c>
      <c r="N373">
        <v>6</v>
      </c>
      <c r="O373">
        <v>1</v>
      </c>
      <c r="P373" t="str">
        <f>VLOOKUP(Table3[[#This Row],[Station]],'Station-Crosswalk'!$A$1:$F$147,6,FALSE)</f>
        <v>North</v>
      </c>
      <c r="Q373" t="str">
        <f>IF(OR(Table3[[#This Row],[Station]]=809,Table3[[#This Row],[Station]]=812), "Y", "N")</f>
        <v>N</v>
      </c>
      <c r="R373" t="str">
        <f>VLOOKUP(Table3[[#This Row],[Station]],'Station-Crosswalk'!$A$1:$G$147,7,FALSE)</f>
        <v>Sac. River System</v>
      </c>
    </row>
    <row r="374" spans="1:18" x14ac:dyDescent="0.25">
      <c r="A374">
        <v>2025</v>
      </c>
      <c r="B374" t="s">
        <v>269</v>
      </c>
      <c r="C374">
        <v>6</v>
      </c>
      <c r="D374">
        <v>801</v>
      </c>
      <c r="E374" s="77">
        <v>45729</v>
      </c>
      <c r="F374">
        <v>11.1</v>
      </c>
      <c r="G374">
        <v>57</v>
      </c>
      <c r="H374" t="s">
        <v>270</v>
      </c>
      <c r="I374" t="s">
        <v>271</v>
      </c>
      <c r="J374">
        <v>10</v>
      </c>
      <c r="K374" t="s">
        <v>272</v>
      </c>
      <c r="L374">
        <v>6</v>
      </c>
      <c r="M374">
        <v>7</v>
      </c>
      <c r="N374">
        <v>6.4</v>
      </c>
      <c r="O374">
        <v>2</v>
      </c>
      <c r="P374" t="str">
        <f>VLOOKUP(Table3[[#This Row],[Station]],'Station-Crosswalk'!$A$1:$F$147,6,FALSE)</f>
        <v>West</v>
      </c>
      <c r="Q374" t="str">
        <f>IF(OR(Table3[[#This Row],[Station]]=809,Table3[[#This Row],[Station]]=812), "Y", "N")</f>
        <v>N</v>
      </c>
      <c r="R374" t="str">
        <f>VLOOKUP(Table3[[#This Row],[Station]],'Station-Crosswalk'!$A$1:$G$147,7,FALSE)</f>
        <v>Confluence</v>
      </c>
    </row>
    <row r="375" spans="1:18" x14ac:dyDescent="0.25">
      <c r="A375">
        <v>2025</v>
      </c>
      <c r="B375" t="s">
        <v>269</v>
      </c>
      <c r="C375">
        <v>6</v>
      </c>
      <c r="D375">
        <v>804</v>
      </c>
      <c r="E375" s="77">
        <v>45727</v>
      </c>
      <c r="F375">
        <v>10.9</v>
      </c>
      <c r="G375">
        <v>73</v>
      </c>
      <c r="H375" t="s">
        <v>270</v>
      </c>
      <c r="I375" t="s">
        <v>271</v>
      </c>
      <c r="J375">
        <v>7</v>
      </c>
      <c r="K375" t="s">
        <v>272</v>
      </c>
      <c r="L375">
        <v>5</v>
      </c>
      <c r="M375">
        <v>6</v>
      </c>
      <c r="N375">
        <v>5.7</v>
      </c>
      <c r="O375">
        <v>2</v>
      </c>
      <c r="P375" t="str">
        <f>VLOOKUP(Table3[[#This Row],[Station]],'Station-Crosswalk'!$A$1:$F$147,6,FALSE)</f>
        <v>West</v>
      </c>
      <c r="Q375" t="str">
        <f>IF(OR(Table3[[#This Row],[Station]]=809,Table3[[#This Row],[Station]]=812), "Y", "N")</f>
        <v>N</v>
      </c>
      <c r="R375" t="str">
        <f>VLOOKUP(Table3[[#This Row],[Station]],'Station-Crosswalk'!$A$1:$G$147,7,FALSE)</f>
        <v>Confluence</v>
      </c>
    </row>
    <row r="376" spans="1:18" x14ac:dyDescent="0.25">
      <c r="A376">
        <v>2025</v>
      </c>
      <c r="B376" t="s">
        <v>269</v>
      </c>
      <c r="C376">
        <v>6</v>
      </c>
      <c r="D376">
        <v>809</v>
      </c>
      <c r="E376" s="77">
        <v>45726</v>
      </c>
      <c r="F376">
        <v>10.7</v>
      </c>
      <c r="G376">
        <v>88</v>
      </c>
      <c r="H376" t="s">
        <v>270</v>
      </c>
      <c r="I376" t="s">
        <v>271</v>
      </c>
      <c r="J376">
        <v>5</v>
      </c>
      <c r="K376" t="s">
        <v>272</v>
      </c>
      <c r="L376">
        <v>6</v>
      </c>
      <c r="M376">
        <v>7</v>
      </c>
      <c r="N376">
        <v>6.4</v>
      </c>
      <c r="O376">
        <v>3</v>
      </c>
      <c r="P376" t="str">
        <f>VLOOKUP(Table3[[#This Row],[Station]],'Station-Crosswalk'!$A$1:$F$147,6,FALSE)</f>
        <v>South</v>
      </c>
      <c r="Q376" t="str">
        <f>IF(OR(Table3[[#This Row],[Station]]=809,Table3[[#This Row],[Station]]=812), "Y", "N")</f>
        <v>Y</v>
      </c>
      <c r="R376" t="str">
        <f>VLOOKUP(Table3[[#This Row],[Station]],'Station-Crosswalk'!$A$1:$G$147,7,FALSE)</f>
        <v>Central &amp; South Delta</v>
      </c>
    </row>
    <row r="377" spans="1:18" x14ac:dyDescent="0.25">
      <c r="A377">
        <v>2025</v>
      </c>
      <c r="B377" t="s">
        <v>269</v>
      </c>
      <c r="C377">
        <v>6</v>
      </c>
      <c r="D377">
        <v>812</v>
      </c>
      <c r="E377" s="77">
        <v>45726</v>
      </c>
      <c r="F377">
        <v>10</v>
      </c>
      <c r="G377">
        <v>87</v>
      </c>
      <c r="H377" t="s">
        <v>270</v>
      </c>
      <c r="I377" t="s">
        <v>273</v>
      </c>
      <c r="K377" t="s">
        <v>272</v>
      </c>
      <c r="P377" t="str">
        <f>VLOOKUP(Table3[[#This Row],[Station]],'Station-Crosswalk'!$A$1:$F$147,6,FALSE)</f>
        <v>South</v>
      </c>
      <c r="Q377" t="str">
        <f>IF(OR(Table3[[#This Row],[Station]]=809,Table3[[#This Row],[Station]]=812), "Y", "N")</f>
        <v>Y</v>
      </c>
      <c r="R377" t="str">
        <f>VLOOKUP(Table3[[#This Row],[Station]],'Station-Crosswalk'!$A$1:$G$147,7,FALSE)</f>
        <v>Central &amp; South Delta</v>
      </c>
    </row>
    <row r="378" spans="1:18" x14ac:dyDescent="0.25">
      <c r="A378">
        <v>2025</v>
      </c>
      <c r="B378" t="s">
        <v>269</v>
      </c>
      <c r="C378">
        <v>6</v>
      </c>
      <c r="D378">
        <v>815</v>
      </c>
      <c r="E378" s="77">
        <v>45726</v>
      </c>
      <c r="F378">
        <v>7.1</v>
      </c>
      <c r="G378">
        <v>94</v>
      </c>
      <c r="H378" t="s">
        <v>270</v>
      </c>
      <c r="I378" t="s">
        <v>271</v>
      </c>
      <c r="J378">
        <v>1</v>
      </c>
      <c r="K378" t="s">
        <v>272</v>
      </c>
      <c r="L378">
        <v>8</v>
      </c>
      <c r="M378">
        <v>8</v>
      </c>
      <c r="N378">
        <v>8</v>
      </c>
      <c r="O378">
        <v>0</v>
      </c>
      <c r="P378" t="str">
        <f>VLOOKUP(Table3[[#This Row],[Station]],'Station-Crosswalk'!$A$1:$F$147,6,FALSE)</f>
        <v>South</v>
      </c>
      <c r="Q378" t="str">
        <f>IF(OR(Table3[[#This Row],[Station]]=809,Table3[[#This Row],[Station]]=812), "Y", "N")</f>
        <v>N</v>
      </c>
      <c r="R378" t="str">
        <f>VLOOKUP(Table3[[#This Row],[Station]],'Station-Crosswalk'!$A$1:$G$147,7,FALSE)</f>
        <v>Central &amp; South Delta</v>
      </c>
    </row>
    <row r="379" spans="1:18" x14ac:dyDescent="0.25">
      <c r="A379">
        <v>2025</v>
      </c>
      <c r="B379" t="s">
        <v>269</v>
      </c>
      <c r="C379">
        <v>6</v>
      </c>
      <c r="D379">
        <v>901</v>
      </c>
      <c r="E379" s="77">
        <v>45726</v>
      </c>
      <c r="F379">
        <v>7.7</v>
      </c>
      <c r="G379">
        <v>89</v>
      </c>
      <c r="H379" t="s">
        <v>270</v>
      </c>
      <c r="I379" t="s">
        <v>273</v>
      </c>
      <c r="K379" t="s">
        <v>272</v>
      </c>
      <c r="P379" t="str">
        <f>VLOOKUP(Table3[[#This Row],[Station]],'Station-Crosswalk'!$A$1:$F$147,6,FALSE)</f>
        <v>South</v>
      </c>
      <c r="Q379" t="str">
        <f>IF(OR(Table3[[#This Row],[Station]]=809,Table3[[#This Row],[Station]]=812), "Y", "N")</f>
        <v>N</v>
      </c>
      <c r="R379" t="str">
        <f>VLOOKUP(Table3[[#This Row],[Station]],'Station-Crosswalk'!$A$1:$G$147,7,FALSE)</f>
        <v>Central &amp; South Delta</v>
      </c>
    </row>
    <row r="380" spans="1:18" x14ac:dyDescent="0.25">
      <c r="A380">
        <v>2025</v>
      </c>
      <c r="B380" t="s">
        <v>269</v>
      </c>
      <c r="C380">
        <v>6</v>
      </c>
      <c r="D380">
        <v>902</v>
      </c>
      <c r="E380" s="77">
        <v>45726</v>
      </c>
      <c r="F380">
        <v>5.7</v>
      </c>
      <c r="G380">
        <v>115</v>
      </c>
      <c r="H380" t="s">
        <v>270</v>
      </c>
      <c r="I380" t="s">
        <v>273</v>
      </c>
      <c r="K380" t="s">
        <v>272</v>
      </c>
      <c r="P380" t="str">
        <f>VLOOKUP(Table3[[#This Row],[Station]],'Station-Crosswalk'!$A$1:$F$147,6,FALSE)</f>
        <v>South</v>
      </c>
      <c r="Q380" t="str">
        <f>IF(OR(Table3[[#This Row],[Station]]=809,Table3[[#This Row],[Station]]=812), "Y", "N")</f>
        <v>N</v>
      </c>
      <c r="R380" t="str">
        <f>VLOOKUP(Table3[[#This Row],[Station]],'Station-Crosswalk'!$A$1:$G$147,7,FALSE)</f>
        <v>Central &amp; South Delta</v>
      </c>
    </row>
    <row r="381" spans="1:18" x14ac:dyDescent="0.25">
      <c r="A381">
        <v>2025</v>
      </c>
      <c r="B381" t="s">
        <v>269</v>
      </c>
      <c r="C381">
        <v>6</v>
      </c>
      <c r="D381">
        <v>906</v>
      </c>
      <c r="H381" t="s">
        <v>276</v>
      </c>
      <c r="K381" t="s">
        <v>277</v>
      </c>
      <c r="P381" t="str">
        <f>VLOOKUP(Table3[[#This Row],[Station]],'Station-Crosswalk'!$A$1:$F$147,6,FALSE)</f>
        <v>South</v>
      </c>
      <c r="Q381" t="str">
        <f>IF(OR(Table3[[#This Row],[Station]]=809,Table3[[#This Row],[Station]]=812), "Y", "N")</f>
        <v>N</v>
      </c>
      <c r="R381" t="str">
        <f>VLOOKUP(Table3[[#This Row],[Station]],'Station-Crosswalk'!$A$1:$G$147,7,FALSE)</f>
        <v>Central &amp; South Delta</v>
      </c>
    </row>
    <row r="382" spans="1:18" x14ac:dyDescent="0.25">
      <c r="A382">
        <v>2025</v>
      </c>
      <c r="B382" t="s">
        <v>269</v>
      </c>
      <c r="C382">
        <v>6</v>
      </c>
      <c r="D382">
        <v>910</v>
      </c>
      <c r="E382" s="77">
        <v>45726</v>
      </c>
      <c r="F382">
        <v>3.9</v>
      </c>
      <c r="G382">
        <v>185</v>
      </c>
      <c r="H382" t="s">
        <v>270</v>
      </c>
      <c r="I382" t="s">
        <v>273</v>
      </c>
      <c r="K382" t="s">
        <v>272</v>
      </c>
      <c r="P382" t="str">
        <f>VLOOKUP(Table3[[#This Row],[Station]],'Station-Crosswalk'!$A$1:$F$147,6,FALSE)</f>
        <v>South</v>
      </c>
      <c r="Q382" t="str">
        <f>IF(OR(Table3[[#This Row],[Station]]=809,Table3[[#This Row],[Station]]=812), "Y", "N")</f>
        <v>N</v>
      </c>
      <c r="R382" t="str">
        <f>VLOOKUP(Table3[[#This Row],[Station]],'Station-Crosswalk'!$A$1:$G$147,7,FALSE)</f>
        <v>Central &amp; South Delta</v>
      </c>
    </row>
    <row r="383" spans="1:18" x14ac:dyDescent="0.25">
      <c r="A383">
        <v>2025</v>
      </c>
      <c r="B383" t="s">
        <v>269</v>
      </c>
      <c r="C383">
        <v>6</v>
      </c>
      <c r="D383">
        <v>912</v>
      </c>
      <c r="E383" s="77">
        <v>45726</v>
      </c>
      <c r="F383">
        <v>2.2999999999999998</v>
      </c>
      <c r="G383">
        <v>200</v>
      </c>
      <c r="H383" t="s">
        <v>270</v>
      </c>
      <c r="I383" t="s">
        <v>273</v>
      </c>
      <c r="K383" t="s">
        <v>272</v>
      </c>
      <c r="P383" t="str">
        <f>VLOOKUP(Table3[[#This Row],[Station]],'Station-Crosswalk'!$A$1:$F$147,6,FALSE)</f>
        <v>South</v>
      </c>
      <c r="Q383" t="str">
        <f>IF(OR(Table3[[#This Row],[Station]]=809,Table3[[#This Row],[Station]]=812), "Y", "N")</f>
        <v>N</v>
      </c>
      <c r="R383" t="str">
        <f>VLOOKUP(Table3[[#This Row],[Station]],'Station-Crosswalk'!$A$1:$G$147,7,FALSE)</f>
        <v>Central &amp; South Delta</v>
      </c>
    </row>
    <row r="384" spans="1:18" x14ac:dyDescent="0.25">
      <c r="A384">
        <v>2025</v>
      </c>
      <c r="B384" t="s">
        <v>269</v>
      </c>
      <c r="C384">
        <v>6</v>
      </c>
      <c r="D384">
        <v>914</v>
      </c>
      <c r="E384" s="77">
        <v>45726</v>
      </c>
      <c r="F384">
        <v>3.8</v>
      </c>
      <c r="G384">
        <v>166</v>
      </c>
      <c r="H384" t="s">
        <v>270</v>
      </c>
      <c r="I384" t="s">
        <v>273</v>
      </c>
      <c r="K384" t="s">
        <v>272</v>
      </c>
      <c r="P384" t="str">
        <f>VLOOKUP(Table3[[#This Row],[Station]],'Station-Crosswalk'!$A$1:$F$147,6,FALSE)</f>
        <v>South</v>
      </c>
      <c r="Q384" t="str">
        <f>IF(OR(Table3[[#This Row],[Station]]=809,Table3[[#This Row],[Station]]=812), "Y", "N")</f>
        <v>N</v>
      </c>
      <c r="R384" t="str">
        <f>VLOOKUP(Table3[[#This Row],[Station]],'Station-Crosswalk'!$A$1:$G$147,7,FALSE)</f>
        <v>Central &amp; South Delta</v>
      </c>
    </row>
    <row r="385" spans="1:18" x14ac:dyDescent="0.25">
      <c r="A385">
        <v>2025</v>
      </c>
      <c r="B385" t="s">
        <v>269</v>
      </c>
      <c r="C385">
        <v>6</v>
      </c>
      <c r="D385">
        <v>915</v>
      </c>
      <c r="E385" s="77">
        <v>45726</v>
      </c>
      <c r="F385">
        <v>5.4</v>
      </c>
      <c r="G385">
        <v>109</v>
      </c>
      <c r="H385" t="s">
        <v>270</v>
      </c>
      <c r="I385" t="s">
        <v>273</v>
      </c>
      <c r="K385" t="s">
        <v>272</v>
      </c>
      <c r="P385" t="str">
        <f>VLOOKUP(Table3[[#This Row],[Station]],'Station-Crosswalk'!$A$1:$F$147,6,FALSE)</f>
        <v>South</v>
      </c>
      <c r="Q385" t="str">
        <f>IF(OR(Table3[[#This Row],[Station]]=809,Table3[[#This Row],[Station]]=812), "Y", "N")</f>
        <v>N</v>
      </c>
      <c r="R385" t="str">
        <f>VLOOKUP(Table3[[#This Row],[Station]],'Station-Crosswalk'!$A$1:$G$147,7,FALSE)</f>
        <v>Central &amp; South Delta</v>
      </c>
    </row>
    <row r="386" spans="1:18" x14ac:dyDescent="0.25">
      <c r="A386">
        <v>2025</v>
      </c>
      <c r="B386" t="s">
        <v>269</v>
      </c>
      <c r="C386">
        <v>6</v>
      </c>
      <c r="D386">
        <v>918</v>
      </c>
      <c r="E386" s="77">
        <v>45726</v>
      </c>
      <c r="F386">
        <v>4.3</v>
      </c>
      <c r="G386">
        <v>154</v>
      </c>
      <c r="H386" t="s">
        <v>270</v>
      </c>
      <c r="I386" t="s">
        <v>273</v>
      </c>
      <c r="K386" t="s">
        <v>272</v>
      </c>
      <c r="P386" t="str">
        <f>VLOOKUP(Table3[[#This Row],[Station]],'Station-Crosswalk'!$A$1:$F$147,6,FALSE)</f>
        <v>South</v>
      </c>
      <c r="Q386" t="str">
        <f>IF(OR(Table3[[#This Row],[Station]]=809,Table3[[#This Row],[Station]]=812), "Y", "N")</f>
        <v>N</v>
      </c>
      <c r="R386" t="str">
        <f>VLOOKUP(Table3[[#This Row],[Station]],'Station-Crosswalk'!$A$1:$G$147,7,FALSE)</f>
        <v>Central &amp; South Delta</v>
      </c>
    </row>
    <row r="387" spans="1:18" x14ac:dyDescent="0.25">
      <c r="A387">
        <v>2025</v>
      </c>
      <c r="B387" t="s">
        <v>269</v>
      </c>
      <c r="C387">
        <v>6</v>
      </c>
      <c r="D387">
        <v>919</v>
      </c>
      <c r="E387" s="77">
        <v>45726</v>
      </c>
      <c r="F387">
        <v>4.7</v>
      </c>
      <c r="G387">
        <v>134</v>
      </c>
      <c r="H387" t="s">
        <v>270</v>
      </c>
      <c r="I387" t="s">
        <v>273</v>
      </c>
      <c r="K387" t="s">
        <v>272</v>
      </c>
      <c r="P387" t="str">
        <f>VLOOKUP(Table3[[#This Row],[Station]],'Station-Crosswalk'!$A$1:$F$147,6,FALSE)</f>
        <v>South</v>
      </c>
      <c r="Q387" t="str">
        <f>IF(OR(Table3[[#This Row],[Station]]=809,Table3[[#This Row],[Station]]=812), "Y", "N")</f>
        <v>N</v>
      </c>
      <c r="R387" t="str">
        <f>VLOOKUP(Table3[[#This Row],[Station]],'Station-Crosswalk'!$A$1:$G$147,7,FALSE)</f>
        <v>Central &amp; South Delta</v>
      </c>
    </row>
    <row r="388" spans="1:18" x14ac:dyDescent="0.25">
      <c r="A388">
        <v>2025</v>
      </c>
      <c r="B388" t="s">
        <v>54</v>
      </c>
      <c r="C388">
        <v>1</v>
      </c>
      <c r="D388">
        <v>306</v>
      </c>
      <c r="E388" s="77"/>
      <c r="I388" t="s">
        <v>276</v>
      </c>
      <c r="P388" t="str">
        <f>VLOOKUP(Table3[[#This Row],[Station]],'Station-Crosswalk'!$A$1:$F$147,6,FALSE)</f>
        <v>Bay</v>
      </c>
      <c r="Q388" t="str">
        <f>IF(OR(Table3[[#This Row],[Station]]=809,Table3[[#This Row],[Station]]=812), "Y", "N")</f>
        <v>N</v>
      </c>
      <c r="R388" t="str">
        <f>VLOOKUP(Table3[[#This Row],[Station]],'Station-Crosswalk'!$A$1:$G$147,7,FALSE)</f>
        <v>San Pablo Bay</v>
      </c>
    </row>
    <row r="389" spans="1:18" x14ac:dyDescent="0.25">
      <c r="A389">
        <v>2025</v>
      </c>
      <c r="B389" t="s">
        <v>54</v>
      </c>
      <c r="C389">
        <v>1</v>
      </c>
      <c r="D389">
        <v>308</v>
      </c>
      <c r="E389" s="77"/>
      <c r="I389" t="s">
        <v>276</v>
      </c>
      <c r="P389" t="str">
        <f>VLOOKUP(Table3[[#This Row],[Station]],'Station-Crosswalk'!$A$1:$F$147,6,FALSE)</f>
        <v>Bay</v>
      </c>
      <c r="Q389" t="str">
        <f>IF(OR(Table3[[#This Row],[Station]]=809,Table3[[#This Row],[Station]]=812), "Y", "N")</f>
        <v>N</v>
      </c>
      <c r="R389" t="str">
        <f>VLOOKUP(Table3[[#This Row],[Station]],'Station-Crosswalk'!$A$1:$G$147,7,FALSE)</f>
        <v>San Pablo Bay</v>
      </c>
    </row>
    <row r="390" spans="1:18" x14ac:dyDescent="0.25">
      <c r="A390">
        <v>2025</v>
      </c>
      <c r="B390" t="s">
        <v>54</v>
      </c>
      <c r="C390">
        <v>1</v>
      </c>
      <c r="D390">
        <v>311</v>
      </c>
      <c r="E390" s="77"/>
      <c r="I390" t="s">
        <v>276</v>
      </c>
      <c r="P390" t="str">
        <f>VLOOKUP(Table3[[#This Row],[Station]],'Station-Crosswalk'!$A$1:$F$147,6,FALSE)</f>
        <v>Bay</v>
      </c>
      <c r="Q390" t="str">
        <f>IF(OR(Table3[[#This Row],[Station]]=809,Table3[[#This Row],[Station]]=812), "Y", "N")</f>
        <v>N</v>
      </c>
      <c r="R390" t="str">
        <f>VLOOKUP(Table3[[#This Row],[Station]],'Station-Crosswalk'!$A$1:$G$147,7,FALSE)</f>
        <v>San Pablo Bay</v>
      </c>
    </row>
    <row r="391" spans="1:18" x14ac:dyDescent="0.25">
      <c r="A391">
        <v>2025</v>
      </c>
      <c r="B391" t="s">
        <v>54</v>
      </c>
      <c r="C391">
        <v>1</v>
      </c>
      <c r="D391">
        <v>315</v>
      </c>
      <c r="E391" s="77"/>
      <c r="I391" t="s">
        <v>276</v>
      </c>
      <c r="P391" t="str">
        <f>VLOOKUP(Table3[[#This Row],[Station]],'Station-Crosswalk'!$A$1:$F$147,6,FALSE)</f>
        <v>Bay</v>
      </c>
      <c r="Q391" t="str">
        <f>IF(OR(Table3[[#This Row],[Station]]=809,Table3[[#This Row],[Station]]=812), "Y", "N")</f>
        <v>N</v>
      </c>
      <c r="R391" t="str">
        <f>VLOOKUP(Table3[[#This Row],[Station]],'Station-Crosswalk'!$A$1:$G$147,7,FALSE)</f>
        <v>San Pablo Bay</v>
      </c>
    </row>
    <row r="392" spans="1:18" x14ac:dyDescent="0.25">
      <c r="A392">
        <v>2025</v>
      </c>
      <c r="B392" t="s">
        <v>54</v>
      </c>
      <c r="C392">
        <v>1</v>
      </c>
      <c r="D392">
        <v>322</v>
      </c>
      <c r="E392" s="77"/>
      <c r="I392" t="s">
        <v>276</v>
      </c>
      <c r="P392" t="str">
        <f>VLOOKUP(Table3[[#This Row],[Station]],'Station-Crosswalk'!$A$1:$F$147,6,FALSE)</f>
        <v>Bay</v>
      </c>
      <c r="Q392" t="str">
        <f>IF(OR(Table3[[#This Row],[Station]]=809,Table3[[#This Row],[Station]]=812), "Y", "N")</f>
        <v>N</v>
      </c>
      <c r="R392" t="str">
        <f>VLOOKUP(Table3[[#This Row],[Station]],'Station-Crosswalk'!$A$1:$G$147,7,FALSE)</f>
        <v>San Pablo Bay</v>
      </c>
    </row>
    <row r="393" spans="1:18" x14ac:dyDescent="0.25">
      <c r="A393">
        <v>2025</v>
      </c>
      <c r="B393" t="s">
        <v>54</v>
      </c>
      <c r="C393">
        <v>1</v>
      </c>
      <c r="D393">
        <v>323</v>
      </c>
      <c r="E393" s="77"/>
      <c r="I393" t="s">
        <v>276</v>
      </c>
      <c r="P393" t="str">
        <f>VLOOKUP(Table3[[#This Row],[Station]],'Station-Crosswalk'!$A$1:$F$147,6,FALSE)</f>
        <v>Bay</v>
      </c>
      <c r="Q393" t="str">
        <f>IF(OR(Table3[[#This Row],[Station]]=809,Table3[[#This Row],[Station]]=812), "Y", "N")</f>
        <v>N</v>
      </c>
      <c r="R393" t="str">
        <f>VLOOKUP(Table3[[#This Row],[Station]],'Station-Crosswalk'!$A$1:$G$147,7,FALSE)</f>
        <v>San Pablo Bay</v>
      </c>
    </row>
    <row r="394" spans="1:18" x14ac:dyDescent="0.25">
      <c r="A394">
        <v>2025</v>
      </c>
      <c r="B394" t="s">
        <v>54</v>
      </c>
      <c r="C394">
        <v>1</v>
      </c>
      <c r="D394">
        <v>327</v>
      </c>
      <c r="E394" s="77"/>
      <c r="I394" t="s">
        <v>276</v>
      </c>
      <c r="P394" t="str">
        <f>VLOOKUP(Table3[[#This Row],[Station]],'Station-Crosswalk'!$A$1:$F$147,6,FALSE)</f>
        <v>Bay</v>
      </c>
      <c r="Q394" t="str">
        <f>IF(OR(Table3[[#This Row],[Station]]=809,Table3[[#This Row],[Station]]=812), "Y", "N")</f>
        <v>N</v>
      </c>
      <c r="R394" t="str">
        <f>VLOOKUP(Table3[[#This Row],[Station]],'Station-Crosswalk'!$A$1:$G$147,7,FALSE)</f>
        <v>San Pablo Bay</v>
      </c>
    </row>
    <row r="395" spans="1:18" x14ac:dyDescent="0.25">
      <c r="A395">
        <v>2025</v>
      </c>
      <c r="B395" t="s">
        <v>54</v>
      </c>
      <c r="C395">
        <v>1</v>
      </c>
      <c r="D395">
        <v>328</v>
      </c>
      <c r="E395" s="77"/>
      <c r="I395" t="s">
        <v>276</v>
      </c>
      <c r="P395" t="str">
        <f>VLOOKUP(Table3[[#This Row],[Station]],'Station-Crosswalk'!$A$1:$F$147,6,FALSE)</f>
        <v>Bay</v>
      </c>
      <c r="Q395" t="str">
        <f>IF(OR(Table3[[#This Row],[Station]]=809,Table3[[#This Row],[Station]]=812), "Y", "N")</f>
        <v>N</v>
      </c>
      <c r="R395" t="str">
        <f>VLOOKUP(Table3[[#This Row],[Station]],'Station-Crosswalk'!$A$1:$G$147,7,FALSE)</f>
        <v>San Pablo Bay</v>
      </c>
    </row>
    <row r="396" spans="1:18" x14ac:dyDescent="0.25">
      <c r="A396">
        <v>2025</v>
      </c>
      <c r="B396" t="s">
        <v>54</v>
      </c>
      <c r="C396">
        <v>1</v>
      </c>
      <c r="D396">
        <v>329</v>
      </c>
      <c r="E396" s="77"/>
      <c r="I396" t="s">
        <v>276</v>
      </c>
      <c r="P396" t="str">
        <f>VLOOKUP(Table3[[#This Row],[Station]],'Station-Crosswalk'!$A$1:$F$147,6,FALSE)</f>
        <v>Far West</v>
      </c>
      <c r="Q396" t="str">
        <f>IF(OR(Table3[[#This Row],[Station]]=809,Table3[[#This Row],[Station]]=812), "Y", "N")</f>
        <v>N</v>
      </c>
      <c r="R396" t="str">
        <f>VLOOKUP(Table3[[#This Row],[Station]],'Station-Crosswalk'!$A$1:$G$147,7,FALSE)</f>
        <v>San Pablo Bay</v>
      </c>
    </row>
    <row r="397" spans="1:18" x14ac:dyDescent="0.25">
      <c r="A397">
        <v>2025</v>
      </c>
      <c r="B397" t="s">
        <v>54</v>
      </c>
      <c r="C397">
        <v>1</v>
      </c>
      <c r="D397">
        <v>330</v>
      </c>
      <c r="E397" s="77"/>
      <c r="I397" t="s">
        <v>276</v>
      </c>
      <c r="P397" t="str">
        <f>VLOOKUP(Table3[[#This Row],[Station]],'Station-Crosswalk'!$A$1:$F$147,6,FALSE)</f>
        <v>Bay</v>
      </c>
      <c r="Q397" t="str">
        <f>IF(OR(Table3[[#This Row],[Station]]=809,Table3[[#This Row],[Station]]=812), "Y", "N")</f>
        <v>N</v>
      </c>
      <c r="R397" t="str">
        <f>VLOOKUP(Table3[[#This Row],[Station]],'Station-Crosswalk'!$A$1:$G$147,7,FALSE)</f>
        <v>San Pablo Bay</v>
      </c>
    </row>
    <row r="398" spans="1:18" x14ac:dyDescent="0.25">
      <c r="A398">
        <v>2025</v>
      </c>
      <c r="B398" t="s">
        <v>54</v>
      </c>
      <c r="C398">
        <v>1</v>
      </c>
      <c r="D398">
        <v>335</v>
      </c>
      <c r="E398" s="77"/>
      <c r="I398" t="s">
        <v>276</v>
      </c>
      <c r="P398" t="str">
        <f>VLOOKUP(Table3[[#This Row],[Station]],'Station-Crosswalk'!$A$1:$F$147,6,FALSE)</f>
        <v>Far West</v>
      </c>
      <c r="Q398" t="str">
        <f>IF(OR(Table3[[#This Row],[Station]]=809,Table3[[#This Row],[Station]]=812), "Y", "N")</f>
        <v>N</v>
      </c>
      <c r="R398" t="str">
        <f>VLOOKUP(Table3[[#This Row],[Station]],'Station-Crosswalk'!$A$1:$G$147,7,FALSE)</f>
        <v>San Pablo Bay</v>
      </c>
    </row>
    <row r="399" spans="1:18" x14ac:dyDescent="0.25">
      <c r="A399">
        <v>2025</v>
      </c>
      <c r="B399" t="s">
        <v>54</v>
      </c>
      <c r="C399">
        <v>1</v>
      </c>
      <c r="D399">
        <v>336</v>
      </c>
      <c r="E399" s="77"/>
      <c r="I399" t="s">
        <v>276</v>
      </c>
      <c r="P399" t="str">
        <f>VLOOKUP(Table3[[#This Row],[Station]],'Station-Crosswalk'!$A$1:$F$147,6,FALSE)</f>
        <v>Far West</v>
      </c>
      <c r="Q399" t="str">
        <f>IF(OR(Table3[[#This Row],[Station]]=809,Table3[[#This Row],[Station]]=812), "Y", "N")</f>
        <v>N</v>
      </c>
      <c r="R399" t="str">
        <f>VLOOKUP(Table3[[#This Row],[Station]],'Station-Crosswalk'!$A$1:$G$147,7,FALSE)</f>
        <v>San Pablo Bay</v>
      </c>
    </row>
    <row r="400" spans="1:18" x14ac:dyDescent="0.25">
      <c r="A400">
        <v>2025</v>
      </c>
      <c r="B400" t="s">
        <v>54</v>
      </c>
      <c r="C400">
        <v>1</v>
      </c>
      <c r="D400">
        <v>338</v>
      </c>
      <c r="E400" s="77"/>
      <c r="I400" t="s">
        <v>276</v>
      </c>
      <c r="P400" t="str">
        <f>VLOOKUP(Table3[[#This Row],[Station]],'Station-Crosswalk'!$A$1:$F$147,6,FALSE)</f>
        <v>Far West</v>
      </c>
      <c r="Q400" t="str">
        <f>IF(OR(Table3[[#This Row],[Station]]=809,Table3[[#This Row],[Station]]=812), "Y", "N")</f>
        <v>N</v>
      </c>
      <c r="R400" t="str">
        <f>VLOOKUP(Table3[[#This Row],[Station]],'Station-Crosswalk'!$A$1:$G$147,7,FALSE)</f>
        <v>San Pablo Bay</v>
      </c>
    </row>
    <row r="401" spans="1:18" x14ac:dyDescent="0.25">
      <c r="A401">
        <v>2025</v>
      </c>
      <c r="B401" t="s">
        <v>54</v>
      </c>
      <c r="C401">
        <v>1</v>
      </c>
      <c r="D401">
        <v>340</v>
      </c>
      <c r="E401" s="77"/>
      <c r="I401" t="s">
        <v>276</v>
      </c>
      <c r="P401" t="str">
        <f>VLOOKUP(Table3[[#This Row],[Station]],'Station-Crosswalk'!$A$1:$F$147,6,FALSE)</f>
        <v>Far West</v>
      </c>
      <c r="Q401" t="str">
        <f>IF(OR(Table3[[#This Row],[Station]]=809,Table3[[#This Row],[Station]]=812), "Y", "N")</f>
        <v>N</v>
      </c>
      <c r="R401" t="str">
        <f>VLOOKUP(Table3[[#This Row],[Station]],'Station-Crosswalk'!$A$1:$G$147,7,FALSE)</f>
        <v>Napa River</v>
      </c>
    </row>
    <row r="402" spans="1:18" x14ac:dyDescent="0.25">
      <c r="A402">
        <v>2025</v>
      </c>
      <c r="B402" t="s">
        <v>54</v>
      </c>
      <c r="C402">
        <v>1</v>
      </c>
      <c r="D402">
        <v>342</v>
      </c>
      <c r="E402" s="77"/>
      <c r="I402" t="s">
        <v>276</v>
      </c>
      <c r="P402" t="str">
        <f>VLOOKUP(Table3[[#This Row],[Station]],'Station-Crosswalk'!$A$1:$F$147,6,FALSE)</f>
        <v>Far West</v>
      </c>
      <c r="Q402" t="str">
        <f>IF(OR(Table3[[#This Row],[Station]]=809,Table3[[#This Row],[Station]]=812), "Y", "N")</f>
        <v>N</v>
      </c>
      <c r="R402" t="str">
        <f>VLOOKUP(Table3[[#This Row],[Station]],'Station-Crosswalk'!$A$1:$G$147,7,FALSE)</f>
        <v>Napa River</v>
      </c>
    </row>
    <row r="403" spans="1:18" x14ac:dyDescent="0.25">
      <c r="A403">
        <v>2025</v>
      </c>
      <c r="B403" t="s">
        <v>54</v>
      </c>
      <c r="C403">
        <v>1</v>
      </c>
      <c r="D403">
        <v>343</v>
      </c>
      <c r="E403" s="77"/>
      <c r="I403" t="s">
        <v>276</v>
      </c>
      <c r="P403" t="str">
        <f>VLOOKUP(Table3[[#This Row],[Station]],'Station-Crosswalk'!$A$1:$F$147,6,FALSE)</f>
        <v>Far West</v>
      </c>
      <c r="Q403" t="str">
        <f>IF(OR(Table3[[#This Row],[Station]]=809,Table3[[#This Row],[Station]]=812), "Y", "N")</f>
        <v>N</v>
      </c>
      <c r="R403" t="str">
        <f>VLOOKUP(Table3[[#This Row],[Station]],'Station-Crosswalk'!$A$1:$G$147,7,FALSE)</f>
        <v>Napa River</v>
      </c>
    </row>
    <row r="404" spans="1:18" x14ac:dyDescent="0.25">
      <c r="A404">
        <v>2025</v>
      </c>
      <c r="B404" t="s">
        <v>54</v>
      </c>
      <c r="C404">
        <v>1</v>
      </c>
      <c r="D404">
        <v>344</v>
      </c>
      <c r="E404" s="77"/>
      <c r="I404" t="s">
        <v>276</v>
      </c>
      <c r="P404" t="str">
        <f>VLOOKUP(Table3[[#This Row],[Station]],'Station-Crosswalk'!$A$1:$F$147,6,FALSE)</f>
        <v>Far West</v>
      </c>
      <c r="Q404" t="str">
        <f>IF(OR(Table3[[#This Row],[Station]]=809,Table3[[#This Row],[Station]]=812), "Y", "N")</f>
        <v>N</v>
      </c>
      <c r="R404" t="str">
        <f>VLOOKUP(Table3[[#This Row],[Station]],'Station-Crosswalk'!$A$1:$G$147,7,FALSE)</f>
        <v>Napa River</v>
      </c>
    </row>
    <row r="405" spans="1:18" x14ac:dyDescent="0.25">
      <c r="A405">
        <v>2025</v>
      </c>
      <c r="B405" t="s">
        <v>54</v>
      </c>
      <c r="C405">
        <v>1</v>
      </c>
      <c r="D405">
        <v>345</v>
      </c>
      <c r="E405" s="77"/>
      <c r="I405" t="s">
        <v>276</v>
      </c>
      <c r="P405" t="str">
        <f>VLOOKUP(Table3[[#This Row],[Station]],'Station-Crosswalk'!$A$1:$F$147,6,FALSE)</f>
        <v>Bay</v>
      </c>
      <c r="Q405" t="str">
        <f>IF(OR(Table3[[#This Row],[Station]]=809,Table3[[#This Row],[Station]]=812), "Y", "N")</f>
        <v>N</v>
      </c>
      <c r="R405" t="str">
        <f>VLOOKUP(Table3[[#This Row],[Station]],'Station-Crosswalk'!$A$1:$G$147,7,FALSE)</f>
        <v>Napa River</v>
      </c>
    </row>
    <row r="406" spans="1:18" x14ac:dyDescent="0.25">
      <c r="A406">
        <v>2025</v>
      </c>
      <c r="B406" t="s">
        <v>54</v>
      </c>
      <c r="C406">
        <v>1</v>
      </c>
      <c r="D406">
        <v>346</v>
      </c>
      <c r="E406" s="77"/>
      <c r="I406" t="s">
        <v>276</v>
      </c>
      <c r="P406" t="str">
        <f>VLOOKUP(Table3[[#This Row],[Station]],'Station-Crosswalk'!$A$1:$F$147,6,FALSE)</f>
        <v>Far West</v>
      </c>
      <c r="Q406" t="str">
        <f>IF(OR(Table3[[#This Row],[Station]]=809,Table3[[#This Row],[Station]]=812), "Y", "N")</f>
        <v>N</v>
      </c>
      <c r="R406" t="str">
        <f>VLOOKUP(Table3[[#This Row],[Station]],'Station-Crosswalk'!$A$1:$G$147,7,FALSE)</f>
        <v>Napa River</v>
      </c>
    </row>
    <row r="407" spans="1:18" x14ac:dyDescent="0.25">
      <c r="A407">
        <v>2025</v>
      </c>
      <c r="B407" t="s">
        <v>54</v>
      </c>
      <c r="C407">
        <v>1</v>
      </c>
      <c r="D407">
        <v>401</v>
      </c>
      <c r="E407" s="77"/>
      <c r="I407" t="s">
        <v>276</v>
      </c>
      <c r="P407" t="str">
        <f>VLOOKUP(Table3[[#This Row],[Station]],'Station-Crosswalk'!$A$1:$F$147,6,FALSE)</f>
        <v>Far West</v>
      </c>
      <c r="Q407" t="str">
        <f>IF(OR(Table3[[#This Row],[Station]]=809,Table3[[#This Row],[Station]]=812), "Y", "N")</f>
        <v>N</v>
      </c>
      <c r="R407" t="str">
        <f>VLOOKUP(Table3[[#This Row],[Station]],'Station-Crosswalk'!$A$1:$G$147,7,FALSE)</f>
        <v>Carquinez Strait</v>
      </c>
    </row>
    <row r="408" spans="1:18" x14ac:dyDescent="0.25">
      <c r="A408">
        <v>2025</v>
      </c>
      <c r="B408" t="s">
        <v>54</v>
      </c>
      <c r="C408">
        <v>1</v>
      </c>
      <c r="D408">
        <v>404</v>
      </c>
      <c r="E408" s="77"/>
      <c r="I408" t="s">
        <v>276</v>
      </c>
      <c r="P408" t="str">
        <f>VLOOKUP(Table3[[#This Row],[Station]],'Station-Crosswalk'!$A$1:$F$147,6,FALSE)</f>
        <v>Far West</v>
      </c>
      <c r="Q408" t="str">
        <f>IF(OR(Table3[[#This Row],[Station]]=809,Table3[[#This Row],[Station]]=812), "Y", "N")</f>
        <v>N</v>
      </c>
      <c r="R408" t="str">
        <f>VLOOKUP(Table3[[#This Row],[Station]],'Station-Crosswalk'!$A$1:$G$147,7,FALSE)</f>
        <v>Carquinez Strait</v>
      </c>
    </row>
    <row r="409" spans="1:18" x14ac:dyDescent="0.25">
      <c r="A409">
        <v>2025</v>
      </c>
      <c r="B409" t="s">
        <v>54</v>
      </c>
      <c r="C409">
        <v>1</v>
      </c>
      <c r="D409">
        <v>405</v>
      </c>
      <c r="E409" s="77"/>
      <c r="I409" t="s">
        <v>276</v>
      </c>
      <c r="P409" t="str">
        <f>VLOOKUP(Table3[[#This Row],[Station]],'Station-Crosswalk'!$A$1:$F$147,6,FALSE)</f>
        <v>Far West</v>
      </c>
      <c r="Q409" t="str">
        <f>IF(OR(Table3[[#This Row],[Station]]=809,Table3[[#This Row],[Station]]=812), "Y", "N")</f>
        <v>N</v>
      </c>
      <c r="R409" t="str">
        <f>VLOOKUP(Table3[[#This Row],[Station]],'Station-Crosswalk'!$A$1:$G$147,7,FALSE)</f>
        <v>Carquinez Strait</v>
      </c>
    </row>
    <row r="410" spans="1:18" x14ac:dyDescent="0.25">
      <c r="A410">
        <v>2025</v>
      </c>
      <c r="B410" t="s">
        <v>54</v>
      </c>
      <c r="C410">
        <v>1</v>
      </c>
      <c r="D410">
        <v>411</v>
      </c>
      <c r="E410" s="77"/>
      <c r="I410" t="s">
        <v>276</v>
      </c>
      <c r="P410" t="str">
        <f>VLOOKUP(Table3[[#This Row],[Station]],'Station-Crosswalk'!$A$1:$F$147,6,FALSE)</f>
        <v>Far West</v>
      </c>
      <c r="Q410" t="str">
        <f>IF(OR(Table3[[#This Row],[Station]]=809,Table3[[#This Row],[Station]]=812), "Y", "N")</f>
        <v>N</v>
      </c>
      <c r="R410" t="str">
        <f>VLOOKUP(Table3[[#This Row],[Station]],'Station-Crosswalk'!$A$1:$G$147,7,FALSE)</f>
        <v>Suisun Bay &amp; Marsh</v>
      </c>
    </row>
    <row r="411" spans="1:18" x14ac:dyDescent="0.25">
      <c r="A411">
        <v>2025</v>
      </c>
      <c r="B411" t="s">
        <v>54</v>
      </c>
      <c r="C411">
        <v>1</v>
      </c>
      <c r="D411">
        <v>418</v>
      </c>
      <c r="E411" s="77"/>
      <c r="I411" t="s">
        <v>276</v>
      </c>
      <c r="P411" t="str">
        <f>VLOOKUP(Table3[[#This Row],[Station]],'Station-Crosswalk'!$A$1:$F$147,6,FALSE)</f>
        <v>Far West</v>
      </c>
      <c r="Q411" t="str">
        <f>IF(OR(Table3[[#This Row],[Station]]=809,Table3[[#This Row],[Station]]=812), "Y", "N")</f>
        <v>N</v>
      </c>
      <c r="R411" t="str">
        <f>VLOOKUP(Table3[[#This Row],[Station]],'Station-Crosswalk'!$A$1:$G$147,7,FALSE)</f>
        <v>Suisun Bay &amp; Marsh</v>
      </c>
    </row>
    <row r="412" spans="1:18" x14ac:dyDescent="0.25">
      <c r="A412">
        <v>2025</v>
      </c>
      <c r="B412" t="s">
        <v>54</v>
      </c>
      <c r="C412">
        <v>1</v>
      </c>
      <c r="D412">
        <v>501</v>
      </c>
      <c r="E412" s="77"/>
      <c r="I412" t="s">
        <v>276</v>
      </c>
      <c r="P412" t="str">
        <f>VLOOKUP(Table3[[#This Row],[Station]],'Station-Crosswalk'!$A$1:$F$147,6,FALSE)</f>
        <v>West</v>
      </c>
      <c r="Q412" t="str">
        <f>IF(OR(Table3[[#This Row],[Station]]=809,Table3[[#This Row],[Station]]=812), "Y", "N")</f>
        <v>N</v>
      </c>
      <c r="R412" t="str">
        <f>VLOOKUP(Table3[[#This Row],[Station]],'Station-Crosswalk'!$A$1:$G$147,7,FALSE)</f>
        <v>Suisun Bay &amp; Marsh</v>
      </c>
    </row>
    <row r="413" spans="1:18" x14ac:dyDescent="0.25">
      <c r="A413">
        <v>2025</v>
      </c>
      <c r="B413" t="s">
        <v>54</v>
      </c>
      <c r="C413">
        <v>1</v>
      </c>
      <c r="D413">
        <v>504</v>
      </c>
      <c r="E413" s="77"/>
      <c r="I413" t="s">
        <v>276</v>
      </c>
      <c r="P413" t="str">
        <f>VLOOKUP(Table3[[#This Row],[Station]],'Station-Crosswalk'!$A$1:$F$147,6,FALSE)</f>
        <v>West</v>
      </c>
      <c r="Q413" t="str">
        <f>IF(OR(Table3[[#This Row],[Station]]=809,Table3[[#This Row],[Station]]=812), "Y", "N")</f>
        <v>N</v>
      </c>
      <c r="R413" t="str">
        <f>VLOOKUP(Table3[[#This Row],[Station]],'Station-Crosswalk'!$A$1:$G$147,7,FALSE)</f>
        <v>Suisun Bay &amp; Marsh</v>
      </c>
    </row>
    <row r="414" spans="1:18" x14ac:dyDescent="0.25">
      <c r="A414">
        <v>2025</v>
      </c>
      <c r="B414" t="s">
        <v>54</v>
      </c>
      <c r="C414">
        <v>1</v>
      </c>
      <c r="D414">
        <v>519</v>
      </c>
      <c r="E414" s="77"/>
      <c r="I414" t="s">
        <v>276</v>
      </c>
      <c r="P414" t="str">
        <f>VLOOKUP(Table3[[#This Row],[Station]],'Station-Crosswalk'!$A$1:$F$147,6,FALSE)</f>
        <v>West</v>
      </c>
      <c r="Q414" t="str">
        <f>IF(OR(Table3[[#This Row],[Station]]=809,Table3[[#This Row],[Station]]=812), "Y", "N")</f>
        <v>N</v>
      </c>
      <c r="R414" t="str">
        <f>VLOOKUP(Table3[[#This Row],[Station]],'Station-Crosswalk'!$A$1:$G$147,7,FALSE)</f>
        <v>Suisun Bay &amp; Marsh</v>
      </c>
    </row>
    <row r="415" spans="1:18" x14ac:dyDescent="0.25">
      <c r="A415">
        <v>2025</v>
      </c>
      <c r="B415" t="s">
        <v>54</v>
      </c>
      <c r="C415">
        <v>1</v>
      </c>
      <c r="D415">
        <v>602</v>
      </c>
      <c r="E415" s="77"/>
      <c r="I415" t="s">
        <v>276</v>
      </c>
      <c r="P415" t="str">
        <f>VLOOKUP(Table3[[#This Row],[Station]],'Station-Crosswalk'!$A$1:$F$147,6,FALSE)</f>
        <v>West</v>
      </c>
      <c r="Q415" t="str">
        <f>IF(OR(Table3[[#This Row],[Station]]=809,Table3[[#This Row],[Station]]=812), "Y", "N")</f>
        <v>N</v>
      </c>
      <c r="R415" t="str">
        <f>VLOOKUP(Table3[[#This Row],[Station]],'Station-Crosswalk'!$A$1:$G$147,7,FALSE)</f>
        <v>Suisun Bay &amp; Marsh</v>
      </c>
    </row>
    <row r="416" spans="1:18" x14ac:dyDescent="0.25">
      <c r="A416">
        <v>2025</v>
      </c>
      <c r="B416" t="s">
        <v>54</v>
      </c>
      <c r="C416">
        <v>1</v>
      </c>
      <c r="D416">
        <v>606</v>
      </c>
      <c r="E416" s="77"/>
      <c r="I416" t="s">
        <v>276</v>
      </c>
      <c r="P416" t="str">
        <f>VLOOKUP(Table3[[#This Row],[Station]],'Station-Crosswalk'!$A$1:$F$147,6,FALSE)</f>
        <v>West</v>
      </c>
      <c r="Q416" t="str">
        <f>IF(OR(Table3[[#This Row],[Station]]=809,Table3[[#This Row],[Station]]=812), "Y", "N")</f>
        <v>N</v>
      </c>
      <c r="R416" t="str">
        <f>VLOOKUP(Table3[[#This Row],[Station]],'Station-Crosswalk'!$A$1:$G$147,7,FALSE)</f>
        <v>Suisun Bay &amp; Marsh</v>
      </c>
    </row>
    <row r="417" spans="1:18" x14ac:dyDescent="0.25">
      <c r="A417">
        <v>2025</v>
      </c>
      <c r="B417" t="s">
        <v>54</v>
      </c>
      <c r="C417">
        <v>1</v>
      </c>
      <c r="D417">
        <v>609</v>
      </c>
      <c r="E417" s="77"/>
      <c r="I417" t="s">
        <v>276</v>
      </c>
      <c r="P417" t="str">
        <f>VLOOKUP(Table3[[#This Row],[Station]],'Station-Crosswalk'!$A$1:$F$147,6,FALSE)</f>
        <v>West</v>
      </c>
      <c r="Q417" t="str">
        <f>IF(OR(Table3[[#This Row],[Station]]=809,Table3[[#This Row],[Station]]=812), "Y", "N")</f>
        <v>N</v>
      </c>
      <c r="R417" t="str">
        <f>VLOOKUP(Table3[[#This Row],[Station]],'Station-Crosswalk'!$A$1:$G$147,7,FALSE)</f>
        <v>Suisun Bay &amp; Marsh</v>
      </c>
    </row>
    <row r="418" spans="1:18" x14ac:dyDescent="0.25">
      <c r="A418">
        <v>2025</v>
      </c>
      <c r="B418" t="s">
        <v>54</v>
      </c>
      <c r="C418">
        <v>1</v>
      </c>
      <c r="D418">
        <v>610</v>
      </c>
      <c r="E418" s="77"/>
      <c r="I418" t="s">
        <v>276</v>
      </c>
      <c r="P418" t="str">
        <f>VLOOKUP(Table3[[#This Row],[Station]],'Station-Crosswalk'!$A$1:$F$147,6,FALSE)</f>
        <v>West</v>
      </c>
      <c r="Q418" t="str">
        <f>IF(OR(Table3[[#This Row],[Station]]=809,Table3[[#This Row],[Station]]=812), "Y", "N")</f>
        <v>N</v>
      </c>
      <c r="R418" t="str">
        <f>VLOOKUP(Table3[[#This Row],[Station]],'Station-Crosswalk'!$A$1:$G$147,7,FALSE)</f>
        <v>Suisun Bay &amp; Marsh</v>
      </c>
    </row>
    <row r="419" spans="1:18" x14ac:dyDescent="0.25">
      <c r="A419">
        <v>2025</v>
      </c>
      <c r="B419" t="s">
        <v>54</v>
      </c>
      <c r="C419">
        <v>1</v>
      </c>
      <c r="D419">
        <v>508</v>
      </c>
      <c r="E419" s="77">
        <v>45734</v>
      </c>
      <c r="H419">
        <v>1</v>
      </c>
      <c r="I419" t="s">
        <v>271</v>
      </c>
      <c r="J419">
        <v>1</v>
      </c>
      <c r="K419" t="s">
        <v>275</v>
      </c>
      <c r="P419" t="str">
        <f>VLOOKUP(Table3[[#This Row],[Station]],'Station-Crosswalk'!$A$1:$F$147,6,FALSE)</f>
        <v>West</v>
      </c>
      <c r="Q419" t="str">
        <f>IF(OR(Table3[[#This Row],[Station]]=809,Table3[[#This Row],[Station]]=812), "Y", "N")</f>
        <v>N</v>
      </c>
      <c r="R419" t="str">
        <f>VLOOKUP(Table3[[#This Row],[Station]],'Station-Crosswalk'!$A$1:$G$147,7,FALSE)</f>
        <v>Confluence</v>
      </c>
    </row>
    <row r="420" spans="1:18" x14ac:dyDescent="0.25">
      <c r="A420">
        <v>2025</v>
      </c>
      <c r="B420" t="s">
        <v>54</v>
      </c>
      <c r="C420">
        <v>1</v>
      </c>
      <c r="D420">
        <v>513</v>
      </c>
      <c r="E420" s="77"/>
      <c r="H420">
        <v>0</v>
      </c>
      <c r="I420" t="s">
        <v>276</v>
      </c>
      <c r="P420" t="str">
        <f>VLOOKUP(Table3[[#This Row],[Station]],'Station-Crosswalk'!$A$1:$F$147,6,FALSE)</f>
        <v>West</v>
      </c>
      <c r="Q420" t="str">
        <f>IF(OR(Table3[[#This Row],[Station]]=809,Table3[[#This Row],[Station]]=812), "Y", "N")</f>
        <v>N</v>
      </c>
      <c r="R420" t="str">
        <f>VLOOKUP(Table3[[#This Row],[Station]],'Station-Crosswalk'!$A$1:$G$147,7,FALSE)</f>
        <v>Confluence</v>
      </c>
    </row>
    <row r="421" spans="1:18" x14ac:dyDescent="0.25">
      <c r="A421">
        <v>2025</v>
      </c>
      <c r="B421" t="s">
        <v>54</v>
      </c>
      <c r="C421">
        <v>1</v>
      </c>
      <c r="D421">
        <v>520</v>
      </c>
      <c r="E421" s="77"/>
      <c r="H421">
        <v>0</v>
      </c>
      <c r="I421" t="s">
        <v>276</v>
      </c>
      <c r="P421" t="str">
        <f>VLOOKUP(Table3[[#This Row],[Station]],'Station-Crosswalk'!$A$1:$F$147,6,FALSE)</f>
        <v>West</v>
      </c>
      <c r="Q421" t="str">
        <f>IF(OR(Table3[[#This Row],[Station]]=809,Table3[[#This Row],[Station]]=812), "Y", "N")</f>
        <v>N</v>
      </c>
      <c r="R421" t="str">
        <f>VLOOKUP(Table3[[#This Row],[Station]],'Station-Crosswalk'!$A$1:$G$147,7,FALSE)</f>
        <v>Confluence</v>
      </c>
    </row>
    <row r="422" spans="1:18" x14ac:dyDescent="0.25">
      <c r="A422">
        <v>2025</v>
      </c>
      <c r="B422" t="s">
        <v>54</v>
      </c>
      <c r="C422">
        <v>1</v>
      </c>
      <c r="D422">
        <v>801</v>
      </c>
      <c r="E422" s="77">
        <v>45735</v>
      </c>
      <c r="G422">
        <v>64</v>
      </c>
      <c r="H422">
        <v>2</v>
      </c>
      <c r="I422" t="s">
        <v>271</v>
      </c>
      <c r="J422">
        <v>3</v>
      </c>
      <c r="K422" t="s">
        <v>275</v>
      </c>
      <c r="P422" t="str">
        <f>VLOOKUP(Table3[[#This Row],[Station]],'Station-Crosswalk'!$A$1:$F$147,6,FALSE)</f>
        <v>West</v>
      </c>
      <c r="Q422" t="str">
        <f>IF(OR(Table3[[#This Row],[Station]]=809,Table3[[#This Row],[Station]]=812), "Y", "N")</f>
        <v>N</v>
      </c>
      <c r="R422" t="str">
        <f>VLOOKUP(Table3[[#This Row],[Station]],'Station-Crosswalk'!$A$1:$G$147,7,FALSE)</f>
        <v>Confluence</v>
      </c>
    </row>
    <row r="423" spans="1:18" x14ac:dyDescent="0.25">
      <c r="A423">
        <v>2025</v>
      </c>
      <c r="B423" t="s">
        <v>54</v>
      </c>
      <c r="C423">
        <v>1</v>
      </c>
      <c r="D423">
        <v>804</v>
      </c>
      <c r="E423" s="77">
        <v>45734</v>
      </c>
      <c r="G423">
        <v>62</v>
      </c>
      <c r="H423">
        <v>3</v>
      </c>
      <c r="I423" t="s">
        <v>273</v>
      </c>
      <c r="K423" t="s">
        <v>281</v>
      </c>
      <c r="P423" t="str">
        <f>VLOOKUP(Table3[[#This Row],[Station]],'Station-Crosswalk'!$A$1:$F$147,6,FALSE)</f>
        <v>West</v>
      </c>
      <c r="Q423" t="str">
        <f>IF(OR(Table3[[#This Row],[Station]]=809,Table3[[#This Row],[Station]]=812), "Y", "N")</f>
        <v>N</v>
      </c>
      <c r="R423" t="str">
        <f>VLOOKUP(Table3[[#This Row],[Station]],'Station-Crosswalk'!$A$1:$G$147,7,FALSE)</f>
        <v>Confluence</v>
      </c>
    </row>
    <row r="424" spans="1:18" x14ac:dyDescent="0.25">
      <c r="A424">
        <v>2025</v>
      </c>
      <c r="B424" t="s">
        <v>54</v>
      </c>
      <c r="C424">
        <v>1</v>
      </c>
      <c r="D424">
        <v>703</v>
      </c>
      <c r="E424" s="77"/>
      <c r="H424">
        <v>0</v>
      </c>
      <c r="I424" t="s">
        <v>276</v>
      </c>
      <c r="P424" t="str">
        <f>VLOOKUP(Table3[[#This Row],[Station]],'Station-Crosswalk'!$A$1:$F$147,6,FALSE)</f>
        <v>West</v>
      </c>
      <c r="Q424" t="str">
        <f>IF(OR(Table3[[#This Row],[Station]]=809,Table3[[#This Row],[Station]]=812), "Y", "N")</f>
        <v>N</v>
      </c>
      <c r="R424" t="str">
        <f>VLOOKUP(Table3[[#This Row],[Station]],'Station-Crosswalk'!$A$1:$G$147,7,FALSE)</f>
        <v>Sac. River System</v>
      </c>
    </row>
    <row r="425" spans="1:18" x14ac:dyDescent="0.25">
      <c r="A425">
        <v>2025</v>
      </c>
      <c r="B425" t="s">
        <v>54</v>
      </c>
      <c r="C425">
        <v>1</v>
      </c>
      <c r="D425">
        <v>704</v>
      </c>
      <c r="E425" s="77"/>
      <c r="H425">
        <v>0</v>
      </c>
      <c r="I425" t="s">
        <v>276</v>
      </c>
      <c r="P425" t="str">
        <f>VLOOKUP(Table3[[#This Row],[Station]],'Station-Crosswalk'!$A$1:$F$147,6,FALSE)</f>
        <v>West</v>
      </c>
      <c r="Q425" t="str">
        <f>IF(OR(Table3[[#This Row],[Station]]=809,Table3[[#This Row],[Station]]=812), "Y", "N")</f>
        <v>N</v>
      </c>
      <c r="R425" t="str">
        <f>VLOOKUP(Table3[[#This Row],[Station]],'Station-Crosswalk'!$A$1:$G$147,7,FALSE)</f>
        <v>Sac. River System</v>
      </c>
    </row>
    <row r="426" spans="1:18" x14ac:dyDescent="0.25">
      <c r="A426">
        <v>2025</v>
      </c>
      <c r="B426" t="s">
        <v>54</v>
      </c>
      <c r="C426">
        <v>1</v>
      </c>
      <c r="D426">
        <v>705</v>
      </c>
      <c r="E426" s="77">
        <v>45735</v>
      </c>
      <c r="G426">
        <v>84</v>
      </c>
      <c r="H426">
        <v>1</v>
      </c>
      <c r="I426" t="s">
        <v>273</v>
      </c>
      <c r="K426" t="s">
        <v>275</v>
      </c>
      <c r="P426" t="str">
        <f>VLOOKUP(Table3[[#This Row],[Station]],'Station-Crosswalk'!$A$1:$F$147,6,FALSE)</f>
        <v>North</v>
      </c>
      <c r="Q426" t="str">
        <f>IF(OR(Table3[[#This Row],[Station]]=809,Table3[[#This Row],[Station]]=812), "Y", "N")</f>
        <v>N</v>
      </c>
      <c r="R426" t="str">
        <f>VLOOKUP(Table3[[#This Row],[Station]],'Station-Crosswalk'!$A$1:$G$147,7,FALSE)</f>
        <v>Sac. River System</v>
      </c>
    </row>
    <row r="427" spans="1:18" x14ac:dyDescent="0.25">
      <c r="A427">
        <v>2025</v>
      </c>
      <c r="B427" t="s">
        <v>54</v>
      </c>
      <c r="C427">
        <v>1</v>
      </c>
      <c r="D427">
        <v>706</v>
      </c>
      <c r="E427" s="77"/>
      <c r="H427">
        <v>0</v>
      </c>
      <c r="I427" t="s">
        <v>276</v>
      </c>
      <c r="P427" t="str">
        <f>VLOOKUP(Table3[[#This Row],[Station]],'Station-Crosswalk'!$A$1:$F$147,6,FALSE)</f>
        <v>West</v>
      </c>
      <c r="Q427" t="str">
        <f>IF(OR(Table3[[#This Row],[Station]]=809,Table3[[#This Row],[Station]]=812), "Y", "N")</f>
        <v>N</v>
      </c>
      <c r="R427" t="str">
        <f>VLOOKUP(Table3[[#This Row],[Station]],'Station-Crosswalk'!$A$1:$G$147,7,FALSE)</f>
        <v>Sac. River System</v>
      </c>
    </row>
    <row r="428" spans="1:18" x14ac:dyDescent="0.25">
      <c r="A428">
        <v>2025</v>
      </c>
      <c r="B428" t="s">
        <v>54</v>
      </c>
      <c r="C428">
        <v>1</v>
      </c>
      <c r="D428">
        <v>707</v>
      </c>
      <c r="E428" s="77">
        <v>45735</v>
      </c>
      <c r="G428">
        <v>58</v>
      </c>
      <c r="H428">
        <v>1</v>
      </c>
      <c r="I428" t="s">
        <v>273</v>
      </c>
      <c r="K428" t="s">
        <v>275</v>
      </c>
      <c r="P428" t="str">
        <f>VLOOKUP(Table3[[#This Row],[Station]],'Station-Crosswalk'!$A$1:$F$147,6,FALSE)</f>
        <v>North</v>
      </c>
      <c r="Q428" t="str">
        <f>IF(OR(Table3[[#This Row],[Station]]=809,Table3[[#This Row],[Station]]=812), "Y", "N")</f>
        <v>N</v>
      </c>
      <c r="R428" t="str">
        <f>VLOOKUP(Table3[[#This Row],[Station]],'Station-Crosswalk'!$A$1:$G$147,7,FALSE)</f>
        <v>Sac. River System</v>
      </c>
    </row>
    <row r="429" spans="1:18" x14ac:dyDescent="0.25">
      <c r="A429">
        <v>2025</v>
      </c>
      <c r="B429" t="s">
        <v>54</v>
      </c>
      <c r="C429">
        <v>1</v>
      </c>
      <c r="D429">
        <v>711</v>
      </c>
      <c r="E429" s="77"/>
      <c r="H429">
        <v>0</v>
      </c>
      <c r="I429" t="s">
        <v>276</v>
      </c>
      <c r="P429" t="str">
        <f>VLOOKUP(Table3[[#This Row],[Station]],'Station-Crosswalk'!$A$1:$F$147,6,FALSE)</f>
        <v>North</v>
      </c>
      <c r="Q429" t="str">
        <f>IF(OR(Table3[[#This Row],[Station]]=809,Table3[[#This Row],[Station]]=812), "Y", "N")</f>
        <v>N</v>
      </c>
      <c r="R429" t="str">
        <f>VLOOKUP(Table3[[#This Row],[Station]],'Station-Crosswalk'!$A$1:$G$147,7,FALSE)</f>
        <v>Sac. River System</v>
      </c>
    </row>
    <row r="430" spans="1:18" x14ac:dyDescent="0.25">
      <c r="A430">
        <v>2025</v>
      </c>
      <c r="B430" t="s">
        <v>54</v>
      </c>
      <c r="C430">
        <v>1</v>
      </c>
      <c r="D430">
        <v>716</v>
      </c>
      <c r="E430" s="77">
        <v>45736</v>
      </c>
      <c r="G430">
        <v>60</v>
      </c>
      <c r="H430">
        <v>1</v>
      </c>
      <c r="I430" t="s">
        <v>273</v>
      </c>
      <c r="K430" t="s">
        <v>275</v>
      </c>
      <c r="P430" t="str">
        <f>VLOOKUP(Table3[[#This Row],[Station]],'Station-Crosswalk'!$A$1:$F$147,6,FALSE)</f>
        <v>North</v>
      </c>
      <c r="Q430" t="str">
        <f>IF(OR(Table3[[#This Row],[Station]]=809,Table3[[#This Row],[Station]]=812), "Y", "N")</f>
        <v>N</v>
      </c>
      <c r="R430" t="str">
        <f>VLOOKUP(Table3[[#This Row],[Station]],'Station-Crosswalk'!$A$1:$G$147,7,FALSE)</f>
        <v>Sac. River System</v>
      </c>
    </row>
    <row r="431" spans="1:18" x14ac:dyDescent="0.25">
      <c r="A431">
        <v>2025</v>
      </c>
      <c r="B431" t="s">
        <v>54</v>
      </c>
      <c r="C431">
        <v>1</v>
      </c>
      <c r="D431">
        <v>718</v>
      </c>
      <c r="E431" s="77">
        <v>45736</v>
      </c>
      <c r="G431">
        <v>102</v>
      </c>
      <c r="H431">
        <v>2</v>
      </c>
      <c r="I431" t="s">
        <v>273</v>
      </c>
      <c r="K431" t="s">
        <v>275</v>
      </c>
      <c r="P431" t="str">
        <f>VLOOKUP(Table3[[#This Row],[Station]],'Station-Crosswalk'!$A$1:$F$147,6,FALSE)</f>
        <v>North</v>
      </c>
      <c r="Q431" t="str">
        <f>IF(OR(Table3[[#This Row],[Station]]=809,Table3[[#This Row],[Station]]=812), "Y", "N")</f>
        <v>N</v>
      </c>
      <c r="R431" t="str">
        <f>VLOOKUP(Table3[[#This Row],[Station]],'Station-Crosswalk'!$A$1:$G$147,7,FALSE)</f>
        <v>Sac. River System</v>
      </c>
    </row>
    <row r="432" spans="1:18" x14ac:dyDescent="0.25">
      <c r="A432">
        <v>2025</v>
      </c>
      <c r="B432" t="s">
        <v>54</v>
      </c>
      <c r="C432">
        <v>1</v>
      </c>
      <c r="D432">
        <v>719</v>
      </c>
      <c r="E432" s="77"/>
      <c r="H432">
        <v>0</v>
      </c>
      <c r="I432" t="s">
        <v>276</v>
      </c>
      <c r="P432" t="str">
        <f>VLOOKUP(Table3[[#This Row],[Station]],'Station-Crosswalk'!$A$1:$F$147,6,FALSE)</f>
        <v>North</v>
      </c>
      <c r="Q432" t="str">
        <f>IF(OR(Table3[[#This Row],[Station]]=809,Table3[[#This Row],[Station]]=812), "Y", "N")</f>
        <v>N</v>
      </c>
      <c r="R432" t="str">
        <f>VLOOKUP(Table3[[#This Row],[Station]],'Station-Crosswalk'!$A$1:$G$147,7,FALSE)</f>
        <v>Sac. River System</v>
      </c>
    </row>
    <row r="433" spans="1:19" x14ac:dyDescent="0.25">
      <c r="A433">
        <v>2025</v>
      </c>
      <c r="B433" t="s">
        <v>54</v>
      </c>
      <c r="C433">
        <v>1</v>
      </c>
      <c r="D433">
        <v>720</v>
      </c>
      <c r="E433" s="77"/>
      <c r="H433">
        <v>0</v>
      </c>
      <c r="I433" t="s">
        <v>276</v>
      </c>
      <c r="P433" t="str">
        <f>VLOOKUP(Table3[[#This Row],[Station]],'Station-Crosswalk'!$A$1:$F$147,6,FALSE)</f>
        <v>North</v>
      </c>
      <c r="Q433" t="str">
        <f>IF(OR(Table3[[#This Row],[Station]]=809,Table3[[#This Row],[Station]]=812), "Y", "N")</f>
        <v>N</v>
      </c>
      <c r="R433" t="str">
        <f>VLOOKUP(Table3[[#This Row],[Station]],'Station-Crosswalk'!$A$1:$G$147,7,FALSE)</f>
        <v>Sac. River System</v>
      </c>
    </row>
    <row r="434" spans="1:19" x14ac:dyDescent="0.25">
      <c r="A434">
        <v>2025</v>
      </c>
      <c r="B434" t="s">
        <v>54</v>
      </c>
      <c r="C434">
        <v>1</v>
      </c>
      <c r="D434">
        <v>723</v>
      </c>
      <c r="E434" s="77"/>
      <c r="H434">
        <v>0</v>
      </c>
      <c r="I434" t="s">
        <v>276</v>
      </c>
      <c r="P434" t="str">
        <f>VLOOKUP(Table3[[#This Row],[Station]],'Station-Crosswalk'!$A$1:$F$147,6,FALSE)</f>
        <v>North</v>
      </c>
      <c r="Q434" t="str">
        <f>IF(OR(Table3[[#This Row],[Station]]=809,Table3[[#This Row],[Station]]=812), "Y", "N")</f>
        <v>N</v>
      </c>
      <c r="R434" t="str">
        <f>VLOOKUP(Table3[[#This Row],[Station]],'Station-Crosswalk'!$A$1:$G$147,7,FALSE)</f>
        <v>Sac. River System</v>
      </c>
    </row>
    <row r="435" spans="1:19" x14ac:dyDescent="0.25">
      <c r="A435">
        <v>2025</v>
      </c>
      <c r="B435" t="s">
        <v>54</v>
      </c>
      <c r="C435">
        <v>1</v>
      </c>
      <c r="D435">
        <v>724</v>
      </c>
      <c r="E435" s="77"/>
      <c r="H435">
        <v>0</v>
      </c>
      <c r="I435" t="s">
        <v>276</v>
      </c>
      <c r="P435" t="str">
        <f>VLOOKUP(Table3[[#This Row],[Station]],'Station-Crosswalk'!$A$1:$F$147,6,FALSE)</f>
        <v>North</v>
      </c>
      <c r="Q435" t="str">
        <f>IF(OR(Table3[[#This Row],[Station]]=809,Table3[[#This Row],[Station]]=812), "Y", "N")</f>
        <v>N</v>
      </c>
      <c r="R435" t="str">
        <f>VLOOKUP(Table3[[#This Row],[Station]],'Station-Crosswalk'!$A$1:$G$147,7,FALSE)</f>
        <v>Sac. River System</v>
      </c>
    </row>
    <row r="436" spans="1:19" x14ac:dyDescent="0.25">
      <c r="A436">
        <v>2025</v>
      </c>
      <c r="B436" t="s">
        <v>54</v>
      </c>
      <c r="C436">
        <v>1</v>
      </c>
      <c r="D436">
        <v>726</v>
      </c>
      <c r="E436" s="77"/>
      <c r="H436">
        <v>0</v>
      </c>
      <c r="I436" t="s">
        <v>276</v>
      </c>
      <c r="P436" t="str">
        <f>VLOOKUP(Table3[[#This Row],[Station]],'Station-Crosswalk'!$A$1:$F$147,6,FALSE)</f>
        <v>North</v>
      </c>
      <c r="Q436" t="str">
        <f>IF(OR(Table3[[#This Row],[Station]]=809,Table3[[#This Row],[Station]]=812), "Y", "N")</f>
        <v>N</v>
      </c>
      <c r="R436" t="str">
        <f>VLOOKUP(Table3[[#This Row],[Station]],'Station-Crosswalk'!$A$1:$G$147,7,FALSE)</f>
        <v>Sac. River System</v>
      </c>
    </row>
    <row r="437" spans="1:19" x14ac:dyDescent="0.25">
      <c r="A437">
        <v>2025</v>
      </c>
      <c r="B437" t="s">
        <v>54</v>
      </c>
      <c r="C437">
        <v>1</v>
      </c>
      <c r="D437">
        <v>809</v>
      </c>
      <c r="E437" s="77">
        <v>45733</v>
      </c>
      <c r="G437">
        <v>68</v>
      </c>
      <c r="H437">
        <v>3</v>
      </c>
      <c r="I437" t="s">
        <v>271</v>
      </c>
      <c r="J437">
        <v>2</v>
      </c>
      <c r="K437" t="s">
        <v>281</v>
      </c>
      <c r="L437">
        <v>7</v>
      </c>
      <c r="M437">
        <v>7</v>
      </c>
      <c r="N437">
        <v>7</v>
      </c>
      <c r="P437" t="str">
        <f>VLOOKUP(Table3[[#This Row],[Station]],'Station-Crosswalk'!$A$1:$F$147,6,FALSE)</f>
        <v>South</v>
      </c>
      <c r="Q437" t="str">
        <f>IF(OR(Table3[[#This Row],[Station]]=809,Table3[[#This Row],[Station]]=812), "Y", "N")</f>
        <v>Y</v>
      </c>
      <c r="R437" t="str">
        <f>VLOOKUP(Table3[[#This Row],[Station]],'Station-Crosswalk'!$A$1:$G$147,7,FALSE)</f>
        <v>Central &amp; South Delta</v>
      </c>
    </row>
    <row r="438" spans="1:19" x14ac:dyDescent="0.25">
      <c r="A438">
        <v>2025</v>
      </c>
      <c r="B438" t="s">
        <v>54</v>
      </c>
      <c r="C438">
        <v>1</v>
      </c>
      <c r="D438">
        <v>812</v>
      </c>
      <c r="E438" s="77">
        <v>45733</v>
      </c>
      <c r="G438">
        <v>77</v>
      </c>
      <c r="H438">
        <v>3</v>
      </c>
      <c r="I438" t="s">
        <v>273</v>
      </c>
      <c r="K438" t="s">
        <v>281</v>
      </c>
      <c r="P438" t="str">
        <f>VLOOKUP(Table3[[#This Row],[Station]],'Station-Crosswalk'!$A$1:$F$147,6,FALSE)</f>
        <v>South</v>
      </c>
      <c r="Q438" t="str">
        <f>IF(OR(Table3[[#This Row],[Station]]=809,Table3[[#This Row],[Station]]=812), "Y", "N")</f>
        <v>Y</v>
      </c>
      <c r="R438" t="str">
        <f>VLOOKUP(Table3[[#This Row],[Station]],'Station-Crosswalk'!$A$1:$G$147,7,FALSE)</f>
        <v>Central &amp; South Delta</v>
      </c>
    </row>
    <row r="439" spans="1:19" x14ac:dyDescent="0.25">
      <c r="A439">
        <v>2025</v>
      </c>
      <c r="B439" t="s">
        <v>54</v>
      </c>
      <c r="C439">
        <v>1</v>
      </c>
      <c r="D439">
        <v>815</v>
      </c>
      <c r="E439" s="77">
        <v>45734</v>
      </c>
      <c r="G439">
        <v>98</v>
      </c>
      <c r="H439">
        <v>3</v>
      </c>
      <c r="I439" t="s">
        <v>271</v>
      </c>
      <c r="J439">
        <v>1</v>
      </c>
      <c r="K439" t="s">
        <v>281</v>
      </c>
      <c r="L439">
        <v>10</v>
      </c>
      <c r="M439">
        <v>10</v>
      </c>
      <c r="N439">
        <v>10</v>
      </c>
      <c r="P439" t="str">
        <f>VLOOKUP(Table3[[#This Row],[Station]],'Station-Crosswalk'!$A$1:$F$147,6,FALSE)</f>
        <v>South</v>
      </c>
      <c r="Q439" t="str">
        <f>IF(OR(Table3[[#This Row],[Station]]=809,Table3[[#This Row],[Station]]=812), "Y", "N")</f>
        <v>N</v>
      </c>
      <c r="R439" t="str">
        <f>VLOOKUP(Table3[[#This Row],[Station]],'Station-Crosswalk'!$A$1:$G$147,7,FALSE)</f>
        <v>Central &amp; South Delta</v>
      </c>
    </row>
    <row r="440" spans="1:19" x14ac:dyDescent="0.25">
      <c r="A440">
        <v>2025</v>
      </c>
      <c r="B440" t="s">
        <v>54</v>
      </c>
      <c r="C440">
        <v>1</v>
      </c>
      <c r="D440">
        <v>901</v>
      </c>
      <c r="E440" s="77">
        <v>45734</v>
      </c>
      <c r="G440">
        <v>84</v>
      </c>
      <c r="H440">
        <v>3</v>
      </c>
      <c r="I440" t="s">
        <v>273</v>
      </c>
      <c r="K440" t="s">
        <v>281</v>
      </c>
      <c r="P440" t="str">
        <f>VLOOKUP(Table3[[#This Row],[Station]],'Station-Crosswalk'!$A$1:$F$147,6,FALSE)</f>
        <v>South</v>
      </c>
      <c r="Q440" t="str">
        <f>IF(OR(Table3[[#This Row],[Station]]=809,Table3[[#This Row],[Station]]=812), "Y", "N")</f>
        <v>N</v>
      </c>
      <c r="R440" t="str">
        <f>VLOOKUP(Table3[[#This Row],[Station]],'Station-Crosswalk'!$A$1:$G$147,7,FALSE)</f>
        <v>Central &amp; South Delta</v>
      </c>
      <c r="S440" s="83" t="s">
        <v>282</v>
      </c>
    </row>
    <row r="441" spans="1:19" x14ac:dyDescent="0.25">
      <c r="A441">
        <v>2025</v>
      </c>
      <c r="B441" t="s">
        <v>54</v>
      </c>
      <c r="C441">
        <v>1</v>
      </c>
      <c r="D441">
        <v>902</v>
      </c>
      <c r="E441" s="77">
        <v>45733</v>
      </c>
      <c r="G441">
        <v>84</v>
      </c>
      <c r="H441">
        <v>3</v>
      </c>
      <c r="I441" t="s">
        <v>271</v>
      </c>
      <c r="J441">
        <v>1</v>
      </c>
      <c r="K441" t="s">
        <v>281</v>
      </c>
      <c r="L441">
        <v>7</v>
      </c>
      <c r="M441">
        <v>7</v>
      </c>
      <c r="N441">
        <v>7</v>
      </c>
      <c r="P441" t="str">
        <f>VLOOKUP(Table3[[#This Row],[Station]],'Station-Crosswalk'!$A$1:$F$147,6,FALSE)</f>
        <v>South</v>
      </c>
      <c r="Q441" t="str">
        <f>IF(OR(Table3[[#This Row],[Station]]=809,Table3[[#This Row],[Station]]=812), "Y", "N")</f>
        <v>N</v>
      </c>
      <c r="R441" t="str">
        <f>VLOOKUP(Table3[[#This Row],[Station]],'Station-Crosswalk'!$A$1:$G$147,7,FALSE)</f>
        <v>Central &amp; South Delta</v>
      </c>
    </row>
    <row r="442" spans="1:19" x14ac:dyDescent="0.25">
      <c r="A442">
        <v>2025</v>
      </c>
      <c r="B442" t="s">
        <v>54</v>
      </c>
      <c r="C442">
        <v>1</v>
      </c>
      <c r="D442">
        <v>906</v>
      </c>
      <c r="E442" s="77">
        <v>45734</v>
      </c>
      <c r="G442">
        <v>149</v>
      </c>
      <c r="H442">
        <v>3</v>
      </c>
      <c r="I442" t="s">
        <v>271</v>
      </c>
      <c r="J442">
        <v>1</v>
      </c>
      <c r="K442" t="s">
        <v>281</v>
      </c>
      <c r="L442">
        <v>6</v>
      </c>
      <c r="M442">
        <v>6</v>
      </c>
      <c r="N442">
        <v>6</v>
      </c>
      <c r="P442" t="str">
        <f>VLOOKUP(Table3[[#This Row],[Station]],'Station-Crosswalk'!$A$1:$F$147,6,FALSE)</f>
        <v>South</v>
      </c>
      <c r="Q442" t="str">
        <f>IF(OR(Table3[[#This Row],[Station]]=809,Table3[[#This Row],[Station]]=812), "Y", "N")</f>
        <v>N</v>
      </c>
      <c r="R442" t="str">
        <f>VLOOKUP(Table3[[#This Row],[Station]],'Station-Crosswalk'!$A$1:$G$147,7,FALSE)</f>
        <v>Central &amp; South Delta</v>
      </c>
      <c r="S442" s="83" t="s">
        <v>282</v>
      </c>
    </row>
    <row r="443" spans="1:19" x14ac:dyDescent="0.25">
      <c r="A443">
        <v>2025</v>
      </c>
      <c r="B443" t="s">
        <v>54</v>
      </c>
      <c r="C443">
        <v>1</v>
      </c>
      <c r="D443">
        <v>910</v>
      </c>
      <c r="E443" s="77">
        <v>45733</v>
      </c>
      <c r="G443">
        <v>114</v>
      </c>
      <c r="H443">
        <v>3</v>
      </c>
      <c r="I443" t="s">
        <v>273</v>
      </c>
      <c r="K443" t="s">
        <v>281</v>
      </c>
      <c r="P443" t="str">
        <f>VLOOKUP(Table3[[#This Row],[Station]],'Station-Crosswalk'!$A$1:$F$147,6,FALSE)</f>
        <v>South</v>
      </c>
      <c r="Q443" t="str">
        <f>IF(OR(Table3[[#This Row],[Station]]=809,Table3[[#This Row],[Station]]=812), "Y", "N")</f>
        <v>N</v>
      </c>
      <c r="R443" t="str">
        <f>VLOOKUP(Table3[[#This Row],[Station]],'Station-Crosswalk'!$A$1:$G$147,7,FALSE)</f>
        <v>Central &amp; South Delta</v>
      </c>
    </row>
    <row r="444" spans="1:19" x14ac:dyDescent="0.25">
      <c r="A444">
        <v>2025</v>
      </c>
      <c r="B444" t="s">
        <v>54</v>
      </c>
      <c r="C444">
        <v>1</v>
      </c>
      <c r="D444">
        <v>912</v>
      </c>
      <c r="E444" s="77">
        <v>45733</v>
      </c>
      <c r="G444">
        <v>101</v>
      </c>
      <c r="H444">
        <v>3</v>
      </c>
      <c r="I444" t="s">
        <v>273</v>
      </c>
      <c r="K444" t="s">
        <v>281</v>
      </c>
      <c r="P444" t="str">
        <f>VLOOKUP(Table3[[#This Row],[Station]],'Station-Crosswalk'!$A$1:$F$147,6,FALSE)</f>
        <v>South</v>
      </c>
      <c r="Q444" t="str">
        <f>IF(OR(Table3[[#This Row],[Station]]=809,Table3[[#This Row],[Station]]=812), "Y", "N")</f>
        <v>N</v>
      </c>
      <c r="R444" t="str">
        <f>VLOOKUP(Table3[[#This Row],[Station]],'Station-Crosswalk'!$A$1:$G$147,7,FALSE)</f>
        <v>Central &amp; South Delta</v>
      </c>
    </row>
    <row r="445" spans="1:19" x14ac:dyDescent="0.25">
      <c r="A445">
        <v>2025</v>
      </c>
      <c r="B445" t="s">
        <v>54</v>
      </c>
      <c r="C445">
        <v>1</v>
      </c>
      <c r="D445">
        <v>914</v>
      </c>
      <c r="E445" s="77">
        <v>45730</v>
      </c>
      <c r="G445">
        <v>145</v>
      </c>
      <c r="H445">
        <v>3</v>
      </c>
      <c r="I445" t="s">
        <v>273</v>
      </c>
      <c r="K445" t="s">
        <v>281</v>
      </c>
      <c r="P445" t="str">
        <f>VLOOKUP(Table3[[#This Row],[Station]],'Station-Crosswalk'!$A$1:$F$147,6,FALSE)</f>
        <v>South</v>
      </c>
      <c r="Q445" t="str">
        <f>IF(OR(Table3[[#This Row],[Station]]=809,Table3[[#This Row],[Station]]=812), "Y", "N")</f>
        <v>N</v>
      </c>
      <c r="R445" t="str">
        <f>VLOOKUP(Table3[[#This Row],[Station]],'Station-Crosswalk'!$A$1:$G$147,7,FALSE)</f>
        <v>Central &amp; South Delta</v>
      </c>
    </row>
    <row r="446" spans="1:19" x14ac:dyDescent="0.25">
      <c r="A446">
        <v>2025</v>
      </c>
      <c r="B446" t="s">
        <v>54</v>
      </c>
      <c r="C446">
        <v>1</v>
      </c>
      <c r="D446">
        <v>915</v>
      </c>
      <c r="E446" s="77">
        <v>45733</v>
      </c>
      <c r="G446">
        <v>115</v>
      </c>
      <c r="H446">
        <v>3</v>
      </c>
      <c r="I446" t="s">
        <v>273</v>
      </c>
      <c r="K446" t="s">
        <v>281</v>
      </c>
      <c r="P446" t="str">
        <f>VLOOKUP(Table3[[#This Row],[Station]],'Station-Crosswalk'!$A$1:$F$147,6,FALSE)</f>
        <v>South</v>
      </c>
      <c r="Q446" t="str">
        <f>IF(OR(Table3[[#This Row],[Station]]=809,Table3[[#This Row],[Station]]=812), "Y", "N")</f>
        <v>N</v>
      </c>
      <c r="R446" t="str">
        <f>VLOOKUP(Table3[[#This Row],[Station]],'Station-Crosswalk'!$A$1:$G$147,7,FALSE)</f>
        <v>Central &amp; South Delta</v>
      </c>
    </row>
    <row r="447" spans="1:19" x14ac:dyDescent="0.25">
      <c r="A447">
        <v>2025</v>
      </c>
      <c r="B447" t="s">
        <v>54</v>
      </c>
      <c r="C447">
        <v>1</v>
      </c>
      <c r="D447">
        <v>918</v>
      </c>
      <c r="E447" s="77">
        <v>45733</v>
      </c>
      <c r="G447">
        <v>96</v>
      </c>
      <c r="H447">
        <v>3</v>
      </c>
      <c r="I447" t="s">
        <v>273</v>
      </c>
      <c r="K447" t="s">
        <v>281</v>
      </c>
      <c r="P447" t="str">
        <f>VLOOKUP(Table3[[#This Row],[Station]],'Station-Crosswalk'!$A$1:$F$147,6,FALSE)</f>
        <v>South</v>
      </c>
      <c r="Q447" t="str">
        <f>IF(OR(Table3[[#This Row],[Station]]=809,Table3[[#This Row],[Station]]=812), "Y", "N")</f>
        <v>N</v>
      </c>
      <c r="R447" t="str">
        <f>VLOOKUP(Table3[[#This Row],[Station]],'Station-Crosswalk'!$A$1:$G$147,7,FALSE)</f>
        <v>Central &amp; South Delta</v>
      </c>
    </row>
    <row r="448" spans="1:19" x14ac:dyDescent="0.25">
      <c r="A448">
        <v>2025</v>
      </c>
      <c r="B448" t="s">
        <v>54</v>
      </c>
      <c r="C448">
        <v>1</v>
      </c>
      <c r="D448">
        <v>919</v>
      </c>
      <c r="E448" s="77">
        <v>45734</v>
      </c>
      <c r="G448">
        <v>144</v>
      </c>
      <c r="H448">
        <v>3</v>
      </c>
      <c r="I448" t="s">
        <v>273</v>
      </c>
      <c r="K448" t="s">
        <v>281</v>
      </c>
      <c r="P448" t="str">
        <f>VLOOKUP(Table3[[#This Row],[Station]],'Station-Crosswalk'!$A$1:$F$147,6,FALSE)</f>
        <v>South</v>
      </c>
      <c r="Q448" t="str">
        <f>IF(OR(Table3[[#This Row],[Station]]=809,Table3[[#This Row],[Station]]=812), "Y", "N")</f>
        <v>N</v>
      </c>
      <c r="R448" t="str">
        <f>VLOOKUP(Table3[[#This Row],[Station]],'Station-Crosswalk'!$A$1:$G$147,7,FALSE)</f>
        <v>Central &amp; South Delta</v>
      </c>
    </row>
    <row r="449" spans="1:18" x14ac:dyDescent="0.25">
      <c r="A449">
        <v>2025</v>
      </c>
      <c r="B449" t="s">
        <v>54</v>
      </c>
      <c r="C449">
        <v>2</v>
      </c>
      <c r="D449">
        <v>306</v>
      </c>
      <c r="G449">
        <v>0</v>
      </c>
      <c r="H449" t="s">
        <v>276</v>
      </c>
      <c r="Q449" t="str">
        <f>IF(OR(Table3[[#This Row],[Station]]=809,Table3[[#This Row],[Station]]=812), "Y", "N")</f>
        <v>N</v>
      </c>
      <c r="R449" t="str">
        <f>VLOOKUP(Table3[[#This Row],[Station]],'Station-Crosswalk'!$A$1:$G$147,7,FALSE)</f>
        <v>San Pablo Bay</v>
      </c>
    </row>
    <row r="450" spans="1:18" x14ac:dyDescent="0.25">
      <c r="A450">
        <v>2025</v>
      </c>
      <c r="B450" t="s">
        <v>54</v>
      </c>
      <c r="C450">
        <v>2</v>
      </c>
      <c r="D450">
        <v>308</v>
      </c>
      <c r="G450">
        <v>0</v>
      </c>
      <c r="H450" t="s">
        <v>276</v>
      </c>
      <c r="Q450" t="str">
        <f>IF(OR(Table3[[#This Row],[Station]]=809,Table3[[#This Row],[Station]]=812), "Y", "N")</f>
        <v>N</v>
      </c>
      <c r="R450" t="str">
        <f>VLOOKUP(Table3[[#This Row],[Station]],'Station-Crosswalk'!$A$1:$G$147,7,FALSE)</f>
        <v>San Pablo Bay</v>
      </c>
    </row>
    <row r="451" spans="1:18" x14ac:dyDescent="0.25">
      <c r="A451">
        <v>2025</v>
      </c>
      <c r="B451" t="s">
        <v>54</v>
      </c>
      <c r="C451">
        <v>2</v>
      </c>
      <c r="D451">
        <v>311</v>
      </c>
      <c r="G451">
        <v>0</v>
      </c>
      <c r="H451" t="s">
        <v>276</v>
      </c>
      <c r="Q451" t="str">
        <f>IF(OR(Table3[[#This Row],[Station]]=809,Table3[[#This Row],[Station]]=812), "Y", "N")</f>
        <v>N</v>
      </c>
      <c r="R451" t="str">
        <f>VLOOKUP(Table3[[#This Row],[Station]],'Station-Crosswalk'!$A$1:$G$147,7,FALSE)</f>
        <v>San Pablo Bay</v>
      </c>
    </row>
    <row r="452" spans="1:18" x14ac:dyDescent="0.25">
      <c r="A452">
        <v>2025</v>
      </c>
      <c r="B452" t="s">
        <v>54</v>
      </c>
      <c r="C452">
        <v>2</v>
      </c>
      <c r="D452">
        <v>315</v>
      </c>
      <c r="G452">
        <v>0</v>
      </c>
      <c r="H452" t="s">
        <v>276</v>
      </c>
      <c r="Q452" t="str">
        <f>IF(OR(Table3[[#This Row],[Station]]=809,Table3[[#This Row],[Station]]=812), "Y", "N")</f>
        <v>N</v>
      </c>
      <c r="R452" t="str">
        <f>VLOOKUP(Table3[[#This Row],[Station]],'Station-Crosswalk'!$A$1:$G$147,7,FALSE)</f>
        <v>San Pablo Bay</v>
      </c>
    </row>
    <row r="453" spans="1:18" x14ac:dyDescent="0.25">
      <c r="A453">
        <v>2025</v>
      </c>
      <c r="B453" t="s">
        <v>54</v>
      </c>
      <c r="C453">
        <v>2</v>
      </c>
      <c r="D453">
        <v>322</v>
      </c>
      <c r="G453">
        <v>0</v>
      </c>
      <c r="H453" t="s">
        <v>276</v>
      </c>
      <c r="Q453" t="str">
        <f>IF(OR(Table3[[#This Row],[Station]]=809,Table3[[#This Row],[Station]]=812), "Y", "N")</f>
        <v>N</v>
      </c>
      <c r="R453" t="str">
        <f>VLOOKUP(Table3[[#This Row],[Station]],'Station-Crosswalk'!$A$1:$G$147,7,FALSE)</f>
        <v>San Pablo Bay</v>
      </c>
    </row>
    <row r="454" spans="1:18" x14ac:dyDescent="0.25">
      <c r="A454">
        <v>2025</v>
      </c>
      <c r="B454" t="s">
        <v>54</v>
      </c>
      <c r="C454">
        <v>2</v>
      </c>
      <c r="D454">
        <v>323</v>
      </c>
      <c r="G454">
        <v>0</v>
      </c>
      <c r="H454" t="s">
        <v>276</v>
      </c>
      <c r="Q454" t="str">
        <f>IF(OR(Table3[[#This Row],[Station]]=809,Table3[[#This Row],[Station]]=812), "Y", "N")</f>
        <v>N</v>
      </c>
      <c r="R454" t="str">
        <f>VLOOKUP(Table3[[#This Row],[Station]],'Station-Crosswalk'!$A$1:$G$147,7,FALSE)</f>
        <v>San Pablo Bay</v>
      </c>
    </row>
    <row r="455" spans="1:18" x14ac:dyDescent="0.25">
      <c r="A455">
        <v>2025</v>
      </c>
      <c r="B455" t="s">
        <v>54</v>
      </c>
      <c r="C455">
        <v>2</v>
      </c>
      <c r="D455">
        <v>327</v>
      </c>
      <c r="G455">
        <v>0</v>
      </c>
      <c r="H455" t="s">
        <v>276</v>
      </c>
      <c r="Q455" t="str">
        <f>IF(OR(Table3[[#This Row],[Station]]=809,Table3[[#This Row],[Station]]=812), "Y", "N")</f>
        <v>N</v>
      </c>
      <c r="R455" t="str">
        <f>VLOOKUP(Table3[[#This Row],[Station]],'Station-Crosswalk'!$A$1:$G$147,7,FALSE)</f>
        <v>San Pablo Bay</v>
      </c>
    </row>
    <row r="456" spans="1:18" x14ac:dyDescent="0.25">
      <c r="A456">
        <v>2025</v>
      </c>
      <c r="B456" t="s">
        <v>54</v>
      </c>
      <c r="C456">
        <v>2</v>
      </c>
      <c r="D456">
        <v>328</v>
      </c>
      <c r="G456">
        <v>0</v>
      </c>
      <c r="H456" t="s">
        <v>276</v>
      </c>
      <c r="Q456" t="str">
        <f>IF(OR(Table3[[#This Row],[Station]]=809,Table3[[#This Row],[Station]]=812), "Y", "N")</f>
        <v>N</v>
      </c>
      <c r="R456" t="str">
        <f>VLOOKUP(Table3[[#This Row],[Station]],'Station-Crosswalk'!$A$1:$G$147,7,FALSE)</f>
        <v>San Pablo Bay</v>
      </c>
    </row>
    <row r="457" spans="1:18" x14ac:dyDescent="0.25">
      <c r="A457">
        <v>2025</v>
      </c>
      <c r="B457" t="s">
        <v>54</v>
      </c>
      <c r="C457">
        <v>2</v>
      </c>
      <c r="D457">
        <v>329</v>
      </c>
      <c r="G457">
        <v>0</v>
      </c>
      <c r="H457" t="s">
        <v>276</v>
      </c>
      <c r="Q457" t="str">
        <f>IF(OR(Table3[[#This Row],[Station]]=809,Table3[[#This Row],[Station]]=812), "Y", "N")</f>
        <v>N</v>
      </c>
      <c r="R457" t="str">
        <f>VLOOKUP(Table3[[#This Row],[Station]],'Station-Crosswalk'!$A$1:$G$147,7,FALSE)</f>
        <v>San Pablo Bay</v>
      </c>
    </row>
    <row r="458" spans="1:18" x14ac:dyDescent="0.25">
      <c r="A458">
        <v>2025</v>
      </c>
      <c r="B458" t="s">
        <v>54</v>
      </c>
      <c r="C458">
        <v>2</v>
      </c>
      <c r="D458">
        <v>330</v>
      </c>
      <c r="G458">
        <v>0</v>
      </c>
      <c r="H458" t="s">
        <v>276</v>
      </c>
      <c r="Q458" t="str">
        <f>IF(OR(Table3[[#This Row],[Station]]=809,Table3[[#This Row],[Station]]=812), "Y", "N")</f>
        <v>N</v>
      </c>
      <c r="R458" t="str">
        <f>VLOOKUP(Table3[[#This Row],[Station]],'Station-Crosswalk'!$A$1:$G$147,7,FALSE)</f>
        <v>San Pablo Bay</v>
      </c>
    </row>
    <row r="459" spans="1:18" x14ac:dyDescent="0.25">
      <c r="A459">
        <v>2025</v>
      </c>
      <c r="B459" t="s">
        <v>54</v>
      </c>
      <c r="C459">
        <v>2</v>
      </c>
      <c r="D459">
        <v>335</v>
      </c>
      <c r="G459">
        <v>0</v>
      </c>
      <c r="H459" t="s">
        <v>276</v>
      </c>
      <c r="Q459" t="str">
        <f>IF(OR(Table3[[#This Row],[Station]]=809,Table3[[#This Row],[Station]]=812), "Y", "N")</f>
        <v>N</v>
      </c>
      <c r="R459" t="str">
        <f>VLOOKUP(Table3[[#This Row],[Station]],'Station-Crosswalk'!$A$1:$G$147,7,FALSE)</f>
        <v>San Pablo Bay</v>
      </c>
    </row>
    <row r="460" spans="1:18" x14ac:dyDescent="0.25">
      <c r="A460">
        <v>2025</v>
      </c>
      <c r="B460" t="s">
        <v>54</v>
      </c>
      <c r="C460">
        <v>2</v>
      </c>
      <c r="D460">
        <v>336</v>
      </c>
      <c r="G460">
        <v>0</v>
      </c>
      <c r="H460" t="s">
        <v>276</v>
      </c>
      <c r="Q460" t="str">
        <f>IF(OR(Table3[[#This Row],[Station]]=809,Table3[[#This Row],[Station]]=812), "Y", "N")</f>
        <v>N</v>
      </c>
      <c r="R460" t="str">
        <f>VLOOKUP(Table3[[#This Row],[Station]],'Station-Crosswalk'!$A$1:$G$147,7,FALSE)</f>
        <v>San Pablo Bay</v>
      </c>
    </row>
    <row r="461" spans="1:18" x14ac:dyDescent="0.25">
      <c r="A461">
        <v>2025</v>
      </c>
      <c r="B461" t="s">
        <v>54</v>
      </c>
      <c r="C461">
        <v>2</v>
      </c>
      <c r="D461">
        <v>338</v>
      </c>
      <c r="G461">
        <v>0</v>
      </c>
      <c r="H461" t="s">
        <v>276</v>
      </c>
      <c r="Q461" t="str">
        <f>IF(OR(Table3[[#This Row],[Station]]=809,Table3[[#This Row],[Station]]=812), "Y", "N")</f>
        <v>N</v>
      </c>
      <c r="R461" t="str">
        <f>VLOOKUP(Table3[[#This Row],[Station]],'Station-Crosswalk'!$A$1:$G$147,7,FALSE)</f>
        <v>San Pablo Bay</v>
      </c>
    </row>
    <row r="462" spans="1:18" x14ac:dyDescent="0.25">
      <c r="A462">
        <v>2025</v>
      </c>
      <c r="B462" t="s">
        <v>54</v>
      </c>
      <c r="C462">
        <v>2</v>
      </c>
      <c r="D462">
        <v>340</v>
      </c>
      <c r="G462">
        <v>0</v>
      </c>
      <c r="H462" t="s">
        <v>276</v>
      </c>
      <c r="Q462" t="str">
        <f>IF(OR(Table3[[#This Row],[Station]]=809,Table3[[#This Row],[Station]]=812), "Y", "N")</f>
        <v>N</v>
      </c>
      <c r="R462" t="str">
        <f>VLOOKUP(Table3[[#This Row],[Station]],'Station-Crosswalk'!$A$1:$G$147,7,FALSE)</f>
        <v>Napa River</v>
      </c>
    </row>
    <row r="463" spans="1:18" x14ac:dyDescent="0.25">
      <c r="A463">
        <v>2025</v>
      </c>
      <c r="B463" t="s">
        <v>54</v>
      </c>
      <c r="C463">
        <v>2</v>
      </c>
      <c r="D463">
        <v>342</v>
      </c>
      <c r="G463">
        <v>0</v>
      </c>
      <c r="H463" t="s">
        <v>276</v>
      </c>
      <c r="Q463" t="str">
        <f>IF(OR(Table3[[#This Row],[Station]]=809,Table3[[#This Row],[Station]]=812), "Y", "N")</f>
        <v>N</v>
      </c>
      <c r="R463" t="str">
        <f>VLOOKUP(Table3[[#This Row],[Station]],'Station-Crosswalk'!$A$1:$G$147,7,FALSE)</f>
        <v>Napa River</v>
      </c>
    </row>
    <row r="464" spans="1:18" x14ac:dyDescent="0.25">
      <c r="A464">
        <v>2025</v>
      </c>
      <c r="B464" t="s">
        <v>54</v>
      </c>
      <c r="C464">
        <v>2</v>
      </c>
      <c r="D464">
        <v>343</v>
      </c>
      <c r="G464">
        <v>0</v>
      </c>
      <c r="H464" t="s">
        <v>276</v>
      </c>
      <c r="Q464" t="str">
        <f>IF(OR(Table3[[#This Row],[Station]]=809,Table3[[#This Row],[Station]]=812), "Y", "N")</f>
        <v>N</v>
      </c>
      <c r="R464" t="str">
        <f>VLOOKUP(Table3[[#This Row],[Station]],'Station-Crosswalk'!$A$1:$G$147,7,FALSE)</f>
        <v>Napa River</v>
      </c>
    </row>
    <row r="465" spans="1:18" x14ac:dyDescent="0.25">
      <c r="A465">
        <v>2025</v>
      </c>
      <c r="B465" t="s">
        <v>54</v>
      </c>
      <c r="C465">
        <v>2</v>
      </c>
      <c r="D465">
        <v>344</v>
      </c>
      <c r="G465">
        <v>0</v>
      </c>
      <c r="H465" t="s">
        <v>276</v>
      </c>
      <c r="Q465" t="str">
        <f>IF(OR(Table3[[#This Row],[Station]]=809,Table3[[#This Row],[Station]]=812), "Y", "N")</f>
        <v>N</v>
      </c>
      <c r="R465" t="str">
        <f>VLOOKUP(Table3[[#This Row],[Station]],'Station-Crosswalk'!$A$1:$G$147,7,FALSE)</f>
        <v>Napa River</v>
      </c>
    </row>
    <row r="466" spans="1:18" x14ac:dyDescent="0.25">
      <c r="A466">
        <v>2025</v>
      </c>
      <c r="B466" t="s">
        <v>54</v>
      </c>
      <c r="C466">
        <v>2</v>
      </c>
      <c r="D466">
        <v>345</v>
      </c>
      <c r="G466">
        <v>0</v>
      </c>
      <c r="H466" t="s">
        <v>276</v>
      </c>
      <c r="Q466" t="str">
        <f>IF(OR(Table3[[#This Row],[Station]]=809,Table3[[#This Row],[Station]]=812), "Y", "N")</f>
        <v>N</v>
      </c>
      <c r="R466" t="str">
        <f>VLOOKUP(Table3[[#This Row],[Station]],'Station-Crosswalk'!$A$1:$G$147,7,FALSE)</f>
        <v>Napa River</v>
      </c>
    </row>
    <row r="467" spans="1:18" x14ac:dyDescent="0.25">
      <c r="A467">
        <v>2025</v>
      </c>
      <c r="B467" t="s">
        <v>54</v>
      </c>
      <c r="C467">
        <v>2</v>
      </c>
      <c r="D467">
        <v>346</v>
      </c>
      <c r="G467">
        <v>0</v>
      </c>
      <c r="H467" t="s">
        <v>276</v>
      </c>
      <c r="Q467" t="str">
        <f>IF(OR(Table3[[#This Row],[Station]]=809,Table3[[#This Row],[Station]]=812), "Y", "N")</f>
        <v>N</v>
      </c>
      <c r="R467" t="str">
        <f>VLOOKUP(Table3[[#This Row],[Station]],'Station-Crosswalk'!$A$1:$G$147,7,FALSE)</f>
        <v>Napa River</v>
      </c>
    </row>
    <row r="468" spans="1:18" x14ac:dyDescent="0.25">
      <c r="A468">
        <v>2025</v>
      </c>
      <c r="B468" t="s">
        <v>54</v>
      </c>
      <c r="C468">
        <v>2</v>
      </c>
      <c r="D468">
        <v>401</v>
      </c>
      <c r="G468">
        <v>0</v>
      </c>
      <c r="H468" t="s">
        <v>276</v>
      </c>
      <c r="Q468" t="str">
        <f>IF(OR(Table3[[#This Row],[Station]]=809,Table3[[#This Row],[Station]]=812), "Y", "N")</f>
        <v>N</v>
      </c>
      <c r="R468" t="str">
        <f>VLOOKUP(Table3[[#This Row],[Station]],'Station-Crosswalk'!$A$1:$G$147,7,FALSE)</f>
        <v>Carquinez Strait</v>
      </c>
    </row>
    <row r="469" spans="1:18" x14ac:dyDescent="0.25">
      <c r="A469">
        <v>2025</v>
      </c>
      <c r="B469" t="s">
        <v>54</v>
      </c>
      <c r="C469">
        <v>2</v>
      </c>
      <c r="D469">
        <v>404</v>
      </c>
      <c r="E469" s="77">
        <v>45750</v>
      </c>
      <c r="F469">
        <v>25</v>
      </c>
      <c r="G469">
        <v>3</v>
      </c>
      <c r="H469" t="s">
        <v>271</v>
      </c>
      <c r="I469">
        <v>18</v>
      </c>
      <c r="J469" t="s">
        <v>281</v>
      </c>
      <c r="K469">
        <v>7</v>
      </c>
      <c r="L469">
        <v>35</v>
      </c>
      <c r="Q469" t="str">
        <f>IF(OR(Table3[[#This Row],[Station]]=809,Table3[[#This Row],[Station]]=812), "Y", "N")</f>
        <v>N</v>
      </c>
      <c r="R469" t="str">
        <f>VLOOKUP(Table3[[#This Row],[Station]],'Station-Crosswalk'!$A$1:$G$147,7,FALSE)</f>
        <v>Carquinez Strait</v>
      </c>
    </row>
    <row r="470" spans="1:18" x14ac:dyDescent="0.25">
      <c r="A470">
        <v>2025</v>
      </c>
      <c r="B470" t="s">
        <v>54</v>
      </c>
      <c r="C470">
        <v>2</v>
      </c>
      <c r="D470">
        <v>405</v>
      </c>
      <c r="G470">
        <v>0</v>
      </c>
      <c r="H470" t="s">
        <v>276</v>
      </c>
      <c r="Q470" t="str">
        <f>IF(OR(Table3[[#This Row],[Station]]=809,Table3[[#This Row],[Station]]=812), "Y", "N")</f>
        <v>N</v>
      </c>
      <c r="R470" t="str">
        <f>VLOOKUP(Table3[[#This Row],[Station]],'Station-Crosswalk'!$A$1:$G$147,7,FALSE)</f>
        <v>Carquinez Strait</v>
      </c>
    </row>
    <row r="471" spans="1:18" x14ac:dyDescent="0.25">
      <c r="A471">
        <v>2025</v>
      </c>
      <c r="B471" t="s">
        <v>54</v>
      </c>
      <c r="C471">
        <v>2</v>
      </c>
      <c r="D471">
        <v>411</v>
      </c>
      <c r="G471">
        <v>0</v>
      </c>
      <c r="H471" t="s">
        <v>276</v>
      </c>
      <c r="Q471" t="str">
        <f>IF(OR(Table3[[#This Row],[Station]]=809,Table3[[#This Row],[Station]]=812), "Y", "N")</f>
        <v>N</v>
      </c>
      <c r="R471" t="str">
        <f>VLOOKUP(Table3[[#This Row],[Station]],'Station-Crosswalk'!$A$1:$G$147,7,FALSE)</f>
        <v>Suisun Bay &amp; Marsh</v>
      </c>
    </row>
    <row r="472" spans="1:18" x14ac:dyDescent="0.25">
      <c r="A472">
        <v>2025</v>
      </c>
      <c r="B472" t="s">
        <v>54</v>
      </c>
      <c r="C472">
        <v>2</v>
      </c>
      <c r="D472">
        <v>418</v>
      </c>
      <c r="G472">
        <v>0</v>
      </c>
      <c r="H472" t="s">
        <v>276</v>
      </c>
      <c r="Q472" t="str">
        <f>IF(OR(Table3[[#This Row],[Station]]=809,Table3[[#This Row],[Station]]=812), "Y", "N")</f>
        <v>N</v>
      </c>
      <c r="R472" t="str">
        <f>VLOOKUP(Table3[[#This Row],[Station]],'Station-Crosswalk'!$A$1:$G$147,7,FALSE)</f>
        <v>Suisun Bay &amp; Marsh</v>
      </c>
    </row>
    <row r="473" spans="1:18" x14ac:dyDescent="0.25">
      <c r="A473">
        <v>2025</v>
      </c>
      <c r="B473" t="s">
        <v>54</v>
      </c>
      <c r="C473">
        <v>2</v>
      </c>
      <c r="D473">
        <v>501</v>
      </c>
      <c r="E473" s="77">
        <v>45750</v>
      </c>
      <c r="F473">
        <v>37</v>
      </c>
      <c r="G473">
        <v>3</v>
      </c>
      <c r="H473" t="s">
        <v>271</v>
      </c>
      <c r="I473">
        <v>144</v>
      </c>
      <c r="J473" t="s">
        <v>281</v>
      </c>
      <c r="K473">
        <v>6</v>
      </c>
      <c r="L473">
        <v>22</v>
      </c>
      <c r="Q473" t="str">
        <f>IF(OR(Table3[[#This Row],[Station]]=809,Table3[[#This Row],[Station]]=812), "Y", "N")</f>
        <v>N</v>
      </c>
      <c r="R473" t="str">
        <f>VLOOKUP(Table3[[#This Row],[Station]],'Station-Crosswalk'!$A$1:$G$147,7,FALSE)</f>
        <v>Suisun Bay &amp; Marsh</v>
      </c>
    </row>
    <row r="474" spans="1:18" x14ac:dyDescent="0.25">
      <c r="A474">
        <v>2025</v>
      </c>
      <c r="B474" t="s">
        <v>54</v>
      </c>
      <c r="C474">
        <v>2</v>
      </c>
      <c r="D474">
        <v>504</v>
      </c>
      <c r="E474" s="77">
        <v>45750</v>
      </c>
      <c r="F474">
        <v>57</v>
      </c>
      <c r="G474">
        <v>3</v>
      </c>
      <c r="H474" t="s">
        <v>271</v>
      </c>
      <c r="I474">
        <v>58</v>
      </c>
      <c r="J474" t="s">
        <v>281</v>
      </c>
      <c r="K474">
        <v>6</v>
      </c>
      <c r="L474">
        <v>20</v>
      </c>
      <c r="M474">
        <v>12</v>
      </c>
      <c r="N474">
        <v>12</v>
      </c>
      <c r="Q474" t="str">
        <f>IF(OR(Table3[[#This Row],[Station]]=809,Table3[[#This Row],[Station]]=812), "Y", "N")</f>
        <v>N</v>
      </c>
      <c r="R474" t="str">
        <f>VLOOKUP(Table3[[#This Row],[Station]],'Station-Crosswalk'!$A$1:$G$147,7,FALSE)</f>
        <v>Suisun Bay &amp; Marsh</v>
      </c>
    </row>
    <row r="475" spans="1:18" x14ac:dyDescent="0.25">
      <c r="A475">
        <v>2025</v>
      </c>
      <c r="B475" t="s">
        <v>54</v>
      </c>
      <c r="C475">
        <v>2</v>
      </c>
      <c r="D475">
        <v>519</v>
      </c>
      <c r="E475" s="77">
        <v>45750</v>
      </c>
      <c r="F475">
        <v>48</v>
      </c>
      <c r="G475">
        <v>3</v>
      </c>
      <c r="H475" t="s">
        <v>271</v>
      </c>
      <c r="I475">
        <v>10</v>
      </c>
      <c r="J475" t="s">
        <v>281</v>
      </c>
      <c r="K475">
        <v>6</v>
      </c>
      <c r="L475">
        <v>14</v>
      </c>
      <c r="Q475" t="str">
        <f>IF(OR(Table3[[#This Row],[Station]]=809,Table3[[#This Row],[Station]]=812), "Y", "N")</f>
        <v>N</v>
      </c>
      <c r="R475" t="str">
        <f>VLOOKUP(Table3[[#This Row],[Station]],'Station-Crosswalk'!$A$1:$G$147,7,FALSE)</f>
        <v>Suisun Bay &amp; Marsh</v>
      </c>
    </row>
    <row r="476" spans="1:18" x14ac:dyDescent="0.25">
      <c r="A476">
        <v>2025</v>
      </c>
      <c r="B476" t="s">
        <v>54</v>
      </c>
      <c r="C476">
        <v>2</v>
      </c>
      <c r="D476">
        <v>602</v>
      </c>
      <c r="G476">
        <v>0</v>
      </c>
      <c r="H476" t="s">
        <v>276</v>
      </c>
      <c r="Q476" t="str">
        <f>IF(OR(Table3[[#This Row],[Station]]=809,Table3[[#This Row],[Station]]=812), "Y", "N")</f>
        <v>N</v>
      </c>
      <c r="R476" t="str">
        <f>VLOOKUP(Table3[[#This Row],[Station]],'Station-Crosswalk'!$A$1:$G$147,7,FALSE)</f>
        <v>Suisun Bay &amp; Marsh</v>
      </c>
    </row>
    <row r="477" spans="1:18" x14ac:dyDescent="0.25">
      <c r="A477">
        <v>2025</v>
      </c>
      <c r="B477" t="s">
        <v>54</v>
      </c>
      <c r="C477">
        <v>2</v>
      </c>
      <c r="D477">
        <v>606</v>
      </c>
      <c r="G477">
        <v>0</v>
      </c>
      <c r="H477" t="s">
        <v>276</v>
      </c>
      <c r="Q477" t="str">
        <f>IF(OR(Table3[[#This Row],[Station]]=809,Table3[[#This Row],[Station]]=812), "Y", "N")</f>
        <v>N</v>
      </c>
      <c r="R477" t="str">
        <f>VLOOKUP(Table3[[#This Row],[Station]],'Station-Crosswalk'!$A$1:$G$147,7,FALSE)</f>
        <v>Suisun Bay &amp; Marsh</v>
      </c>
    </row>
    <row r="478" spans="1:18" x14ac:dyDescent="0.25">
      <c r="A478">
        <v>2025</v>
      </c>
      <c r="B478" t="s">
        <v>54</v>
      </c>
      <c r="C478">
        <v>2</v>
      </c>
      <c r="D478">
        <v>609</v>
      </c>
      <c r="G478">
        <v>0</v>
      </c>
      <c r="H478" t="s">
        <v>276</v>
      </c>
      <c r="Q478" t="str">
        <f>IF(OR(Table3[[#This Row],[Station]]=809,Table3[[#This Row],[Station]]=812), "Y", "N")</f>
        <v>N</v>
      </c>
      <c r="R478" t="str">
        <f>VLOOKUP(Table3[[#This Row],[Station]],'Station-Crosswalk'!$A$1:$G$147,7,FALSE)</f>
        <v>Suisun Bay &amp; Marsh</v>
      </c>
    </row>
    <row r="479" spans="1:18" x14ac:dyDescent="0.25">
      <c r="A479">
        <v>2025</v>
      </c>
      <c r="B479" t="s">
        <v>54</v>
      </c>
      <c r="C479">
        <v>2</v>
      </c>
      <c r="D479">
        <v>610</v>
      </c>
      <c r="G479">
        <v>0</v>
      </c>
      <c r="H479" t="s">
        <v>276</v>
      </c>
      <c r="Q479" t="str">
        <f>IF(OR(Table3[[#This Row],[Station]]=809,Table3[[#This Row],[Station]]=812), "Y", "N")</f>
        <v>N</v>
      </c>
      <c r="R479" t="str">
        <f>VLOOKUP(Table3[[#This Row],[Station]],'Station-Crosswalk'!$A$1:$G$147,7,FALSE)</f>
        <v>Suisun Bay &amp; Marsh</v>
      </c>
    </row>
    <row r="480" spans="1:18" x14ac:dyDescent="0.25">
      <c r="A480">
        <v>2025</v>
      </c>
      <c r="B480" t="s">
        <v>54</v>
      </c>
      <c r="C480">
        <v>2</v>
      </c>
      <c r="D480">
        <v>508</v>
      </c>
      <c r="G480">
        <v>0</v>
      </c>
      <c r="H480" t="s">
        <v>276</v>
      </c>
      <c r="Q480" t="str">
        <f>IF(OR(Table3[[#This Row],[Station]]=809,Table3[[#This Row],[Station]]=812), "Y", "N")</f>
        <v>N</v>
      </c>
      <c r="R480" t="str">
        <f>VLOOKUP(Table3[[#This Row],[Station]],'Station-Crosswalk'!$A$1:$G$147,7,FALSE)</f>
        <v>Confluence</v>
      </c>
    </row>
    <row r="481" spans="1:18" x14ac:dyDescent="0.25">
      <c r="A481">
        <v>2025</v>
      </c>
      <c r="B481" t="s">
        <v>54</v>
      </c>
      <c r="C481">
        <v>2</v>
      </c>
      <c r="D481">
        <v>513</v>
      </c>
      <c r="G481">
        <v>0</v>
      </c>
      <c r="H481" t="s">
        <v>276</v>
      </c>
      <c r="Q481" t="str">
        <f>IF(OR(Table3[[#This Row],[Station]]=809,Table3[[#This Row],[Station]]=812), "Y", "N")</f>
        <v>N</v>
      </c>
      <c r="R481" t="str">
        <f>VLOOKUP(Table3[[#This Row],[Station]],'Station-Crosswalk'!$A$1:$G$147,7,FALSE)</f>
        <v>Confluence</v>
      </c>
    </row>
    <row r="482" spans="1:18" x14ac:dyDescent="0.25">
      <c r="A482">
        <v>2025</v>
      </c>
      <c r="B482" t="s">
        <v>54</v>
      </c>
      <c r="C482">
        <v>2</v>
      </c>
      <c r="D482">
        <v>520</v>
      </c>
      <c r="G482">
        <v>0</v>
      </c>
      <c r="H482" t="s">
        <v>276</v>
      </c>
      <c r="Q482" t="str">
        <f>IF(OR(Table3[[#This Row],[Station]]=809,Table3[[#This Row],[Station]]=812), "Y", "N")</f>
        <v>N</v>
      </c>
      <c r="R482" t="str">
        <f>VLOOKUP(Table3[[#This Row],[Station]],'Station-Crosswalk'!$A$1:$G$147,7,FALSE)</f>
        <v>Confluence</v>
      </c>
    </row>
    <row r="483" spans="1:18" x14ac:dyDescent="0.25">
      <c r="A483">
        <v>2025</v>
      </c>
      <c r="B483" t="s">
        <v>54</v>
      </c>
      <c r="C483">
        <v>2</v>
      </c>
      <c r="D483">
        <v>801</v>
      </c>
      <c r="G483">
        <v>0</v>
      </c>
      <c r="H483" t="s">
        <v>276</v>
      </c>
      <c r="Q483" t="str">
        <f>IF(OR(Table3[[#This Row],[Station]]=809,Table3[[#This Row],[Station]]=812), "Y", "N")</f>
        <v>N</v>
      </c>
      <c r="R483" t="str">
        <f>VLOOKUP(Table3[[#This Row],[Station]],'Station-Crosswalk'!$A$1:$G$147,7,FALSE)</f>
        <v>Confluence</v>
      </c>
    </row>
    <row r="484" spans="1:18" x14ac:dyDescent="0.25">
      <c r="A484">
        <v>2025</v>
      </c>
      <c r="B484" t="s">
        <v>54</v>
      </c>
      <c r="C484">
        <v>2</v>
      </c>
      <c r="D484">
        <v>804</v>
      </c>
      <c r="E484" s="77">
        <v>45748</v>
      </c>
      <c r="F484">
        <v>62</v>
      </c>
      <c r="G484">
        <v>3</v>
      </c>
      <c r="H484" t="s">
        <v>271</v>
      </c>
      <c r="I484">
        <v>2</v>
      </c>
      <c r="J484" t="s">
        <v>281</v>
      </c>
      <c r="K484">
        <v>5</v>
      </c>
      <c r="L484">
        <v>7</v>
      </c>
      <c r="M484">
        <v>6</v>
      </c>
      <c r="N484">
        <v>6.5</v>
      </c>
      <c r="Q484" t="str">
        <f>IF(OR(Table3[[#This Row],[Station]]=809,Table3[[#This Row],[Station]]=812), "Y", "N")</f>
        <v>N</v>
      </c>
      <c r="R484" t="str">
        <f>VLOOKUP(Table3[[#This Row],[Station]],'Station-Crosswalk'!$A$1:$G$147,7,FALSE)</f>
        <v>Confluence</v>
      </c>
    </row>
    <row r="485" spans="1:18" x14ac:dyDescent="0.25">
      <c r="A485">
        <v>2025</v>
      </c>
      <c r="B485" t="s">
        <v>54</v>
      </c>
      <c r="C485">
        <v>2</v>
      </c>
      <c r="D485">
        <v>703</v>
      </c>
      <c r="E485" s="77">
        <v>45750</v>
      </c>
      <c r="F485">
        <v>81</v>
      </c>
      <c r="G485">
        <v>3</v>
      </c>
      <c r="H485" t="s">
        <v>273</v>
      </c>
      <c r="J485" t="s">
        <v>281</v>
      </c>
      <c r="Q485" t="str">
        <f>IF(OR(Table3[[#This Row],[Station]]=809,Table3[[#This Row],[Station]]=812), "Y", "N")</f>
        <v>N</v>
      </c>
      <c r="R485" t="str">
        <f>VLOOKUP(Table3[[#This Row],[Station]],'Station-Crosswalk'!$A$1:$G$147,7,FALSE)</f>
        <v>Sac. River System</v>
      </c>
    </row>
    <row r="486" spans="1:18" x14ac:dyDescent="0.25">
      <c r="A486">
        <v>2025</v>
      </c>
      <c r="B486" t="s">
        <v>54</v>
      </c>
      <c r="C486">
        <v>2</v>
      </c>
      <c r="D486">
        <v>704</v>
      </c>
      <c r="G486">
        <v>0</v>
      </c>
      <c r="H486" t="s">
        <v>276</v>
      </c>
      <c r="Q486" t="str">
        <f>IF(OR(Table3[[#This Row],[Station]]=809,Table3[[#This Row],[Station]]=812), "Y", "N")</f>
        <v>N</v>
      </c>
      <c r="R486" t="str">
        <f>VLOOKUP(Table3[[#This Row],[Station]],'Station-Crosswalk'!$A$1:$G$147,7,FALSE)</f>
        <v>Sac. River System</v>
      </c>
    </row>
    <row r="487" spans="1:18" x14ac:dyDescent="0.25">
      <c r="A487">
        <v>2025</v>
      </c>
      <c r="B487" t="s">
        <v>54</v>
      </c>
      <c r="C487">
        <v>2</v>
      </c>
      <c r="D487">
        <v>705</v>
      </c>
      <c r="G487">
        <v>0</v>
      </c>
      <c r="H487" t="s">
        <v>276</v>
      </c>
      <c r="Q487" t="str">
        <f>IF(OR(Table3[[#This Row],[Station]]=809,Table3[[#This Row],[Station]]=812), "Y", "N")</f>
        <v>N</v>
      </c>
      <c r="R487" t="str">
        <f>VLOOKUP(Table3[[#This Row],[Station]],'Station-Crosswalk'!$A$1:$G$147,7,FALSE)</f>
        <v>Sac. River System</v>
      </c>
    </row>
    <row r="488" spans="1:18" x14ac:dyDescent="0.25">
      <c r="A488">
        <v>2025</v>
      </c>
      <c r="B488" t="s">
        <v>54</v>
      </c>
      <c r="C488">
        <v>2</v>
      </c>
      <c r="D488">
        <v>706</v>
      </c>
      <c r="G488">
        <v>0</v>
      </c>
      <c r="H488" t="s">
        <v>276</v>
      </c>
      <c r="Q488" t="str">
        <f>IF(OR(Table3[[#This Row],[Station]]=809,Table3[[#This Row],[Station]]=812), "Y", "N")</f>
        <v>N</v>
      </c>
      <c r="R488" t="str">
        <f>VLOOKUP(Table3[[#This Row],[Station]],'Station-Crosswalk'!$A$1:$G$147,7,FALSE)</f>
        <v>Sac. River System</v>
      </c>
    </row>
    <row r="489" spans="1:18" x14ac:dyDescent="0.25">
      <c r="A489">
        <v>2025</v>
      </c>
      <c r="B489" t="s">
        <v>54</v>
      </c>
      <c r="C489">
        <v>2</v>
      </c>
      <c r="D489">
        <v>707</v>
      </c>
      <c r="G489">
        <v>0</v>
      </c>
      <c r="H489" t="s">
        <v>276</v>
      </c>
      <c r="Q489" t="str">
        <f>IF(OR(Table3[[#This Row],[Station]]=809,Table3[[#This Row],[Station]]=812), "Y", "N")</f>
        <v>N</v>
      </c>
      <c r="R489" t="str">
        <f>VLOOKUP(Table3[[#This Row],[Station]],'Station-Crosswalk'!$A$1:$G$147,7,FALSE)</f>
        <v>Sac. River System</v>
      </c>
    </row>
    <row r="490" spans="1:18" x14ac:dyDescent="0.25">
      <c r="A490">
        <v>2025</v>
      </c>
      <c r="B490" t="s">
        <v>54</v>
      </c>
      <c r="C490">
        <v>2</v>
      </c>
      <c r="D490">
        <v>711</v>
      </c>
      <c r="G490">
        <v>0</v>
      </c>
      <c r="H490" t="s">
        <v>276</v>
      </c>
      <c r="Q490" t="str">
        <f>IF(OR(Table3[[#This Row],[Station]]=809,Table3[[#This Row],[Station]]=812), "Y", "N")</f>
        <v>N</v>
      </c>
      <c r="R490" t="str">
        <f>VLOOKUP(Table3[[#This Row],[Station]],'Station-Crosswalk'!$A$1:$G$147,7,FALSE)</f>
        <v>Sac. River System</v>
      </c>
    </row>
    <row r="491" spans="1:18" x14ac:dyDescent="0.25">
      <c r="A491">
        <v>2025</v>
      </c>
      <c r="B491" t="s">
        <v>54</v>
      </c>
      <c r="C491">
        <v>2</v>
      </c>
      <c r="D491">
        <v>716</v>
      </c>
      <c r="G491">
        <v>0</v>
      </c>
      <c r="H491" t="s">
        <v>276</v>
      </c>
      <c r="Q491" t="str">
        <f>IF(OR(Table3[[#This Row],[Station]]=809,Table3[[#This Row],[Station]]=812), "Y", "N")</f>
        <v>N</v>
      </c>
      <c r="R491" t="str">
        <f>VLOOKUP(Table3[[#This Row],[Station]],'Station-Crosswalk'!$A$1:$G$147,7,FALSE)</f>
        <v>Sac. River System</v>
      </c>
    </row>
    <row r="492" spans="1:18" x14ac:dyDescent="0.25">
      <c r="A492">
        <v>2025</v>
      </c>
      <c r="B492" t="s">
        <v>54</v>
      </c>
      <c r="C492">
        <v>2</v>
      </c>
      <c r="D492">
        <v>718</v>
      </c>
      <c r="E492" s="77">
        <v>45751</v>
      </c>
      <c r="F492">
        <v>110</v>
      </c>
      <c r="G492">
        <v>3</v>
      </c>
      <c r="H492" t="s">
        <v>273</v>
      </c>
      <c r="J492" t="s">
        <v>281</v>
      </c>
      <c r="Q492" t="str">
        <f>IF(OR(Table3[[#This Row],[Station]]=809,Table3[[#This Row],[Station]]=812), "Y", "N")</f>
        <v>N</v>
      </c>
      <c r="R492" t="str">
        <f>VLOOKUP(Table3[[#This Row],[Station]],'Station-Crosswalk'!$A$1:$G$147,7,FALSE)</f>
        <v>Sac. River System</v>
      </c>
    </row>
    <row r="493" spans="1:18" x14ac:dyDescent="0.25">
      <c r="A493">
        <v>2025</v>
      </c>
      <c r="B493" t="s">
        <v>54</v>
      </c>
      <c r="C493">
        <v>2</v>
      </c>
      <c r="D493">
        <v>719</v>
      </c>
      <c r="G493">
        <v>0</v>
      </c>
      <c r="H493" t="s">
        <v>276</v>
      </c>
      <c r="Q493" t="str">
        <f>IF(OR(Table3[[#This Row],[Station]]=809,Table3[[#This Row],[Station]]=812), "Y", "N")</f>
        <v>N</v>
      </c>
      <c r="R493" t="str">
        <f>VLOOKUP(Table3[[#This Row],[Station]],'Station-Crosswalk'!$A$1:$G$147,7,FALSE)</f>
        <v>Sac. River System</v>
      </c>
    </row>
    <row r="494" spans="1:18" x14ac:dyDescent="0.25">
      <c r="A494">
        <v>2025</v>
      </c>
      <c r="B494" t="s">
        <v>54</v>
      </c>
      <c r="C494">
        <v>2</v>
      </c>
      <c r="D494">
        <v>720</v>
      </c>
      <c r="E494" s="77">
        <v>45751</v>
      </c>
      <c r="F494">
        <v>109</v>
      </c>
      <c r="G494">
        <v>3</v>
      </c>
      <c r="H494" t="s">
        <v>273</v>
      </c>
      <c r="J494" t="s">
        <v>281</v>
      </c>
      <c r="Q494" t="str">
        <f>IF(OR(Table3[[#This Row],[Station]]=809,Table3[[#This Row],[Station]]=812), "Y", "N")</f>
        <v>N</v>
      </c>
      <c r="R494" t="str">
        <f>VLOOKUP(Table3[[#This Row],[Station]],'Station-Crosswalk'!$A$1:$G$147,7,FALSE)</f>
        <v>Sac. River System</v>
      </c>
    </row>
    <row r="495" spans="1:18" x14ac:dyDescent="0.25">
      <c r="A495">
        <v>2025</v>
      </c>
      <c r="B495" t="s">
        <v>54</v>
      </c>
      <c r="C495">
        <v>2</v>
      </c>
      <c r="D495">
        <v>724</v>
      </c>
      <c r="E495" s="77">
        <v>45751</v>
      </c>
      <c r="F495">
        <v>65</v>
      </c>
      <c r="G495">
        <v>3</v>
      </c>
      <c r="H495" t="s">
        <v>273</v>
      </c>
      <c r="J495" t="s">
        <v>281</v>
      </c>
      <c r="Q495" t="str">
        <f>IF(OR(Table3[[#This Row],[Station]]=809,Table3[[#This Row],[Station]]=812), "Y", "N")</f>
        <v>N</v>
      </c>
      <c r="R495" t="str">
        <f>VLOOKUP(Table3[[#This Row],[Station]],'Station-Crosswalk'!$A$1:$G$147,7,FALSE)</f>
        <v>Sac. River System</v>
      </c>
    </row>
    <row r="496" spans="1:18" x14ac:dyDescent="0.25">
      <c r="A496">
        <v>2025</v>
      </c>
      <c r="B496" t="s">
        <v>54</v>
      </c>
      <c r="C496">
        <v>2</v>
      </c>
      <c r="D496">
        <v>726</v>
      </c>
      <c r="G496">
        <v>0</v>
      </c>
      <c r="H496" t="s">
        <v>276</v>
      </c>
      <c r="Q496" t="str">
        <f>IF(OR(Table3[[#This Row],[Station]]=809,Table3[[#This Row],[Station]]=812), "Y", "N")</f>
        <v>N</v>
      </c>
      <c r="R496" t="str">
        <f>VLOOKUP(Table3[[#This Row],[Station]],'Station-Crosswalk'!$A$1:$G$147,7,FALSE)</f>
        <v>Sac. River System</v>
      </c>
    </row>
    <row r="497" spans="1:22" x14ac:dyDescent="0.25">
      <c r="A497">
        <v>2025</v>
      </c>
      <c r="B497" t="s">
        <v>54</v>
      </c>
      <c r="C497">
        <v>2</v>
      </c>
      <c r="D497">
        <v>809</v>
      </c>
      <c r="E497" s="77">
        <v>45748</v>
      </c>
      <c r="F497">
        <v>67</v>
      </c>
      <c r="G497">
        <v>3</v>
      </c>
      <c r="H497" t="s">
        <v>271</v>
      </c>
      <c r="I497">
        <v>1</v>
      </c>
      <c r="J497" t="s">
        <v>281</v>
      </c>
      <c r="K497">
        <v>6</v>
      </c>
      <c r="L497">
        <v>6</v>
      </c>
      <c r="M497">
        <v>6</v>
      </c>
      <c r="N497">
        <v>6</v>
      </c>
      <c r="Q497" t="str">
        <f>IF(OR(Table3[[#This Row],[Station]]=809,Table3[[#This Row],[Station]]=812), "Y", "N")</f>
        <v>Y</v>
      </c>
      <c r="R497" t="str">
        <f>VLOOKUP(Table3[[#This Row],[Station]],'Station-Crosswalk'!$A$1:$G$147,7,FALSE)</f>
        <v>Central &amp; South Delta</v>
      </c>
    </row>
    <row r="498" spans="1:22" x14ac:dyDescent="0.25">
      <c r="A498">
        <v>2025</v>
      </c>
      <c r="B498" t="s">
        <v>54</v>
      </c>
      <c r="C498">
        <v>2</v>
      </c>
      <c r="D498">
        <v>812</v>
      </c>
      <c r="E498" s="77">
        <v>45748</v>
      </c>
      <c r="F498">
        <v>81</v>
      </c>
      <c r="G498">
        <v>3</v>
      </c>
      <c r="H498" t="s">
        <v>271</v>
      </c>
      <c r="I498">
        <v>1</v>
      </c>
      <c r="J498" t="s">
        <v>281</v>
      </c>
      <c r="K498">
        <v>7</v>
      </c>
      <c r="L498">
        <v>7</v>
      </c>
      <c r="M498">
        <v>7</v>
      </c>
      <c r="N498">
        <v>7</v>
      </c>
      <c r="Q498" t="str">
        <f>IF(OR(Table3[[#This Row],[Station]]=809,Table3[[#This Row],[Station]]=812), "Y", "N")</f>
        <v>Y</v>
      </c>
      <c r="R498" t="str">
        <f>VLOOKUP(Table3[[#This Row],[Station]],'Station-Crosswalk'!$A$1:$G$147,7,FALSE)</f>
        <v>Central &amp; South Delta</v>
      </c>
      <c r="S498" t="s">
        <v>283</v>
      </c>
    </row>
    <row r="499" spans="1:22" x14ac:dyDescent="0.25">
      <c r="A499">
        <v>2025</v>
      </c>
      <c r="B499" t="s">
        <v>54</v>
      </c>
      <c r="C499">
        <v>2</v>
      </c>
      <c r="D499">
        <v>815</v>
      </c>
      <c r="E499" s="77">
        <v>45748</v>
      </c>
      <c r="F499">
        <v>92</v>
      </c>
      <c r="G499">
        <v>3</v>
      </c>
      <c r="H499" t="s">
        <v>273</v>
      </c>
      <c r="J499" t="s">
        <v>281</v>
      </c>
      <c r="Q499" t="str">
        <f>IF(OR(Table3[[#This Row],[Station]]=809,Table3[[#This Row],[Station]]=812), "Y", "N")</f>
        <v>N</v>
      </c>
      <c r="R499" t="str">
        <f>VLOOKUP(Table3[[#This Row],[Station]],'Station-Crosswalk'!$A$1:$G$147,7,FALSE)</f>
        <v>Central &amp; South Delta</v>
      </c>
    </row>
    <row r="500" spans="1:22" x14ac:dyDescent="0.25">
      <c r="A500">
        <v>2025</v>
      </c>
      <c r="B500" t="s">
        <v>54</v>
      </c>
      <c r="C500">
        <v>2</v>
      </c>
      <c r="D500">
        <v>901</v>
      </c>
      <c r="E500" s="77">
        <v>45749</v>
      </c>
      <c r="F500">
        <v>99</v>
      </c>
      <c r="G500">
        <v>3</v>
      </c>
      <c r="H500" t="s">
        <v>273</v>
      </c>
      <c r="J500" t="s">
        <v>281</v>
      </c>
      <c r="Q500" t="str">
        <f>IF(OR(Table3[[#This Row],[Station]]=809,Table3[[#This Row],[Station]]=812), "Y", "N")</f>
        <v>N</v>
      </c>
      <c r="R500" t="str">
        <f>VLOOKUP(Table3[[#This Row],[Station]],'Station-Crosswalk'!$A$1:$G$147,7,FALSE)</f>
        <v>Central &amp; South Delta</v>
      </c>
      <c r="S500" t="s">
        <v>283</v>
      </c>
    </row>
    <row r="501" spans="1:22" x14ac:dyDescent="0.25">
      <c r="A501">
        <v>2025</v>
      </c>
      <c r="B501" t="s">
        <v>54</v>
      </c>
      <c r="C501">
        <v>2</v>
      </c>
      <c r="D501">
        <v>902</v>
      </c>
      <c r="E501" s="77">
        <v>45749</v>
      </c>
      <c r="F501">
        <v>67</v>
      </c>
      <c r="G501">
        <v>1</v>
      </c>
      <c r="H501" t="s">
        <v>273</v>
      </c>
      <c r="J501" t="s">
        <v>281</v>
      </c>
      <c r="Q501" t="str">
        <f>IF(OR(Table3[[#This Row],[Station]]=809,Table3[[#This Row],[Station]]=812), "Y", "N")</f>
        <v>N</v>
      </c>
      <c r="R501" t="str">
        <f>VLOOKUP(Table3[[#This Row],[Station]],'Station-Crosswalk'!$A$1:$G$147,7,FALSE)</f>
        <v>Central &amp; South Delta</v>
      </c>
      <c r="S501" t="s">
        <v>284</v>
      </c>
    </row>
    <row r="502" spans="1:22" x14ac:dyDescent="0.25">
      <c r="A502">
        <v>2025</v>
      </c>
      <c r="B502" t="s">
        <v>54</v>
      </c>
      <c r="C502">
        <v>2</v>
      </c>
      <c r="D502">
        <v>906</v>
      </c>
      <c r="E502" s="77">
        <v>45748</v>
      </c>
      <c r="F502">
        <v>120</v>
      </c>
      <c r="G502">
        <v>3</v>
      </c>
      <c r="H502" t="s">
        <v>273</v>
      </c>
      <c r="J502" t="s">
        <v>281</v>
      </c>
      <c r="Q502" t="str">
        <f>IF(OR(Table3[[#This Row],[Station]]=809,Table3[[#This Row],[Station]]=812), "Y", "N")</f>
        <v>N</v>
      </c>
      <c r="R502" t="str">
        <f>VLOOKUP(Table3[[#This Row],[Station]],'Station-Crosswalk'!$A$1:$G$147,7,FALSE)</f>
        <v>Central &amp; South Delta</v>
      </c>
    </row>
    <row r="503" spans="1:22" x14ac:dyDescent="0.25">
      <c r="A503">
        <v>2025</v>
      </c>
      <c r="B503" t="s">
        <v>54</v>
      </c>
      <c r="C503">
        <v>2</v>
      </c>
      <c r="D503">
        <v>910</v>
      </c>
      <c r="E503" s="77">
        <v>45748</v>
      </c>
      <c r="F503">
        <v>99</v>
      </c>
      <c r="G503">
        <v>3</v>
      </c>
      <c r="H503" t="s">
        <v>273</v>
      </c>
      <c r="J503" t="s">
        <v>281</v>
      </c>
      <c r="Q503" t="str">
        <f>IF(OR(Table3[[#This Row],[Station]]=809,Table3[[#This Row],[Station]]=812), "Y", "N")</f>
        <v>N</v>
      </c>
      <c r="R503" t="str">
        <f>VLOOKUP(Table3[[#This Row],[Station]],'Station-Crosswalk'!$A$1:$G$147,7,FALSE)</f>
        <v>Central &amp; South Delta</v>
      </c>
    </row>
    <row r="504" spans="1:22" x14ac:dyDescent="0.25">
      <c r="A504">
        <v>2025</v>
      </c>
      <c r="B504" t="s">
        <v>54</v>
      </c>
      <c r="C504">
        <v>2</v>
      </c>
      <c r="D504">
        <v>912</v>
      </c>
      <c r="E504" s="77">
        <v>45748</v>
      </c>
      <c r="F504">
        <v>102</v>
      </c>
      <c r="G504">
        <v>3</v>
      </c>
      <c r="H504" t="s">
        <v>273</v>
      </c>
      <c r="J504" t="s">
        <v>281</v>
      </c>
      <c r="Q504" t="str">
        <f>IF(OR(Table3[[#This Row],[Station]]=809,Table3[[#This Row],[Station]]=812), "Y", "N")</f>
        <v>N</v>
      </c>
      <c r="R504" t="str">
        <f>VLOOKUP(Table3[[#This Row],[Station]],'Station-Crosswalk'!$A$1:$G$147,7,FALSE)</f>
        <v>Central &amp; South Delta</v>
      </c>
    </row>
    <row r="505" spans="1:22" x14ac:dyDescent="0.25">
      <c r="A505">
        <v>2025</v>
      </c>
      <c r="B505" t="s">
        <v>54</v>
      </c>
      <c r="C505">
        <v>2</v>
      </c>
      <c r="D505">
        <v>914</v>
      </c>
      <c r="E505" s="77">
        <v>45749</v>
      </c>
      <c r="F505">
        <v>124</v>
      </c>
      <c r="G505">
        <v>3</v>
      </c>
      <c r="H505" t="s">
        <v>273</v>
      </c>
      <c r="J505" t="s">
        <v>281</v>
      </c>
      <c r="Q505" t="str">
        <f>IF(OR(Table3[[#This Row],[Station]]=809,Table3[[#This Row],[Station]]=812), "Y", "N")</f>
        <v>N</v>
      </c>
      <c r="R505" t="str">
        <f>VLOOKUP(Table3[[#This Row],[Station]],'Station-Crosswalk'!$A$1:$G$147,7,FALSE)</f>
        <v>Central &amp; South Delta</v>
      </c>
    </row>
    <row r="506" spans="1:22" x14ac:dyDescent="0.25">
      <c r="A506">
        <v>2025</v>
      </c>
      <c r="B506" t="s">
        <v>54</v>
      </c>
      <c r="C506">
        <v>2</v>
      </c>
      <c r="D506">
        <v>915</v>
      </c>
      <c r="E506" s="77">
        <v>45749</v>
      </c>
      <c r="F506">
        <v>103</v>
      </c>
      <c r="G506">
        <v>3</v>
      </c>
      <c r="H506" t="s">
        <v>273</v>
      </c>
      <c r="J506" t="s">
        <v>281</v>
      </c>
      <c r="Q506" t="str">
        <f>IF(OR(Table3[[#This Row],[Station]]=809,Table3[[#This Row],[Station]]=812), "Y", "N")</f>
        <v>N</v>
      </c>
      <c r="R506" t="str">
        <f>VLOOKUP(Table3[[#This Row],[Station]],'Station-Crosswalk'!$A$1:$G$147,7,FALSE)</f>
        <v>Central &amp; South Delta</v>
      </c>
    </row>
    <row r="507" spans="1:22" x14ac:dyDescent="0.25">
      <c r="A507">
        <v>2025</v>
      </c>
      <c r="B507" t="s">
        <v>54</v>
      </c>
      <c r="C507">
        <v>2</v>
      </c>
      <c r="D507">
        <v>918</v>
      </c>
      <c r="E507" s="77">
        <v>45749</v>
      </c>
      <c r="F507">
        <v>137</v>
      </c>
      <c r="G507">
        <v>3</v>
      </c>
      <c r="H507" t="s">
        <v>271</v>
      </c>
      <c r="I507">
        <v>1</v>
      </c>
      <c r="J507" t="s">
        <v>281</v>
      </c>
      <c r="K507">
        <v>15</v>
      </c>
      <c r="L507">
        <v>15</v>
      </c>
      <c r="M507">
        <v>15</v>
      </c>
      <c r="N507">
        <v>15</v>
      </c>
      <c r="Q507" t="str">
        <f>IF(OR(Table3[[#This Row],[Station]]=809,Table3[[#This Row],[Station]]=812), "Y", "N")</f>
        <v>N</v>
      </c>
      <c r="R507" t="str">
        <f>VLOOKUP(Table3[[#This Row],[Station]],'Station-Crosswalk'!$A$1:$G$147,7,FALSE)</f>
        <v>Central &amp; South Delta</v>
      </c>
    </row>
    <row r="508" spans="1:22" x14ac:dyDescent="0.25">
      <c r="A508">
        <v>2025</v>
      </c>
      <c r="B508" t="s">
        <v>54</v>
      </c>
      <c r="C508">
        <v>2</v>
      </c>
      <c r="D508">
        <v>919</v>
      </c>
      <c r="E508" s="77">
        <v>45748</v>
      </c>
      <c r="F508">
        <v>110</v>
      </c>
      <c r="G508">
        <v>3</v>
      </c>
      <c r="H508" t="s">
        <v>273</v>
      </c>
      <c r="J508" t="s">
        <v>281</v>
      </c>
      <c r="Q508" t="str">
        <f>IF(OR(Table3[[#This Row],[Station]]=809,Table3[[#This Row],[Station]]=812), "Y", "N")</f>
        <v>N</v>
      </c>
      <c r="R508" t="str">
        <f>VLOOKUP(Table3[[#This Row],[Station]],'Station-Crosswalk'!$A$1:$G$147,7,FALSE)</f>
        <v>Central &amp; South Delta</v>
      </c>
      <c r="U508" s="84" t="s">
        <v>285</v>
      </c>
      <c r="V508" s="84"/>
    </row>
    <row r="509" spans="1:22" x14ac:dyDescent="0.25">
      <c r="A509">
        <v>2025</v>
      </c>
      <c r="B509" t="s">
        <v>54</v>
      </c>
      <c r="C509">
        <v>3</v>
      </c>
      <c r="D509" s="120">
        <v>306</v>
      </c>
      <c r="E509" s="77"/>
      <c r="H509" t="s">
        <v>276</v>
      </c>
      <c r="Q509" t="str">
        <f>IF(OR(Table3[[#This Row],[Station]]=809,Table3[[#This Row],[Station]]=812), "Y", "N")</f>
        <v>N</v>
      </c>
      <c r="R509" s="119" t="str">
        <f>VLOOKUP(Table3[[#This Row],[Station]],'Station-Crosswalk'!$A$1:$G$147,7,FALSE)</f>
        <v>San Pablo Bay</v>
      </c>
    </row>
    <row r="510" spans="1:22" x14ac:dyDescent="0.25">
      <c r="A510">
        <v>2025</v>
      </c>
      <c r="B510" t="s">
        <v>54</v>
      </c>
      <c r="C510">
        <v>3</v>
      </c>
      <c r="D510" s="120">
        <v>308</v>
      </c>
      <c r="E510" s="77"/>
      <c r="H510" t="s">
        <v>276</v>
      </c>
      <c r="Q510" t="str">
        <f>IF(OR(Table3[[#This Row],[Station]]=809,Table3[[#This Row],[Station]]=812), "Y", "N")</f>
        <v>N</v>
      </c>
      <c r="R510" s="119" t="str">
        <f>VLOOKUP(Table3[[#This Row],[Station]],'Station-Crosswalk'!$A$1:$G$147,7,FALSE)</f>
        <v>San Pablo Bay</v>
      </c>
    </row>
    <row r="511" spans="1:22" x14ac:dyDescent="0.25">
      <c r="A511">
        <v>2025</v>
      </c>
      <c r="B511" t="s">
        <v>54</v>
      </c>
      <c r="C511">
        <v>3</v>
      </c>
      <c r="D511" s="120">
        <v>311</v>
      </c>
      <c r="E511" s="77"/>
      <c r="H511" t="s">
        <v>276</v>
      </c>
      <c r="Q511" t="str">
        <f>IF(OR(Table3[[#This Row],[Station]]=809,Table3[[#This Row],[Station]]=812), "Y", "N")</f>
        <v>N</v>
      </c>
      <c r="R511" s="119" t="str">
        <f>VLOOKUP(Table3[[#This Row],[Station]],'Station-Crosswalk'!$A$1:$G$147,7,FALSE)</f>
        <v>San Pablo Bay</v>
      </c>
    </row>
    <row r="512" spans="1:22" x14ac:dyDescent="0.25">
      <c r="A512">
        <v>2025</v>
      </c>
      <c r="B512" t="s">
        <v>54</v>
      </c>
      <c r="C512">
        <v>3</v>
      </c>
      <c r="D512" s="120">
        <v>315</v>
      </c>
      <c r="E512" s="77"/>
      <c r="H512" t="s">
        <v>276</v>
      </c>
      <c r="Q512" t="str">
        <f>IF(OR(Table3[[#This Row],[Station]]=809,Table3[[#This Row],[Station]]=812), "Y", "N")</f>
        <v>N</v>
      </c>
      <c r="R512" s="119" t="str">
        <f>VLOOKUP(Table3[[#This Row],[Station]],'Station-Crosswalk'!$A$1:$G$147,7,FALSE)</f>
        <v>San Pablo Bay</v>
      </c>
    </row>
    <row r="513" spans="1:18" x14ac:dyDescent="0.25">
      <c r="A513">
        <v>2025</v>
      </c>
      <c r="B513" t="s">
        <v>54</v>
      </c>
      <c r="C513">
        <v>3</v>
      </c>
      <c r="D513" s="120">
        <v>322</v>
      </c>
      <c r="E513" s="77"/>
      <c r="H513" t="s">
        <v>276</v>
      </c>
      <c r="Q513" t="str">
        <f>IF(OR(Table3[[#This Row],[Station]]=809,Table3[[#This Row],[Station]]=812), "Y", "N")</f>
        <v>N</v>
      </c>
      <c r="R513" s="119" t="str">
        <f>VLOOKUP(Table3[[#This Row],[Station]],'Station-Crosswalk'!$A$1:$G$147,7,FALSE)</f>
        <v>San Pablo Bay</v>
      </c>
    </row>
    <row r="514" spans="1:18" x14ac:dyDescent="0.25">
      <c r="A514">
        <v>2025</v>
      </c>
      <c r="B514" t="s">
        <v>54</v>
      </c>
      <c r="C514">
        <v>3</v>
      </c>
      <c r="D514" s="120">
        <v>323</v>
      </c>
      <c r="E514" s="77"/>
      <c r="H514" t="s">
        <v>276</v>
      </c>
      <c r="Q514" t="str">
        <f>IF(OR(Table3[[#This Row],[Station]]=809,Table3[[#This Row],[Station]]=812), "Y", "N")</f>
        <v>N</v>
      </c>
      <c r="R514" s="119" t="str">
        <f>VLOOKUP(Table3[[#This Row],[Station]],'Station-Crosswalk'!$A$1:$G$147,7,FALSE)</f>
        <v>San Pablo Bay</v>
      </c>
    </row>
    <row r="515" spans="1:18" x14ac:dyDescent="0.25">
      <c r="A515">
        <v>2025</v>
      </c>
      <c r="B515" t="s">
        <v>54</v>
      </c>
      <c r="C515">
        <v>3</v>
      </c>
      <c r="D515" s="120">
        <v>327</v>
      </c>
      <c r="E515" s="77"/>
      <c r="H515" t="s">
        <v>276</v>
      </c>
      <c r="Q515" t="str">
        <f>IF(OR(Table3[[#This Row],[Station]]=809,Table3[[#This Row],[Station]]=812), "Y", "N")</f>
        <v>N</v>
      </c>
      <c r="R515" s="119" t="str">
        <f>VLOOKUP(Table3[[#This Row],[Station]],'Station-Crosswalk'!$A$1:$G$147,7,FALSE)</f>
        <v>San Pablo Bay</v>
      </c>
    </row>
    <row r="516" spans="1:18" x14ac:dyDescent="0.25">
      <c r="A516">
        <v>2025</v>
      </c>
      <c r="B516" t="s">
        <v>54</v>
      </c>
      <c r="C516">
        <v>3</v>
      </c>
      <c r="D516" s="120">
        <v>328</v>
      </c>
      <c r="E516" s="77"/>
      <c r="H516" t="s">
        <v>276</v>
      </c>
      <c r="Q516" t="str">
        <f>IF(OR(Table3[[#This Row],[Station]]=809,Table3[[#This Row],[Station]]=812), "Y", "N")</f>
        <v>N</v>
      </c>
      <c r="R516" s="119" t="str">
        <f>VLOOKUP(Table3[[#This Row],[Station]],'Station-Crosswalk'!$A$1:$G$147,7,FALSE)</f>
        <v>San Pablo Bay</v>
      </c>
    </row>
    <row r="517" spans="1:18" x14ac:dyDescent="0.25">
      <c r="A517">
        <v>2025</v>
      </c>
      <c r="B517" t="s">
        <v>54</v>
      </c>
      <c r="C517">
        <v>3</v>
      </c>
      <c r="D517" s="120">
        <v>329</v>
      </c>
      <c r="E517" s="77"/>
      <c r="H517" t="s">
        <v>276</v>
      </c>
      <c r="Q517" t="str">
        <f>IF(OR(Table3[[#This Row],[Station]]=809,Table3[[#This Row],[Station]]=812), "Y", "N")</f>
        <v>N</v>
      </c>
      <c r="R517" s="119" t="str">
        <f>VLOOKUP(Table3[[#This Row],[Station]],'Station-Crosswalk'!$A$1:$G$147,7,FALSE)</f>
        <v>San Pablo Bay</v>
      </c>
    </row>
    <row r="518" spans="1:18" x14ac:dyDescent="0.25">
      <c r="A518">
        <v>2025</v>
      </c>
      <c r="B518" t="s">
        <v>54</v>
      </c>
      <c r="C518">
        <v>3</v>
      </c>
      <c r="D518" s="120">
        <v>330</v>
      </c>
      <c r="E518" s="77"/>
      <c r="H518" t="s">
        <v>276</v>
      </c>
      <c r="Q518" t="str">
        <f>IF(OR(Table3[[#This Row],[Station]]=809,Table3[[#This Row],[Station]]=812), "Y", "N")</f>
        <v>N</v>
      </c>
      <c r="R518" s="119" t="str">
        <f>VLOOKUP(Table3[[#This Row],[Station]],'Station-Crosswalk'!$A$1:$G$147,7,FALSE)</f>
        <v>San Pablo Bay</v>
      </c>
    </row>
    <row r="519" spans="1:18" x14ac:dyDescent="0.25">
      <c r="A519">
        <v>2025</v>
      </c>
      <c r="B519" t="s">
        <v>54</v>
      </c>
      <c r="C519">
        <v>3</v>
      </c>
      <c r="D519" s="120">
        <v>335</v>
      </c>
      <c r="E519" s="77"/>
      <c r="H519" t="s">
        <v>280</v>
      </c>
      <c r="Q519" t="str">
        <f>IF(OR(Table3[[#This Row],[Station]]=809,Table3[[#This Row],[Station]]=812), "Y", "N")</f>
        <v>N</v>
      </c>
      <c r="R519" s="119" t="str">
        <f>VLOOKUP(Table3[[#This Row],[Station]],'Station-Crosswalk'!$A$1:$G$147,7,FALSE)</f>
        <v>San Pablo Bay</v>
      </c>
    </row>
    <row r="520" spans="1:18" x14ac:dyDescent="0.25">
      <c r="A520">
        <v>2025</v>
      </c>
      <c r="B520" t="s">
        <v>54</v>
      </c>
      <c r="C520">
        <v>3</v>
      </c>
      <c r="D520" s="120">
        <v>336</v>
      </c>
      <c r="E520" s="77"/>
      <c r="H520" t="s">
        <v>276</v>
      </c>
      <c r="Q520" t="str">
        <f>IF(OR(Table3[[#This Row],[Station]]=809,Table3[[#This Row],[Station]]=812), "Y", "N")</f>
        <v>N</v>
      </c>
      <c r="R520" s="119" t="str">
        <f>VLOOKUP(Table3[[#This Row],[Station]],'Station-Crosswalk'!$A$1:$G$147,7,FALSE)</f>
        <v>San Pablo Bay</v>
      </c>
    </row>
    <row r="521" spans="1:18" x14ac:dyDescent="0.25">
      <c r="A521">
        <v>2025</v>
      </c>
      <c r="B521" t="s">
        <v>54</v>
      </c>
      <c r="C521">
        <v>3</v>
      </c>
      <c r="D521" s="120">
        <v>338</v>
      </c>
      <c r="E521" s="77"/>
      <c r="H521" t="s">
        <v>276</v>
      </c>
      <c r="Q521" t="str">
        <f>IF(OR(Table3[[#This Row],[Station]]=809,Table3[[#This Row],[Station]]=812), "Y", "N")</f>
        <v>N</v>
      </c>
      <c r="R521" s="119" t="str">
        <f>VLOOKUP(Table3[[#This Row],[Station]],'Station-Crosswalk'!$A$1:$G$147,7,FALSE)</f>
        <v>San Pablo Bay</v>
      </c>
    </row>
    <row r="522" spans="1:18" x14ac:dyDescent="0.25">
      <c r="A522">
        <v>2025</v>
      </c>
      <c r="B522" t="s">
        <v>54</v>
      </c>
      <c r="C522">
        <v>3</v>
      </c>
      <c r="D522" s="120">
        <v>340</v>
      </c>
      <c r="E522" s="77"/>
      <c r="H522" t="s">
        <v>276</v>
      </c>
      <c r="Q522" t="str">
        <f>IF(OR(Table3[[#This Row],[Station]]=809,Table3[[#This Row],[Station]]=812), "Y", "N")</f>
        <v>N</v>
      </c>
      <c r="R522" s="119" t="str">
        <f>VLOOKUP(Table3[[#This Row],[Station]],'Station-Crosswalk'!$A$1:$G$147,7,FALSE)</f>
        <v>Napa River</v>
      </c>
    </row>
    <row r="523" spans="1:18" x14ac:dyDescent="0.25">
      <c r="A523">
        <v>2025</v>
      </c>
      <c r="B523" t="s">
        <v>54</v>
      </c>
      <c r="C523">
        <v>3</v>
      </c>
      <c r="D523" s="120">
        <v>342</v>
      </c>
      <c r="E523" s="77"/>
      <c r="H523" t="s">
        <v>276</v>
      </c>
      <c r="Q523" t="str">
        <f>IF(OR(Table3[[#This Row],[Station]]=809,Table3[[#This Row],[Station]]=812), "Y", "N")</f>
        <v>N</v>
      </c>
      <c r="R523" s="119" t="str">
        <f>VLOOKUP(Table3[[#This Row],[Station]],'Station-Crosswalk'!$A$1:$G$147,7,FALSE)</f>
        <v>Napa River</v>
      </c>
    </row>
    <row r="524" spans="1:18" x14ac:dyDescent="0.25">
      <c r="A524">
        <v>2025</v>
      </c>
      <c r="B524" t="s">
        <v>54</v>
      </c>
      <c r="C524">
        <v>3</v>
      </c>
      <c r="D524" s="120">
        <v>343</v>
      </c>
      <c r="E524" s="77"/>
      <c r="H524" t="s">
        <v>276</v>
      </c>
      <c r="Q524" t="str">
        <f>IF(OR(Table3[[#This Row],[Station]]=809,Table3[[#This Row],[Station]]=812), "Y", "N")</f>
        <v>N</v>
      </c>
      <c r="R524" s="119" t="str">
        <f>VLOOKUP(Table3[[#This Row],[Station]],'Station-Crosswalk'!$A$1:$G$147,7,FALSE)</f>
        <v>Napa River</v>
      </c>
    </row>
    <row r="525" spans="1:18" x14ac:dyDescent="0.25">
      <c r="A525">
        <v>2025</v>
      </c>
      <c r="B525" t="s">
        <v>54</v>
      </c>
      <c r="C525">
        <v>3</v>
      </c>
      <c r="D525" s="120">
        <v>344</v>
      </c>
      <c r="E525" s="77"/>
      <c r="H525" t="s">
        <v>276</v>
      </c>
      <c r="Q525" t="str">
        <f>IF(OR(Table3[[#This Row],[Station]]=809,Table3[[#This Row],[Station]]=812), "Y", "N")</f>
        <v>N</v>
      </c>
      <c r="R525" s="119" t="str">
        <f>VLOOKUP(Table3[[#This Row],[Station]],'Station-Crosswalk'!$A$1:$G$147,7,FALSE)</f>
        <v>Napa River</v>
      </c>
    </row>
    <row r="526" spans="1:18" x14ac:dyDescent="0.25">
      <c r="A526">
        <v>2025</v>
      </c>
      <c r="B526" t="s">
        <v>54</v>
      </c>
      <c r="C526">
        <v>3</v>
      </c>
      <c r="D526" s="120">
        <v>345</v>
      </c>
      <c r="E526" s="77"/>
      <c r="H526" t="s">
        <v>276</v>
      </c>
      <c r="Q526" t="str">
        <f>IF(OR(Table3[[#This Row],[Station]]=809,Table3[[#This Row],[Station]]=812), "Y", "N")</f>
        <v>N</v>
      </c>
      <c r="R526" s="119" t="str">
        <f>VLOOKUP(Table3[[#This Row],[Station]],'Station-Crosswalk'!$A$1:$G$147,7,FALSE)</f>
        <v>Napa River</v>
      </c>
    </row>
    <row r="527" spans="1:18" x14ac:dyDescent="0.25">
      <c r="A527">
        <v>2025</v>
      </c>
      <c r="B527" t="s">
        <v>54</v>
      </c>
      <c r="C527">
        <v>3</v>
      </c>
      <c r="D527" s="120">
        <v>346</v>
      </c>
      <c r="E527" s="77"/>
      <c r="H527" t="s">
        <v>276</v>
      </c>
      <c r="Q527" t="str">
        <f>IF(OR(Table3[[#This Row],[Station]]=809,Table3[[#This Row],[Station]]=812), "Y", "N")</f>
        <v>N</v>
      </c>
      <c r="R527" s="119" t="str">
        <f>VLOOKUP(Table3[[#This Row],[Station]],'Station-Crosswalk'!$A$1:$G$147,7,FALSE)</f>
        <v>Napa River</v>
      </c>
    </row>
    <row r="528" spans="1:18" x14ac:dyDescent="0.25">
      <c r="A528">
        <v>2025</v>
      </c>
      <c r="B528" t="s">
        <v>54</v>
      </c>
      <c r="C528">
        <v>3</v>
      </c>
      <c r="D528" s="120">
        <v>401</v>
      </c>
      <c r="E528" s="77"/>
      <c r="H528" t="s">
        <v>276</v>
      </c>
      <c r="Q528" t="str">
        <f>IF(OR(Table3[[#This Row],[Station]]=809,Table3[[#This Row],[Station]]=812), "Y", "N")</f>
        <v>N</v>
      </c>
      <c r="R528" s="119" t="str">
        <f>VLOOKUP(Table3[[#This Row],[Station]],'Station-Crosswalk'!$A$1:$G$147,7,FALSE)</f>
        <v>Carquinez Strait</v>
      </c>
    </row>
    <row r="529" spans="1:18" x14ac:dyDescent="0.25">
      <c r="A529">
        <v>2025</v>
      </c>
      <c r="B529" t="s">
        <v>54</v>
      </c>
      <c r="C529">
        <v>3</v>
      </c>
      <c r="D529" s="120">
        <v>404</v>
      </c>
      <c r="E529" s="77"/>
      <c r="H529" t="s">
        <v>276</v>
      </c>
      <c r="Q529" t="str">
        <f>IF(OR(Table3[[#This Row],[Station]]=809,Table3[[#This Row],[Station]]=812), "Y", "N")</f>
        <v>N</v>
      </c>
      <c r="R529" s="119" t="str">
        <f>VLOOKUP(Table3[[#This Row],[Station]],'Station-Crosswalk'!$A$1:$G$147,7,FALSE)</f>
        <v>Carquinez Strait</v>
      </c>
    </row>
    <row r="530" spans="1:18" x14ac:dyDescent="0.25">
      <c r="A530">
        <v>2025</v>
      </c>
      <c r="B530" t="s">
        <v>54</v>
      </c>
      <c r="C530">
        <v>3</v>
      </c>
      <c r="D530" s="120">
        <v>405</v>
      </c>
      <c r="E530" s="77"/>
      <c r="H530" t="s">
        <v>276</v>
      </c>
      <c r="Q530" t="str">
        <f>IF(OR(Table3[[#This Row],[Station]]=809,Table3[[#This Row],[Station]]=812), "Y", "N")</f>
        <v>N</v>
      </c>
      <c r="R530" s="119" t="str">
        <f>VLOOKUP(Table3[[#This Row],[Station]],'Station-Crosswalk'!$A$1:$G$147,7,FALSE)</f>
        <v>Carquinez Strait</v>
      </c>
    </row>
    <row r="531" spans="1:18" x14ac:dyDescent="0.25">
      <c r="A531">
        <v>2025</v>
      </c>
      <c r="B531" t="s">
        <v>54</v>
      </c>
      <c r="C531">
        <v>3</v>
      </c>
      <c r="D531" s="120">
        <v>411</v>
      </c>
      <c r="E531" s="77"/>
      <c r="H531" t="s">
        <v>276</v>
      </c>
      <c r="Q531" t="str">
        <f>IF(OR(Table3[[#This Row],[Station]]=809,Table3[[#This Row],[Station]]=812), "Y", "N")</f>
        <v>N</v>
      </c>
      <c r="R531" s="119" t="str">
        <f>VLOOKUP(Table3[[#This Row],[Station]],'Station-Crosswalk'!$A$1:$G$147,7,FALSE)</f>
        <v>Suisun Bay &amp; Marsh</v>
      </c>
    </row>
    <row r="532" spans="1:18" x14ac:dyDescent="0.25">
      <c r="A532">
        <v>2025</v>
      </c>
      <c r="B532" t="s">
        <v>54</v>
      </c>
      <c r="C532">
        <v>3</v>
      </c>
      <c r="D532" s="120">
        <v>418</v>
      </c>
      <c r="E532" s="77"/>
      <c r="H532" t="s">
        <v>276</v>
      </c>
      <c r="Q532" t="str">
        <f>IF(OR(Table3[[#This Row],[Station]]=809,Table3[[#This Row],[Station]]=812), "Y", "N")</f>
        <v>N</v>
      </c>
      <c r="R532" s="119" t="str">
        <f>VLOOKUP(Table3[[#This Row],[Station]],'Station-Crosswalk'!$A$1:$G$147,7,FALSE)</f>
        <v>Suisun Bay &amp; Marsh</v>
      </c>
    </row>
    <row r="533" spans="1:18" x14ac:dyDescent="0.25">
      <c r="A533">
        <v>2025</v>
      </c>
      <c r="B533" t="s">
        <v>54</v>
      </c>
      <c r="C533">
        <v>3</v>
      </c>
      <c r="D533" s="120">
        <v>501</v>
      </c>
      <c r="E533" s="77"/>
      <c r="H533" t="s">
        <v>276</v>
      </c>
      <c r="Q533" t="str">
        <f>IF(OR(Table3[[#This Row],[Station]]=809,Table3[[#This Row],[Station]]=812), "Y", "N")</f>
        <v>N</v>
      </c>
      <c r="R533" s="119" t="str">
        <f>VLOOKUP(Table3[[#This Row],[Station]],'Station-Crosswalk'!$A$1:$G$147,7,FALSE)</f>
        <v>Suisun Bay &amp; Marsh</v>
      </c>
    </row>
    <row r="534" spans="1:18" x14ac:dyDescent="0.25">
      <c r="A534">
        <v>2025</v>
      </c>
      <c r="B534" t="s">
        <v>54</v>
      </c>
      <c r="C534">
        <v>3</v>
      </c>
      <c r="D534" s="120">
        <v>504</v>
      </c>
      <c r="E534" s="77"/>
      <c r="H534" t="s">
        <v>276</v>
      </c>
      <c r="Q534" t="str">
        <f>IF(OR(Table3[[#This Row],[Station]]=809,Table3[[#This Row],[Station]]=812), "Y", "N")</f>
        <v>N</v>
      </c>
      <c r="R534" s="119" t="str">
        <f>VLOOKUP(Table3[[#This Row],[Station]],'Station-Crosswalk'!$A$1:$G$147,7,FALSE)</f>
        <v>Suisun Bay &amp; Marsh</v>
      </c>
    </row>
    <row r="535" spans="1:18" x14ac:dyDescent="0.25">
      <c r="A535">
        <v>2025</v>
      </c>
      <c r="B535" t="s">
        <v>54</v>
      </c>
      <c r="C535">
        <v>3</v>
      </c>
      <c r="D535" s="120">
        <v>519</v>
      </c>
      <c r="E535" s="77"/>
      <c r="H535" t="s">
        <v>276</v>
      </c>
      <c r="Q535" t="str">
        <f>IF(OR(Table3[[#This Row],[Station]]=809,Table3[[#This Row],[Station]]=812), "Y", "N")</f>
        <v>N</v>
      </c>
      <c r="R535" s="119" t="str">
        <f>VLOOKUP(Table3[[#This Row],[Station]],'Station-Crosswalk'!$A$1:$G$147,7,FALSE)</f>
        <v>Suisun Bay &amp; Marsh</v>
      </c>
    </row>
    <row r="536" spans="1:18" x14ac:dyDescent="0.25">
      <c r="A536">
        <v>2025</v>
      </c>
      <c r="B536" t="s">
        <v>54</v>
      </c>
      <c r="C536">
        <v>3</v>
      </c>
      <c r="D536" s="120">
        <v>602</v>
      </c>
      <c r="E536" s="77"/>
      <c r="H536" t="s">
        <v>276</v>
      </c>
      <c r="Q536" t="str">
        <f>IF(OR(Table3[[#This Row],[Station]]=809,Table3[[#This Row],[Station]]=812), "Y", "N")</f>
        <v>N</v>
      </c>
      <c r="R536" s="119" t="str">
        <f>VLOOKUP(Table3[[#This Row],[Station]],'Station-Crosswalk'!$A$1:$G$147,7,FALSE)</f>
        <v>Suisun Bay &amp; Marsh</v>
      </c>
    </row>
    <row r="537" spans="1:18" x14ac:dyDescent="0.25">
      <c r="A537">
        <v>2025</v>
      </c>
      <c r="B537" t="s">
        <v>54</v>
      </c>
      <c r="C537">
        <v>3</v>
      </c>
      <c r="D537" s="120">
        <v>606</v>
      </c>
      <c r="E537" s="77"/>
      <c r="H537" t="s">
        <v>276</v>
      </c>
      <c r="Q537" t="str">
        <f>IF(OR(Table3[[#This Row],[Station]]=809,Table3[[#This Row],[Station]]=812), "Y", "N")</f>
        <v>N</v>
      </c>
      <c r="R537" s="119" t="str">
        <f>VLOOKUP(Table3[[#This Row],[Station]],'Station-Crosswalk'!$A$1:$G$147,7,FALSE)</f>
        <v>Suisun Bay &amp; Marsh</v>
      </c>
    </row>
    <row r="538" spans="1:18" x14ac:dyDescent="0.25">
      <c r="A538">
        <v>2025</v>
      </c>
      <c r="B538" t="s">
        <v>54</v>
      </c>
      <c r="C538">
        <v>3</v>
      </c>
      <c r="D538" s="120">
        <v>609</v>
      </c>
      <c r="E538" s="77">
        <v>45763</v>
      </c>
      <c r="G538">
        <v>29</v>
      </c>
      <c r="H538" t="s">
        <v>271</v>
      </c>
      <c r="J538" t="s">
        <v>281</v>
      </c>
      <c r="L538">
        <v>13</v>
      </c>
      <c r="M538">
        <v>18</v>
      </c>
      <c r="N538">
        <v>15.3333333333333</v>
      </c>
      <c r="Q538" t="str">
        <f>IF(OR(Table3[[#This Row],[Station]]=809,Table3[[#This Row],[Station]]=812), "Y", "N")</f>
        <v>N</v>
      </c>
      <c r="R538" s="119" t="str">
        <f>VLOOKUP(Table3[[#This Row],[Station]],'Station-Crosswalk'!$A$1:$G$147,7,FALSE)</f>
        <v>Suisun Bay &amp; Marsh</v>
      </c>
    </row>
    <row r="539" spans="1:18" x14ac:dyDescent="0.25">
      <c r="A539">
        <v>2025</v>
      </c>
      <c r="B539" t="s">
        <v>54</v>
      </c>
      <c r="C539">
        <v>3</v>
      </c>
      <c r="D539" s="120">
        <v>610</v>
      </c>
      <c r="E539" s="77"/>
      <c r="H539" t="s">
        <v>276</v>
      </c>
      <c r="Q539" t="str">
        <f>IF(OR(Table3[[#This Row],[Station]]=809,Table3[[#This Row],[Station]]=812), "Y", "N")</f>
        <v>N</v>
      </c>
      <c r="R539" s="119" t="str">
        <f>VLOOKUP(Table3[[#This Row],[Station]],'Station-Crosswalk'!$A$1:$G$147,7,FALSE)</f>
        <v>Suisun Bay &amp; Marsh</v>
      </c>
    </row>
    <row r="540" spans="1:18" x14ac:dyDescent="0.25">
      <c r="A540">
        <v>2025</v>
      </c>
      <c r="B540" t="s">
        <v>54</v>
      </c>
      <c r="C540">
        <v>3</v>
      </c>
      <c r="D540" s="120">
        <v>508</v>
      </c>
      <c r="E540" s="77"/>
      <c r="H540" t="s">
        <v>276</v>
      </c>
      <c r="Q540" t="str">
        <f>IF(OR(Table3[[#This Row],[Station]]=809,Table3[[#This Row],[Station]]=812), "Y", "N")</f>
        <v>N</v>
      </c>
      <c r="R540" s="119" t="str">
        <f>VLOOKUP(Table3[[#This Row],[Station]],'Station-Crosswalk'!$A$1:$G$147,7,FALSE)</f>
        <v>Confluence</v>
      </c>
    </row>
    <row r="541" spans="1:18" x14ac:dyDescent="0.25">
      <c r="A541">
        <v>2025</v>
      </c>
      <c r="B541" t="s">
        <v>54</v>
      </c>
      <c r="C541">
        <v>3</v>
      </c>
      <c r="D541" s="120">
        <v>513</v>
      </c>
      <c r="E541" s="77"/>
      <c r="H541" t="s">
        <v>276</v>
      </c>
      <c r="Q541" t="str">
        <f>IF(OR(Table3[[#This Row],[Station]]=809,Table3[[#This Row],[Station]]=812), "Y", "N")</f>
        <v>N</v>
      </c>
      <c r="R541" s="119" t="str">
        <f>VLOOKUP(Table3[[#This Row],[Station]],'Station-Crosswalk'!$A$1:$G$147,7,FALSE)</f>
        <v>Confluence</v>
      </c>
    </row>
    <row r="542" spans="1:18" x14ac:dyDescent="0.25">
      <c r="A542">
        <v>2025</v>
      </c>
      <c r="B542" t="s">
        <v>54</v>
      </c>
      <c r="C542">
        <v>3</v>
      </c>
      <c r="D542" s="120">
        <v>520</v>
      </c>
      <c r="E542" s="77"/>
      <c r="H542" t="s">
        <v>276</v>
      </c>
      <c r="Q542" t="str">
        <f>IF(OR(Table3[[#This Row],[Station]]=809,Table3[[#This Row],[Station]]=812), "Y", "N")</f>
        <v>N</v>
      </c>
      <c r="R542" s="119" t="str">
        <f>VLOOKUP(Table3[[#This Row],[Station]],'Station-Crosswalk'!$A$1:$G$147,7,FALSE)</f>
        <v>Confluence</v>
      </c>
    </row>
    <row r="543" spans="1:18" x14ac:dyDescent="0.25">
      <c r="A543">
        <v>2025</v>
      </c>
      <c r="B543" t="s">
        <v>54</v>
      </c>
      <c r="C543">
        <v>3</v>
      </c>
      <c r="D543" s="120">
        <v>801</v>
      </c>
      <c r="E543" s="77"/>
      <c r="H543" t="s">
        <v>276</v>
      </c>
      <c r="Q543" t="str">
        <f>IF(OR(Table3[[#This Row],[Station]]=809,Table3[[#This Row],[Station]]=812), "Y", "N")</f>
        <v>N</v>
      </c>
      <c r="R543" s="119" t="str">
        <f>VLOOKUP(Table3[[#This Row],[Station]],'Station-Crosswalk'!$A$1:$G$147,7,FALSE)</f>
        <v>Confluence</v>
      </c>
    </row>
    <row r="544" spans="1:18" x14ac:dyDescent="0.25">
      <c r="A544">
        <v>2025</v>
      </c>
      <c r="B544" t="s">
        <v>54</v>
      </c>
      <c r="C544">
        <v>3</v>
      </c>
      <c r="D544" s="120">
        <v>804</v>
      </c>
      <c r="E544" s="77"/>
      <c r="H544" t="s">
        <v>276</v>
      </c>
      <c r="Q544" t="str">
        <f>IF(OR(Table3[[#This Row],[Station]]=809,Table3[[#This Row],[Station]]=812), "Y", "N")</f>
        <v>N</v>
      </c>
      <c r="R544" s="119" t="str">
        <f>VLOOKUP(Table3[[#This Row],[Station]],'Station-Crosswalk'!$A$1:$G$147,7,FALSE)</f>
        <v>Confluence</v>
      </c>
    </row>
    <row r="545" spans="1:18" x14ac:dyDescent="0.25">
      <c r="A545">
        <v>2025</v>
      </c>
      <c r="B545" t="s">
        <v>54</v>
      </c>
      <c r="C545">
        <v>3</v>
      </c>
      <c r="D545" s="120">
        <v>703</v>
      </c>
      <c r="E545" s="77"/>
      <c r="H545" t="s">
        <v>276</v>
      </c>
      <c r="Q545" t="str">
        <f>IF(OR(Table3[[#This Row],[Station]]=809,Table3[[#This Row],[Station]]=812), "Y", "N")</f>
        <v>N</v>
      </c>
      <c r="R545" s="119" t="str">
        <f>VLOOKUP(Table3[[#This Row],[Station]],'Station-Crosswalk'!$A$1:$G$147,7,FALSE)</f>
        <v>Sac. River System</v>
      </c>
    </row>
    <row r="546" spans="1:18" x14ac:dyDescent="0.25">
      <c r="A546">
        <v>2025</v>
      </c>
      <c r="B546" t="s">
        <v>54</v>
      </c>
      <c r="C546">
        <v>3</v>
      </c>
      <c r="D546" s="120">
        <v>704</v>
      </c>
      <c r="E546" s="77"/>
      <c r="H546" t="s">
        <v>276</v>
      </c>
      <c r="Q546" t="str">
        <f>IF(OR(Table3[[#This Row],[Station]]=809,Table3[[#This Row],[Station]]=812), "Y", "N")</f>
        <v>N</v>
      </c>
      <c r="R546" s="119" t="str">
        <f>VLOOKUP(Table3[[#This Row],[Station]],'Station-Crosswalk'!$A$1:$G$147,7,FALSE)</f>
        <v>Sac. River System</v>
      </c>
    </row>
    <row r="547" spans="1:18" x14ac:dyDescent="0.25">
      <c r="A547">
        <v>2025</v>
      </c>
      <c r="B547" t="s">
        <v>54</v>
      </c>
      <c r="C547">
        <v>3</v>
      </c>
      <c r="D547" s="120">
        <v>705</v>
      </c>
      <c r="E547" s="77">
        <v>45763</v>
      </c>
      <c r="G547">
        <v>77</v>
      </c>
      <c r="H547" t="s">
        <v>271</v>
      </c>
      <c r="J547" t="s">
        <v>275</v>
      </c>
      <c r="L547">
        <v>10</v>
      </c>
      <c r="M547">
        <v>10</v>
      </c>
      <c r="N547">
        <v>10</v>
      </c>
      <c r="Q547" t="str">
        <f>IF(OR(Table3[[#This Row],[Station]]=809,Table3[[#This Row],[Station]]=812), "Y", "N")</f>
        <v>N</v>
      </c>
      <c r="R547" s="119" t="str">
        <f>VLOOKUP(Table3[[#This Row],[Station]],'Station-Crosswalk'!$A$1:$G$147,7,FALSE)</f>
        <v>Sac. River System</v>
      </c>
    </row>
    <row r="548" spans="1:18" x14ac:dyDescent="0.25">
      <c r="A548">
        <v>2025</v>
      </c>
      <c r="B548" t="s">
        <v>54</v>
      </c>
      <c r="C548">
        <v>3</v>
      </c>
      <c r="D548" s="120">
        <v>706</v>
      </c>
      <c r="E548" s="77"/>
      <c r="H548" t="s">
        <v>276</v>
      </c>
      <c r="Q548" t="str">
        <f>IF(OR(Table3[[#This Row],[Station]]=809,Table3[[#This Row],[Station]]=812), "Y", "N")</f>
        <v>N</v>
      </c>
      <c r="R548" s="119" t="str">
        <f>VLOOKUP(Table3[[#This Row],[Station]],'Station-Crosswalk'!$A$1:$G$147,7,FALSE)</f>
        <v>Sac. River System</v>
      </c>
    </row>
    <row r="549" spans="1:18" x14ac:dyDescent="0.25">
      <c r="A549">
        <v>2025</v>
      </c>
      <c r="B549" t="s">
        <v>54</v>
      </c>
      <c r="C549">
        <v>3</v>
      </c>
      <c r="D549" s="120" t="s">
        <v>469</v>
      </c>
      <c r="E549" s="77">
        <v>45763</v>
      </c>
      <c r="G549">
        <v>64</v>
      </c>
      <c r="H549" t="s">
        <v>273</v>
      </c>
      <c r="J549" t="s">
        <v>275</v>
      </c>
      <c r="Q549" t="str">
        <f>IF(OR(Table3[[#This Row],[Station]]=809,Table3[[#This Row],[Station]]=812), "Y", "N")</f>
        <v>N</v>
      </c>
      <c r="R549" s="119" t="e">
        <f>VLOOKUP(Table3[[#This Row],[Station]],'Station-Crosswalk'!$A$1:$G$147,7,FALSE)</f>
        <v>#N/A</v>
      </c>
    </row>
    <row r="550" spans="1:18" x14ac:dyDescent="0.25">
      <c r="A550">
        <v>2025</v>
      </c>
      <c r="B550" t="s">
        <v>54</v>
      </c>
      <c r="C550">
        <v>3</v>
      </c>
      <c r="D550" s="120" t="s">
        <v>470</v>
      </c>
      <c r="E550" s="77">
        <v>45763</v>
      </c>
      <c r="G550">
        <v>70</v>
      </c>
      <c r="H550" t="s">
        <v>273</v>
      </c>
      <c r="J550" t="s">
        <v>275</v>
      </c>
      <c r="Q550" t="str">
        <f>IF(OR(Table3[[#This Row],[Station]]=809,Table3[[#This Row],[Station]]=812), "Y", "N")</f>
        <v>N</v>
      </c>
      <c r="R550" s="119" t="e">
        <f>VLOOKUP(Table3[[#This Row],[Station]],'Station-Crosswalk'!$A$1:$G$147,7,FALSE)</f>
        <v>#N/A</v>
      </c>
    </row>
    <row r="551" spans="1:18" x14ac:dyDescent="0.25">
      <c r="A551">
        <v>2025</v>
      </c>
      <c r="B551" t="s">
        <v>54</v>
      </c>
      <c r="C551">
        <v>3</v>
      </c>
      <c r="D551" s="120">
        <v>716</v>
      </c>
      <c r="E551" s="77">
        <v>45761</v>
      </c>
      <c r="G551">
        <v>97</v>
      </c>
      <c r="H551" t="s">
        <v>273</v>
      </c>
      <c r="J551" t="s">
        <v>281</v>
      </c>
      <c r="Q551" t="str">
        <f>IF(OR(Table3[[#This Row],[Station]]=809,Table3[[#This Row],[Station]]=812), "Y", "N")</f>
        <v>N</v>
      </c>
      <c r="R551" s="119" t="str">
        <f>VLOOKUP(Table3[[#This Row],[Station]],'Station-Crosswalk'!$A$1:$G$147,7,FALSE)</f>
        <v>Sac. River System</v>
      </c>
    </row>
    <row r="552" spans="1:18" x14ac:dyDescent="0.25">
      <c r="A552">
        <v>2025</v>
      </c>
      <c r="B552" t="s">
        <v>54</v>
      </c>
      <c r="C552">
        <v>3</v>
      </c>
      <c r="D552" s="120">
        <v>718</v>
      </c>
      <c r="E552" s="77">
        <v>45761</v>
      </c>
      <c r="G552">
        <v>130</v>
      </c>
      <c r="H552" t="s">
        <v>273</v>
      </c>
      <c r="J552" t="s">
        <v>281</v>
      </c>
      <c r="Q552" t="str">
        <f>IF(OR(Table3[[#This Row],[Station]]=809,Table3[[#This Row],[Station]]=812), "Y", "N")</f>
        <v>N</v>
      </c>
      <c r="R552" s="119" t="str">
        <f>VLOOKUP(Table3[[#This Row],[Station]],'Station-Crosswalk'!$A$1:$G$147,7,FALSE)</f>
        <v>Sac. River System</v>
      </c>
    </row>
    <row r="553" spans="1:18" x14ac:dyDescent="0.25">
      <c r="A553">
        <v>2025</v>
      </c>
      <c r="B553" t="s">
        <v>54</v>
      </c>
      <c r="C553">
        <v>3</v>
      </c>
      <c r="D553" s="120">
        <v>719</v>
      </c>
      <c r="E553" s="77">
        <v>45761</v>
      </c>
      <c r="G553">
        <v>39</v>
      </c>
      <c r="H553" t="s">
        <v>273</v>
      </c>
      <c r="J553" t="s">
        <v>281</v>
      </c>
      <c r="Q553" t="str">
        <f>IF(OR(Table3[[#This Row],[Station]]=809,Table3[[#This Row],[Station]]=812), "Y", "N")</f>
        <v>N</v>
      </c>
      <c r="R553" s="119" t="str">
        <f>VLOOKUP(Table3[[#This Row],[Station]],'Station-Crosswalk'!$A$1:$G$147,7,FALSE)</f>
        <v>Sac. River System</v>
      </c>
    </row>
    <row r="554" spans="1:18" x14ac:dyDescent="0.25">
      <c r="A554">
        <v>2025</v>
      </c>
      <c r="B554" t="s">
        <v>54</v>
      </c>
      <c r="C554">
        <v>3</v>
      </c>
      <c r="D554" s="120" t="s">
        <v>471</v>
      </c>
      <c r="E554" s="77">
        <v>45761</v>
      </c>
      <c r="G554">
        <v>148</v>
      </c>
      <c r="H554" t="s">
        <v>273</v>
      </c>
      <c r="J554" t="s">
        <v>275</v>
      </c>
      <c r="Q554" t="str">
        <f>IF(OR(Table3[[#This Row],[Station]]=809,Table3[[#This Row],[Station]]=812), "Y", "N")</f>
        <v>N</v>
      </c>
      <c r="R554" s="119" t="e">
        <f>VLOOKUP(Table3[[#This Row],[Station]],'Station-Crosswalk'!$A$1:$G$147,7,FALSE)</f>
        <v>#N/A</v>
      </c>
    </row>
    <row r="555" spans="1:18" x14ac:dyDescent="0.25">
      <c r="A555">
        <v>2025</v>
      </c>
      <c r="B555" t="s">
        <v>54</v>
      </c>
      <c r="C555">
        <v>3</v>
      </c>
      <c r="D555" s="120">
        <v>723</v>
      </c>
      <c r="E555" s="77"/>
      <c r="H555" t="s">
        <v>276</v>
      </c>
      <c r="Q555" t="str">
        <f>IF(OR(Table3[[#This Row],[Station]]=809,Table3[[#This Row],[Station]]=812), "Y", "N")</f>
        <v>N</v>
      </c>
      <c r="R555" s="119" t="str">
        <f>VLOOKUP(Table3[[#This Row],[Station]],'Station-Crosswalk'!$A$1:$G$147,7,FALSE)</f>
        <v>Sac. River System</v>
      </c>
    </row>
    <row r="556" spans="1:18" x14ac:dyDescent="0.25">
      <c r="A556">
        <v>2025</v>
      </c>
      <c r="B556" t="s">
        <v>54</v>
      </c>
      <c r="C556">
        <v>3</v>
      </c>
      <c r="D556" s="120">
        <v>724</v>
      </c>
      <c r="E556" s="77">
        <v>45761</v>
      </c>
      <c r="G556">
        <v>72</v>
      </c>
      <c r="H556" t="s">
        <v>273</v>
      </c>
      <c r="J556" t="s">
        <v>275</v>
      </c>
      <c r="Q556" t="str">
        <f>IF(OR(Table3[[#This Row],[Station]]=809,Table3[[#This Row],[Station]]=812), "Y", "N")</f>
        <v>N</v>
      </c>
      <c r="R556" s="119" t="str">
        <f>VLOOKUP(Table3[[#This Row],[Station]],'Station-Crosswalk'!$A$1:$G$147,7,FALSE)</f>
        <v>Sac. River System</v>
      </c>
    </row>
    <row r="557" spans="1:18" x14ac:dyDescent="0.25">
      <c r="A557">
        <v>2025</v>
      </c>
      <c r="B557" t="s">
        <v>54</v>
      </c>
      <c r="C557">
        <v>3</v>
      </c>
      <c r="D557" s="120">
        <v>726</v>
      </c>
      <c r="E557" s="77">
        <v>45761</v>
      </c>
      <c r="G557">
        <v>70</v>
      </c>
      <c r="H557" t="s">
        <v>273</v>
      </c>
      <c r="J557" t="s">
        <v>281</v>
      </c>
      <c r="Q557" t="str">
        <f>IF(OR(Table3[[#This Row],[Station]]=809,Table3[[#This Row],[Station]]=812), "Y", "N")</f>
        <v>N</v>
      </c>
      <c r="R557" s="119" t="str">
        <f>VLOOKUP(Table3[[#This Row],[Station]],'Station-Crosswalk'!$A$1:$G$147,7,FALSE)</f>
        <v>Sac. River System</v>
      </c>
    </row>
    <row r="558" spans="1:18" x14ac:dyDescent="0.25">
      <c r="A558">
        <v>2025</v>
      </c>
      <c r="B558" t="s">
        <v>54</v>
      </c>
      <c r="C558">
        <v>3</v>
      </c>
      <c r="D558" s="120">
        <v>809</v>
      </c>
      <c r="E558" s="77">
        <v>45761</v>
      </c>
      <c r="G558">
        <v>82</v>
      </c>
      <c r="H558" t="s">
        <v>440</v>
      </c>
      <c r="J558" t="s">
        <v>281</v>
      </c>
      <c r="L558">
        <v>8</v>
      </c>
      <c r="M558">
        <v>9</v>
      </c>
      <c r="N558">
        <v>8.5</v>
      </c>
      <c r="Q558" t="str">
        <f>IF(OR(Table3[[#This Row],[Station]]=809,Table3[[#This Row],[Station]]=812), "Y", "N")</f>
        <v>Y</v>
      </c>
      <c r="R558" s="119" t="str">
        <f>VLOOKUP(Table3[[#This Row],[Station]],'Station-Crosswalk'!$A$1:$G$147,7,FALSE)</f>
        <v>Central &amp; South Delta</v>
      </c>
    </row>
    <row r="559" spans="1:18" x14ac:dyDescent="0.25">
      <c r="A559">
        <v>2025</v>
      </c>
      <c r="B559" t="s">
        <v>54</v>
      </c>
      <c r="C559">
        <v>3</v>
      </c>
      <c r="D559" s="120" t="s">
        <v>472</v>
      </c>
      <c r="E559" s="77">
        <v>45761</v>
      </c>
      <c r="G559">
        <v>92</v>
      </c>
      <c r="H559" t="s">
        <v>273</v>
      </c>
      <c r="J559" t="s">
        <v>281</v>
      </c>
      <c r="Q559" t="str">
        <f>IF(OR(Table3[[#This Row],[Station]]=809,Table3[[#This Row],[Station]]=812), "Y", "N")</f>
        <v>N</v>
      </c>
      <c r="R559" s="119" t="e">
        <f>VLOOKUP(Table3[[#This Row],[Station]],'Station-Crosswalk'!$A$1:$G$147,7,FALSE)</f>
        <v>#N/A</v>
      </c>
    </row>
    <row r="560" spans="1:18" x14ac:dyDescent="0.25">
      <c r="A560">
        <v>2025</v>
      </c>
      <c r="B560" t="s">
        <v>54</v>
      </c>
      <c r="C560">
        <v>3</v>
      </c>
      <c r="D560" s="120">
        <v>815</v>
      </c>
      <c r="E560" s="77">
        <v>45761</v>
      </c>
      <c r="G560">
        <v>123</v>
      </c>
      <c r="H560" t="s">
        <v>273</v>
      </c>
      <c r="J560" t="s">
        <v>281</v>
      </c>
      <c r="Q560" t="str">
        <f>IF(OR(Table3[[#This Row],[Station]]=809,Table3[[#This Row],[Station]]=812), "Y", "N")</f>
        <v>N</v>
      </c>
      <c r="R560" s="119" t="str">
        <f>VLOOKUP(Table3[[#This Row],[Station]],'Station-Crosswalk'!$A$1:$G$147,7,FALSE)</f>
        <v>Central &amp; South Delta</v>
      </c>
    </row>
    <row r="561" spans="1:18" x14ac:dyDescent="0.25">
      <c r="A561">
        <v>2025</v>
      </c>
      <c r="B561" t="s">
        <v>54</v>
      </c>
      <c r="C561">
        <v>3</v>
      </c>
      <c r="D561" s="120" t="s">
        <v>473</v>
      </c>
      <c r="E561" s="77">
        <v>45762</v>
      </c>
      <c r="G561">
        <v>30</v>
      </c>
      <c r="H561" t="s">
        <v>273</v>
      </c>
      <c r="J561" t="s">
        <v>281</v>
      </c>
      <c r="Q561" t="str">
        <f>IF(OR(Table3[[#This Row],[Station]]=809,Table3[[#This Row],[Station]]=812), "Y", "N")</f>
        <v>N</v>
      </c>
      <c r="R561" s="119" t="e">
        <f>VLOOKUP(Table3[[#This Row],[Station]],'Station-Crosswalk'!$A$1:$G$147,7,FALSE)</f>
        <v>#N/A</v>
      </c>
    </row>
    <row r="562" spans="1:18" x14ac:dyDescent="0.25">
      <c r="A562">
        <v>2025</v>
      </c>
      <c r="B562" t="s">
        <v>54</v>
      </c>
      <c r="C562">
        <v>3</v>
      </c>
      <c r="D562" s="120" t="s">
        <v>474</v>
      </c>
      <c r="E562" s="77">
        <v>45762</v>
      </c>
      <c r="G562">
        <v>110</v>
      </c>
      <c r="H562" t="s">
        <v>273</v>
      </c>
      <c r="J562" t="s">
        <v>281</v>
      </c>
      <c r="Q562" t="str">
        <f>IF(OR(Table3[[#This Row],[Station]]=809,Table3[[#This Row],[Station]]=812), "Y", "N")</f>
        <v>N</v>
      </c>
      <c r="R562" s="119" t="e">
        <f>VLOOKUP(Table3[[#This Row],[Station]],'Station-Crosswalk'!$A$1:$G$147,7,FALSE)</f>
        <v>#N/A</v>
      </c>
    </row>
    <row r="563" spans="1:18" x14ac:dyDescent="0.25">
      <c r="A563">
        <v>2025</v>
      </c>
      <c r="B563" t="s">
        <v>54</v>
      </c>
      <c r="C563">
        <v>3</v>
      </c>
      <c r="D563" s="120" t="s">
        <v>475</v>
      </c>
      <c r="E563" s="77">
        <v>45761</v>
      </c>
      <c r="G563">
        <v>134</v>
      </c>
      <c r="H563" t="s">
        <v>273</v>
      </c>
      <c r="J563" t="s">
        <v>281</v>
      </c>
      <c r="Q563" t="str">
        <f>IF(OR(Table3[[#This Row],[Station]]=809,Table3[[#This Row],[Station]]=812), "Y", "N")</f>
        <v>N</v>
      </c>
      <c r="R563" s="119" t="e">
        <f>VLOOKUP(Table3[[#This Row],[Station]],'Station-Crosswalk'!$A$1:$G$147,7,FALSE)</f>
        <v>#N/A</v>
      </c>
    </row>
    <row r="564" spans="1:18" x14ac:dyDescent="0.25">
      <c r="A564">
        <v>2025</v>
      </c>
      <c r="B564" t="s">
        <v>54</v>
      </c>
      <c r="C564">
        <v>3</v>
      </c>
      <c r="D564" s="120" t="s">
        <v>476</v>
      </c>
      <c r="E564" s="77">
        <v>45761</v>
      </c>
      <c r="G564">
        <v>102</v>
      </c>
      <c r="H564" t="s">
        <v>273</v>
      </c>
      <c r="J564" t="s">
        <v>281</v>
      </c>
      <c r="Q564" t="str">
        <f>IF(OR(Table3[[#This Row],[Station]]=809,Table3[[#This Row],[Station]]=812), "Y", "N")</f>
        <v>N</v>
      </c>
      <c r="R564" s="119" t="e">
        <f>VLOOKUP(Table3[[#This Row],[Station]],'Station-Crosswalk'!$A$1:$G$147,7,FALSE)</f>
        <v>#N/A</v>
      </c>
    </row>
    <row r="565" spans="1:18" x14ac:dyDescent="0.25">
      <c r="A565">
        <v>2025</v>
      </c>
      <c r="B565" t="s">
        <v>54</v>
      </c>
      <c r="C565">
        <v>3</v>
      </c>
      <c r="D565" s="120">
        <v>912</v>
      </c>
      <c r="E565" s="77">
        <v>45761</v>
      </c>
      <c r="G565">
        <v>87</v>
      </c>
      <c r="H565" t="s">
        <v>273</v>
      </c>
      <c r="J565" t="s">
        <v>281</v>
      </c>
      <c r="Q565" t="str">
        <f>IF(OR(Table3[[#This Row],[Station]]=809,Table3[[#This Row],[Station]]=812), "Y", "N")</f>
        <v>N</v>
      </c>
      <c r="R565" s="119" t="str">
        <f>VLOOKUP(Table3[[#This Row],[Station]],'Station-Crosswalk'!$A$1:$G$147,7,FALSE)</f>
        <v>Central &amp; South Delta</v>
      </c>
    </row>
    <row r="566" spans="1:18" x14ac:dyDescent="0.25">
      <c r="A566">
        <v>2025</v>
      </c>
      <c r="B566" t="s">
        <v>54</v>
      </c>
      <c r="C566">
        <v>3</v>
      </c>
      <c r="D566" s="120" t="s">
        <v>477</v>
      </c>
      <c r="E566" s="77">
        <v>45762</v>
      </c>
      <c r="G566">
        <v>176</v>
      </c>
      <c r="H566" t="s">
        <v>273</v>
      </c>
      <c r="J566" t="s">
        <v>275</v>
      </c>
      <c r="Q566" t="str">
        <f>IF(OR(Table3[[#This Row],[Station]]=809,Table3[[#This Row],[Station]]=812), "Y", "N")</f>
        <v>N</v>
      </c>
      <c r="R566" s="119" t="e">
        <f>VLOOKUP(Table3[[#This Row],[Station]],'Station-Crosswalk'!$A$1:$G$147,7,FALSE)</f>
        <v>#N/A</v>
      </c>
    </row>
    <row r="567" spans="1:18" x14ac:dyDescent="0.25">
      <c r="A567">
        <v>2025</v>
      </c>
      <c r="B567" t="s">
        <v>54</v>
      </c>
      <c r="C567">
        <v>3</v>
      </c>
      <c r="D567" s="120" t="s">
        <v>478</v>
      </c>
      <c r="E567" s="77">
        <v>45762</v>
      </c>
      <c r="G567">
        <v>188</v>
      </c>
      <c r="H567" t="s">
        <v>273</v>
      </c>
      <c r="J567" t="s">
        <v>281</v>
      </c>
      <c r="Q567" t="str">
        <f>IF(OR(Table3[[#This Row],[Station]]=809,Table3[[#This Row],[Station]]=812), "Y", "N")</f>
        <v>N</v>
      </c>
      <c r="R567" s="119" t="e">
        <f>VLOOKUP(Table3[[#This Row],[Station]],'Station-Crosswalk'!$A$1:$G$147,7,FALSE)</f>
        <v>#N/A</v>
      </c>
    </row>
    <row r="568" spans="1:18" x14ac:dyDescent="0.25">
      <c r="A568">
        <v>2025</v>
      </c>
      <c r="B568" t="s">
        <v>54</v>
      </c>
      <c r="C568">
        <v>3</v>
      </c>
      <c r="D568" s="120" t="s">
        <v>479</v>
      </c>
      <c r="E568" s="77">
        <v>45762</v>
      </c>
      <c r="G568">
        <v>128</v>
      </c>
      <c r="H568" t="s">
        <v>273</v>
      </c>
      <c r="J568" t="s">
        <v>281</v>
      </c>
      <c r="Q568" t="str">
        <f>IF(OR(Table3[[#This Row],[Station]]=809,Table3[[#This Row],[Station]]=812), "Y", "N")</f>
        <v>N</v>
      </c>
      <c r="R568" s="119" t="e">
        <f>VLOOKUP(Table3[[#This Row],[Station]],'Station-Crosswalk'!$A$1:$G$147,7,FALSE)</f>
        <v>#N/A</v>
      </c>
    </row>
    <row r="569" spans="1:18" x14ac:dyDescent="0.25">
      <c r="A569">
        <v>2025</v>
      </c>
      <c r="B569" t="s">
        <v>54</v>
      </c>
      <c r="C569">
        <v>3</v>
      </c>
      <c r="D569" s="120">
        <v>919</v>
      </c>
      <c r="E569" s="77">
        <v>45761</v>
      </c>
      <c r="G569">
        <v>138</v>
      </c>
      <c r="H569" t="s">
        <v>273</v>
      </c>
      <c r="J569" t="s">
        <v>281</v>
      </c>
      <c r="Q569" t="str">
        <f>IF(OR(Table3[[#This Row],[Station]]=809,Table3[[#This Row],[Station]]=812), "Y", "N")</f>
        <v>N</v>
      </c>
      <c r="R569" s="119" t="str">
        <f>VLOOKUP(Table3[[#This Row],[Station]],'Station-Crosswalk'!$A$1:$G$147,7,FALSE)</f>
        <v>Central &amp; South Delta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BED0-60AF-4869-9576-4EE7943CB75F}">
  <sheetPr>
    <tabColor rgb="FF45BB83"/>
  </sheetPr>
  <dimension ref="A1:G2"/>
  <sheetViews>
    <sheetView workbookViewId="0">
      <selection activeCell="E20" sqref="E20"/>
    </sheetView>
  </sheetViews>
  <sheetFormatPr defaultRowHeight="15" x14ac:dyDescent="0.25"/>
  <cols>
    <col min="1" max="1" width="9.7109375" bestFit="1" customWidth="1"/>
    <col min="2" max="2" width="10.5703125" customWidth="1"/>
    <col min="3" max="3" width="9.85546875" customWidth="1"/>
    <col min="6" max="6" width="10.28515625" customWidth="1"/>
  </cols>
  <sheetData>
    <row r="1" spans="1:7" x14ac:dyDescent="0.25">
      <c r="A1" t="s">
        <v>1</v>
      </c>
      <c r="B1" t="s">
        <v>286</v>
      </c>
      <c r="C1" t="s">
        <v>261</v>
      </c>
      <c r="D1" t="s">
        <v>218</v>
      </c>
      <c r="E1" t="s">
        <v>287</v>
      </c>
      <c r="F1" t="s">
        <v>288</v>
      </c>
      <c r="G1" t="s">
        <v>11</v>
      </c>
    </row>
    <row r="2" spans="1:7" x14ac:dyDescent="0.25">
      <c r="A2" s="77">
        <v>45763</v>
      </c>
      <c r="B2" t="s">
        <v>26</v>
      </c>
      <c r="C2" t="s">
        <v>292</v>
      </c>
      <c r="D2">
        <v>13.2</v>
      </c>
      <c r="E2">
        <v>1</v>
      </c>
      <c r="F2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BB8C-5D87-455E-B9CE-4946B65129FD}">
  <sheetPr>
    <tabColor rgb="FF45BB83"/>
  </sheetPr>
  <dimension ref="A1:M15"/>
  <sheetViews>
    <sheetView workbookViewId="0">
      <selection activeCell="L4" sqref="L4"/>
    </sheetView>
  </sheetViews>
  <sheetFormatPr defaultRowHeight="15" x14ac:dyDescent="0.25"/>
  <cols>
    <col min="1" max="1" width="10.42578125" bestFit="1" customWidth="1"/>
    <col min="8" max="8" width="12.7109375" customWidth="1"/>
    <col min="11" max="11" width="11.28515625" bestFit="1" customWidth="1"/>
    <col min="12" max="12" width="12.85546875" bestFit="1" customWidth="1"/>
    <col min="13" max="13" width="14.85546875" bestFit="1" customWidth="1"/>
  </cols>
  <sheetData>
    <row r="1" spans="1:13" x14ac:dyDescent="0.25">
      <c r="A1" t="s">
        <v>1</v>
      </c>
      <c r="B1" t="s">
        <v>286</v>
      </c>
      <c r="C1" t="s">
        <v>261</v>
      </c>
      <c r="D1" t="s">
        <v>218</v>
      </c>
      <c r="E1" t="s">
        <v>287</v>
      </c>
      <c r="F1" t="s">
        <v>288</v>
      </c>
      <c r="G1" t="s">
        <v>11</v>
      </c>
    </row>
    <row r="2" spans="1:13" x14ac:dyDescent="0.25">
      <c r="A2" s="77">
        <v>45751</v>
      </c>
      <c r="B2" t="s">
        <v>26</v>
      </c>
      <c r="C2" t="s">
        <v>289</v>
      </c>
      <c r="D2">
        <v>12.8</v>
      </c>
      <c r="E2">
        <v>1</v>
      </c>
      <c r="F2">
        <v>4</v>
      </c>
    </row>
    <row r="3" spans="1:13" x14ac:dyDescent="0.25">
      <c r="A3" s="77">
        <v>45751</v>
      </c>
      <c r="B3" t="s">
        <v>26</v>
      </c>
      <c r="C3" t="s">
        <v>289</v>
      </c>
      <c r="D3">
        <v>15.8</v>
      </c>
      <c r="E3">
        <v>1</v>
      </c>
      <c r="F3">
        <v>4</v>
      </c>
      <c r="K3" s="12" t="s">
        <v>261</v>
      </c>
      <c r="L3" t="s">
        <v>290</v>
      </c>
      <c r="M3" t="s">
        <v>291</v>
      </c>
    </row>
    <row r="4" spans="1:13" x14ac:dyDescent="0.25">
      <c r="A4" s="77">
        <v>45755</v>
      </c>
      <c r="B4" t="s">
        <v>26</v>
      </c>
      <c r="C4" t="s">
        <v>289</v>
      </c>
      <c r="D4">
        <v>18</v>
      </c>
      <c r="E4">
        <v>1</v>
      </c>
      <c r="F4">
        <v>4</v>
      </c>
      <c r="K4" t="s">
        <v>292</v>
      </c>
      <c r="L4">
        <v>1</v>
      </c>
      <c r="M4">
        <v>4</v>
      </c>
    </row>
    <row r="5" spans="1:13" x14ac:dyDescent="0.25">
      <c r="A5" s="77">
        <v>45756</v>
      </c>
      <c r="B5" t="s">
        <v>26</v>
      </c>
      <c r="C5" t="s">
        <v>289</v>
      </c>
      <c r="D5">
        <v>17</v>
      </c>
      <c r="E5">
        <v>1</v>
      </c>
      <c r="F5">
        <v>4</v>
      </c>
      <c r="K5" t="s">
        <v>289</v>
      </c>
      <c r="L5">
        <v>13</v>
      </c>
      <c r="M5">
        <v>48</v>
      </c>
    </row>
    <row r="6" spans="1:13" x14ac:dyDescent="0.25">
      <c r="A6" s="77">
        <v>45756</v>
      </c>
      <c r="B6" t="s">
        <v>26</v>
      </c>
      <c r="C6" t="s">
        <v>289</v>
      </c>
      <c r="D6">
        <v>17.100000000000001</v>
      </c>
      <c r="E6">
        <v>1</v>
      </c>
      <c r="F6">
        <v>4</v>
      </c>
      <c r="K6" t="s">
        <v>293</v>
      </c>
    </row>
    <row r="7" spans="1:13" x14ac:dyDescent="0.25">
      <c r="A7" s="77">
        <v>45758</v>
      </c>
      <c r="B7" t="s">
        <v>26</v>
      </c>
      <c r="C7" t="s">
        <v>289</v>
      </c>
      <c r="D7">
        <v>13.9</v>
      </c>
      <c r="E7">
        <v>1</v>
      </c>
      <c r="F7">
        <v>4</v>
      </c>
      <c r="K7" t="s">
        <v>294</v>
      </c>
      <c r="L7">
        <v>14</v>
      </c>
      <c r="M7">
        <v>52</v>
      </c>
    </row>
    <row r="8" spans="1:13" x14ac:dyDescent="0.25">
      <c r="A8" s="77">
        <v>45761</v>
      </c>
      <c r="B8" t="s">
        <v>26</v>
      </c>
      <c r="C8" t="s">
        <v>289</v>
      </c>
      <c r="D8">
        <v>16.399999999999999</v>
      </c>
      <c r="E8">
        <v>1</v>
      </c>
      <c r="F8">
        <v>4</v>
      </c>
    </row>
    <row r="9" spans="1:13" x14ac:dyDescent="0.25">
      <c r="A9" s="77">
        <v>45762</v>
      </c>
      <c r="B9" t="s">
        <v>26</v>
      </c>
      <c r="C9" t="s">
        <v>289</v>
      </c>
      <c r="D9">
        <v>19</v>
      </c>
      <c r="E9">
        <v>1</v>
      </c>
      <c r="F9">
        <v>3</v>
      </c>
      <c r="G9" s="118" t="s">
        <v>211</v>
      </c>
    </row>
    <row r="10" spans="1:13" x14ac:dyDescent="0.25">
      <c r="A10" s="77">
        <v>45762</v>
      </c>
      <c r="B10" t="s">
        <v>26</v>
      </c>
      <c r="C10" t="s">
        <v>289</v>
      </c>
      <c r="D10">
        <v>16.399999999999999</v>
      </c>
      <c r="E10">
        <v>1</v>
      </c>
      <c r="F10">
        <v>3</v>
      </c>
      <c r="G10" s="118" t="s">
        <v>211</v>
      </c>
    </row>
    <row r="11" spans="1:13" x14ac:dyDescent="0.25">
      <c r="A11" s="77">
        <v>45762</v>
      </c>
      <c r="B11" t="s">
        <v>26</v>
      </c>
      <c r="C11" t="s">
        <v>289</v>
      </c>
      <c r="D11">
        <v>16.3</v>
      </c>
      <c r="E11">
        <v>1</v>
      </c>
      <c r="F11">
        <v>3</v>
      </c>
      <c r="G11" s="118" t="s">
        <v>211</v>
      </c>
    </row>
    <row r="12" spans="1:13" x14ac:dyDescent="0.25">
      <c r="A12" s="77">
        <v>45762</v>
      </c>
      <c r="B12" t="s">
        <v>26</v>
      </c>
      <c r="C12" t="s">
        <v>289</v>
      </c>
      <c r="D12">
        <v>13.5</v>
      </c>
      <c r="E12">
        <v>1</v>
      </c>
      <c r="F12">
        <v>3</v>
      </c>
      <c r="G12" s="118" t="s">
        <v>211</v>
      </c>
    </row>
    <row r="13" spans="1:13" x14ac:dyDescent="0.25">
      <c r="A13" s="77">
        <v>45762</v>
      </c>
      <c r="B13" t="s">
        <v>26</v>
      </c>
      <c r="C13" t="s">
        <v>289</v>
      </c>
      <c r="D13">
        <v>18.7</v>
      </c>
      <c r="E13">
        <v>1</v>
      </c>
      <c r="F13">
        <v>4</v>
      </c>
    </row>
    <row r="14" spans="1:13" x14ac:dyDescent="0.25">
      <c r="A14" s="77">
        <v>45763</v>
      </c>
      <c r="B14" t="s">
        <v>26</v>
      </c>
      <c r="C14" t="s">
        <v>292</v>
      </c>
      <c r="D14">
        <v>13.2</v>
      </c>
      <c r="E14">
        <v>1</v>
      </c>
      <c r="F14">
        <v>4</v>
      </c>
    </row>
    <row r="15" spans="1:13" x14ac:dyDescent="0.25">
      <c r="A15" s="77">
        <v>45764</v>
      </c>
      <c r="B15" t="s">
        <v>26</v>
      </c>
      <c r="C15" t="s">
        <v>289</v>
      </c>
      <c r="D15">
        <v>15.2</v>
      </c>
      <c r="E15">
        <v>1</v>
      </c>
      <c r="F15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B06E-BD9A-4838-9142-906D373782CA}">
  <dimension ref="A1:O649"/>
  <sheetViews>
    <sheetView workbookViewId="0">
      <selection sqref="A1:O649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63</v>
      </c>
      <c r="N1" t="s">
        <v>64</v>
      </c>
      <c r="O1" t="s">
        <v>255</v>
      </c>
    </row>
    <row r="2" spans="1:15" x14ac:dyDescent="0.25">
      <c r="A2">
        <v>3</v>
      </c>
      <c r="B2" s="77">
        <v>45721</v>
      </c>
      <c r="C2">
        <v>0</v>
      </c>
      <c r="D2" t="s">
        <v>48</v>
      </c>
      <c r="E2">
        <v>321</v>
      </c>
      <c r="F2" t="s">
        <v>303</v>
      </c>
      <c r="G2">
        <v>0</v>
      </c>
      <c r="H2" t="s">
        <v>303</v>
      </c>
      <c r="I2">
        <v>99</v>
      </c>
      <c r="J2">
        <v>1</v>
      </c>
      <c r="K2" t="s">
        <v>21</v>
      </c>
      <c r="L2">
        <v>0</v>
      </c>
      <c r="M2">
        <v>0</v>
      </c>
      <c r="N2" t="s">
        <v>227</v>
      </c>
      <c r="O2" t="s">
        <v>226</v>
      </c>
    </row>
    <row r="3" spans="1:15" x14ac:dyDescent="0.25">
      <c r="A3">
        <v>3</v>
      </c>
      <c r="B3" s="77">
        <v>45721</v>
      </c>
      <c r="C3">
        <v>0</v>
      </c>
      <c r="D3" t="s">
        <v>48</v>
      </c>
      <c r="E3">
        <v>346</v>
      </c>
      <c r="F3" t="s">
        <v>68</v>
      </c>
      <c r="G3">
        <v>0</v>
      </c>
      <c r="H3" t="s">
        <v>174</v>
      </c>
      <c r="I3">
        <v>87</v>
      </c>
      <c r="J3">
        <v>1</v>
      </c>
      <c r="K3" t="s">
        <v>21</v>
      </c>
      <c r="L3">
        <v>0</v>
      </c>
      <c r="M3">
        <v>0</v>
      </c>
      <c r="N3" t="s">
        <v>227</v>
      </c>
      <c r="O3" t="s">
        <v>226</v>
      </c>
    </row>
    <row r="4" spans="1:15" x14ac:dyDescent="0.25">
      <c r="A4">
        <v>0</v>
      </c>
      <c r="B4" s="77">
        <v>45483</v>
      </c>
      <c r="C4">
        <v>716587</v>
      </c>
      <c r="D4" t="s">
        <v>12</v>
      </c>
      <c r="E4" t="s">
        <v>70</v>
      </c>
      <c r="F4" t="s">
        <v>68</v>
      </c>
      <c r="G4" t="s">
        <v>69</v>
      </c>
      <c r="H4" t="s">
        <v>36</v>
      </c>
      <c r="I4">
        <v>97</v>
      </c>
      <c r="J4">
        <v>1</v>
      </c>
      <c r="K4" t="s">
        <v>21</v>
      </c>
      <c r="L4">
        <v>0</v>
      </c>
      <c r="M4">
        <v>0</v>
      </c>
      <c r="N4" t="s">
        <v>67</v>
      </c>
      <c r="O4">
        <v>0</v>
      </c>
    </row>
    <row r="5" spans="1:15" x14ac:dyDescent="0.25">
      <c r="A5">
        <v>3</v>
      </c>
      <c r="B5" s="77">
        <v>45721</v>
      </c>
      <c r="C5">
        <v>0</v>
      </c>
      <c r="D5" t="s">
        <v>48</v>
      </c>
      <c r="E5">
        <v>429</v>
      </c>
      <c r="F5" t="s">
        <v>68</v>
      </c>
      <c r="G5">
        <v>0</v>
      </c>
      <c r="H5" t="s">
        <v>36</v>
      </c>
      <c r="I5">
        <v>91</v>
      </c>
      <c r="J5">
        <v>1</v>
      </c>
      <c r="K5" t="s">
        <v>21</v>
      </c>
      <c r="L5">
        <v>0</v>
      </c>
      <c r="M5">
        <v>0</v>
      </c>
      <c r="N5" t="s">
        <v>227</v>
      </c>
      <c r="O5" t="s">
        <v>226</v>
      </c>
    </row>
    <row r="6" spans="1:15" x14ac:dyDescent="0.25">
      <c r="A6">
        <v>0</v>
      </c>
      <c r="B6" s="77">
        <v>45483</v>
      </c>
      <c r="C6">
        <v>716590</v>
      </c>
      <c r="D6" t="s">
        <v>12</v>
      </c>
      <c r="E6" t="s">
        <v>70</v>
      </c>
      <c r="F6" t="s">
        <v>68</v>
      </c>
      <c r="G6" t="s">
        <v>69</v>
      </c>
      <c r="H6" t="s">
        <v>36</v>
      </c>
      <c r="I6">
        <v>100</v>
      </c>
      <c r="J6">
        <v>1</v>
      </c>
      <c r="K6" t="s">
        <v>21</v>
      </c>
      <c r="L6">
        <v>0</v>
      </c>
      <c r="M6">
        <v>0</v>
      </c>
      <c r="N6" t="s">
        <v>67</v>
      </c>
      <c r="O6">
        <v>0</v>
      </c>
    </row>
    <row r="7" spans="1:15" x14ac:dyDescent="0.25">
      <c r="A7">
        <v>3</v>
      </c>
      <c r="B7" s="77">
        <v>45721</v>
      </c>
      <c r="C7">
        <v>0</v>
      </c>
      <c r="D7" t="s">
        <v>48</v>
      </c>
      <c r="E7">
        <v>432</v>
      </c>
      <c r="F7" t="s">
        <v>68</v>
      </c>
      <c r="G7">
        <v>0</v>
      </c>
      <c r="H7" t="s">
        <v>36</v>
      </c>
      <c r="I7">
        <v>96</v>
      </c>
      <c r="J7">
        <v>1</v>
      </c>
      <c r="K7" t="s">
        <v>21</v>
      </c>
      <c r="L7">
        <v>0</v>
      </c>
      <c r="M7">
        <v>0</v>
      </c>
      <c r="N7" t="s">
        <v>227</v>
      </c>
      <c r="O7" t="s">
        <v>226</v>
      </c>
    </row>
    <row r="8" spans="1:15" x14ac:dyDescent="0.25">
      <c r="A8">
        <v>3</v>
      </c>
      <c r="B8" s="77">
        <v>45721</v>
      </c>
      <c r="C8">
        <v>0</v>
      </c>
      <c r="D8" t="s">
        <v>48</v>
      </c>
      <c r="E8">
        <v>433</v>
      </c>
      <c r="F8" t="s">
        <v>13</v>
      </c>
      <c r="G8">
        <v>0</v>
      </c>
      <c r="H8" t="s">
        <v>36</v>
      </c>
      <c r="I8">
        <v>89</v>
      </c>
      <c r="J8">
        <v>1</v>
      </c>
      <c r="K8" t="s">
        <v>21</v>
      </c>
      <c r="L8">
        <v>0</v>
      </c>
      <c r="M8">
        <v>0</v>
      </c>
      <c r="N8" t="s">
        <v>227</v>
      </c>
      <c r="O8" t="s">
        <v>226</v>
      </c>
    </row>
    <row r="9" spans="1:15" x14ac:dyDescent="0.25">
      <c r="A9">
        <v>3</v>
      </c>
      <c r="B9" s="77">
        <v>45721</v>
      </c>
      <c r="C9">
        <v>0</v>
      </c>
      <c r="D9" t="s">
        <v>48</v>
      </c>
      <c r="E9">
        <v>535</v>
      </c>
      <c r="F9" t="s">
        <v>13</v>
      </c>
      <c r="G9">
        <v>0</v>
      </c>
      <c r="H9" t="s">
        <v>36</v>
      </c>
      <c r="I9">
        <v>105</v>
      </c>
      <c r="J9">
        <v>1</v>
      </c>
      <c r="K9" t="s">
        <v>21</v>
      </c>
      <c r="L9">
        <v>0</v>
      </c>
      <c r="M9">
        <v>0</v>
      </c>
      <c r="N9" t="s">
        <v>227</v>
      </c>
      <c r="O9" t="s">
        <v>226</v>
      </c>
    </row>
    <row r="10" spans="1:15" x14ac:dyDescent="0.25">
      <c r="A10">
        <v>2</v>
      </c>
      <c r="B10" s="77">
        <v>45699</v>
      </c>
      <c r="C10">
        <v>0</v>
      </c>
      <c r="D10" t="s">
        <v>48</v>
      </c>
      <c r="E10">
        <v>108</v>
      </c>
      <c r="F10" t="s">
        <v>303</v>
      </c>
      <c r="G10">
        <v>0</v>
      </c>
      <c r="H10" t="s">
        <v>303</v>
      </c>
      <c r="I10">
        <v>103</v>
      </c>
      <c r="J10">
        <v>1</v>
      </c>
      <c r="K10" t="s">
        <v>21</v>
      </c>
      <c r="L10">
        <v>0</v>
      </c>
      <c r="M10">
        <v>0</v>
      </c>
      <c r="N10" t="s">
        <v>227</v>
      </c>
      <c r="O10" t="s">
        <v>226</v>
      </c>
    </row>
    <row r="11" spans="1:15" x14ac:dyDescent="0.25">
      <c r="A11">
        <v>2</v>
      </c>
      <c r="B11" s="77">
        <v>45698</v>
      </c>
      <c r="C11">
        <v>0</v>
      </c>
      <c r="D11" t="s">
        <v>48</v>
      </c>
      <c r="E11">
        <v>214</v>
      </c>
      <c r="F11" t="s">
        <v>303</v>
      </c>
      <c r="G11">
        <v>0</v>
      </c>
      <c r="H11" t="s">
        <v>303</v>
      </c>
      <c r="I11">
        <v>110</v>
      </c>
      <c r="J11">
        <v>1</v>
      </c>
      <c r="K11" t="s">
        <v>21</v>
      </c>
      <c r="L11">
        <v>0</v>
      </c>
      <c r="M11">
        <v>0</v>
      </c>
      <c r="N11" t="s">
        <v>227</v>
      </c>
      <c r="O11" t="s">
        <v>226</v>
      </c>
    </row>
    <row r="12" spans="1:15" x14ac:dyDescent="0.25">
      <c r="A12">
        <v>2</v>
      </c>
      <c r="B12" s="77">
        <v>45694</v>
      </c>
      <c r="C12">
        <v>0</v>
      </c>
      <c r="D12" t="s">
        <v>48</v>
      </c>
      <c r="E12">
        <v>318</v>
      </c>
      <c r="F12" t="s">
        <v>303</v>
      </c>
      <c r="G12">
        <v>0</v>
      </c>
      <c r="H12" t="s">
        <v>303</v>
      </c>
      <c r="I12">
        <v>110</v>
      </c>
      <c r="J12">
        <v>1</v>
      </c>
      <c r="K12" t="s">
        <v>21</v>
      </c>
      <c r="L12">
        <v>0</v>
      </c>
      <c r="M12">
        <v>0</v>
      </c>
      <c r="N12" t="s">
        <v>227</v>
      </c>
      <c r="O12" t="s">
        <v>226</v>
      </c>
    </row>
    <row r="13" spans="1:15" x14ac:dyDescent="0.25">
      <c r="A13">
        <v>2</v>
      </c>
      <c r="B13" s="77">
        <v>45694</v>
      </c>
      <c r="C13">
        <v>0</v>
      </c>
      <c r="D13" t="s">
        <v>48</v>
      </c>
      <c r="E13">
        <v>323</v>
      </c>
      <c r="F13" t="s">
        <v>303</v>
      </c>
      <c r="G13">
        <v>0</v>
      </c>
      <c r="H13" t="s">
        <v>303</v>
      </c>
      <c r="I13">
        <v>102</v>
      </c>
      <c r="J13">
        <v>1</v>
      </c>
      <c r="K13" t="s">
        <v>21</v>
      </c>
      <c r="L13">
        <v>0</v>
      </c>
      <c r="M13">
        <v>0</v>
      </c>
      <c r="N13" t="s">
        <v>227</v>
      </c>
      <c r="O13" t="s">
        <v>226</v>
      </c>
    </row>
    <row r="14" spans="1:15" x14ac:dyDescent="0.25">
      <c r="A14">
        <v>2</v>
      </c>
      <c r="B14" s="77">
        <v>45694</v>
      </c>
      <c r="C14">
        <v>0</v>
      </c>
      <c r="D14" t="s">
        <v>48</v>
      </c>
      <c r="E14">
        <v>346</v>
      </c>
      <c r="F14" t="s">
        <v>68</v>
      </c>
      <c r="G14">
        <v>0</v>
      </c>
      <c r="H14" t="s">
        <v>174</v>
      </c>
      <c r="I14">
        <v>86</v>
      </c>
      <c r="J14">
        <v>1</v>
      </c>
      <c r="K14" t="s">
        <v>21</v>
      </c>
      <c r="L14">
        <v>0</v>
      </c>
      <c r="M14">
        <v>0</v>
      </c>
      <c r="N14" t="s">
        <v>227</v>
      </c>
      <c r="O14" t="s">
        <v>226</v>
      </c>
    </row>
    <row r="15" spans="1:15" x14ac:dyDescent="0.25">
      <c r="A15">
        <v>2</v>
      </c>
      <c r="B15" s="77">
        <v>45694</v>
      </c>
      <c r="C15">
        <v>0</v>
      </c>
      <c r="D15" t="s">
        <v>48</v>
      </c>
      <c r="E15">
        <v>346</v>
      </c>
      <c r="F15" t="s">
        <v>68</v>
      </c>
      <c r="G15">
        <v>0</v>
      </c>
      <c r="H15" t="s">
        <v>174</v>
      </c>
      <c r="I15">
        <v>110</v>
      </c>
      <c r="J15">
        <v>1</v>
      </c>
      <c r="K15" t="s">
        <v>21</v>
      </c>
      <c r="L15">
        <v>0</v>
      </c>
      <c r="M15">
        <v>0</v>
      </c>
      <c r="N15" t="s">
        <v>227</v>
      </c>
      <c r="O15" t="s">
        <v>226</v>
      </c>
    </row>
    <row r="16" spans="1:15" x14ac:dyDescent="0.25">
      <c r="A16">
        <v>2</v>
      </c>
      <c r="B16" s="77">
        <v>45694</v>
      </c>
      <c r="C16">
        <v>0</v>
      </c>
      <c r="D16" t="s">
        <v>48</v>
      </c>
      <c r="E16">
        <v>346</v>
      </c>
      <c r="F16" t="s">
        <v>68</v>
      </c>
      <c r="G16">
        <v>0</v>
      </c>
      <c r="H16" t="s">
        <v>174</v>
      </c>
      <c r="I16">
        <v>111</v>
      </c>
      <c r="J16">
        <v>1</v>
      </c>
      <c r="K16" t="s">
        <v>21</v>
      </c>
      <c r="L16">
        <v>0</v>
      </c>
      <c r="M16">
        <v>0</v>
      </c>
      <c r="N16" t="s">
        <v>227</v>
      </c>
      <c r="O16" t="s">
        <v>226</v>
      </c>
    </row>
    <row r="17" spans="1:15" x14ac:dyDescent="0.25">
      <c r="A17">
        <v>2</v>
      </c>
      <c r="B17" s="77">
        <v>45694</v>
      </c>
      <c r="C17">
        <v>0</v>
      </c>
      <c r="D17" t="s">
        <v>48</v>
      </c>
      <c r="E17">
        <v>346</v>
      </c>
      <c r="F17" t="s">
        <v>68</v>
      </c>
      <c r="G17">
        <v>0</v>
      </c>
      <c r="H17" t="s">
        <v>174</v>
      </c>
      <c r="I17">
        <v>112</v>
      </c>
      <c r="J17">
        <v>1</v>
      </c>
      <c r="K17" t="s">
        <v>21</v>
      </c>
      <c r="L17">
        <v>0</v>
      </c>
      <c r="M17">
        <v>0</v>
      </c>
      <c r="N17" t="s">
        <v>227</v>
      </c>
      <c r="O17" t="s">
        <v>226</v>
      </c>
    </row>
    <row r="18" spans="1:15" x14ac:dyDescent="0.25">
      <c r="A18">
        <v>2</v>
      </c>
      <c r="B18" s="77">
        <v>45693</v>
      </c>
      <c r="C18">
        <v>0</v>
      </c>
      <c r="D18" t="s">
        <v>48</v>
      </c>
      <c r="E18">
        <v>428</v>
      </c>
      <c r="F18" t="s">
        <v>68</v>
      </c>
      <c r="G18">
        <v>0</v>
      </c>
      <c r="H18" t="s">
        <v>36</v>
      </c>
      <c r="I18">
        <v>86</v>
      </c>
      <c r="J18">
        <v>1</v>
      </c>
      <c r="K18" t="s">
        <v>21</v>
      </c>
      <c r="L18">
        <v>0</v>
      </c>
      <c r="M18">
        <v>0</v>
      </c>
      <c r="N18" t="s">
        <v>227</v>
      </c>
      <c r="O18" t="s">
        <v>226</v>
      </c>
    </row>
    <row r="19" spans="1:15" x14ac:dyDescent="0.25">
      <c r="A19">
        <v>2</v>
      </c>
      <c r="B19" s="77">
        <v>45693</v>
      </c>
      <c r="C19">
        <v>0</v>
      </c>
      <c r="D19" t="s">
        <v>48</v>
      </c>
      <c r="E19">
        <v>429</v>
      </c>
      <c r="F19" t="s">
        <v>68</v>
      </c>
      <c r="G19">
        <v>0</v>
      </c>
      <c r="H19" t="s">
        <v>36</v>
      </c>
      <c r="I19">
        <v>86</v>
      </c>
      <c r="J19">
        <v>1</v>
      </c>
      <c r="K19" t="s">
        <v>21</v>
      </c>
      <c r="L19">
        <v>0</v>
      </c>
      <c r="M19">
        <v>0</v>
      </c>
      <c r="N19" t="s">
        <v>227</v>
      </c>
      <c r="O19" t="s">
        <v>226</v>
      </c>
    </row>
    <row r="20" spans="1:15" x14ac:dyDescent="0.25">
      <c r="A20">
        <v>2</v>
      </c>
      <c r="B20" s="77">
        <v>45693</v>
      </c>
      <c r="C20">
        <v>0</v>
      </c>
      <c r="D20" t="s">
        <v>48</v>
      </c>
      <c r="E20">
        <v>429</v>
      </c>
      <c r="F20" t="s">
        <v>68</v>
      </c>
      <c r="G20">
        <v>0</v>
      </c>
      <c r="H20" t="s">
        <v>36</v>
      </c>
      <c r="I20">
        <v>87</v>
      </c>
      <c r="J20">
        <v>1</v>
      </c>
      <c r="K20" t="s">
        <v>21</v>
      </c>
      <c r="L20">
        <v>0</v>
      </c>
      <c r="M20">
        <v>0</v>
      </c>
      <c r="N20" t="s">
        <v>227</v>
      </c>
      <c r="O20" t="s">
        <v>226</v>
      </c>
    </row>
    <row r="21" spans="1:15" x14ac:dyDescent="0.25">
      <c r="A21">
        <v>2</v>
      </c>
      <c r="B21" s="77">
        <v>45693</v>
      </c>
      <c r="C21">
        <v>0</v>
      </c>
      <c r="D21" t="s">
        <v>48</v>
      </c>
      <c r="E21">
        <v>429</v>
      </c>
      <c r="F21" t="s">
        <v>68</v>
      </c>
      <c r="G21">
        <v>0</v>
      </c>
      <c r="H21" t="s">
        <v>36</v>
      </c>
      <c r="I21">
        <v>90</v>
      </c>
      <c r="J21">
        <v>1</v>
      </c>
      <c r="K21" t="s">
        <v>21</v>
      </c>
      <c r="L21">
        <v>0</v>
      </c>
      <c r="M21">
        <v>0</v>
      </c>
      <c r="N21" t="s">
        <v>227</v>
      </c>
      <c r="O21" t="s">
        <v>226</v>
      </c>
    </row>
    <row r="22" spans="1:15" x14ac:dyDescent="0.25">
      <c r="A22">
        <v>2</v>
      </c>
      <c r="B22" s="77">
        <v>45693</v>
      </c>
      <c r="C22">
        <v>0</v>
      </c>
      <c r="D22" t="s">
        <v>48</v>
      </c>
      <c r="E22">
        <v>429</v>
      </c>
      <c r="F22" t="s">
        <v>68</v>
      </c>
      <c r="G22">
        <v>0</v>
      </c>
      <c r="H22" t="s">
        <v>36</v>
      </c>
      <c r="I22">
        <v>101</v>
      </c>
      <c r="J22">
        <v>1</v>
      </c>
      <c r="K22" t="s">
        <v>21</v>
      </c>
      <c r="L22">
        <v>0</v>
      </c>
      <c r="M22">
        <v>0</v>
      </c>
      <c r="N22" t="s">
        <v>227</v>
      </c>
      <c r="O22" t="s">
        <v>226</v>
      </c>
    </row>
    <row r="23" spans="1:15" x14ac:dyDescent="0.25">
      <c r="A23">
        <v>2</v>
      </c>
      <c r="B23" s="77">
        <v>45693</v>
      </c>
      <c r="C23">
        <v>0</v>
      </c>
      <c r="D23" t="s">
        <v>48</v>
      </c>
      <c r="E23">
        <v>535</v>
      </c>
      <c r="F23" t="s">
        <v>13</v>
      </c>
      <c r="G23">
        <v>0</v>
      </c>
      <c r="H23" t="s">
        <v>36</v>
      </c>
      <c r="I23">
        <v>87</v>
      </c>
      <c r="J23">
        <v>1</v>
      </c>
      <c r="K23" t="s">
        <v>21</v>
      </c>
      <c r="L23">
        <v>0</v>
      </c>
      <c r="M23">
        <v>0</v>
      </c>
      <c r="N23" t="s">
        <v>227</v>
      </c>
      <c r="O23" t="s">
        <v>226</v>
      </c>
    </row>
    <row r="24" spans="1:15" x14ac:dyDescent="0.25">
      <c r="A24" t="s">
        <v>244</v>
      </c>
      <c r="B24" s="80">
        <v>0</v>
      </c>
      <c r="C24">
        <v>0</v>
      </c>
      <c r="D24" t="s">
        <v>241</v>
      </c>
      <c r="E24">
        <v>812</v>
      </c>
      <c r="F24" t="s">
        <v>25</v>
      </c>
      <c r="G24">
        <v>0</v>
      </c>
      <c r="H24" t="s">
        <v>35</v>
      </c>
      <c r="I24">
        <v>101</v>
      </c>
      <c r="J24">
        <v>1</v>
      </c>
      <c r="K24" t="s">
        <v>21</v>
      </c>
      <c r="L24">
        <v>0</v>
      </c>
      <c r="M24">
        <v>0</v>
      </c>
      <c r="N24" t="s">
        <v>227</v>
      </c>
      <c r="O24" t="s">
        <v>240</v>
      </c>
    </row>
    <row r="25" spans="1:15" x14ac:dyDescent="0.25">
      <c r="A25" t="s">
        <v>244</v>
      </c>
      <c r="B25" s="80">
        <v>0</v>
      </c>
      <c r="C25">
        <v>0</v>
      </c>
      <c r="D25" t="s">
        <v>241</v>
      </c>
      <c r="E25">
        <v>808</v>
      </c>
      <c r="F25" t="s">
        <v>13</v>
      </c>
      <c r="G25">
        <v>0</v>
      </c>
      <c r="H25" t="s">
        <v>35</v>
      </c>
      <c r="I25">
        <v>113</v>
      </c>
      <c r="J25">
        <v>1</v>
      </c>
      <c r="K25" t="s">
        <v>21</v>
      </c>
      <c r="L25">
        <v>0</v>
      </c>
      <c r="M25">
        <v>0</v>
      </c>
      <c r="N25" t="s">
        <v>227</v>
      </c>
      <c r="O25" t="s">
        <v>240</v>
      </c>
    </row>
    <row r="26" spans="1:15" x14ac:dyDescent="0.25">
      <c r="A26" t="s">
        <v>244</v>
      </c>
      <c r="B26" s="80">
        <v>0</v>
      </c>
      <c r="C26">
        <v>0</v>
      </c>
      <c r="D26" t="s">
        <v>241</v>
      </c>
      <c r="E26">
        <v>701</v>
      </c>
      <c r="F26" t="s">
        <v>13</v>
      </c>
      <c r="G26">
        <v>0</v>
      </c>
      <c r="H26" t="s">
        <v>22</v>
      </c>
      <c r="I26">
        <v>110</v>
      </c>
      <c r="J26">
        <v>1</v>
      </c>
      <c r="K26" t="s">
        <v>21</v>
      </c>
      <c r="L26">
        <v>0</v>
      </c>
      <c r="M26">
        <v>0</v>
      </c>
      <c r="N26" t="s">
        <v>227</v>
      </c>
      <c r="O26" t="s">
        <v>240</v>
      </c>
    </row>
    <row r="27" spans="1:15" x14ac:dyDescent="0.25">
      <c r="A27" t="s">
        <v>244</v>
      </c>
      <c r="B27" s="80">
        <v>0</v>
      </c>
      <c r="C27">
        <v>0</v>
      </c>
      <c r="D27" t="s">
        <v>241</v>
      </c>
      <c r="E27">
        <v>517</v>
      </c>
      <c r="F27" t="s">
        <v>13</v>
      </c>
      <c r="G27">
        <v>0</v>
      </c>
      <c r="H27" t="s">
        <v>36</v>
      </c>
      <c r="I27">
        <v>118</v>
      </c>
      <c r="J27">
        <v>1</v>
      </c>
      <c r="K27" t="s">
        <v>21</v>
      </c>
      <c r="L27">
        <v>0</v>
      </c>
      <c r="M27">
        <v>0</v>
      </c>
      <c r="N27" t="s">
        <v>227</v>
      </c>
      <c r="O27" t="s">
        <v>240</v>
      </c>
    </row>
    <row r="28" spans="1:15" x14ac:dyDescent="0.25">
      <c r="A28" t="s">
        <v>244</v>
      </c>
      <c r="B28" s="80">
        <v>0</v>
      </c>
      <c r="C28">
        <v>0</v>
      </c>
      <c r="D28" t="s">
        <v>241</v>
      </c>
      <c r="E28">
        <v>517</v>
      </c>
      <c r="F28" t="s">
        <v>13</v>
      </c>
      <c r="G28">
        <v>0</v>
      </c>
      <c r="H28" t="s">
        <v>36</v>
      </c>
      <c r="I28">
        <v>114</v>
      </c>
      <c r="J28">
        <v>1</v>
      </c>
      <c r="K28" t="s">
        <v>21</v>
      </c>
      <c r="L28">
        <v>0</v>
      </c>
      <c r="M28">
        <v>0</v>
      </c>
      <c r="N28" t="s">
        <v>227</v>
      </c>
      <c r="O28" t="s">
        <v>240</v>
      </c>
    </row>
    <row r="29" spans="1:15" x14ac:dyDescent="0.25">
      <c r="A29" t="s">
        <v>244</v>
      </c>
      <c r="B29" s="80">
        <v>0</v>
      </c>
      <c r="C29">
        <v>0</v>
      </c>
      <c r="D29" t="s">
        <v>241</v>
      </c>
      <c r="E29">
        <v>511</v>
      </c>
      <c r="F29" t="s">
        <v>13</v>
      </c>
      <c r="G29">
        <v>0</v>
      </c>
      <c r="H29" t="s">
        <v>36</v>
      </c>
      <c r="I29">
        <v>112</v>
      </c>
      <c r="J29">
        <v>1</v>
      </c>
      <c r="K29" t="s">
        <v>21</v>
      </c>
      <c r="L29">
        <v>0</v>
      </c>
      <c r="M29">
        <v>0</v>
      </c>
      <c r="N29" t="s">
        <v>227</v>
      </c>
      <c r="O29" t="s">
        <v>240</v>
      </c>
    </row>
    <row r="30" spans="1:15" x14ac:dyDescent="0.25">
      <c r="A30" t="s">
        <v>244</v>
      </c>
      <c r="B30" s="80">
        <v>0</v>
      </c>
      <c r="C30">
        <v>0</v>
      </c>
      <c r="D30" t="s">
        <v>241</v>
      </c>
      <c r="E30">
        <v>507</v>
      </c>
      <c r="F30" t="s">
        <v>13</v>
      </c>
      <c r="G30">
        <v>0</v>
      </c>
      <c r="H30" t="s">
        <v>36</v>
      </c>
      <c r="I30">
        <v>113</v>
      </c>
      <c r="J30">
        <v>1</v>
      </c>
      <c r="K30" t="s">
        <v>21</v>
      </c>
      <c r="L30">
        <v>0</v>
      </c>
      <c r="M30">
        <v>0</v>
      </c>
      <c r="N30" t="s">
        <v>227</v>
      </c>
      <c r="O30" t="s">
        <v>240</v>
      </c>
    </row>
    <row r="31" spans="1:15" x14ac:dyDescent="0.25">
      <c r="A31" t="s">
        <v>244</v>
      </c>
      <c r="B31" s="80">
        <v>0</v>
      </c>
      <c r="C31">
        <v>0</v>
      </c>
      <c r="D31" t="s">
        <v>241</v>
      </c>
      <c r="E31">
        <v>505</v>
      </c>
      <c r="F31" t="s">
        <v>13</v>
      </c>
      <c r="G31">
        <v>0</v>
      </c>
      <c r="H31" t="s">
        <v>36</v>
      </c>
      <c r="I31">
        <v>117</v>
      </c>
      <c r="J31">
        <v>1</v>
      </c>
      <c r="K31" t="s">
        <v>21</v>
      </c>
      <c r="L31">
        <v>0</v>
      </c>
      <c r="M31">
        <v>0</v>
      </c>
      <c r="N31" t="s">
        <v>227</v>
      </c>
      <c r="O31" t="s">
        <v>240</v>
      </c>
    </row>
    <row r="32" spans="1:15" x14ac:dyDescent="0.25">
      <c r="A32" t="s">
        <v>244</v>
      </c>
      <c r="B32" s="80">
        <v>0</v>
      </c>
      <c r="C32">
        <v>0</v>
      </c>
      <c r="D32" t="s">
        <v>241</v>
      </c>
      <c r="E32">
        <v>505</v>
      </c>
      <c r="F32" t="s">
        <v>13</v>
      </c>
      <c r="G32">
        <v>0</v>
      </c>
      <c r="H32" t="s">
        <v>36</v>
      </c>
      <c r="I32">
        <v>113</v>
      </c>
      <c r="J32">
        <v>1</v>
      </c>
      <c r="K32" t="s">
        <v>21</v>
      </c>
      <c r="L32">
        <v>0</v>
      </c>
      <c r="M32">
        <v>0</v>
      </c>
      <c r="N32" t="s">
        <v>227</v>
      </c>
      <c r="O32" t="s">
        <v>240</v>
      </c>
    </row>
    <row r="33" spans="1:15" x14ac:dyDescent="0.25">
      <c r="A33" t="s">
        <v>244</v>
      </c>
      <c r="B33" s="80">
        <v>0</v>
      </c>
      <c r="C33">
        <v>0</v>
      </c>
      <c r="D33" t="s">
        <v>241</v>
      </c>
      <c r="E33">
        <v>503</v>
      </c>
      <c r="F33" t="s">
        <v>13</v>
      </c>
      <c r="G33">
        <v>0</v>
      </c>
      <c r="H33" t="s">
        <v>36</v>
      </c>
      <c r="I33">
        <v>118</v>
      </c>
      <c r="J33">
        <v>1</v>
      </c>
      <c r="K33" t="s">
        <v>21</v>
      </c>
      <c r="L33">
        <v>0</v>
      </c>
      <c r="M33">
        <v>0</v>
      </c>
      <c r="N33" t="s">
        <v>227</v>
      </c>
      <c r="O33" t="s">
        <v>240</v>
      </c>
    </row>
    <row r="34" spans="1:15" x14ac:dyDescent="0.25">
      <c r="A34" t="s">
        <v>244</v>
      </c>
      <c r="B34" s="80">
        <v>0</v>
      </c>
      <c r="C34">
        <v>0</v>
      </c>
      <c r="D34" t="s">
        <v>241</v>
      </c>
      <c r="E34">
        <v>503</v>
      </c>
      <c r="F34" t="s">
        <v>13</v>
      </c>
      <c r="G34">
        <v>0</v>
      </c>
      <c r="H34" t="s">
        <v>36</v>
      </c>
      <c r="I34">
        <v>112</v>
      </c>
      <c r="J34">
        <v>1</v>
      </c>
      <c r="K34" t="s">
        <v>21</v>
      </c>
      <c r="L34">
        <v>0</v>
      </c>
      <c r="M34">
        <v>0</v>
      </c>
      <c r="N34" t="s">
        <v>227</v>
      </c>
      <c r="O34" t="s">
        <v>240</v>
      </c>
    </row>
    <row r="35" spans="1:15" x14ac:dyDescent="0.25">
      <c r="A35">
        <v>0</v>
      </c>
      <c r="B35" s="77">
        <v>45573</v>
      </c>
      <c r="C35">
        <v>720282</v>
      </c>
      <c r="D35" t="s">
        <v>12</v>
      </c>
      <c r="E35" t="s">
        <v>85</v>
      </c>
      <c r="F35" t="s">
        <v>13</v>
      </c>
      <c r="G35" t="s">
        <v>14</v>
      </c>
      <c r="H35" t="s">
        <v>14</v>
      </c>
      <c r="I35">
        <v>96</v>
      </c>
      <c r="J35">
        <v>1</v>
      </c>
      <c r="K35" t="s">
        <v>21</v>
      </c>
      <c r="L35">
        <v>0</v>
      </c>
      <c r="M35">
        <v>0</v>
      </c>
      <c r="N35" t="s">
        <v>67</v>
      </c>
      <c r="O35">
        <v>0</v>
      </c>
    </row>
    <row r="36" spans="1:15" x14ac:dyDescent="0.25">
      <c r="A36">
        <v>0</v>
      </c>
      <c r="B36" s="77">
        <v>45581</v>
      </c>
      <c r="C36">
        <v>720668</v>
      </c>
      <c r="D36" t="s">
        <v>12</v>
      </c>
      <c r="E36" t="s">
        <v>86</v>
      </c>
      <c r="F36" t="s">
        <v>13</v>
      </c>
      <c r="G36" t="s">
        <v>65</v>
      </c>
      <c r="H36" t="s">
        <v>14</v>
      </c>
      <c r="I36">
        <v>100</v>
      </c>
      <c r="J36">
        <v>1</v>
      </c>
      <c r="K36" t="s">
        <v>21</v>
      </c>
      <c r="L36">
        <v>0</v>
      </c>
      <c r="M36">
        <v>0</v>
      </c>
      <c r="N36" t="s">
        <v>67</v>
      </c>
      <c r="O36">
        <v>0</v>
      </c>
    </row>
    <row r="37" spans="1:15" x14ac:dyDescent="0.25">
      <c r="A37" t="s">
        <v>244</v>
      </c>
      <c r="B37" s="80">
        <v>0</v>
      </c>
      <c r="C37">
        <v>0</v>
      </c>
      <c r="D37" t="s">
        <v>241</v>
      </c>
      <c r="E37">
        <v>416</v>
      </c>
      <c r="F37" t="s">
        <v>68</v>
      </c>
      <c r="G37">
        <v>0</v>
      </c>
      <c r="H37" t="s">
        <v>36</v>
      </c>
      <c r="I37">
        <v>110</v>
      </c>
      <c r="J37">
        <v>1</v>
      </c>
      <c r="K37" t="s">
        <v>21</v>
      </c>
      <c r="L37">
        <v>0</v>
      </c>
      <c r="M37">
        <v>0</v>
      </c>
      <c r="N37" t="s">
        <v>227</v>
      </c>
      <c r="O37" t="s">
        <v>240</v>
      </c>
    </row>
    <row r="38" spans="1:15" x14ac:dyDescent="0.25">
      <c r="A38" t="s">
        <v>244</v>
      </c>
      <c r="B38" s="80">
        <v>0</v>
      </c>
      <c r="C38">
        <v>0</v>
      </c>
      <c r="D38" t="s">
        <v>241</v>
      </c>
      <c r="E38">
        <v>414</v>
      </c>
      <c r="F38" t="s">
        <v>68</v>
      </c>
      <c r="G38">
        <v>0</v>
      </c>
      <c r="H38" t="s">
        <v>36</v>
      </c>
      <c r="I38">
        <v>110</v>
      </c>
      <c r="J38">
        <v>1</v>
      </c>
      <c r="K38" t="s">
        <v>21</v>
      </c>
      <c r="L38">
        <v>0</v>
      </c>
      <c r="M38">
        <v>0</v>
      </c>
      <c r="N38" t="s">
        <v>227</v>
      </c>
      <c r="O38" t="s">
        <v>240</v>
      </c>
    </row>
    <row r="39" spans="1:15" x14ac:dyDescent="0.25">
      <c r="A39">
        <v>0</v>
      </c>
      <c r="B39" s="77">
        <v>45587</v>
      </c>
      <c r="C39">
        <v>720959</v>
      </c>
      <c r="D39" t="s">
        <v>12</v>
      </c>
      <c r="E39" t="s">
        <v>88</v>
      </c>
      <c r="F39" t="s">
        <v>13</v>
      </c>
      <c r="G39" t="s">
        <v>65</v>
      </c>
      <c r="H39" t="s">
        <v>14</v>
      </c>
      <c r="I39">
        <v>98</v>
      </c>
      <c r="J39">
        <v>1</v>
      </c>
      <c r="K39" t="s">
        <v>21</v>
      </c>
      <c r="L39">
        <v>0</v>
      </c>
      <c r="M39">
        <v>0</v>
      </c>
      <c r="N39" t="s">
        <v>67</v>
      </c>
      <c r="O39">
        <v>0</v>
      </c>
    </row>
    <row r="40" spans="1:15" x14ac:dyDescent="0.25">
      <c r="A40" t="s">
        <v>244</v>
      </c>
      <c r="B40" s="80">
        <v>0</v>
      </c>
      <c r="C40">
        <v>0</v>
      </c>
      <c r="D40" t="s">
        <v>241</v>
      </c>
      <c r="E40">
        <v>413</v>
      </c>
      <c r="F40" t="s">
        <v>68</v>
      </c>
      <c r="G40">
        <v>0</v>
      </c>
      <c r="H40" t="s">
        <v>36</v>
      </c>
      <c r="I40">
        <v>117</v>
      </c>
      <c r="J40">
        <v>1</v>
      </c>
      <c r="K40" t="s">
        <v>21</v>
      </c>
      <c r="L40">
        <v>0</v>
      </c>
      <c r="M40">
        <v>0</v>
      </c>
      <c r="N40" t="s">
        <v>227</v>
      </c>
      <c r="O40" t="s">
        <v>240</v>
      </c>
    </row>
    <row r="41" spans="1:15" x14ac:dyDescent="0.25">
      <c r="A41" t="s">
        <v>244</v>
      </c>
      <c r="B41" s="80">
        <v>0</v>
      </c>
      <c r="C41">
        <v>0</v>
      </c>
      <c r="D41" t="s">
        <v>241</v>
      </c>
      <c r="E41">
        <v>410</v>
      </c>
      <c r="F41" t="s">
        <v>68</v>
      </c>
      <c r="G41">
        <v>0</v>
      </c>
      <c r="H41" t="s">
        <v>36</v>
      </c>
      <c r="I41">
        <v>113</v>
      </c>
      <c r="J41">
        <v>1</v>
      </c>
      <c r="K41" t="s">
        <v>21</v>
      </c>
      <c r="L41">
        <v>0</v>
      </c>
      <c r="M41">
        <v>0</v>
      </c>
      <c r="N41" t="s">
        <v>227</v>
      </c>
      <c r="O41" t="s">
        <v>240</v>
      </c>
    </row>
    <row r="42" spans="1:15" x14ac:dyDescent="0.25">
      <c r="A42">
        <v>0</v>
      </c>
      <c r="B42" s="77">
        <v>45594</v>
      </c>
      <c r="C42">
        <v>721297</v>
      </c>
      <c r="D42" t="s">
        <v>12</v>
      </c>
      <c r="E42" t="s">
        <v>90</v>
      </c>
      <c r="F42" t="s">
        <v>13</v>
      </c>
      <c r="G42" t="s">
        <v>14</v>
      </c>
      <c r="H42" t="s">
        <v>14</v>
      </c>
      <c r="I42">
        <v>97</v>
      </c>
      <c r="J42">
        <v>1</v>
      </c>
      <c r="K42" t="s">
        <v>21</v>
      </c>
      <c r="L42">
        <v>0</v>
      </c>
      <c r="M42">
        <v>0</v>
      </c>
      <c r="N42" t="s">
        <v>67</v>
      </c>
      <c r="O42">
        <v>0</v>
      </c>
    </row>
    <row r="43" spans="1:15" x14ac:dyDescent="0.25">
      <c r="A43" t="s">
        <v>244</v>
      </c>
      <c r="B43" s="80">
        <v>0</v>
      </c>
      <c r="C43">
        <v>0</v>
      </c>
      <c r="D43" t="s">
        <v>241</v>
      </c>
      <c r="E43">
        <v>410</v>
      </c>
      <c r="F43" t="s">
        <v>68</v>
      </c>
      <c r="G43">
        <v>0</v>
      </c>
      <c r="H43" t="s">
        <v>36</v>
      </c>
      <c r="I43">
        <v>105</v>
      </c>
      <c r="J43">
        <v>1</v>
      </c>
      <c r="K43" t="s">
        <v>21</v>
      </c>
      <c r="L43">
        <v>0</v>
      </c>
      <c r="M43">
        <v>0</v>
      </c>
      <c r="N43" t="s">
        <v>227</v>
      </c>
      <c r="O43" t="s">
        <v>240</v>
      </c>
    </row>
    <row r="44" spans="1:15" x14ac:dyDescent="0.25">
      <c r="A44" t="s">
        <v>244</v>
      </c>
      <c r="B44" s="80">
        <v>0</v>
      </c>
      <c r="C44">
        <v>0</v>
      </c>
      <c r="D44" t="s">
        <v>241</v>
      </c>
      <c r="E44">
        <v>410</v>
      </c>
      <c r="F44" t="s">
        <v>68</v>
      </c>
      <c r="G44">
        <v>0</v>
      </c>
      <c r="H44" t="s">
        <v>36</v>
      </c>
      <c r="I44">
        <v>100</v>
      </c>
      <c r="J44">
        <v>1</v>
      </c>
      <c r="K44" t="s">
        <v>21</v>
      </c>
      <c r="L44">
        <v>0</v>
      </c>
      <c r="M44">
        <v>0</v>
      </c>
      <c r="N44" t="s">
        <v>227</v>
      </c>
      <c r="O44" t="s">
        <v>240</v>
      </c>
    </row>
    <row r="45" spans="1:15" x14ac:dyDescent="0.25">
      <c r="A45" t="s">
        <v>244</v>
      </c>
      <c r="B45" s="80">
        <v>0</v>
      </c>
      <c r="C45">
        <v>0</v>
      </c>
      <c r="D45" t="s">
        <v>241</v>
      </c>
      <c r="E45">
        <v>410</v>
      </c>
      <c r="F45" t="s">
        <v>68</v>
      </c>
      <c r="G45">
        <v>0</v>
      </c>
      <c r="H45" t="s">
        <v>36</v>
      </c>
      <c r="I45">
        <v>98</v>
      </c>
      <c r="J45">
        <v>1</v>
      </c>
      <c r="K45" t="s">
        <v>21</v>
      </c>
      <c r="L45">
        <v>0</v>
      </c>
      <c r="M45">
        <v>0</v>
      </c>
      <c r="N45" t="s">
        <v>227</v>
      </c>
      <c r="O45" t="s">
        <v>240</v>
      </c>
    </row>
    <row r="46" spans="1:15" x14ac:dyDescent="0.25">
      <c r="A46">
        <v>0</v>
      </c>
      <c r="B46" s="77">
        <v>45594</v>
      </c>
      <c r="C46">
        <v>721346</v>
      </c>
      <c r="D46" t="s">
        <v>12</v>
      </c>
      <c r="E46" t="s">
        <v>91</v>
      </c>
      <c r="F46" t="s">
        <v>13</v>
      </c>
      <c r="G46" t="s">
        <v>14</v>
      </c>
      <c r="H46" t="s">
        <v>14</v>
      </c>
      <c r="I46">
        <v>94</v>
      </c>
      <c r="J46">
        <v>1</v>
      </c>
      <c r="K46" t="s">
        <v>21</v>
      </c>
      <c r="L46">
        <v>0</v>
      </c>
      <c r="M46">
        <v>0</v>
      </c>
      <c r="N46" t="s">
        <v>67</v>
      </c>
      <c r="O46">
        <v>0</v>
      </c>
    </row>
    <row r="47" spans="1:15" x14ac:dyDescent="0.25">
      <c r="A47" t="s">
        <v>244</v>
      </c>
      <c r="B47" s="80">
        <v>0</v>
      </c>
      <c r="C47">
        <v>0</v>
      </c>
      <c r="D47" t="s">
        <v>241</v>
      </c>
      <c r="E47">
        <v>410</v>
      </c>
      <c r="F47" t="s">
        <v>68</v>
      </c>
      <c r="G47">
        <v>0</v>
      </c>
      <c r="H47" t="s">
        <v>36</v>
      </c>
      <c r="I47">
        <v>95</v>
      </c>
      <c r="J47">
        <v>1</v>
      </c>
      <c r="K47" t="s">
        <v>21</v>
      </c>
      <c r="L47">
        <v>0</v>
      </c>
      <c r="M47">
        <v>0</v>
      </c>
      <c r="N47" t="s">
        <v>227</v>
      </c>
      <c r="O47" t="s">
        <v>240</v>
      </c>
    </row>
    <row r="48" spans="1:15" x14ac:dyDescent="0.25">
      <c r="A48" t="s">
        <v>244</v>
      </c>
      <c r="B48" s="80">
        <v>0</v>
      </c>
      <c r="C48">
        <v>0</v>
      </c>
      <c r="D48" t="s">
        <v>241</v>
      </c>
      <c r="E48">
        <v>351</v>
      </c>
      <c r="F48" t="s">
        <v>68</v>
      </c>
      <c r="G48">
        <v>0</v>
      </c>
      <c r="H48" t="s">
        <v>174</v>
      </c>
      <c r="I48">
        <v>100</v>
      </c>
      <c r="J48">
        <v>1</v>
      </c>
      <c r="K48" t="s">
        <v>21</v>
      </c>
      <c r="L48">
        <v>0</v>
      </c>
      <c r="M48">
        <v>0</v>
      </c>
      <c r="N48" t="s">
        <v>227</v>
      </c>
      <c r="O48" t="s">
        <v>240</v>
      </c>
    </row>
    <row r="49" spans="1:15" x14ac:dyDescent="0.25">
      <c r="A49" t="s">
        <v>244</v>
      </c>
      <c r="B49" s="80">
        <v>0</v>
      </c>
      <c r="C49">
        <v>0</v>
      </c>
      <c r="D49" t="s">
        <v>241</v>
      </c>
      <c r="E49">
        <v>342</v>
      </c>
      <c r="F49" t="s">
        <v>68</v>
      </c>
      <c r="G49">
        <v>0</v>
      </c>
      <c r="H49" t="s">
        <v>174</v>
      </c>
      <c r="I49">
        <v>106</v>
      </c>
      <c r="J49">
        <v>1</v>
      </c>
      <c r="K49" t="s">
        <v>21</v>
      </c>
      <c r="L49">
        <v>0</v>
      </c>
      <c r="M49">
        <v>0</v>
      </c>
      <c r="N49" t="s">
        <v>227</v>
      </c>
      <c r="O49" t="s">
        <v>240</v>
      </c>
    </row>
    <row r="50" spans="1:15" x14ac:dyDescent="0.25">
      <c r="A50" t="s">
        <v>244</v>
      </c>
      <c r="B50" s="80">
        <v>0</v>
      </c>
      <c r="C50">
        <v>0</v>
      </c>
      <c r="D50" t="s">
        <v>241</v>
      </c>
      <c r="E50">
        <v>342</v>
      </c>
      <c r="F50" t="s">
        <v>68</v>
      </c>
      <c r="G50">
        <v>0</v>
      </c>
      <c r="H50" t="s">
        <v>174</v>
      </c>
      <c r="I50">
        <v>102</v>
      </c>
      <c r="J50">
        <v>1</v>
      </c>
      <c r="K50" t="s">
        <v>21</v>
      </c>
      <c r="L50">
        <v>0</v>
      </c>
      <c r="M50">
        <v>0</v>
      </c>
      <c r="N50" t="s">
        <v>227</v>
      </c>
      <c r="O50" t="s">
        <v>240</v>
      </c>
    </row>
    <row r="51" spans="1:15" x14ac:dyDescent="0.25">
      <c r="A51" t="s">
        <v>244</v>
      </c>
      <c r="B51" s="80">
        <v>0</v>
      </c>
      <c r="C51">
        <v>0</v>
      </c>
      <c r="D51" t="s">
        <v>241</v>
      </c>
      <c r="E51">
        <v>341</v>
      </c>
      <c r="F51" t="s">
        <v>68</v>
      </c>
      <c r="G51">
        <v>0</v>
      </c>
      <c r="H51" t="s">
        <v>174</v>
      </c>
      <c r="I51">
        <v>110</v>
      </c>
      <c r="J51">
        <v>1</v>
      </c>
      <c r="K51" t="s">
        <v>21</v>
      </c>
      <c r="L51">
        <v>0</v>
      </c>
      <c r="M51">
        <v>0</v>
      </c>
      <c r="N51" t="s">
        <v>227</v>
      </c>
      <c r="O51" t="s">
        <v>240</v>
      </c>
    </row>
    <row r="52" spans="1:15" x14ac:dyDescent="0.25">
      <c r="A52" t="s">
        <v>243</v>
      </c>
      <c r="B52" s="80">
        <v>0</v>
      </c>
      <c r="C52">
        <v>0</v>
      </c>
      <c r="D52" t="s">
        <v>241</v>
      </c>
      <c r="E52">
        <v>609</v>
      </c>
      <c r="F52" t="s">
        <v>13</v>
      </c>
      <c r="G52">
        <v>0</v>
      </c>
      <c r="H52" t="s">
        <v>14</v>
      </c>
      <c r="I52">
        <v>105</v>
      </c>
      <c r="J52">
        <v>1</v>
      </c>
      <c r="K52" t="s">
        <v>21</v>
      </c>
      <c r="L52">
        <v>0</v>
      </c>
      <c r="M52">
        <v>0</v>
      </c>
      <c r="N52" t="s">
        <v>227</v>
      </c>
      <c r="O52" t="s">
        <v>240</v>
      </c>
    </row>
    <row r="53" spans="1:15" x14ac:dyDescent="0.25">
      <c r="A53" t="s">
        <v>243</v>
      </c>
      <c r="B53" s="80">
        <v>0</v>
      </c>
      <c r="C53">
        <v>0</v>
      </c>
      <c r="D53" t="s">
        <v>241</v>
      </c>
      <c r="E53">
        <v>606</v>
      </c>
      <c r="F53" t="s">
        <v>13</v>
      </c>
      <c r="G53">
        <v>0</v>
      </c>
      <c r="H53" t="s">
        <v>14</v>
      </c>
      <c r="I53">
        <v>104</v>
      </c>
      <c r="J53">
        <v>1</v>
      </c>
      <c r="K53" t="s">
        <v>21</v>
      </c>
      <c r="L53">
        <v>0</v>
      </c>
      <c r="M53">
        <v>0</v>
      </c>
      <c r="N53" t="s">
        <v>227</v>
      </c>
      <c r="O53" t="s">
        <v>240</v>
      </c>
    </row>
    <row r="54" spans="1:15" x14ac:dyDescent="0.25">
      <c r="A54" t="s">
        <v>243</v>
      </c>
      <c r="B54" s="80">
        <v>0</v>
      </c>
      <c r="C54">
        <v>0</v>
      </c>
      <c r="D54" t="s">
        <v>241</v>
      </c>
      <c r="E54">
        <v>512</v>
      </c>
      <c r="F54" t="s">
        <v>13</v>
      </c>
      <c r="G54">
        <v>0</v>
      </c>
      <c r="H54" t="s">
        <v>36</v>
      </c>
      <c r="I54">
        <v>86</v>
      </c>
      <c r="J54">
        <v>1</v>
      </c>
      <c r="K54" t="s">
        <v>21</v>
      </c>
      <c r="L54">
        <v>0</v>
      </c>
      <c r="M54">
        <v>0</v>
      </c>
      <c r="N54" t="s">
        <v>227</v>
      </c>
      <c r="O54" t="s">
        <v>240</v>
      </c>
    </row>
    <row r="55" spans="1:15" x14ac:dyDescent="0.25">
      <c r="A55">
        <v>0</v>
      </c>
      <c r="B55" s="77">
        <v>45601</v>
      </c>
      <c r="C55">
        <v>721596</v>
      </c>
      <c r="D55" t="s">
        <v>12</v>
      </c>
      <c r="E55" t="s">
        <v>93</v>
      </c>
      <c r="F55" t="s">
        <v>13</v>
      </c>
      <c r="G55" t="s">
        <v>65</v>
      </c>
      <c r="H55" t="s">
        <v>14</v>
      </c>
      <c r="I55">
        <v>100</v>
      </c>
      <c r="J55">
        <v>1</v>
      </c>
      <c r="K55" t="s">
        <v>21</v>
      </c>
      <c r="L55">
        <v>0</v>
      </c>
      <c r="M55">
        <v>0</v>
      </c>
      <c r="N55" t="s">
        <v>67</v>
      </c>
      <c r="O55">
        <v>0</v>
      </c>
    </row>
    <row r="56" spans="1:15" x14ac:dyDescent="0.25">
      <c r="A56" t="s">
        <v>243</v>
      </c>
      <c r="B56" s="80">
        <v>0</v>
      </c>
      <c r="C56">
        <v>0</v>
      </c>
      <c r="D56" t="s">
        <v>241</v>
      </c>
      <c r="E56">
        <v>504</v>
      </c>
      <c r="F56" t="s">
        <v>13</v>
      </c>
      <c r="G56">
        <v>0</v>
      </c>
      <c r="H56" t="s">
        <v>36</v>
      </c>
      <c r="I56">
        <v>95</v>
      </c>
      <c r="J56">
        <v>1</v>
      </c>
      <c r="K56" t="s">
        <v>21</v>
      </c>
      <c r="L56">
        <v>0</v>
      </c>
      <c r="M56">
        <v>0</v>
      </c>
      <c r="N56" t="s">
        <v>227</v>
      </c>
      <c r="O56" t="s">
        <v>240</v>
      </c>
    </row>
    <row r="57" spans="1:15" x14ac:dyDescent="0.25">
      <c r="A57" t="s">
        <v>239</v>
      </c>
      <c r="B57">
        <v>0</v>
      </c>
      <c r="C57">
        <v>0</v>
      </c>
      <c r="D57" t="s">
        <v>241</v>
      </c>
      <c r="E57">
        <v>418</v>
      </c>
      <c r="F57" t="s">
        <v>68</v>
      </c>
      <c r="G57">
        <v>0</v>
      </c>
      <c r="H57" t="s">
        <v>36</v>
      </c>
      <c r="I57">
        <v>103</v>
      </c>
      <c r="J57">
        <v>1</v>
      </c>
      <c r="K57" t="s">
        <v>21</v>
      </c>
      <c r="L57">
        <v>0</v>
      </c>
      <c r="M57">
        <v>0</v>
      </c>
      <c r="N57" t="s">
        <v>227</v>
      </c>
      <c r="O57" t="s">
        <v>240</v>
      </c>
    </row>
    <row r="58" spans="1:15" x14ac:dyDescent="0.25">
      <c r="A58" t="s">
        <v>239</v>
      </c>
      <c r="B58">
        <v>0</v>
      </c>
      <c r="C58">
        <v>0</v>
      </c>
      <c r="D58" t="s">
        <v>241</v>
      </c>
      <c r="E58">
        <v>327</v>
      </c>
      <c r="F58" t="s">
        <v>303</v>
      </c>
      <c r="G58">
        <v>0</v>
      </c>
      <c r="H58" t="s">
        <v>226</v>
      </c>
      <c r="I58">
        <v>90</v>
      </c>
      <c r="J58">
        <v>1</v>
      </c>
      <c r="K58" t="s">
        <v>21</v>
      </c>
      <c r="L58">
        <v>0</v>
      </c>
      <c r="M58">
        <v>0</v>
      </c>
      <c r="N58" t="s">
        <v>227</v>
      </c>
      <c r="O58" t="s">
        <v>240</v>
      </c>
    </row>
    <row r="59" spans="1:15" x14ac:dyDescent="0.25">
      <c r="A59">
        <v>0</v>
      </c>
      <c r="B59" s="77">
        <v>45609</v>
      </c>
      <c r="C59">
        <v>721936</v>
      </c>
      <c r="D59" t="s">
        <v>12</v>
      </c>
      <c r="E59" t="s">
        <v>97</v>
      </c>
      <c r="F59" t="s">
        <v>13</v>
      </c>
      <c r="G59" t="s">
        <v>14</v>
      </c>
      <c r="H59" t="s">
        <v>14</v>
      </c>
      <c r="I59">
        <v>92</v>
      </c>
      <c r="J59">
        <v>1</v>
      </c>
      <c r="K59" t="s">
        <v>21</v>
      </c>
      <c r="L59">
        <v>0</v>
      </c>
      <c r="M59">
        <v>0</v>
      </c>
      <c r="N59" t="s">
        <v>67</v>
      </c>
      <c r="O59">
        <v>0</v>
      </c>
    </row>
    <row r="60" spans="1:15" x14ac:dyDescent="0.25">
      <c r="A60">
        <v>1</v>
      </c>
      <c r="B60">
        <v>45671</v>
      </c>
      <c r="C60">
        <v>0</v>
      </c>
      <c r="D60" t="s">
        <v>48</v>
      </c>
      <c r="E60">
        <v>535</v>
      </c>
      <c r="F60" t="s">
        <v>13</v>
      </c>
      <c r="G60">
        <v>0</v>
      </c>
      <c r="H60" t="s">
        <v>36</v>
      </c>
      <c r="I60">
        <v>118</v>
      </c>
      <c r="J60">
        <v>1</v>
      </c>
      <c r="K60" t="s">
        <v>21</v>
      </c>
      <c r="L60">
        <v>0</v>
      </c>
      <c r="M60">
        <v>0</v>
      </c>
      <c r="N60" t="s">
        <v>227</v>
      </c>
      <c r="O60">
        <v>0</v>
      </c>
    </row>
    <row r="61" spans="1:15" x14ac:dyDescent="0.25">
      <c r="A61">
        <v>1</v>
      </c>
      <c r="B61">
        <v>45666</v>
      </c>
      <c r="C61">
        <v>0</v>
      </c>
      <c r="D61" t="s">
        <v>48</v>
      </c>
      <c r="E61">
        <v>433</v>
      </c>
      <c r="F61" t="s">
        <v>13</v>
      </c>
      <c r="G61">
        <v>0</v>
      </c>
      <c r="H61" t="s">
        <v>36</v>
      </c>
      <c r="I61">
        <v>93</v>
      </c>
      <c r="J61">
        <v>1</v>
      </c>
      <c r="K61" t="s">
        <v>21</v>
      </c>
      <c r="L61">
        <v>0</v>
      </c>
      <c r="M61">
        <v>0</v>
      </c>
      <c r="N61" t="s">
        <v>227</v>
      </c>
      <c r="O61">
        <v>0</v>
      </c>
    </row>
    <row r="62" spans="1:15" x14ac:dyDescent="0.25">
      <c r="A62">
        <v>0</v>
      </c>
      <c r="B62" s="77">
        <v>45609</v>
      </c>
      <c r="C62">
        <v>721936</v>
      </c>
      <c r="D62" t="s">
        <v>12</v>
      </c>
      <c r="E62" t="s">
        <v>97</v>
      </c>
      <c r="F62" t="s">
        <v>13</v>
      </c>
      <c r="G62" t="s">
        <v>14</v>
      </c>
      <c r="H62" t="s">
        <v>14</v>
      </c>
      <c r="I62">
        <v>110</v>
      </c>
      <c r="J62">
        <v>1</v>
      </c>
      <c r="K62" t="s">
        <v>21</v>
      </c>
      <c r="L62">
        <v>0</v>
      </c>
      <c r="M62">
        <v>0</v>
      </c>
      <c r="N62" t="s">
        <v>67</v>
      </c>
      <c r="O62">
        <v>0</v>
      </c>
    </row>
    <row r="63" spans="1:15" x14ac:dyDescent="0.25">
      <c r="A63">
        <v>1</v>
      </c>
      <c r="B63">
        <v>45670</v>
      </c>
      <c r="C63">
        <v>0</v>
      </c>
      <c r="D63" t="s">
        <v>48</v>
      </c>
      <c r="E63">
        <v>433</v>
      </c>
      <c r="F63" t="s">
        <v>13</v>
      </c>
      <c r="G63">
        <v>0</v>
      </c>
      <c r="H63" t="s">
        <v>36</v>
      </c>
      <c r="I63">
        <v>99</v>
      </c>
      <c r="J63">
        <v>1</v>
      </c>
      <c r="K63" t="s">
        <v>21</v>
      </c>
      <c r="L63">
        <v>0</v>
      </c>
      <c r="M63">
        <v>0</v>
      </c>
      <c r="N63" t="s">
        <v>227</v>
      </c>
      <c r="O63">
        <v>0</v>
      </c>
    </row>
    <row r="64" spans="1:15" x14ac:dyDescent="0.25">
      <c r="A64">
        <v>1</v>
      </c>
      <c r="B64">
        <v>45671</v>
      </c>
      <c r="C64">
        <v>0</v>
      </c>
      <c r="D64" t="s">
        <v>48</v>
      </c>
      <c r="E64">
        <v>432</v>
      </c>
      <c r="F64" t="s">
        <v>68</v>
      </c>
      <c r="G64">
        <v>0</v>
      </c>
      <c r="H64" t="s">
        <v>36</v>
      </c>
      <c r="I64">
        <v>90</v>
      </c>
      <c r="J64">
        <v>1</v>
      </c>
      <c r="K64" t="s">
        <v>21</v>
      </c>
      <c r="L64">
        <v>0</v>
      </c>
      <c r="M64">
        <v>0</v>
      </c>
      <c r="N64" t="s">
        <v>227</v>
      </c>
      <c r="O64">
        <v>0</v>
      </c>
    </row>
    <row r="65" spans="1:15" x14ac:dyDescent="0.25">
      <c r="A65">
        <v>1</v>
      </c>
      <c r="B65">
        <v>45666</v>
      </c>
      <c r="C65">
        <v>0</v>
      </c>
      <c r="D65" t="s">
        <v>48</v>
      </c>
      <c r="E65">
        <v>428</v>
      </c>
      <c r="F65" t="s">
        <v>68</v>
      </c>
      <c r="G65">
        <v>0</v>
      </c>
      <c r="H65" t="s">
        <v>36</v>
      </c>
      <c r="I65">
        <v>119</v>
      </c>
      <c r="J65">
        <v>1</v>
      </c>
      <c r="K65" t="s">
        <v>21</v>
      </c>
      <c r="L65">
        <v>0</v>
      </c>
      <c r="M65">
        <v>0</v>
      </c>
      <c r="N65" t="s">
        <v>227</v>
      </c>
      <c r="O65">
        <v>0</v>
      </c>
    </row>
    <row r="66" spans="1:15" x14ac:dyDescent="0.25">
      <c r="A66">
        <v>1</v>
      </c>
      <c r="B66">
        <v>45666</v>
      </c>
      <c r="C66">
        <v>0</v>
      </c>
      <c r="D66" t="s">
        <v>48</v>
      </c>
      <c r="E66">
        <v>428</v>
      </c>
      <c r="F66" t="s">
        <v>68</v>
      </c>
      <c r="G66">
        <v>0</v>
      </c>
      <c r="H66" t="s">
        <v>36</v>
      </c>
      <c r="I66">
        <v>105</v>
      </c>
      <c r="J66">
        <v>1</v>
      </c>
      <c r="K66" t="s">
        <v>21</v>
      </c>
      <c r="L66">
        <v>0</v>
      </c>
      <c r="M66">
        <v>0</v>
      </c>
      <c r="N66" t="s">
        <v>227</v>
      </c>
      <c r="O66">
        <v>0</v>
      </c>
    </row>
    <row r="67" spans="1:15" x14ac:dyDescent="0.25">
      <c r="A67">
        <v>1</v>
      </c>
      <c r="B67" s="77">
        <v>45666</v>
      </c>
      <c r="C67">
        <v>0</v>
      </c>
      <c r="D67" t="s">
        <v>48</v>
      </c>
      <c r="E67">
        <v>346</v>
      </c>
      <c r="F67" t="s">
        <v>68</v>
      </c>
      <c r="G67">
        <v>0</v>
      </c>
      <c r="H67" t="s">
        <v>174</v>
      </c>
      <c r="I67">
        <v>111</v>
      </c>
      <c r="J67">
        <v>1</v>
      </c>
      <c r="K67" t="s">
        <v>21</v>
      </c>
      <c r="L67">
        <v>0</v>
      </c>
      <c r="M67">
        <v>0</v>
      </c>
      <c r="N67" t="s">
        <v>227</v>
      </c>
      <c r="O67">
        <v>0</v>
      </c>
    </row>
    <row r="68" spans="1:15" x14ac:dyDescent="0.25">
      <c r="A68">
        <v>1</v>
      </c>
      <c r="B68" s="77">
        <v>45670</v>
      </c>
      <c r="C68">
        <v>0</v>
      </c>
      <c r="D68" t="s">
        <v>48</v>
      </c>
      <c r="E68">
        <v>346</v>
      </c>
      <c r="F68" t="s">
        <v>68</v>
      </c>
      <c r="G68">
        <v>0</v>
      </c>
      <c r="H68" t="s">
        <v>174</v>
      </c>
      <c r="I68">
        <v>91</v>
      </c>
      <c r="J68">
        <v>1</v>
      </c>
      <c r="K68" t="s">
        <v>21</v>
      </c>
      <c r="L68">
        <v>0</v>
      </c>
      <c r="M68">
        <v>0</v>
      </c>
      <c r="N68" t="s">
        <v>227</v>
      </c>
      <c r="O68">
        <v>0</v>
      </c>
    </row>
    <row r="69" spans="1:15" x14ac:dyDescent="0.25">
      <c r="A69">
        <v>1</v>
      </c>
      <c r="B69" s="77">
        <v>45665</v>
      </c>
      <c r="C69">
        <v>0</v>
      </c>
      <c r="D69" t="s">
        <v>48</v>
      </c>
      <c r="E69">
        <v>108</v>
      </c>
      <c r="F69" t="s">
        <v>303</v>
      </c>
      <c r="G69">
        <v>0</v>
      </c>
      <c r="H69" t="s">
        <v>303</v>
      </c>
      <c r="I69">
        <v>101</v>
      </c>
      <c r="J69">
        <v>1</v>
      </c>
      <c r="K69" t="s">
        <v>21</v>
      </c>
      <c r="L69">
        <v>0</v>
      </c>
      <c r="M69">
        <v>0</v>
      </c>
      <c r="N69" t="s">
        <v>227</v>
      </c>
      <c r="O69">
        <v>0</v>
      </c>
    </row>
    <row r="70" spans="1:15" x14ac:dyDescent="0.25">
      <c r="A70">
        <v>1</v>
      </c>
      <c r="B70" s="77">
        <v>45666</v>
      </c>
      <c r="C70">
        <v>0</v>
      </c>
      <c r="D70" t="s">
        <v>48</v>
      </c>
      <c r="E70">
        <v>106</v>
      </c>
      <c r="F70" t="s">
        <v>303</v>
      </c>
      <c r="G70">
        <v>0</v>
      </c>
      <c r="H70" t="s">
        <v>303</v>
      </c>
      <c r="I70">
        <v>95</v>
      </c>
      <c r="J70">
        <v>1</v>
      </c>
      <c r="K70" t="s">
        <v>21</v>
      </c>
      <c r="L70">
        <v>0</v>
      </c>
      <c r="M70">
        <v>0</v>
      </c>
      <c r="N70" t="s">
        <v>227</v>
      </c>
      <c r="O70">
        <v>0</v>
      </c>
    </row>
    <row r="71" spans="1:15" x14ac:dyDescent="0.25">
      <c r="A71">
        <v>1</v>
      </c>
      <c r="B71" s="77">
        <v>45671</v>
      </c>
      <c r="C71">
        <v>0</v>
      </c>
      <c r="D71" t="s">
        <v>48</v>
      </c>
      <c r="E71">
        <v>106</v>
      </c>
      <c r="F71" t="s">
        <v>303</v>
      </c>
      <c r="G71">
        <v>0</v>
      </c>
      <c r="H71" t="s">
        <v>303</v>
      </c>
      <c r="I71">
        <v>91</v>
      </c>
      <c r="J71">
        <v>1</v>
      </c>
      <c r="K71" t="s">
        <v>21</v>
      </c>
      <c r="L71">
        <v>0</v>
      </c>
      <c r="M71">
        <v>0</v>
      </c>
      <c r="N71" t="s">
        <v>227</v>
      </c>
      <c r="O71">
        <v>0</v>
      </c>
    </row>
    <row r="72" spans="1:15" x14ac:dyDescent="0.25">
      <c r="A72">
        <v>1</v>
      </c>
      <c r="B72" s="77">
        <v>45665</v>
      </c>
      <c r="C72">
        <v>0</v>
      </c>
      <c r="D72" t="s">
        <v>48</v>
      </c>
      <c r="E72">
        <v>106</v>
      </c>
      <c r="F72" t="s">
        <v>303</v>
      </c>
      <c r="G72">
        <v>0</v>
      </c>
      <c r="H72" t="s">
        <v>303</v>
      </c>
      <c r="I72">
        <v>110</v>
      </c>
      <c r="J72">
        <v>1</v>
      </c>
      <c r="K72" t="s">
        <v>21</v>
      </c>
      <c r="L72">
        <v>0</v>
      </c>
      <c r="M72">
        <v>0</v>
      </c>
      <c r="N72" t="s">
        <v>227</v>
      </c>
      <c r="O72">
        <v>0</v>
      </c>
    </row>
    <row r="73" spans="1:15" x14ac:dyDescent="0.25">
      <c r="A73">
        <v>1</v>
      </c>
      <c r="B73" s="77">
        <v>45671</v>
      </c>
      <c r="C73">
        <v>0</v>
      </c>
      <c r="D73" t="s">
        <v>48</v>
      </c>
      <c r="E73">
        <v>106</v>
      </c>
      <c r="F73" t="s">
        <v>303</v>
      </c>
      <c r="G73">
        <v>0</v>
      </c>
      <c r="H73" t="s">
        <v>303</v>
      </c>
      <c r="I73">
        <v>97</v>
      </c>
      <c r="J73">
        <v>1</v>
      </c>
      <c r="K73" t="s">
        <v>21</v>
      </c>
      <c r="L73">
        <v>0</v>
      </c>
      <c r="M73">
        <v>0</v>
      </c>
      <c r="N73" t="s">
        <v>227</v>
      </c>
      <c r="O73">
        <v>0</v>
      </c>
    </row>
    <row r="74" spans="1:15" x14ac:dyDescent="0.25">
      <c r="A74">
        <v>0</v>
      </c>
      <c r="B74" s="77">
        <v>45609</v>
      </c>
      <c r="C74">
        <v>721942</v>
      </c>
      <c r="D74" t="s">
        <v>12</v>
      </c>
      <c r="E74" t="s">
        <v>97</v>
      </c>
      <c r="F74" t="s">
        <v>13</v>
      </c>
      <c r="G74" t="s">
        <v>14</v>
      </c>
      <c r="H74" t="s">
        <v>14</v>
      </c>
      <c r="I74">
        <v>106</v>
      </c>
      <c r="J74">
        <v>1</v>
      </c>
      <c r="K74" t="s">
        <v>21</v>
      </c>
      <c r="L74">
        <v>0</v>
      </c>
      <c r="M74">
        <v>0</v>
      </c>
      <c r="N74" t="s">
        <v>67</v>
      </c>
      <c r="O74">
        <v>0</v>
      </c>
    </row>
    <row r="75" spans="1:15" x14ac:dyDescent="0.25">
      <c r="A75">
        <v>1</v>
      </c>
      <c r="B75" s="77">
        <v>45665</v>
      </c>
      <c r="C75">
        <v>0</v>
      </c>
      <c r="D75" t="s">
        <v>48</v>
      </c>
      <c r="E75">
        <v>101</v>
      </c>
      <c r="F75" t="s">
        <v>303</v>
      </c>
      <c r="G75">
        <v>0</v>
      </c>
      <c r="H75" t="s">
        <v>303</v>
      </c>
      <c r="I75">
        <v>117</v>
      </c>
      <c r="J75">
        <v>1</v>
      </c>
      <c r="K75" t="s">
        <v>21</v>
      </c>
      <c r="L75">
        <v>0</v>
      </c>
      <c r="M75">
        <v>0</v>
      </c>
      <c r="N75" t="s">
        <v>227</v>
      </c>
      <c r="O75">
        <v>0</v>
      </c>
    </row>
    <row r="76" spans="1:15" x14ac:dyDescent="0.25">
      <c r="A76">
        <v>12</v>
      </c>
      <c r="B76" s="80">
        <v>0</v>
      </c>
      <c r="C76">
        <v>0</v>
      </c>
      <c r="D76" t="s">
        <v>48</v>
      </c>
      <c r="E76">
        <v>110</v>
      </c>
      <c r="F76" t="s">
        <v>303</v>
      </c>
      <c r="G76">
        <v>0</v>
      </c>
      <c r="H76" t="s">
        <v>303</v>
      </c>
      <c r="I76">
        <v>112</v>
      </c>
      <c r="J76">
        <v>1</v>
      </c>
      <c r="K76" t="s">
        <v>21</v>
      </c>
      <c r="L76">
        <v>0</v>
      </c>
      <c r="M76">
        <v>0</v>
      </c>
      <c r="N76" t="s">
        <v>227</v>
      </c>
      <c r="O76">
        <v>0</v>
      </c>
    </row>
    <row r="77" spans="1:15" x14ac:dyDescent="0.25">
      <c r="A77">
        <v>12</v>
      </c>
      <c r="B77" s="80">
        <v>0</v>
      </c>
      <c r="C77">
        <v>0</v>
      </c>
      <c r="D77" t="s">
        <v>48</v>
      </c>
      <c r="E77">
        <v>110</v>
      </c>
      <c r="F77" t="s">
        <v>303</v>
      </c>
      <c r="G77">
        <v>0</v>
      </c>
      <c r="H77" t="s">
        <v>303</v>
      </c>
      <c r="I77">
        <v>116</v>
      </c>
      <c r="J77">
        <v>1</v>
      </c>
      <c r="K77" t="s">
        <v>21</v>
      </c>
      <c r="L77">
        <v>0</v>
      </c>
      <c r="M77">
        <v>0</v>
      </c>
      <c r="N77" t="s">
        <v>227</v>
      </c>
      <c r="O77">
        <v>0</v>
      </c>
    </row>
    <row r="78" spans="1:15" x14ac:dyDescent="0.25">
      <c r="A78">
        <v>12</v>
      </c>
      <c r="B78" s="80">
        <v>0</v>
      </c>
      <c r="C78">
        <v>0</v>
      </c>
      <c r="D78" t="s">
        <v>48</v>
      </c>
      <c r="E78">
        <v>211</v>
      </c>
      <c r="F78" t="s">
        <v>303</v>
      </c>
      <c r="G78">
        <v>0</v>
      </c>
      <c r="H78" t="s">
        <v>303</v>
      </c>
      <c r="I78">
        <v>108</v>
      </c>
      <c r="J78">
        <v>1</v>
      </c>
      <c r="K78" t="s">
        <v>21</v>
      </c>
      <c r="L78">
        <v>0</v>
      </c>
      <c r="M78">
        <v>0</v>
      </c>
      <c r="N78" t="s">
        <v>227</v>
      </c>
      <c r="O78">
        <v>0</v>
      </c>
    </row>
    <row r="79" spans="1:15" x14ac:dyDescent="0.25">
      <c r="A79">
        <v>12</v>
      </c>
      <c r="B79" s="80">
        <v>0</v>
      </c>
      <c r="C79">
        <v>0</v>
      </c>
      <c r="D79" t="s">
        <v>48</v>
      </c>
      <c r="E79">
        <v>214</v>
      </c>
      <c r="F79" t="s">
        <v>303</v>
      </c>
      <c r="G79">
        <v>0</v>
      </c>
      <c r="H79" t="s">
        <v>303</v>
      </c>
      <c r="I79">
        <v>106</v>
      </c>
      <c r="J79">
        <v>1</v>
      </c>
      <c r="K79" t="s">
        <v>21</v>
      </c>
      <c r="L79">
        <v>0</v>
      </c>
      <c r="M79">
        <v>0</v>
      </c>
      <c r="N79" t="s">
        <v>227</v>
      </c>
      <c r="O79">
        <v>0</v>
      </c>
    </row>
    <row r="80" spans="1:15" x14ac:dyDescent="0.25">
      <c r="A80">
        <v>12</v>
      </c>
      <c r="B80" s="80">
        <v>0</v>
      </c>
      <c r="C80">
        <v>0</v>
      </c>
      <c r="D80" t="s">
        <v>48</v>
      </c>
      <c r="E80">
        <v>215</v>
      </c>
      <c r="F80" t="s">
        <v>303</v>
      </c>
      <c r="G80">
        <v>0</v>
      </c>
      <c r="H80" t="s">
        <v>303</v>
      </c>
      <c r="I80">
        <v>120</v>
      </c>
      <c r="J80">
        <v>1</v>
      </c>
      <c r="K80" t="s">
        <v>21</v>
      </c>
      <c r="L80">
        <v>0</v>
      </c>
      <c r="M80">
        <v>0</v>
      </c>
      <c r="N80" t="s">
        <v>227</v>
      </c>
      <c r="O80">
        <v>0</v>
      </c>
    </row>
    <row r="81" spans="1:15" x14ac:dyDescent="0.25">
      <c r="A81">
        <v>12</v>
      </c>
      <c r="B81" s="80">
        <v>0</v>
      </c>
      <c r="C81">
        <v>0</v>
      </c>
      <c r="D81" t="s">
        <v>48</v>
      </c>
      <c r="E81">
        <v>216</v>
      </c>
      <c r="F81" t="s">
        <v>303</v>
      </c>
      <c r="G81">
        <v>0</v>
      </c>
      <c r="H81" t="s">
        <v>303</v>
      </c>
      <c r="I81">
        <v>113</v>
      </c>
      <c r="J81">
        <v>1</v>
      </c>
      <c r="K81" t="s">
        <v>21</v>
      </c>
      <c r="L81">
        <v>0</v>
      </c>
      <c r="M81">
        <v>0</v>
      </c>
      <c r="N81" t="s">
        <v>227</v>
      </c>
      <c r="O81">
        <v>0</v>
      </c>
    </row>
    <row r="82" spans="1:15" x14ac:dyDescent="0.25">
      <c r="A82">
        <v>12</v>
      </c>
      <c r="B82" s="80">
        <v>0</v>
      </c>
      <c r="C82">
        <v>0</v>
      </c>
      <c r="D82" t="s">
        <v>48</v>
      </c>
      <c r="E82">
        <v>319</v>
      </c>
      <c r="F82" t="s">
        <v>68</v>
      </c>
      <c r="G82">
        <v>0</v>
      </c>
      <c r="H82" t="s">
        <v>174</v>
      </c>
      <c r="I82">
        <v>98</v>
      </c>
      <c r="J82">
        <v>1</v>
      </c>
      <c r="K82" t="s">
        <v>21</v>
      </c>
      <c r="L82">
        <v>0</v>
      </c>
      <c r="M82">
        <v>0</v>
      </c>
      <c r="N82" t="s">
        <v>227</v>
      </c>
      <c r="O82">
        <v>0</v>
      </c>
    </row>
    <row r="83" spans="1:15" x14ac:dyDescent="0.25">
      <c r="A83">
        <v>12</v>
      </c>
      <c r="B83" s="80">
        <v>0</v>
      </c>
      <c r="C83">
        <v>0</v>
      </c>
      <c r="D83" t="s">
        <v>48</v>
      </c>
      <c r="E83">
        <v>322</v>
      </c>
      <c r="F83" t="s">
        <v>303</v>
      </c>
      <c r="G83">
        <v>0</v>
      </c>
      <c r="H83" t="s">
        <v>303</v>
      </c>
      <c r="I83">
        <v>107</v>
      </c>
      <c r="J83">
        <v>1</v>
      </c>
      <c r="K83" t="s">
        <v>21</v>
      </c>
      <c r="L83">
        <v>0</v>
      </c>
      <c r="M83">
        <v>0</v>
      </c>
      <c r="N83" t="s">
        <v>227</v>
      </c>
      <c r="O83">
        <v>0</v>
      </c>
    </row>
    <row r="84" spans="1:15" x14ac:dyDescent="0.25">
      <c r="A84">
        <v>12</v>
      </c>
      <c r="B84" s="80">
        <v>0</v>
      </c>
      <c r="C84">
        <v>0</v>
      </c>
      <c r="D84" t="s">
        <v>48</v>
      </c>
      <c r="E84">
        <v>322</v>
      </c>
      <c r="F84" t="s">
        <v>303</v>
      </c>
      <c r="G84">
        <v>0</v>
      </c>
      <c r="H84" t="s">
        <v>303</v>
      </c>
      <c r="I84">
        <v>113</v>
      </c>
      <c r="J84">
        <v>1</v>
      </c>
      <c r="K84" t="s">
        <v>21</v>
      </c>
      <c r="L84">
        <v>0</v>
      </c>
      <c r="M84">
        <v>0</v>
      </c>
      <c r="N84" t="s">
        <v>227</v>
      </c>
      <c r="O84">
        <v>0</v>
      </c>
    </row>
    <row r="85" spans="1:15" x14ac:dyDescent="0.25">
      <c r="A85">
        <v>12</v>
      </c>
      <c r="B85" s="80">
        <v>0</v>
      </c>
      <c r="C85">
        <v>0</v>
      </c>
      <c r="D85" t="s">
        <v>48</v>
      </c>
      <c r="E85">
        <v>325</v>
      </c>
      <c r="F85" t="s">
        <v>303</v>
      </c>
      <c r="G85">
        <v>0</v>
      </c>
      <c r="H85" t="s">
        <v>303</v>
      </c>
      <c r="I85">
        <v>92</v>
      </c>
      <c r="J85">
        <v>1</v>
      </c>
      <c r="K85" t="s">
        <v>21</v>
      </c>
      <c r="L85">
        <v>0</v>
      </c>
      <c r="M85">
        <v>0</v>
      </c>
      <c r="N85" t="s">
        <v>227</v>
      </c>
      <c r="O85">
        <v>0</v>
      </c>
    </row>
    <row r="86" spans="1:15" x14ac:dyDescent="0.25">
      <c r="A86">
        <v>0</v>
      </c>
      <c r="B86" s="77">
        <v>45610</v>
      </c>
      <c r="C86">
        <v>721958</v>
      </c>
      <c r="D86" t="s">
        <v>12</v>
      </c>
      <c r="E86" t="s">
        <v>99</v>
      </c>
      <c r="F86" t="s">
        <v>13</v>
      </c>
      <c r="G86" t="s">
        <v>14</v>
      </c>
      <c r="H86" t="s">
        <v>14</v>
      </c>
      <c r="I86">
        <v>92</v>
      </c>
      <c r="J86">
        <v>1</v>
      </c>
      <c r="K86" t="s">
        <v>21</v>
      </c>
      <c r="L86">
        <v>0</v>
      </c>
      <c r="M86">
        <v>0</v>
      </c>
      <c r="N86" t="s">
        <v>67</v>
      </c>
      <c r="O86">
        <v>0</v>
      </c>
    </row>
    <row r="87" spans="1:15" x14ac:dyDescent="0.25">
      <c r="A87">
        <v>12</v>
      </c>
      <c r="B87" s="80">
        <v>0</v>
      </c>
      <c r="C87">
        <v>0</v>
      </c>
      <c r="D87" t="s">
        <v>48</v>
      </c>
      <c r="E87">
        <v>325</v>
      </c>
      <c r="F87" t="s">
        <v>303</v>
      </c>
      <c r="G87">
        <v>0</v>
      </c>
      <c r="H87" t="s">
        <v>303</v>
      </c>
      <c r="I87">
        <v>93</v>
      </c>
      <c r="J87">
        <v>1</v>
      </c>
      <c r="K87" t="s">
        <v>21</v>
      </c>
      <c r="L87">
        <v>0</v>
      </c>
      <c r="M87">
        <v>0</v>
      </c>
      <c r="N87" t="s">
        <v>227</v>
      </c>
      <c r="O87">
        <v>0</v>
      </c>
    </row>
    <row r="88" spans="1:15" x14ac:dyDescent="0.25">
      <c r="A88">
        <v>12</v>
      </c>
      <c r="B88" s="80">
        <v>0</v>
      </c>
      <c r="C88">
        <v>0</v>
      </c>
      <c r="D88" t="s">
        <v>48</v>
      </c>
      <c r="E88">
        <v>325</v>
      </c>
      <c r="F88" t="s">
        <v>303</v>
      </c>
      <c r="G88">
        <v>0</v>
      </c>
      <c r="H88" t="s">
        <v>303</v>
      </c>
      <c r="I88">
        <v>96</v>
      </c>
      <c r="J88">
        <v>1</v>
      </c>
      <c r="K88" t="s">
        <v>21</v>
      </c>
      <c r="L88">
        <v>0</v>
      </c>
      <c r="M88">
        <v>0</v>
      </c>
      <c r="N88" t="s">
        <v>227</v>
      </c>
      <c r="O88">
        <v>0</v>
      </c>
    </row>
    <row r="89" spans="1:15" x14ac:dyDescent="0.25">
      <c r="A89">
        <v>12</v>
      </c>
      <c r="B89" s="80">
        <v>0</v>
      </c>
      <c r="C89">
        <v>0</v>
      </c>
      <c r="D89" t="s">
        <v>48</v>
      </c>
      <c r="E89">
        <v>325</v>
      </c>
      <c r="F89" t="s">
        <v>303</v>
      </c>
      <c r="G89">
        <v>0</v>
      </c>
      <c r="H89" t="s">
        <v>303</v>
      </c>
      <c r="I89">
        <v>98</v>
      </c>
      <c r="J89">
        <v>1</v>
      </c>
      <c r="K89" t="s">
        <v>21</v>
      </c>
      <c r="L89">
        <v>0</v>
      </c>
      <c r="M89">
        <v>0</v>
      </c>
      <c r="N89" t="s">
        <v>227</v>
      </c>
      <c r="O89">
        <v>0</v>
      </c>
    </row>
    <row r="90" spans="1:15" x14ac:dyDescent="0.25">
      <c r="A90">
        <v>12</v>
      </c>
      <c r="B90" s="80">
        <v>0</v>
      </c>
      <c r="C90">
        <v>0</v>
      </c>
      <c r="D90" t="s">
        <v>48</v>
      </c>
      <c r="E90">
        <v>325</v>
      </c>
      <c r="F90" t="s">
        <v>303</v>
      </c>
      <c r="G90">
        <v>0</v>
      </c>
      <c r="H90" t="s">
        <v>303</v>
      </c>
      <c r="I90">
        <v>102</v>
      </c>
      <c r="J90">
        <v>1</v>
      </c>
      <c r="K90" t="s">
        <v>21</v>
      </c>
      <c r="L90">
        <v>0</v>
      </c>
      <c r="M90">
        <v>0</v>
      </c>
      <c r="N90" t="s">
        <v>227</v>
      </c>
      <c r="O90">
        <v>0</v>
      </c>
    </row>
    <row r="91" spans="1:15" x14ac:dyDescent="0.25">
      <c r="A91">
        <v>12</v>
      </c>
      <c r="B91" s="80">
        <v>0</v>
      </c>
      <c r="C91">
        <v>0</v>
      </c>
      <c r="D91" t="s">
        <v>48</v>
      </c>
      <c r="E91">
        <v>325</v>
      </c>
      <c r="F91" t="s">
        <v>303</v>
      </c>
      <c r="G91">
        <v>0</v>
      </c>
      <c r="H91" t="s">
        <v>303</v>
      </c>
      <c r="I91">
        <v>103</v>
      </c>
      <c r="J91">
        <v>1</v>
      </c>
      <c r="K91" t="s">
        <v>21</v>
      </c>
      <c r="L91">
        <v>0</v>
      </c>
      <c r="M91">
        <v>0</v>
      </c>
      <c r="N91" t="s">
        <v>227</v>
      </c>
      <c r="O91">
        <v>0</v>
      </c>
    </row>
    <row r="92" spans="1:15" x14ac:dyDescent="0.25">
      <c r="A92">
        <v>12</v>
      </c>
      <c r="B92" s="80">
        <v>0</v>
      </c>
      <c r="C92">
        <v>0</v>
      </c>
      <c r="D92" t="s">
        <v>48</v>
      </c>
      <c r="E92">
        <v>325</v>
      </c>
      <c r="F92" t="s">
        <v>303</v>
      </c>
      <c r="G92">
        <v>0</v>
      </c>
      <c r="H92" t="s">
        <v>303</v>
      </c>
      <c r="I92">
        <v>105</v>
      </c>
      <c r="J92">
        <v>1</v>
      </c>
      <c r="K92" t="s">
        <v>21</v>
      </c>
      <c r="L92">
        <v>0</v>
      </c>
      <c r="M92">
        <v>0</v>
      </c>
      <c r="N92" t="s">
        <v>227</v>
      </c>
      <c r="O92">
        <v>0</v>
      </c>
    </row>
    <row r="93" spans="1:15" x14ac:dyDescent="0.25">
      <c r="A93">
        <v>12</v>
      </c>
      <c r="B93" s="80">
        <v>0</v>
      </c>
      <c r="C93">
        <v>0</v>
      </c>
      <c r="D93" t="s">
        <v>48</v>
      </c>
      <c r="E93">
        <v>325</v>
      </c>
      <c r="F93" t="s">
        <v>303</v>
      </c>
      <c r="G93">
        <v>0</v>
      </c>
      <c r="H93" t="s">
        <v>303</v>
      </c>
      <c r="I93">
        <v>106</v>
      </c>
      <c r="J93">
        <v>2</v>
      </c>
      <c r="K93" t="s">
        <v>21</v>
      </c>
      <c r="L93">
        <v>0</v>
      </c>
      <c r="M93">
        <v>0</v>
      </c>
      <c r="N93" t="s">
        <v>227</v>
      </c>
      <c r="O93">
        <v>0</v>
      </c>
    </row>
    <row r="94" spans="1:15" x14ac:dyDescent="0.25">
      <c r="A94">
        <v>12</v>
      </c>
      <c r="B94" s="80">
        <v>0</v>
      </c>
      <c r="C94">
        <v>0</v>
      </c>
      <c r="D94" t="s">
        <v>48</v>
      </c>
      <c r="E94">
        <v>325</v>
      </c>
      <c r="F94" t="s">
        <v>303</v>
      </c>
      <c r="G94">
        <v>0</v>
      </c>
      <c r="H94" t="s">
        <v>303</v>
      </c>
      <c r="I94">
        <v>107</v>
      </c>
      <c r="J94">
        <v>1</v>
      </c>
      <c r="K94" t="s">
        <v>21</v>
      </c>
      <c r="L94">
        <v>0</v>
      </c>
      <c r="M94">
        <v>0</v>
      </c>
      <c r="N94" t="s">
        <v>227</v>
      </c>
      <c r="O94">
        <v>0</v>
      </c>
    </row>
    <row r="95" spans="1:15" x14ac:dyDescent="0.25">
      <c r="A95">
        <v>12</v>
      </c>
      <c r="B95" s="80">
        <v>0</v>
      </c>
      <c r="C95">
        <v>0</v>
      </c>
      <c r="D95" t="s">
        <v>48</v>
      </c>
      <c r="E95">
        <v>325</v>
      </c>
      <c r="F95" t="s">
        <v>303</v>
      </c>
      <c r="G95">
        <v>0</v>
      </c>
      <c r="H95" t="s">
        <v>303</v>
      </c>
      <c r="I95">
        <v>108</v>
      </c>
      <c r="J95">
        <v>1</v>
      </c>
      <c r="K95" t="s">
        <v>21</v>
      </c>
      <c r="L95">
        <v>0</v>
      </c>
      <c r="M95">
        <v>0</v>
      </c>
      <c r="N95" t="s">
        <v>227</v>
      </c>
      <c r="O95">
        <v>0</v>
      </c>
    </row>
    <row r="96" spans="1:15" x14ac:dyDescent="0.25">
      <c r="A96">
        <v>12</v>
      </c>
      <c r="B96" s="80">
        <v>0</v>
      </c>
      <c r="C96">
        <v>0</v>
      </c>
      <c r="D96" t="s">
        <v>48</v>
      </c>
      <c r="E96">
        <v>325</v>
      </c>
      <c r="F96" t="s">
        <v>303</v>
      </c>
      <c r="G96">
        <v>0</v>
      </c>
      <c r="H96" t="s">
        <v>303</v>
      </c>
      <c r="I96">
        <v>109</v>
      </c>
      <c r="J96">
        <v>1</v>
      </c>
      <c r="K96" t="s">
        <v>21</v>
      </c>
      <c r="L96">
        <v>0</v>
      </c>
      <c r="M96">
        <v>0</v>
      </c>
      <c r="N96" t="s">
        <v>227</v>
      </c>
      <c r="O96">
        <v>0</v>
      </c>
    </row>
    <row r="97" spans="1:15" x14ac:dyDescent="0.25">
      <c r="A97">
        <v>12</v>
      </c>
      <c r="B97" s="80">
        <v>0</v>
      </c>
      <c r="C97">
        <v>0</v>
      </c>
      <c r="D97" t="s">
        <v>48</v>
      </c>
      <c r="E97">
        <v>325</v>
      </c>
      <c r="F97" t="s">
        <v>303</v>
      </c>
      <c r="G97">
        <v>0</v>
      </c>
      <c r="H97" t="s">
        <v>303</v>
      </c>
      <c r="I97">
        <v>110</v>
      </c>
      <c r="J97">
        <v>2</v>
      </c>
      <c r="K97" t="s">
        <v>21</v>
      </c>
      <c r="L97">
        <v>0</v>
      </c>
      <c r="M97">
        <v>0</v>
      </c>
      <c r="N97" t="s">
        <v>227</v>
      </c>
      <c r="O97">
        <v>0</v>
      </c>
    </row>
    <row r="98" spans="1:15" x14ac:dyDescent="0.25">
      <c r="A98">
        <v>12</v>
      </c>
      <c r="B98" s="80">
        <v>0</v>
      </c>
      <c r="C98">
        <v>0</v>
      </c>
      <c r="D98" t="s">
        <v>48</v>
      </c>
      <c r="E98">
        <v>325</v>
      </c>
      <c r="F98" t="s">
        <v>303</v>
      </c>
      <c r="G98">
        <v>0</v>
      </c>
      <c r="H98" t="s">
        <v>303</v>
      </c>
      <c r="I98">
        <v>118</v>
      </c>
      <c r="J98">
        <v>1</v>
      </c>
      <c r="K98" t="s">
        <v>21</v>
      </c>
      <c r="L98">
        <v>0</v>
      </c>
      <c r="M98">
        <v>0</v>
      </c>
      <c r="N98" t="s">
        <v>227</v>
      </c>
      <c r="O98">
        <v>0</v>
      </c>
    </row>
    <row r="99" spans="1:15" x14ac:dyDescent="0.25">
      <c r="A99">
        <v>12</v>
      </c>
      <c r="B99" s="80">
        <v>0</v>
      </c>
      <c r="C99">
        <v>0</v>
      </c>
      <c r="D99" t="s">
        <v>48</v>
      </c>
      <c r="E99">
        <v>345</v>
      </c>
      <c r="F99" t="s">
        <v>303</v>
      </c>
      <c r="G99">
        <v>0</v>
      </c>
      <c r="H99" t="s">
        <v>303</v>
      </c>
      <c r="I99">
        <v>100</v>
      </c>
      <c r="J99">
        <v>1</v>
      </c>
      <c r="K99" t="s">
        <v>21</v>
      </c>
      <c r="L99">
        <v>0</v>
      </c>
      <c r="M99">
        <v>0</v>
      </c>
      <c r="N99" t="s">
        <v>227</v>
      </c>
      <c r="O99">
        <v>0</v>
      </c>
    </row>
    <row r="100" spans="1:15" x14ac:dyDescent="0.25">
      <c r="A100">
        <v>12</v>
      </c>
      <c r="B100" s="80">
        <v>0</v>
      </c>
      <c r="C100">
        <v>0</v>
      </c>
      <c r="D100" t="s">
        <v>48</v>
      </c>
      <c r="E100">
        <v>345</v>
      </c>
      <c r="F100" t="s">
        <v>303</v>
      </c>
      <c r="G100">
        <v>0</v>
      </c>
      <c r="H100" t="s">
        <v>303</v>
      </c>
      <c r="I100">
        <v>106</v>
      </c>
      <c r="J100">
        <v>1</v>
      </c>
      <c r="K100" t="s">
        <v>21</v>
      </c>
      <c r="L100">
        <v>0</v>
      </c>
      <c r="M100">
        <v>0</v>
      </c>
      <c r="N100" t="s">
        <v>227</v>
      </c>
      <c r="O100">
        <v>0</v>
      </c>
    </row>
    <row r="101" spans="1:15" x14ac:dyDescent="0.25">
      <c r="A101">
        <v>12</v>
      </c>
      <c r="B101" s="80">
        <v>0</v>
      </c>
      <c r="C101">
        <v>0</v>
      </c>
      <c r="D101" t="s">
        <v>48</v>
      </c>
      <c r="E101">
        <v>345</v>
      </c>
      <c r="F101" t="s">
        <v>303</v>
      </c>
      <c r="G101">
        <v>0</v>
      </c>
      <c r="H101" t="s">
        <v>303</v>
      </c>
      <c r="I101">
        <v>107</v>
      </c>
      <c r="J101">
        <v>1</v>
      </c>
      <c r="K101" t="s">
        <v>21</v>
      </c>
      <c r="L101">
        <v>0</v>
      </c>
      <c r="M101">
        <v>0</v>
      </c>
      <c r="N101" t="s">
        <v>227</v>
      </c>
      <c r="O101">
        <v>0</v>
      </c>
    </row>
    <row r="102" spans="1:15" x14ac:dyDescent="0.25">
      <c r="A102">
        <v>12</v>
      </c>
      <c r="B102" s="80">
        <v>0</v>
      </c>
      <c r="C102">
        <v>0</v>
      </c>
      <c r="D102" t="s">
        <v>48</v>
      </c>
      <c r="E102">
        <v>346</v>
      </c>
      <c r="F102" t="s">
        <v>68</v>
      </c>
      <c r="G102">
        <v>0</v>
      </c>
      <c r="H102" t="s">
        <v>174</v>
      </c>
      <c r="I102">
        <v>102</v>
      </c>
      <c r="J102">
        <v>1</v>
      </c>
      <c r="K102" t="s">
        <v>21</v>
      </c>
      <c r="L102">
        <v>0</v>
      </c>
      <c r="M102">
        <v>0</v>
      </c>
      <c r="N102" t="s">
        <v>227</v>
      </c>
      <c r="O102">
        <v>0</v>
      </c>
    </row>
    <row r="103" spans="1:15" x14ac:dyDescent="0.25">
      <c r="A103">
        <v>12</v>
      </c>
      <c r="B103" s="80">
        <v>0</v>
      </c>
      <c r="C103">
        <v>0</v>
      </c>
      <c r="D103" t="s">
        <v>48</v>
      </c>
      <c r="E103">
        <v>427</v>
      </c>
      <c r="F103" t="s">
        <v>68</v>
      </c>
      <c r="G103">
        <v>0</v>
      </c>
      <c r="H103" t="s">
        <v>174</v>
      </c>
      <c r="I103">
        <v>96</v>
      </c>
      <c r="J103">
        <v>1</v>
      </c>
      <c r="K103" t="s">
        <v>21</v>
      </c>
      <c r="L103">
        <v>0</v>
      </c>
      <c r="M103">
        <v>0</v>
      </c>
      <c r="N103" t="s">
        <v>227</v>
      </c>
      <c r="O103">
        <v>0</v>
      </c>
    </row>
    <row r="104" spans="1:15" x14ac:dyDescent="0.25">
      <c r="A104">
        <v>12</v>
      </c>
      <c r="B104" s="80">
        <v>0</v>
      </c>
      <c r="C104">
        <v>0</v>
      </c>
      <c r="D104" t="s">
        <v>48</v>
      </c>
      <c r="E104">
        <v>427</v>
      </c>
      <c r="F104" t="s">
        <v>68</v>
      </c>
      <c r="G104">
        <v>0</v>
      </c>
      <c r="H104" t="s">
        <v>174</v>
      </c>
      <c r="I104">
        <v>97</v>
      </c>
      <c r="J104">
        <v>1</v>
      </c>
      <c r="K104" t="s">
        <v>21</v>
      </c>
      <c r="L104">
        <v>0</v>
      </c>
      <c r="M104">
        <v>0</v>
      </c>
      <c r="N104" t="s">
        <v>227</v>
      </c>
      <c r="O104">
        <v>0</v>
      </c>
    </row>
    <row r="105" spans="1:15" x14ac:dyDescent="0.25">
      <c r="A105">
        <v>12</v>
      </c>
      <c r="B105" s="80">
        <v>0</v>
      </c>
      <c r="C105">
        <v>0</v>
      </c>
      <c r="D105" t="s">
        <v>48</v>
      </c>
      <c r="E105">
        <v>427</v>
      </c>
      <c r="F105" t="s">
        <v>68</v>
      </c>
      <c r="G105">
        <v>0</v>
      </c>
      <c r="H105" t="s">
        <v>174</v>
      </c>
      <c r="I105">
        <v>113</v>
      </c>
      <c r="J105">
        <v>1</v>
      </c>
      <c r="K105" t="s">
        <v>21</v>
      </c>
      <c r="L105">
        <v>0</v>
      </c>
      <c r="M105">
        <v>0</v>
      </c>
      <c r="N105" t="s">
        <v>227</v>
      </c>
      <c r="O105">
        <v>0</v>
      </c>
    </row>
    <row r="106" spans="1:15" x14ac:dyDescent="0.25">
      <c r="A106">
        <v>12</v>
      </c>
      <c r="B106" s="80">
        <v>0</v>
      </c>
      <c r="C106">
        <v>0</v>
      </c>
      <c r="D106" t="s">
        <v>48</v>
      </c>
      <c r="E106">
        <v>428</v>
      </c>
      <c r="F106" t="s">
        <v>68</v>
      </c>
      <c r="G106">
        <v>0</v>
      </c>
      <c r="H106" t="s">
        <v>36</v>
      </c>
      <c r="I106">
        <v>93</v>
      </c>
      <c r="J106">
        <v>1</v>
      </c>
      <c r="K106" t="s">
        <v>21</v>
      </c>
      <c r="L106">
        <v>0</v>
      </c>
      <c r="M106">
        <v>0</v>
      </c>
      <c r="N106" t="s">
        <v>227</v>
      </c>
      <c r="O106">
        <v>0</v>
      </c>
    </row>
    <row r="107" spans="1:15" x14ac:dyDescent="0.25">
      <c r="A107">
        <v>0</v>
      </c>
      <c r="B107" s="77">
        <v>45614</v>
      </c>
      <c r="C107">
        <v>722146</v>
      </c>
      <c r="D107" t="s">
        <v>12</v>
      </c>
      <c r="E107" t="s">
        <v>103</v>
      </c>
      <c r="F107" t="s">
        <v>13</v>
      </c>
      <c r="G107" t="s">
        <v>65</v>
      </c>
      <c r="H107" t="s">
        <v>14</v>
      </c>
      <c r="I107">
        <v>0</v>
      </c>
      <c r="J107">
        <v>1</v>
      </c>
      <c r="K107" t="s">
        <v>21</v>
      </c>
      <c r="L107">
        <v>0</v>
      </c>
      <c r="M107">
        <v>0</v>
      </c>
      <c r="N107" t="s">
        <v>67</v>
      </c>
      <c r="O107">
        <v>0</v>
      </c>
    </row>
    <row r="108" spans="1:15" x14ac:dyDescent="0.25">
      <c r="A108">
        <v>12</v>
      </c>
      <c r="B108" s="80">
        <v>0</v>
      </c>
      <c r="C108">
        <v>0</v>
      </c>
      <c r="D108" t="s">
        <v>48</v>
      </c>
      <c r="E108">
        <v>429</v>
      </c>
      <c r="F108" t="s">
        <v>68</v>
      </c>
      <c r="G108">
        <v>0</v>
      </c>
      <c r="H108" t="s">
        <v>36</v>
      </c>
      <c r="I108">
        <v>108</v>
      </c>
      <c r="J108">
        <v>1</v>
      </c>
      <c r="K108" t="s">
        <v>21</v>
      </c>
      <c r="L108">
        <v>0</v>
      </c>
      <c r="M108">
        <v>0</v>
      </c>
      <c r="N108" t="s">
        <v>227</v>
      </c>
      <c r="O108">
        <v>0</v>
      </c>
    </row>
    <row r="109" spans="1:15" x14ac:dyDescent="0.25">
      <c r="A109">
        <v>12</v>
      </c>
      <c r="B109" s="80">
        <v>0</v>
      </c>
      <c r="C109">
        <v>0</v>
      </c>
      <c r="D109" t="s">
        <v>48</v>
      </c>
      <c r="E109">
        <v>430</v>
      </c>
      <c r="F109" t="s">
        <v>13</v>
      </c>
      <c r="G109">
        <v>0</v>
      </c>
      <c r="H109" t="s">
        <v>14</v>
      </c>
      <c r="I109">
        <v>111</v>
      </c>
      <c r="J109">
        <v>1</v>
      </c>
      <c r="K109" t="s">
        <v>21</v>
      </c>
      <c r="L109">
        <v>0</v>
      </c>
      <c r="M109">
        <v>0</v>
      </c>
      <c r="N109" t="s">
        <v>227</v>
      </c>
      <c r="O109">
        <v>0</v>
      </c>
    </row>
    <row r="110" spans="1:15" x14ac:dyDescent="0.25">
      <c r="A110">
        <v>12</v>
      </c>
      <c r="B110" s="80">
        <v>0</v>
      </c>
      <c r="C110">
        <v>0</v>
      </c>
      <c r="D110" t="s">
        <v>48</v>
      </c>
      <c r="E110">
        <v>432</v>
      </c>
      <c r="F110" t="s">
        <v>68</v>
      </c>
      <c r="G110">
        <v>0</v>
      </c>
      <c r="H110" t="s">
        <v>36</v>
      </c>
      <c r="I110">
        <v>107</v>
      </c>
      <c r="J110">
        <v>1</v>
      </c>
      <c r="K110" t="s">
        <v>21</v>
      </c>
      <c r="L110">
        <v>0</v>
      </c>
      <c r="M110">
        <v>0</v>
      </c>
      <c r="N110" t="s">
        <v>227</v>
      </c>
      <c r="O110">
        <v>0</v>
      </c>
    </row>
    <row r="111" spans="1:15" x14ac:dyDescent="0.25">
      <c r="A111">
        <v>12</v>
      </c>
      <c r="B111" s="80">
        <v>0</v>
      </c>
      <c r="C111">
        <v>0</v>
      </c>
      <c r="D111" t="s">
        <v>48</v>
      </c>
      <c r="E111">
        <v>432</v>
      </c>
      <c r="F111" t="s">
        <v>68</v>
      </c>
      <c r="G111">
        <v>0</v>
      </c>
      <c r="H111" t="s">
        <v>36</v>
      </c>
      <c r="I111">
        <v>113</v>
      </c>
      <c r="J111">
        <v>1</v>
      </c>
      <c r="K111" t="s">
        <v>21</v>
      </c>
      <c r="L111">
        <v>0</v>
      </c>
      <c r="M111">
        <v>0</v>
      </c>
      <c r="N111" t="s">
        <v>227</v>
      </c>
      <c r="O111">
        <v>0</v>
      </c>
    </row>
    <row r="112" spans="1:15" x14ac:dyDescent="0.25">
      <c r="A112">
        <v>12</v>
      </c>
      <c r="B112" s="80">
        <v>0</v>
      </c>
      <c r="C112">
        <v>0</v>
      </c>
      <c r="D112" t="s">
        <v>48</v>
      </c>
      <c r="E112">
        <v>433</v>
      </c>
      <c r="F112" t="s">
        <v>13</v>
      </c>
      <c r="G112">
        <v>0</v>
      </c>
      <c r="H112" t="s">
        <v>36</v>
      </c>
      <c r="I112">
        <v>97</v>
      </c>
      <c r="J112">
        <v>1</v>
      </c>
      <c r="K112" t="s">
        <v>21</v>
      </c>
      <c r="L112">
        <v>0</v>
      </c>
      <c r="M112">
        <v>0</v>
      </c>
      <c r="N112" t="s">
        <v>227</v>
      </c>
      <c r="O112">
        <v>0</v>
      </c>
    </row>
    <row r="113" spans="1:15" x14ac:dyDescent="0.25">
      <c r="A113">
        <v>12</v>
      </c>
      <c r="B113" s="80">
        <v>0</v>
      </c>
      <c r="C113">
        <v>0</v>
      </c>
      <c r="D113" t="s">
        <v>48</v>
      </c>
      <c r="E113">
        <v>433</v>
      </c>
      <c r="F113" t="s">
        <v>13</v>
      </c>
      <c r="G113">
        <v>0</v>
      </c>
      <c r="H113" t="s">
        <v>36</v>
      </c>
      <c r="I113">
        <v>107</v>
      </c>
      <c r="J113">
        <v>1</v>
      </c>
      <c r="K113" t="s">
        <v>21</v>
      </c>
      <c r="L113">
        <v>0</v>
      </c>
      <c r="M113">
        <v>0</v>
      </c>
      <c r="N113" t="s">
        <v>227</v>
      </c>
      <c r="O113">
        <v>0</v>
      </c>
    </row>
    <row r="114" spans="1:15" x14ac:dyDescent="0.25">
      <c r="A114">
        <v>12</v>
      </c>
      <c r="B114" s="80">
        <v>0</v>
      </c>
      <c r="C114">
        <v>0</v>
      </c>
      <c r="D114" t="s">
        <v>48</v>
      </c>
      <c r="E114">
        <v>433</v>
      </c>
      <c r="F114" t="s">
        <v>13</v>
      </c>
      <c r="G114">
        <v>0</v>
      </c>
      <c r="H114" t="s">
        <v>36</v>
      </c>
      <c r="I114">
        <v>113</v>
      </c>
      <c r="J114">
        <v>1</v>
      </c>
      <c r="K114" t="s">
        <v>21</v>
      </c>
      <c r="L114">
        <v>0</v>
      </c>
      <c r="M114">
        <v>0</v>
      </c>
      <c r="N114" t="s">
        <v>227</v>
      </c>
      <c r="O114">
        <v>0</v>
      </c>
    </row>
    <row r="115" spans="1:15" x14ac:dyDescent="0.25">
      <c r="A115">
        <v>12</v>
      </c>
      <c r="B115" s="80">
        <v>0</v>
      </c>
      <c r="C115">
        <v>0</v>
      </c>
      <c r="D115" t="s">
        <v>48</v>
      </c>
      <c r="E115">
        <v>535</v>
      </c>
      <c r="F115" t="s">
        <v>13</v>
      </c>
      <c r="G115">
        <v>0</v>
      </c>
      <c r="H115" t="s">
        <v>36</v>
      </c>
      <c r="I115">
        <v>95</v>
      </c>
      <c r="J115">
        <v>1</v>
      </c>
      <c r="K115" t="s">
        <v>21</v>
      </c>
      <c r="L115">
        <v>0</v>
      </c>
      <c r="M115">
        <v>0</v>
      </c>
      <c r="N115" t="s">
        <v>227</v>
      </c>
      <c r="O115">
        <v>0</v>
      </c>
    </row>
    <row r="116" spans="1:15" x14ac:dyDescent="0.25">
      <c r="A116">
        <v>12</v>
      </c>
      <c r="B116" s="80">
        <v>0</v>
      </c>
      <c r="C116">
        <v>0</v>
      </c>
      <c r="D116" t="s">
        <v>48</v>
      </c>
      <c r="E116">
        <v>535</v>
      </c>
      <c r="F116" t="s">
        <v>13</v>
      </c>
      <c r="G116">
        <v>0</v>
      </c>
      <c r="H116" t="s">
        <v>36</v>
      </c>
      <c r="I116">
        <v>107</v>
      </c>
      <c r="J116">
        <v>1</v>
      </c>
      <c r="K116" t="s">
        <v>21</v>
      </c>
      <c r="L116">
        <v>0</v>
      </c>
      <c r="M116">
        <v>0</v>
      </c>
      <c r="N116" t="s">
        <v>227</v>
      </c>
      <c r="O116">
        <v>0</v>
      </c>
    </row>
    <row r="117" spans="1:15" x14ac:dyDescent="0.25">
      <c r="A117">
        <v>12</v>
      </c>
      <c r="B117" s="80">
        <v>0</v>
      </c>
      <c r="C117">
        <v>0</v>
      </c>
      <c r="D117" t="s">
        <v>48</v>
      </c>
      <c r="E117">
        <v>736</v>
      </c>
      <c r="F117" t="s">
        <v>13</v>
      </c>
      <c r="G117">
        <v>0</v>
      </c>
      <c r="H117" t="s">
        <v>22</v>
      </c>
      <c r="I117">
        <v>106</v>
      </c>
      <c r="J117">
        <v>1</v>
      </c>
      <c r="K117" t="s">
        <v>21</v>
      </c>
      <c r="L117">
        <v>0</v>
      </c>
      <c r="M117">
        <v>0</v>
      </c>
      <c r="N117" t="s">
        <v>227</v>
      </c>
      <c r="O117">
        <v>0</v>
      </c>
    </row>
    <row r="118" spans="1:15" x14ac:dyDescent="0.25">
      <c r="A118">
        <v>12</v>
      </c>
      <c r="B118" s="80">
        <v>0</v>
      </c>
      <c r="C118">
        <v>0</v>
      </c>
      <c r="D118" t="s">
        <v>48</v>
      </c>
      <c r="E118">
        <v>750</v>
      </c>
      <c r="F118" t="s">
        <v>13</v>
      </c>
      <c r="G118">
        <v>0</v>
      </c>
      <c r="H118" t="s">
        <v>22</v>
      </c>
      <c r="I118">
        <v>103</v>
      </c>
      <c r="J118">
        <v>1</v>
      </c>
      <c r="K118" t="s">
        <v>21</v>
      </c>
      <c r="L118">
        <v>0</v>
      </c>
      <c r="M118">
        <v>0</v>
      </c>
      <c r="N118" t="s">
        <v>227</v>
      </c>
      <c r="O118">
        <v>0</v>
      </c>
    </row>
    <row r="119" spans="1:15" x14ac:dyDescent="0.25">
      <c r="A119">
        <v>0</v>
      </c>
      <c r="B119" s="77">
        <v>45616</v>
      </c>
      <c r="C119">
        <v>722324</v>
      </c>
      <c r="D119" t="s">
        <v>12</v>
      </c>
      <c r="E119" t="s">
        <v>106</v>
      </c>
      <c r="F119" t="s">
        <v>13</v>
      </c>
      <c r="G119" t="s">
        <v>14</v>
      </c>
      <c r="H119" t="s">
        <v>14</v>
      </c>
      <c r="I119">
        <v>0</v>
      </c>
      <c r="J119">
        <v>1</v>
      </c>
      <c r="K119" t="s">
        <v>21</v>
      </c>
      <c r="L119">
        <v>0</v>
      </c>
      <c r="M119">
        <v>0</v>
      </c>
      <c r="N119" t="s">
        <v>67</v>
      </c>
      <c r="O119">
        <v>0</v>
      </c>
    </row>
    <row r="120" spans="1:15" x14ac:dyDescent="0.25">
      <c r="A120">
        <v>12</v>
      </c>
      <c r="B120" s="80">
        <v>0</v>
      </c>
      <c r="C120">
        <v>0</v>
      </c>
      <c r="D120" t="s">
        <v>48</v>
      </c>
      <c r="E120">
        <v>751</v>
      </c>
      <c r="F120" t="s">
        <v>17</v>
      </c>
      <c r="G120">
        <v>0</v>
      </c>
      <c r="H120" t="s">
        <v>22</v>
      </c>
      <c r="I120">
        <v>117</v>
      </c>
      <c r="J120">
        <v>1</v>
      </c>
      <c r="K120" t="s">
        <v>21</v>
      </c>
      <c r="L120">
        <v>0</v>
      </c>
      <c r="M120">
        <v>0</v>
      </c>
      <c r="N120" t="s">
        <v>227</v>
      </c>
      <c r="O120">
        <v>0</v>
      </c>
    </row>
    <row r="121" spans="1:15" x14ac:dyDescent="0.25">
      <c r="A121">
        <v>0</v>
      </c>
      <c r="B121" s="77">
        <v>45616</v>
      </c>
      <c r="C121">
        <v>722325</v>
      </c>
      <c r="D121" t="s">
        <v>12</v>
      </c>
      <c r="E121" t="s">
        <v>106</v>
      </c>
      <c r="F121" t="s">
        <v>13</v>
      </c>
      <c r="G121" t="s">
        <v>14</v>
      </c>
      <c r="H121" t="s">
        <v>14</v>
      </c>
      <c r="I121">
        <v>0</v>
      </c>
      <c r="J121">
        <v>1</v>
      </c>
      <c r="K121" t="s">
        <v>21</v>
      </c>
      <c r="L121">
        <v>0</v>
      </c>
      <c r="M121">
        <v>0</v>
      </c>
      <c r="N121" t="s">
        <v>67</v>
      </c>
      <c r="O121">
        <v>0</v>
      </c>
    </row>
    <row r="122" spans="1:15" x14ac:dyDescent="0.25">
      <c r="A122">
        <v>12</v>
      </c>
      <c r="B122" s="80">
        <v>0</v>
      </c>
      <c r="C122">
        <v>0</v>
      </c>
      <c r="D122" t="s">
        <v>48</v>
      </c>
      <c r="E122">
        <v>761</v>
      </c>
      <c r="F122" t="s">
        <v>17</v>
      </c>
      <c r="G122">
        <v>0</v>
      </c>
      <c r="H122" t="s">
        <v>22</v>
      </c>
      <c r="I122">
        <v>113</v>
      </c>
      <c r="J122">
        <v>1</v>
      </c>
      <c r="K122" t="s">
        <v>21</v>
      </c>
      <c r="L122">
        <v>0</v>
      </c>
      <c r="M122">
        <v>0</v>
      </c>
      <c r="N122" t="s">
        <v>227</v>
      </c>
      <c r="O122">
        <v>0</v>
      </c>
    </row>
    <row r="123" spans="1:15" x14ac:dyDescent="0.25">
      <c r="A123">
        <v>12</v>
      </c>
      <c r="B123" s="80">
        <v>0</v>
      </c>
      <c r="C123">
        <v>0</v>
      </c>
      <c r="D123" t="s">
        <v>48</v>
      </c>
      <c r="E123">
        <v>853</v>
      </c>
      <c r="F123" t="s">
        <v>13</v>
      </c>
      <c r="G123">
        <v>0</v>
      </c>
      <c r="H123" t="s">
        <v>35</v>
      </c>
      <c r="I123">
        <v>114</v>
      </c>
      <c r="J123">
        <v>1</v>
      </c>
      <c r="K123" t="s">
        <v>21</v>
      </c>
      <c r="L123">
        <v>0</v>
      </c>
      <c r="M123">
        <v>0</v>
      </c>
      <c r="N123" t="s">
        <v>227</v>
      </c>
      <c r="O123">
        <v>0</v>
      </c>
    </row>
    <row r="124" spans="1:15" x14ac:dyDescent="0.25">
      <c r="A124">
        <v>11</v>
      </c>
      <c r="B124" t="s">
        <v>236</v>
      </c>
      <c r="C124">
        <v>0</v>
      </c>
      <c r="D124" t="s">
        <v>48</v>
      </c>
      <c r="E124">
        <v>214</v>
      </c>
      <c r="F124" t="s">
        <v>303</v>
      </c>
      <c r="G124">
        <v>0</v>
      </c>
      <c r="H124" t="s">
        <v>303</v>
      </c>
      <c r="I124">
        <v>89</v>
      </c>
      <c r="J124">
        <v>1</v>
      </c>
      <c r="K124" t="s">
        <v>21</v>
      </c>
      <c r="L124">
        <v>0</v>
      </c>
      <c r="M124">
        <v>0</v>
      </c>
      <c r="N124" t="s">
        <v>227</v>
      </c>
      <c r="O124" t="s">
        <v>226</v>
      </c>
    </row>
    <row r="125" spans="1:15" x14ac:dyDescent="0.25">
      <c r="A125">
        <v>11</v>
      </c>
      <c r="B125" t="s">
        <v>234</v>
      </c>
      <c r="C125">
        <v>0</v>
      </c>
      <c r="D125" t="s">
        <v>48</v>
      </c>
      <c r="E125">
        <v>346</v>
      </c>
      <c r="F125" t="s">
        <v>68</v>
      </c>
      <c r="G125">
        <v>0</v>
      </c>
      <c r="H125" t="s">
        <v>174</v>
      </c>
      <c r="I125">
        <v>89</v>
      </c>
      <c r="J125">
        <v>1</v>
      </c>
      <c r="K125" t="s">
        <v>21</v>
      </c>
      <c r="L125">
        <v>0</v>
      </c>
      <c r="M125">
        <v>0</v>
      </c>
      <c r="N125" t="s">
        <v>227</v>
      </c>
      <c r="O125" t="s">
        <v>226</v>
      </c>
    </row>
    <row r="126" spans="1:15" x14ac:dyDescent="0.25">
      <c r="A126">
        <v>11</v>
      </c>
      <c r="B126" t="s">
        <v>233</v>
      </c>
      <c r="C126">
        <v>0</v>
      </c>
      <c r="D126" t="s">
        <v>48</v>
      </c>
      <c r="E126">
        <v>534</v>
      </c>
      <c r="F126" t="s">
        <v>13</v>
      </c>
      <c r="G126">
        <v>0</v>
      </c>
      <c r="H126" t="s">
        <v>36</v>
      </c>
      <c r="I126">
        <v>115</v>
      </c>
      <c r="J126">
        <v>1</v>
      </c>
      <c r="K126" t="s">
        <v>21</v>
      </c>
      <c r="L126">
        <v>0</v>
      </c>
      <c r="M126">
        <v>0</v>
      </c>
      <c r="N126" t="s">
        <v>227</v>
      </c>
      <c r="O126" t="s">
        <v>226</v>
      </c>
    </row>
    <row r="127" spans="1:15" x14ac:dyDescent="0.25">
      <c r="A127">
        <v>0</v>
      </c>
      <c r="B127" s="77">
        <v>45616</v>
      </c>
      <c r="C127">
        <v>722327</v>
      </c>
      <c r="D127" t="s">
        <v>12</v>
      </c>
      <c r="E127" t="s">
        <v>106</v>
      </c>
      <c r="F127" t="s">
        <v>13</v>
      </c>
      <c r="G127" t="s">
        <v>14</v>
      </c>
      <c r="H127" t="s">
        <v>14</v>
      </c>
      <c r="I127">
        <v>0</v>
      </c>
      <c r="J127">
        <v>1</v>
      </c>
      <c r="K127" t="s">
        <v>21</v>
      </c>
      <c r="L127">
        <v>0</v>
      </c>
      <c r="M127">
        <v>0</v>
      </c>
      <c r="N127" t="s">
        <v>67</v>
      </c>
      <c r="O127">
        <v>0</v>
      </c>
    </row>
    <row r="128" spans="1:15" x14ac:dyDescent="0.25">
      <c r="A128">
        <v>11</v>
      </c>
      <c r="B128" t="s">
        <v>232</v>
      </c>
      <c r="C128">
        <v>0</v>
      </c>
      <c r="D128" t="s">
        <v>48</v>
      </c>
      <c r="E128">
        <v>751</v>
      </c>
      <c r="F128" t="s">
        <v>17</v>
      </c>
      <c r="G128">
        <v>0</v>
      </c>
      <c r="H128" t="s">
        <v>22</v>
      </c>
      <c r="I128">
        <v>118</v>
      </c>
      <c r="J128">
        <v>1</v>
      </c>
      <c r="K128" t="s">
        <v>21</v>
      </c>
      <c r="L128">
        <v>0</v>
      </c>
      <c r="M128">
        <v>0</v>
      </c>
      <c r="N128" t="s">
        <v>227</v>
      </c>
      <c r="O128" t="s">
        <v>226</v>
      </c>
    </row>
    <row r="129" spans="1:15" x14ac:dyDescent="0.25">
      <c r="A129">
        <v>0</v>
      </c>
      <c r="B129" s="77">
        <v>45616</v>
      </c>
      <c r="C129">
        <v>722328</v>
      </c>
      <c r="D129" t="s">
        <v>12</v>
      </c>
      <c r="E129" t="s">
        <v>106</v>
      </c>
      <c r="F129" t="s">
        <v>13</v>
      </c>
      <c r="G129" t="s">
        <v>14</v>
      </c>
      <c r="H129" t="s">
        <v>14</v>
      </c>
      <c r="I129">
        <v>0</v>
      </c>
      <c r="J129">
        <v>1</v>
      </c>
      <c r="K129" t="s">
        <v>21</v>
      </c>
      <c r="L129">
        <v>0</v>
      </c>
      <c r="M129">
        <v>0</v>
      </c>
      <c r="N129" t="s">
        <v>67</v>
      </c>
      <c r="O129">
        <v>0</v>
      </c>
    </row>
    <row r="130" spans="1:15" x14ac:dyDescent="0.25">
      <c r="A130">
        <v>10</v>
      </c>
      <c r="B130" t="s">
        <v>230</v>
      </c>
      <c r="C130">
        <v>0</v>
      </c>
      <c r="D130" t="s">
        <v>48</v>
      </c>
      <c r="E130">
        <v>346</v>
      </c>
      <c r="F130" t="s">
        <v>68</v>
      </c>
      <c r="G130">
        <v>0</v>
      </c>
      <c r="H130" t="s">
        <v>174</v>
      </c>
      <c r="I130">
        <v>94</v>
      </c>
      <c r="J130">
        <v>1</v>
      </c>
      <c r="K130" t="s">
        <v>21</v>
      </c>
      <c r="L130">
        <v>0</v>
      </c>
      <c r="M130">
        <v>0</v>
      </c>
      <c r="N130" t="s">
        <v>227</v>
      </c>
      <c r="O130" t="s">
        <v>226</v>
      </c>
    </row>
    <row r="131" spans="1:15" x14ac:dyDescent="0.25">
      <c r="A131">
        <v>10</v>
      </c>
      <c r="B131" t="s">
        <v>229</v>
      </c>
      <c r="C131">
        <v>0</v>
      </c>
      <c r="D131" t="s">
        <v>48</v>
      </c>
      <c r="E131">
        <v>214</v>
      </c>
      <c r="F131" t="s">
        <v>303</v>
      </c>
      <c r="G131">
        <v>0</v>
      </c>
      <c r="H131" t="s">
        <v>303</v>
      </c>
      <c r="I131">
        <v>87</v>
      </c>
      <c r="J131">
        <v>1</v>
      </c>
      <c r="K131" t="s">
        <v>21</v>
      </c>
      <c r="L131">
        <v>0</v>
      </c>
      <c r="M131">
        <v>0</v>
      </c>
      <c r="N131" t="s">
        <v>227</v>
      </c>
      <c r="O131" t="s">
        <v>226</v>
      </c>
    </row>
    <row r="132" spans="1:15" x14ac:dyDescent="0.25">
      <c r="A132">
        <v>0</v>
      </c>
      <c r="B132" s="77">
        <v>45740</v>
      </c>
      <c r="C132">
        <v>0</v>
      </c>
      <c r="D132" t="s">
        <v>95</v>
      </c>
      <c r="E132" t="s">
        <v>96</v>
      </c>
      <c r="F132">
        <v>0</v>
      </c>
      <c r="G132">
        <v>0</v>
      </c>
      <c r="H132" t="s">
        <v>94</v>
      </c>
      <c r="I132">
        <v>87</v>
      </c>
      <c r="J132">
        <v>1</v>
      </c>
      <c r="K132" t="s">
        <v>21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45740</v>
      </c>
      <c r="C133">
        <v>0</v>
      </c>
      <c r="D133" t="s">
        <v>95</v>
      </c>
      <c r="E133" t="s">
        <v>96</v>
      </c>
      <c r="F133">
        <v>0</v>
      </c>
      <c r="G133">
        <v>0</v>
      </c>
      <c r="H133" t="s">
        <v>94</v>
      </c>
      <c r="I133">
        <v>95</v>
      </c>
      <c r="J133">
        <v>1</v>
      </c>
      <c r="K133" t="s">
        <v>21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45728</v>
      </c>
      <c r="C134">
        <v>726994</v>
      </c>
      <c r="D134" t="s">
        <v>12</v>
      </c>
      <c r="E134" t="s">
        <v>206</v>
      </c>
      <c r="F134" t="s">
        <v>68</v>
      </c>
      <c r="G134" t="s">
        <v>69</v>
      </c>
      <c r="H134" t="s">
        <v>36</v>
      </c>
      <c r="I134">
        <v>94</v>
      </c>
      <c r="J134">
        <v>1</v>
      </c>
      <c r="K134" t="s">
        <v>21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45727</v>
      </c>
      <c r="C135">
        <v>726940</v>
      </c>
      <c r="D135" t="s">
        <v>12</v>
      </c>
      <c r="E135" t="s">
        <v>205</v>
      </c>
      <c r="F135" t="s">
        <v>68</v>
      </c>
      <c r="G135" t="s">
        <v>173</v>
      </c>
      <c r="H135" t="s">
        <v>174</v>
      </c>
      <c r="I135">
        <v>107</v>
      </c>
      <c r="J135">
        <v>1</v>
      </c>
      <c r="K135" t="s">
        <v>21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45727</v>
      </c>
      <c r="C136">
        <v>726939</v>
      </c>
      <c r="D136" t="s">
        <v>12</v>
      </c>
      <c r="E136" t="s">
        <v>205</v>
      </c>
      <c r="F136" t="s">
        <v>68</v>
      </c>
      <c r="G136" t="s">
        <v>173</v>
      </c>
      <c r="H136" t="s">
        <v>174</v>
      </c>
      <c r="I136">
        <v>87</v>
      </c>
      <c r="J136">
        <v>1</v>
      </c>
      <c r="K136" t="s">
        <v>21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45727</v>
      </c>
      <c r="C137">
        <v>726939</v>
      </c>
      <c r="D137" t="s">
        <v>12</v>
      </c>
      <c r="E137" t="s">
        <v>205</v>
      </c>
      <c r="F137" t="s">
        <v>68</v>
      </c>
      <c r="G137" t="s">
        <v>173</v>
      </c>
      <c r="H137" t="s">
        <v>174</v>
      </c>
      <c r="I137">
        <v>85</v>
      </c>
      <c r="J137">
        <v>1</v>
      </c>
      <c r="K137" t="s">
        <v>21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0</v>
      </c>
      <c r="B138" s="77">
        <v>45617</v>
      </c>
      <c r="C138">
        <v>0</v>
      </c>
      <c r="D138" t="s">
        <v>95</v>
      </c>
      <c r="E138" t="s">
        <v>107</v>
      </c>
      <c r="F138">
        <v>0</v>
      </c>
      <c r="G138">
        <v>0</v>
      </c>
      <c r="H138" t="s">
        <v>94</v>
      </c>
      <c r="I138">
        <v>0</v>
      </c>
      <c r="J138">
        <v>1</v>
      </c>
      <c r="K138" t="s">
        <v>21</v>
      </c>
      <c r="L138">
        <v>0</v>
      </c>
      <c r="M138">
        <v>0</v>
      </c>
      <c r="N138" t="s">
        <v>67</v>
      </c>
      <c r="O138">
        <v>0</v>
      </c>
    </row>
    <row r="139" spans="1:15" x14ac:dyDescent="0.25">
      <c r="A139">
        <v>0</v>
      </c>
      <c r="B139" s="77">
        <v>45617</v>
      </c>
      <c r="C139">
        <v>0</v>
      </c>
      <c r="D139" t="s">
        <v>95</v>
      </c>
      <c r="E139" t="s">
        <v>96</v>
      </c>
      <c r="F139">
        <v>0</v>
      </c>
      <c r="G139">
        <v>0</v>
      </c>
      <c r="H139" t="s">
        <v>94</v>
      </c>
      <c r="I139">
        <v>0</v>
      </c>
      <c r="J139">
        <v>3</v>
      </c>
      <c r="K139" t="s">
        <v>21</v>
      </c>
      <c r="L139">
        <v>0</v>
      </c>
      <c r="M139">
        <v>0</v>
      </c>
      <c r="N139" t="s">
        <v>67</v>
      </c>
      <c r="O139">
        <v>0</v>
      </c>
    </row>
    <row r="140" spans="1:15" x14ac:dyDescent="0.25">
      <c r="A140">
        <v>0</v>
      </c>
      <c r="B140" s="77">
        <v>45727</v>
      </c>
      <c r="C140">
        <v>726939</v>
      </c>
      <c r="D140" t="s">
        <v>12</v>
      </c>
      <c r="E140" t="s">
        <v>205</v>
      </c>
      <c r="F140" t="s">
        <v>68</v>
      </c>
      <c r="G140" t="s">
        <v>173</v>
      </c>
      <c r="H140" t="s">
        <v>174</v>
      </c>
      <c r="I140">
        <v>86</v>
      </c>
      <c r="J140">
        <v>1</v>
      </c>
      <c r="K140" t="s">
        <v>21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45726</v>
      </c>
      <c r="C141">
        <v>726848</v>
      </c>
      <c r="D141" t="s">
        <v>12</v>
      </c>
      <c r="E141" t="s">
        <v>204</v>
      </c>
      <c r="F141" t="s">
        <v>13</v>
      </c>
      <c r="G141" t="s">
        <v>14</v>
      </c>
      <c r="H141" t="s">
        <v>14</v>
      </c>
      <c r="I141">
        <v>85</v>
      </c>
      <c r="J141">
        <v>1</v>
      </c>
      <c r="K141" t="s">
        <v>21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45722</v>
      </c>
      <c r="C142">
        <v>0</v>
      </c>
      <c r="D142" t="s">
        <v>12</v>
      </c>
      <c r="E142" t="s">
        <v>203</v>
      </c>
      <c r="F142" t="s">
        <v>13</v>
      </c>
      <c r="G142" t="s">
        <v>75</v>
      </c>
      <c r="H142" t="s">
        <v>36</v>
      </c>
      <c r="I142">
        <v>94</v>
      </c>
      <c r="J142">
        <v>1</v>
      </c>
      <c r="K142" t="s">
        <v>21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45722</v>
      </c>
      <c r="C143">
        <v>0</v>
      </c>
      <c r="D143" t="s">
        <v>12</v>
      </c>
      <c r="E143" t="s">
        <v>203</v>
      </c>
      <c r="F143" t="s">
        <v>13</v>
      </c>
      <c r="G143" t="s">
        <v>75</v>
      </c>
      <c r="H143" t="s">
        <v>36</v>
      </c>
      <c r="I143">
        <v>95</v>
      </c>
      <c r="J143">
        <v>1</v>
      </c>
      <c r="K143" t="s">
        <v>21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45722</v>
      </c>
      <c r="C144">
        <v>0</v>
      </c>
      <c r="D144" t="s">
        <v>12</v>
      </c>
      <c r="E144" t="s">
        <v>202</v>
      </c>
      <c r="F144" t="s">
        <v>68</v>
      </c>
      <c r="G144" t="s">
        <v>69</v>
      </c>
      <c r="H144" t="s">
        <v>36</v>
      </c>
      <c r="I144">
        <v>104</v>
      </c>
      <c r="J144">
        <v>1</v>
      </c>
      <c r="K144" t="s">
        <v>21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45722</v>
      </c>
      <c r="C145">
        <v>0</v>
      </c>
      <c r="D145" t="s">
        <v>12</v>
      </c>
      <c r="E145" t="s">
        <v>202</v>
      </c>
      <c r="F145" t="s">
        <v>68</v>
      </c>
      <c r="G145" t="s">
        <v>69</v>
      </c>
      <c r="H145" t="s">
        <v>36</v>
      </c>
      <c r="I145">
        <v>86</v>
      </c>
      <c r="J145">
        <v>1</v>
      </c>
      <c r="K145" t="s">
        <v>21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45722</v>
      </c>
      <c r="C146">
        <v>0</v>
      </c>
      <c r="D146" t="s">
        <v>12</v>
      </c>
      <c r="E146" t="s">
        <v>202</v>
      </c>
      <c r="F146" t="s">
        <v>68</v>
      </c>
      <c r="G146" t="s">
        <v>69</v>
      </c>
      <c r="H146" t="s">
        <v>36</v>
      </c>
      <c r="I146">
        <v>113</v>
      </c>
      <c r="J146">
        <v>1</v>
      </c>
      <c r="K146" t="s">
        <v>21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45722</v>
      </c>
      <c r="C147">
        <v>0</v>
      </c>
      <c r="D147" t="s">
        <v>12</v>
      </c>
      <c r="E147" t="s">
        <v>202</v>
      </c>
      <c r="F147" t="s">
        <v>68</v>
      </c>
      <c r="G147" t="s">
        <v>69</v>
      </c>
      <c r="H147" t="s">
        <v>36</v>
      </c>
      <c r="I147">
        <v>85</v>
      </c>
      <c r="J147">
        <v>1</v>
      </c>
      <c r="K147" t="s">
        <v>21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45722</v>
      </c>
      <c r="C148">
        <v>0</v>
      </c>
      <c r="D148" t="s">
        <v>12</v>
      </c>
      <c r="E148" t="s">
        <v>202</v>
      </c>
      <c r="F148" t="s">
        <v>68</v>
      </c>
      <c r="G148" t="s">
        <v>69</v>
      </c>
      <c r="H148" t="s">
        <v>36</v>
      </c>
      <c r="I148">
        <v>90</v>
      </c>
      <c r="J148">
        <v>1</v>
      </c>
      <c r="K148" t="s">
        <v>21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45721</v>
      </c>
      <c r="C149">
        <v>0</v>
      </c>
      <c r="D149" t="s">
        <v>95</v>
      </c>
      <c r="E149" t="s">
        <v>116</v>
      </c>
      <c r="F149">
        <v>0</v>
      </c>
      <c r="G149">
        <v>0</v>
      </c>
      <c r="H149" t="s">
        <v>94</v>
      </c>
      <c r="I149">
        <v>86</v>
      </c>
      <c r="J149">
        <v>1</v>
      </c>
      <c r="K149" t="s">
        <v>21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45719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88</v>
      </c>
      <c r="J150">
        <v>1</v>
      </c>
      <c r="K150" t="s">
        <v>21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45721</v>
      </c>
      <c r="C151">
        <v>726714</v>
      </c>
      <c r="D151" t="s">
        <v>12</v>
      </c>
      <c r="E151" t="s">
        <v>201</v>
      </c>
      <c r="F151" t="s">
        <v>68</v>
      </c>
      <c r="G151" t="s">
        <v>189</v>
      </c>
      <c r="H151" t="s">
        <v>174</v>
      </c>
      <c r="I151">
        <v>86</v>
      </c>
      <c r="J151">
        <v>1</v>
      </c>
      <c r="K151" t="s">
        <v>21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45721</v>
      </c>
      <c r="C152">
        <v>726707</v>
      </c>
      <c r="D152" t="s">
        <v>12</v>
      </c>
      <c r="E152" t="s">
        <v>200</v>
      </c>
      <c r="F152" t="s">
        <v>68</v>
      </c>
      <c r="G152" t="s">
        <v>189</v>
      </c>
      <c r="H152" t="s">
        <v>174</v>
      </c>
      <c r="I152">
        <v>85</v>
      </c>
      <c r="J152">
        <v>1</v>
      </c>
      <c r="K152" t="s">
        <v>21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45721</v>
      </c>
      <c r="C153">
        <v>726707</v>
      </c>
      <c r="D153" t="s">
        <v>12</v>
      </c>
      <c r="E153" t="s">
        <v>200</v>
      </c>
      <c r="F153" t="s">
        <v>68</v>
      </c>
      <c r="G153" t="s">
        <v>189</v>
      </c>
      <c r="H153" t="s">
        <v>174</v>
      </c>
      <c r="I153">
        <v>93</v>
      </c>
      <c r="J153">
        <v>1</v>
      </c>
      <c r="K153" t="s">
        <v>21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45715</v>
      </c>
      <c r="C154">
        <v>0</v>
      </c>
      <c r="D154" t="s">
        <v>95</v>
      </c>
      <c r="E154" t="s">
        <v>96</v>
      </c>
      <c r="F154">
        <v>0</v>
      </c>
      <c r="G154">
        <v>0</v>
      </c>
      <c r="H154" t="s">
        <v>94</v>
      </c>
      <c r="I154">
        <v>90</v>
      </c>
      <c r="J154">
        <v>1</v>
      </c>
      <c r="K154" t="s">
        <v>21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45714</v>
      </c>
      <c r="C155">
        <v>0</v>
      </c>
      <c r="D155" t="s">
        <v>95</v>
      </c>
      <c r="E155" t="s">
        <v>116</v>
      </c>
      <c r="F155">
        <v>0</v>
      </c>
      <c r="G155">
        <v>0</v>
      </c>
      <c r="H155" t="s">
        <v>94</v>
      </c>
      <c r="I155">
        <v>87</v>
      </c>
      <c r="J155">
        <v>1</v>
      </c>
      <c r="K155" t="s">
        <v>21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0</v>
      </c>
      <c r="B156" s="77">
        <v>45621</v>
      </c>
      <c r="C156">
        <v>722473</v>
      </c>
      <c r="D156" t="s">
        <v>12</v>
      </c>
      <c r="E156" t="s">
        <v>108</v>
      </c>
      <c r="F156" t="s">
        <v>68</v>
      </c>
      <c r="G156" t="s">
        <v>69</v>
      </c>
      <c r="H156" t="s">
        <v>36</v>
      </c>
      <c r="I156">
        <v>0</v>
      </c>
      <c r="J156">
        <v>1</v>
      </c>
      <c r="K156" t="s">
        <v>21</v>
      </c>
      <c r="L156">
        <v>0</v>
      </c>
      <c r="M156">
        <v>0</v>
      </c>
      <c r="N156" t="s">
        <v>67</v>
      </c>
      <c r="O156">
        <v>0</v>
      </c>
    </row>
    <row r="157" spans="1:15" x14ac:dyDescent="0.25">
      <c r="A157">
        <v>0</v>
      </c>
      <c r="B157" s="77">
        <v>45714</v>
      </c>
      <c r="C157">
        <v>0</v>
      </c>
      <c r="D157" t="s">
        <v>95</v>
      </c>
      <c r="E157" t="s">
        <v>116</v>
      </c>
      <c r="F157">
        <v>0</v>
      </c>
      <c r="G157">
        <v>0</v>
      </c>
      <c r="H157" t="s">
        <v>94</v>
      </c>
      <c r="I157">
        <v>85</v>
      </c>
      <c r="J157">
        <v>1</v>
      </c>
      <c r="K157" t="s">
        <v>21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45714</v>
      </c>
      <c r="C158">
        <v>0</v>
      </c>
      <c r="D158" t="s">
        <v>95</v>
      </c>
      <c r="E158" t="s">
        <v>116</v>
      </c>
      <c r="F158">
        <v>0</v>
      </c>
      <c r="G158">
        <v>0</v>
      </c>
      <c r="H158" t="s">
        <v>94</v>
      </c>
      <c r="I158">
        <v>105</v>
      </c>
      <c r="J158">
        <v>1</v>
      </c>
      <c r="K158" t="s">
        <v>21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45714</v>
      </c>
      <c r="C159">
        <v>0</v>
      </c>
      <c r="D159" t="s">
        <v>95</v>
      </c>
      <c r="E159" t="s">
        <v>116</v>
      </c>
      <c r="F159">
        <v>0</v>
      </c>
      <c r="G159">
        <v>0</v>
      </c>
      <c r="H159" t="s">
        <v>94</v>
      </c>
      <c r="I159">
        <v>96</v>
      </c>
      <c r="J159">
        <v>1</v>
      </c>
      <c r="K159" t="s">
        <v>21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45714</v>
      </c>
      <c r="C160">
        <v>0</v>
      </c>
      <c r="D160" t="s">
        <v>95</v>
      </c>
      <c r="E160" t="s">
        <v>107</v>
      </c>
      <c r="F160">
        <v>0</v>
      </c>
      <c r="G160">
        <v>0</v>
      </c>
      <c r="H160" t="s">
        <v>94</v>
      </c>
      <c r="I160">
        <v>90</v>
      </c>
      <c r="J160">
        <v>1</v>
      </c>
      <c r="K160" t="s">
        <v>21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45714</v>
      </c>
      <c r="C161">
        <v>0</v>
      </c>
      <c r="D161" t="s">
        <v>95</v>
      </c>
      <c r="E161" t="s">
        <v>96</v>
      </c>
      <c r="F161">
        <v>0</v>
      </c>
      <c r="G161">
        <v>0</v>
      </c>
      <c r="H161" t="s">
        <v>94</v>
      </c>
      <c r="I161">
        <v>93</v>
      </c>
      <c r="J161">
        <v>1</v>
      </c>
      <c r="K161" t="s">
        <v>21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45713</v>
      </c>
      <c r="C162">
        <v>0</v>
      </c>
      <c r="D162" t="s">
        <v>95</v>
      </c>
      <c r="E162" t="s">
        <v>116</v>
      </c>
      <c r="F162">
        <v>0</v>
      </c>
      <c r="G162">
        <v>0</v>
      </c>
      <c r="H162" t="s">
        <v>94</v>
      </c>
      <c r="I162">
        <v>120</v>
      </c>
      <c r="J162">
        <v>1</v>
      </c>
      <c r="K162" t="s">
        <v>21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0</v>
      </c>
      <c r="B163" s="77">
        <v>45622</v>
      </c>
      <c r="C163">
        <v>722624</v>
      </c>
      <c r="D163" t="s">
        <v>12</v>
      </c>
      <c r="E163" t="s">
        <v>109</v>
      </c>
      <c r="F163" t="s">
        <v>13</v>
      </c>
      <c r="G163" t="s">
        <v>14</v>
      </c>
      <c r="H163" t="s">
        <v>14</v>
      </c>
      <c r="I163">
        <v>0</v>
      </c>
      <c r="J163">
        <v>2</v>
      </c>
      <c r="K163" t="s">
        <v>21</v>
      </c>
      <c r="L163">
        <v>0</v>
      </c>
      <c r="M163">
        <v>0</v>
      </c>
      <c r="N163" t="s">
        <v>67</v>
      </c>
      <c r="O163">
        <v>0</v>
      </c>
    </row>
    <row r="164" spans="1:15" x14ac:dyDescent="0.25">
      <c r="A164">
        <v>0</v>
      </c>
      <c r="B164" s="77">
        <v>45713</v>
      </c>
      <c r="C164">
        <v>0</v>
      </c>
      <c r="D164" t="s">
        <v>95</v>
      </c>
      <c r="E164" t="s">
        <v>116</v>
      </c>
      <c r="F164">
        <v>0</v>
      </c>
      <c r="G164">
        <v>0</v>
      </c>
      <c r="H164" t="s">
        <v>94</v>
      </c>
      <c r="I164">
        <v>109</v>
      </c>
      <c r="J164">
        <v>1</v>
      </c>
      <c r="K164" t="s">
        <v>21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45713</v>
      </c>
      <c r="C165">
        <v>0</v>
      </c>
      <c r="D165" t="s">
        <v>95</v>
      </c>
      <c r="E165" t="s">
        <v>116</v>
      </c>
      <c r="F165">
        <v>0</v>
      </c>
      <c r="G165">
        <v>0</v>
      </c>
      <c r="H165" t="s">
        <v>94</v>
      </c>
      <c r="I165">
        <v>90</v>
      </c>
      <c r="J165">
        <v>1</v>
      </c>
      <c r="K165" t="s">
        <v>21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45712</v>
      </c>
      <c r="C166">
        <v>0</v>
      </c>
      <c r="D166" t="s">
        <v>95</v>
      </c>
      <c r="E166" t="s">
        <v>96</v>
      </c>
      <c r="F166">
        <v>0</v>
      </c>
      <c r="G166">
        <v>0</v>
      </c>
      <c r="H166" t="s">
        <v>94</v>
      </c>
      <c r="I166">
        <v>109</v>
      </c>
      <c r="J166">
        <v>1</v>
      </c>
      <c r="K166" t="s">
        <v>21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45712</v>
      </c>
      <c r="C167">
        <v>0</v>
      </c>
      <c r="D167" t="s">
        <v>95</v>
      </c>
      <c r="E167" t="s">
        <v>96</v>
      </c>
      <c r="F167">
        <v>0</v>
      </c>
      <c r="G167">
        <v>0</v>
      </c>
      <c r="H167" t="s">
        <v>94</v>
      </c>
      <c r="I167">
        <v>90</v>
      </c>
      <c r="J167">
        <v>1</v>
      </c>
      <c r="K167" t="s">
        <v>21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45712</v>
      </c>
      <c r="C168">
        <v>0</v>
      </c>
      <c r="D168" t="s">
        <v>95</v>
      </c>
      <c r="E168" t="s">
        <v>107</v>
      </c>
      <c r="F168">
        <v>0</v>
      </c>
      <c r="G168">
        <v>0</v>
      </c>
      <c r="H168" t="s">
        <v>94</v>
      </c>
      <c r="I168">
        <v>96</v>
      </c>
      <c r="J168">
        <v>1</v>
      </c>
      <c r="K168" t="s">
        <v>21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45711</v>
      </c>
      <c r="C169">
        <v>0</v>
      </c>
      <c r="D169" t="s">
        <v>95</v>
      </c>
      <c r="E169" t="s">
        <v>96</v>
      </c>
      <c r="F169">
        <v>0</v>
      </c>
      <c r="G169">
        <v>0</v>
      </c>
      <c r="H169" t="s">
        <v>94</v>
      </c>
      <c r="I169">
        <v>90</v>
      </c>
      <c r="J169">
        <v>1</v>
      </c>
      <c r="K169" t="s">
        <v>21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45711</v>
      </c>
      <c r="C170">
        <v>0</v>
      </c>
      <c r="D170" t="s">
        <v>95</v>
      </c>
      <c r="E170" t="s">
        <v>96</v>
      </c>
      <c r="F170">
        <v>0</v>
      </c>
      <c r="G170">
        <v>0</v>
      </c>
      <c r="H170" t="s">
        <v>94</v>
      </c>
      <c r="I170">
        <v>86</v>
      </c>
      <c r="J170">
        <v>1</v>
      </c>
      <c r="K170" t="s">
        <v>21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45711</v>
      </c>
      <c r="C171">
        <v>0</v>
      </c>
      <c r="D171" t="s">
        <v>95</v>
      </c>
      <c r="E171" t="s">
        <v>96</v>
      </c>
      <c r="F171">
        <v>0</v>
      </c>
      <c r="G171">
        <v>0</v>
      </c>
      <c r="H171" t="s">
        <v>94</v>
      </c>
      <c r="I171">
        <v>96</v>
      </c>
      <c r="J171">
        <v>1</v>
      </c>
      <c r="K171" t="s">
        <v>21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45711</v>
      </c>
      <c r="C172">
        <v>0</v>
      </c>
      <c r="D172" t="s">
        <v>95</v>
      </c>
      <c r="E172" t="s">
        <v>96</v>
      </c>
      <c r="F172">
        <v>0</v>
      </c>
      <c r="G172">
        <v>0</v>
      </c>
      <c r="H172" t="s">
        <v>94</v>
      </c>
      <c r="I172">
        <v>86</v>
      </c>
      <c r="J172">
        <v>1</v>
      </c>
      <c r="K172" t="s">
        <v>21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45711</v>
      </c>
      <c r="C173">
        <v>0</v>
      </c>
      <c r="D173" t="s">
        <v>95</v>
      </c>
      <c r="E173" t="s">
        <v>116</v>
      </c>
      <c r="F173">
        <v>0</v>
      </c>
      <c r="G173">
        <v>0</v>
      </c>
      <c r="H173" t="s">
        <v>94</v>
      </c>
      <c r="I173">
        <v>106</v>
      </c>
      <c r="J173">
        <v>1</v>
      </c>
      <c r="K173" t="s">
        <v>21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45711</v>
      </c>
      <c r="C174">
        <v>0</v>
      </c>
      <c r="D174" t="s">
        <v>95</v>
      </c>
      <c r="E174" t="s">
        <v>116</v>
      </c>
      <c r="F174">
        <v>0</v>
      </c>
      <c r="G174">
        <v>0</v>
      </c>
      <c r="H174" t="s">
        <v>94</v>
      </c>
      <c r="I174">
        <v>103</v>
      </c>
      <c r="J174">
        <v>1</v>
      </c>
      <c r="K174" t="s">
        <v>21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45711</v>
      </c>
      <c r="C175">
        <v>0</v>
      </c>
      <c r="D175" t="s">
        <v>95</v>
      </c>
      <c r="E175" t="s">
        <v>116</v>
      </c>
      <c r="F175">
        <v>0</v>
      </c>
      <c r="G175">
        <v>0</v>
      </c>
      <c r="H175" t="s">
        <v>94</v>
      </c>
      <c r="I175">
        <v>91</v>
      </c>
      <c r="J175">
        <v>1</v>
      </c>
      <c r="K175" t="s">
        <v>21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45711</v>
      </c>
      <c r="C176">
        <v>0</v>
      </c>
      <c r="D176" t="s">
        <v>95</v>
      </c>
      <c r="E176" t="s">
        <v>116</v>
      </c>
      <c r="F176">
        <v>0</v>
      </c>
      <c r="G176">
        <v>0</v>
      </c>
      <c r="H176" t="s">
        <v>94</v>
      </c>
      <c r="I176">
        <v>87</v>
      </c>
      <c r="J176">
        <v>1</v>
      </c>
      <c r="K176" t="s">
        <v>21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45711</v>
      </c>
      <c r="C177">
        <v>0</v>
      </c>
      <c r="D177" t="s">
        <v>95</v>
      </c>
      <c r="E177" t="s">
        <v>116</v>
      </c>
      <c r="F177">
        <v>0</v>
      </c>
      <c r="G177">
        <v>0</v>
      </c>
      <c r="H177" t="s">
        <v>94</v>
      </c>
      <c r="I177">
        <v>89</v>
      </c>
      <c r="J177">
        <v>1</v>
      </c>
      <c r="K177" t="s">
        <v>21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45711</v>
      </c>
      <c r="C178">
        <v>0</v>
      </c>
      <c r="D178" t="s">
        <v>95</v>
      </c>
      <c r="E178" t="s">
        <v>116</v>
      </c>
      <c r="F178">
        <v>0</v>
      </c>
      <c r="G178">
        <v>0</v>
      </c>
      <c r="H178" t="s">
        <v>94</v>
      </c>
      <c r="I178">
        <v>112</v>
      </c>
      <c r="J178">
        <v>1</v>
      </c>
      <c r="K178" t="s">
        <v>21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45711</v>
      </c>
      <c r="C179">
        <v>0</v>
      </c>
      <c r="D179" t="s">
        <v>95</v>
      </c>
      <c r="E179" t="s">
        <v>116</v>
      </c>
      <c r="F179">
        <v>0</v>
      </c>
      <c r="G179">
        <v>0</v>
      </c>
      <c r="H179" t="s">
        <v>94</v>
      </c>
      <c r="I179">
        <v>111</v>
      </c>
      <c r="J179">
        <v>2</v>
      </c>
      <c r="K179" t="s">
        <v>21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45711</v>
      </c>
      <c r="C180">
        <v>0</v>
      </c>
      <c r="D180" t="s">
        <v>95</v>
      </c>
      <c r="E180" t="s">
        <v>107</v>
      </c>
      <c r="F180">
        <v>0</v>
      </c>
      <c r="G180">
        <v>0</v>
      </c>
      <c r="H180" t="s">
        <v>94</v>
      </c>
      <c r="I180">
        <v>94</v>
      </c>
      <c r="J180">
        <v>1</v>
      </c>
      <c r="K180" t="s">
        <v>21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45711</v>
      </c>
      <c r="C181">
        <v>0</v>
      </c>
      <c r="D181" t="s">
        <v>95</v>
      </c>
      <c r="E181" t="s">
        <v>107</v>
      </c>
      <c r="F181">
        <v>0</v>
      </c>
      <c r="G181">
        <v>0</v>
      </c>
      <c r="H181" t="s">
        <v>94</v>
      </c>
      <c r="I181">
        <v>85</v>
      </c>
      <c r="J181">
        <v>1</v>
      </c>
      <c r="K181" t="s">
        <v>21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45711</v>
      </c>
      <c r="C182">
        <v>0</v>
      </c>
      <c r="D182" t="s">
        <v>95</v>
      </c>
      <c r="E182" t="s">
        <v>107</v>
      </c>
      <c r="F182">
        <v>0</v>
      </c>
      <c r="G182">
        <v>0</v>
      </c>
      <c r="H182" t="s">
        <v>94</v>
      </c>
      <c r="I182">
        <v>88</v>
      </c>
      <c r="J182">
        <v>1</v>
      </c>
      <c r="K182" t="s">
        <v>21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0</v>
      </c>
      <c r="B183" s="77">
        <v>45623</v>
      </c>
      <c r="C183">
        <v>722666</v>
      </c>
      <c r="D183" t="s">
        <v>12</v>
      </c>
      <c r="E183" t="s">
        <v>110</v>
      </c>
      <c r="F183" t="s">
        <v>13</v>
      </c>
      <c r="G183" t="s">
        <v>65</v>
      </c>
      <c r="H183" t="s">
        <v>14</v>
      </c>
      <c r="I183">
        <v>0</v>
      </c>
      <c r="J183">
        <v>1</v>
      </c>
      <c r="K183" t="s">
        <v>21</v>
      </c>
      <c r="L183">
        <v>0</v>
      </c>
      <c r="M183">
        <v>0</v>
      </c>
      <c r="N183" t="s">
        <v>67</v>
      </c>
      <c r="O183">
        <v>0</v>
      </c>
    </row>
    <row r="184" spans="1:15" x14ac:dyDescent="0.25">
      <c r="A184">
        <v>0</v>
      </c>
      <c r="B184" s="77">
        <v>45711</v>
      </c>
      <c r="C184">
        <v>0</v>
      </c>
      <c r="D184" t="s">
        <v>95</v>
      </c>
      <c r="E184" t="s">
        <v>107</v>
      </c>
      <c r="F184">
        <v>0</v>
      </c>
      <c r="G184">
        <v>0</v>
      </c>
      <c r="H184" t="s">
        <v>94</v>
      </c>
      <c r="I184">
        <v>104</v>
      </c>
      <c r="J184">
        <v>1</v>
      </c>
      <c r="K184" t="s">
        <v>21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0</v>
      </c>
      <c r="B185" s="77">
        <v>45623</v>
      </c>
      <c r="C185">
        <v>722700</v>
      </c>
      <c r="D185" t="s">
        <v>12</v>
      </c>
      <c r="E185" t="s">
        <v>111</v>
      </c>
      <c r="F185" t="s">
        <v>13</v>
      </c>
      <c r="G185" t="s">
        <v>65</v>
      </c>
      <c r="H185" t="s">
        <v>14</v>
      </c>
      <c r="I185">
        <v>0</v>
      </c>
      <c r="J185">
        <v>1</v>
      </c>
      <c r="K185" t="s">
        <v>21</v>
      </c>
      <c r="L185">
        <v>0</v>
      </c>
      <c r="M185">
        <v>0</v>
      </c>
      <c r="N185" t="s">
        <v>67</v>
      </c>
      <c r="O185">
        <v>0</v>
      </c>
    </row>
    <row r="186" spans="1:15" x14ac:dyDescent="0.25">
      <c r="A186">
        <v>0</v>
      </c>
      <c r="B186" s="77">
        <v>45711</v>
      </c>
      <c r="C186">
        <v>0</v>
      </c>
      <c r="D186" t="s">
        <v>95</v>
      </c>
      <c r="E186" t="s">
        <v>107</v>
      </c>
      <c r="F186">
        <v>0</v>
      </c>
      <c r="G186">
        <v>0</v>
      </c>
      <c r="H186" t="s">
        <v>94</v>
      </c>
      <c r="I186">
        <v>107</v>
      </c>
      <c r="J186">
        <v>1</v>
      </c>
      <c r="K186" t="s">
        <v>21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45711</v>
      </c>
      <c r="C187">
        <v>0</v>
      </c>
      <c r="D187" t="s">
        <v>95</v>
      </c>
      <c r="E187" t="s">
        <v>107</v>
      </c>
      <c r="F187">
        <v>0</v>
      </c>
      <c r="G187">
        <v>0</v>
      </c>
      <c r="H187" t="s">
        <v>94</v>
      </c>
      <c r="I187">
        <v>109</v>
      </c>
      <c r="J187">
        <v>1</v>
      </c>
      <c r="K187" t="s">
        <v>21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0</v>
      </c>
      <c r="B188" s="77">
        <v>45625</v>
      </c>
      <c r="C188">
        <v>722758</v>
      </c>
      <c r="D188" t="s">
        <v>12</v>
      </c>
      <c r="E188" t="s">
        <v>114</v>
      </c>
      <c r="F188" t="s">
        <v>13</v>
      </c>
      <c r="G188" t="s">
        <v>113</v>
      </c>
      <c r="H188" t="s">
        <v>36</v>
      </c>
      <c r="I188">
        <v>0</v>
      </c>
      <c r="J188">
        <v>1</v>
      </c>
      <c r="K188" t="s">
        <v>21</v>
      </c>
      <c r="L188">
        <v>0</v>
      </c>
      <c r="M188">
        <v>0</v>
      </c>
      <c r="N188" t="s">
        <v>67</v>
      </c>
      <c r="O188">
        <v>0</v>
      </c>
    </row>
    <row r="189" spans="1:15" x14ac:dyDescent="0.25">
      <c r="A189">
        <v>0</v>
      </c>
      <c r="B189" s="77">
        <v>45711</v>
      </c>
      <c r="C189">
        <v>0</v>
      </c>
      <c r="D189" t="s">
        <v>95</v>
      </c>
      <c r="E189" t="s">
        <v>107</v>
      </c>
      <c r="F189">
        <v>0</v>
      </c>
      <c r="G189">
        <v>0</v>
      </c>
      <c r="H189" t="s">
        <v>94</v>
      </c>
      <c r="I189">
        <v>111</v>
      </c>
      <c r="J189">
        <v>1</v>
      </c>
      <c r="K189" t="s">
        <v>21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45711</v>
      </c>
      <c r="C190">
        <v>0</v>
      </c>
      <c r="D190" t="s">
        <v>95</v>
      </c>
      <c r="E190" t="s">
        <v>107</v>
      </c>
      <c r="F190">
        <v>0</v>
      </c>
      <c r="G190">
        <v>0</v>
      </c>
      <c r="H190" t="s">
        <v>94</v>
      </c>
      <c r="I190">
        <v>114</v>
      </c>
      <c r="J190">
        <v>1</v>
      </c>
      <c r="K190" t="s">
        <v>21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0</v>
      </c>
      <c r="B191" s="77">
        <v>45625</v>
      </c>
      <c r="C191">
        <v>722765</v>
      </c>
      <c r="D191" t="s">
        <v>12</v>
      </c>
      <c r="E191" t="s">
        <v>114</v>
      </c>
      <c r="F191" t="s">
        <v>13</v>
      </c>
      <c r="G191" t="s">
        <v>113</v>
      </c>
      <c r="H191" t="s">
        <v>36</v>
      </c>
      <c r="I191">
        <v>0</v>
      </c>
      <c r="J191">
        <v>1</v>
      </c>
      <c r="K191" t="s">
        <v>21</v>
      </c>
      <c r="L191">
        <v>0</v>
      </c>
      <c r="M191">
        <v>0</v>
      </c>
      <c r="N191" t="s">
        <v>67</v>
      </c>
      <c r="O191">
        <v>0</v>
      </c>
    </row>
    <row r="192" spans="1:15" x14ac:dyDescent="0.25">
      <c r="A192">
        <v>0</v>
      </c>
      <c r="B192" s="77">
        <v>45625</v>
      </c>
      <c r="C192">
        <v>722776</v>
      </c>
      <c r="D192" t="s">
        <v>12</v>
      </c>
      <c r="E192" t="s">
        <v>115</v>
      </c>
      <c r="F192" t="s">
        <v>13</v>
      </c>
      <c r="G192" t="s">
        <v>113</v>
      </c>
      <c r="H192" t="s">
        <v>36</v>
      </c>
      <c r="I192">
        <v>0</v>
      </c>
      <c r="J192">
        <v>1</v>
      </c>
      <c r="K192" t="s">
        <v>21</v>
      </c>
      <c r="L192">
        <v>0</v>
      </c>
      <c r="M192">
        <v>0</v>
      </c>
      <c r="N192" t="s">
        <v>67</v>
      </c>
      <c r="O192">
        <v>0</v>
      </c>
    </row>
    <row r="193" spans="1:15" x14ac:dyDescent="0.25">
      <c r="A193">
        <v>0</v>
      </c>
      <c r="B193" s="77">
        <v>45621</v>
      </c>
      <c r="C193">
        <v>0</v>
      </c>
      <c r="D193" t="s">
        <v>95</v>
      </c>
      <c r="E193" t="s">
        <v>107</v>
      </c>
      <c r="F193">
        <v>0</v>
      </c>
      <c r="G193">
        <v>0</v>
      </c>
      <c r="H193" t="s">
        <v>94</v>
      </c>
      <c r="I193">
        <v>98</v>
      </c>
      <c r="J193">
        <v>1</v>
      </c>
      <c r="K193" t="s">
        <v>21</v>
      </c>
      <c r="L193">
        <v>0</v>
      </c>
      <c r="M193">
        <v>0</v>
      </c>
      <c r="N193" t="s">
        <v>67</v>
      </c>
      <c r="O193">
        <v>0</v>
      </c>
    </row>
    <row r="194" spans="1:15" x14ac:dyDescent="0.25">
      <c r="A194">
        <v>0</v>
      </c>
      <c r="B194" s="77">
        <v>45621</v>
      </c>
      <c r="C194">
        <v>0</v>
      </c>
      <c r="D194" t="s">
        <v>95</v>
      </c>
      <c r="E194" t="s">
        <v>107</v>
      </c>
      <c r="F194">
        <v>0</v>
      </c>
      <c r="G194">
        <v>0</v>
      </c>
      <c r="H194" t="s">
        <v>94</v>
      </c>
      <c r="I194">
        <v>113</v>
      </c>
      <c r="J194">
        <v>1</v>
      </c>
      <c r="K194" t="s">
        <v>21</v>
      </c>
      <c r="L194">
        <v>0</v>
      </c>
      <c r="M194">
        <v>0</v>
      </c>
      <c r="N194" t="s">
        <v>67</v>
      </c>
      <c r="O194">
        <v>0</v>
      </c>
    </row>
    <row r="195" spans="1:15" x14ac:dyDescent="0.25">
      <c r="A195">
        <v>0</v>
      </c>
      <c r="B195" s="77">
        <v>45621</v>
      </c>
      <c r="C195">
        <v>0</v>
      </c>
      <c r="D195" t="s">
        <v>95</v>
      </c>
      <c r="E195" t="s">
        <v>107</v>
      </c>
      <c r="F195">
        <v>0</v>
      </c>
      <c r="G195">
        <v>0</v>
      </c>
      <c r="H195" t="s">
        <v>94</v>
      </c>
      <c r="I195">
        <v>120</v>
      </c>
      <c r="J195">
        <v>1</v>
      </c>
      <c r="K195" t="s">
        <v>21</v>
      </c>
      <c r="L195">
        <v>0</v>
      </c>
      <c r="M195">
        <v>0</v>
      </c>
      <c r="N195" t="s">
        <v>67</v>
      </c>
      <c r="O195">
        <v>0</v>
      </c>
    </row>
    <row r="196" spans="1:15" x14ac:dyDescent="0.25">
      <c r="A196">
        <v>0</v>
      </c>
      <c r="B196" s="77">
        <v>45711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121</v>
      </c>
      <c r="J196">
        <v>1</v>
      </c>
      <c r="K196" t="s">
        <v>21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0</v>
      </c>
      <c r="B197" s="77">
        <v>45623</v>
      </c>
      <c r="C197">
        <v>0</v>
      </c>
      <c r="D197" t="s">
        <v>95</v>
      </c>
      <c r="E197" t="s">
        <v>107</v>
      </c>
      <c r="F197">
        <v>0</v>
      </c>
      <c r="G197">
        <v>0</v>
      </c>
      <c r="H197" t="s">
        <v>94</v>
      </c>
      <c r="I197">
        <v>0</v>
      </c>
      <c r="J197">
        <v>2</v>
      </c>
      <c r="K197" t="s">
        <v>21</v>
      </c>
      <c r="L197">
        <v>0</v>
      </c>
      <c r="M197">
        <v>0</v>
      </c>
      <c r="N197" t="s">
        <v>67</v>
      </c>
      <c r="O197">
        <v>0</v>
      </c>
    </row>
    <row r="198" spans="1:15" x14ac:dyDescent="0.25">
      <c r="A198">
        <v>0</v>
      </c>
      <c r="B198" s="77">
        <v>45623</v>
      </c>
      <c r="C198">
        <v>0</v>
      </c>
      <c r="D198" t="s">
        <v>95</v>
      </c>
      <c r="E198" t="s">
        <v>96</v>
      </c>
      <c r="F198">
        <v>0</v>
      </c>
      <c r="G198">
        <v>0</v>
      </c>
      <c r="H198" t="s">
        <v>94</v>
      </c>
      <c r="I198">
        <v>0</v>
      </c>
      <c r="J198">
        <v>2</v>
      </c>
      <c r="K198" t="s">
        <v>21</v>
      </c>
      <c r="L198">
        <v>0</v>
      </c>
      <c r="M198">
        <v>0</v>
      </c>
      <c r="N198" t="s">
        <v>67</v>
      </c>
      <c r="O198">
        <v>0</v>
      </c>
    </row>
    <row r="199" spans="1:15" x14ac:dyDescent="0.25">
      <c r="A199">
        <v>0</v>
      </c>
      <c r="B199" s="77">
        <v>45623</v>
      </c>
      <c r="C199">
        <v>0</v>
      </c>
      <c r="D199" t="s">
        <v>95</v>
      </c>
      <c r="E199" t="s">
        <v>116</v>
      </c>
      <c r="F199">
        <v>0</v>
      </c>
      <c r="G199">
        <v>0</v>
      </c>
      <c r="H199" t="s">
        <v>94</v>
      </c>
      <c r="I199">
        <v>0</v>
      </c>
      <c r="J199">
        <v>3</v>
      </c>
      <c r="K199" t="s">
        <v>21</v>
      </c>
      <c r="L199">
        <v>0</v>
      </c>
      <c r="M199">
        <v>0</v>
      </c>
      <c r="N199" t="s">
        <v>67</v>
      </c>
      <c r="O199">
        <v>0</v>
      </c>
    </row>
    <row r="200" spans="1:15" x14ac:dyDescent="0.25">
      <c r="A200">
        <v>0</v>
      </c>
      <c r="B200" s="77">
        <v>45628</v>
      </c>
      <c r="C200">
        <v>722848</v>
      </c>
      <c r="D200" t="s">
        <v>12</v>
      </c>
      <c r="E200" t="s">
        <v>117</v>
      </c>
      <c r="F200" t="s">
        <v>13</v>
      </c>
      <c r="G200" t="s">
        <v>75</v>
      </c>
      <c r="H200" t="s">
        <v>36</v>
      </c>
      <c r="I200">
        <v>0</v>
      </c>
      <c r="J200">
        <v>1</v>
      </c>
      <c r="K200" t="s">
        <v>21</v>
      </c>
      <c r="L200">
        <v>0</v>
      </c>
      <c r="M200">
        <v>0</v>
      </c>
      <c r="N200" t="s">
        <v>67</v>
      </c>
      <c r="O200">
        <v>0</v>
      </c>
    </row>
    <row r="201" spans="1:15" x14ac:dyDescent="0.25">
      <c r="A201">
        <v>0</v>
      </c>
      <c r="B201" s="77">
        <v>45711</v>
      </c>
      <c r="C201">
        <v>0</v>
      </c>
      <c r="D201" t="s">
        <v>95</v>
      </c>
      <c r="E201" t="s">
        <v>107</v>
      </c>
      <c r="F201">
        <v>0</v>
      </c>
      <c r="G201">
        <v>0</v>
      </c>
      <c r="H201" t="s">
        <v>94</v>
      </c>
      <c r="I201">
        <v>86</v>
      </c>
      <c r="J201">
        <v>1</v>
      </c>
      <c r="K201" t="s">
        <v>21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45711</v>
      </c>
      <c r="C202">
        <v>0</v>
      </c>
      <c r="D202" t="s">
        <v>95</v>
      </c>
      <c r="E202" t="s">
        <v>107</v>
      </c>
      <c r="F202">
        <v>0</v>
      </c>
      <c r="G202">
        <v>0</v>
      </c>
      <c r="H202" t="s">
        <v>94</v>
      </c>
      <c r="I202">
        <v>109</v>
      </c>
      <c r="J202">
        <v>1</v>
      </c>
      <c r="K202" t="s">
        <v>21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45711</v>
      </c>
      <c r="C203">
        <v>0</v>
      </c>
      <c r="D203" t="s">
        <v>95</v>
      </c>
      <c r="E203" t="s">
        <v>107</v>
      </c>
      <c r="F203">
        <v>0</v>
      </c>
      <c r="G203">
        <v>0</v>
      </c>
      <c r="H203" t="s">
        <v>94</v>
      </c>
      <c r="I203">
        <v>104</v>
      </c>
      <c r="J203">
        <v>1</v>
      </c>
      <c r="K203" t="s">
        <v>21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45711</v>
      </c>
      <c r="C204">
        <v>0</v>
      </c>
      <c r="D204" t="s">
        <v>95</v>
      </c>
      <c r="E204" t="s">
        <v>107</v>
      </c>
      <c r="F204">
        <v>0</v>
      </c>
      <c r="G204">
        <v>0</v>
      </c>
      <c r="H204" t="s">
        <v>94</v>
      </c>
      <c r="I204">
        <v>86</v>
      </c>
      <c r="J204">
        <v>1</v>
      </c>
      <c r="K204" t="s">
        <v>21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45711</v>
      </c>
      <c r="C205">
        <v>0</v>
      </c>
      <c r="D205" t="s">
        <v>95</v>
      </c>
      <c r="E205" t="s">
        <v>107</v>
      </c>
      <c r="F205">
        <v>0</v>
      </c>
      <c r="G205">
        <v>0</v>
      </c>
      <c r="H205" t="s">
        <v>94</v>
      </c>
      <c r="I205">
        <v>109</v>
      </c>
      <c r="J205">
        <v>1</v>
      </c>
      <c r="K205" t="s">
        <v>21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45711</v>
      </c>
      <c r="C206">
        <v>0</v>
      </c>
      <c r="D206" t="s">
        <v>95</v>
      </c>
      <c r="E206" t="s">
        <v>107</v>
      </c>
      <c r="F206">
        <v>0</v>
      </c>
      <c r="G206">
        <v>0</v>
      </c>
      <c r="H206" t="s">
        <v>94</v>
      </c>
      <c r="I206">
        <v>90</v>
      </c>
      <c r="J206">
        <v>1</v>
      </c>
      <c r="K206" t="s">
        <v>21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45711</v>
      </c>
      <c r="C207">
        <v>0</v>
      </c>
      <c r="D207" t="s">
        <v>95</v>
      </c>
      <c r="E207" t="s">
        <v>107</v>
      </c>
      <c r="F207">
        <v>0</v>
      </c>
      <c r="G207">
        <v>0</v>
      </c>
      <c r="H207" t="s">
        <v>94</v>
      </c>
      <c r="I207">
        <v>86</v>
      </c>
      <c r="J207">
        <v>1</v>
      </c>
      <c r="K207" t="s">
        <v>21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45715</v>
      </c>
      <c r="C208">
        <v>726455</v>
      </c>
      <c r="D208" t="s">
        <v>12</v>
      </c>
      <c r="E208" t="s">
        <v>197</v>
      </c>
      <c r="F208" t="s">
        <v>13</v>
      </c>
      <c r="G208" t="s">
        <v>75</v>
      </c>
      <c r="H208" t="s">
        <v>36</v>
      </c>
      <c r="I208">
        <v>90</v>
      </c>
      <c r="J208">
        <v>1</v>
      </c>
      <c r="K208" t="s">
        <v>21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45714</v>
      </c>
      <c r="C209">
        <v>726393</v>
      </c>
      <c r="D209" t="s">
        <v>12</v>
      </c>
      <c r="E209" t="s">
        <v>196</v>
      </c>
      <c r="F209" t="s">
        <v>13</v>
      </c>
      <c r="G209" t="s">
        <v>14</v>
      </c>
      <c r="H209" t="s">
        <v>14</v>
      </c>
      <c r="I209">
        <v>86</v>
      </c>
      <c r="J209">
        <v>1</v>
      </c>
      <c r="K209" t="s">
        <v>21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45709</v>
      </c>
      <c r="C210">
        <v>0</v>
      </c>
      <c r="D210" t="s">
        <v>95</v>
      </c>
      <c r="E210" t="s">
        <v>116</v>
      </c>
      <c r="F210">
        <v>0</v>
      </c>
      <c r="G210">
        <v>0</v>
      </c>
      <c r="H210" t="s">
        <v>94</v>
      </c>
      <c r="I210">
        <v>112</v>
      </c>
      <c r="J210">
        <v>1</v>
      </c>
      <c r="K210" t="s">
        <v>21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45709</v>
      </c>
      <c r="C211">
        <v>0</v>
      </c>
      <c r="D211" t="s">
        <v>95</v>
      </c>
      <c r="E211" t="s">
        <v>116</v>
      </c>
      <c r="F211">
        <v>0</v>
      </c>
      <c r="G211">
        <v>0</v>
      </c>
      <c r="H211" t="s">
        <v>94</v>
      </c>
      <c r="I211">
        <v>116</v>
      </c>
      <c r="J211">
        <v>1</v>
      </c>
      <c r="K211" t="s">
        <v>21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45709</v>
      </c>
      <c r="C212">
        <v>0</v>
      </c>
      <c r="D212" t="s">
        <v>95</v>
      </c>
      <c r="E212" t="s">
        <v>116</v>
      </c>
      <c r="F212">
        <v>0</v>
      </c>
      <c r="G212">
        <v>0</v>
      </c>
      <c r="H212" t="s">
        <v>94</v>
      </c>
      <c r="I212">
        <v>117</v>
      </c>
      <c r="J212">
        <v>1</v>
      </c>
      <c r="K212" t="s">
        <v>21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45709</v>
      </c>
      <c r="C213">
        <v>0</v>
      </c>
      <c r="D213" t="s">
        <v>95</v>
      </c>
      <c r="E213" t="s">
        <v>116</v>
      </c>
      <c r="F213">
        <v>0</v>
      </c>
      <c r="G213">
        <v>0</v>
      </c>
      <c r="H213" t="s">
        <v>94</v>
      </c>
      <c r="I213">
        <v>113</v>
      </c>
      <c r="J213">
        <v>1</v>
      </c>
      <c r="K213" t="s">
        <v>21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45709</v>
      </c>
      <c r="C214">
        <v>0</v>
      </c>
      <c r="D214" t="s">
        <v>95</v>
      </c>
      <c r="E214" t="s">
        <v>116</v>
      </c>
      <c r="F214">
        <v>0</v>
      </c>
      <c r="G214">
        <v>0</v>
      </c>
      <c r="H214" t="s">
        <v>94</v>
      </c>
      <c r="I214">
        <v>100</v>
      </c>
      <c r="J214">
        <v>2</v>
      </c>
      <c r="K214" t="s">
        <v>21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0</v>
      </c>
      <c r="B215" s="77">
        <v>45635</v>
      </c>
      <c r="C215">
        <v>723091</v>
      </c>
      <c r="D215" t="s">
        <v>12</v>
      </c>
      <c r="E215" t="s">
        <v>123</v>
      </c>
      <c r="F215" t="s">
        <v>13</v>
      </c>
      <c r="G215" t="s">
        <v>75</v>
      </c>
      <c r="H215" t="s">
        <v>36</v>
      </c>
      <c r="I215">
        <v>0</v>
      </c>
      <c r="J215">
        <v>1</v>
      </c>
      <c r="K215" t="s">
        <v>21</v>
      </c>
      <c r="L215">
        <v>0</v>
      </c>
      <c r="M215">
        <v>0</v>
      </c>
      <c r="N215" t="s">
        <v>67</v>
      </c>
      <c r="O215">
        <v>0</v>
      </c>
    </row>
    <row r="216" spans="1:15" x14ac:dyDescent="0.25">
      <c r="A216">
        <v>0</v>
      </c>
      <c r="B216" s="77">
        <v>45709</v>
      </c>
      <c r="C216">
        <v>0</v>
      </c>
      <c r="D216" t="s">
        <v>95</v>
      </c>
      <c r="E216" t="s">
        <v>116</v>
      </c>
      <c r="F216">
        <v>0</v>
      </c>
      <c r="G216">
        <v>0</v>
      </c>
      <c r="H216" t="s">
        <v>94</v>
      </c>
      <c r="I216">
        <v>96</v>
      </c>
      <c r="J216">
        <v>1</v>
      </c>
      <c r="K216" t="s">
        <v>21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0</v>
      </c>
      <c r="B217" s="77">
        <v>45635</v>
      </c>
      <c r="C217">
        <v>723095</v>
      </c>
      <c r="D217" t="s">
        <v>12</v>
      </c>
      <c r="E217" t="s">
        <v>123</v>
      </c>
      <c r="F217" t="s">
        <v>13</v>
      </c>
      <c r="G217" t="s">
        <v>75</v>
      </c>
      <c r="H217" t="s">
        <v>36</v>
      </c>
      <c r="I217">
        <v>0</v>
      </c>
      <c r="J217">
        <v>5</v>
      </c>
      <c r="K217" t="s">
        <v>21</v>
      </c>
      <c r="L217">
        <v>0</v>
      </c>
      <c r="M217">
        <v>0</v>
      </c>
      <c r="N217" t="s">
        <v>67</v>
      </c>
      <c r="O217">
        <v>0</v>
      </c>
    </row>
    <row r="218" spans="1:15" x14ac:dyDescent="0.25">
      <c r="A218">
        <v>0</v>
      </c>
      <c r="B218" s="77">
        <v>45635</v>
      </c>
      <c r="C218">
        <v>723097</v>
      </c>
      <c r="D218" t="s">
        <v>12</v>
      </c>
      <c r="E218" t="s">
        <v>123</v>
      </c>
      <c r="F218" t="s">
        <v>13</v>
      </c>
      <c r="G218" t="s">
        <v>75</v>
      </c>
      <c r="H218" t="s">
        <v>36</v>
      </c>
      <c r="I218">
        <v>0</v>
      </c>
      <c r="J218">
        <v>3</v>
      </c>
      <c r="K218" t="s">
        <v>21</v>
      </c>
      <c r="L218">
        <v>0</v>
      </c>
      <c r="M218">
        <v>0</v>
      </c>
      <c r="N218" t="s">
        <v>67</v>
      </c>
      <c r="O218">
        <v>0</v>
      </c>
    </row>
    <row r="219" spans="1:15" x14ac:dyDescent="0.25">
      <c r="A219">
        <v>0</v>
      </c>
      <c r="B219" s="77">
        <v>45635</v>
      </c>
      <c r="C219">
        <v>723100</v>
      </c>
      <c r="D219" t="s">
        <v>12</v>
      </c>
      <c r="E219" t="s">
        <v>123</v>
      </c>
      <c r="F219" t="s">
        <v>13</v>
      </c>
      <c r="G219" t="s">
        <v>75</v>
      </c>
      <c r="H219" t="s">
        <v>36</v>
      </c>
      <c r="I219">
        <v>0</v>
      </c>
      <c r="J219">
        <v>3</v>
      </c>
      <c r="K219" t="s">
        <v>21</v>
      </c>
      <c r="L219">
        <v>0</v>
      </c>
      <c r="M219">
        <v>0</v>
      </c>
      <c r="N219" t="s">
        <v>67</v>
      </c>
      <c r="O219">
        <v>0</v>
      </c>
    </row>
    <row r="220" spans="1:15" x14ac:dyDescent="0.25">
      <c r="A220">
        <v>0</v>
      </c>
      <c r="B220" s="77">
        <v>45709</v>
      </c>
      <c r="C220">
        <v>0</v>
      </c>
      <c r="D220" t="s">
        <v>95</v>
      </c>
      <c r="E220" t="s">
        <v>96</v>
      </c>
      <c r="F220">
        <v>0</v>
      </c>
      <c r="G220">
        <v>0</v>
      </c>
      <c r="H220" t="s">
        <v>94</v>
      </c>
      <c r="I220">
        <v>94</v>
      </c>
      <c r="J220">
        <v>2</v>
      </c>
      <c r="K220" t="s">
        <v>21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45709</v>
      </c>
      <c r="C221">
        <v>0</v>
      </c>
      <c r="D221" t="s">
        <v>95</v>
      </c>
      <c r="E221" t="s">
        <v>96</v>
      </c>
      <c r="F221">
        <v>0</v>
      </c>
      <c r="G221">
        <v>0</v>
      </c>
      <c r="H221" t="s">
        <v>94</v>
      </c>
      <c r="I221">
        <v>96</v>
      </c>
      <c r="J221">
        <v>1</v>
      </c>
      <c r="K221" t="s">
        <v>21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45709</v>
      </c>
      <c r="C222">
        <v>0</v>
      </c>
      <c r="D222" t="s">
        <v>95</v>
      </c>
      <c r="E222" t="s">
        <v>96</v>
      </c>
      <c r="F222">
        <v>0</v>
      </c>
      <c r="G222">
        <v>0</v>
      </c>
      <c r="H222" t="s">
        <v>94</v>
      </c>
      <c r="I222">
        <v>106</v>
      </c>
      <c r="J222">
        <v>1</v>
      </c>
      <c r="K222" t="s">
        <v>21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45709</v>
      </c>
      <c r="C223">
        <v>0</v>
      </c>
      <c r="D223" t="s">
        <v>95</v>
      </c>
      <c r="E223" t="s">
        <v>96</v>
      </c>
      <c r="F223">
        <v>0</v>
      </c>
      <c r="G223">
        <v>0</v>
      </c>
      <c r="H223" t="s">
        <v>94</v>
      </c>
      <c r="I223">
        <v>121</v>
      </c>
      <c r="J223">
        <v>1</v>
      </c>
      <c r="K223" t="s">
        <v>21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45709</v>
      </c>
      <c r="C224">
        <v>0</v>
      </c>
      <c r="D224" t="s">
        <v>95</v>
      </c>
      <c r="E224" t="s">
        <v>96</v>
      </c>
      <c r="F224">
        <v>0</v>
      </c>
      <c r="G224">
        <v>0</v>
      </c>
      <c r="H224" t="s">
        <v>94</v>
      </c>
      <c r="I224">
        <v>107</v>
      </c>
      <c r="J224">
        <v>1</v>
      </c>
      <c r="K224" t="s">
        <v>21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45709</v>
      </c>
      <c r="C225">
        <v>0</v>
      </c>
      <c r="D225" t="s">
        <v>95</v>
      </c>
      <c r="E225" t="s">
        <v>96</v>
      </c>
      <c r="F225">
        <v>0</v>
      </c>
      <c r="G225">
        <v>0</v>
      </c>
      <c r="H225" t="s">
        <v>94</v>
      </c>
      <c r="I225">
        <v>95</v>
      </c>
      <c r="J225">
        <v>1</v>
      </c>
      <c r="K225" t="s">
        <v>21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45709</v>
      </c>
      <c r="C226">
        <v>0</v>
      </c>
      <c r="D226" t="s">
        <v>95</v>
      </c>
      <c r="E226" t="s">
        <v>96</v>
      </c>
      <c r="F226">
        <v>0</v>
      </c>
      <c r="G226">
        <v>0</v>
      </c>
      <c r="H226" t="s">
        <v>94</v>
      </c>
      <c r="I226">
        <v>110</v>
      </c>
      <c r="J226">
        <v>1</v>
      </c>
      <c r="K226" t="s">
        <v>21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45709</v>
      </c>
      <c r="C227">
        <v>0</v>
      </c>
      <c r="D227" t="s">
        <v>95</v>
      </c>
      <c r="E227" t="s">
        <v>96</v>
      </c>
      <c r="F227">
        <v>0</v>
      </c>
      <c r="G227">
        <v>0</v>
      </c>
      <c r="H227" t="s">
        <v>94</v>
      </c>
      <c r="I227">
        <v>88</v>
      </c>
      <c r="J227">
        <v>1</v>
      </c>
      <c r="K227" t="s">
        <v>21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45709</v>
      </c>
      <c r="C228">
        <v>0</v>
      </c>
      <c r="D228" t="s">
        <v>95</v>
      </c>
      <c r="E228" t="s">
        <v>96</v>
      </c>
      <c r="F228">
        <v>0</v>
      </c>
      <c r="G228">
        <v>0</v>
      </c>
      <c r="H228" t="s">
        <v>94</v>
      </c>
      <c r="I228">
        <v>98</v>
      </c>
      <c r="J228">
        <v>1</v>
      </c>
      <c r="K228" t="s">
        <v>21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45708</v>
      </c>
      <c r="C229">
        <v>0</v>
      </c>
      <c r="D229" t="s">
        <v>95</v>
      </c>
      <c r="E229" t="s">
        <v>96</v>
      </c>
      <c r="F229">
        <v>0</v>
      </c>
      <c r="G229">
        <v>0</v>
      </c>
      <c r="H229" t="s">
        <v>94</v>
      </c>
      <c r="I229">
        <v>106</v>
      </c>
      <c r="J229">
        <v>1</v>
      </c>
      <c r="K229" t="s">
        <v>21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0</v>
      </c>
      <c r="B230" s="77">
        <v>45635</v>
      </c>
      <c r="C230">
        <v>723115</v>
      </c>
      <c r="D230" t="s">
        <v>12</v>
      </c>
      <c r="E230" t="s">
        <v>124</v>
      </c>
      <c r="F230" t="s">
        <v>13</v>
      </c>
      <c r="G230" t="s">
        <v>75</v>
      </c>
      <c r="H230" t="s">
        <v>36</v>
      </c>
      <c r="I230">
        <v>0</v>
      </c>
      <c r="J230">
        <v>2</v>
      </c>
      <c r="K230" t="s">
        <v>21</v>
      </c>
      <c r="L230">
        <v>0</v>
      </c>
      <c r="M230">
        <v>0</v>
      </c>
      <c r="N230" t="s">
        <v>67</v>
      </c>
      <c r="O230">
        <v>0</v>
      </c>
    </row>
    <row r="231" spans="1:15" x14ac:dyDescent="0.25">
      <c r="A231">
        <v>0</v>
      </c>
      <c r="B231" s="77">
        <v>45635</v>
      </c>
      <c r="C231">
        <v>723125</v>
      </c>
      <c r="D231" t="s">
        <v>12</v>
      </c>
      <c r="E231" t="s">
        <v>125</v>
      </c>
      <c r="F231" t="s">
        <v>13</v>
      </c>
      <c r="G231" t="s">
        <v>113</v>
      </c>
      <c r="H231" t="s">
        <v>36</v>
      </c>
      <c r="I231">
        <v>109</v>
      </c>
      <c r="J231">
        <v>1</v>
      </c>
      <c r="K231" t="s">
        <v>21</v>
      </c>
      <c r="L231">
        <v>0</v>
      </c>
      <c r="M231">
        <v>0</v>
      </c>
      <c r="N231" t="s">
        <v>67</v>
      </c>
      <c r="O231">
        <v>0</v>
      </c>
    </row>
    <row r="232" spans="1:15" x14ac:dyDescent="0.25">
      <c r="A232">
        <v>0</v>
      </c>
      <c r="B232" s="77">
        <v>45635</v>
      </c>
      <c r="C232">
        <v>723128</v>
      </c>
      <c r="D232" t="s">
        <v>12</v>
      </c>
      <c r="E232" t="s">
        <v>125</v>
      </c>
      <c r="F232" t="s">
        <v>13</v>
      </c>
      <c r="G232" t="s">
        <v>113</v>
      </c>
      <c r="H232" t="s">
        <v>36</v>
      </c>
      <c r="I232">
        <v>98</v>
      </c>
      <c r="J232">
        <v>1</v>
      </c>
      <c r="K232" t="s">
        <v>21</v>
      </c>
      <c r="L232">
        <v>0</v>
      </c>
      <c r="M232">
        <v>0</v>
      </c>
      <c r="N232" t="s">
        <v>67</v>
      </c>
      <c r="O232">
        <v>0</v>
      </c>
    </row>
    <row r="233" spans="1:15" x14ac:dyDescent="0.25">
      <c r="A233">
        <v>0</v>
      </c>
      <c r="B233" s="77">
        <v>45708</v>
      </c>
      <c r="C233">
        <v>0</v>
      </c>
      <c r="D233" t="s">
        <v>95</v>
      </c>
      <c r="E233" t="s">
        <v>107</v>
      </c>
      <c r="F233">
        <v>0</v>
      </c>
      <c r="G233">
        <v>0</v>
      </c>
      <c r="H233" t="s">
        <v>94</v>
      </c>
      <c r="I233">
        <v>113</v>
      </c>
      <c r="J233">
        <v>1</v>
      </c>
      <c r="K233" t="s">
        <v>21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45708</v>
      </c>
      <c r="C234">
        <v>0</v>
      </c>
      <c r="D234" t="s">
        <v>95</v>
      </c>
      <c r="E234" t="s">
        <v>107</v>
      </c>
      <c r="F234">
        <v>0</v>
      </c>
      <c r="G234">
        <v>0</v>
      </c>
      <c r="H234" t="s">
        <v>94</v>
      </c>
      <c r="I234">
        <v>102</v>
      </c>
      <c r="J234">
        <v>1</v>
      </c>
      <c r="K234" t="s">
        <v>21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45708</v>
      </c>
      <c r="C235">
        <v>0</v>
      </c>
      <c r="D235" t="s">
        <v>95</v>
      </c>
      <c r="E235" t="s">
        <v>107</v>
      </c>
      <c r="F235">
        <v>0</v>
      </c>
      <c r="G235">
        <v>0</v>
      </c>
      <c r="H235" t="s">
        <v>94</v>
      </c>
      <c r="I235">
        <v>90</v>
      </c>
      <c r="J235">
        <v>1</v>
      </c>
      <c r="K235" t="s">
        <v>21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45708</v>
      </c>
      <c r="C236">
        <v>0</v>
      </c>
      <c r="D236" t="s">
        <v>95</v>
      </c>
      <c r="E236" t="s">
        <v>107</v>
      </c>
      <c r="F236">
        <v>0</v>
      </c>
      <c r="G236">
        <v>0</v>
      </c>
      <c r="H236" t="s">
        <v>94</v>
      </c>
      <c r="I236">
        <v>97</v>
      </c>
      <c r="J236">
        <v>1</v>
      </c>
      <c r="K236" t="s">
        <v>21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0</v>
      </c>
      <c r="B237" s="77">
        <v>45638</v>
      </c>
      <c r="C237">
        <v>723260</v>
      </c>
      <c r="D237" t="s">
        <v>12</v>
      </c>
      <c r="E237" t="s">
        <v>126</v>
      </c>
      <c r="F237" t="s">
        <v>13</v>
      </c>
      <c r="G237" t="s">
        <v>65</v>
      </c>
      <c r="H237" t="s">
        <v>14</v>
      </c>
      <c r="I237">
        <v>104</v>
      </c>
      <c r="J237">
        <v>1</v>
      </c>
      <c r="K237" t="s">
        <v>21</v>
      </c>
      <c r="L237">
        <v>0</v>
      </c>
      <c r="M237">
        <v>0</v>
      </c>
      <c r="N237" t="s">
        <v>67</v>
      </c>
      <c r="O237">
        <v>0</v>
      </c>
    </row>
    <row r="238" spans="1:15" x14ac:dyDescent="0.25">
      <c r="A238">
        <v>0</v>
      </c>
      <c r="B238" s="77">
        <v>45708</v>
      </c>
      <c r="C238">
        <v>0</v>
      </c>
      <c r="D238" t="s">
        <v>95</v>
      </c>
      <c r="E238" t="s">
        <v>107</v>
      </c>
      <c r="F238">
        <v>0</v>
      </c>
      <c r="G238">
        <v>0</v>
      </c>
      <c r="H238" t="s">
        <v>94</v>
      </c>
      <c r="I238">
        <v>85</v>
      </c>
      <c r="J238">
        <v>1</v>
      </c>
      <c r="K238" t="s">
        <v>21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45699</v>
      </c>
      <c r="C239">
        <v>0</v>
      </c>
      <c r="D239" t="s">
        <v>95</v>
      </c>
      <c r="E239" t="s">
        <v>107</v>
      </c>
      <c r="F239">
        <v>0</v>
      </c>
      <c r="G239">
        <v>0</v>
      </c>
      <c r="H239" t="s">
        <v>94</v>
      </c>
      <c r="I239">
        <v>110</v>
      </c>
      <c r="J239">
        <v>1</v>
      </c>
      <c r="K239" t="s">
        <v>21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45699</v>
      </c>
      <c r="C240">
        <v>0</v>
      </c>
      <c r="D240" t="s">
        <v>95</v>
      </c>
      <c r="E240" t="s">
        <v>116</v>
      </c>
      <c r="F240">
        <v>0</v>
      </c>
      <c r="G240">
        <v>0</v>
      </c>
      <c r="H240" t="s">
        <v>94</v>
      </c>
      <c r="I240">
        <v>110</v>
      </c>
      <c r="J240">
        <v>1</v>
      </c>
      <c r="K240" t="s">
        <v>21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45699</v>
      </c>
      <c r="C241">
        <v>0</v>
      </c>
      <c r="D241" t="s">
        <v>95</v>
      </c>
      <c r="E241" t="s">
        <v>116</v>
      </c>
      <c r="F241">
        <v>0</v>
      </c>
      <c r="G241">
        <v>0</v>
      </c>
      <c r="H241" t="s">
        <v>94</v>
      </c>
      <c r="I241">
        <v>109</v>
      </c>
      <c r="J241">
        <v>1</v>
      </c>
      <c r="K241" t="s">
        <v>21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45699</v>
      </c>
      <c r="C242">
        <v>0</v>
      </c>
      <c r="D242" t="s">
        <v>95</v>
      </c>
      <c r="E242" t="s">
        <v>116</v>
      </c>
      <c r="F242">
        <v>0</v>
      </c>
      <c r="G242">
        <v>0</v>
      </c>
      <c r="H242" t="s">
        <v>94</v>
      </c>
      <c r="I242">
        <v>95</v>
      </c>
      <c r="J242">
        <v>1</v>
      </c>
      <c r="K242" t="s">
        <v>21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0</v>
      </c>
      <c r="B243" s="77">
        <v>45638</v>
      </c>
      <c r="C243">
        <v>723261</v>
      </c>
      <c r="D243" t="s">
        <v>12</v>
      </c>
      <c r="E243" t="s">
        <v>126</v>
      </c>
      <c r="F243" t="s">
        <v>13</v>
      </c>
      <c r="G243" t="s">
        <v>65</v>
      </c>
      <c r="H243" t="s">
        <v>14</v>
      </c>
      <c r="I243">
        <v>94</v>
      </c>
      <c r="J243">
        <v>1</v>
      </c>
      <c r="K243" t="s">
        <v>21</v>
      </c>
      <c r="L243">
        <v>0</v>
      </c>
      <c r="M243">
        <v>0</v>
      </c>
      <c r="N243" t="s">
        <v>67</v>
      </c>
      <c r="O243">
        <v>0</v>
      </c>
    </row>
    <row r="244" spans="1:15" x14ac:dyDescent="0.25">
      <c r="A244">
        <v>0</v>
      </c>
      <c r="B244" s="77">
        <v>45638</v>
      </c>
      <c r="C244">
        <v>723261</v>
      </c>
      <c r="D244" t="s">
        <v>12</v>
      </c>
      <c r="E244" t="s">
        <v>126</v>
      </c>
      <c r="F244" t="s">
        <v>13</v>
      </c>
      <c r="G244" t="s">
        <v>65</v>
      </c>
      <c r="H244" t="s">
        <v>14</v>
      </c>
      <c r="I244">
        <v>110</v>
      </c>
      <c r="J244">
        <v>1</v>
      </c>
      <c r="K244" t="s">
        <v>21</v>
      </c>
      <c r="L244">
        <v>0</v>
      </c>
      <c r="M244">
        <v>0</v>
      </c>
      <c r="N244" t="s">
        <v>67</v>
      </c>
      <c r="O244">
        <v>0</v>
      </c>
    </row>
    <row r="245" spans="1:15" x14ac:dyDescent="0.25">
      <c r="A245">
        <v>0</v>
      </c>
      <c r="B245" s="77">
        <v>45698</v>
      </c>
      <c r="C245">
        <v>0</v>
      </c>
      <c r="D245" t="s">
        <v>95</v>
      </c>
      <c r="E245" t="s">
        <v>96</v>
      </c>
      <c r="F245">
        <v>0</v>
      </c>
      <c r="G245">
        <v>0</v>
      </c>
      <c r="H245" t="s">
        <v>94</v>
      </c>
      <c r="I245">
        <v>94</v>
      </c>
      <c r="J245">
        <v>1</v>
      </c>
      <c r="K245" t="s">
        <v>21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45699</v>
      </c>
      <c r="C246">
        <v>725832</v>
      </c>
      <c r="D246" t="s">
        <v>12</v>
      </c>
      <c r="E246" t="s">
        <v>194</v>
      </c>
      <c r="F246" t="s">
        <v>13</v>
      </c>
      <c r="G246" t="s">
        <v>113</v>
      </c>
      <c r="H246" t="s">
        <v>36</v>
      </c>
      <c r="I246">
        <v>85</v>
      </c>
      <c r="J246">
        <v>1</v>
      </c>
      <c r="K246" t="s">
        <v>21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45699</v>
      </c>
      <c r="C247">
        <v>725823</v>
      </c>
      <c r="D247" t="s">
        <v>12</v>
      </c>
      <c r="E247" t="s">
        <v>193</v>
      </c>
      <c r="F247" t="s">
        <v>13</v>
      </c>
      <c r="G247" t="s">
        <v>113</v>
      </c>
      <c r="H247" t="s">
        <v>36</v>
      </c>
      <c r="I247">
        <v>125</v>
      </c>
      <c r="J247">
        <v>1</v>
      </c>
      <c r="K247" t="s">
        <v>21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45699</v>
      </c>
      <c r="C248">
        <v>725816</v>
      </c>
      <c r="D248" t="s">
        <v>12</v>
      </c>
      <c r="E248" t="s">
        <v>193</v>
      </c>
      <c r="F248" t="s">
        <v>13</v>
      </c>
      <c r="G248" t="s">
        <v>113</v>
      </c>
      <c r="H248" t="s">
        <v>36</v>
      </c>
      <c r="I248">
        <v>99</v>
      </c>
      <c r="J248">
        <v>1</v>
      </c>
      <c r="K248" t="s">
        <v>21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45699</v>
      </c>
      <c r="C249">
        <v>725814</v>
      </c>
      <c r="D249" t="s">
        <v>12</v>
      </c>
      <c r="E249" t="s">
        <v>193</v>
      </c>
      <c r="F249" t="s">
        <v>13</v>
      </c>
      <c r="G249" t="s">
        <v>113</v>
      </c>
      <c r="H249" t="s">
        <v>36</v>
      </c>
      <c r="I249">
        <v>110</v>
      </c>
      <c r="J249">
        <v>1</v>
      </c>
      <c r="K249" t="s">
        <v>21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45699</v>
      </c>
      <c r="C250">
        <v>725782</v>
      </c>
      <c r="D250" t="s">
        <v>12</v>
      </c>
      <c r="E250" t="s">
        <v>192</v>
      </c>
      <c r="F250" t="s">
        <v>68</v>
      </c>
      <c r="G250" t="s">
        <v>69</v>
      </c>
      <c r="H250" t="s">
        <v>36</v>
      </c>
      <c r="I250">
        <v>91</v>
      </c>
      <c r="J250">
        <v>1</v>
      </c>
      <c r="K250" t="s">
        <v>21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45698</v>
      </c>
      <c r="C251">
        <v>725756</v>
      </c>
      <c r="D251" t="s">
        <v>12</v>
      </c>
      <c r="E251" t="s">
        <v>191</v>
      </c>
      <c r="F251" t="s">
        <v>68</v>
      </c>
      <c r="G251" t="s">
        <v>178</v>
      </c>
      <c r="H251" t="s">
        <v>174</v>
      </c>
      <c r="I251">
        <v>86</v>
      </c>
      <c r="J251">
        <v>1</v>
      </c>
      <c r="K251" t="s">
        <v>21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45698</v>
      </c>
      <c r="C252">
        <v>725754</v>
      </c>
      <c r="D252" t="s">
        <v>12</v>
      </c>
      <c r="E252" t="s">
        <v>191</v>
      </c>
      <c r="F252" t="s">
        <v>68</v>
      </c>
      <c r="G252" t="s">
        <v>178</v>
      </c>
      <c r="H252" t="s">
        <v>174</v>
      </c>
      <c r="I252">
        <v>89</v>
      </c>
      <c r="J252">
        <v>1</v>
      </c>
      <c r="K252" t="s">
        <v>21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45698</v>
      </c>
      <c r="C253">
        <v>725754</v>
      </c>
      <c r="D253" t="s">
        <v>12</v>
      </c>
      <c r="E253" t="s">
        <v>191</v>
      </c>
      <c r="F253" t="s">
        <v>68</v>
      </c>
      <c r="G253" t="s">
        <v>178</v>
      </c>
      <c r="H253" t="s">
        <v>174</v>
      </c>
      <c r="I253">
        <v>86</v>
      </c>
      <c r="J253">
        <v>1</v>
      </c>
      <c r="K253" t="s">
        <v>21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45698</v>
      </c>
      <c r="C254">
        <v>725754</v>
      </c>
      <c r="D254" t="s">
        <v>12</v>
      </c>
      <c r="E254" t="s">
        <v>191</v>
      </c>
      <c r="F254" t="s">
        <v>68</v>
      </c>
      <c r="G254" t="s">
        <v>178</v>
      </c>
      <c r="H254" t="s">
        <v>174</v>
      </c>
      <c r="I254">
        <v>88</v>
      </c>
      <c r="J254">
        <v>1</v>
      </c>
      <c r="K254" t="s">
        <v>21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45698</v>
      </c>
      <c r="C255">
        <v>725754</v>
      </c>
      <c r="D255" t="s">
        <v>12</v>
      </c>
      <c r="E255" t="s">
        <v>191</v>
      </c>
      <c r="F255" t="s">
        <v>68</v>
      </c>
      <c r="G255" t="s">
        <v>178</v>
      </c>
      <c r="H255" t="s">
        <v>174</v>
      </c>
      <c r="I255">
        <v>104</v>
      </c>
      <c r="J255">
        <v>1</v>
      </c>
      <c r="K255" t="s">
        <v>21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45698</v>
      </c>
      <c r="C256">
        <v>725754</v>
      </c>
      <c r="D256" t="s">
        <v>12</v>
      </c>
      <c r="E256" t="s">
        <v>191</v>
      </c>
      <c r="F256" t="s">
        <v>68</v>
      </c>
      <c r="G256" t="s">
        <v>178</v>
      </c>
      <c r="H256" t="s">
        <v>174</v>
      </c>
      <c r="I256">
        <v>116</v>
      </c>
      <c r="J256">
        <v>1</v>
      </c>
      <c r="K256" t="s">
        <v>21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0</v>
      </c>
      <c r="B257" s="77">
        <v>45638</v>
      </c>
      <c r="C257">
        <v>723269</v>
      </c>
      <c r="D257" t="s">
        <v>12</v>
      </c>
      <c r="E257" t="s">
        <v>126</v>
      </c>
      <c r="F257" t="s">
        <v>13</v>
      </c>
      <c r="G257" t="s">
        <v>65</v>
      </c>
      <c r="H257" t="s">
        <v>14</v>
      </c>
      <c r="I257">
        <v>104</v>
      </c>
      <c r="J257">
        <v>1</v>
      </c>
      <c r="K257" t="s">
        <v>21</v>
      </c>
      <c r="L257">
        <v>0</v>
      </c>
      <c r="M257">
        <v>0</v>
      </c>
      <c r="N257" t="s">
        <v>67</v>
      </c>
      <c r="O257">
        <v>0</v>
      </c>
    </row>
    <row r="258" spans="1:15" x14ac:dyDescent="0.25">
      <c r="A258">
        <v>0</v>
      </c>
      <c r="B258" s="77">
        <v>45638</v>
      </c>
      <c r="C258">
        <v>723269</v>
      </c>
      <c r="D258" t="s">
        <v>12</v>
      </c>
      <c r="E258" t="s">
        <v>126</v>
      </c>
      <c r="F258" t="s">
        <v>13</v>
      </c>
      <c r="G258" t="s">
        <v>65</v>
      </c>
      <c r="H258" t="s">
        <v>14</v>
      </c>
      <c r="I258">
        <v>107</v>
      </c>
      <c r="J258">
        <v>1</v>
      </c>
      <c r="K258" t="s">
        <v>21</v>
      </c>
      <c r="L258">
        <v>0</v>
      </c>
      <c r="M258">
        <v>0</v>
      </c>
      <c r="N258" t="s">
        <v>67</v>
      </c>
      <c r="O258">
        <v>0</v>
      </c>
    </row>
    <row r="259" spans="1:15" x14ac:dyDescent="0.25">
      <c r="A259">
        <v>0</v>
      </c>
      <c r="B259" s="77">
        <v>45698</v>
      </c>
      <c r="C259">
        <v>725753</v>
      </c>
      <c r="D259" t="s">
        <v>12</v>
      </c>
      <c r="E259" t="s">
        <v>191</v>
      </c>
      <c r="F259" t="s">
        <v>68</v>
      </c>
      <c r="G259" t="s">
        <v>178</v>
      </c>
      <c r="H259" t="s">
        <v>174</v>
      </c>
      <c r="I259">
        <v>93</v>
      </c>
      <c r="J259">
        <v>1</v>
      </c>
      <c r="K259" t="s">
        <v>21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45698</v>
      </c>
      <c r="C260">
        <v>725753</v>
      </c>
      <c r="D260" t="s">
        <v>12</v>
      </c>
      <c r="E260" t="s">
        <v>191</v>
      </c>
      <c r="F260" t="s">
        <v>68</v>
      </c>
      <c r="G260" t="s">
        <v>178</v>
      </c>
      <c r="H260" t="s">
        <v>174</v>
      </c>
      <c r="I260">
        <v>106</v>
      </c>
      <c r="J260">
        <v>1</v>
      </c>
      <c r="K260" t="s">
        <v>21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45698</v>
      </c>
      <c r="C261">
        <v>725741</v>
      </c>
      <c r="D261" t="s">
        <v>12</v>
      </c>
      <c r="E261" t="s">
        <v>191</v>
      </c>
      <c r="F261" t="s">
        <v>68</v>
      </c>
      <c r="G261" t="s">
        <v>178</v>
      </c>
      <c r="H261" t="s">
        <v>174</v>
      </c>
      <c r="I261">
        <v>106</v>
      </c>
      <c r="J261">
        <v>1</v>
      </c>
      <c r="K261" t="s">
        <v>21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45698</v>
      </c>
      <c r="C262">
        <v>725696</v>
      </c>
      <c r="D262" t="s">
        <v>12</v>
      </c>
      <c r="E262" t="s">
        <v>190</v>
      </c>
      <c r="F262" t="s">
        <v>68</v>
      </c>
      <c r="G262" t="s">
        <v>189</v>
      </c>
      <c r="H262" t="s">
        <v>174</v>
      </c>
      <c r="I262">
        <v>87</v>
      </c>
      <c r="J262">
        <v>1</v>
      </c>
      <c r="K262" t="s">
        <v>21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45698</v>
      </c>
      <c r="C263">
        <v>725695</v>
      </c>
      <c r="D263" t="s">
        <v>12</v>
      </c>
      <c r="E263" t="s">
        <v>190</v>
      </c>
      <c r="F263" t="s">
        <v>68</v>
      </c>
      <c r="G263" t="s">
        <v>189</v>
      </c>
      <c r="H263" t="s">
        <v>174</v>
      </c>
      <c r="I263">
        <v>90</v>
      </c>
      <c r="J263">
        <v>1</v>
      </c>
      <c r="K263" t="s">
        <v>21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45698</v>
      </c>
      <c r="C264">
        <v>725693</v>
      </c>
      <c r="D264" t="s">
        <v>12</v>
      </c>
      <c r="E264" t="s">
        <v>190</v>
      </c>
      <c r="F264" t="s">
        <v>68</v>
      </c>
      <c r="G264" t="s">
        <v>189</v>
      </c>
      <c r="H264" t="s">
        <v>174</v>
      </c>
      <c r="I264">
        <v>111</v>
      </c>
      <c r="J264">
        <v>1</v>
      </c>
      <c r="K264" t="s">
        <v>21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45695</v>
      </c>
      <c r="C265">
        <v>0</v>
      </c>
      <c r="D265" t="s">
        <v>95</v>
      </c>
      <c r="E265" t="s">
        <v>96</v>
      </c>
      <c r="F265">
        <v>0</v>
      </c>
      <c r="G265">
        <v>0</v>
      </c>
      <c r="H265" t="s">
        <v>94</v>
      </c>
      <c r="I265">
        <v>90</v>
      </c>
      <c r="J265">
        <v>1</v>
      </c>
      <c r="K265" t="s">
        <v>21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45693</v>
      </c>
      <c r="C266">
        <v>0</v>
      </c>
      <c r="D266" t="s">
        <v>95</v>
      </c>
      <c r="E266" t="s">
        <v>116</v>
      </c>
      <c r="F266">
        <v>0</v>
      </c>
      <c r="G266">
        <v>0</v>
      </c>
      <c r="H266" t="s">
        <v>94</v>
      </c>
      <c r="I266">
        <v>117</v>
      </c>
      <c r="J266">
        <v>1</v>
      </c>
      <c r="K266" t="s">
        <v>21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45691</v>
      </c>
      <c r="C267">
        <v>0</v>
      </c>
      <c r="D267" t="s">
        <v>95</v>
      </c>
      <c r="E267" t="s">
        <v>107</v>
      </c>
      <c r="F267">
        <v>0</v>
      </c>
      <c r="G267">
        <v>0</v>
      </c>
      <c r="H267" t="s">
        <v>94</v>
      </c>
      <c r="I267">
        <v>119</v>
      </c>
      <c r="J267">
        <v>1</v>
      </c>
      <c r="K267" t="s">
        <v>21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45691</v>
      </c>
      <c r="C268">
        <v>0</v>
      </c>
      <c r="D268" t="s">
        <v>95</v>
      </c>
      <c r="E268" t="s">
        <v>107</v>
      </c>
      <c r="F268">
        <v>0</v>
      </c>
      <c r="G268">
        <v>0</v>
      </c>
      <c r="H268" t="s">
        <v>94</v>
      </c>
      <c r="I268">
        <v>102</v>
      </c>
      <c r="J268">
        <v>1</v>
      </c>
      <c r="K268" t="s">
        <v>21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45691</v>
      </c>
      <c r="C269">
        <v>0</v>
      </c>
      <c r="D269" t="s">
        <v>95</v>
      </c>
      <c r="E269" t="s">
        <v>96</v>
      </c>
      <c r="F269">
        <v>0</v>
      </c>
      <c r="G269">
        <v>0</v>
      </c>
      <c r="H269" t="s">
        <v>94</v>
      </c>
      <c r="I269">
        <v>97</v>
      </c>
      <c r="J269">
        <v>1</v>
      </c>
      <c r="K269" t="s">
        <v>21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45691</v>
      </c>
      <c r="C270">
        <v>0</v>
      </c>
      <c r="D270" t="s">
        <v>95</v>
      </c>
      <c r="E270" t="s">
        <v>96</v>
      </c>
      <c r="F270">
        <v>0</v>
      </c>
      <c r="G270">
        <v>0</v>
      </c>
      <c r="H270" t="s">
        <v>94</v>
      </c>
      <c r="I270">
        <v>95</v>
      </c>
      <c r="J270">
        <v>1</v>
      </c>
      <c r="K270" t="s">
        <v>21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45694</v>
      </c>
      <c r="C271">
        <v>725576</v>
      </c>
      <c r="D271" t="s">
        <v>12</v>
      </c>
      <c r="E271" t="s">
        <v>188</v>
      </c>
      <c r="F271" t="s">
        <v>17</v>
      </c>
      <c r="G271" t="s">
        <v>129</v>
      </c>
      <c r="H271" t="s">
        <v>22</v>
      </c>
      <c r="I271">
        <v>106</v>
      </c>
      <c r="J271">
        <v>1</v>
      </c>
      <c r="K271" t="s">
        <v>21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45694</v>
      </c>
      <c r="C272">
        <v>725573</v>
      </c>
      <c r="D272" t="s">
        <v>12</v>
      </c>
      <c r="E272" t="s">
        <v>188</v>
      </c>
      <c r="F272" t="s">
        <v>17</v>
      </c>
      <c r="G272" t="s">
        <v>129</v>
      </c>
      <c r="H272" t="s">
        <v>22</v>
      </c>
      <c r="I272">
        <v>105</v>
      </c>
      <c r="J272">
        <v>1</v>
      </c>
      <c r="K272" t="s">
        <v>21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45693</v>
      </c>
      <c r="C273">
        <v>725531</v>
      </c>
      <c r="D273" t="s">
        <v>12</v>
      </c>
      <c r="E273" t="s">
        <v>186</v>
      </c>
      <c r="F273" t="s">
        <v>68</v>
      </c>
      <c r="G273" t="s">
        <v>69</v>
      </c>
      <c r="H273" t="s">
        <v>36</v>
      </c>
      <c r="I273">
        <v>103</v>
      </c>
      <c r="J273">
        <v>1</v>
      </c>
      <c r="K273" t="s">
        <v>21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45693</v>
      </c>
      <c r="C274">
        <v>725530</v>
      </c>
      <c r="D274" t="s">
        <v>12</v>
      </c>
      <c r="E274" t="s">
        <v>186</v>
      </c>
      <c r="F274" t="s">
        <v>68</v>
      </c>
      <c r="G274" t="s">
        <v>69</v>
      </c>
      <c r="H274" t="s">
        <v>36</v>
      </c>
      <c r="I274">
        <v>86</v>
      </c>
      <c r="J274">
        <v>1</v>
      </c>
      <c r="K274" t="s">
        <v>21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0</v>
      </c>
      <c r="B275" s="77">
        <v>45638</v>
      </c>
      <c r="C275">
        <v>723271</v>
      </c>
      <c r="D275" t="s">
        <v>12</v>
      </c>
      <c r="E275" t="s">
        <v>126</v>
      </c>
      <c r="F275" t="s">
        <v>13</v>
      </c>
      <c r="G275" t="s">
        <v>65</v>
      </c>
      <c r="H275" t="s">
        <v>14</v>
      </c>
      <c r="I275">
        <v>104</v>
      </c>
      <c r="J275">
        <v>1</v>
      </c>
      <c r="K275" t="s">
        <v>21</v>
      </c>
      <c r="L275">
        <v>0</v>
      </c>
      <c r="M275">
        <v>0</v>
      </c>
      <c r="N275" t="s">
        <v>67</v>
      </c>
      <c r="O275">
        <v>0</v>
      </c>
    </row>
    <row r="276" spans="1:15" x14ac:dyDescent="0.25">
      <c r="A276">
        <v>0</v>
      </c>
      <c r="B276" s="77">
        <v>45638</v>
      </c>
      <c r="C276">
        <v>723271</v>
      </c>
      <c r="D276" t="s">
        <v>12</v>
      </c>
      <c r="E276" t="s">
        <v>126</v>
      </c>
      <c r="F276" t="s">
        <v>13</v>
      </c>
      <c r="G276" t="s">
        <v>65</v>
      </c>
      <c r="H276" t="s">
        <v>14</v>
      </c>
      <c r="I276">
        <v>106</v>
      </c>
      <c r="J276">
        <v>1</v>
      </c>
      <c r="K276" t="s">
        <v>21</v>
      </c>
      <c r="L276">
        <v>0</v>
      </c>
      <c r="M276">
        <v>0</v>
      </c>
      <c r="N276" t="s">
        <v>67</v>
      </c>
      <c r="O276">
        <v>0</v>
      </c>
    </row>
    <row r="277" spans="1:15" x14ac:dyDescent="0.25">
      <c r="A277">
        <v>0</v>
      </c>
      <c r="B277" s="77">
        <v>45691</v>
      </c>
      <c r="C277">
        <v>725419</v>
      </c>
      <c r="D277" t="s">
        <v>12</v>
      </c>
      <c r="E277" t="s">
        <v>185</v>
      </c>
      <c r="F277" t="s">
        <v>13</v>
      </c>
      <c r="G277" t="s">
        <v>14</v>
      </c>
      <c r="H277" t="s">
        <v>14</v>
      </c>
      <c r="I277">
        <v>85</v>
      </c>
      <c r="J277">
        <v>1</v>
      </c>
      <c r="K277" t="s">
        <v>21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0</v>
      </c>
      <c r="B278" s="77">
        <v>45638</v>
      </c>
      <c r="C278">
        <v>723278</v>
      </c>
      <c r="D278" t="s">
        <v>12</v>
      </c>
      <c r="E278" t="s">
        <v>127</v>
      </c>
      <c r="F278" t="s">
        <v>13</v>
      </c>
      <c r="G278" t="s">
        <v>14</v>
      </c>
      <c r="H278" t="s">
        <v>14</v>
      </c>
      <c r="I278">
        <v>0</v>
      </c>
      <c r="J278">
        <v>1</v>
      </c>
      <c r="K278" t="s">
        <v>21</v>
      </c>
      <c r="L278">
        <v>0</v>
      </c>
      <c r="M278">
        <v>0</v>
      </c>
      <c r="N278" t="s">
        <v>67</v>
      </c>
      <c r="O278">
        <v>0</v>
      </c>
    </row>
    <row r="279" spans="1:15" x14ac:dyDescent="0.25">
      <c r="A279">
        <v>0</v>
      </c>
      <c r="B279" s="77">
        <v>45686</v>
      </c>
      <c r="C279">
        <v>725282</v>
      </c>
      <c r="D279" t="s">
        <v>12</v>
      </c>
      <c r="E279" t="s">
        <v>182</v>
      </c>
      <c r="F279" t="s">
        <v>13</v>
      </c>
      <c r="G279" t="s">
        <v>65</v>
      </c>
      <c r="H279" t="s">
        <v>14</v>
      </c>
      <c r="I279">
        <v>87</v>
      </c>
      <c r="J279">
        <v>1</v>
      </c>
      <c r="K279" t="s">
        <v>21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45686</v>
      </c>
      <c r="C280">
        <v>725262</v>
      </c>
      <c r="D280" t="s">
        <v>12</v>
      </c>
      <c r="E280" t="s">
        <v>181</v>
      </c>
      <c r="F280" t="s">
        <v>13</v>
      </c>
      <c r="G280" t="s">
        <v>14</v>
      </c>
      <c r="H280" t="s">
        <v>14</v>
      </c>
      <c r="I280">
        <v>92</v>
      </c>
      <c r="J280">
        <v>1</v>
      </c>
      <c r="K280" t="s">
        <v>21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0</v>
      </c>
      <c r="B281" s="77">
        <v>45638</v>
      </c>
      <c r="C281">
        <v>723284</v>
      </c>
      <c r="D281" t="s">
        <v>12</v>
      </c>
      <c r="E281" t="s">
        <v>127</v>
      </c>
      <c r="F281" t="s">
        <v>13</v>
      </c>
      <c r="G281" t="s">
        <v>14</v>
      </c>
      <c r="H281" t="s">
        <v>14</v>
      </c>
      <c r="I281">
        <v>115</v>
      </c>
      <c r="J281">
        <v>1</v>
      </c>
      <c r="K281" t="s">
        <v>21</v>
      </c>
      <c r="L281">
        <v>0</v>
      </c>
      <c r="M281">
        <v>0</v>
      </c>
      <c r="N281" t="s">
        <v>67</v>
      </c>
      <c r="O281">
        <v>0</v>
      </c>
    </row>
    <row r="282" spans="1:15" x14ac:dyDescent="0.25">
      <c r="A282">
        <v>0</v>
      </c>
      <c r="B282" s="77">
        <v>45686</v>
      </c>
      <c r="C282">
        <v>725262</v>
      </c>
      <c r="D282" t="s">
        <v>12</v>
      </c>
      <c r="E282" t="s">
        <v>181</v>
      </c>
      <c r="F282" t="s">
        <v>13</v>
      </c>
      <c r="G282" t="s">
        <v>14</v>
      </c>
      <c r="H282" t="s">
        <v>14</v>
      </c>
      <c r="I282">
        <v>89</v>
      </c>
      <c r="J282">
        <v>1</v>
      </c>
      <c r="K282" t="s">
        <v>21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45686</v>
      </c>
      <c r="C283">
        <v>725254</v>
      </c>
      <c r="D283" t="s">
        <v>12</v>
      </c>
      <c r="E283" t="s">
        <v>181</v>
      </c>
      <c r="F283" t="s">
        <v>13</v>
      </c>
      <c r="G283" t="s">
        <v>14</v>
      </c>
      <c r="H283" t="s">
        <v>14</v>
      </c>
      <c r="I283">
        <v>88</v>
      </c>
      <c r="J283">
        <v>1</v>
      </c>
      <c r="K283" t="s">
        <v>21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45684</v>
      </c>
      <c r="C284">
        <v>725172</v>
      </c>
      <c r="D284" t="s">
        <v>12</v>
      </c>
      <c r="E284" t="s">
        <v>180</v>
      </c>
      <c r="F284" t="s">
        <v>68</v>
      </c>
      <c r="G284" t="s">
        <v>178</v>
      </c>
      <c r="H284" t="s">
        <v>174</v>
      </c>
      <c r="I284">
        <v>124</v>
      </c>
      <c r="J284">
        <v>1</v>
      </c>
      <c r="K284" t="s">
        <v>21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45681</v>
      </c>
      <c r="C285">
        <v>0</v>
      </c>
      <c r="D285" t="s">
        <v>95</v>
      </c>
      <c r="E285" t="s">
        <v>116</v>
      </c>
      <c r="F285">
        <v>0</v>
      </c>
      <c r="G285">
        <v>0</v>
      </c>
      <c r="H285" t="s">
        <v>94</v>
      </c>
      <c r="I285">
        <v>95</v>
      </c>
      <c r="J285">
        <v>1</v>
      </c>
      <c r="K285" t="s">
        <v>21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0</v>
      </c>
      <c r="B286" s="77">
        <v>45638</v>
      </c>
      <c r="C286">
        <v>723312</v>
      </c>
      <c r="D286" t="s">
        <v>12</v>
      </c>
      <c r="E286" t="s">
        <v>128</v>
      </c>
      <c r="F286" t="s">
        <v>13</v>
      </c>
      <c r="G286" t="s">
        <v>14</v>
      </c>
      <c r="H286" t="s">
        <v>14</v>
      </c>
      <c r="I286">
        <v>120</v>
      </c>
      <c r="J286">
        <v>1</v>
      </c>
      <c r="K286" t="s">
        <v>21</v>
      </c>
      <c r="L286">
        <v>0</v>
      </c>
      <c r="M286">
        <v>0</v>
      </c>
      <c r="N286" t="s">
        <v>67</v>
      </c>
      <c r="O286">
        <v>0</v>
      </c>
    </row>
    <row r="287" spans="1:15" x14ac:dyDescent="0.25">
      <c r="A287">
        <v>0</v>
      </c>
      <c r="B287" s="77">
        <v>45680</v>
      </c>
      <c r="C287">
        <v>0</v>
      </c>
      <c r="D287" t="s">
        <v>95</v>
      </c>
      <c r="E287" t="s">
        <v>107</v>
      </c>
      <c r="F287">
        <v>0</v>
      </c>
      <c r="G287">
        <v>0</v>
      </c>
      <c r="H287" t="s">
        <v>94</v>
      </c>
      <c r="I287">
        <v>104</v>
      </c>
      <c r="J287">
        <v>1</v>
      </c>
      <c r="K287" t="s">
        <v>21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45678</v>
      </c>
      <c r="C288">
        <v>0</v>
      </c>
      <c r="D288" t="s">
        <v>95</v>
      </c>
      <c r="E288" t="s">
        <v>96</v>
      </c>
      <c r="F288">
        <v>0</v>
      </c>
      <c r="G288">
        <v>0</v>
      </c>
      <c r="H288" t="s">
        <v>94</v>
      </c>
      <c r="I288">
        <v>106</v>
      </c>
      <c r="J288">
        <v>1</v>
      </c>
      <c r="K288" t="s">
        <v>21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45678</v>
      </c>
      <c r="C289">
        <v>0</v>
      </c>
      <c r="D289" t="s">
        <v>95</v>
      </c>
      <c r="E289" t="s">
        <v>96</v>
      </c>
      <c r="F289">
        <v>0</v>
      </c>
      <c r="G289">
        <v>0</v>
      </c>
      <c r="H289" t="s">
        <v>94</v>
      </c>
      <c r="I289">
        <v>95</v>
      </c>
      <c r="J289">
        <v>1</v>
      </c>
      <c r="K289" t="s">
        <v>21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45678</v>
      </c>
      <c r="C290">
        <v>0</v>
      </c>
      <c r="D290" t="s">
        <v>95</v>
      </c>
      <c r="E290" t="s">
        <v>96</v>
      </c>
      <c r="F290">
        <v>0</v>
      </c>
      <c r="G290">
        <v>0</v>
      </c>
      <c r="H290" t="s">
        <v>94</v>
      </c>
      <c r="I290">
        <v>98</v>
      </c>
      <c r="J290">
        <v>1</v>
      </c>
      <c r="K290" t="s">
        <v>21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45678</v>
      </c>
      <c r="C291">
        <v>0</v>
      </c>
      <c r="D291" t="s">
        <v>95</v>
      </c>
      <c r="E291" t="s">
        <v>96</v>
      </c>
      <c r="F291">
        <v>0</v>
      </c>
      <c r="G291">
        <v>0</v>
      </c>
      <c r="H291" t="s">
        <v>94</v>
      </c>
      <c r="I291">
        <v>109</v>
      </c>
      <c r="J291">
        <v>1</v>
      </c>
      <c r="K291" t="s">
        <v>21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45678</v>
      </c>
      <c r="C292">
        <v>0</v>
      </c>
      <c r="D292" t="s">
        <v>95</v>
      </c>
      <c r="E292" t="s">
        <v>107</v>
      </c>
      <c r="F292">
        <v>0</v>
      </c>
      <c r="G292">
        <v>0</v>
      </c>
      <c r="H292" t="s">
        <v>94</v>
      </c>
      <c r="I292">
        <v>93</v>
      </c>
      <c r="J292">
        <v>1</v>
      </c>
      <c r="K292" t="s">
        <v>21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45678</v>
      </c>
      <c r="C293">
        <v>0</v>
      </c>
      <c r="D293" t="s">
        <v>95</v>
      </c>
      <c r="E293" t="s">
        <v>107</v>
      </c>
      <c r="F293">
        <v>0</v>
      </c>
      <c r="G293">
        <v>0</v>
      </c>
      <c r="H293" t="s">
        <v>94</v>
      </c>
      <c r="I293">
        <v>112</v>
      </c>
      <c r="J293">
        <v>1</v>
      </c>
      <c r="K293" t="s">
        <v>21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0</v>
      </c>
      <c r="B294" s="77">
        <v>45635</v>
      </c>
      <c r="C294">
        <v>0</v>
      </c>
      <c r="D294" t="s">
        <v>95</v>
      </c>
      <c r="E294" t="s">
        <v>96</v>
      </c>
      <c r="F294">
        <v>0</v>
      </c>
      <c r="G294">
        <v>0</v>
      </c>
      <c r="H294" t="s">
        <v>94</v>
      </c>
      <c r="I294">
        <v>0</v>
      </c>
      <c r="J294">
        <v>12</v>
      </c>
      <c r="K294" t="s">
        <v>21</v>
      </c>
      <c r="L294">
        <v>0</v>
      </c>
      <c r="M294">
        <v>0</v>
      </c>
      <c r="N294" t="s">
        <v>67</v>
      </c>
      <c r="O294">
        <v>0</v>
      </c>
    </row>
    <row r="295" spans="1:15" x14ac:dyDescent="0.25">
      <c r="A295">
        <v>0</v>
      </c>
      <c r="B295" s="77">
        <v>45635</v>
      </c>
      <c r="C295">
        <v>0</v>
      </c>
      <c r="D295" t="s">
        <v>95</v>
      </c>
      <c r="E295" t="s">
        <v>96</v>
      </c>
      <c r="F295">
        <v>0</v>
      </c>
      <c r="G295">
        <v>0</v>
      </c>
      <c r="H295" t="s">
        <v>94</v>
      </c>
      <c r="I295">
        <v>0</v>
      </c>
      <c r="J295">
        <v>10</v>
      </c>
      <c r="K295" t="s">
        <v>21</v>
      </c>
      <c r="L295">
        <v>0</v>
      </c>
      <c r="M295">
        <v>0</v>
      </c>
      <c r="N295" t="s">
        <v>67</v>
      </c>
      <c r="O295">
        <v>0</v>
      </c>
    </row>
    <row r="296" spans="1:15" x14ac:dyDescent="0.25">
      <c r="A296">
        <v>0</v>
      </c>
      <c r="B296" s="77">
        <v>45635</v>
      </c>
      <c r="C296">
        <v>0</v>
      </c>
      <c r="D296" t="s">
        <v>95</v>
      </c>
      <c r="E296" t="s">
        <v>96</v>
      </c>
      <c r="F296">
        <v>0</v>
      </c>
      <c r="G296">
        <v>0</v>
      </c>
      <c r="H296" t="s">
        <v>94</v>
      </c>
      <c r="I296">
        <v>0</v>
      </c>
      <c r="J296">
        <v>6</v>
      </c>
      <c r="K296" t="s">
        <v>21</v>
      </c>
      <c r="L296">
        <v>0</v>
      </c>
      <c r="M296">
        <v>0</v>
      </c>
      <c r="N296" t="s">
        <v>67</v>
      </c>
      <c r="O296">
        <v>0</v>
      </c>
    </row>
    <row r="297" spans="1:15" x14ac:dyDescent="0.25">
      <c r="A297">
        <v>0</v>
      </c>
      <c r="B297" s="77">
        <v>45679</v>
      </c>
      <c r="C297">
        <v>724850</v>
      </c>
      <c r="D297" t="s">
        <v>12</v>
      </c>
      <c r="E297" t="s">
        <v>171</v>
      </c>
      <c r="F297" t="s">
        <v>13</v>
      </c>
      <c r="G297" t="s">
        <v>138</v>
      </c>
      <c r="H297" t="s">
        <v>36</v>
      </c>
      <c r="I297">
        <v>89</v>
      </c>
      <c r="J297">
        <v>1</v>
      </c>
      <c r="K297" t="s">
        <v>21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0</v>
      </c>
      <c r="B298" s="77">
        <v>45635</v>
      </c>
      <c r="C298">
        <v>0</v>
      </c>
      <c r="D298" t="s">
        <v>95</v>
      </c>
      <c r="E298" t="s">
        <v>116</v>
      </c>
      <c r="F298">
        <v>0</v>
      </c>
      <c r="G298">
        <v>0</v>
      </c>
      <c r="H298" t="s">
        <v>94</v>
      </c>
      <c r="I298">
        <v>0</v>
      </c>
      <c r="J298">
        <v>4</v>
      </c>
      <c r="K298" t="s">
        <v>21</v>
      </c>
      <c r="L298">
        <v>0</v>
      </c>
      <c r="M298">
        <v>0</v>
      </c>
      <c r="N298" t="s">
        <v>67</v>
      </c>
      <c r="O298">
        <v>0</v>
      </c>
    </row>
    <row r="299" spans="1:15" x14ac:dyDescent="0.25">
      <c r="A299">
        <v>0</v>
      </c>
      <c r="B299" s="77">
        <v>45635</v>
      </c>
      <c r="C299">
        <v>0</v>
      </c>
      <c r="D299" t="s">
        <v>95</v>
      </c>
      <c r="E299" t="s">
        <v>116</v>
      </c>
      <c r="F299">
        <v>0</v>
      </c>
      <c r="G299">
        <v>0</v>
      </c>
      <c r="H299" t="s">
        <v>94</v>
      </c>
      <c r="I299">
        <v>0</v>
      </c>
      <c r="J299">
        <v>6</v>
      </c>
      <c r="K299" t="s">
        <v>21</v>
      </c>
      <c r="L299">
        <v>0</v>
      </c>
      <c r="M299">
        <v>0</v>
      </c>
      <c r="N299" t="s">
        <v>67</v>
      </c>
      <c r="O299">
        <v>0</v>
      </c>
    </row>
    <row r="300" spans="1:15" x14ac:dyDescent="0.25">
      <c r="A300">
        <v>0</v>
      </c>
      <c r="B300" s="77">
        <v>45674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119</v>
      </c>
      <c r="J300">
        <v>1</v>
      </c>
      <c r="K300" t="s">
        <v>21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45674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104</v>
      </c>
      <c r="J301">
        <v>2</v>
      </c>
      <c r="K301" t="s">
        <v>21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0</v>
      </c>
      <c r="B302" s="77">
        <v>45635</v>
      </c>
      <c r="C302">
        <v>0</v>
      </c>
      <c r="D302" t="s">
        <v>95</v>
      </c>
      <c r="E302" t="s">
        <v>116</v>
      </c>
      <c r="F302">
        <v>0</v>
      </c>
      <c r="G302">
        <v>0</v>
      </c>
      <c r="H302" t="s">
        <v>94</v>
      </c>
      <c r="I302">
        <v>0</v>
      </c>
      <c r="J302">
        <v>4</v>
      </c>
      <c r="K302" t="s">
        <v>21</v>
      </c>
      <c r="L302">
        <v>0</v>
      </c>
      <c r="M302">
        <v>0</v>
      </c>
      <c r="N302" t="s">
        <v>67</v>
      </c>
      <c r="O302">
        <v>0</v>
      </c>
    </row>
    <row r="303" spans="1:15" x14ac:dyDescent="0.25">
      <c r="A303">
        <v>0</v>
      </c>
      <c r="B303" s="77">
        <v>45674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101</v>
      </c>
      <c r="J303">
        <v>1</v>
      </c>
      <c r="K303" t="s">
        <v>21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45674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89</v>
      </c>
      <c r="J304">
        <v>1</v>
      </c>
      <c r="K304" t="s">
        <v>21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0</v>
      </c>
      <c r="B305" s="77">
        <v>45635</v>
      </c>
      <c r="C305">
        <v>0</v>
      </c>
      <c r="D305" t="s">
        <v>95</v>
      </c>
      <c r="E305" t="s">
        <v>116</v>
      </c>
      <c r="F305">
        <v>0</v>
      </c>
      <c r="G305">
        <v>0</v>
      </c>
      <c r="H305" t="s">
        <v>94</v>
      </c>
      <c r="I305">
        <v>0</v>
      </c>
      <c r="J305">
        <v>3</v>
      </c>
      <c r="K305" t="s">
        <v>21</v>
      </c>
      <c r="L305">
        <v>0</v>
      </c>
      <c r="M305">
        <v>0</v>
      </c>
      <c r="N305" t="s">
        <v>67</v>
      </c>
      <c r="O305">
        <v>0</v>
      </c>
    </row>
    <row r="306" spans="1:15" x14ac:dyDescent="0.25">
      <c r="A306">
        <v>0</v>
      </c>
      <c r="B306" s="77">
        <v>45674</v>
      </c>
      <c r="C306">
        <v>0</v>
      </c>
      <c r="D306" t="s">
        <v>95</v>
      </c>
      <c r="E306" t="s">
        <v>116</v>
      </c>
      <c r="F306">
        <v>0</v>
      </c>
      <c r="G306">
        <v>0</v>
      </c>
      <c r="H306" t="s">
        <v>94</v>
      </c>
      <c r="I306">
        <v>85</v>
      </c>
      <c r="J306">
        <v>1</v>
      </c>
      <c r="K306" t="s">
        <v>21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0</v>
      </c>
      <c r="B307" s="77">
        <v>45635</v>
      </c>
      <c r="C307">
        <v>0</v>
      </c>
      <c r="D307" t="s">
        <v>95</v>
      </c>
      <c r="E307" t="s">
        <v>107</v>
      </c>
      <c r="F307">
        <v>0</v>
      </c>
      <c r="G307">
        <v>0</v>
      </c>
      <c r="H307" t="s">
        <v>94</v>
      </c>
      <c r="I307">
        <v>0</v>
      </c>
      <c r="J307">
        <v>4</v>
      </c>
      <c r="K307" t="s">
        <v>21</v>
      </c>
      <c r="L307">
        <v>0</v>
      </c>
      <c r="M307">
        <v>0</v>
      </c>
      <c r="N307" t="s">
        <v>67</v>
      </c>
      <c r="O307">
        <v>0</v>
      </c>
    </row>
    <row r="308" spans="1:15" x14ac:dyDescent="0.25">
      <c r="A308">
        <v>0</v>
      </c>
      <c r="B308" s="77">
        <v>45635</v>
      </c>
      <c r="C308">
        <v>0</v>
      </c>
      <c r="D308" t="s">
        <v>95</v>
      </c>
      <c r="E308" t="s">
        <v>107</v>
      </c>
      <c r="F308">
        <v>0</v>
      </c>
      <c r="G308">
        <v>0</v>
      </c>
      <c r="H308" t="s">
        <v>94</v>
      </c>
      <c r="I308">
        <v>0</v>
      </c>
      <c r="J308">
        <v>3</v>
      </c>
      <c r="K308" t="s">
        <v>21</v>
      </c>
      <c r="L308">
        <v>0</v>
      </c>
      <c r="M308">
        <v>0</v>
      </c>
      <c r="N308" t="s">
        <v>67</v>
      </c>
      <c r="O308">
        <v>0</v>
      </c>
    </row>
    <row r="309" spans="1:15" x14ac:dyDescent="0.25">
      <c r="A309">
        <v>0</v>
      </c>
      <c r="B309" s="77">
        <v>45635</v>
      </c>
      <c r="C309">
        <v>0</v>
      </c>
      <c r="D309" t="s">
        <v>95</v>
      </c>
      <c r="E309" t="s">
        <v>107</v>
      </c>
      <c r="F309">
        <v>0</v>
      </c>
      <c r="G309">
        <v>0</v>
      </c>
      <c r="H309" t="s">
        <v>94</v>
      </c>
      <c r="I309">
        <v>0</v>
      </c>
      <c r="J309">
        <v>2</v>
      </c>
      <c r="K309" t="s">
        <v>21</v>
      </c>
      <c r="L309">
        <v>0</v>
      </c>
      <c r="M309">
        <v>0</v>
      </c>
      <c r="N309" t="s">
        <v>67</v>
      </c>
      <c r="O309">
        <v>0</v>
      </c>
    </row>
    <row r="310" spans="1:15" x14ac:dyDescent="0.25">
      <c r="A310">
        <v>0</v>
      </c>
      <c r="B310" s="77">
        <v>45638</v>
      </c>
      <c r="C310">
        <v>0</v>
      </c>
      <c r="D310" t="s">
        <v>95</v>
      </c>
      <c r="E310" t="s">
        <v>116</v>
      </c>
      <c r="F310">
        <v>0</v>
      </c>
      <c r="G310">
        <v>0</v>
      </c>
      <c r="H310" t="s">
        <v>94</v>
      </c>
      <c r="I310">
        <v>109</v>
      </c>
      <c r="J310">
        <v>1</v>
      </c>
      <c r="K310" t="s">
        <v>21</v>
      </c>
      <c r="L310">
        <v>0</v>
      </c>
      <c r="M310">
        <v>0</v>
      </c>
      <c r="N310" t="s">
        <v>67</v>
      </c>
      <c r="O310">
        <v>0</v>
      </c>
    </row>
    <row r="311" spans="1:15" x14ac:dyDescent="0.25">
      <c r="A311">
        <v>0</v>
      </c>
      <c r="B311" s="77">
        <v>45674</v>
      </c>
      <c r="C311">
        <v>0</v>
      </c>
      <c r="D311" t="s">
        <v>95</v>
      </c>
      <c r="E311" t="s">
        <v>107</v>
      </c>
      <c r="F311">
        <v>0</v>
      </c>
      <c r="G311">
        <v>0</v>
      </c>
      <c r="H311" t="s">
        <v>94</v>
      </c>
      <c r="I311">
        <v>103</v>
      </c>
      <c r="J311">
        <v>1</v>
      </c>
      <c r="K311" t="s">
        <v>21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0</v>
      </c>
      <c r="B312" s="77">
        <v>45638</v>
      </c>
      <c r="C312">
        <v>0</v>
      </c>
      <c r="D312" t="s">
        <v>95</v>
      </c>
      <c r="E312" t="s">
        <v>116</v>
      </c>
      <c r="F312">
        <v>0</v>
      </c>
      <c r="G312">
        <v>0</v>
      </c>
      <c r="H312" t="s">
        <v>94</v>
      </c>
      <c r="I312">
        <v>110</v>
      </c>
      <c r="J312">
        <v>1</v>
      </c>
      <c r="K312" t="s">
        <v>21</v>
      </c>
      <c r="L312">
        <v>0</v>
      </c>
      <c r="M312">
        <v>0</v>
      </c>
      <c r="N312" t="s">
        <v>67</v>
      </c>
      <c r="O312">
        <v>0</v>
      </c>
    </row>
    <row r="313" spans="1:15" x14ac:dyDescent="0.25">
      <c r="A313">
        <v>0</v>
      </c>
      <c r="B313" s="77">
        <v>45638</v>
      </c>
      <c r="C313">
        <v>0</v>
      </c>
      <c r="D313" t="s">
        <v>95</v>
      </c>
      <c r="E313" t="s">
        <v>116</v>
      </c>
      <c r="F313">
        <v>0</v>
      </c>
      <c r="G313">
        <v>0</v>
      </c>
      <c r="H313" t="s">
        <v>94</v>
      </c>
      <c r="I313">
        <v>104</v>
      </c>
      <c r="J313">
        <v>1</v>
      </c>
      <c r="K313" t="s">
        <v>21</v>
      </c>
      <c r="L313">
        <v>0</v>
      </c>
      <c r="M313">
        <v>0</v>
      </c>
      <c r="N313" t="s">
        <v>67</v>
      </c>
      <c r="O313">
        <v>0</v>
      </c>
    </row>
    <row r="314" spans="1:15" x14ac:dyDescent="0.25">
      <c r="A314">
        <v>0</v>
      </c>
      <c r="B314" s="77">
        <v>45638</v>
      </c>
      <c r="C314">
        <v>0</v>
      </c>
      <c r="D314" t="s">
        <v>95</v>
      </c>
      <c r="E314" t="s">
        <v>116</v>
      </c>
      <c r="F314">
        <v>0</v>
      </c>
      <c r="G314">
        <v>0</v>
      </c>
      <c r="H314" t="s">
        <v>94</v>
      </c>
      <c r="I314">
        <v>101</v>
      </c>
      <c r="J314">
        <v>1</v>
      </c>
      <c r="K314" t="s">
        <v>21</v>
      </c>
      <c r="L314">
        <v>0</v>
      </c>
      <c r="M314">
        <v>0</v>
      </c>
      <c r="N314" t="s">
        <v>67</v>
      </c>
      <c r="O314">
        <v>0</v>
      </c>
    </row>
    <row r="315" spans="1:15" x14ac:dyDescent="0.25">
      <c r="A315">
        <v>0</v>
      </c>
      <c r="B315" s="77">
        <v>45672</v>
      </c>
      <c r="C315">
        <v>0</v>
      </c>
      <c r="D315" t="s">
        <v>95</v>
      </c>
      <c r="E315" t="s">
        <v>107</v>
      </c>
      <c r="F315">
        <v>0</v>
      </c>
      <c r="G315">
        <v>0</v>
      </c>
      <c r="H315" t="s">
        <v>94</v>
      </c>
      <c r="I315">
        <v>117</v>
      </c>
      <c r="J315">
        <v>1</v>
      </c>
      <c r="K315" t="s">
        <v>21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0</v>
      </c>
      <c r="B316" s="77">
        <v>45638</v>
      </c>
      <c r="C316">
        <v>0</v>
      </c>
      <c r="D316" t="s">
        <v>95</v>
      </c>
      <c r="E316" t="s">
        <v>96</v>
      </c>
      <c r="F316">
        <v>0</v>
      </c>
      <c r="G316">
        <v>0</v>
      </c>
      <c r="H316" t="s">
        <v>94</v>
      </c>
      <c r="I316">
        <v>115</v>
      </c>
      <c r="J316">
        <v>1</v>
      </c>
      <c r="K316" t="s">
        <v>21</v>
      </c>
      <c r="L316">
        <v>0</v>
      </c>
      <c r="M316">
        <v>0</v>
      </c>
      <c r="N316" t="s">
        <v>67</v>
      </c>
      <c r="O316">
        <v>0</v>
      </c>
    </row>
    <row r="317" spans="1:15" x14ac:dyDescent="0.25">
      <c r="A317">
        <v>0</v>
      </c>
      <c r="B317" s="77">
        <v>45638</v>
      </c>
      <c r="C317">
        <v>0</v>
      </c>
      <c r="D317" t="s">
        <v>95</v>
      </c>
      <c r="E317" t="s">
        <v>96</v>
      </c>
      <c r="F317">
        <v>0</v>
      </c>
      <c r="G317">
        <v>0</v>
      </c>
      <c r="H317" t="s">
        <v>94</v>
      </c>
      <c r="I317">
        <v>120</v>
      </c>
      <c r="J317">
        <v>1</v>
      </c>
      <c r="K317" t="s">
        <v>21</v>
      </c>
      <c r="L317">
        <v>0</v>
      </c>
      <c r="M317">
        <v>0</v>
      </c>
      <c r="N317" t="s">
        <v>67</v>
      </c>
      <c r="O317">
        <v>0</v>
      </c>
    </row>
    <row r="318" spans="1:15" x14ac:dyDescent="0.25">
      <c r="A318">
        <v>0</v>
      </c>
      <c r="B318" s="77">
        <v>45638</v>
      </c>
      <c r="C318">
        <v>0</v>
      </c>
      <c r="D318" t="s">
        <v>95</v>
      </c>
      <c r="E318" t="s">
        <v>96</v>
      </c>
      <c r="F318">
        <v>0</v>
      </c>
      <c r="G318">
        <v>0</v>
      </c>
      <c r="H318" t="s">
        <v>94</v>
      </c>
      <c r="I318">
        <v>105</v>
      </c>
      <c r="J318">
        <v>1</v>
      </c>
      <c r="K318" t="s">
        <v>21</v>
      </c>
      <c r="L318">
        <v>0</v>
      </c>
      <c r="M318">
        <v>0</v>
      </c>
      <c r="N318" t="s">
        <v>67</v>
      </c>
      <c r="O318">
        <v>0</v>
      </c>
    </row>
    <row r="319" spans="1:15" x14ac:dyDescent="0.25">
      <c r="A319">
        <v>0</v>
      </c>
      <c r="B319" s="77">
        <v>45638</v>
      </c>
      <c r="C319">
        <v>0</v>
      </c>
      <c r="D319" t="s">
        <v>95</v>
      </c>
      <c r="E319" t="s">
        <v>96</v>
      </c>
      <c r="F319">
        <v>0</v>
      </c>
      <c r="G319">
        <v>0</v>
      </c>
      <c r="H319" t="s">
        <v>94</v>
      </c>
      <c r="I319">
        <v>101</v>
      </c>
      <c r="J319">
        <v>1</v>
      </c>
      <c r="K319" t="s">
        <v>21</v>
      </c>
      <c r="L319">
        <v>0</v>
      </c>
      <c r="M319">
        <v>0</v>
      </c>
      <c r="N319" t="s">
        <v>67</v>
      </c>
      <c r="O319">
        <v>0</v>
      </c>
    </row>
    <row r="320" spans="1:15" x14ac:dyDescent="0.25">
      <c r="A320">
        <v>0</v>
      </c>
      <c r="B320" s="77">
        <v>45638</v>
      </c>
      <c r="C320">
        <v>0</v>
      </c>
      <c r="D320" t="s">
        <v>95</v>
      </c>
      <c r="E320" t="s">
        <v>96</v>
      </c>
      <c r="F320">
        <v>0</v>
      </c>
      <c r="G320">
        <v>0</v>
      </c>
      <c r="H320" t="s">
        <v>94</v>
      </c>
      <c r="I320">
        <v>112</v>
      </c>
      <c r="J320">
        <v>1</v>
      </c>
      <c r="K320" t="s">
        <v>21</v>
      </c>
      <c r="L320">
        <v>0</v>
      </c>
      <c r="M320">
        <v>0</v>
      </c>
      <c r="N320" t="s">
        <v>67</v>
      </c>
      <c r="O320">
        <v>0</v>
      </c>
    </row>
    <row r="321" spans="1:15" x14ac:dyDescent="0.25">
      <c r="A321">
        <v>0</v>
      </c>
      <c r="B321" s="77">
        <v>45638</v>
      </c>
      <c r="C321">
        <v>0</v>
      </c>
      <c r="D321" t="s">
        <v>95</v>
      </c>
      <c r="E321" t="s">
        <v>96</v>
      </c>
      <c r="F321">
        <v>0</v>
      </c>
      <c r="G321">
        <v>0</v>
      </c>
      <c r="H321" t="s">
        <v>94</v>
      </c>
      <c r="I321">
        <v>115</v>
      </c>
      <c r="J321">
        <v>1</v>
      </c>
      <c r="K321" t="s">
        <v>21</v>
      </c>
      <c r="L321">
        <v>0</v>
      </c>
      <c r="M321">
        <v>0</v>
      </c>
      <c r="N321" t="s">
        <v>67</v>
      </c>
      <c r="O321">
        <v>0</v>
      </c>
    </row>
    <row r="322" spans="1:15" x14ac:dyDescent="0.25">
      <c r="A322">
        <v>0</v>
      </c>
      <c r="B322" s="77">
        <v>45638</v>
      </c>
      <c r="C322">
        <v>0</v>
      </c>
      <c r="D322" t="s">
        <v>95</v>
      </c>
      <c r="E322" t="s">
        <v>96</v>
      </c>
      <c r="F322">
        <v>0</v>
      </c>
      <c r="G322">
        <v>0</v>
      </c>
      <c r="H322" t="s">
        <v>94</v>
      </c>
      <c r="I322">
        <v>105</v>
      </c>
      <c r="J322">
        <v>2</v>
      </c>
      <c r="K322" t="s">
        <v>21</v>
      </c>
      <c r="L322">
        <v>0</v>
      </c>
      <c r="M322">
        <v>0</v>
      </c>
      <c r="N322" t="s">
        <v>67</v>
      </c>
      <c r="O322">
        <v>0</v>
      </c>
    </row>
    <row r="323" spans="1:15" x14ac:dyDescent="0.25">
      <c r="A323">
        <v>0</v>
      </c>
      <c r="B323" s="77">
        <v>45672</v>
      </c>
      <c r="C323">
        <v>0</v>
      </c>
      <c r="D323" t="s">
        <v>95</v>
      </c>
      <c r="E323" t="s">
        <v>107</v>
      </c>
      <c r="F323">
        <v>0</v>
      </c>
      <c r="G323">
        <v>0</v>
      </c>
      <c r="H323" t="s">
        <v>94</v>
      </c>
      <c r="I323">
        <v>108</v>
      </c>
      <c r="J323">
        <v>1</v>
      </c>
      <c r="K323" t="s">
        <v>21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0</v>
      </c>
      <c r="B324" s="77">
        <v>45638</v>
      </c>
      <c r="C324">
        <v>0</v>
      </c>
      <c r="D324" t="s">
        <v>95</v>
      </c>
      <c r="E324" t="s">
        <v>96</v>
      </c>
      <c r="F324">
        <v>0</v>
      </c>
      <c r="G324">
        <v>0</v>
      </c>
      <c r="H324" t="s">
        <v>94</v>
      </c>
      <c r="I324">
        <v>109</v>
      </c>
      <c r="J324">
        <v>1</v>
      </c>
      <c r="K324" t="s">
        <v>21</v>
      </c>
      <c r="L324">
        <v>0</v>
      </c>
      <c r="M324">
        <v>0</v>
      </c>
      <c r="N324" t="s">
        <v>67</v>
      </c>
      <c r="O324">
        <v>0</v>
      </c>
    </row>
    <row r="325" spans="1:15" x14ac:dyDescent="0.25">
      <c r="A325">
        <v>0</v>
      </c>
      <c r="B325" s="77">
        <v>45638</v>
      </c>
      <c r="C325">
        <v>0</v>
      </c>
      <c r="D325" t="s">
        <v>95</v>
      </c>
      <c r="E325" t="s">
        <v>96</v>
      </c>
      <c r="F325">
        <v>0</v>
      </c>
      <c r="G325">
        <v>0</v>
      </c>
      <c r="H325" t="s">
        <v>94</v>
      </c>
      <c r="I325">
        <v>111</v>
      </c>
      <c r="J325">
        <v>3</v>
      </c>
      <c r="K325" t="s">
        <v>21</v>
      </c>
      <c r="L325">
        <v>0</v>
      </c>
      <c r="M325">
        <v>0</v>
      </c>
      <c r="N325" t="s">
        <v>67</v>
      </c>
      <c r="O325">
        <v>0</v>
      </c>
    </row>
    <row r="326" spans="1:15" x14ac:dyDescent="0.25">
      <c r="A326">
        <v>0</v>
      </c>
      <c r="B326" s="77">
        <v>45672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88</v>
      </c>
      <c r="J326">
        <v>1</v>
      </c>
      <c r="K326" t="s">
        <v>21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0</v>
      </c>
      <c r="B327" s="77">
        <v>45638</v>
      </c>
      <c r="C327">
        <v>0</v>
      </c>
      <c r="D327" t="s">
        <v>95</v>
      </c>
      <c r="E327" t="s">
        <v>107</v>
      </c>
      <c r="F327">
        <v>0</v>
      </c>
      <c r="G327">
        <v>0</v>
      </c>
      <c r="H327" t="s">
        <v>94</v>
      </c>
      <c r="I327">
        <v>105</v>
      </c>
      <c r="J327">
        <v>1</v>
      </c>
      <c r="K327" t="s">
        <v>21</v>
      </c>
      <c r="L327">
        <v>0</v>
      </c>
      <c r="M327">
        <v>0</v>
      </c>
      <c r="N327" t="s">
        <v>67</v>
      </c>
      <c r="O327">
        <v>0</v>
      </c>
    </row>
    <row r="328" spans="1:15" x14ac:dyDescent="0.25">
      <c r="A328">
        <v>0</v>
      </c>
      <c r="B328" s="77">
        <v>45638</v>
      </c>
      <c r="C328">
        <v>0</v>
      </c>
      <c r="D328" t="s">
        <v>95</v>
      </c>
      <c r="E328" t="s">
        <v>107</v>
      </c>
      <c r="F328">
        <v>0</v>
      </c>
      <c r="G328">
        <v>0</v>
      </c>
      <c r="H328" t="s">
        <v>94</v>
      </c>
      <c r="I328">
        <v>95</v>
      </c>
      <c r="J328">
        <v>1</v>
      </c>
      <c r="K328" t="s">
        <v>21</v>
      </c>
      <c r="L328">
        <v>0</v>
      </c>
      <c r="M328">
        <v>0</v>
      </c>
      <c r="N328" t="s">
        <v>67</v>
      </c>
      <c r="O328">
        <v>0</v>
      </c>
    </row>
    <row r="329" spans="1:15" x14ac:dyDescent="0.25">
      <c r="A329">
        <v>0</v>
      </c>
      <c r="B329" s="77">
        <v>45638</v>
      </c>
      <c r="C329">
        <v>0</v>
      </c>
      <c r="D329" t="s">
        <v>95</v>
      </c>
      <c r="E329" t="s">
        <v>107</v>
      </c>
      <c r="F329">
        <v>0</v>
      </c>
      <c r="G329">
        <v>0</v>
      </c>
      <c r="H329" t="s">
        <v>94</v>
      </c>
      <c r="I329">
        <v>100</v>
      </c>
      <c r="J329">
        <v>1</v>
      </c>
      <c r="K329" t="s">
        <v>21</v>
      </c>
      <c r="L329">
        <v>0</v>
      </c>
      <c r="M329">
        <v>0</v>
      </c>
      <c r="N329" t="s">
        <v>67</v>
      </c>
      <c r="O329">
        <v>0</v>
      </c>
    </row>
    <row r="330" spans="1:15" x14ac:dyDescent="0.25">
      <c r="A330">
        <v>0</v>
      </c>
      <c r="B330" s="77">
        <v>45638</v>
      </c>
      <c r="C330">
        <v>0</v>
      </c>
      <c r="D330" t="s">
        <v>95</v>
      </c>
      <c r="E330" t="s">
        <v>107</v>
      </c>
      <c r="F330">
        <v>0</v>
      </c>
      <c r="G330">
        <v>0</v>
      </c>
      <c r="H330" t="s">
        <v>94</v>
      </c>
      <c r="I330">
        <v>106</v>
      </c>
      <c r="J330">
        <v>1</v>
      </c>
      <c r="K330" t="s">
        <v>21</v>
      </c>
      <c r="L330">
        <v>0</v>
      </c>
      <c r="M330">
        <v>0</v>
      </c>
      <c r="N330" t="s">
        <v>67</v>
      </c>
      <c r="O330">
        <v>0</v>
      </c>
    </row>
    <row r="331" spans="1:15" x14ac:dyDescent="0.25">
      <c r="A331">
        <v>0</v>
      </c>
      <c r="B331" s="77">
        <v>45638</v>
      </c>
      <c r="C331">
        <v>0</v>
      </c>
      <c r="D331" t="s">
        <v>95</v>
      </c>
      <c r="E331" t="s">
        <v>107</v>
      </c>
      <c r="F331">
        <v>0</v>
      </c>
      <c r="G331">
        <v>0</v>
      </c>
      <c r="H331" t="s">
        <v>94</v>
      </c>
      <c r="I331">
        <v>109</v>
      </c>
      <c r="J331">
        <v>1</v>
      </c>
      <c r="K331" t="s">
        <v>21</v>
      </c>
      <c r="L331">
        <v>0</v>
      </c>
      <c r="M331">
        <v>0</v>
      </c>
      <c r="N331" t="s">
        <v>67</v>
      </c>
      <c r="O331">
        <v>0</v>
      </c>
    </row>
    <row r="332" spans="1:15" x14ac:dyDescent="0.25">
      <c r="A332">
        <v>0</v>
      </c>
      <c r="B332" s="77">
        <v>45638</v>
      </c>
      <c r="C332">
        <v>0</v>
      </c>
      <c r="D332" t="s">
        <v>95</v>
      </c>
      <c r="E332" t="s">
        <v>107</v>
      </c>
      <c r="F332">
        <v>0</v>
      </c>
      <c r="G332">
        <v>0</v>
      </c>
      <c r="H332" t="s">
        <v>94</v>
      </c>
      <c r="I332">
        <v>121</v>
      </c>
      <c r="J332">
        <v>1</v>
      </c>
      <c r="K332" t="s">
        <v>21</v>
      </c>
      <c r="L332">
        <v>0</v>
      </c>
      <c r="M332">
        <v>0</v>
      </c>
      <c r="N332" t="s">
        <v>67</v>
      </c>
      <c r="O332">
        <v>0</v>
      </c>
    </row>
    <row r="333" spans="1:15" x14ac:dyDescent="0.25">
      <c r="A333">
        <v>0</v>
      </c>
      <c r="B333" s="77">
        <v>45638</v>
      </c>
      <c r="C333">
        <v>0</v>
      </c>
      <c r="D333" t="s">
        <v>95</v>
      </c>
      <c r="E333" t="s">
        <v>107</v>
      </c>
      <c r="F333">
        <v>0</v>
      </c>
      <c r="G333">
        <v>0</v>
      </c>
      <c r="H333" t="s">
        <v>94</v>
      </c>
      <c r="I333">
        <v>122</v>
      </c>
      <c r="J333">
        <v>1</v>
      </c>
      <c r="K333" t="s">
        <v>21</v>
      </c>
      <c r="L333">
        <v>0</v>
      </c>
      <c r="M333">
        <v>0</v>
      </c>
      <c r="N333" t="s">
        <v>67</v>
      </c>
      <c r="O333">
        <v>0</v>
      </c>
    </row>
    <row r="334" spans="1:15" x14ac:dyDescent="0.25">
      <c r="A334">
        <v>0</v>
      </c>
      <c r="B334" s="77">
        <v>45670</v>
      </c>
      <c r="C334">
        <v>0</v>
      </c>
      <c r="D334" t="s">
        <v>95</v>
      </c>
      <c r="E334" t="s">
        <v>96</v>
      </c>
      <c r="F334">
        <v>0</v>
      </c>
      <c r="G334">
        <v>0</v>
      </c>
      <c r="H334" t="s">
        <v>94</v>
      </c>
      <c r="I334">
        <v>95</v>
      </c>
      <c r="J334">
        <v>1</v>
      </c>
      <c r="K334" t="s">
        <v>21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0</v>
      </c>
      <c r="B335" s="77">
        <v>45638</v>
      </c>
      <c r="C335">
        <v>0</v>
      </c>
      <c r="D335" t="s">
        <v>95</v>
      </c>
      <c r="E335" t="s">
        <v>107</v>
      </c>
      <c r="F335">
        <v>0</v>
      </c>
      <c r="G335">
        <v>0</v>
      </c>
      <c r="H335" t="s">
        <v>94</v>
      </c>
      <c r="I335">
        <v>110</v>
      </c>
      <c r="J335">
        <v>1</v>
      </c>
      <c r="K335" t="s">
        <v>21</v>
      </c>
      <c r="L335">
        <v>0</v>
      </c>
      <c r="M335">
        <v>0</v>
      </c>
      <c r="N335" t="s">
        <v>67</v>
      </c>
      <c r="O335">
        <v>0</v>
      </c>
    </row>
    <row r="336" spans="1:15" x14ac:dyDescent="0.25">
      <c r="A336">
        <v>0</v>
      </c>
      <c r="B336" s="77">
        <v>45638</v>
      </c>
      <c r="C336">
        <v>0</v>
      </c>
      <c r="D336" t="s">
        <v>95</v>
      </c>
      <c r="E336" t="s">
        <v>107</v>
      </c>
      <c r="F336">
        <v>0</v>
      </c>
      <c r="G336">
        <v>0</v>
      </c>
      <c r="H336" t="s">
        <v>94</v>
      </c>
      <c r="I336">
        <v>125</v>
      </c>
      <c r="J336">
        <v>1</v>
      </c>
      <c r="K336" t="s">
        <v>21</v>
      </c>
      <c r="L336">
        <v>0</v>
      </c>
      <c r="M336">
        <v>0</v>
      </c>
      <c r="N336" t="s">
        <v>67</v>
      </c>
      <c r="O336">
        <v>0</v>
      </c>
    </row>
    <row r="337" spans="1:15" x14ac:dyDescent="0.25">
      <c r="A337">
        <v>0</v>
      </c>
      <c r="B337" s="77">
        <v>45638</v>
      </c>
      <c r="C337">
        <v>0</v>
      </c>
      <c r="D337" t="s">
        <v>95</v>
      </c>
      <c r="E337" t="s">
        <v>107</v>
      </c>
      <c r="F337">
        <v>0</v>
      </c>
      <c r="G337">
        <v>0</v>
      </c>
      <c r="H337" t="s">
        <v>94</v>
      </c>
      <c r="I337">
        <v>104</v>
      </c>
      <c r="J337">
        <v>1</v>
      </c>
      <c r="K337" t="s">
        <v>21</v>
      </c>
      <c r="L337">
        <v>0</v>
      </c>
      <c r="M337">
        <v>0</v>
      </c>
      <c r="N337" t="s">
        <v>67</v>
      </c>
      <c r="O337">
        <v>0</v>
      </c>
    </row>
    <row r="338" spans="1:15" x14ac:dyDescent="0.25">
      <c r="A338">
        <v>0</v>
      </c>
      <c r="B338" s="77">
        <v>45638</v>
      </c>
      <c r="C338">
        <v>0</v>
      </c>
      <c r="D338" t="s">
        <v>95</v>
      </c>
      <c r="E338" t="s">
        <v>107</v>
      </c>
      <c r="F338">
        <v>0</v>
      </c>
      <c r="G338">
        <v>0</v>
      </c>
      <c r="H338" t="s">
        <v>94</v>
      </c>
      <c r="I338">
        <v>108</v>
      </c>
      <c r="J338">
        <v>1</v>
      </c>
      <c r="K338" t="s">
        <v>21</v>
      </c>
      <c r="L338">
        <v>0</v>
      </c>
      <c r="M338">
        <v>0</v>
      </c>
      <c r="N338" t="s">
        <v>67</v>
      </c>
      <c r="O338">
        <v>0</v>
      </c>
    </row>
    <row r="339" spans="1:15" x14ac:dyDescent="0.25">
      <c r="A339">
        <v>0</v>
      </c>
      <c r="B339" s="77">
        <v>45638</v>
      </c>
      <c r="C339">
        <v>0</v>
      </c>
      <c r="D339" t="s">
        <v>95</v>
      </c>
      <c r="E339" t="s">
        <v>107</v>
      </c>
      <c r="F339">
        <v>0</v>
      </c>
      <c r="G339">
        <v>0</v>
      </c>
      <c r="H339" t="s">
        <v>94</v>
      </c>
      <c r="I339">
        <v>111</v>
      </c>
      <c r="J339">
        <v>1</v>
      </c>
      <c r="K339" t="s">
        <v>21</v>
      </c>
      <c r="L339">
        <v>0</v>
      </c>
      <c r="M339">
        <v>0</v>
      </c>
      <c r="N339" t="s">
        <v>67</v>
      </c>
      <c r="O339">
        <v>0</v>
      </c>
    </row>
    <row r="340" spans="1:15" x14ac:dyDescent="0.25">
      <c r="A340">
        <v>0</v>
      </c>
      <c r="B340" s="77">
        <v>45638</v>
      </c>
      <c r="C340">
        <v>0</v>
      </c>
      <c r="D340" t="s">
        <v>95</v>
      </c>
      <c r="E340" t="s">
        <v>107</v>
      </c>
      <c r="F340">
        <v>0</v>
      </c>
      <c r="G340">
        <v>0</v>
      </c>
      <c r="H340" t="s">
        <v>94</v>
      </c>
      <c r="I340">
        <v>115</v>
      </c>
      <c r="J340">
        <v>2</v>
      </c>
      <c r="K340" t="s">
        <v>21</v>
      </c>
      <c r="L340">
        <v>0</v>
      </c>
      <c r="M340">
        <v>0</v>
      </c>
      <c r="N340" t="s">
        <v>67</v>
      </c>
      <c r="O340">
        <v>0</v>
      </c>
    </row>
    <row r="341" spans="1:15" x14ac:dyDescent="0.25">
      <c r="A341">
        <v>0</v>
      </c>
      <c r="B341" s="77">
        <v>45638</v>
      </c>
      <c r="C341">
        <v>0</v>
      </c>
      <c r="D341" t="s">
        <v>95</v>
      </c>
      <c r="E341" t="s">
        <v>107</v>
      </c>
      <c r="F341">
        <v>0</v>
      </c>
      <c r="G341">
        <v>0</v>
      </c>
      <c r="H341" t="s">
        <v>94</v>
      </c>
      <c r="I341">
        <v>119</v>
      </c>
      <c r="J341">
        <v>1</v>
      </c>
      <c r="K341" t="s">
        <v>21</v>
      </c>
      <c r="L341">
        <v>0</v>
      </c>
      <c r="M341">
        <v>0</v>
      </c>
      <c r="N341" t="s">
        <v>67</v>
      </c>
      <c r="O341">
        <v>0</v>
      </c>
    </row>
    <row r="342" spans="1:15" x14ac:dyDescent="0.25">
      <c r="A342">
        <v>0</v>
      </c>
      <c r="B342" s="77">
        <v>45670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110</v>
      </c>
      <c r="J342">
        <v>2</v>
      </c>
      <c r="K342" t="s">
        <v>21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0</v>
      </c>
      <c r="B343" s="77">
        <v>45643</v>
      </c>
      <c r="C343">
        <v>723437</v>
      </c>
      <c r="D343" t="s">
        <v>12</v>
      </c>
      <c r="E343" t="s">
        <v>130</v>
      </c>
      <c r="F343" t="s">
        <v>17</v>
      </c>
      <c r="G343" t="s">
        <v>129</v>
      </c>
      <c r="H343" t="s">
        <v>22</v>
      </c>
      <c r="I343">
        <v>104</v>
      </c>
      <c r="J343">
        <v>1</v>
      </c>
      <c r="K343" t="s">
        <v>21</v>
      </c>
      <c r="L343">
        <v>0</v>
      </c>
      <c r="M343">
        <v>0</v>
      </c>
      <c r="N343" t="s">
        <v>67</v>
      </c>
      <c r="O343">
        <v>0</v>
      </c>
    </row>
    <row r="344" spans="1:15" x14ac:dyDescent="0.25">
      <c r="A344">
        <v>0</v>
      </c>
      <c r="B344" s="77">
        <v>45673</v>
      </c>
      <c r="C344">
        <v>724687</v>
      </c>
      <c r="D344" t="s">
        <v>12</v>
      </c>
      <c r="E344" t="s">
        <v>168</v>
      </c>
      <c r="F344" t="s">
        <v>13</v>
      </c>
      <c r="G344" t="s">
        <v>14</v>
      </c>
      <c r="H344" t="s">
        <v>14</v>
      </c>
      <c r="I344">
        <v>87</v>
      </c>
      <c r="J344">
        <v>1</v>
      </c>
      <c r="K344" t="s">
        <v>21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45673</v>
      </c>
      <c r="C345">
        <v>724684</v>
      </c>
      <c r="D345" t="s">
        <v>12</v>
      </c>
      <c r="E345" t="s">
        <v>168</v>
      </c>
      <c r="F345" t="s">
        <v>13</v>
      </c>
      <c r="G345" t="s">
        <v>14</v>
      </c>
      <c r="H345" t="s">
        <v>14</v>
      </c>
      <c r="I345">
        <v>85</v>
      </c>
      <c r="J345">
        <v>1</v>
      </c>
      <c r="K345" t="s">
        <v>21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45672</v>
      </c>
      <c r="C346">
        <v>724666</v>
      </c>
      <c r="D346" t="s">
        <v>12</v>
      </c>
      <c r="E346" t="s">
        <v>167</v>
      </c>
      <c r="F346" t="s">
        <v>13</v>
      </c>
      <c r="G346" t="s">
        <v>75</v>
      </c>
      <c r="H346" t="s">
        <v>36</v>
      </c>
      <c r="I346">
        <v>93</v>
      </c>
      <c r="J346">
        <v>1</v>
      </c>
      <c r="K346" t="s">
        <v>21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45672</v>
      </c>
      <c r="C347">
        <v>724662</v>
      </c>
      <c r="D347" t="s">
        <v>12</v>
      </c>
      <c r="E347" t="s">
        <v>167</v>
      </c>
      <c r="F347" t="s">
        <v>13</v>
      </c>
      <c r="G347" t="s">
        <v>75</v>
      </c>
      <c r="H347" t="s">
        <v>36</v>
      </c>
      <c r="I347">
        <v>85</v>
      </c>
      <c r="J347">
        <v>1</v>
      </c>
      <c r="K347" t="s">
        <v>21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45672</v>
      </c>
      <c r="C348">
        <v>724610</v>
      </c>
      <c r="D348" t="s">
        <v>12</v>
      </c>
      <c r="E348" t="s">
        <v>165</v>
      </c>
      <c r="F348" t="s">
        <v>13</v>
      </c>
      <c r="G348" t="s">
        <v>75</v>
      </c>
      <c r="H348" t="s">
        <v>36</v>
      </c>
      <c r="I348">
        <v>97</v>
      </c>
      <c r="J348">
        <v>1</v>
      </c>
      <c r="K348" t="s">
        <v>21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45672</v>
      </c>
      <c r="C349">
        <v>724610</v>
      </c>
      <c r="D349" t="s">
        <v>12</v>
      </c>
      <c r="E349" t="s">
        <v>165</v>
      </c>
      <c r="F349" t="s">
        <v>13</v>
      </c>
      <c r="G349" t="s">
        <v>75</v>
      </c>
      <c r="H349" t="s">
        <v>36</v>
      </c>
      <c r="I349">
        <v>106</v>
      </c>
      <c r="J349">
        <v>1</v>
      </c>
      <c r="K349" t="s">
        <v>21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45671</v>
      </c>
      <c r="C350">
        <v>724570</v>
      </c>
      <c r="D350" t="s">
        <v>12</v>
      </c>
      <c r="E350" t="s">
        <v>164</v>
      </c>
      <c r="F350" t="s">
        <v>68</v>
      </c>
      <c r="G350" t="s">
        <v>69</v>
      </c>
      <c r="H350" t="s">
        <v>36</v>
      </c>
      <c r="I350">
        <v>100</v>
      </c>
      <c r="J350">
        <v>1</v>
      </c>
      <c r="K350" t="s">
        <v>21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45671</v>
      </c>
      <c r="C351">
        <v>724570</v>
      </c>
      <c r="D351" t="s">
        <v>12</v>
      </c>
      <c r="E351" t="s">
        <v>164</v>
      </c>
      <c r="F351" t="s">
        <v>68</v>
      </c>
      <c r="G351" t="s">
        <v>69</v>
      </c>
      <c r="H351" t="s">
        <v>36</v>
      </c>
      <c r="I351">
        <v>105</v>
      </c>
      <c r="J351">
        <v>1</v>
      </c>
      <c r="K351" t="s">
        <v>21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45671</v>
      </c>
      <c r="C352">
        <v>724569</v>
      </c>
      <c r="D352" t="s">
        <v>12</v>
      </c>
      <c r="E352" t="s">
        <v>164</v>
      </c>
      <c r="F352" t="s">
        <v>68</v>
      </c>
      <c r="G352" t="s">
        <v>69</v>
      </c>
      <c r="H352" t="s">
        <v>36</v>
      </c>
      <c r="I352">
        <v>86</v>
      </c>
      <c r="J352">
        <v>1</v>
      </c>
      <c r="K352" t="s">
        <v>21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45671</v>
      </c>
      <c r="C353">
        <v>724557</v>
      </c>
      <c r="D353" t="s">
        <v>12</v>
      </c>
      <c r="E353" t="s">
        <v>163</v>
      </c>
      <c r="F353" t="s">
        <v>13</v>
      </c>
      <c r="G353" t="s">
        <v>75</v>
      </c>
      <c r="H353" t="s">
        <v>36</v>
      </c>
      <c r="I353">
        <v>96</v>
      </c>
      <c r="J353">
        <v>1</v>
      </c>
      <c r="K353" t="s">
        <v>21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45671</v>
      </c>
      <c r="C354">
        <v>724557</v>
      </c>
      <c r="D354" t="s">
        <v>12</v>
      </c>
      <c r="E354" t="s">
        <v>163</v>
      </c>
      <c r="F354" t="s">
        <v>13</v>
      </c>
      <c r="G354" t="s">
        <v>75</v>
      </c>
      <c r="H354" t="s">
        <v>36</v>
      </c>
      <c r="I354">
        <v>120</v>
      </c>
      <c r="J354">
        <v>1</v>
      </c>
      <c r="K354" t="s">
        <v>21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45667</v>
      </c>
      <c r="C355">
        <v>0</v>
      </c>
      <c r="D355" t="s">
        <v>95</v>
      </c>
      <c r="E355" t="s">
        <v>107</v>
      </c>
      <c r="F355">
        <v>0</v>
      </c>
      <c r="G355">
        <v>0</v>
      </c>
      <c r="H355" t="s">
        <v>94</v>
      </c>
      <c r="I355">
        <v>89</v>
      </c>
      <c r="J355">
        <v>1</v>
      </c>
      <c r="K355" t="s">
        <v>21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45667</v>
      </c>
      <c r="C356">
        <v>0</v>
      </c>
      <c r="D356" t="s">
        <v>95</v>
      </c>
      <c r="E356" t="s">
        <v>107</v>
      </c>
      <c r="F356">
        <v>0</v>
      </c>
      <c r="G356">
        <v>0</v>
      </c>
      <c r="H356" t="s">
        <v>94</v>
      </c>
      <c r="I356">
        <v>117</v>
      </c>
      <c r="J356">
        <v>1</v>
      </c>
      <c r="K356" t="s">
        <v>21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45667</v>
      </c>
      <c r="C357">
        <v>0</v>
      </c>
      <c r="D357" t="s">
        <v>95</v>
      </c>
      <c r="E357" t="s">
        <v>107</v>
      </c>
      <c r="F357">
        <v>0</v>
      </c>
      <c r="G357">
        <v>0</v>
      </c>
      <c r="H357" t="s">
        <v>94</v>
      </c>
      <c r="I357">
        <v>125</v>
      </c>
      <c r="J357">
        <v>1</v>
      </c>
      <c r="K357" t="s">
        <v>21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45667</v>
      </c>
      <c r="C358">
        <v>0</v>
      </c>
      <c r="D358" t="s">
        <v>95</v>
      </c>
      <c r="E358" t="s">
        <v>107</v>
      </c>
      <c r="F358">
        <v>0</v>
      </c>
      <c r="G358">
        <v>0</v>
      </c>
      <c r="H358" t="s">
        <v>94</v>
      </c>
      <c r="I358">
        <v>85</v>
      </c>
      <c r="J358">
        <v>1</v>
      </c>
      <c r="K358" t="s">
        <v>21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45667</v>
      </c>
      <c r="C359">
        <v>0</v>
      </c>
      <c r="D359" t="s">
        <v>95</v>
      </c>
      <c r="E359" t="s">
        <v>107</v>
      </c>
      <c r="F359">
        <v>0</v>
      </c>
      <c r="G359">
        <v>0</v>
      </c>
      <c r="H359" t="s">
        <v>94</v>
      </c>
      <c r="I359">
        <v>98</v>
      </c>
      <c r="J359">
        <v>1</v>
      </c>
      <c r="K359" t="s">
        <v>21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45667</v>
      </c>
      <c r="C360">
        <v>0</v>
      </c>
      <c r="D360" t="s">
        <v>95</v>
      </c>
      <c r="E360" t="s">
        <v>107</v>
      </c>
      <c r="F360">
        <v>0</v>
      </c>
      <c r="G360">
        <v>0</v>
      </c>
      <c r="H360" t="s">
        <v>94</v>
      </c>
      <c r="I360">
        <v>101</v>
      </c>
      <c r="J360">
        <v>1</v>
      </c>
      <c r="K360" t="s">
        <v>21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45667</v>
      </c>
      <c r="C361">
        <v>0</v>
      </c>
      <c r="D361" t="s">
        <v>95</v>
      </c>
      <c r="E361" t="s">
        <v>107</v>
      </c>
      <c r="F361">
        <v>0</v>
      </c>
      <c r="G361">
        <v>0</v>
      </c>
      <c r="H361" t="s">
        <v>94</v>
      </c>
      <c r="I361">
        <v>107</v>
      </c>
      <c r="J361">
        <v>1</v>
      </c>
      <c r="K361" t="s">
        <v>21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45667</v>
      </c>
      <c r="C362">
        <v>0</v>
      </c>
      <c r="D362" t="s">
        <v>95</v>
      </c>
      <c r="E362" t="s">
        <v>107</v>
      </c>
      <c r="F362">
        <v>0</v>
      </c>
      <c r="G362">
        <v>0</v>
      </c>
      <c r="H362" t="s">
        <v>94</v>
      </c>
      <c r="I362">
        <v>113</v>
      </c>
      <c r="J362">
        <v>1</v>
      </c>
      <c r="K362" t="s">
        <v>21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45667</v>
      </c>
      <c r="C363">
        <v>0</v>
      </c>
      <c r="D363" t="s">
        <v>95</v>
      </c>
      <c r="E363" t="s">
        <v>107</v>
      </c>
      <c r="F363">
        <v>0</v>
      </c>
      <c r="G363">
        <v>0</v>
      </c>
      <c r="H363" t="s">
        <v>94</v>
      </c>
      <c r="I363">
        <v>114</v>
      </c>
      <c r="J363">
        <v>1</v>
      </c>
      <c r="K363" t="s">
        <v>21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45667</v>
      </c>
      <c r="C364">
        <v>0</v>
      </c>
      <c r="D364" t="s">
        <v>95</v>
      </c>
      <c r="E364" t="s">
        <v>107</v>
      </c>
      <c r="F364">
        <v>0</v>
      </c>
      <c r="G364">
        <v>0</v>
      </c>
      <c r="H364" t="s">
        <v>94</v>
      </c>
      <c r="I364">
        <v>94</v>
      </c>
      <c r="J364">
        <v>1</v>
      </c>
      <c r="K364" t="s">
        <v>21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45667</v>
      </c>
      <c r="C365">
        <v>0</v>
      </c>
      <c r="D365" t="s">
        <v>95</v>
      </c>
      <c r="E365" t="s">
        <v>107</v>
      </c>
      <c r="F365">
        <v>0</v>
      </c>
      <c r="G365">
        <v>0</v>
      </c>
      <c r="H365" t="s">
        <v>94</v>
      </c>
      <c r="I365">
        <v>105</v>
      </c>
      <c r="J365">
        <v>1</v>
      </c>
      <c r="K365" t="s">
        <v>21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45667</v>
      </c>
      <c r="C366">
        <v>0</v>
      </c>
      <c r="D366" t="s">
        <v>95</v>
      </c>
      <c r="E366" t="s">
        <v>107</v>
      </c>
      <c r="F366">
        <v>0</v>
      </c>
      <c r="G366">
        <v>0</v>
      </c>
      <c r="H366" t="s">
        <v>94</v>
      </c>
      <c r="I366">
        <v>92</v>
      </c>
      <c r="J366">
        <v>1</v>
      </c>
      <c r="K366" t="s">
        <v>21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45667</v>
      </c>
      <c r="C367">
        <v>0</v>
      </c>
      <c r="D367" t="s">
        <v>95</v>
      </c>
      <c r="E367" t="s">
        <v>107</v>
      </c>
      <c r="F367">
        <v>0</v>
      </c>
      <c r="G367">
        <v>0</v>
      </c>
      <c r="H367" t="s">
        <v>94</v>
      </c>
      <c r="I367">
        <v>89</v>
      </c>
      <c r="J367">
        <v>1</v>
      </c>
      <c r="K367" t="s">
        <v>21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0</v>
      </c>
      <c r="B368" s="77">
        <v>45644</v>
      </c>
      <c r="C368">
        <v>723502</v>
      </c>
      <c r="D368" t="s">
        <v>12</v>
      </c>
      <c r="E368" t="s">
        <v>133</v>
      </c>
      <c r="F368" t="s">
        <v>13</v>
      </c>
      <c r="G368" t="s">
        <v>14</v>
      </c>
      <c r="H368" t="s">
        <v>14</v>
      </c>
      <c r="I368">
        <v>94</v>
      </c>
      <c r="J368">
        <v>1</v>
      </c>
      <c r="K368" t="s">
        <v>21</v>
      </c>
      <c r="L368">
        <v>0</v>
      </c>
      <c r="M368">
        <v>0</v>
      </c>
      <c r="N368" t="s">
        <v>67</v>
      </c>
      <c r="O368">
        <v>0</v>
      </c>
    </row>
    <row r="369" spans="1:15" x14ac:dyDescent="0.25">
      <c r="A369">
        <v>0</v>
      </c>
      <c r="B369" s="77">
        <v>45667</v>
      </c>
      <c r="C369">
        <v>0</v>
      </c>
      <c r="D369" t="s">
        <v>95</v>
      </c>
      <c r="E369" t="s">
        <v>107</v>
      </c>
      <c r="F369">
        <v>0</v>
      </c>
      <c r="G369">
        <v>0</v>
      </c>
      <c r="H369" t="s">
        <v>94</v>
      </c>
      <c r="I369">
        <v>87</v>
      </c>
      <c r="J369">
        <v>1</v>
      </c>
      <c r="K369" t="s">
        <v>21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45667</v>
      </c>
      <c r="C370">
        <v>0</v>
      </c>
      <c r="D370" t="s">
        <v>95</v>
      </c>
      <c r="E370" t="s">
        <v>116</v>
      </c>
      <c r="F370">
        <v>0</v>
      </c>
      <c r="G370">
        <v>0</v>
      </c>
      <c r="H370" t="s">
        <v>94</v>
      </c>
      <c r="I370">
        <v>85</v>
      </c>
      <c r="J370">
        <v>1</v>
      </c>
      <c r="K370" t="s">
        <v>21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45667</v>
      </c>
      <c r="C371">
        <v>0</v>
      </c>
      <c r="D371" t="s">
        <v>95</v>
      </c>
      <c r="E371" t="s">
        <v>116</v>
      </c>
      <c r="F371">
        <v>0</v>
      </c>
      <c r="G371">
        <v>0</v>
      </c>
      <c r="H371" t="s">
        <v>94</v>
      </c>
      <c r="I371">
        <v>126</v>
      </c>
      <c r="J371">
        <v>1</v>
      </c>
      <c r="K371" t="s">
        <v>21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45667</v>
      </c>
      <c r="C372">
        <v>0</v>
      </c>
      <c r="D372" t="s">
        <v>95</v>
      </c>
      <c r="E372" t="s">
        <v>116</v>
      </c>
      <c r="F372">
        <v>0</v>
      </c>
      <c r="G372">
        <v>0</v>
      </c>
      <c r="H372" t="s">
        <v>94</v>
      </c>
      <c r="I372">
        <v>91</v>
      </c>
      <c r="J372">
        <v>1</v>
      </c>
      <c r="K372" t="s">
        <v>21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45667</v>
      </c>
      <c r="C373">
        <v>0</v>
      </c>
      <c r="D373" t="s">
        <v>95</v>
      </c>
      <c r="E373" t="s">
        <v>96</v>
      </c>
      <c r="F373">
        <v>0</v>
      </c>
      <c r="G373">
        <v>0</v>
      </c>
      <c r="H373" t="s">
        <v>94</v>
      </c>
      <c r="I373">
        <v>109</v>
      </c>
      <c r="J373">
        <v>1</v>
      </c>
      <c r="K373" t="s">
        <v>21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45667</v>
      </c>
      <c r="C374">
        <v>0</v>
      </c>
      <c r="D374" t="s">
        <v>95</v>
      </c>
      <c r="E374" t="s">
        <v>96</v>
      </c>
      <c r="F374">
        <v>0</v>
      </c>
      <c r="G374">
        <v>0</v>
      </c>
      <c r="H374" t="s">
        <v>94</v>
      </c>
      <c r="I374">
        <v>99</v>
      </c>
      <c r="J374">
        <v>1</v>
      </c>
      <c r="K374" t="s">
        <v>21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45667</v>
      </c>
      <c r="C375">
        <v>0</v>
      </c>
      <c r="D375" t="s">
        <v>95</v>
      </c>
      <c r="E375" t="s">
        <v>96</v>
      </c>
      <c r="F375">
        <v>0</v>
      </c>
      <c r="G375">
        <v>0</v>
      </c>
      <c r="H375" t="s">
        <v>94</v>
      </c>
      <c r="I375">
        <v>114</v>
      </c>
      <c r="J375">
        <v>1</v>
      </c>
      <c r="K375" t="s">
        <v>21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45667</v>
      </c>
      <c r="C376">
        <v>0</v>
      </c>
      <c r="D376" t="s">
        <v>95</v>
      </c>
      <c r="E376" t="s">
        <v>96</v>
      </c>
      <c r="F376">
        <v>0</v>
      </c>
      <c r="G376">
        <v>0</v>
      </c>
      <c r="H376" t="s">
        <v>94</v>
      </c>
      <c r="I376">
        <v>113</v>
      </c>
      <c r="J376">
        <v>1</v>
      </c>
      <c r="K376" t="s">
        <v>21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0</v>
      </c>
      <c r="B377" s="77">
        <v>45644</v>
      </c>
      <c r="C377">
        <v>723506</v>
      </c>
      <c r="D377" t="s">
        <v>12</v>
      </c>
      <c r="E377" t="s">
        <v>133</v>
      </c>
      <c r="F377" t="s">
        <v>13</v>
      </c>
      <c r="G377" t="s">
        <v>14</v>
      </c>
      <c r="H377" t="s">
        <v>14</v>
      </c>
      <c r="I377">
        <v>0</v>
      </c>
      <c r="J377">
        <v>1</v>
      </c>
      <c r="K377" t="s">
        <v>21</v>
      </c>
      <c r="L377">
        <v>0</v>
      </c>
      <c r="M377">
        <v>0</v>
      </c>
      <c r="N377" t="s">
        <v>67</v>
      </c>
      <c r="O377">
        <v>0</v>
      </c>
    </row>
    <row r="378" spans="1:15" x14ac:dyDescent="0.25">
      <c r="A378">
        <v>0</v>
      </c>
      <c r="B378" s="77">
        <v>45667</v>
      </c>
      <c r="C378">
        <v>0</v>
      </c>
      <c r="D378" t="s">
        <v>95</v>
      </c>
      <c r="E378" t="s">
        <v>96</v>
      </c>
      <c r="F378">
        <v>0</v>
      </c>
      <c r="G378">
        <v>0</v>
      </c>
      <c r="H378" t="s">
        <v>94</v>
      </c>
      <c r="I378">
        <v>112</v>
      </c>
      <c r="J378">
        <v>1</v>
      </c>
      <c r="K378" t="s">
        <v>21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45667</v>
      </c>
      <c r="C379">
        <v>0</v>
      </c>
      <c r="D379" t="s">
        <v>95</v>
      </c>
      <c r="E379" t="s">
        <v>96</v>
      </c>
      <c r="F379">
        <v>0</v>
      </c>
      <c r="G379">
        <v>0</v>
      </c>
      <c r="H379" t="s">
        <v>94</v>
      </c>
      <c r="I379">
        <v>111</v>
      </c>
      <c r="J379">
        <v>1</v>
      </c>
      <c r="K379" t="s">
        <v>21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0</v>
      </c>
      <c r="B380" s="77">
        <v>45645</v>
      </c>
      <c r="C380">
        <v>723579</v>
      </c>
      <c r="D380" t="s">
        <v>12</v>
      </c>
      <c r="E380" t="s">
        <v>135</v>
      </c>
      <c r="F380" t="s">
        <v>13</v>
      </c>
      <c r="G380" t="s">
        <v>134</v>
      </c>
      <c r="H380" t="s">
        <v>22</v>
      </c>
      <c r="I380">
        <v>110</v>
      </c>
      <c r="J380">
        <v>1</v>
      </c>
      <c r="K380" t="s">
        <v>21</v>
      </c>
      <c r="L380">
        <v>0</v>
      </c>
      <c r="M380">
        <v>0</v>
      </c>
      <c r="N380" t="s">
        <v>67</v>
      </c>
      <c r="O380">
        <v>0</v>
      </c>
    </row>
    <row r="381" spans="1:15" x14ac:dyDescent="0.25">
      <c r="A381">
        <v>0</v>
      </c>
      <c r="B381" s="77">
        <v>45645</v>
      </c>
      <c r="C381">
        <v>723594</v>
      </c>
      <c r="D381" t="s">
        <v>12</v>
      </c>
      <c r="E381" t="s">
        <v>136</v>
      </c>
      <c r="F381" t="s">
        <v>13</v>
      </c>
      <c r="G381" t="s">
        <v>113</v>
      </c>
      <c r="H381" t="s">
        <v>36</v>
      </c>
      <c r="I381">
        <v>0</v>
      </c>
      <c r="J381">
        <v>1</v>
      </c>
      <c r="K381" t="s">
        <v>21</v>
      </c>
      <c r="L381">
        <v>0</v>
      </c>
      <c r="M381">
        <v>0</v>
      </c>
      <c r="N381" t="s">
        <v>67</v>
      </c>
      <c r="O381">
        <v>0</v>
      </c>
    </row>
    <row r="382" spans="1:15" x14ac:dyDescent="0.25">
      <c r="A382">
        <v>0</v>
      </c>
      <c r="B382" s="77">
        <v>45645</v>
      </c>
      <c r="C382">
        <v>723600</v>
      </c>
      <c r="D382" t="s">
        <v>12</v>
      </c>
      <c r="E382" t="s">
        <v>136</v>
      </c>
      <c r="F382" t="s">
        <v>13</v>
      </c>
      <c r="G382" t="s">
        <v>113</v>
      </c>
      <c r="H382" t="s">
        <v>36</v>
      </c>
      <c r="I382">
        <v>0</v>
      </c>
      <c r="J382">
        <v>2</v>
      </c>
      <c r="K382" t="s">
        <v>21</v>
      </c>
      <c r="L382">
        <v>0</v>
      </c>
      <c r="M382">
        <v>0</v>
      </c>
      <c r="N382" t="s">
        <v>67</v>
      </c>
      <c r="O382">
        <v>0</v>
      </c>
    </row>
    <row r="383" spans="1:15" x14ac:dyDescent="0.25">
      <c r="A383">
        <v>0</v>
      </c>
      <c r="B383" s="77">
        <v>45652</v>
      </c>
      <c r="C383">
        <v>723729</v>
      </c>
      <c r="D383" t="s">
        <v>12</v>
      </c>
      <c r="E383" t="s">
        <v>137</v>
      </c>
      <c r="F383" t="s">
        <v>13</v>
      </c>
      <c r="G383" t="s">
        <v>75</v>
      </c>
      <c r="H383" t="s">
        <v>36</v>
      </c>
      <c r="I383">
        <v>101</v>
      </c>
      <c r="J383">
        <v>1</v>
      </c>
      <c r="K383" t="s">
        <v>21</v>
      </c>
      <c r="L383">
        <v>0</v>
      </c>
      <c r="M383">
        <v>0</v>
      </c>
      <c r="N383" t="s">
        <v>67</v>
      </c>
      <c r="O383">
        <v>0</v>
      </c>
    </row>
    <row r="384" spans="1:15" x14ac:dyDescent="0.25">
      <c r="A384">
        <v>0</v>
      </c>
      <c r="B384" s="77">
        <v>45667</v>
      </c>
      <c r="C384">
        <v>0</v>
      </c>
      <c r="D384" t="s">
        <v>95</v>
      </c>
      <c r="E384" t="s">
        <v>96</v>
      </c>
      <c r="F384">
        <v>0</v>
      </c>
      <c r="G384">
        <v>0</v>
      </c>
      <c r="H384" t="s">
        <v>94</v>
      </c>
      <c r="I384">
        <v>92</v>
      </c>
      <c r="J384">
        <v>1</v>
      </c>
      <c r="K384" t="s">
        <v>21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>
        <v>0</v>
      </c>
      <c r="B385" s="77">
        <v>45652</v>
      </c>
      <c r="C385">
        <v>723738</v>
      </c>
      <c r="D385" t="s">
        <v>12</v>
      </c>
      <c r="E385" t="s">
        <v>139</v>
      </c>
      <c r="F385" t="s">
        <v>13</v>
      </c>
      <c r="G385" t="s">
        <v>138</v>
      </c>
      <c r="H385" t="s">
        <v>36</v>
      </c>
      <c r="I385">
        <v>95</v>
      </c>
      <c r="J385">
        <v>1</v>
      </c>
      <c r="K385" t="s">
        <v>21</v>
      </c>
      <c r="L385">
        <v>0</v>
      </c>
      <c r="M385">
        <v>0</v>
      </c>
      <c r="N385" t="s">
        <v>67</v>
      </c>
      <c r="O385">
        <v>0</v>
      </c>
    </row>
    <row r="386" spans="1:15" x14ac:dyDescent="0.25">
      <c r="A386">
        <v>0</v>
      </c>
      <c r="B386" s="77">
        <v>45667</v>
      </c>
      <c r="C386">
        <v>0</v>
      </c>
      <c r="D386" t="s">
        <v>95</v>
      </c>
      <c r="E386" t="s">
        <v>96</v>
      </c>
      <c r="F386">
        <v>0</v>
      </c>
      <c r="G386">
        <v>0</v>
      </c>
      <c r="H386" t="s">
        <v>94</v>
      </c>
      <c r="I386">
        <v>115</v>
      </c>
      <c r="J386">
        <v>1</v>
      </c>
      <c r="K386" t="s">
        <v>21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>
        <v>0</v>
      </c>
      <c r="B387" s="77">
        <v>45652</v>
      </c>
      <c r="C387">
        <v>723738</v>
      </c>
      <c r="D387" t="s">
        <v>12</v>
      </c>
      <c r="E387" t="s">
        <v>139</v>
      </c>
      <c r="F387" t="s">
        <v>13</v>
      </c>
      <c r="G387" t="s">
        <v>138</v>
      </c>
      <c r="H387" t="s">
        <v>36</v>
      </c>
      <c r="I387">
        <v>107</v>
      </c>
      <c r="J387">
        <v>1</v>
      </c>
      <c r="K387" t="s">
        <v>21</v>
      </c>
      <c r="L387">
        <v>0</v>
      </c>
      <c r="M387">
        <v>0</v>
      </c>
      <c r="N387" t="s">
        <v>67</v>
      </c>
      <c r="O387">
        <v>0</v>
      </c>
    </row>
    <row r="388" spans="1:15" x14ac:dyDescent="0.25">
      <c r="A388">
        <v>0</v>
      </c>
      <c r="B388" s="77">
        <v>45652</v>
      </c>
      <c r="C388">
        <v>723738</v>
      </c>
      <c r="D388" t="s">
        <v>12</v>
      </c>
      <c r="E388" t="s">
        <v>139</v>
      </c>
      <c r="F388" t="s">
        <v>13</v>
      </c>
      <c r="G388" t="s">
        <v>138</v>
      </c>
      <c r="H388" t="s">
        <v>36</v>
      </c>
      <c r="I388">
        <v>104</v>
      </c>
      <c r="J388">
        <v>1</v>
      </c>
      <c r="K388" t="s">
        <v>21</v>
      </c>
      <c r="L388">
        <v>0</v>
      </c>
      <c r="M388">
        <v>0</v>
      </c>
      <c r="N388" t="s">
        <v>67</v>
      </c>
      <c r="O388">
        <v>0</v>
      </c>
    </row>
    <row r="389" spans="1:15" x14ac:dyDescent="0.25">
      <c r="A389">
        <v>0</v>
      </c>
      <c r="B389" s="77">
        <v>45652</v>
      </c>
      <c r="C389">
        <v>723738</v>
      </c>
      <c r="D389" t="s">
        <v>12</v>
      </c>
      <c r="E389" t="s">
        <v>139</v>
      </c>
      <c r="F389" t="s">
        <v>13</v>
      </c>
      <c r="G389" t="s">
        <v>138</v>
      </c>
      <c r="H389" t="s">
        <v>36</v>
      </c>
      <c r="I389">
        <v>106</v>
      </c>
      <c r="J389">
        <v>1</v>
      </c>
      <c r="K389" t="s">
        <v>21</v>
      </c>
      <c r="L389">
        <v>0</v>
      </c>
      <c r="M389">
        <v>0</v>
      </c>
      <c r="N389" t="s">
        <v>67</v>
      </c>
      <c r="O389">
        <v>0</v>
      </c>
    </row>
    <row r="390" spans="1:15" x14ac:dyDescent="0.25">
      <c r="A390">
        <v>0</v>
      </c>
      <c r="B390" s="77">
        <v>45665</v>
      </c>
      <c r="C390">
        <v>0</v>
      </c>
      <c r="D390" t="s">
        <v>95</v>
      </c>
      <c r="E390" t="s">
        <v>107</v>
      </c>
      <c r="F390">
        <v>0</v>
      </c>
      <c r="G390">
        <v>0</v>
      </c>
      <c r="H390" t="s">
        <v>94</v>
      </c>
      <c r="I390">
        <v>117</v>
      </c>
      <c r="J390">
        <v>1</v>
      </c>
      <c r="K390" t="s">
        <v>21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45665</v>
      </c>
      <c r="C391">
        <v>0</v>
      </c>
      <c r="D391" t="s">
        <v>95</v>
      </c>
      <c r="E391" t="s">
        <v>107</v>
      </c>
      <c r="F391">
        <v>0</v>
      </c>
      <c r="G391">
        <v>0</v>
      </c>
      <c r="H391" t="s">
        <v>94</v>
      </c>
      <c r="I391">
        <v>108</v>
      </c>
      <c r="J391">
        <v>1</v>
      </c>
      <c r="K391" t="s">
        <v>21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>
        <v>0</v>
      </c>
      <c r="B392" s="77">
        <v>45652</v>
      </c>
      <c r="C392">
        <v>723738</v>
      </c>
      <c r="D392" t="s">
        <v>12</v>
      </c>
      <c r="E392" t="s">
        <v>139</v>
      </c>
      <c r="F392" t="s">
        <v>13</v>
      </c>
      <c r="G392" t="s">
        <v>138</v>
      </c>
      <c r="H392" t="s">
        <v>36</v>
      </c>
      <c r="I392">
        <v>99</v>
      </c>
      <c r="J392">
        <v>1</v>
      </c>
      <c r="K392" t="s">
        <v>21</v>
      </c>
      <c r="L392">
        <v>0</v>
      </c>
      <c r="M392">
        <v>0</v>
      </c>
      <c r="N392" t="s">
        <v>67</v>
      </c>
      <c r="O392">
        <v>0</v>
      </c>
    </row>
    <row r="393" spans="1:15" x14ac:dyDescent="0.25">
      <c r="A393">
        <v>0</v>
      </c>
      <c r="B393" s="77">
        <v>45665</v>
      </c>
      <c r="C393">
        <v>0</v>
      </c>
      <c r="D393" t="s">
        <v>95</v>
      </c>
      <c r="E393" t="s">
        <v>107</v>
      </c>
      <c r="F393">
        <v>0</v>
      </c>
      <c r="G393">
        <v>0</v>
      </c>
      <c r="H393" t="s">
        <v>94</v>
      </c>
      <c r="I393">
        <v>107</v>
      </c>
      <c r="J393">
        <v>1</v>
      </c>
      <c r="K393" t="s">
        <v>21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>
        <v>0</v>
      </c>
      <c r="B394" s="77">
        <v>45652</v>
      </c>
      <c r="C394">
        <v>723739</v>
      </c>
      <c r="D394" t="s">
        <v>12</v>
      </c>
      <c r="E394" t="s">
        <v>139</v>
      </c>
      <c r="F394" t="s">
        <v>13</v>
      </c>
      <c r="G394" t="s">
        <v>138</v>
      </c>
      <c r="H394" t="s">
        <v>36</v>
      </c>
      <c r="I394">
        <v>97</v>
      </c>
      <c r="J394">
        <v>1</v>
      </c>
      <c r="K394" t="s">
        <v>21</v>
      </c>
      <c r="L394">
        <v>0</v>
      </c>
      <c r="M394">
        <v>0</v>
      </c>
      <c r="N394" t="s">
        <v>67</v>
      </c>
      <c r="O394">
        <v>0</v>
      </c>
    </row>
    <row r="395" spans="1:15" x14ac:dyDescent="0.25">
      <c r="A395">
        <v>0</v>
      </c>
      <c r="B395" s="77">
        <v>45665</v>
      </c>
      <c r="C395">
        <v>0</v>
      </c>
      <c r="D395" t="s">
        <v>95</v>
      </c>
      <c r="E395" t="s">
        <v>107</v>
      </c>
      <c r="F395">
        <v>0</v>
      </c>
      <c r="G395">
        <v>0</v>
      </c>
      <c r="H395" t="s">
        <v>94</v>
      </c>
      <c r="I395">
        <v>103</v>
      </c>
      <c r="J395">
        <v>1</v>
      </c>
      <c r="K395" t="s">
        <v>21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45665</v>
      </c>
      <c r="C396">
        <v>0</v>
      </c>
      <c r="D396" t="s">
        <v>95</v>
      </c>
      <c r="E396" t="s">
        <v>107</v>
      </c>
      <c r="F396">
        <v>0</v>
      </c>
      <c r="G396">
        <v>0</v>
      </c>
      <c r="H396" t="s">
        <v>94</v>
      </c>
      <c r="I396">
        <v>94</v>
      </c>
      <c r="J396">
        <v>1</v>
      </c>
      <c r="K396" t="s">
        <v>21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45665</v>
      </c>
      <c r="C397">
        <v>0</v>
      </c>
      <c r="D397" t="s">
        <v>95</v>
      </c>
      <c r="E397" t="s">
        <v>107</v>
      </c>
      <c r="F397">
        <v>0</v>
      </c>
      <c r="G397">
        <v>0</v>
      </c>
      <c r="H397" t="s">
        <v>94</v>
      </c>
      <c r="I397">
        <v>108</v>
      </c>
      <c r="J397">
        <v>1</v>
      </c>
      <c r="K397" t="s">
        <v>21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>
        <v>0</v>
      </c>
      <c r="B398" s="77">
        <v>45652</v>
      </c>
      <c r="C398">
        <v>723739</v>
      </c>
      <c r="D398" t="s">
        <v>12</v>
      </c>
      <c r="E398" t="s">
        <v>139</v>
      </c>
      <c r="F398" t="s">
        <v>13</v>
      </c>
      <c r="G398" t="s">
        <v>138</v>
      </c>
      <c r="H398" t="s">
        <v>36</v>
      </c>
      <c r="I398">
        <v>102</v>
      </c>
      <c r="J398">
        <v>1</v>
      </c>
      <c r="K398" t="s">
        <v>21</v>
      </c>
      <c r="L398">
        <v>0</v>
      </c>
      <c r="M398">
        <v>0</v>
      </c>
      <c r="N398" t="s">
        <v>67</v>
      </c>
      <c r="O398">
        <v>0</v>
      </c>
    </row>
    <row r="399" spans="1:15" x14ac:dyDescent="0.25">
      <c r="A399">
        <v>0</v>
      </c>
      <c r="B399" s="77">
        <v>45665</v>
      </c>
      <c r="C399">
        <v>0</v>
      </c>
      <c r="D399" t="s">
        <v>95</v>
      </c>
      <c r="E399" t="s">
        <v>107</v>
      </c>
      <c r="F399">
        <v>0</v>
      </c>
      <c r="G399">
        <v>0</v>
      </c>
      <c r="H399" t="s">
        <v>94</v>
      </c>
      <c r="I399">
        <v>102</v>
      </c>
      <c r="J399">
        <v>2</v>
      </c>
      <c r="K399" t="s">
        <v>21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>
        <v>0</v>
      </c>
      <c r="B400" s="77">
        <v>45652</v>
      </c>
      <c r="C400">
        <v>723740</v>
      </c>
      <c r="D400" t="s">
        <v>12</v>
      </c>
      <c r="E400" t="s">
        <v>139</v>
      </c>
      <c r="F400" t="s">
        <v>13</v>
      </c>
      <c r="G400" t="s">
        <v>138</v>
      </c>
      <c r="H400" t="s">
        <v>36</v>
      </c>
      <c r="I400">
        <v>103</v>
      </c>
      <c r="J400">
        <v>1</v>
      </c>
      <c r="K400" t="s">
        <v>21</v>
      </c>
      <c r="L400">
        <v>0</v>
      </c>
      <c r="M400">
        <v>0</v>
      </c>
      <c r="N400" t="s">
        <v>67</v>
      </c>
      <c r="O400">
        <v>0</v>
      </c>
    </row>
    <row r="401" spans="1:15" x14ac:dyDescent="0.25">
      <c r="A401">
        <v>0</v>
      </c>
      <c r="B401" s="77">
        <v>45665</v>
      </c>
      <c r="C401">
        <v>0</v>
      </c>
      <c r="D401" t="s">
        <v>95</v>
      </c>
      <c r="E401" t="s">
        <v>107</v>
      </c>
      <c r="F401">
        <v>0</v>
      </c>
      <c r="G401">
        <v>0</v>
      </c>
      <c r="H401" t="s">
        <v>94</v>
      </c>
      <c r="I401">
        <v>117</v>
      </c>
      <c r="J401">
        <v>1</v>
      </c>
      <c r="K401" t="s">
        <v>21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45665</v>
      </c>
      <c r="C402">
        <v>0</v>
      </c>
      <c r="D402" t="s">
        <v>95</v>
      </c>
      <c r="E402" t="s">
        <v>107</v>
      </c>
      <c r="F402">
        <v>0</v>
      </c>
      <c r="G402">
        <v>0</v>
      </c>
      <c r="H402" t="s">
        <v>94</v>
      </c>
      <c r="I402">
        <v>113</v>
      </c>
      <c r="J402">
        <v>1</v>
      </c>
      <c r="K402" t="s">
        <v>21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45665</v>
      </c>
      <c r="C403">
        <v>0</v>
      </c>
      <c r="D403" t="s">
        <v>95</v>
      </c>
      <c r="E403" t="s">
        <v>107</v>
      </c>
      <c r="F403">
        <v>0</v>
      </c>
      <c r="G403">
        <v>0</v>
      </c>
      <c r="H403" t="s">
        <v>94</v>
      </c>
      <c r="I403">
        <v>120</v>
      </c>
      <c r="J403">
        <v>1</v>
      </c>
      <c r="K403" t="s">
        <v>21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45665</v>
      </c>
      <c r="C404">
        <v>0</v>
      </c>
      <c r="D404" t="s">
        <v>95</v>
      </c>
      <c r="E404" t="s">
        <v>107</v>
      </c>
      <c r="F404">
        <v>0</v>
      </c>
      <c r="G404">
        <v>0</v>
      </c>
      <c r="H404" t="s">
        <v>94</v>
      </c>
      <c r="I404">
        <v>109</v>
      </c>
      <c r="J404">
        <v>1</v>
      </c>
      <c r="K404" t="s">
        <v>21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>
        <v>0</v>
      </c>
      <c r="B405" s="77">
        <v>45652</v>
      </c>
      <c r="C405">
        <v>723759</v>
      </c>
      <c r="D405" t="s">
        <v>12</v>
      </c>
      <c r="E405" t="s">
        <v>140</v>
      </c>
      <c r="F405" t="s">
        <v>13</v>
      </c>
      <c r="G405" t="s">
        <v>113</v>
      </c>
      <c r="H405" t="s">
        <v>36</v>
      </c>
      <c r="I405">
        <v>104</v>
      </c>
      <c r="J405">
        <v>1</v>
      </c>
      <c r="K405" t="s">
        <v>21</v>
      </c>
      <c r="L405">
        <v>0</v>
      </c>
      <c r="M405">
        <v>0</v>
      </c>
      <c r="N405" t="s">
        <v>67</v>
      </c>
      <c r="O405">
        <v>0</v>
      </c>
    </row>
    <row r="406" spans="1:15" x14ac:dyDescent="0.25">
      <c r="A406">
        <v>0</v>
      </c>
      <c r="B406" s="77">
        <v>45652</v>
      </c>
      <c r="C406">
        <v>723762</v>
      </c>
      <c r="D406" t="s">
        <v>12</v>
      </c>
      <c r="E406" t="s">
        <v>140</v>
      </c>
      <c r="F406" t="s">
        <v>13</v>
      </c>
      <c r="G406" t="s">
        <v>113</v>
      </c>
      <c r="H406" t="s">
        <v>36</v>
      </c>
      <c r="I406">
        <v>116</v>
      </c>
      <c r="J406">
        <v>1</v>
      </c>
      <c r="K406" t="s">
        <v>21</v>
      </c>
      <c r="L406">
        <v>0</v>
      </c>
      <c r="M406">
        <v>0</v>
      </c>
      <c r="N406" t="s">
        <v>67</v>
      </c>
      <c r="O406">
        <v>0</v>
      </c>
    </row>
    <row r="407" spans="1:15" x14ac:dyDescent="0.25">
      <c r="A407">
        <v>0</v>
      </c>
      <c r="B407" s="77">
        <v>45652</v>
      </c>
      <c r="C407">
        <v>723762</v>
      </c>
      <c r="D407" t="s">
        <v>12</v>
      </c>
      <c r="E407" t="s">
        <v>140</v>
      </c>
      <c r="F407" t="s">
        <v>13</v>
      </c>
      <c r="G407" t="s">
        <v>113</v>
      </c>
      <c r="H407" t="s">
        <v>36</v>
      </c>
      <c r="I407">
        <v>111</v>
      </c>
      <c r="J407">
        <v>1</v>
      </c>
      <c r="K407" t="s">
        <v>21</v>
      </c>
      <c r="L407">
        <v>0</v>
      </c>
      <c r="M407">
        <v>0</v>
      </c>
      <c r="N407" t="s">
        <v>67</v>
      </c>
      <c r="O407">
        <v>0</v>
      </c>
    </row>
    <row r="408" spans="1:15" x14ac:dyDescent="0.25">
      <c r="A408">
        <v>0</v>
      </c>
      <c r="B408" s="77">
        <v>45665</v>
      </c>
      <c r="C408">
        <v>0</v>
      </c>
      <c r="D408" t="s">
        <v>95</v>
      </c>
      <c r="E408" t="s">
        <v>116</v>
      </c>
      <c r="F408">
        <v>0</v>
      </c>
      <c r="G408">
        <v>0</v>
      </c>
      <c r="H408" t="s">
        <v>94</v>
      </c>
      <c r="I408">
        <v>111</v>
      </c>
      <c r="J408">
        <v>1</v>
      </c>
      <c r="K408" t="s">
        <v>21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45665</v>
      </c>
      <c r="C409">
        <v>0</v>
      </c>
      <c r="D409" t="s">
        <v>95</v>
      </c>
      <c r="E409" t="s">
        <v>96</v>
      </c>
      <c r="F409">
        <v>0</v>
      </c>
      <c r="G409">
        <v>0</v>
      </c>
      <c r="H409" t="s">
        <v>94</v>
      </c>
      <c r="I409">
        <v>107</v>
      </c>
      <c r="J409">
        <v>1</v>
      </c>
      <c r="K409" t="s">
        <v>21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45665</v>
      </c>
      <c r="C410">
        <v>0</v>
      </c>
      <c r="D410" t="s">
        <v>95</v>
      </c>
      <c r="E410" t="s">
        <v>96</v>
      </c>
      <c r="F410">
        <v>0</v>
      </c>
      <c r="G410">
        <v>0</v>
      </c>
      <c r="H410" t="s">
        <v>94</v>
      </c>
      <c r="I410">
        <v>88</v>
      </c>
      <c r="J410">
        <v>1</v>
      </c>
      <c r="K410" t="s">
        <v>21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45665</v>
      </c>
      <c r="C411">
        <v>0</v>
      </c>
      <c r="D411" t="s">
        <v>95</v>
      </c>
      <c r="E411" t="s">
        <v>96</v>
      </c>
      <c r="F411">
        <v>0</v>
      </c>
      <c r="G411">
        <v>0</v>
      </c>
      <c r="H411" t="s">
        <v>94</v>
      </c>
      <c r="I411">
        <v>106</v>
      </c>
      <c r="J411">
        <v>1</v>
      </c>
      <c r="K411" t="s">
        <v>21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45663</v>
      </c>
      <c r="C412">
        <v>0</v>
      </c>
      <c r="D412" t="s">
        <v>95</v>
      </c>
      <c r="E412" t="s">
        <v>107</v>
      </c>
      <c r="F412">
        <v>0</v>
      </c>
      <c r="G412">
        <v>0</v>
      </c>
      <c r="H412" t="s">
        <v>94</v>
      </c>
      <c r="I412">
        <v>108</v>
      </c>
      <c r="J412">
        <v>1</v>
      </c>
      <c r="K412" t="s">
        <v>21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45663</v>
      </c>
      <c r="C413">
        <v>0</v>
      </c>
      <c r="D413" t="s">
        <v>95</v>
      </c>
      <c r="E413" t="s">
        <v>96</v>
      </c>
      <c r="F413">
        <v>0</v>
      </c>
      <c r="G413">
        <v>0</v>
      </c>
      <c r="H413" t="s">
        <v>94</v>
      </c>
      <c r="I413">
        <v>117</v>
      </c>
      <c r="J413">
        <v>1</v>
      </c>
      <c r="K413" t="s">
        <v>21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45663</v>
      </c>
      <c r="C414">
        <v>0</v>
      </c>
      <c r="D414" t="s">
        <v>95</v>
      </c>
      <c r="E414" t="s">
        <v>96</v>
      </c>
      <c r="F414">
        <v>0</v>
      </c>
      <c r="G414">
        <v>0</v>
      </c>
      <c r="H414" t="s">
        <v>94</v>
      </c>
      <c r="I414">
        <v>103</v>
      </c>
      <c r="J414">
        <v>1</v>
      </c>
      <c r="K414" t="s">
        <v>21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45663</v>
      </c>
      <c r="C415">
        <v>0</v>
      </c>
      <c r="D415" t="s">
        <v>95</v>
      </c>
      <c r="E415" t="s">
        <v>96</v>
      </c>
      <c r="F415">
        <v>0</v>
      </c>
      <c r="G415">
        <v>0</v>
      </c>
      <c r="H415" t="s">
        <v>94</v>
      </c>
      <c r="I415">
        <v>105</v>
      </c>
      <c r="J415">
        <v>1</v>
      </c>
      <c r="K415" t="s">
        <v>21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>
        <v>0</v>
      </c>
      <c r="B416" s="77">
        <v>45653</v>
      </c>
      <c r="C416">
        <v>723786</v>
      </c>
      <c r="D416" t="s">
        <v>12</v>
      </c>
      <c r="E416" t="s">
        <v>141</v>
      </c>
      <c r="F416" t="s">
        <v>13</v>
      </c>
      <c r="G416" t="s">
        <v>14</v>
      </c>
      <c r="H416" t="s">
        <v>14</v>
      </c>
      <c r="I416">
        <v>105</v>
      </c>
      <c r="J416">
        <v>1</v>
      </c>
      <c r="K416" t="s">
        <v>21</v>
      </c>
      <c r="L416">
        <v>0</v>
      </c>
      <c r="M416">
        <v>0</v>
      </c>
      <c r="N416" t="s">
        <v>67</v>
      </c>
      <c r="O416">
        <v>0</v>
      </c>
    </row>
    <row r="417" spans="1:15" x14ac:dyDescent="0.25">
      <c r="A417">
        <v>0</v>
      </c>
      <c r="B417" s="77">
        <v>45653</v>
      </c>
      <c r="C417">
        <v>723787</v>
      </c>
      <c r="D417" t="s">
        <v>12</v>
      </c>
      <c r="E417" t="s">
        <v>141</v>
      </c>
      <c r="F417" t="s">
        <v>13</v>
      </c>
      <c r="G417" t="s">
        <v>14</v>
      </c>
      <c r="H417" t="s">
        <v>14</v>
      </c>
      <c r="I417">
        <v>105</v>
      </c>
      <c r="J417">
        <v>1</v>
      </c>
      <c r="K417" t="s">
        <v>21</v>
      </c>
      <c r="L417">
        <v>0</v>
      </c>
      <c r="M417">
        <v>0</v>
      </c>
      <c r="N417" t="s">
        <v>67</v>
      </c>
      <c r="O417">
        <v>0</v>
      </c>
    </row>
    <row r="418" spans="1:15" x14ac:dyDescent="0.25">
      <c r="A418">
        <v>0</v>
      </c>
      <c r="B418" s="77">
        <v>45663</v>
      </c>
      <c r="C418">
        <v>0</v>
      </c>
      <c r="D418" t="s">
        <v>95</v>
      </c>
      <c r="E418" t="s">
        <v>96</v>
      </c>
      <c r="F418">
        <v>0</v>
      </c>
      <c r="G418">
        <v>0</v>
      </c>
      <c r="H418" t="s">
        <v>94</v>
      </c>
      <c r="I418">
        <v>113</v>
      </c>
      <c r="J418">
        <v>1</v>
      </c>
      <c r="K418" t="s">
        <v>21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45663</v>
      </c>
      <c r="C419">
        <v>0</v>
      </c>
      <c r="D419" t="s">
        <v>95</v>
      </c>
      <c r="E419" t="s">
        <v>96</v>
      </c>
      <c r="F419">
        <v>0</v>
      </c>
      <c r="G419">
        <v>0</v>
      </c>
      <c r="H419" t="s">
        <v>94</v>
      </c>
      <c r="I419">
        <v>110</v>
      </c>
      <c r="J419">
        <v>1</v>
      </c>
      <c r="K419" t="s">
        <v>21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45663</v>
      </c>
      <c r="C420">
        <v>0</v>
      </c>
      <c r="D420" t="s">
        <v>95</v>
      </c>
      <c r="E420" t="s">
        <v>116</v>
      </c>
      <c r="F420">
        <v>0</v>
      </c>
      <c r="G420">
        <v>0</v>
      </c>
      <c r="H420" t="s">
        <v>94</v>
      </c>
      <c r="I420">
        <v>105</v>
      </c>
      <c r="J420">
        <v>1</v>
      </c>
      <c r="K420" t="s">
        <v>21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45663</v>
      </c>
      <c r="C421">
        <v>0</v>
      </c>
      <c r="D421" t="s">
        <v>95</v>
      </c>
      <c r="E421" t="s">
        <v>116</v>
      </c>
      <c r="F421">
        <v>0</v>
      </c>
      <c r="G421">
        <v>0</v>
      </c>
      <c r="H421" t="s">
        <v>94</v>
      </c>
      <c r="I421">
        <v>99</v>
      </c>
      <c r="J421">
        <v>1</v>
      </c>
      <c r="K421" t="s">
        <v>21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45663</v>
      </c>
      <c r="C422">
        <v>0</v>
      </c>
      <c r="D422" t="s">
        <v>95</v>
      </c>
      <c r="E422" t="s">
        <v>116</v>
      </c>
      <c r="F422">
        <v>0</v>
      </c>
      <c r="G422">
        <v>0</v>
      </c>
      <c r="H422" t="s">
        <v>94</v>
      </c>
      <c r="I422">
        <v>86</v>
      </c>
      <c r="J422">
        <v>1</v>
      </c>
      <c r="K422" t="s">
        <v>21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45663</v>
      </c>
      <c r="C423">
        <v>0</v>
      </c>
      <c r="D423" t="s">
        <v>95</v>
      </c>
      <c r="E423" t="s">
        <v>116</v>
      </c>
      <c r="F423">
        <v>0</v>
      </c>
      <c r="G423">
        <v>0</v>
      </c>
      <c r="H423" t="s">
        <v>94</v>
      </c>
      <c r="I423">
        <v>105</v>
      </c>
      <c r="J423">
        <v>1</v>
      </c>
      <c r="K423" t="s">
        <v>21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45663</v>
      </c>
      <c r="C424">
        <v>0</v>
      </c>
      <c r="D424" t="s">
        <v>95</v>
      </c>
      <c r="E424" t="s">
        <v>116</v>
      </c>
      <c r="F424">
        <v>0</v>
      </c>
      <c r="G424">
        <v>0</v>
      </c>
      <c r="H424" t="s">
        <v>94</v>
      </c>
      <c r="I424">
        <v>102</v>
      </c>
      <c r="J424">
        <v>1</v>
      </c>
      <c r="K424" t="s">
        <v>21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>
        <v>0</v>
      </c>
      <c r="B425" s="77">
        <v>45653</v>
      </c>
      <c r="C425">
        <v>723816</v>
      </c>
      <c r="D425" t="s">
        <v>12</v>
      </c>
      <c r="E425" t="s">
        <v>143</v>
      </c>
      <c r="F425" t="s">
        <v>13</v>
      </c>
      <c r="G425" t="s">
        <v>14</v>
      </c>
      <c r="H425" t="s">
        <v>14</v>
      </c>
      <c r="I425">
        <v>98</v>
      </c>
      <c r="J425">
        <v>1</v>
      </c>
      <c r="K425" t="s">
        <v>21</v>
      </c>
      <c r="L425">
        <v>0</v>
      </c>
      <c r="M425">
        <v>0</v>
      </c>
      <c r="N425" t="s">
        <v>67</v>
      </c>
      <c r="O425">
        <v>0</v>
      </c>
    </row>
    <row r="426" spans="1:15" x14ac:dyDescent="0.25">
      <c r="A426">
        <v>0</v>
      </c>
      <c r="B426" s="77">
        <v>45642</v>
      </c>
      <c r="C426">
        <v>0</v>
      </c>
      <c r="D426" t="s">
        <v>95</v>
      </c>
      <c r="E426" t="s">
        <v>107</v>
      </c>
      <c r="F426">
        <v>0</v>
      </c>
      <c r="G426">
        <v>0</v>
      </c>
      <c r="H426" t="s">
        <v>94</v>
      </c>
      <c r="I426">
        <v>0</v>
      </c>
      <c r="J426">
        <v>4</v>
      </c>
      <c r="K426" t="s">
        <v>21</v>
      </c>
      <c r="L426">
        <v>0</v>
      </c>
      <c r="M426">
        <v>0</v>
      </c>
      <c r="N426" t="s">
        <v>67</v>
      </c>
      <c r="O426">
        <v>0</v>
      </c>
    </row>
    <row r="427" spans="1:15" x14ac:dyDescent="0.25">
      <c r="A427">
        <v>0</v>
      </c>
      <c r="B427" s="77">
        <v>45663</v>
      </c>
      <c r="C427">
        <v>0</v>
      </c>
      <c r="D427" t="s">
        <v>95</v>
      </c>
      <c r="E427" t="s">
        <v>116</v>
      </c>
      <c r="F427">
        <v>0</v>
      </c>
      <c r="G427">
        <v>0</v>
      </c>
      <c r="H427" t="s">
        <v>94</v>
      </c>
      <c r="I427">
        <v>103</v>
      </c>
      <c r="J427">
        <v>1</v>
      </c>
      <c r="K427" t="s">
        <v>21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>
        <v>0</v>
      </c>
      <c r="B428" s="77">
        <v>45642</v>
      </c>
      <c r="C428">
        <v>0</v>
      </c>
      <c r="D428" t="s">
        <v>95</v>
      </c>
      <c r="E428" t="s">
        <v>107</v>
      </c>
      <c r="F428">
        <v>0</v>
      </c>
      <c r="G428">
        <v>0</v>
      </c>
      <c r="H428" t="s">
        <v>94</v>
      </c>
      <c r="I428">
        <v>0</v>
      </c>
      <c r="J428">
        <v>2</v>
      </c>
      <c r="K428" t="s">
        <v>21</v>
      </c>
      <c r="L428">
        <v>0</v>
      </c>
      <c r="M428">
        <v>0</v>
      </c>
      <c r="N428" t="s">
        <v>67</v>
      </c>
      <c r="O428">
        <v>0</v>
      </c>
    </row>
    <row r="429" spans="1:15" x14ac:dyDescent="0.25">
      <c r="A429">
        <v>0</v>
      </c>
      <c r="B429" s="77">
        <v>45642</v>
      </c>
      <c r="C429">
        <v>0</v>
      </c>
      <c r="D429" t="s">
        <v>95</v>
      </c>
      <c r="E429" t="s">
        <v>96</v>
      </c>
      <c r="F429">
        <v>0</v>
      </c>
      <c r="G429">
        <v>0</v>
      </c>
      <c r="H429" t="s">
        <v>94</v>
      </c>
      <c r="I429">
        <v>0</v>
      </c>
      <c r="J429">
        <v>1</v>
      </c>
      <c r="K429" t="s">
        <v>21</v>
      </c>
      <c r="L429">
        <v>0</v>
      </c>
      <c r="M429">
        <v>0</v>
      </c>
      <c r="N429" t="s">
        <v>67</v>
      </c>
      <c r="O429">
        <v>0</v>
      </c>
    </row>
    <row r="430" spans="1:15" x14ac:dyDescent="0.25">
      <c r="A430">
        <v>0</v>
      </c>
      <c r="B430" s="77">
        <v>45663</v>
      </c>
      <c r="C430">
        <v>0</v>
      </c>
      <c r="D430" t="s">
        <v>95</v>
      </c>
      <c r="E430" t="s">
        <v>116</v>
      </c>
      <c r="F430">
        <v>0</v>
      </c>
      <c r="G430">
        <v>0</v>
      </c>
      <c r="H430" t="s">
        <v>94</v>
      </c>
      <c r="I430">
        <v>118</v>
      </c>
      <c r="J430">
        <v>1</v>
      </c>
      <c r="K430" t="s">
        <v>21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45665</v>
      </c>
      <c r="C431">
        <v>724348</v>
      </c>
      <c r="D431" t="s">
        <v>12</v>
      </c>
      <c r="E431" t="s">
        <v>159</v>
      </c>
      <c r="F431" t="s">
        <v>13</v>
      </c>
      <c r="G431" t="s">
        <v>75</v>
      </c>
      <c r="H431" t="s">
        <v>36</v>
      </c>
      <c r="I431">
        <v>113</v>
      </c>
      <c r="J431">
        <v>1</v>
      </c>
      <c r="K431" t="s">
        <v>21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45665</v>
      </c>
      <c r="C432">
        <v>724322</v>
      </c>
      <c r="D432" t="s">
        <v>12</v>
      </c>
      <c r="E432" t="s">
        <v>158</v>
      </c>
      <c r="F432" t="s">
        <v>13</v>
      </c>
      <c r="G432" t="s">
        <v>75</v>
      </c>
      <c r="H432" t="s">
        <v>36</v>
      </c>
      <c r="I432">
        <v>92</v>
      </c>
      <c r="J432">
        <v>1</v>
      </c>
      <c r="K432" t="s">
        <v>21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45665</v>
      </c>
      <c r="C433">
        <v>724314</v>
      </c>
      <c r="D433" t="s">
        <v>12</v>
      </c>
      <c r="E433" t="s">
        <v>158</v>
      </c>
      <c r="F433" t="s">
        <v>13</v>
      </c>
      <c r="G433" t="s">
        <v>75</v>
      </c>
      <c r="H433" t="s">
        <v>36</v>
      </c>
      <c r="I433">
        <v>107</v>
      </c>
      <c r="J433">
        <v>1</v>
      </c>
      <c r="K433" t="s">
        <v>21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45664</v>
      </c>
      <c r="C434">
        <v>724251</v>
      </c>
      <c r="D434" t="s">
        <v>12</v>
      </c>
      <c r="E434" t="s">
        <v>157</v>
      </c>
      <c r="F434" t="s">
        <v>13</v>
      </c>
      <c r="G434" t="s">
        <v>113</v>
      </c>
      <c r="H434" t="s">
        <v>36</v>
      </c>
      <c r="I434">
        <v>101</v>
      </c>
      <c r="J434">
        <v>1</v>
      </c>
      <c r="K434" t="s">
        <v>21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>
        <v>0</v>
      </c>
      <c r="B435" s="77">
        <v>45642</v>
      </c>
      <c r="C435">
        <v>0</v>
      </c>
      <c r="D435" t="s">
        <v>95</v>
      </c>
      <c r="E435" t="s">
        <v>116</v>
      </c>
      <c r="F435">
        <v>0</v>
      </c>
      <c r="G435">
        <v>0</v>
      </c>
      <c r="H435" t="s">
        <v>94</v>
      </c>
      <c r="I435">
        <v>0</v>
      </c>
      <c r="J435">
        <v>3</v>
      </c>
      <c r="K435" t="s">
        <v>21</v>
      </c>
      <c r="L435">
        <v>0</v>
      </c>
      <c r="M435">
        <v>0</v>
      </c>
      <c r="N435" t="s">
        <v>67</v>
      </c>
      <c r="O435">
        <v>0</v>
      </c>
    </row>
    <row r="436" spans="1:15" x14ac:dyDescent="0.25">
      <c r="A436">
        <v>0</v>
      </c>
      <c r="B436" s="77">
        <v>45645</v>
      </c>
      <c r="C436">
        <v>0</v>
      </c>
      <c r="D436" t="s">
        <v>95</v>
      </c>
      <c r="E436" t="s">
        <v>107</v>
      </c>
      <c r="F436">
        <v>0</v>
      </c>
      <c r="G436">
        <v>0</v>
      </c>
      <c r="H436" t="s">
        <v>94</v>
      </c>
      <c r="I436">
        <v>109</v>
      </c>
      <c r="J436">
        <v>1</v>
      </c>
      <c r="K436" t="s">
        <v>21</v>
      </c>
      <c r="L436">
        <v>0</v>
      </c>
      <c r="M436">
        <v>0</v>
      </c>
      <c r="N436" t="s">
        <v>67</v>
      </c>
      <c r="O436">
        <v>0</v>
      </c>
    </row>
    <row r="437" spans="1:15" x14ac:dyDescent="0.25">
      <c r="A437">
        <v>0</v>
      </c>
      <c r="B437" s="77">
        <v>45645</v>
      </c>
      <c r="C437">
        <v>0</v>
      </c>
      <c r="D437" t="s">
        <v>95</v>
      </c>
      <c r="E437" t="s">
        <v>107</v>
      </c>
      <c r="F437">
        <v>0</v>
      </c>
      <c r="G437">
        <v>0</v>
      </c>
      <c r="H437" t="s">
        <v>94</v>
      </c>
      <c r="I437">
        <v>110</v>
      </c>
      <c r="J437">
        <v>2</v>
      </c>
      <c r="K437" t="s">
        <v>21</v>
      </c>
      <c r="L437">
        <v>0</v>
      </c>
      <c r="M437">
        <v>0</v>
      </c>
      <c r="N437" t="s">
        <v>67</v>
      </c>
      <c r="O437">
        <v>0</v>
      </c>
    </row>
    <row r="438" spans="1:15" x14ac:dyDescent="0.25">
      <c r="A438">
        <v>0</v>
      </c>
      <c r="B438" s="77">
        <v>45645</v>
      </c>
      <c r="C438">
        <v>0</v>
      </c>
      <c r="D438" t="s">
        <v>95</v>
      </c>
      <c r="E438" t="s">
        <v>107</v>
      </c>
      <c r="F438">
        <v>0</v>
      </c>
      <c r="G438">
        <v>0</v>
      </c>
      <c r="H438" t="s">
        <v>94</v>
      </c>
      <c r="I438">
        <v>111</v>
      </c>
      <c r="J438">
        <v>3</v>
      </c>
      <c r="K438" t="s">
        <v>21</v>
      </c>
      <c r="L438">
        <v>0</v>
      </c>
      <c r="M438">
        <v>0</v>
      </c>
      <c r="N438" t="s">
        <v>67</v>
      </c>
      <c r="O438">
        <v>0</v>
      </c>
    </row>
    <row r="439" spans="1:15" x14ac:dyDescent="0.25">
      <c r="A439">
        <v>0</v>
      </c>
      <c r="B439" s="77">
        <v>45645</v>
      </c>
      <c r="C439">
        <v>0</v>
      </c>
      <c r="D439" t="s">
        <v>95</v>
      </c>
      <c r="E439" t="s">
        <v>107</v>
      </c>
      <c r="F439">
        <v>0</v>
      </c>
      <c r="G439">
        <v>0</v>
      </c>
      <c r="H439" t="s">
        <v>94</v>
      </c>
      <c r="I439">
        <v>113</v>
      </c>
      <c r="J439">
        <v>1</v>
      </c>
      <c r="K439" t="s">
        <v>21</v>
      </c>
      <c r="L439">
        <v>0</v>
      </c>
      <c r="M439">
        <v>0</v>
      </c>
      <c r="N439" t="s">
        <v>67</v>
      </c>
      <c r="O439">
        <v>0</v>
      </c>
    </row>
    <row r="440" spans="1:15" x14ac:dyDescent="0.25">
      <c r="A440">
        <v>0</v>
      </c>
      <c r="B440" s="77">
        <v>45645</v>
      </c>
      <c r="C440">
        <v>0</v>
      </c>
      <c r="D440" t="s">
        <v>95</v>
      </c>
      <c r="E440" t="s">
        <v>107</v>
      </c>
      <c r="F440">
        <v>0</v>
      </c>
      <c r="G440">
        <v>0</v>
      </c>
      <c r="H440" t="s">
        <v>94</v>
      </c>
      <c r="I440">
        <v>114</v>
      </c>
      <c r="J440">
        <v>2</v>
      </c>
      <c r="K440" t="s">
        <v>21</v>
      </c>
      <c r="L440">
        <v>0</v>
      </c>
      <c r="M440">
        <v>0</v>
      </c>
      <c r="N440" t="s">
        <v>67</v>
      </c>
      <c r="O440">
        <v>0</v>
      </c>
    </row>
    <row r="441" spans="1:15" x14ac:dyDescent="0.25">
      <c r="A441">
        <v>0</v>
      </c>
      <c r="B441" s="77">
        <v>45645</v>
      </c>
      <c r="C441">
        <v>0</v>
      </c>
      <c r="D441" t="s">
        <v>95</v>
      </c>
      <c r="E441" t="s">
        <v>107</v>
      </c>
      <c r="F441">
        <v>0</v>
      </c>
      <c r="G441">
        <v>0</v>
      </c>
      <c r="H441" t="s">
        <v>94</v>
      </c>
      <c r="I441">
        <v>116</v>
      </c>
      <c r="J441">
        <v>1</v>
      </c>
      <c r="K441" t="s">
        <v>21</v>
      </c>
      <c r="L441">
        <v>0</v>
      </c>
      <c r="M441">
        <v>0</v>
      </c>
      <c r="N441" t="s">
        <v>67</v>
      </c>
      <c r="O441">
        <v>0</v>
      </c>
    </row>
    <row r="442" spans="1:15" x14ac:dyDescent="0.25">
      <c r="A442">
        <v>0</v>
      </c>
      <c r="B442" s="77">
        <v>45645</v>
      </c>
      <c r="C442">
        <v>0</v>
      </c>
      <c r="D442" t="s">
        <v>95</v>
      </c>
      <c r="E442" t="s">
        <v>107</v>
      </c>
      <c r="F442">
        <v>0</v>
      </c>
      <c r="G442">
        <v>0</v>
      </c>
      <c r="H442" t="s">
        <v>94</v>
      </c>
      <c r="I442">
        <v>119</v>
      </c>
      <c r="J442">
        <v>1</v>
      </c>
      <c r="K442" t="s">
        <v>21</v>
      </c>
      <c r="L442">
        <v>0</v>
      </c>
      <c r="M442">
        <v>0</v>
      </c>
      <c r="N442" t="s">
        <v>67</v>
      </c>
      <c r="O442">
        <v>0</v>
      </c>
    </row>
    <row r="443" spans="1:15" x14ac:dyDescent="0.25">
      <c r="A443">
        <v>0</v>
      </c>
      <c r="B443" s="77">
        <v>45645</v>
      </c>
      <c r="C443">
        <v>0</v>
      </c>
      <c r="D443" t="s">
        <v>95</v>
      </c>
      <c r="E443" t="s">
        <v>96</v>
      </c>
      <c r="F443">
        <v>0</v>
      </c>
      <c r="G443">
        <v>0</v>
      </c>
      <c r="H443" t="s">
        <v>94</v>
      </c>
      <c r="I443">
        <v>97</v>
      </c>
      <c r="J443">
        <v>1</v>
      </c>
      <c r="K443" t="s">
        <v>21</v>
      </c>
      <c r="L443">
        <v>0</v>
      </c>
      <c r="M443">
        <v>0</v>
      </c>
      <c r="N443" t="s">
        <v>67</v>
      </c>
      <c r="O443">
        <v>0</v>
      </c>
    </row>
    <row r="444" spans="1:15" x14ac:dyDescent="0.25">
      <c r="A444">
        <v>0</v>
      </c>
      <c r="B444" s="77">
        <v>45645</v>
      </c>
      <c r="C444">
        <v>0</v>
      </c>
      <c r="D444" t="s">
        <v>95</v>
      </c>
      <c r="E444" t="s">
        <v>96</v>
      </c>
      <c r="F444">
        <v>0</v>
      </c>
      <c r="G444">
        <v>0</v>
      </c>
      <c r="H444" t="s">
        <v>94</v>
      </c>
      <c r="I444">
        <v>100</v>
      </c>
      <c r="J444">
        <v>1</v>
      </c>
      <c r="K444" t="s">
        <v>21</v>
      </c>
      <c r="L444">
        <v>0</v>
      </c>
      <c r="M444">
        <v>0</v>
      </c>
      <c r="N444" t="s">
        <v>67</v>
      </c>
      <c r="O444">
        <v>0</v>
      </c>
    </row>
    <row r="445" spans="1:15" x14ac:dyDescent="0.25">
      <c r="A445">
        <v>0</v>
      </c>
      <c r="B445" s="77">
        <v>45645</v>
      </c>
      <c r="C445">
        <v>0</v>
      </c>
      <c r="D445" t="s">
        <v>95</v>
      </c>
      <c r="E445" t="s">
        <v>96</v>
      </c>
      <c r="F445">
        <v>0</v>
      </c>
      <c r="G445">
        <v>0</v>
      </c>
      <c r="H445" t="s">
        <v>94</v>
      </c>
      <c r="I445">
        <v>105</v>
      </c>
      <c r="J445">
        <v>1</v>
      </c>
      <c r="K445" t="s">
        <v>21</v>
      </c>
      <c r="L445">
        <v>0</v>
      </c>
      <c r="M445">
        <v>0</v>
      </c>
      <c r="N445" t="s">
        <v>67</v>
      </c>
      <c r="O445">
        <v>0</v>
      </c>
    </row>
    <row r="446" spans="1:15" x14ac:dyDescent="0.25">
      <c r="A446">
        <v>0</v>
      </c>
      <c r="B446" s="77">
        <v>45645</v>
      </c>
      <c r="C446">
        <v>0</v>
      </c>
      <c r="D446" t="s">
        <v>95</v>
      </c>
      <c r="E446" t="s">
        <v>96</v>
      </c>
      <c r="F446">
        <v>0</v>
      </c>
      <c r="G446">
        <v>0</v>
      </c>
      <c r="H446" t="s">
        <v>94</v>
      </c>
      <c r="I446">
        <v>106</v>
      </c>
      <c r="J446">
        <v>2</v>
      </c>
      <c r="K446" t="s">
        <v>21</v>
      </c>
      <c r="L446">
        <v>0</v>
      </c>
      <c r="M446">
        <v>0</v>
      </c>
      <c r="N446" t="s">
        <v>67</v>
      </c>
      <c r="O446">
        <v>0</v>
      </c>
    </row>
    <row r="447" spans="1:15" x14ac:dyDescent="0.25">
      <c r="A447">
        <v>0</v>
      </c>
      <c r="B447" s="77">
        <v>45645</v>
      </c>
      <c r="C447">
        <v>0</v>
      </c>
      <c r="D447" t="s">
        <v>95</v>
      </c>
      <c r="E447" t="s">
        <v>96</v>
      </c>
      <c r="F447">
        <v>0</v>
      </c>
      <c r="G447">
        <v>0</v>
      </c>
      <c r="H447" t="s">
        <v>94</v>
      </c>
      <c r="I447">
        <v>107</v>
      </c>
      <c r="J447">
        <v>2</v>
      </c>
      <c r="K447" t="s">
        <v>21</v>
      </c>
      <c r="L447">
        <v>0</v>
      </c>
      <c r="M447">
        <v>0</v>
      </c>
      <c r="N447" t="s">
        <v>67</v>
      </c>
      <c r="O447">
        <v>0</v>
      </c>
    </row>
    <row r="448" spans="1:15" x14ac:dyDescent="0.25">
      <c r="A448">
        <v>0</v>
      </c>
      <c r="B448" s="77">
        <v>45645</v>
      </c>
      <c r="C448">
        <v>0</v>
      </c>
      <c r="D448" t="s">
        <v>95</v>
      </c>
      <c r="E448" t="s">
        <v>96</v>
      </c>
      <c r="F448">
        <v>0</v>
      </c>
      <c r="G448">
        <v>0</v>
      </c>
      <c r="H448" t="s">
        <v>94</v>
      </c>
      <c r="I448">
        <v>110</v>
      </c>
      <c r="J448">
        <v>1</v>
      </c>
      <c r="K448" t="s">
        <v>21</v>
      </c>
      <c r="L448">
        <v>0</v>
      </c>
      <c r="M448">
        <v>0</v>
      </c>
      <c r="N448" t="s">
        <v>67</v>
      </c>
      <c r="O448">
        <v>0</v>
      </c>
    </row>
    <row r="449" spans="1:15" x14ac:dyDescent="0.25">
      <c r="A449">
        <v>0</v>
      </c>
      <c r="B449" s="77">
        <v>45645</v>
      </c>
      <c r="C449">
        <v>0</v>
      </c>
      <c r="D449" t="s">
        <v>95</v>
      </c>
      <c r="E449" t="s">
        <v>96</v>
      </c>
      <c r="F449">
        <v>0</v>
      </c>
      <c r="G449">
        <v>0</v>
      </c>
      <c r="H449" t="s">
        <v>94</v>
      </c>
      <c r="I449">
        <v>112</v>
      </c>
      <c r="J449">
        <v>1</v>
      </c>
      <c r="K449" t="s">
        <v>21</v>
      </c>
      <c r="L449">
        <v>0</v>
      </c>
      <c r="M449">
        <v>0</v>
      </c>
      <c r="N449" t="s">
        <v>67</v>
      </c>
      <c r="O449">
        <v>0</v>
      </c>
    </row>
    <row r="450" spans="1:15" x14ac:dyDescent="0.25">
      <c r="A450">
        <v>0</v>
      </c>
      <c r="B450" s="77">
        <v>45645</v>
      </c>
      <c r="C450">
        <v>0</v>
      </c>
      <c r="D450" t="s">
        <v>95</v>
      </c>
      <c r="E450" t="s">
        <v>96</v>
      </c>
      <c r="F450">
        <v>0</v>
      </c>
      <c r="G450">
        <v>0</v>
      </c>
      <c r="H450" t="s">
        <v>94</v>
      </c>
      <c r="I450">
        <v>119</v>
      </c>
      <c r="J450">
        <v>1</v>
      </c>
      <c r="K450" t="s">
        <v>21</v>
      </c>
      <c r="L450">
        <v>0</v>
      </c>
      <c r="M450">
        <v>0</v>
      </c>
      <c r="N450" t="s">
        <v>67</v>
      </c>
      <c r="O450">
        <v>0</v>
      </c>
    </row>
    <row r="451" spans="1:15" x14ac:dyDescent="0.25">
      <c r="A451">
        <v>0</v>
      </c>
      <c r="B451" s="77">
        <v>45645</v>
      </c>
      <c r="C451">
        <v>0</v>
      </c>
      <c r="D451" t="s">
        <v>95</v>
      </c>
      <c r="E451" t="s">
        <v>116</v>
      </c>
      <c r="F451">
        <v>0</v>
      </c>
      <c r="G451">
        <v>0</v>
      </c>
      <c r="H451" t="s">
        <v>94</v>
      </c>
      <c r="I451">
        <v>96</v>
      </c>
      <c r="J451">
        <v>1</v>
      </c>
      <c r="K451" t="s">
        <v>21</v>
      </c>
      <c r="L451">
        <v>0</v>
      </c>
      <c r="M451">
        <v>0</v>
      </c>
      <c r="N451" t="s">
        <v>67</v>
      </c>
      <c r="O451">
        <v>0</v>
      </c>
    </row>
    <row r="452" spans="1:15" x14ac:dyDescent="0.25">
      <c r="A452">
        <v>0</v>
      </c>
      <c r="B452" s="77">
        <v>45645</v>
      </c>
      <c r="C452">
        <v>0</v>
      </c>
      <c r="D452" t="s">
        <v>95</v>
      </c>
      <c r="E452" t="s">
        <v>116</v>
      </c>
      <c r="F452">
        <v>0</v>
      </c>
      <c r="G452">
        <v>0</v>
      </c>
      <c r="H452" t="s">
        <v>94</v>
      </c>
      <c r="I452">
        <v>110</v>
      </c>
      <c r="J452">
        <v>1</v>
      </c>
      <c r="K452" t="s">
        <v>21</v>
      </c>
      <c r="L452">
        <v>0</v>
      </c>
      <c r="M452">
        <v>0</v>
      </c>
      <c r="N452" t="s">
        <v>67</v>
      </c>
      <c r="O452">
        <v>0</v>
      </c>
    </row>
    <row r="453" spans="1:15" x14ac:dyDescent="0.25">
      <c r="A453">
        <v>0</v>
      </c>
      <c r="B453" s="77">
        <v>45663</v>
      </c>
      <c r="C453">
        <v>724161</v>
      </c>
      <c r="D453" t="s">
        <v>12</v>
      </c>
      <c r="E453" t="s">
        <v>154</v>
      </c>
      <c r="F453" t="s">
        <v>13</v>
      </c>
      <c r="G453" t="s">
        <v>134</v>
      </c>
      <c r="H453" t="s">
        <v>22</v>
      </c>
      <c r="I453">
        <v>111</v>
      </c>
      <c r="J453">
        <v>1</v>
      </c>
      <c r="K453" t="s">
        <v>21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45660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111</v>
      </c>
      <c r="J454">
        <v>1</v>
      </c>
      <c r="K454" t="s">
        <v>21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45660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104</v>
      </c>
      <c r="J455">
        <v>1</v>
      </c>
      <c r="K455" t="s">
        <v>21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45660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92</v>
      </c>
      <c r="J456">
        <v>1</v>
      </c>
      <c r="K456" t="s">
        <v>21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45660</v>
      </c>
      <c r="C457">
        <v>0</v>
      </c>
      <c r="D457" t="s">
        <v>95</v>
      </c>
      <c r="E457" t="s">
        <v>96</v>
      </c>
      <c r="F457">
        <v>0</v>
      </c>
      <c r="G457">
        <v>0</v>
      </c>
      <c r="H457" t="s">
        <v>94</v>
      </c>
      <c r="I457">
        <v>113</v>
      </c>
      <c r="J457">
        <v>1</v>
      </c>
      <c r="K457" t="s">
        <v>21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>
        <v>0</v>
      </c>
      <c r="B458" s="77">
        <v>45646</v>
      </c>
      <c r="C458">
        <v>0</v>
      </c>
      <c r="D458" t="s">
        <v>95</v>
      </c>
      <c r="E458" t="s">
        <v>107</v>
      </c>
      <c r="F458">
        <v>0</v>
      </c>
      <c r="G458">
        <v>0</v>
      </c>
      <c r="H458" t="s">
        <v>94</v>
      </c>
      <c r="I458">
        <v>94</v>
      </c>
      <c r="J458">
        <v>1</v>
      </c>
      <c r="K458" t="s">
        <v>21</v>
      </c>
      <c r="L458">
        <v>0</v>
      </c>
      <c r="M458">
        <v>0</v>
      </c>
      <c r="N458" t="s">
        <v>67</v>
      </c>
      <c r="O458">
        <v>0</v>
      </c>
    </row>
    <row r="459" spans="1:15" x14ac:dyDescent="0.25">
      <c r="A459">
        <v>0</v>
      </c>
      <c r="B459" s="77">
        <v>45646</v>
      </c>
      <c r="C459">
        <v>0</v>
      </c>
      <c r="D459" t="s">
        <v>95</v>
      </c>
      <c r="E459" t="s">
        <v>107</v>
      </c>
      <c r="F459">
        <v>0</v>
      </c>
      <c r="G459">
        <v>0</v>
      </c>
      <c r="H459" t="s">
        <v>94</v>
      </c>
      <c r="I459">
        <v>98</v>
      </c>
      <c r="J459">
        <v>1</v>
      </c>
      <c r="K459" t="s">
        <v>21</v>
      </c>
      <c r="L459">
        <v>0</v>
      </c>
      <c r="M459">
        <v>0</v>
      </c>
      <c r="N459" t="s">
        <v>67</v>
      </c>
      <c r="O459">
        <v>0</v>
      </c>
    </row>
    <row r="460" spans="1:15" x14ac:dyDescent="0.25">
      <c r="A460">
        <v>0</v>
      </c>
      <c r="B460" s="77">
        <v>45646</v>
      </c>
      <c r="C460">
        <v>0</v>
      </c>
      <c r="D460" t="s">
        <v>95</v>
      </c>
      <c r="E460" t="s">
        <v>107</v>
      </c>
      <c r="F460">
        <v>0</v>
      </c>
      <c r="G460">
        <v>0</v>
      </c>
      <c r="H460" t="s">
        <v>94</v>
      </c>
      <c r="I460">
        <v>99</v>
      </c>
      <c r="J460">
        <v>1</v>
      </c>
      <c r="K460" t="s">
        <v>21</v>
      </c>
      <c r="L460">
        <v>0</v>
      </c>
      <c r="M460">
        <v>0</v>
      </c>
      <c r="N460" t="s">
        <v>67</v>
      </c>
      <c r="O460">
        <v>0</v>
      </c>
    </row>
    <row r="461" spans="1:15" x14ac:dyDescent="0.25">
      <c r="A461">
        <v>0</v>
      </c>
      <c r="B461" s="77">
        <v>45646</v>
      </c>
      <c r="C461">
        <v>0</v>
      </c>
      <c r="D461" t="s">
        <v>95</v>
      </c>
      <c r="E461" t="s">
        <v>107</v>
      </c>
      <c r="F461">
        <v>0</v>
      </c>
      <c r="G461">
        <v>0</v>
      </c>
      <c r="H461" t="s">
        <v>94</v>
      </c>
      <c r="I461">
        <v>100</v>
      </c>
      <c r="J461">
        <v>2</v>
      </c>
      <c r="K461" t="s">
        <v>21</v>
      </c>
      <c r="L461">
        <v>0</v>
      </c>
      <c r="M461">
        <v>0</v>
      </c>
      <c r="N461" t="s">
        <v>67</v>
      </c>
      <c r="O461">
        <v>0</v>
      </c>
    </row>
    <row r="462" spans="1:15" x14ac:dyDescent="0.25">
      <c r="A462">
        <v>0</v>
      </c>
      <c r="B462" s="77">
        <v>45646</v>
      </c>
      <c r="C462">
        <v>0</v>
      </c>
      <c r="D462" t="s">
        <v>95</v>
      </c>
      <c r="E462" t="s">
        <v>107</v>
      </c>
      <c r="F462">
        <v>0</v>
      </c>
      <c r="G462">
        <v>0</v>
      </c>
      <c r="H462" t="s">
        <v>94</v>
      </c>
      <c r="I462">
        <v>101</v>
      </c>
      <c r="J462">
        <v>1</v>
      </c>
      <c r="K462" t="s">
        <v>21</v>
      </c>
      <c r="L462">
        <v>0</v>
      </c>
      <c r="M462">
        <v>0</v>
      </c>
      <c r="N462" t="s">
        <v>67</v>
      </c>
      <c r="O462">
        <v>0</v>
      </c>
    </row>
    <row r="463" spans="1:15" x14ac:dyDescent="0.25">
      <c r="A463">
        <v>0</v>
      </c>
      <c r="B463" s="77">
        <v>45646</v>
      </c>
      <c r="C463">
        <v>0</v>
      </c>
      <c r="D463" t="s">
        <v>95</v>
      </c>
      <c r="E463" t="s">
        <v>107</v>
      </c>
      <c r="F463">
        <v>0</v>
      </c>
      <c r="G463">
        <v>0</v>
      </c>
      <c r="H463" t="s">
        <v>94</v>
      </c>
      <c r="I463">
        <v>102</v>
      </c>
      <c r="J463">
        <v>1</v>
      </c>
      <c r="K463" t="s">
        <v>21</v>
      </c>
      <c r="L463">
        <v>0</v>
      </c>
      <c r="M463">
        <v>0</v>
      </c>
      <c r="N463" t="s">
        <v>67</v>
      </c>
      <c r="O463">
        <v>0</v>
      </c>
    </row>
    <row r="464" spans="1:15" x14ac:dyDescent="0.25">
      <c r="A464">
        <v>0</v>
      </c>
      <c r="B464" s="77">
        <v>45646</v>
      </c>
      <c r="C464">
        <v>0</v>
      </c>
      <c r="D464" t="s">
        <v>95</v>
      </c>
      <c r="E464" t="s">
        <v>107</v>
      </c>
      <c r="F464">
        <v>0</v>
      </c>
      <c r="G464">
        <v>0</v>
      </c>
      <c r="H464" t="s">
        <v>94</v>
      </c>
      <c r="I464">
        <v>103</v>
      </c>
      <c r="J464">
        <v>2</v>
      </c>
      <c r="K464" t="s">
        <v>21</v>
      </c>
      <c r="L464">
        <v>0</v>
      </c>
      <c r="M464">
        <v>0</v>
      </c>
      <c r="N464" t="s">
        <v>67</v>
      </c>
      <c r="O464">
        <v>0</v>
      </c>
    </row>
    <row r="465" spans="1:15" x14ac:dyDescent="0.25">
      <c r="A465">
        <v>0</v>
      </c>
      <c r="B465" s="77">
        <v>45646</v>
      </c>
      <c r="C465">
        <v>0</v>
      </c>
      <c r="D465" t="s">
        <v>95</v>
      </c>
      <c r="E465" t="s">
        <v>107</v>
      </c>
      <c r="F465">
        <v>0</v>
      </c>
      <c r="G465">
        <v>0</v>
      </c>
      <c r="H465" t="s">
        <v>94</v>
      </c>
      <c r="I465">
        <v>104</v>
      </c>
      <c r="J465">
        <v>3</v>
      </c>
      <c r="K465" t="s">
        <v>21</v>
      </c>
      <c r="L465">
        <v>0</v>
      </c>
      <c r="M465">
        <v>0</v>
      </c>
      <c r="N465" t="s">
        <v>67</v>
      </c>
      <c r="O465">
        <v>0</v>
      </c>
    </row>
    <row r="466" spans="1:15" x14ac:dyDescent="0.25">
      <c r="A466">
        <v>0</v>
      </c>
      <c r="B466" s="77">
        <v>45646</v>
      </c>
      <c r="C466">
        <v>0</v>
      </c>
      <c r="D466" t="s">
        <v>95</v>
      </c>
      <c r="E466" t="s">
        <v>107</v>
      </c>
      <c r="F466">
        <v>0</v>
      </c>
      <c r="G466">
        <v>0</v>
      </c>
      <c r="H466" t="s">
        <v>94</v>
      </c>
      <c r="I466">
        <v>105</v>
      </c>
      <c r="J466">
        <v>2</v>
      </c>
      <c r="K466" t="s">
        <v>21</v>
      </c>
      <c r="L466">
        <v>0</v>
      </c>
      <c r="M466">
        <v>0</v>
      </c>
      <c r="N466" t="s">
        <v>67</v>
      </c>
      <c r="O466">
        <v>0</v>
      </c>
    </row>
    <row r="467" spans="1:15" x14ac:dyDescent="0.25">
      <c r="A467">
        <v>0</v>
      </c>
      <c r="B467" s="77">
        <v>45646</v>
      </c>
      <c r="C467">
        <v>0</v>
      </c>
      <c r="D467" t="s">
        <v>95</v>
      </c>
      <c r="E467" t="s">
        <v>107</v>
      </c>
      <c r="F467">
        <v>0</v>
      </c>
      <c r="G467">
        <v>0</v>
      </c>
      <c r="H467" t="s">
        <v>94</v>
      </c>
      <c r="I467">
        <v>106</v>
      </c>
      <c r="J467">
        <v>1</v>
      </c>
      <c r="K467" t="s">
        <v>21</v>
      </c>
      <c r="L467">
        <v>0</v>
      </c>
      <c r="M467">
        <v>0</v>
      </c>
      <c r="N467" t="s">
        <v>67</v>
      </c>
      <c r="O467">
        <v>0</v>
      </c>
    </row>
    <row r="468" spans="1:15" x14ac:dyDescent="0.25">
      <c r="A468">
        <v>0</v>
      </c>
      <c r="B468" s="77">
        <v>45646</v>
      </c>
      <c r="C468">
        <v>0</v>
      </c>
      <c r="D468" t="s">
        <v>95</v>
      </c>
      <c r="E468" t="s">
        <v>107</v>
      </c>
      <c r="F468">
        <v>0</v>
      </c>
      <c r="G468">
        <v>0</v>
      </c>
      <c r="H468" t="s">
        <v>94</v>
      </c>
      <c r="I468">
        <v>107</v>
      </c>
      <c r="J468">
        <v>2</v>
      </c>
      <c r="K468" t="s">
        <v>21</v>
      </c>
      <c r="L468">
        <v>0</v>
      </c>
      <c r="M468">
        <v>0</v>
      </c>
      <c r="N468" t="s">
        <v>67</v>
      </c>
      <c r="O468">
        <v>0</v>
      </c>
    </row>
    <row r="469" spans="1:15" x14ac:dyDescent="0.25">
      <c r="A469">
        <v>0</v>
      </c>
      <c r="B469" s="77">
        <v>45646</v>
      </c>
      <c r="C469">
        <v>0</v>
      </c>
      <c r="D469" t="s">
        <v>95</v>
      </c>
      <c r="E469" t="s">
        <v>107</v>
      </c>
      <c r="F469">
        <v>0</v>
      </c>
      <c r="G469">
        <v>0</v>
      </c>
      <c r="H469" t="s">
        <v>94</v>
      </c>
      <c r="I469">
        <v>108</v>
      </c>
      <c r="J469">
        <v>4</v>
      </c>
      <c r="K469" t="s">
        <v>21</v>
      </c>
      <c r="L469">
        <v>0</v>
      </c>
      <c r="M469">
        <v>0</v>
      </c>
      <c r="N469" t="s">
        <v>67</v>
      </c>
      <c r="O469">
        <v>0</v>
      </c>
    </row>
    <row r="470" spans="1:15" x14ac:dyDescent="0.25">
      <c r="A470">
        <v>0</v>
      </c>
      <c r="B470" s="77">
        <v>45646</v>
      </c>
      <c r="C470">
        <v>0</v>
      </c>
      <c r="D470" t="s">
        <v>95</v>
      </c>
      <c r="E470" t="s">
        <v>107</v>
      </c>
      <c r="F470">
        <v>0</v>
      </c>
      <c r="G470">
        <v>0</v>
      </c>
      <c r="H470" t="s">
        <v>94</v>
      </c>
      <c r="I470">
        <v>110</v>
      </c>
      <c r="J470">
        <v>4</v>
      </c>
      <c r="K470" t="s">
        <v>21</v>
      </c>
      <c r="L470">
        <v>0</v>
      </c>
      <c r="M470">
        <v>0</v>
      </c>
      <c r="N470" t="s">
        <v>67</v>
      </c>
      <c r="O470">
        <v>0</v>
      </c>
    </row>
    <row r="471" spans="1:15" x14ac:dyDescent="0.25">
      <c r="A471">
        <v>0</v>
      </c>
      <c r="B471" s="77">
        <v>45646</v>
      </c>
      <c r="C471">
        <v>0</v>
      </c>
      <c r="D471" t="s">
        <v>95</v>
      </c>
      <c r="E471" t="s">
        <v>107</v>
      </c>
      <c r="F471">
        <v>0</v>
      </c>
      <c r="G471">
        <v>0</v>
      </c>
      <c r="H471" t="s">
        <v>94</v>
      </c>
      <c r="I471">
        <v>111</v>
      </c>
      <c r="J471">
        <v>2</v>
      </c>
      <c r="K471" t="s">
        <v>21</v>
      </c>
      <c r="L471">
        <v>0</v>
      </c>
      <c r="M471">
        <v>0</v>
      </c>
      <c r="N471" t="s">
        <v>67</v>
      </c>
      <c r="O471">
        <v>0</v>
      </c>
    </row>
    <row r="472" spans="1:15" x14ac:dyDescent="0.25">
      <c r="A472">
        <v>0</v>
      </c>
      <c r="B472" s="77">
        <v>45646</v>
      </c>
      <c r="C472">
        <v>0</v>
      </c>
      <c r="D472" t="s">
        <v>95</v>
      </c>
      <c r="E472" t="s">
        <v>107</v>
      </c>
      <c r="F472">
        <v>0</v>
      </c>
      <c r="G472">
        <v>0</v>
      </c>
      <c r="H472" t="s">
        <v>94</v>
      </c>
      <c r="I472">
        <v>112</v>
      </c>
      <c r="J472">
        <v>3</v>
      </c>
      <c r="K472" t="s">
        <v>21</v>
      </c>
      <c r="L472">
        <v>0</v>
      </c>
      <c r="M472">
        <v>0</v>
      </c>
      <c r="N472" t="s">
        <v>67</v>
      </c>
      <c r="O472">
        <v>0</v>
      </c>
    </row>
    <row r="473" spans="1:15" x14ac:dyDescent="0.25">
      <c r="A473">
        <v>0</v>
      </c>
      <c r="B473" s="77">
        <v>45646</v>
      </c>
      <c r="C473">
        <v>0</v>
      </c>
      <c r="D473" t="s">
        <v>95</v>
      </c>
      <c r="E473" t="s">
        <v>107</v>
      </c>
      <c r="F473">
        <v>0</v>
      </c>
      <c r="G473">
        <v>0</v>
      </c>
      <c r="H473" t="s">
        <v>94</v>
      </c>
      <c r="I473">
        <v>113</v>
      </c>
      <c r="J473">
        <v>1</v>
      </c>
      <c r="K473" t="s">
        <v>21</v>
      </c>
      <c r="L473">
        <v>0</v>
      </c>
      <c r="M473">
        <v>0</v>
      </c>
      <c r="N473" t="s">
        <v>67</v>
      </c>
      <c r="O473">
        <v>0</v>
      </c>
    </row>
    <row r="474" spans="1:15" x14ac:dyDescent="0.25">
      <c r="A474">
        <v>0</v>
      </c>
      <c r="B474" s="77">
        <v>45646</v>
      </c>
      <c r="C474">
        <v>0</v>
      </c>
      <c r="D474" t="s">
        <v>95</v>
      </c>
      <c r="E474" t="s">
        <v>107</v>
      </c>
      <c r="F474">
        <v>0</v>
      </c>
      <c r="G474">
        <v>0</v>
      </c>
      <c r="H474" t="s">
        <v>94</v>
      </c>
      <c r="I474">
        <v>116</v>
      </c>
      <c r="J474">
        <v>1</v>
      </c>
      <c r="K474" t="s">
        <v>21</v>
      </c>
      <c r="L474">
        <v>0</v>
      </c>
      <c r="M474">
        <v>0</v>
      </c>
      <c r="N474" t="s">
        <v>67</v>
      </c>
      <c r="O474">
        <v>0</v>
      </c>
    </row>
    <row r="475" spans="1:15" x14ac:dyDescent="0.25">
      <c r="A475">
        <v>0</v>
      </c>
      <c r="B475" s="77">
        <v>45646</v>
      </c>
      <c r="C475">
        <v>0</v>
      </c>
      <c r="D475" t="s">
        <v>95</v>
      </c>
      <c r="E475" t="s">
        <v>107</v>
      </c>
      <c r="F475">
        <v>0</v>
      </c>
      <c r="G475">
        <v>0</v>
      </c>
      <c r="H475" t="s">
        <v>94</v>
      </c>
      <c r="I475">
        <v>117</v>
      </c>
      <c r="J475">
        <v>1</v>
      </c>
      <c r="K475" t="s">
        <v>21</v>
      </c>
      <c r="L475">
        <v>0</v>
      </c>
      <c r="M475">
        <v>0</v>
      </c>
      <c r="N475" t="s">
        <v>67</v>
      </c>
      <c r="O475">
        <v>0</v>
      </c>
    </row>
    <row r="476" spans="1:15" x14ac:dyDescent="0.25">
      <c r="A476">
        <v>0</v>
      </c>
      <c r="B476" s="77">
        <v>45646</v>
      </c>
      <c r="C476">
        <v>0</v>
      </c>
      <c r="D476" t="s">
        <v>95</v>
      </c>
      <c r="E476" t="s">
        <v>107</v>
      </c>
      <c r="F476">
        <v>0</v>
      </c>
      <c r="G476">
        <v>0</v>
      </c>
      <c r="H476" t="s">
        <v>94</v>
      </c>
      <c r="I476">
        <v>119</v>
      </c>
      <c r="J476">
        <v>3</v>
      </c>
      <c r="K476" t="s">
        <v>21</v>
      </c>
      <c r="L476">
        <v>0</v>
      </c>
      <c r="M476">
        <v>0</v>
      </c>
      <c r="N476" t="s">
        <v>67</v>
      </c>
      <c r="O476">
        <v>0</v>
      </c>
    </row>
    <row r="477" spans="1:15" x14ac:dyDescent="0.25">
      <c r="A477">
        <v>0</v>
      </c>
      <c r="B477" s="77">
        <v>45646</v>
      </c>
      <c r="C477">
        <v>0</v>
      </c>
      <c r="D477" t="s">
        <v>95</v>
      </c>
      <c r="E477" t="s">
        <v>107</v>
      </c>
      <c r="F477">
        <v>0</v>
      </c>
      <c r="G477">
        <v>0</v>
      </c>
      <c r="H477" t="s">
        <v>94</v>
      </c>
      <c r="I477">
        <v>120</v>
      </c>
      <c r="J477">
        <v>1</v>
      </c>
      <c r="K477" t="s">
        <v>21</v>
      </c>
      <c r="L477">
        <v>0</v>
      </c>
      <c r="M477">
        <v>0</v>
      </c>
      <c r="N477" t="s">
        <v>67</v>
      </c>
      <c r="O477">
        <v>0</v>
      </c>
    </row>
    <row r="478" spans="1:15" x14ac:dyDescent="0.25">
      <c r="A478">
        <v>0</v>
      </c>
      <c r="B478" s="77">
        <v>45646</v>
      </c>
      <c r="C478">
        <v>0</v>
      </c>
      <c r="D478" t="s">
        <v>95</v>
      </c>
      <c r="E478" t="s">
        <v>107</v>
      </c>
      <c r="F478">
        <v>0</v>
      </c>
      <c r="G478">
        <v>0</v>
      </c>
      <c r="H478" t="s">
        <v>94</v>
      </c>
      <c r="I478">
        <v>122</v>
      </c>
      <c r="J478">
        <v>1</v>
      </c>
      <c r="K478" t="s">
        <v>21</v>
      </c>
      <c r="L478">
        <v>0</v>
      </c>
      <c r="M478">
        <v>0</v>
      </c>
      <c r="N478" t="s">
        <v>67</v>
      </c>
      <c r="O478">
        <v>0</v>
      </c>
    </row>
    <row r="479" spans="1:15" x14ac:dyDescent="0.25">
      <c r="A479">
        <v>0</v>
      </c>
      <c r="B479" s="77">
        <v>45660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100</v>
      </c>
      <c r="J479">
        <v>1</v>
      </c>
      <c r="K479" t="s">
        <v>21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>
        <v>0</v>
      </c>
      <c r="B480" s="77">
        <v>45646</v>
      </c>
      <c r="C480">
        <v>0</v>
      </c>
      <c r="D480" t="s">
        <v>95</v>
      </c>
      <c r="E480" t="s">
        <v>96</v>
      </c>
      <c r="F480">
        <v>0</v>
      </c>
      <c r="G480">
        <v>0</v>
      </c>
      <c r="H480" t="s">
        <v>94</v>
      </c>
      <c r="I480">
        <v>94</v>
      </c>
      <c r="J480">
        <v>2</v>
      </c>
      <c r="K480" t="s">
        <v>21</v>
      </c>
      <c r="L480">
        <v>0</v>
      </c>
      <c r="M480">
        <v>0</v>
      </c>
      <c r="N480" t="s">
        <v>67</v>
      </c>
      <c r="O480">
        <v>0</v>
      </c>
    </row>
    <row r="481" spans="1:15" x14ac:dyDescent="0.25">
      <c r="A481">
        <v>0</v>
      </c>
      <c r="B481" s="77">
        <v>45646</v>
      </c>
      <c r="C481">
        <v>0</v>
      </c>
      <c r="D481" t="s">
        <v>95</v>
      </c>
      <c r="E481" t="s">
        <v>96</v>
      </c>
      <c r="F481">
        <v>0</v>
      </c>
      <c r="G481">
        <v>0</v>
      </c>
      <c r="H481" t="s">
        <v>94</v>
      </c>
      <c r="I481">
        <v>98</v>
      </c>
      <c r="J481">
        <v>1</v>
      </c>
      <c r="K481" t="s">
        <v>21</v>
      </c>
      <c r="L481">
        <v>0</v>
      </c>
      <c r="M481">
        <v>0</v>
      </c>
      <c r="N481" t="s">
        <v>67</v>
      </c>
      <c r="O481">
        <v>0</v>
      </c>
    </row>
    <row r="482" spans="1:15" x14ac:dyDescent="0.25">
      <c r="A482">
        <v>0</v>
      </c>
      <c r="B482" s="77">
        <v>45646</v>
      </c>
      <c r="C482">
        <v>0</v>
      </c>
      <c r="D482" t="s">
        <v>95</v>
      </c>
      <c r="E482" t="s">
        <v>96</v>
      </c>
      <c r="F482">
        <v>0</v>
      </c>
      <c r="G482">
        <v>0</v>
      </c>
      <c r="H482" t="s">
        <v>94</v>
      </c>
      <c r="I482">
        <v>100</v>
      </c>
      <c r="J482">
        <v>2</v>
      </c>
      <c r="K482" t="s">
        <v>21</v>
      </c>
      <c r="L482">
        <v>0</v>
      </c>
      <c r="M482">
        <v>0</v>
      </c>
      <c r="N482" t="s">
        <v>67</v>
      </c>
      <c r="O482">
        <v>0</v>
      </c>
    </row>
    <row r="483" spans="1:15" x14ac:dyDescent="0.25">
      <c r="A483">
        <v>0</v>
      </c>
      <c r="B483" s="77">
        <v>45646</v>
      </c>
      <c r="C483">
        <v>0</v>
      </c>
      <c r="D483" t="s">
        <v>95</v>
      </c>
      <c r="E483" t="s">
        <v>96</v>
      </c>
      <c r="F483">
        <v>0</v>
      </c>
      <c r="G483">
        <v>0</v>
      </c>
      <c r="H483" t="s">
        <v>94</v>
      </c>
      <c r="I483">
        <v>101</v>
      </c>
      <c r="J483">
        <v>1</v>
      </c>
      <c r="K483" t="s">
        <v>21</v>
      </c>
      <c r="L483">
        <v>0</v>
      </c>
      <c r="M483">
        <v>0</v>
      </c>
      <c r="N483" t="s">
        <v>67</v>
      </c>
      <c r="O483">
        <v>0</v>
      </c>
    </row>
    <row r="484" spans="1:15" x14ac:dyDescent="0.25">
      <c r="A484">
        <v>0</v>
      </c>
      <c r="B484" s="77">
        <v>45646</v>
      </c>
      <c r="C484">
        <v>0</v>
      </c>
      <c r="D484" t="s">
        <v>95</v>
      </c>
      <c r="E484" t="s">
        <v>96</v>
      </c>
      <c r="F484">
        <v>0</v>
      </c>
      <c r="G484">
        <v>0</v>
      </c>
      <c r="H484" t="s">
        <v>94</v>
      </c>
      <c r="I484">
        <v>103</v>
      </c>
      <c r="J484">
        <v>1</v>
      </c>
      <c r="K484" t="s">
        <v>21</v>
      </c>
      <c r="L484">
        <v>0</v>
      </c>
      <c r="M484">
        <v>0</v>
      </c>
      <c r="N484" t="s">
        <v>67</v>
      </c>
      <c r="O484">
        <v>0</v>
      </c>
    </row>
    <row r="485" spans="1:15" x14ac:dyDescent="0.25">
      <c r="A485">
        <v>0</v>
      </c>
      <c r="B485" s="77">
        <v>45646</v>
      </c>
      <c r="C485">
        <v>0</v>
      </c>
      <c r="D485" t="s">
        <v>95</v>
      </c>
      <c r="E485" t="s">
        <v>96</v>
      </c>
      <c r="F485">
        <v>0</v>
      </c>
      <c r="G485">
        <v>0</v>
      </c>
      <c r="H485" t="s">
        <v>94</v>
      </c>
      <c r="I485">
        <v>104</v>
      </c>
      <c r="J485">
        <v>1</v>
      </c>
      <c r="K485" t="s">
        <v>21</v>
      </c>
      <c r="L485">
        <v>0</v>
      </c>
      <c r="M485">
        <v>0</v>
      </c>
      <c r="N485" t="s">
        <v>67</v>
      </c>
      <c r="O485">
        <v>0</v>
      </c>
    </row>
    <row r="486" spans="1:15" x14ac:dyDescent="0.25">
      <c r="A486">
        <v>0</v>
      </c>
      <c r="B486" s="77">
        <v>45646</v>
      </c>
      <c r="C486">
        <v>0</v>
      </c>
      <c r="D486" t="s">
        <v>95</v>
      </c>
      <c r="E486" t="s">
        <v>96</v>
      </c>
      <c r="F486">
        <v>0</v>
      </c>
      <c r="G486">
        <v>0</v>
      </c>
      <c r="H486" t="s">
        <v>94</v>
      </c>
      <c r="I486">
        <v>106</v>
      </c>
      <c r="J486">
        <v>3</v>
      </c>
      <c r="K486" t="s">
        <v>21</v>
      </c>
      <c r="L486">
        <v>0</v>
      </c>
      <c r="M486">
        <v>0</v>
      </c>
      <c r="N486" t="s">
        <v>67</v>
      </c>
      <c r="O486">
        <v>0</v>
      </c>
    </row>
    <row r="487" spans="1:15" x14ac:dyDescent="0.25">
      <c r="A487">
        <v>0</v>
      </c>
      <c r="B487" s="77">
        <v>45646</v>
      </c>
      <c r="C487">
        <v>0</v>
      </c>
      <c r="D487" t="s">
        <v>95</v>
      </c>
      <c r="E487" t="s">
        <v>96</v>
      </c>
      <c r="F487">
        <v>0</v>
      </c>
      <c r="G487">
        <v>0</v>
      </c>
      <c r="H487" t="s">
        <v>94</v>
      </c>
      <c r="I487">
        <v>107</v>
      </c>
      <c r="J487">
        <v>4</v>
      </c>
      <c r="K487" t="s">
        <v>21</v>
      </c>
      <c r="L487">
        <v>0</v>
      </c>
      <c r="M487">
        <v>0</v>
      </c>
      <c r="N487" t="s">
        <v>67</v>
      </c>
      <c r="O487">
        <v>0</v>
      </c>
    </row>
    <row r="488" spans="1:15" x14ac:dyDescent="0.25">
      <c r="A488">
        <v>0</v>
      </c>
      <c r="B488" s="77">
        <v>45646</v>
      </c>
      <c r="C488">
        <v>0</v>
      </c>
      <c r="D488" t="s">
        <v>95</v>
      </c>
      <c r="E488" t="s">
        <v>96</v>
      </c>
      <c r="F488">
        <v>0</v>
      </c>
      <c r="G488">
        <v>0</v>
      </c>
      <c r="H488" t="s">
        <v>94</v>
      </c>
      <c r="I488">
        <v>108</v>
      </c>
      <c r="J488">
        <v>1</v>
      </c>
      <c r="K488" t="s">
        <v>21</v>
      </c>
      <c r="L488">
        <v>0</v>
      </c>
      <c r="M488">
        <v>0</v>
      </c>
      <c r="N488" t="s">
        <v>67</v>
      </c>
      <c r="O488">
        <v>0</v>
      </c>
    </row>
    <row r="489" spans="1:15" x14ac:dyDescent="0.25">
      <c r="A489">
        <v>0</v>
      </c>
      <c r="B489" s="77">
        <v>45646</v>
      </c>
      <c r="C489">
        <v>0</v>
      </c>
      <c r="D489" t="s">
        <v>95</v>
      </c>
      <c r="E489" t="s">
        <v>96</v>
      </c>
      <c r="F489">
        <v>0</v>
      </c>
      <c r="G489">
        <v>0</v>
      </c>
      <c r="H489" t="s">
        <v>94</v>
      </c>
      <c r="I489">
        <v>109</v>
      </c>
      <c r="J489">
        <v>4</v>
      </c>
      <c r="K489" t="s">
        <v>21</v>
      </c>
      <c r="L489">
        <v>0</v>
      </c>
      <c r="M489">
        <v>0</v>
      </c>
      <c r="N489" t="s">
        <v>67</v>
      </c>
      <c r="O489">
        <v>0</v>
      </c>
    </row>
    <row r="490" spans="1:15" x14ac:dyDescent="0.25">
      <c r="A490">
        <v>0</v>
      </c>
      <c r="B490" s="77">
        <v>45646</v>
      </c>
      <c r="C490">
        <v>0</v>
      </c>
      <c r="D490" t="s">
        <v>95</v>
      </c>
      <c r="E490" t="s">
        <v>96</v>
      </c>
      <c r="F490">
        <v>0</v>
      </c>
      <c r="G490">
        <v>0</v>
      </c>
      <c r="H490" t="s">
        <v>94</v>
      </c>
      <c r="I490">
        <v>110</v>
      </c>
      <c r="J490">
        <v>2</v>
      </c>
      <c r="K490" t="s">
        <v>21</v>
      </c>
      <c r="L490">
        <v>0</v>
      </c>
      <c r="M490">
        <v>0</v>
      </c>
      <c r="N490" t="s">
        <v>67</v>
      </c>
      <c r="O490">
        <v>0</v>
      </c>
    </row>
    <row r="491" spans="1:15" x14ac:dyDescent="0.25">
      <c r="A491">
        <v>0</v>
      </c>
      <c r="B491" s="77">
        <v>45646</v>
      </c>
      <c r="C491">
        <v>0</v>
      </c>
      <c r="D491" t="s">
        <v>95</v>
      </c>
      <c r="E491" t="s">
        <v>96</v>
      </c>
      <c r="F491">
        <v>0</v>
      </c>
      <c r="G491">
        <v>0</v>
      </c>
      <c r="H491" t="s">
        <v>94</v>
      </c>
      <c r="I491">
        <v>111</v>
      </c>
      <c r="J491">
        <v>1</v>
      </c>
      <c r="K491" t="s">
        <v>21</v>
      </c>
      <c r="L491">
        <v>0</v>
      </c>
      <c r="M491">
        <v>0</v>
      </c>
      <c r="N491" t="s">
        <v>67</v>
      </c>
      <c r="O491">
        <v>0</v>
      </c>
    </row>
    <row r="492" spans="1:15" x14ac:dyDescent="0.25">
      <c r="A492">
        <v>0</v>
      </c>
      <c r="B492" s="77">
        <v>45646</v>
      </c>
      <c r="C492">
        <v>0</v>
      </c>
      <c r="D492" t="s">
        <v>95</v>
      </c>
      <c r="E492" t="s">
        <v>96</v>
      </c>
      <c r="F492">
        <v>0</v>
      </c>
      <c r="G492">
        <v>0</v>
      </c>
      <c r="H492" t="s">
        <v>94</v>
      </c>
      <c r="I492">
        <v>113</v>
      </c>
      <c r="J492">
        <v>1</v>
      </c>
      <c r="K492" t="s">
        <v>21</v>
      </c>
      <c r="L492">
        <v>0</v>
      </c>
      <c r="M492">
        <v>0</v>
      </c>
      <c r="N492" t="s">
        <v>67</v>
      </c>
      <c r="O492">
        <v>0</v>
      </c>
    </row>
    <row r="493" spans="1:15" x14ac:dyDescent="0.25">
      <c r="A493">
        <v>0</v>
      </c>
      <c r="B493" s="77">
        <v>45646</v>
      </c>
      <c r="C493">
        <v>0</v>
      </c>
      <c r="D493" t="s">
        <v>95</v>
      </c>
      <c r="E493" t="s">
        <v>96</v>
      </c>
      <c r="F493">
        <v>0</v>
      </c>
      <c r="G493">
        <v>0</v>
      </c>
      <c r="H493" t="s">
        <v>94</v>
      </c>
      <c r="I493">
        <v>114</v>
      </c>
      <c r="J493">
        <v>2</v>
      </c>
      <c r="K493" t="s">
        <v>21</v>
      </c>
      <c r="L493">
        <v>0</v>
      </c>
      <c r="M493">
        <v>0</v>
      </c>
      <c r="N493" t="s">
        <v>67</v>
      </c>
      <c r="O493">
        <v>0</v>
      </c>
    </row>
    <row r="494" spans="1:15" x14ac:dyDescent="0.25">
      <c r="A494">
        <v>0</v>
      </c>
      <c r="B494" s="77">
        <v>45646</v>
      </c>
      <c r="C494">
        <v>0</v>
      </c>
      <c r="D494" t="s">
        <v>95</v>
      </c>
      <c r="E494" t="s">
        <v>96</v>
      </c>
      <c r="F494">
        <v>0</v>
      </c>
      <c r="G494">
        <v>0</v>
      </c>
      <c r="H494" t="s">
        <v>94</v>
      </c>
      <c r="I494">
        <v>118</v>
      </c>
      <c r="J494">
        <v>1</v>
      </c>
      <c r="K494" t="s">
        <v>21</v>
      </c>
      <c r="L494">
        <v>0</v>
      </c>
      <c r="M494">
        <v>0</v>
      </c>
      <c r="N494" t="s">
        <v>67</v>
      </c>
      <c r="O494">
        <v>0</v>
      </c>
    </row>
    <row r="495" spans="1:15" x14ac:dyDescent="0.25">
      <c r="A495">
        <v>0</v>
      </c>
      <c r="B495" s="77">
        <v>45646</v>
      </c>
      <c r="C495">
        <v>0</v>
      </c>
      <c r="D495" t="s">
        <v>95</v>
      </c>
      <c r="E495" t="s">
        <v>96</v>
      </c>
      <c r="F495">
        <v>0</v>
      </c>
      <c r="G495">
        <v>0</v>
      </c>
      <c r="H495" t="s">
        <v>94</v>
      </c>
      <c r="I495">
        <v>119</v>
      </c>
      <c r="J495">
        <v>1</v>
      </c>
      <c r="K495" t="s">
        <v>21</v>
      </c>
      <c r="L495">
        <v>0</v>
      </c>
      <c r="M495">
        <v>0</v>
      </c>
      <c r="N495" t="s">
        <v>67</v>
      </c>
      <c r="O495">
        <v>0</v>
      </c>
    </row>
    <row r="496" spans="1:15" x14ac:dyDescent="0.25">
      <c r="A496">
        <v>0</v>
      </c>
      <c r="B496" s="77">
        <v>45646</v>
      </c>
      <c r="C496">
        <v>0</v>
      </c>
      <c r="D496" t="s">
        <v>95</v>
      </c>
      <c r="E496" t="s">
        <v>96</v>
      </c>
      <c r="F496">
        <v>0</v>
      </c>
      <c r="G496">
        <v>0</v>
      </c>
      <c r="H496" t="s">
        <v>94</v>
      </c>
      <c r="I496">
        <v>120</v>
      </c>
      <c r="J496">
        <v>1</v>
      </c>
      <c r="K496" t="s">
        <v>21</v>
      </c>
      <c r="L496">
        <v>0</v>
      </c>
      <c r="M496">
        <v>0</v>
      </c>
      <c r="N496" t="s">
        <v>67</v>
      </c>
      <c r="O496">
        <v>0</v>
      </c>
    </row>
    <row r="497" spans="1:15" x14ac:dyDescent="0.25">
      <c r="A497">
        <v>0</v>
      </c>
      <c r="B497" s="77">
        <v>45646</v>
      </c>
      <c r="C497">
        <v>0</v>
      </c>
      <c r="D497" t="s">
        <v>95</v>
      </c>
      <c r="E497" t="s">
        <v>96</v>
      </c>
      <c r="F497">
        <v>0</v>
      </c>
      <c r="G497">
        <v>0</v>
      </c>
      <c r="H497" t="s">
        <v>94</v>
      </c>
      <c r="I497">
        <v>124</v>
      </c>
      <c r="J497">
        <v>1</v>
      </c>
      <c r="K497" t="s">
        <v>21</v>
      </c>
      <c r="L497">
        <v>0</v>
      </c>
      <c r="M497">
        <v>0</v>
      </c>
      <c r="N497" t="s">
        <v>67</v>
      </c>
      <c r="O497">
        <v>0</v>
      </c>
    </row>
    <row r="498" spans="1:15" x14ac:dyDescent="0.25">
      <c r="A498">
        <v>0</v>
      </c>
      <c r="B498" s="77">
        <v>45646</v>
      </c>
      <c r="C498">
        <v>0</v>
      </c>
      <c r="D498" t="s">
        <v>95</v>
      </c>
      <c r="E498" t="s">
        <v>96</v>
      </c>
      <c r="F498">
        <v>0</v>
      </c>
      <c r="G498">
        <v>0</v>
      </c>
      <c r="H498" t="s">
        <v>94</v>
      </c>
      <c r="I498">
        <v>129</v>
      </c>
      <c r="J498">
        <v>1</v>
      </c>
      <c r="K498" t="s">
        <v>21</v>
      </c>
      <c r="L498">
        <v>0</v>
      </c>
      <c r="M498">
        <v>0</v>
      </c>
      <c r="N498" t="s">
        <v>67</v>
      </c>
      <c r="O498">
        <v>0</v>
      </c>
    </row>
    <row r="499" spans="1:15" x14ac:dyDescent="0.25">
      <c r="A499">
        <v>0</v>
      </c>
      <c r="B499" s="77">
        <v>45646</v>
      </c>
      <c r="C499">
        <v>0</v>
      </c>
      <c r="D499" t="s">
        <v>95</v>
      </c>
      <c r="E499" t="s">
        <v>116</v>
      </c>
      <c r="F499">
        <v>0</v>
      </c>
      <c r="G499">
        <v>0</v>
      </c>
      <c r="H499" t="s">
        <v>94</v>
      </c>
      <c r="I499">
        <v>95</v>
      </c>
      <c r="J499">
        <v>1</v>
      </c>
      <c r="K499" t="s">
        <v>21</v>
      </c>
      <c r="L499">
        <v>0</v>
      </c>
      <c r="M499">
        <v>0</v>
      </c>
      <c r="N499" t="s">
        <v>67</v>
      </c>
      <c r="O499">
        <v>0</v>
      </c>
    </row>
    <row r="500" spans="1:15" x14ac:dyDescent="0.25">
      <c r="A500">
        <v>0</v>
      </c>
      <c r="B500" s="77">
        <v>45646</v>
      </c>
      <c r="C500">
        <v>0</v>
      </c>
      <c r="D500" t="s">
        <v>95</v>
      </c>
      <c r="E500" t="s">
        <v>116</v>
      </c>
      <c r="F500">
        <v>0</v>
      </c>
      <c r="G500">
        <v>0</v>
      </c>
      <c r="H500" t="s">
        <v>94</v>
      </c>
      <c r="I500">
        <v>99</v>
      </c>
      <c r="J500">
        <v>1</v>
      </c>
      <c r="K500" t="s">
        <v>21</v>
      </c>
      <c r="L500">
        <v>0</v>
      </c>
      <c r="M500">
        <v>0</v>
      </c>
      <c r="N500" t="s">
        <v>67</v>
      </c>
      <c r="O500">
        <v>0</v>
      </c>
    </row>
    <row r="501" spans="1:15" x14ac:dyDescent="0.25">
      <c r="A501">
        <v>0</v>
      </c>
      <c r="B501" s="77">
        <v>45646</v>
      </c>
      <c r="C501">
        <v>0</v>
      </c>
      <c r="D501" t="s">
        <v>95</v>
      </c>
      <c r="E501" t="s">
        <v>116</v>
      </c>
      <c r="F501">
        <v>0</v>
      </c>
      <c r="G501">
        <v>0</v>
      </c>
      <c r="H501" t="s">
        <v>94</v>
      </c>
      <c r="I501">
        <v>101</v>
      </c>
      <c r="J501">
        <v>1</v>
      </c>
      <c r="K501" t="s">
        <v>21</v>
      </c>
      <c r="L501">
        <v>0</v>
      </c>
      <c r="M501">
        <v>0</v>
      </c>
      <c r="N501" t="s">
        <v>67</v>
      </c>
      <c r="O501">
        <v>0</v>
      </c>
    </row>
    <row r="502" spans="1:15" x14ac:dyDescent="0.25">
      <c r="A502">
        <v>0</v>
      </c>
      <c r="B502" s="77">
        <v>45646</v>
      </c>
      <c r="C502">
        <v>0</v>
      </c>
      <c r="D502" t="s">
        <v>95</v>
      </c>
      <c r="E502" t="s">
        <v>116</v>
      </c>
      <c r="F502">
        <v>0</v>
      </c>
      <c r="G502">
        <v>0</v>
      </c>
      <c r="H502" t="s">
        <v>94</v>
      </c>
      <c r="I502">
        <v>103</v>
      </c>
      <c r="J502">
        <v>1</v>
      </c>
      <c r="K502" t="s">
        <v>21</v>
      </c>
      <c r="L502">
        <v>0</v>
      </c>
      <c r="M502">
        <v>0</v>
      </c>
      <c r="N502" t="s">
        <v>67</v>
      </c>
      <c r="O502">
        <v>0</v>
      </c>
    </row>
    <row r="503" spans="1:15" x14ac:dyDescent="0.25">
      <c r="A503">
        <v>0</v>
      </c>
      <c r="B503" s="77">
        <v>45646</v>
      </c>
      <c r="C503">
        <v>0</v>
      </c>
      <c r="D503" t="s">
        <v>95</v>
      </c>
      <c r="E503" t="s">
        <v>116</v>
      </c>
      <c r="F503">
        <v>0</v>
      </c>
      <c r="G503">
        <v>0</v>
      </c>
      <c r="H503" t="s">
        <v>94</v>
      </c>
      <c r="I503">
        <v>111</v>
      </c>
      <c r="J503">
        <v>1</v>
      </c>
      <c r="K503" t="s">
        <v>21</v>
      </c>
      <c r="L503">
        <v>0</v>
      </c>
      <c r="M503">
        <v>0</v>
      </c>
      <c r="N503" t="s">
        <v>67</v>
      </c>
      <c r="O503">
        <v>0</v>
      </c>
    </row>
    <row r="504" spans="1:15" x14ac:dyDescent="0.25">
      <c r="A504">
        <v>0</v>
      </c>
      <c r="B504" s="77">
        <v>45646</v>
      </c>
      <c r="C504">
        <v>0</v>
      </c>
      <c r="D504" t="s">
        <v>95</v>
      </c>
      <c r="E504" t="s">
        <v>116</v>
      </c>
      <c r="F504">
        <v>0</v>
      </c>
      <c r="G504">
        <v>0</v>
      </c>
      <c r="H504" t="s">
        <v>94</v>
      </c>
      <c r="I504">
        <v>112</v>
      </c>
      <c r="J504">
        <v>1</v>
      </c>
      <c r="K504" t="s">
        <v>21</v>
      </c>
      <c r="L504">
        <v>0</v>
      </c>
      <c r="M504">
        <v>0</v>
      </c>
      <c r="N504" t="s">
        <v>67</v>
      </c>
      <c r="O504">
        <v>0</v>
      </c>
    </row>
    <row r="505" spans="1:15" x14ac:dyDescent="0.25">
      <c r="A505">
        <v>0</v>
      </c>
      <c r="B505" s="77">
        <v>45646</v>
      </c>
      <c r="C505">
        <v>0</v>
      </c>
      <c r="D505" t="s">
        <v>95</v>
      </c>
      <c r="E505" t="s">
        <v>116</v>
      </c>
      <c r="F505">
        <v>0</v>
      </c>
      <c r="G505">
        <v>0</v>
      </c>
      <c r="H505" t="s">
        <v>94</v>
      </c>
      <c r="I505">
        <v>113</v>
      </c>
      <c r="J505">
        <v>1</v>
      </c>
      <c r="K505" t="s">
        <v>21</v>
      </c>
      <c r="L505">
        <v>0</v>
      </c>
      <c r="M505">
        <v>0</v>
      </c>
      <c r="N505" t="s">
        <v>67</v>
      </c>
      <c r="O505">
        <v>0</v>
      </c>
    </row>
    <row r="506" spans="1:15" x14ac:dyDescent="0.25">
      <c r="A506">
        <v>0</v>
      </c>
      <c r="B506" s="77">
        <v>45644</v>
      </c>
      <c r="C506">
        <v>0</v>
      </c>
      <c r="D506" t="s">
        <v>24</v>
      </c>
      <c r="E506" t="s">
        <v>26</v>
      </c>
      <c r="F506" t="s">
        <v>25</v>
      </c>
      <c r="G506">
        <v>0</v>
      </c>
      <c r="H506" t="s">
        <v>144</v>
      </c>
      <c r="I506">
        <v>114</v>
      </c>
      <c r="J506">
        <v>1</v>
      </c>
      <c r="K506" t="s">
        <v>21</v>
      </c>
      <c r="L506">
        <v>1</v>
      </c>
      <c r="M506">
        <v>4</v>
      </c>
      <c r="N506" t="s">
        <v>24</v>
      </c>
      <c r="O506" t="s">
        <v>145</v>
      </c>
    </row>
    <row r="507" spans="1:15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21</v>
      </c>
      <c r="L507">
        <v>1</v>
      </c>
      <c r="M507">
        <v>4</v>
      </c>
      <c r="N507" t="s">
        <v>24</v>
      </c>
      <c r="O507" t="s">
        <v>256</v>
      </c>
    </row>
    <row r="508" spans="1:15" x14ac:dyDescent="0.25">
      <c r="A508">
        <v>0</v>
      </c>
      <c r="B508" s="77">
        <v>45652</v>
      </c>
      <c r="C508">
        <v>0</v>
      </c>
      <c r="D508" t="s">
        <v>95</v>
      </c>
      <c r="E508" t="s">
        <v>96</v>
      </c>
      <c r="F508">
        <v>0</v>
      </c>
      <c r="G508">
        <v>0</v>
      </c>
      <c r="H508" t="s">
        <v>94</v>
      </c>
      <c r="I508">
        <v>108</v>
      </c>
      <c r="J508">
        <v>1</v>
      </c>
      <c r="K508" t="s">
        <v>21</v>
      </c>
      <c r="L508">
        <v>0</v>
      </c>
      <c r="M508">
        <v>0</v>
      </c>
      <c r="N508" t="s">
        <v>67</v>
      </c>
      <c r="O508">
        <v>0</v>
      </c>
    </row>
    <row r="509" spans="1:15" x14ac:dyDescent="0.25">
      <c r="A509">
        <v>0</v>
      </c>
      <c r="B509" s="77">
        <v>45652</v>
      </c>
      <c r="C509">
        <v>0</v>
      </c>
      <c r="D509" t="s">
        <v>95</v>
      </c>
      <c r="E509" t="s">
        <v>96</v>
      </c>
      <c r="F509">
        <v>0</v>
      </c>
      <c r="G509">
        <v>0</v>
      </c>
      <c r="H509" t="s">
        <v>94</v>
      </c>
      <c r="I509">
        <v>110</v>
      </c>
      <c r="J509">
        <v>1</v>
      </c>
      <c r="K509" t="s">
        <v>21</v>
      </c>
      <c r="L509">
        <v>0</v>
      </c>
      <c r="M509">
        <v>0</v>
      </c>
      <c r="N509" t="s">
        <v>67</v>
      </c>
      <c r="O509">
        <v>0</v>
      </c>
    </row>
    <row r="510" spans="1:15" x14ac:dyDescent="0.25">
      <c r="A510">
        <v>0</v>
      </c>
      <c r="B510" s="77">
        <v>45652</v>
      </c>
      <c r="C510">
        <v>0</v>
      </c>
      <c r="D510" t="s">
        <v>95</v>
      </c>
      <c r="E510" t="s">
        <v>96</v>
      </c>
      <c r="F510">
        <v>0</v>
      </c>
      <c r="G510">
        <v>0</v>
      </c>
      <c r="H510" t="s">
        <v>94</v>
      </c>
      <c r="I510">
        <v>115</v>
      </c>
      <c r="J510">
        <v>1</v>
      </c>
      <c r="K510" t="s">
        <v>21</v>
      </c>
      <c r="L510">
        <v>0</v>
      </c>
      <c r="M510">
        <v>0</v>
      </c>
      <c r="N510" t="s">
        <v>67</v>
      </c>
      <c r="O510">
        <v>0</v>
      </c>
    </row>
    <row r="511" spans="1:15" x14ac:dyDescent="0.25">
      <c r="A511">
        <v>0</v>
      </c>
      <c r="B511" s="77">
        <v>45652</v>
      </c>
      <c r="C511">
        <v>0</v>
      </c>
      <c r="D511" t="s">
        <v>95</v>
      </c>
      <c r="E511" t="s">
        <v>96</v>
      </c>
      <c r="F511">
        <v>0</v>
      </c>
      <c r="G511">
        <v>0</v>
      </c>
      <c r="H511" t="s">
        <v>94</v>
      </c>
      <c r="I511">
        <v>116</v>
      </c>
      <c r="J511">
        <v>1</v>
      </c>
      <c r="K511" t="s">
        <v>21</v>
      </c>
      <c r="L511">
        <v>0</v>
      </c>
      <c r="M511">
        <v>0</v>
      </c>
      <c r="N511" t="s">
        <v>67</v>
      </c>
      <c r="O511">
        <v>0</v>
      </c>
    </row>
    <row r="512" spans="1:15" x14ac:dyDescent="0.25">
      <c r="A512">
        <v>0</v>
      </c>
      <c r="B512" s="77">
        <v>45652</v>
      </c>
      <c r="C512">
        <v>0</v>
      </c>
      <c r="D512" t="s">
        <v>95</v>
      </c>
      <c r="E512" t="s">
        <v>96</v>
      </c>
      <c r="F512">
        <v>0</v>
      </c>
      <c r="G512">
        <v>0</v>
      </c>
      <c r="H512" t="s">
        <v>94</v>
      </c>
      <c r="I512">
        <v>99</v>
      </c>
      <c r="J512">
        <v>1</v>
      </c>
      <c r="K512" t="s">
        <v>21</v>
      </c>
      <c r="L512">
        <v>0</v>
      </c>
      <c r="M512">
        <v>0</v>
      </c>
      <c r="N512" t="s">
        <v>67</v>
      </c>
      <c r="O512">
        <v>0</v>
      </c>
    </row>
    <row r="513" spans="1:15" x14ac:dyDescent="0.25">
      <c r="A513">
        <v>0</v>
      </c>
      <c r="B513" s="77">
        <v>45652</v>
      </c>
      <c r="C513">
        <v>0</v>
      </c>
      <c r="D513" t="s">
        <v>95</v>
      </c>
      <c r="E513" t="s">
        <v>96</v>
      </c>
      <c r="F513">
        <v>0</v>
      </c>
      <c r="G513">
        <v>0</v>
      </c>
      <c r="H513" t="s">
        <v>94</v>
      </c>
      <c r="I513">
        <v>110</v>
      </c>
      <c r="J513">
        <v>1</v>
      </c>
      <c r="K513" t="s">
        <v>21</v>
      </c>
      <c r="L513">
        <v>0</v>
      </c>
      <c r="M513">
        <v>0</v>
      </c>
      <c r="N513" t="s">
        <v>67</v>
      </c>
      <c r="O513">
        <v>0</v>
      </c>
    </row>
    <row r="514" spans="1:15" x14ac:dyDescent="0.25">
      <c r="A514">
        <v>0</v>
      </c>
      <c r="B514" s="77">
        <v>45652</v>
      </c>
      <c r="C514">
        <v>0</v>
      </c>
      <c r="D514" t="s">
        <v>95</v>
      </c>
      <c r="E514" t="s">
        <v>96</v>
      </c>
      <c r="F514">
        <v>0</v>
      </c>
      <c r="G514">
        <v>0</v>
      </c>
      <c r="H514" t="s">
        <v>94</v>
      </c>
      <c r="I514">
        <v>116</v>
      </c>
      <c r="J514">
        <v>1</v>
      </c>
      <c r="K514" t="s">
        <v>21</v>
      </c>
      <c r="L514">
        <v>0</v>
      </c>
      <c r="M514">
        <v>0</v>
      </c>
      <c r="N514" t="s">
        <v>67</v>
      </c>
      <c r="O514">
        <v>0</v>
      </c>
    </row>
    <row r="515" spans="1:15" x14ac:dyDescent="0.25">
      <c r="A515">
        <v>0</v>
      </c>
      <c r="B515" s="77">
        <v>45652</v>
      </c>
      <c r="C515">
        <v>0</v>
      </c>
      <c r="D515" t="s">
        <v>95</v>
      </c>
      <c r="E515" t="s">
        <v>96</v>
      </c>
      <c r="F515">
        <v>0</v>
      </c>
      <c r="G515">
        <v>0</v>
      </c>
      <c r="H515" t="s">
        <v>94</v>
      </c>
      <c r="I515">
        <v>114</v>
      </c>
      <c r="J515">
        <v>1</v>
      </c>
      <c r="K515" t="s">
        <v>21</v>
      </c>
      <c r="L515">
        <v>0</v>
      </c>
      <c r="M515">
        <v>0</v>
      </c>
      <c r="N515" t="s">
        <v>67</v>
      </c>
      <c r="O515">
        <v>0</v>
      </c>
    </row>
    <row r="516" spans="1:15" x14ac:dyDescent="0.25">
      <c r="A516">
        <v>0</v>
      </c>
      <c r="B516" s="77">
        <v>45652</v>
      </c>
      <c r="C516">
        <v>0</v>
      </c>
      <c r="D516" t="s">
        <v>95</v>
      </c>
      <c r="E516" t="s">
        <v>96</v>
      </c>
      <c r="F516">
        <v>0</v>
      </c>
      <c r="G516">
        <v>0</v>
      </c>
      <c r="H516" t="s">
        <v>94</v>
      </c>
      <c r="I516">
        <v>111</v>
      </c>
      <c r="J516">
        <v>1</v>
      </c>
      <c r="K516" t="s">
        <v>21</v>
      </c>
      <c r="L516">
        <v>0</v>
      </c>
      <c r="M516">
        <v>0</v>
      </c>
      <c r="N516" t="s">
        <v>67</v>
      </c>
      <c r="O516">
        <v>0</v>
      </c>
    </row>
    <row r="517" spans="1:15" x14ac:dyDescent="0.25">
      <c r="A517">
        <v>0</v>
      </c>
      <c r="B517" s="77">
        <v>45652</v>
      </c>
      <c r="C517">
        <v>0</v>
      </c>
      <c r="D517" t="s">
        <v>95</v>
      </c>
      <c r="E517" t="s">
        <v>96</v>
      </c>
      <c r="F517">
        <v>0</v>
      </c>
      <c r="G517">
        <v>0</v>
      </c>
      <c r="H517" t="s">
        <v>94</v>
      </c>
      <c r="I517">
        <v>108</v>
      </c>
      <c r="J517">
        <v>1</v>
      </c>
      <c r="K517" t="s">
        <v>21</v>
      </c>
      <c r="L517">
        <v>0</v>
      </c>
      <c r="M517">
        <v>0</v>
      </c>
      <c r="N517" t="s">
        <v>67</v>
      </c>
      <c r="O517">
        <v>0</v>
      </c>
    </row>
    <row r="518" spans="1:15" x14ac:dyDescent="0.25">
      <c r="A518">
        <v>0</v>
      </c>
      <c r="B518" s="77">
        <v>45652</v>
      </c>
      <c r="C518">
        <v>0</v>
      </c>
      <c r="D518" t="s">
        <v>95</v>
      </c>
      <c r="E518" t="s">
        <v>96</v>
      </c>
      <c r="F518">
        <v>0</v>
      </c>
      <c r="G518">
        <v>0</v>
      </c>
      <c r="H518" t="s">
        <v>94</v>
      </c>
      <c r="I518">
        <v>107</v>
      </c>
      <c r="J518">
        <v>1</v>
      </c>
      <c r="K518" t="s">
        <v>21</v>
      </c>
      <c r="L518">
        <v>0</v>
      </c>
      <c r="M518">
        <v>0</v>
      </c>
      <c r="N518" t="s">
        <v>67</v>
      </c>
      <c r="O518">
        <v>0</v>
      </c>
    </row>
    <row r="519" spans="1:15" x14ac:dyDescent="0.25">
      <c r="A519">
        <v>0</v>
      </c>
      <c r="B519" s="77">
        <v>45652</v>
      </c>
      <c r="C519">
        <v>0</v>
      </c>
      <c r="D519" t="s">
        <v>95</v>
      </c>
      <c r="E519" t="s">
        <v>96</v>
      </c>
      <c r="F519">
        <v>0</v>
      </c>
      <c r="G519">
        <v>0</v>
      </c>
      <c r="H519" t="s">
        <v>94</v>
      </c>
      <c r="I519">
        <v>102</v>
      </c>
      <c r="J519">
        <v>1</v>
      </c>
      <c r="K519" t="s">
        <v>21</v>
      </c>
      <c r="L519">
        <v>0</v>
      </c>
      <c r="M519">
        <v>0</v>
      </c>
      <c r="N519" t="s">
        <v>67</v>
      </c>
      <c r="O519">
        <v>0</v>
      </c>
    </row>
    <row r="520" spans="1:15" x14ac:dyDescent="0.25">
      <c r="A520">
        <v>0</v>
      </c>
      <c r="B520" s="77">
        <v>45660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120</v>
      </c>
      <c r="J520">
        <v>1</v>
      </c>
      <c r="K520" t="s">
        <v>21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0</v>
      </c>
      <c r="B521" s="77">
        <v>45652</v>
      </c>
      <c r="C521">
        <v>0</v>
      </c>
      <c r="D521" t="s">
        <v>95</v>
      </c>
      <c r="E521" t="s">
        <v>96</v>
      </c>
      <c r="F521">
        <v>0</v>
      </c>
      <c r="G521">
        <v>0</v>
      </c>
      <c r="H521" t="s">
        <v>94</v>
      </c>
      <c r="I521">
        <v>101</v>
      </c>
      <c r="J521">
        <v>1</v>
      </c>
      <c r="K521" t="s">
        <v>21</v>
      </c>
      <c r="L521">
        <v>0</v>
      </c>
      <c r="M521">
        <v>0</v>
      </c>
      <c r="N521" t="s">
        <v>67</v>
      </c>
      <c r="O521">
        <v>0</v>
      </c>
    </row>
    <row r="522" spans="1:15" x14ac:dyDescent="0.25">
      <c r="A522">
        <v>0</v>
      </c>
      <c r="B522" s="77">
        <v>45652</v>
      </c>
      <c r="C522">
        <v>0</v>
      </c>
      <c r="D522" t="s">
        <v>95</v>
      </c>
      <c r="E522" t="s">
        <v>96</v>
      </c>
      <c r="F522">
        <v>0</v>
      </c>
      <c r="G522">
        <v>0</v>
      </c>
      <c r="H522" t="s">
        <v>94</v>
      </c>
      <c r="I522">
        <v>112</v>
      </c>
      <c r="J522">
        <v>1</v>
      </c>
      <c r="K522" t="s">
        <v>21</v>
      </c>
      <c r="L522">
        <v>0</v>
      </c>
      <c r="M522">
        <v>0</v>
      </c>
      <c r="N522" t="s">
        <v>67</v>
      </c>
      <c r="O522">
        <v>0</v>
      </c>
    </row>
    <row r="523" spans="1:15" x14ac:dyDescent="0.25">
      <c r="A523">
        <v>0</v>
      </c>
      <c r="B523" s="77">
        <v>45652</v>
      </c>
      <c r="C523">
        <v>0</v>
      </c>
      <c r="D523" t="s">
        <v>95</v>
      </c>
      <c r="E523" t="s">
        <v>96</v>
      </c>
      <c r="F523">
        <v>0</v>
      </c>
      <c r="G523">
        <v>0</v>
      </c>
      <c r="H523" t="s">
        <v>94</v>
      </c>
      <c r="I523">
        <v>108</v>
      </c>
      <c r="J523">
        <v>1</v>
      </c>
      <c r="K523" t="s">
        <v>21</v>
      </c>
      <c r="L523">
        <v>0</v>
      </c>
      <c r="M523">
        <v>0</v>
      </c>
      <c r="N523" t="s">
        <v>67</v>
      </c>
      <c r="O523">
        <v>0</v>
      </c>
    </row>
    <row r="524" spans="1:15" x14ac:dyDescent="0.25">
      <c r="A524">
        <v>0</v>
      </c>
      <c r="B524" s="77">
        <v>45652</v>
      </c>
      <c r="C524">
        <v>0</v>
      </c>
      <c r="D524" t="s">
        <v>95</v>
      </c>
      <c r="E524" t="s">
        <v>96</v>
      </c>
      <c r="F524">
        <v>0</v>
      </c>
      <c r="G524">
        <v>0</v>
      </c>
      <c r="H524" t="s">
        <v>94</v>
      </c>
      <c r="I524">
        <v>128</v>
      </c>
      <c r="J524">
        <v>1</v>
      </c>
      <c r="K524" t="s">
        <v>21</v>
      </c>
      <c r="L524">
        <v>0</v>
      </c>
      <c r="M524">
        <v>0</v>
      </c>
      <c r="N524" t="s">
        <v>67</v>
      </c>
      <c r="O524">
        <v>0</v>
      </c>
    </row>
    <row r="525" spans="1:15" x14ac:dyDescent="0.25">
      <c r="A525">
        <v>0</v>
      </c>
      <c r="B525" s="77">
        <v>45652</v>
      </c>
      <c r="C525">
        <v>0</v>
      </c>
      <c r="D525" t="s">
        <v>95</v>
      </c>
      <c r="E525" t="s">
        <v>96</v>
      </c>
      <c r="F525">
        <v>0</v>
      </c>
      <c r="G525">
        <v>0</v>
      </c>
      <c r="H525" t="s">
        <v>94</v>
      </c>
      <c r="I525">
        <v>125</v>
      </c>
      <c r="J525">
        <v>1</v>
      </c>
      <c r="K525" t="s">
        <v>21</v>
      </c>
      <c r="L525">
        <v>0</v>
      </c>
      <c r="M525">
        <v>0</v>
      </c>
      <c r="N525" t="s">
        <v>67</v>
      </c>
      <c r="O525">
        <v>0</v>
      </c>
    </row>
    <row r="526" spans="1:15" x14ac:dyDescent="0.25">
      <c r="A526">
        <v>0</v>
      </c>
      <c r="B526" s="77">
        <v>45652</v>
      </c>
      <c r="C526">
        <v>0</v>
      </c>
      <c r="D526" t="s">
        <v>95</v>
      </c>
      <c r="E526" t="s">
        <v>96</v>
      </c>
      <c r="F526">
        <v>0</v>
      </c>
      <c r="G526">
        <v>0</v>
      </c>
      <c r="H526" t="s">
        <v>94</v>
      </c>
      <c r="I526">
        <v>122</v>
      </c>
      <c r="J526">
        <v>2</v>
      </c>
      <c r="K526" t="s">
        <v>21</v>
      </c>
      <c r="L526">
        <v>0</v>
      </c>
      <c r="M526">
        <v>0</v>
      </c>
      <c r="N526" t="s">
        <v>67</v>
      </c>
      <c r="O526">
        <v>0</v>
      </c>
    </row>
    <row r="527" spans="1:15" x14ac:dyDescent="0.25">
      <c r="A527">
        <v>0</v>
      </c>
      <c r="B527" s="77">
        <v>45652</v>
      </c>
      <c r="C527">
        <v>0</v>
      </c>
      <c r="D527" t="s">
        <v>95</v>
      </c>
      <c r="E527" t="s">
        <v>96</v>
      </c>
      <c r="F527">
        <v>0</v>
      </c>
      <c r="G527">
        <v>0</v>
      </c>
      <c r="H527" t="s">
        <v>94</v>
      </c>
      <c r="I527">
        <v>115</v>
      </c>
      <c r="J527">
        <v>2</v>
      </c>
      <c r="K527" t="s">
        <v>21</v>
      </c>
      <c r="L527">
        <v>0</v>
      </c>
      <c r="M527">
        <v>0</v>
      </c>
      <c r="N527" t="s">
        <v>67</v>
      </c>
      <c r="O527">
        <v>0</v>
      </c>
    </row>
    <row r="528" spans="1:15" x14ac:dyDescent="0.25">
      <c r="A528">
        <v>0</v>
      </c>
      <c r="B528" s="77">
        <v>45652</v>
      </c>
      <c r="C528">
        <v>0</v>
      </c>
      <c r="D528" t="s">
        <v>95</v>
      </c>
      <c r="E528" t="s">
        <v>96</v>
      </c>
      <c r="F528">
        <v>0</v>
      </c>
      <c r="G528">
        <v>0</v>
      </c>
      <c r="H528" t="s">
        <v>94</v>
      </c>
      <c r="I528">
        <v>114</v>
      </c>
      <c r="J528">
        <v>1</v>
      </c>
      <c r="K528" t="s">
        <v>21</v>
      </c>
      <c r="L528">
        <v>0</v>
      </c>
      <c r="M528">
        <v>0</v>
      </c>
      <c r="N528" t="s">
        <v>67</v>
      </c>
      <c r="O528">
        <v>0</v>
      </c>
    </row>
    <row r="529" spans="1:15" x14ac:dyDescent="0.25">
      <c r="A529">
        <v>0</v>
      </c>
      <c r="B529" s="77">
        <v>45652</v>
      </c>
      <c r="C529">
        <v>0</v>
      </c>
      <c r="D529" t="s">
        <v>95</v>
      </c>
      <c r="E529" t="s">
        <v>96</v>
      </c>
      <c r="F529">
        <v>0</v>
      </c>
      <c r="G529">
        <v>0</v>
      </c>
      <c r="H529" t="s">
        <v>94</v>
      </c>
      <c r="I529">
        <v>92</v>
      </c>
      <c r="J529">
        <v>1</v>
      </c>
      <c r="K529" t="s">
        <v>21</v>
      </c>
      <c r="L529">
        <v>0</v>
      </c>
      <c r="M529">
        <v>0</v>
      </c>
      <c r="N529" t="s">
        <v>67</v>
      </c>
      <c r="O529">
        <v>0</v>
      </c>
    </row>
    <row r="530" spans="1:15" x14ac:dyDescent="0.25">
      <c r="A530">
        <v>0</v>
      </c>
      <c r="B530" s="77">
        <v>45652</v>
      </c>
      <c r="C530">
        <v>0</v>
      </c>
      <c r="D530" t="s">
        <v>95</v>
      </c>
      <c r="E530" t="s">
        <v>96</v>
      </c>
      <c r="F530">
        <v>0</v>
      </c>
      <c r="G530">
        <v>0</v>
      </c>
      <c r="H530" t="s">
        <v>94</v>
      </c>
      <c r="I530">
        <v>109</v>
      </c>
      <c r="J530">
        <v>1</v>
      </c>
      <c r="K530" t="s">
        <v>21</v>
      </c>
      <c r="L530">
        <v>0</v>
      </c>
      <c r="M530">
        <v>0</v>
      </c>
      <c r="N530" t="s">
        <v>67</v>
      </c>
      <c r="O530">
        <v>0</v>
      </c>
    </row>
    <row r="531" spans="1:15" x14ac:dyDescent="0.25">
      <c r="A531">
        <v>0</v>
      </c>
      <c r="B531" s="77">
        <v>45652</v>
      </c>
      <c r="C531">
        <v>0</v>
      </c>
      <c r="D531" t="s">
        <v>95</v>
      </c>
      <c r="E531" t="s">
        <v>96</v>
      </c>
      <c r="F531">
        <v>0</v>
      </c>
      <c r="G531">
        <v>0</v>
      </c>
      <c r="H531" t="s">
        <v>94</v>
      </c>
      <c r="I531">
        <v>110</v>
      </c>
      <c r="J531">
        <v>1</v>
      </c>
      <c r="K531" t="s">
        <v>21</v>
      </c>
      <c r="L531">
        <v>0</v>
      </c>
      <c r="M531">
        <v>0</v>
      </c>
      <c r="N531" t="s">
        <v>67</v>
      </c>
      <c r="O531">
        <v>0</v>
      </c>
    </row>
    <row r="532" spans="1:15" x14ac:dyDescent="0.25">
      <c r="A532">
        <v>0</v>
      </c>
      <c r="B532" s="77">
        <v>45652</v>
      </c>
      <c r="C532">
        <v>0</v>
      </c>
      <c r="D532" t="s">
        <v>95</v>
      </c>
      <c r="E532" t="s">
        <v>96</v>
      </c>
      <c r="F532">
        <v>0</v>
      </c>
      <c r="G532">
        <v>0</v>
      </c>
      <c r="H532" t="s">
        <v>94</v>
      </c>
      <c r="I532">
        <v>101</v>
      </c>
      <c r="J532">
        <v>2</v>
      </c>
      <c r="K532" t="s">
        <v>21</v>
      </c>
      <c r="L532">
        <v>0</v>
      </c>
      <c r="M532">
        <v>0</v>
      </c>
      <c r="N532" t="s">
        <v>67</v>
      </c>
      <c r="O532">
        <v>0</v>
      </c>
    </row>
    <row r="533" spans="1:15" x14ac:dyDescent="0.25">
      <c r="A533">
        <v>0</v>
      </c>
      <c r="B533" s="77">
        <v>45652</v>
      </c>
      <c r="C533">
        <v>0</v>
      </c>
      <c r="D533" t="s">
        <v>95</v>
      </c>
      <c r="E533" t="s">
        <v>96</v>
      </c>
      <c r="F533">
        <v>0</v>
      </c>
      <c r="G533">
        <v>0</v>
      </c>
      <c r="H533" t="s">
        <v>94</v>
      </c>
      <c r="I533">
        <v>99</v>
      </c>
      <c r="J533">
        <v>1</v>
      </c>
      <c r="K533" t="s">
        <v>21</v>
      </c>
      <c r="L533">
        <v>0</v>
      </c>
      <c r="M533">
        <v>0</v>
      </c>
      <c r="N533" t="s">
        <v>67</v>
      </c>
      <c r="O533">
        <v>0</v>
      </c>
    </row>
    <row r="534" spans="1:15" x14ac:dyDescent="0.25">
      <c r="A534">
        <v>0</v>
      </c>
      <c r="B534" s="77">
        <v>45652</v>
      </c>
      <c r="C534">
        <v>0</v>
      </c>
      <c r="D534" t="s">
        <v>95</v>
      </c>
      <c r="E534" t="s">
        <v>96</v>
      </c>
      <c r="F534">
        <v>0</v>
      </c>
      <c r="G534">
        <v>0</v>
      </c>
      <c r="H534" t="s">
        <v>94</v>
      </c>
      <c r="I534">
        <v>111</v>
      </c>
      <c r="J534">
        <v>1</v>
      </c>
      <c r="K534" t="s">
        <v>21</v>
      </c>
      <c r="L534">
        <v>0</v>
      </c>
      <c r="M534">
        <v>0</v>
      </c>
      <c r="N534" t="s">
        <v>67</v>
      </c>
      <c r="O534">
        <v>0</v>
      </c>
    </row>
    <row r="535" spans="1:15" x14ac:dyDescent="0.25">
      <c r="A535">
        <v>0</v>
      </c>
      <c r="B535" s="77">
        <v>45652</v>
      </c>
      <c r="C535">
        <v>0</v>
      </c>
      <c r="D535" t="s">
        <v>95</v>
      </c>
      <c r="E535" t="s">
        <v>116</v>
      </c>
      <c r="F535">
        <v>0</v>
      </c>
      <c r="G535">
        <v>0</v>
      </c>
      <c r="H535" t="s">
        <v>94</v>
      </c>
      <c r="I535">
        <v>106</v>
      </c>
      <c r="J535">
        <v>1</v>
      </c>
      <c r="K535" t="s">
        <v>21</v>
      </c>
      <c r="L535">
        <v>0</v>
      </c>
      <c r="M535">
        <v>0</v>
      </c>
      <c r="N535" t="s">
        <v>67</v>
      </c>
      <c r="O535">
        <v>0</v>
      </c>
    </row>
    <row r="536" spans="1:15" x14ac:dyDescent="0.25">
      <c r="A536">
        <v>0</v>
      </c>
      <c r="B536" s="77">
        <v>45652</v>
      </c>
      <c r="C536">
        <v>0</v>
      </c>
      <c r="D536" t="s">
        <v>95</v>
      </c>
      <c r="E536" t="s">
        <v>116</v>
      </c>
      <c r="F536">
        <v>0</v>
      </c>
      <c r="G536">
        <v>0</v>
      </c>
      <c r="H536" t="s">
        <v>94</v>
      </c>
      <c r="I536">
        <v>118</v>
      </c>
      <c r="J536">
        <v>1</v>
      </c>
      <c r="K536" t="s">
        <v>21</v>
      </c>
      <c r="L536">
        <v>0</v>
      </c>
      <c r="M536">
        <v>0</v>
      </c>
      <c r="N536" t="s">
        <v>67</v>
      </c>
      <c r="O536">
        <v>0</v>
      </c>
    </row>
    <row r="537" spans="1:15" x14ac:dyDescent="0.25">
      <c r="A537">
        <v>0</v>
      </c>
      <c r="B537" s="77">
        <v>45652</v>
      </c>
      <c r="C537">
        <v>0</v>
      </c>
      <c r="D537" t="s">
        <v>95</v>
      </c>
      <c r="E537" t="s">
        <v>116</v>
      </c>
      <c r="F537">
        <v>0</v>
      </c>
      <c r="G537">
        <v>0</v>
      </c>
      <c r="H537" t="s">
        <v>94</v>
      </c>
      <c r="I537">
        <v>105</v>
      </c>
      <c r="J537">
        <v>1</v>
      </c>
      <c r="K537" t="s">
        <v>21</v>
      </c>
      <c r="L537">
        <v>0</v>
      </c>
      <c r="M537">
        <v>0</v>
      </c>
      <c r="N537" t="s">
        <v>67</v>
      </c>
      <c r="O537">
        <v>0</v>
      </c>
    </row>
    <row r="538" spans="1:15" x14ac:dyDescent="0.25">
      <c r="A538">
        <v>0</v>
      </c>
      <c r="B538" s="77">
        <v>45652</v>
      </c>
      <c r="C538">
        <v>0</v>
      </c>
      <c r="D538" t="s">
        <v>95</v>
      </c>
      <c r="E538" t="s">
        <v>116</v>
      </c>
      <c r="F538">
        <v>0</v>
      </c>
      <c r="G538">
        <v>0</v>
      </c>
      <c r="H538" t="s">
        <v>94</v>
      </c>
      <c r="I538">
        <v>100</v>
      </c>
      <c r="J538">
        <v>1</v>
      </c>
      <c r="K538" t="s">
        <v>21</v>
      </c>
      <c r="L538">
        <v>0</v>
      </c>
      <c r="M538">
        <v>0</v>
      </c>
      <c r="N538" t="s">
        <v>67</v>
      </c>
      <c r="O538">
        <v>0</v>
      </c>
    </row>
    <row r="539" spans="1:15" x14ac:dyDescent="0.25">
      <c r="A539">
        <v>0</v>
      </c>
      <c r="B539" s="77">
        <v>45660</v>
      </c>
      <c r="C539">
        <v>0</v>
      </c>
      <c r="D539" t="s">
        <v>95</v>
      </c>
      <c r="E539" t="s">
        <v>96</v>
      </c>
      <c r="F539">
        <v>0</v>
      </c>
      <c r="G539">
        <v>0</v>
      </c>
      <c r="H539" t="s">
        <v>94</v>
      </c>
      <c r="I539">
        <v>117</v>
      </c>
      <c r="J539">
        <v>1</v>
      </c>
      <c r="K539" t="s">
        <v>21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45660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92</v>
      </c>
      <c r="J540">
        <v>1</v>
      </c>
      <c r="K540" t="s">
        <v>21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0</v>
      </c>
      <c r="B541" s="77">
        <v>45652</v>
      </c>
      <c r="C541">
        <v>0</v>
      </c>
      <c r="D541" t="s">
        <v>95</v>
      </c>
      <c r="E541" t="s">
        <v>116</v>
      </c>
      <c r="F541">
        <v>0</v>
      </c>
      <c r="G541">
        <v>0</v>
      </c>
      <c r="H541" t="s">
        <v>94</v>
      </c>
      <c r="I541">
        <v>105</v>
      </c>
      <c r="J541">
        <v>1</v>
      </c>
      <c r="K541" t="s">
        <v>21</v>
      </c>
      <c r="L541">
        <v>0</v>
      </c>
      <c r="M541">
        <v>0</v>
      </c>
      <c r="N541" t="s">
        <v>67</v>
      </c>
      <c r="O541">
        <v>0</v>
      </c>
    </row>
    <row r="542" spans="1:15" x14ac:dyDescent="0.25">
      <c r="A542">
        <v>0</v>
      </c>
      <c r="B542" s="77">
        <v>45660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88</v>
      </c>
      <c r="J542">
        <v>1</v>
      </c>
      <c r="K542" t="s">
        <v>21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0</v>
      </c>
      <c r="B543" s="77">
        <v>45652</v>
      </c>
      <c r="C543">
        <v>0</v>
      </c>
      <c r="D543" t="s">
        <v>95</v>
      </c>
      <c r="E543" t="s">
        <v>116</v>
      </c>
      <c r="F543">
        <v>0</v>
      </c>
      <c r="G543">
        <v>0</v>
      </c>
      <c r="H543" t="s">
        <v>94</v>
      </c>
      <c r="I543">
        <v>107</v>
      </c>
      <c r="J543">
        <v>1</v>
      </c>
      <c r="K543" t="s">
        <v>21</v>
      </c>
      <c r="L543">
        <v>0</v>
      </c>
      <c r="M543">
        <v>0</v>
      </c>
      <c r="N543" t="s">
        <v>67</v>
      </c>
      <c r="O543">
        <v>0</v>
      </c>
    </row>
    <row r="544" spans="1:15" x14ac:dyDescent="0.25">
      <c r="A544">
        <v>0</v>
      </c>
      <c r="B544" s="77">
        <v>45652</v>
      </c>
      <c r="C544">
        <v>0</v>
      </c>
      <c r="D544" t="s">
        <v>95</v>
      </c>
      <c r="E544" t="s">
        <v>116</v>
      </c>
      <c r="F544">
        <v>0</v>
      </c>
      <c r="G544">
        <v>0</v>
      </c>
      <c r="H544" t="s">
        <v>94</v>
      </c>
      <c r="I544">
        <v>99</v>
      </c>
      <c r="J544">
        <v>1</v>
      </c>
      <c r="K544" t="s">
        <v>21</v>
      </c>
      <c r="L544">
        <v>0</v>
      </c>
      <c r="M544">
        <v>0</v>
      </c>
      <c r="N544" t="s">
        <v>67</v>
      </c>
      <c r="O544">
        <v>0</v>
      </c>
    </row>
    <row r="545" spans="1:15" x14ac:dyDescent="0.25">
      <c r="A545">
        <v>0</v>
      </c>
      <c r="B545" s="77">
        <v>45660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97</v>
      </c>
      <c r="J545">
        <v>1</v>
      </c>
      <c r="K545" t="s">
        <v>21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0</v>
      </c>
      <c r="B546" s="77">
        <v>45652</v>
      </c>
      <c r="C546">
        <v>0</v>
      </c>
      <c r="D546" t="s">
        <v>95</v>
      </c>
      <c r="E546" t="s">
        <v>116</v>
      </c>
      <c r="F546">
        <v>0</v>
      </c>
      <c r="G546">
        <v>0</v>
      </c>
      <c r="H546" t="s">
        <v>94</v>
      </c>
      <c r="I546">
        <v>110</v>
      </c>
      <c r="J546">
        <v>1</v>
      </c>
      <c r="K546" t="s">
        <v>21</v>
      </c>
      <c r="L546">
        <v>0</v>
      </c>
      <c r="M546">
        <v>0</v>
      </c>
      <c r="N546" t="s">
        <v>67</v>
      </c>
      <c r="O546">
        <v>0</v>
      </c>
    </row>
    <row r="547" spans="1:15" x14ac:dyDescent="0.25">
      <c r="A547">
        <v>0</v>
      </c>
      <c r="B547" s="77">
        <v>45660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112</v>
      </c>
      <c r="J547">
        <v>1</v>
      </c>
      <c r="K547" t="s">
        <v>21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0</v>
      </c>
      <c r="B548" s="77">
        <v>45652</v>
      </c>
      <c r="C548">
        <v>0</v>
      </c>
      <c r="D548" t="s">
        <v>95</v>
      </c>
      <c r="E548" t="s">
        <v>116</v>
      </c>
      <c r="F548">
        <v>0</v>
      </c>
      <c r="G548">
        <v>0</v>
      </c>
      <c r="H548" t="s">
        <v>94</v>
      </c>
      <c r="I548">
        <v>100</v>
      </c>
      <c r="J548">
        <v>1</v>
      </c>
      <c r="K548" t="s">
        <v>21</v>
      </c>
      <c r="L548">
        <v>0</v>
      </c>
      <c r="M548">
        <v>0</v>
      </c>
      <c r="N548" t="s">
        <v>67</v>
      </c>
      <c r="O548">
        <v>0</v>
      </c>
    </row>
    <row r="549" spans="1:15" x14ac:dyDescent="0.25">
      <c r="A549">
        <v>0</v>
      </c>
      <c r="B549" s="77">
        <v>45652</v>
      </c>
      <c r="C549">
        <v>0</v>
      </c>
      <c r="D549" t="s">
        <v>95</v>
      </c>
      <c r="E549" t="s">
        <v>116</v>
      </c>
      <c r="F549">
        <v>0</v>
      </c>
      <c r="G549">
        <v>0</v>
      </c>
      <c r="H549" t="s">
        <v>94</v>
      </c>
      <c r="I549">
        <v>101</v>
      </c>
      <c r="J549">
        <v>1</v>
      </c>
      <c r="K549" t="s">
        <v>21</v>
      </c>
      <c r="L549">
        <v>0</v>
      </c>
      <c r="M549">
        <v>0</v>
      </c>
      <c r="N549" t="s">
        <v>67</v>
      </c>
      <c r="O549">
        <v>0</v>
      </c>
    </row>
    <row r="550" spans="1:15" x14ac:dyDescent="0.25">
      <c r="A550">
        <v>0</v>
      </c>
      <c r="B550" s="77">
        <v>45652</v>
      </c>
      <c r="C550">
        <v>0</v>
      </c>
      <c r="D550" t="s">
        <v>95</v>
      </c>
      <c r="E550" t="s">
        <v>107</v>
      </c>
      <c r="F550">
        <v>0</v>
      </c>
      <c r="G550">
        <v>0</v>
      </c>
      <c r="H550" t="s">
        <v>94</v>
      </c>
      <c r="I550">
        <v>119</v>
      </c>
      <c r="J550">
        <v>1</v>
      </c>
      <c r="K550" t="s">
        <v>21</v>
      </c>
      <c r="L550">
        <v>0</v>
      </c>
      <c r="M550">
        <v>0</v>
      </c>
      <c r="N550" t="s">
        <v>67</v>
      </c>
      <c r="O550">
        <v>0</v>
      </c>
    </row>
    <row r="551" spans="1:15" x14ac:dyDescent="0.25">
      <c r="A551">
        <v>0</v>
      </c>
      <c r="B551" s="77">
        <v>45652</v>
      </c>
      <c r="C551">
        <v>0</v>
      </c>
      <c r="D551" t="s">
        <v>95</v>
      </c>
      <c r="E551" t="s">
        <v>107</v>
      </c>
      <c r="F551">
        <v>0</v>
      </c>
      <c r="G551">
        <v>0</v>
      </c>
      <c r="H551" t="s">
        <v>94</v>
      </c>
      <c r="I551">
        <v>99</v>
      </c>
      <c r="J551">
        <v>2</v>
      </c>
      <c r="K551" t="s">
        <v>21</v>
      </c>
      <c r="L551">
        <v>0</v>
      </c>
      <c r="M551">
        <v>0</v>
      </c>
      <c r="N551" t="s">
        <v>67</v>
      </c>
      <c r="O551">
        <v>0</v>
      </c>
    </row>
    <row r="552" spans="1:15" x14ac:dyDescent="0.25">
      <c r="A552">
        <v>0</v>
      </c>
      <c r="B552" s="77">
        <v>45652</v>
      </c>
      <c r="C552">
        <v>0</v>
      </c>
      <c r="D552" t="s">
        <v>95</v>
      </c>
      <c r="E552" t="s">
        <v>107</v>
      </c>
      <c r="F552">
        <v>0</v>
      </c>
      <c r="G552">
        <v>0</v>
      </c>
      <c r="H552" t="s">
        <v>94</v>
      </c>
      <c r="I552">
        <v>110</v>
      </c>
      <c r="J552">
        <v>1</v>
      </c>
      <c r="K552" t="s">
        <v>21</v>
      </c>
      <c r="L552">
        <v>0</v>
      </c>
      <c r="M552">
        <v>0</v>
      </c>
      <c r="N552" t="s">
        <v>67</v>
      </c>
      <c r="O552">
        <v>0</v>
      </c>
    </row>
    <row r="553" spans="1:15" x14ac:dyDescent="0.25">
      <c r="A553">
        <v>0</v>
      </c>
      <c r="B553" s="77">
        <v>45652</v>
      </c>
      <c r="C553">
        <v>0</v>
      </c>
      <c r="D553" t="s">
        <v>95</v>
      </c>
      <c r="E553" t="s">
        <v>107</v>
      </c>
      <c r="F553">
        <v>0</v>
      </c>
      <c r="G553">
        <v>0</v>
      </c>
      <c r="H553" t="s">
        <v>94</v>
      </c>
      <c r="I553">
        <v>107</v>
      </c>
      <c r="J553">
        <v>2</v>
      </c>
      <c r="K553" t="s">
        <v>21</v>
      </c>
      <c r="L553">
        <v>0</v>
      </c>
      <c r="M553">
        <v>0</v>
      </c>
      <c r="N553" t="s">
        <v>67</v>
      </c>
      <c r="O553">
        <v>0</v>
      </c>
    </row>
    <row r="554" spans="1:15" x14ac:dyDescent="0.25">
      <c r="A554">
        <v>0</v>
      </c>
      <c r="B554" s="77">
        <v>45652</v>
      </c>
      <c r="C554">
        <v>0</v>
      </c>
      <c r="D554" t="s">
        <v>95</v>
      </c>
      <c r="E554" t="s">
        <v>107</v>
      </c>
      <c r="F554">
        <v>0</v>
      </c>
      <c r="G554">
        <v>0</v>
      </c>
      <c r="H554" t="s">
        <v>94</v>
      </c>
      <c r="I554">
        <v>94</v>
      </c>
      <c r="J554">
        <v>1</v>
      </c>
      <c r="K554" t="s">
        <v>21</v>
      </c>
      <c r="L554">
        <v>0</v>
      </c>
      <c r="M554">
        <v>0</v>
      </c>
      <c r="N554" t="s">
        <v>67</v>
      </c>
      <c r="O554">
        <v>0</v>
      </c>
    </row>
    <row r="555" spans="1:15" x14ac:dyDescent="0.25">
      <c r="A555">
        <v>0</v>
      </c>
      <c r="B555" s="77">
        <v>45652</v>
      </c>
      <c r="C555">
        <v>0</v>
      </c>
      <c r="D555" t="s">
        <v>95</v>
      </c>
      <c r="E555" t="s">
        <v>107</v>
      </c>
      <c r="F555">
        <v>0</v>
      </c>
      <c r="G555">
        <v>0</v>
      </c>
      <c r="H555" t="s">
        <v>94</v>
      </c>
      <c r="I555">
        <v>105</v>
      </c>
      <c r="J555">
        <v>1</v>
      </c>
      <c r="K555" t="s">
        <v>21</v>
      </c>
      <c r="L555">
        <v>0</v>
      </c>
      <c r="M555">
        <v>0</v>
      </c>
      <c r="N555" t="s">
        <v>67</v>
      </c>
      <c r="O555">
        <v>0</v>
      </c>
    </row>
    <row r="556" spans="1:15" x14ac:dyDescent="0.25">
      <c r="A556">
        <v>0</v>
      </c>
      <c r="B556" s="77">
        <v>45652</v>
      </c>
      <c r="C556">
        <v>0</v>
      </c>
      <c r="D556" t="s">
        <v>95</v>
      </c>
      <c r="E556" t="s">
        <v>107</v>
      </c>
      <c r="F556">
        <v>0</v>
      </c>
      <c r="G556">
        <v>0</v>
      </c>
      <c r="H556" t="s">
        <v>94</v>
      </c>
      <c r="I556">
        <v>109</v>
      </c>
      <c r="J556">
        <v>1</v>
      </c>
      <c r="K556" t="s">
        <v>21</v>
      </c>
      <c r="L556">
        <v>0</v>
      </c>
      <c r="M556">
        <v>0</v>
      </c>
      <c r="N556" t="s">
        <v>67</v>
      </c>
      <c r="O556">
        <v>0</v>
      </c>
    </row>
    <row r="557" spans="1:15" x14ac:dyDescent="0.25">
      <c r="A557">
        <v>0</v>
      </c>
      <c r="B557" s="77">
        <v>45652</v>
      </c>
      <c r="C557">
        <v>0</v>
      </c>
      <c r="D557" t="s">
        <v>95</v>
      </c>
      <c r="E557" t="s">
        <v>107</v>
      </c>
      <c r="F557">
        <v>0</v>
      </c>
      <c r="G557">
        <v>0</v>
      </c>
      <c r="H557" t="s">
        <v>94</v>
      </c>
      <c r="I557">
        <v>110</v>
      </c>
      <c r="J557">
        <v>1</v>
      </c>
      <c r="K557" t="s">
        <v>21</v>
      </c>
      <c r="L557">
        <v>0</v>
      </c>
      <c r="M557">
        <v>0</v>
      </c>
      <c r="N557" t="s">
        <v>67</v>
      </c>
      <c r="O557">
        <v>0</v>
      </c>
    </row>
    <row r="558" spans="1:15" x14ac:dyDescent="0.25">
      <c r="A558">
        <v>0</v>
      </c>
      <c r="B558" s="77">
        <v>45652</v>
      </c>
      <c r="C558">
        <v>0</v>
      </c>
      <c r="D558" t="s">
        <v>95</v>
      </c>
      <c r="E558" t="s">
        <v>107</v>
      </c>
      <c r="F558">
        <v>0</v>
      </c>
      <c r="G558">
        <v>0</v>
      </c>
      <c r="H558" t="s">
        <v>94</v>
      </c>
      <c r="I558">
        <v>113</v>
      </c>
      <c r="J558">
        <v>1</v>
      </c>
      <c r="K558" t="s">
        <v>21</v>
      </c>
      <c r="L558">
        <v>0</v>
      </c>
      <c r="M558">
        <v>0</v>
      </c>
      <c r="N558" t="s">
        <v>67</v>
      </c>
      <c r="O558">
        <v>0</v>
      </c>
    </row>
    <row r="559" spans="1:15" x14ac:dyDescent="0.25">
      <c r="A559">
        <v>0</v>
      </c>
      <c r="B559" s="77">
        <v>45652</v>
      </c>
      <c r="C559">
        <v>0</v>
      </c>
      <c r="D559" t="s">
        <v>95</v>
      </c>
      <c r="E559" t="s">
        <v>107</v>
      </c>
      <c r="F559">
        <v>0</v>
      </c>
      <c r="G559">
        <v>0</v>
      </c>
      <c r="H559" t="s">
        <v>94</v>
      </c>
      <c r="I559">
        <v>115</v>
      </c>
      <c r="J559">
        <v>1</v>
      </c>
      <c r="K559" t="s">
        <v>21</v>
      </c>
      <c r="L559">
        <v>0</v>
      </c>
      <c r="M559">
        <v>0</v>
      </c>
      <c r="N559" t="s">
        <v>67</v>
      </c>
      <c r="O559">
        <v>0</v>
      </c>
    </row>
    <row r="560" spans="1:15" x14ac:dyDescent="0.25">
      <c r="A560">
        <v>0</v>
      </c>
      <c r="B560" s="77">
        <v>45652</v>
      </c>
      <c r="C560">
        <v>0</v>
      </c>
      <c r="D560" t="s">
        <v>95</v>
      </c>
      <c r="E560" t="s">
        <v>107</v>
      </c>
      <c r="F560">
        <v>0</v>
      </c>
      <c r="G560">
        <v>0</v>
      </c>
      <c r="H560" t="s">
        <v>94</v>
      </c>
      <c r="I560">
        <v>95</v>
      </c>
      <c r="J560">
        <v>1</v>
      </c>
      <c r="K560" t="s">
        <v>21</v>
      </c>
      <c r="L560">
        <v>0</v>
      </c>
      <c r="M560">
        <v>0</v>
      </c>
      <c r="N560" t="s">
        <v>67</v>
      </c>
      <c r="O560">
        <v>0</v>
      </c>
    </row>
    <row r="561" spans="1:15" x14ac:dyDescent="0.25">
      <c r="A561">
        <v>0</v>
      </c>
      <c r="B561" s="77">
        <v>45652</v>
      </c>
      <c r="C561">
        <v>0</v>
      </c>
      <c r="D561" t="s">
        <v>95</v>
      </c>
      <c r="E561" t="s">
        <v>107</v>
      </c>
      <c r="F561">
        <v>0</v>
      </c>
      <c r="G561">
        <v>0</v>
      </c>
      <c r="H561" t="s">
        <v>94</v>
      </c>
      <c r="I561">
        <v>103</v>
      </c>
      <c r="J561">
        <v>1</v>
      </c>
      <c r="K561" t="s">
        <v>21</v>
      </c>
      <c r="L561">
        <v>0</v>
      </c>
      <c r="M561">
        <v>0</v>
      </c>
      <c r="N561" t="s">
        <v>67</v>
      </c>
      <c r="O561">
        <v>0</v>
      </c>
    </row>
    <row r="562" spans="1:15" x14ac:dyDescent="0.25">
      <c r="A562">
        <v>0</v>
      </c>
      <c r="B562" s="77">
        <v>45652</v>
      </c>
      <c r="C562">
        <v>0</v>
      </c>
      <c r="D562" t="s">
        <v>95</v>
      </c>
      <c r="E562" t="s">
        <v>107</v>
      </c>
      <c r="F562">
        <v>0</v>
      </c>
      <c r="G562">
        <v>0</v>
      </c>
      <c r="H562" t="s">
        <v>94</v>
      </c>
      <c r="I562">
        <v>108</v>
      </c>
      <c r="J562">
        <v>1</v>
      </c>
      <c r="K562" t="s">
        <v>21</v>
      </c>
      <c r="L562">
        <v>0</v>
      </c>
      <c r="M562">
        <v>0</v>
      </c>
      <c r="N562" t="s">
        <v>67</v>
      </c>
      <c r="O562">
        <v>0</v>
      </c>
    </row>
    <row r="563" spans="1:15" x14ac:dyDescent="0.25">
      <c r="A563">
        <v>0</v>
      </c>
      <c r="B563" s="77">
        <v>45652</v>
      </c>
      <c r="C563">
        <v>0</v>
      </c>
      <c r="D563" t="s">
        <v>95</v>
      </c>
      <c r="E563" t="s">
        <v>107</v>
      </c>
      <c r="F563">
        <v>0</v>
      </c>
      <c r="G563">
        <v>0</v>
      </c>
      <c r="H563" t="s">
        <v>94</v>
      </c>
      <c r="I563">
        <v>119</v>
      </c>
      <c r="J563">
        <v>1</v>
      </c>
      <c r="K563" t="s">
        <v>21</v>
      </c>
      <c r="L563">
        <v>0</v>
      </c>
      <c r="M563">
        <v>0</v>
      </c>
      <c r="N563" t="s">
        <v>67</v>
      </c>
      <c r="O563">
        <v>0</v>
      </c>
    </row>
    <row r="564" spans="1:15" x14ac:dyDescent="0.25">
      <c r="A564">
        <v>0</v>
      </c>
      <c r="B564" s="77">
        <v>45660</v>
      </c>
      <c r="C564">
        <v>0</v>
      </c>
      <c r="D564" t="s">
        <v>95</v>
      </c>
      <c r="E564" t="s">
        <v>116</v>
      </c>
      <c r="F564">
        <v>0</v>
      </c>
      <c r="G564">
        <v>0</v>
      </c>
      <c r="H564" t="s">
        <v>94</v>
      </c>
      <c r="I564">
        <v>120</v>
      </c>
      <c r="J564">
        <v>1</v>
      </c>
      <c r="K564" t="s">
        <v>21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0</v>
      </c>
      <c r="B565" s="77">
        <v>45652</v>
      </c>
      <c r="C565">
        <v>0</v>
      </c>
      <c r="D565" t="s">
        <v>95</v>
      </c>
      <c r="E565" t="s">
        <v>107</v>
      </c>
      <c r="F565">
        <v>0</v>
      </c>
      <c r="G565">
        <v>0</v>
      </c>
      <c r="H565" t="s">
        <v>94</v>
      </c>
      <c r="I565">
        <v>112</v>
      </c>
      <c r="J565">
        <v>1</v>
      </c>
      <c r="K565" t="s">
        <v>21</v>
      </c>
      <c r="L565">
        <v>0</v>
      </c>
      <c r="M565">
        <v>0</v>
      </c>
      <c r="N565" t="s">
        <v>67</v>
      </c>
      <c r="O565">
        <v>0</v>
      </c>
    </row>
    <row r="566" spans="1:15" x14ac:dyDescent="0.25">
      <c r="A566">
        <v>0</v>
      </c>
      <c r="B566" s="77">
        <v>45652</v>
      </c>
      <c r="C566">
        <v>0</v>
      </c>
      <c r="D566" t="s">
        <v>95</v>
      </c>
      <c r="E566" t="s">
        <v>107</v>
      </c>
      <c r="F566">
        <v>0</v>
      </c>
      <c r="G566">
        <v>0</v>
      </c>
      <c r="H566" t="s">
        <v>94</v>
      </c>
      <c r="I566">
        <v>110</v>
      </c>
      <c r="J566">
        <v>1</v>
      </c>
      <c r="K566" t="s">
        <v>21</v>
      </c>
      <c r="L566">
        <v>0</v>
      </c>
      <c r="M566">
        <v>0</v>
      </c>
      <c r="N566" t="s">
        <v>67</v>
      </c>
      <c r="O566">
        <v>0</v>
      </c>
    </row>
    <row r="567" spans="1:15" x14ac:dyDescent="0.25">
      <c r="A567">
        <v>0</v>
      </c>
      <c r="B567" s="77">
        <v>45660</v>
      </c>
      <c r="C567">
        <v>0</v>
      </c>
      <c r="D567" t="s">
        <v>95</v>
      </c>
      <c r="E567" t="s">
        <v>116</v>
      </c>
      <c r="F567">
        <v>0</v>
      </c>
      <c r="G567">
        <v>0</v>
      </c>
      <c r="H567" t="s">
        <v>94</v>
      </c>
      <c r="I567">
        <v>99</v>
      </c>
      <c r="J567">
        <v>1</v>
      </c>
      <c r="K567" t="s">
        <v>21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0</v>
      </c>
      <c r="B568" s="77">
        <v>45652</v>
      </c>
      <c r="C568">
        <v>0</v>
      </c>
      <c r="D568" t="s">
        <v>95</v>
      </c>
      <c r="E568" t="s">
        <v>107</v>
      </c>
      <c r="F568">
        <v>0</v>
      </c>
      <c r="G568">
        <v>0</v>
      </c>
      <c r="H568" t="s">
        <v>94</v>
      </c>
      <c r="I568">
        <v>99</v>
      </c>
      <c r="J568">
        <v>1</v>
      </c>
      <c r="K568" t="s">
        <v>21</v>
      </c>
      <c r="L568">
        <v>0</v>
      </c>
      <c r="M568">
        <v>0</v>
      </c>
      <c r="N568" t="s">
        <v>67</v>
      </c>
      <c r="O568">
        <v>0</v>
      </c>
    </row>
    <row r="569" spans="1:15" x14ac:dyDescent="0.25">
      <c r="A569">
        <v>0</v>
      </c>
      <c r="B569" s="77">
        <v>45653</v>
      </c>
      <c r="C569">
        <v>0</v>
      </c>
      <c r="D569" t="s">
        <v>95</v>
      </c>
      <c r="E569" t="s">
        <v>96</v>
      </c>
      <c r="F569">
        <v>0</v>
      </c>
      <c r="G569">
        <v>0</v>
      </c>
      <c r="H569" t="s">
        <v>94</v>
      </c>
      <c r="I569">
        <v>88</v>
      </c>
      <c r="J569">
        <v>1</v>
      </c>
      <c r="K569" t="s">
        <v>21</v>
      </c>
      <c r="L569">
        <v>0</v>
      </c>
      <c r="M569">
        <v>0</v>
      </c>
      <c r="N569" t="s">
        <v>67</v>
      </c>
      <c r="O569">
        <v>0</v>
      </c>
    </row>
    <row r="570" spans="1:15" x14ac:dyDescent="0.25">
      <c r="A570">
        <v>0</v>
      </c>
      <c r="B570" s="77">
        <v>45653</v>
      </c>
      <c r="C570">
        <v>0</v>
      </c>
      <c r="D570" t="s">
        <v>95</v>
      </c>
      <c r="E570" t="s">
        <v>96</v>
      </c>
      <c r="F570">
        <v>0</v>
      </c>
      <c r="G570">
        <v>0</v>
      </c>
      <c r="H570" t="s">
        <v>94</v>
      </c>
      <c r="I570">
        <v>101</v>
      </c>
      <c r="J570">
        <v>1</v>
      </c>
      <c r="K570" t="s">
        <v>21</v>
      </c>
      <c r="L570">
        <v>0</v>
      </c>
      <c r="M570">
        <v>0</v>
      </c>
      <c r="N570" t="s">
        <v>67</v>
      </c>
      <c r="O570">
        <v>0</v>
      </c>
    </row>
    <row r="571" spans="1:15" x14ac:dyDescent="0.25">
      <c r="A571">
        <v>0</v>
      </c>
      <c r="B571" s="77">
        <v>45653</v>
      </c>
      <c r="C571">
        <v>0</v>
      </c>
      <c r="D571" t="s">
        <v>95</v>
      </c>
      <c r="E571" t="s">
        <v>96</v>
      </c>
      <c r="F571">
        <v>0</v>
      </c>
      <c r="G571">
        <v>0</v>
      </c>
      <c r="H571" t="s">
        <v>94</v>
      </c>
      <c r="I571">
        <v>105</v>
      </c>
      <c r="J571">
        <v>2</v>
      </c>
      <c r="K571" t="s">
        <v>21</v>
      </c>
      <c r="L571">
        <v>0</v>
      </c>
      <c r="M571">
        <v>0</v>
      </c>
      <c r="N571" t="s">
        <v>67</v>
      </c>
      <c r="O571">
        <v>0</v>
      </c>
    </row>
    <row r="572" spans="1:15" x14ac:dyDescent="0.25">
      <c r="A572">
        <v>0</v>
      </c>
      <c r="B572" s="77">
        <v>45653</v>
      </c>
      <c r="C572">
        <v>0</v>
      </c>
      <c r="D572" t="s">
        <v>95</v>
      </c>
      <c r="E572" t="s">
        <v>96</v>
      </c>
      <c r="F572">
        <v>0</v>
      </c>
      <c r="G572">
        <v>0</v>
      </c>
      <c r="H572" t="s">
        <v>94</v>
      </c>
      <c r="I572">
        <v>107</v>
      </c>
      <c r="J572">
        <v>1</v>
      </c>
      <c r="K572" t="s">
        <v>21</v>
      </c>
      <c r="L572">
        <v>0</v>
      </c>
      <c r="M572">
        <v>0</v>
      </c>
      <c r="N572" t="s">
        <v>67</v>
      </c>
      <c r="O572">
        <v>0</v>
      </c>
    </row>
    <row r="573" spans="1:15" x14ac:dyDescent="0.25">
      <c r="A573">
        <v>0</v>
      </c>
      <c r="B573" s="77">
        <v>45653</v>
      </c>
      <c r="C573">
        <v>0</v>
      </c>
      <c r="D573" t="s">
        <v>95</v>
      </c>
      <c r="E573" t="s">
        <v>96</v>
      </c>
      <c r="F573">
        <v>0</v>
      </c>
      <c r="G573">
        <v>0</v>
      </c>
      <c r="H573" t="s">
        <v>94</v>
      </c>
      <c r="I573">
        <v>108</v>
      </c>
      <c r="J573">
        <v>1</v>
      </c>
      <c r="K573" t="s">
        <v>21</v>
      </c>
      <c r="L573">
        <v>0</v>
      </c>
      <c r="M573">
        <v>0</v>
      </c>
      <c r="N573" t="s">
        <v>67</v>
      </c>
      <c r="O573">
        <v>0</v>
      </c>
    </row>
    <row r="574" spans="1:15" x14ac:dyDescent="0.25">
      <c r="A574">
        <v>0</v>
      </c>
      <c r="B574" s="77">
        <v>45653</v>
      </c>
      <c r="C574">
        <v>0</v>
      </c>
      <c r="D574" t="s">
        <v>95</v>
      </c>
      <c r="E574" t="s">
        <v>96</v>
      </c>
      <c r="F574">
        <v>0</v>
      </c>
      <c r="G574">
        <v>0</v>
      </c>
      <c r="H574" t="s">
        <v>94</v>
      </c>
      <c r="I574">
        <v>112</v>
      </c>
      <c r="J574">
        <v>1</v>
      </c>
      <c r="K574" t="s">
        <v>21</v>
      </c>
      <c r="L574">
        <v>0</v>
      </c>
      <c r="M574">
        <v>0</v>
      </c>
      <c r="N574" t="s">
        <v>67</v>
      </c>
      <c r="O574">
        <v>0</v>
      </c>
    </row>
    <row r="575" spans="1:15" x14ac:dyDescent="0.25">
      <c r="A575">
        <v>0</v>
      </c>
      <c r="B575" s="77">
        <v>45653</v>
      </c>
      <c r="C575">
        <v>0</v>
      </c>
      <c r="D575" t="s">
        <v>95</v>
      </c>
      <c r="E575" t="s">
        <v>96</v>
      </c>
      <c r="F575">
        <v>0</v>
      </c>
      <c r="G575">
        <v>0</v>
      </c>
      <c r="H575" t="s">
        <v>94</v>
      </c>
      <c r="I575">
        <v>111</v>
      </c>
      <c r="J575">
        <v>1</v>
      </c>
      <c r="K575" t="s">
        <v>21</v>
      </c>
      <c r="L575">
        <v>0</v>
      </c>
      <c r="M575">
        <v>0</v>
      </c>
      <c r="N575" t="s">
        <v>67</v>
      </c>
      <c r="O575">
        <v>0</v>
      </c>
    </row>
    <row r="576" spans="1:15" x14ac:dyDescent="0.25">
      <c r="A576">
        <v>0</v>
      </c>
      <c r="B576" s="77">
        <v>45653</v>
      </c>
      <c r="C576">
        <v>0</v>
      </c>
      <c r="D576" t="s">
        <v>95</v>
      </c>
      <c r="E576" t="s">
        <v>96</v>
      </c>
      <c r="F576">
        <v>0</v>
      </c>
      <c r="G576">
        <v>0</v>
      </c>
      <c r="H576" t="s">
        <v>94</v>
      </c>
      <c r="I576">
        <v>115</v>
      </c>
      <c r="J576">
        <v>2</v>
      </c>
      <c r="K576" t="s">
        <v>21</v>
      </c>
      <c r="L576">
        <v>0</v>
      </c>
      <c r="M576">
        <v>0</v>
      </c>
      <c r="N576" t="s">
        <v>67</v>
      </c>
      <c r="O576">
        <v>0</v>
      </c>
    </row>
    <row r="577" spans="1:15" x14ac:dyDescent="0.25">
      <c r="A577">
        <v>0</v>
      </c>
      <c r="B577" s="77">
        <v>45653</v>
      </c>
      <c r="C577">
        <v>0</v>
      </c>
      <c r="D577" t="s">
        <v>95</v>
      </c>
      <c r="E577" t="s">
        <v>96</v>
      </c>
      <c r="F577">
        <v>0</v>
      </c>
      <c r="G577">
        <v>0</v>
      </c>
      <c r="H577" t="s">
        <v>94</v>
      </c>
      <c r="I577">
        <v>120</v>
      </c>
      <c r="J577">
        <v>1</v>
      </c>
      <c r="K577" t="s">
        <v>21</v>
      </c>
      <c r="L577">
        <v>0</v>
      </c>
      <c r="M577">
        <v>0</v>
      </c>
      <c r="N577" t="s">
        <v>67</v>
      </c>
      <c r="O577">
        <v>0</v>
      </c>
    </row>
    <row r="578" spans="1:15" x14ac:dyDescent="0.25">
      <c r="A578">
        <v>0</v>
      </c>
      <c r="B578" s="77">
        <v>45653</v>
      </c>
      <c r="C578">
        <v>0</v>
      </c>
      <c r="D578" t="s">
        <v>95</v>
      </c>
      <c r="E578" t="s">
        <v>96</v>
      </c>
      <c r="F578">
        <v>0</v>
      </c>
      <c r="G578">
        <v>0</v>
      </c>
      <c r="H578" t="s">
        <v>94</v>
      </c>
      <c r="I578">
        <v>96</v>
      </c>
      <c r="J578">
        <v>1</v>
      </c>
      <c r="K578" t="s">
        <v>21</v>
      </c>
      <c r="L578">
        <v>0</v>
      </c>
      <c r="M578">
        <v>0</v>
      </c>
      <c r="N578" t="s">
        <v>67</v>
      </c>
      <c r="O578">
        <v>0</v>
      </c>
    </row>
    <row r="579" spans="1:15" x14ac:dyDescent="0.25">
      <c r="A579">
        <v>0</v>
      </c>
      <c r="B579" s="77">
        <v>45653</v>
      </c>
      <c r="C579">
        <v>0</v>
      </c>
      <c r="D579" t="s">
        <v>95</v>
      </c>
      <c r="E579" t="s">
        <v>96</v>
      </c>
      <c r="F579">
        <v>0</v>
      </c>
      <c r="G579">
        <v>0</v>
      </c>
      <c r="H579" t="s">
        <v>94</v>
      </c>
      <c r="I579">
        <v>95</v>
      </c>
      <c r="J579">
        <v>1</v>
      </c>
      <c r="K579" t="s">
        <v>21</v>
      </c>
      <c r="L579">
        <v>0</v>
      </c>
      <c r="M579">
        <v>0</v>
      </c>
      <c r="N579" t="s">
        <v>67</v>
      </c>
      <c r="O579">
        <v>0</v>
      </c>
    </row>
    <row r="580" spans="1:15" x14ac:dyDescent="0.25">
      <c r="A580">
        <v>0</v>
      </c>
      <c r="B580" s="77">
        <v>45653</v>
      </c>
      <c r="C580">
        <v>0</v>
      </c>
      <c r="D580" t="s">
        <v>95</v>
      </c>
      <c r="E580" t="s">
        <v>96</v>
      </c>
      <c r="F580">
        <v>0</v>
      </c>
      <c r="G580">
        <v>0</v>
      </c>
      <c r="H580" t="s">
        <v>94</v>
      </c>
      <c r="I580">
        <v>110</v>
      </c>
      <c r="J580">
        <v>1</v>
      </c>
      <c r="K580" t="s">
        <v>21</v>
      </c>
      <c r="L580">
        <v>0</v>
      </c>
      <c r="M580">
        <v>0</v>
      </c>
      <c r="N580" t="s">
        <v>67</v>
      </c>
      <c r="O580">
        <v>0</v>
      </c>
    </row>
    <row r="581" spans="1:15" x14ac:dyDescent="0.25">
      <c r="A581">
        <v>0</v>
      </c>
      <c r="B581" s="77">
        <v>45653</v>
      </c>
      <c r="C581">
        <v>0</v>
      </c>
      <c r="D581" t="s">
        <v>95</v>
      </c>
      <c r="E581" t="s">
        <v>96</v>
      </c>
      <c r="F581">
        <v>0</v>
      </c>
      <c r="G581">
        <v>0</v>
      </c>
      <c r="H581" t="s">
        <v>94</v>
      </c>
      <c r="I581">
        <v>109</v>
      </c>
      <c r="J581">
        <v>2</v>
      </c>
      <c r="K581" t="s">
        <v>21</v>
      </c>
      <c r="L581">
        <v>0</v>
      </c>
      <c r="M581">
        <v>0</v>
      </c>
      <c r="N581" t="s">
        <v>67</v>
      </c>
      <c r="O581">
        <v>0</v>
      </c>
    </row>
    <row r="582" spans="1:15" x14ac:dyDescent="0.25">
      <c r="A582">
        <v>0</v>
      </c>
      <c r="B582" s="77">
        <v>45653</v>
      </c>
      <c r="C582">
        <v>0</v>
      </c>
      <c r="D582" t="s">
        <v>95</v>
      </c>
      <c r="E582" t="s">
        <v>96</v>
      </c>
      <c r="F582">
        <v>0</v>
      </c>
      <c r="G582">
        <v>0</v>
      </c>
      <c r="H582" t="s">
        <v>94</v>
      </c>
      <c r="I582">
        <v>95</v>
      </c>
      <c r="J582">
        <v>1</v>
      </c>
      <c r="K582" t="s">
        <v>21</v>
      </c>
      <c r="L582">
        <v>0</v>
      </c>
      <c r="M582">
        <v>0</v>
      </c>
      <c r="N582" t="s">
        <v>67</v>
      </c>
      <c r="O582">
        <v>0</v>
      </c>
    </row>
    <row r="583" spans="1:15" x14ac:dyDescent="0.25">
      <c r="A583">
        <v>0</v>
      </c>
      <c r="B583" s="77">
        <v>45653</v>
      </c>
      <c r="C583">
        <v>0</v>
      </c>
      <c r="D583" t="s">
        <v>95</v>
      </c>
      <c r="E583" t="s">
        <v>96</v>
      </c>
      <c r="F583">
        <v>0</v>
      </c>
      <c r="G583">
        <v>0</v>
      </c>
      <c r="H583" t="s">
        <v>94</v>
      </c>
      <c r="I583">
        <v>119</v>
      </c>
      <c r="J583">
        <v>1</v>
      </c>
      <c r="K583" t="s">
        <v>21</v>
      </c>
      <c r="L583">
        <v>0</v>
      </c>
      <c r="M583">
        <v>0</v>
      </c>
      <c r="N583" t="s">
        <v>67</v>
      </c>
      <c r="O583">
        <v>0</v>
      </c>
    </row>
    <row r="584" spans="1:15" x14ac:dyDescent="0.25">
      <c r="A584">
        <v>0</v>
      </c>
      <c r="B584" s="77">
        <v>45653</v>
      </c>
      <c r="C584">
        <v>0</v>
      </c>
      <c r="D584" t="s">
        <v>95</v>
      </c>
      <c r="E584" t="s">
        <v>96</v>
      </c>
      <c r="F584">
        <v>0</v>
      </c>
      <c r="G584">
        <v>0</v>
      </c>
      <c r="H584" t="s">
        <v>94</v>
      </c>
      <c r="I584">
        <v>105</v>
      </c>
      <c r="J584">
        <v>1</v>
      </c>
      <c r="K584" t="s">
        <v>21</v>
      </c>
      <c r="L584">
        <v>0</v>
      </c>
      <c r="M584">
        <v>0</v>
      </c>
      <c r="N584" t="s">
        <v>67</v>
      </c>
      <c r="O584">
        <v>0</v>
      </c>
    </row>
    <row r="585" spans="1:15" x14ac:dyDescent="0.25">
      <c r="A585">
        <v>0</v>
      </c>
      <c r="B585" s="77">
        <v>45653</v>
      </c>
      <c r="C585">
        <v>0</v>
      </c>
      <c r="D585" t="s">
        <v>95</v>
      </c>
      <c r="E585" t="s">
        <v>96</v>
      </c>
      <c r="F585">
        <v>0</v>
      </c>
      <c r="G585">
        <v>0</v>
      </c>
      <c r="H585" t="s">
        <v>94</v>
      </c>
      <c r="I585">
        <v>101</v>
      </c>
      <c r="J585">
        <v>1</v>
      </c>
      <c r="K585" t="s">
        <v>21</v>
      </c>
      <c r="L585">
        <v>0</v>
      </c>
      <c r="M585">
        <v>0</v>
      </c>
      <c r="N585" t="s">
        <v>67</v>
      </c>
      <c r="O585">
        <v>0</v>
      </c>
    </row>
    <row r="586" spans="1:15" x14ac:dyDescent="0.25">
      <c r="A586">
        <v>0</v>
      </c>
      <c r="B586" s="77">
        <v>45653</v>
      </c>
      <c r="C586">
        <v>0</v>
      </c>
      <c r="D586" t="s">
        <v>95</v>
      </c>
      <c r="E586" t="s">
        <v>96</v>
      </c>
      <c r="F586">
        <v>0</v>
      </c>
      <c r="G586">
        <v>0</v>
      </c>
      <c r="H586" t="s">
        <v>94</v>
      </c>
      <c r="I586">
        <v>102</v>
      </c>
      <c r="J586">
        <v>1</v>
      </c>
      <c r="K586" t="s">
        <v>21</v>
      </c>
      <c r="L586">
        <v>0</v>
      </c>
      <c r="M586">
        <v>0</v>
      </c>
      <c r="N586" t="s">
        <v>67</v>
      </c>
      <c r="O586">
        <v>0</v>
      </c>
    </row>
    <row r="587" spans="1:15" x14ac:dyDescent="0.25">
      <c r="A587">
        <v>0</v>
      </c>
      <c r="B587" s="77">
        <v>45653</v>
      </c>
      <c r="C587">
        <v>0</v>
      </c>
      <c r="D587" t="s">
        <v>95</v>
      </c>
      <c r="E587" t="s">
        <v>107</v>
      </c>
      <c r="F587">
        <v>0</v>
      </c>
      <c r="G587">
        <v>0</v>
      </c>
      <c r="H587" t="s">
        <v>94</v>
      </c>
      <c r="I587">
        <v>92</v>
      </c>
      <c r="J587">
        <v>1</v>
      </c>
      <c r="K587" t="s">
        <v>21</v>
      </c>
      <c r="L587">
        <v>0</v>
      </c>
      <c r="M587">
        <v>0</v>
      </c>
      <c r="N587" t="s">
        <v>67</v>
      </c>
      <c r="O587">
        <v>0</v>
      </c>
    </row>
    <row r="588" spans="1:15" x14ac:dyDescent="0.25">
      <c r="A588">
        <v>0</v>
      </c>
      <c r="B588" s="77">
        <v>45653</v>
      </c>
      <c r="C588">
        <v>0</v>
      </c>
      <c r="D588" t="s">
        <v>95</v>
      </c>
      <c r="E588" t="s">
        <v>107</v>
      </c>
      <c r="F588">
        <v>0</v>
      </c>
      <c r="G588">
        <v>0</v>
      </c>
      <c r="H588" t="s">
        <v>94</v>
      </c>
      <c r="I588">
        <v>102</v>
      </c>
      <c r="J588">
        <v>1</v>
      </c>
      <c r="K588" t="s">
        <v>21</v>
      </c>
      <c r="L588">
        <v>0</v>
      </c>
      <c r="M588">
        <v>0</v>
      </c>
      <c r="N588" t="s">
        <v>67</v>
      </c>
      <c r="O588">
        <v>0</v>
      </c>
    </row>
    <row r="589" spans="1:15" x14ac:dyDescent="0.25">
      <c r="A589">
        <v>0</v>
      </c>
      <c r="B589" s="77">
        <v>45653</v>
      </c>
      <c r="C589">
        <v>0</v>
      </c>
      <c r="D589" t="s">
        <v>95</v>
      </c>
      <c r="E589" t="s">
        <v>107</v>
      </c>
      <c r="F589">
        <v>0</v>
      </c>
      <c r="G589">
        <v>0</v>
      </c>
      <c r="H589" t="s">
        <v>94</v>
      </c>
      <c r="I589">
        <v>115</v>
      </c>
      <c r="J589">
        <v>1</v>
      </c>
      <c r="K589" t="s">
        <v>21</v>
      </c>
      <c r="L589">
        <v>0</v>
      </c>
      <c r="M589">
        <v>0</v>
      </c>
      <c r="N589" t="s">
        <v>67</v>
      </c>
      <c r="O589">
        <v>0</v>
      </c>
    </row>
    <row r="590" spans="1:15" x14ac:dyDescent="0.25">
      <c r="A590">
        <v>0</v>
      </c>
      <c r="B590" s="77">
        <v>45653</v>
      </c>
      <c r="C590">
        <v>0</v>
      </c>
      <c r="D590" t="s">
        <v>95</v>
      </c>
      <c r="E590" t="s">
        <v>107</v>
      </c>
      <c r="F590">
        <v>0</v>
      </c>
      <c r="G590">
        <v>0</v>
      </c>
      <c r="H590" t="s">
        <v>94</v>
      </c>
      <c r="I590">
        <v>110</v>
      </c>
      <c r="J590">
        <v>1</v>
      </c>
      <c r="K590" t="s">
        <v>21</v>
      </c>
      <c r="L590">
        <v>0</v>
      </c>
      <c r="M590">
        <v>0</v>
      </c>
      <c r="N590" t="s">
        <v>67</v>
      </c>
      <c r="O590">
        <v>0</v>
      </c>
    </row>
    <row r="591" spans="1:15" x14ac:dyDescent="0.25">
      <c r="A591">
        <v>0</v>
      </c>
      <c r="B591" s="77">
        <v>45653</v>
      </c>
      <c r="C591">
        <v>0</v>
      </c>
      <c r="D591" t="s">
        <v>95</v>
      </c>
      <c r="E591" t="s">
        <v>107</v>
      </c>
      <c r="F591">
        <v>0</v>
      </c>
      <c r="G591">
        <v>0</v>
      </c>
      <c r="H591" t="s">
        <v>94</v>
      </c>
      <c r="I591">
        <v>119</v>
      </c>
      <c r="J591">
        <v>1</v>
      </c>
      <c r="K591" t="s">
        <v>21</v>
      </c>
      <c r="L591">
        <v>0</v>
      </c>
      <c r="M591">
        <v>0</v>
      </c>
      <c r="N591" t="s">
        <v>67</v>
      </c>
      <c r="O591">
        <v>0</v>
      </c>
    </row>
    <row r="592" spans="1:15" x14ac:dyDescent="0.25">
      <c r="A592">
        <v>0</v>
      </c>
      <c r="B592" s="77">
        <v>45653</v>
      </c>
      <c r="C592">
        <v>0</v>
      </c>
      <c r="D592" t="s">
        <v>95</v>
      </c>
      <c r="E592" t="s">
        <v>107</v>
      </c>
      <c r="F592">
        <v>0</v>
      </c>
      <c r="G592">
        <v>0</v>
      </c>
      <c r="H592" t="s">
        <v>94</v>
      </c>
      <c r="I592">
        <v>107</v>
      </c>
      <c r="J592">
        <v>1</v>
      </c>
      <c r="K592" t="s">
        <v>21</v>
      </c>
      <c r="L592">
        <v>0</v>
      </c>
      <c r="M592">
        <v>0</v>
      </c>
      <c r="N592" t="s">
        <v>67</v>
      </c>
      <c r="O592">
        <v>0</v>
      </c>
    </row>
    <row r="593" spans="1:15" x14ac:dyDescent="0.25">
      <c r="A593">
        <v>0</v>
      </c>
      <c r="B593" s="77">
        <v>45653</v>
      </c>
      <c r="C593">
        <v>0</v>
      </c>
      <c r="D593" t="s">
        <v>95</v>
      </c>
      <c r="E593" t="s">
        <v>107</v>
      </c>
      <c r="F593">
        <v>0</v>
      </c>
      <c r="G593">
        <v>0</v>
      </c>
      <c r="H593" t="s">
        <v>94</v>
      </c>
      <c r="I593">
        <v>92</v>
      </c>
      <c r="J593">
        <v>1</v>
      </c>
      <c r="K593" t="s">
        <v>21</v>
      </c>
      <c r="L593">
        <v>0</v>
      </c>
      <c r="M593">
        <v>0</v>
      </c>
      <c r="N593" t="s">
        <v>67</v>
      </c>
      <c r="O593">
        <v>0</v>
      </c>
    </row>
    <row r="594" spans="1:15" x14ac:dyDescent="0.25">
      <c r="A594">
        <v>0</v>
      </c>
      <c r="B594" s="77">
        <v>45653</v>
      </c>
      <c r="C594">
        <v>0</v>
      </c>
      <c r="D594" t="s">
        <v>95</v>
      </c>
      <c r="E594" t="s">
        <v>107</v>
      </c>
      <c r="F594">
        <v>0</v>
      </c>
      <c r="G594">
        <v>0</v>
      </c>
      <c r="H594" t="s">
        <v>94</v>
      </c>
      <c r="I594">
        <v>112</v>
      </c>
      <c r="J594">
        <v>1</v>
      </c>
      <c r="K594" t="s">
        <v>21</v>
      </c>
      <c r="L594">
        <v>0</v>
      </c>
      <c r="M594">
        <v>0</v>
      </c>
      <c r="N594" t="s">
        <v>67</v>
      </c>
      <c r="O594">
        <v>0</v>
      </c>
    </row>
    <row r="595" spans="1:15" x14ac:dyDescent="0.25">
      <c r="A595">
        <v>0</v>
      </c>
      <c r="B595" s="77">
        <v>45653</v>
      </c>
      <c r="C595">
        <v>0</v>
      </c>
      <c r="D595" t="s">
        <v>95</v>
      </c>
      <c r="E595" t="s">
        <v>107</v>
      </c>
      <c r="F595">
        <v>0</v>
      </c>
      <c r="G595">
        <v>0</v>
      </c>
      <c r="H595" t="s">
        <v>94</v>
      </c>
      <c r="I595">
        <v>115</v>
      </c>
      <c r="J595">
        <v>1</v>
      </c>
      <c r="K595" t="s">
        <v>21</v>
      </c>
      <c r="L595">
        <v>0</v>
      </c>
      <c r="M595">
        <v>0</v>
      </c>
      <c r="N595" t="s">
        <v>67</v>
      </c>
      <c r="O595">
        <v>0</v>
      </c>
    </row>
    <row r="596" spans="1:15" x14ac:dyDescent="0.25">
      <c r="A596">
        <v>0</v>
      </c>
      <c r="B596" s="77">
        <v>45653</v>
      </c>
      <c r="C596">
        <v>0</v>
      </c>
      <c r="D596" t="s">
        <v>95</v>
      </c>
      <c r="E596" t="s">
        <v>107</v>
      </c>
      <c r="F596">
        <v>0</v>
      </c>
      <c r="G596">
        <v>0</v>
      </c>
      <c r="H596" t="s">
        <v>94</v>
      </c>
      <c r="I596">
        <v>95</v>
      </c>
      <c r="J596">
        <v>1</v>
      </c>
      <c r="K596" t="s">
        <v>21</v>
      </c>
      <c r="L596">
        <v>0</v>
      </c>
      <c r="M596">
        <v>0</v>
      </c>
      <c r="N596" t="s">
        <v>67</v>
      </c>
      <c r="O596">
        <v>0</v>
      </c>
    </row>
    <row r="597" spans="1:15" x14ac:dyDescent="0.25">
      <c r="A597">
        <v>0</v>
      </c>
      <c r="B597" s="77">
        <v>45653</v>
      </c>
      <c r="C597">
        <v>0</v>
      </c>
      <c r="D597" t="s">
        <v>95</v>
      </c>
      <c r="E597" t="s">
        <v>116</v>
      </c>
      <c r="F597">
        <v>0</v>
      </c>
      <c r="G597">
        <v>0</v>
      </c>
      <c r="H597" t="s">
        <v>94</v>
      </c>
      <c r="I597">
        <v>110</v>
      </c>
      <c r="J597">
        <v>1</v>
      </c>
      <c r="K597" t="s">
        <v>21</v>
      </c>
      <c r="L597">
        <v>0</v>
      </c>
      <c r="M597">
        <v>0</v>
      </c>
      <c r="N597" t="s">
        <v>67</v>
      </c>
      <c r="O597">
        <v>0</v>
      </c>
    </row>
    <row r="598" spans="1:15" x14ac:dyDescent="0.25">
      <c r="A598">
        <v>0</v>
      </c>
      <c r="B598" s="77">
        <v>45660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120</v>
      </c>
      <c r="J598">
        <v>1</v>
      </c>
      <c r="K598" t="s">
        <v>21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0</v>
      </c>
      <c r="B599" s="77">
        <v>45653</v>
      </c>
      <c r="C599">
        <v>0</v>
      </c>
      <c r="D599" t="s">
        <v>95</v>
      </c>
      <c r="E599" t="s">
        <v>116</v>
      </c>
      <c r="F599">
        <v>0</v>
      </c>
      <c r="G599">
        <v>0</v>
      </c>
      <c r="H599" t="s">
        <v>94</v>
      </c>
      <c r="I599">
        <v>103</v>
      </c>
      <c r="J599">
        <v>1</v>
      </c>
      <c r="K599" t="s">
        <v>21</v>
      </c>
      <c r="L599">
        <v>0</v>
      </c>
      <c r="M599">
        <v>0</v>
      </c>
      <c r="N599" t="s">
        <v>67</v>
      </c>
      <c r="O599">
        <v>0</v>
      </c>
    </row>
    <row r="600" spans="1:15" x14ac:dyDescent="0.25">
      <c r="A600">
        <v>0</v>
      </c>
      <c r="B600" s="77">
        <v>45653</v>
      </c>
      <c r="C600">
        <v>0</v>
      </c>
      <c r="D600" t="s">
        <v>95</v>
      </c>
      <c r="E600" t="s">
        <v>116</v>
      </c>
      <c r="F600">
        <v>0</v>
      </c>
      <c r="G600">
        <v>0</v>
      </c>
      <c r="H600" t="s">
        <v>94</v>
      </c>
      <c r="I600">
        <v>110</v>
      </c>
      <c r="J600">
        <v>1</v>
      </c>
      <c r="K600" t="s">
        <v>21</v>
      </c>
      <c r="L600">
        <v>0</v>
      </c>
      <c r="M600">
        <v>0</v>
      </c>
      <c r="N600" t="s">
        <v>67</v>
      </c>
      <c r="O600">
        <v>0</v>
      </c>
    </row>
    <row r="601" spans="1:15" x14ac:dyDescent="0.25">
      <c r="A601">
        <v>0</v>
      </c>
      <c r="B601" s="77">
        <v>45653</v>
      </c>
      <c r="C601">
        <v>0</v>
      </c>
      <c r="D601" t="s">
        <v>95</v>
      </c>
      <c r="E601" t="s">
        <v>116</v>
      </c>
      <c r="F601">
        <v>0</v>
      </c>
      <c r="G601">
        <v>0</v>
      </c>
      <c r="H601" t="s">
        <v>94</v>
      </c>
      <c r="I601">
        <v>94</v>
      </c>
      <c r="J601">
        <v>1</v>
      </c>
      <c r="K601" t="s">
        <v>21</v>
      </c>
      <c r="L601">
        <v>0</v>
      </c>
      <c r="M601">
        <v>0</v>
      </c>
      <c r="N601" t="s">
        <v>67</v>
      </c>
      <c r="O601">
        <v>0</v>
      </c>
    </row>
    <row r="602" spans="1:15" x14ac:dyDescent="0.25">
      <c r="A602">
        <v>0</v>
      </c>
      <c r="B602" s="77">
        <v>45653</v>
      </c>
      <c r="C602">
        <v>0</v>
      </c>
      <c r="D602" t="s">
        <v>95</v>
      </c>
      <c r="E602" t="s">
        <v>116</v>
      </c>
      <c r="F602">
        <v>0</v>
      </c>
      <c r="G602">
        <v>0</v>
      </c>
      <c r="H602" t="s">
        <v>94</v>
      </c>
      <c r="I602">
        <v>101</v>
      </c>
      <c r="J602">
        <v>1</v>
      </c>
      <c r="K602" t="s">
        <v>21</v>
      </c>
      <c r="L602">
        <v>0</v>
      </c>
      <c r="M602">
        <v>0</v>
      </c>
      <c r="N602" t="s">
        <v>67</v>
      </c>
      <c r="O602">
        <v>0</v>
      </c>
    </row>
    <row r="603" spans="1:15" x14ac:dyDescent="0.25">
      <c r="A603">
        <v>0</v>
      </c>
      <c r="B603" s="77">
        <v>45653</v>
      </c>
      <c r="C603">
        <v>0</v>
      </c>
      <c r="D603" t="s">
        <v>95</v>
      </c>
      <c r="E603" t="s">
        <v>116</v>
      </c>
      <c r="F603">
        <v>0</v>
      </c>
      <c r="G603">
        <v>0</v>
      </c>
      <c r="H603" t="s">
        <v>94</v>
      </c>
      <c r="I603">
        <v>112</v>
      </c>
      <c r="J603">
        <v>1</v>
      </c>
      <c r="K603" t="s">
        <v>21</v>
      </c>
      <c r="L603">
        <v>0</v>
      </c>
      <c r="M603">
        <v>0</v>
      </c>
      <c r="N603" t="s">
        <v>67</v>
      </c>
      <c r="O603">
        <v>0</v>
      </c>
    </row>
    <row r="604" spans="1:15" x14ac:dyDescent="0.25">
      <c r="A604">
        <v>0</v>
      </c>
      <c r="B604" s="77">
        <v>45660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117</v>
      </c>
      <c r="J604">
        <v>1</v>
      </c>
      <c r="K604" t="s">
        <v>21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45660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116</v>
      </c>
      <c r="J605">
        <v>1</v>
      </c>
      <c r="K605" t="s">
        <v>21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45660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123</v>
      </c>
      <c r="J606">
        <v>1</v>
      </c>
      <c r="K606" t="s">
        <v>21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0</v>
      </c>
      <c r="B607" s="77">
        <v>45653</v>
      </c>
      <c r="C607">
        <v>0</v>
      </c>
      <c r="D607" t="s">
        <v>95</v>
      </c>
      <c r="E607" t="s">
        <v>116</v>
      </c>
      <c r="F607">
        <v>0</v>
      </c>
      <c r="G607">
        <v>0</v>
      </c>
      <c r="H607" t="s">
        <v>94</v>
      </c>
      <c r="I607">
        <v>111</v>
      </c>
      <c r="J607">
        <v>2</v>
      </c>
      <c r="K607" t="s">
        <v>21</v>
      </c>
      <c r="L607">
        <v>0</v>
      </c>
      <c r="M607">
        <v>0</v>
      </c>
      <c r="N607" t="s">
        <v>67</v>
      </c>
      <c r="O607">
        <v>0</v>
      </c>
    </row>
    <row r="608" spans="1:15" x14ac:dyDescent="0.25">
      <c r="A608">
        <v>0</v>
      </c>
      <c r="B608" s="77">
        <v>45660</v>
      </c>
      <c r="C608">
        <v>0</v>
      </c>
      <c r="D608" t="s">
        <v>95</v>
      </c>
      <c r="E608" t="s">
        <v>116</v>
      </c>
      <c r="F608">
        <v>0</v>
      </c>
      <c r="G608">
        <v>0</v>
      </c>
      <c r="H608" t="s">
        <v>94</v>
      </c>
      <c r="I608">
        <v>105</v>
      </c>
      <c r="J608">
        <v>1</v>
      </c>
      <c r="K608" t="s">
        <v>21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45660</v>
      </c>
      <c r="C609">
        <v>0</v>
      </c>
      <c r="D609" t="s">
        <v>95</v>
      </c>
      <c r="E609" t="s">
        <v>116</v>
      </c>
      <c r="F609">
        <v>0</v>
      </c>
      <c r="G609">
        <v>0</v>
      </c>
      <c r="H609" t="s">
        <v>94</v>
      </c>
      <c r="I609">
        <v>107</v>
      </c>
      <c r="J609">
        <v>1</v>
      </c>
      <c r="K609" t="s">
        <v>21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45660</v>
      </c>
      <c r="C610">
        <v>0</v>
      </c>
      <c r="D610" t="s">
        <v>95</v>
      </c>
      <c r="E610" t="s">
        <v>116</v>
      </c>
      <c r="F610">
        <v>0</v>
      </c>
      <c r="G610">
        <v>0</v>
      </c>
      <c r="H610" t="s">
        <v>94</v>
      </c>
      <c r="I610">
        <v>116</v>
      </c>
      <c r="J610">
        <v>1</v>
      </c>
      <c r="K610" t="s">
        <v>21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45660</v>
      </c>
      <c r="C611">
        <v>0</v>
      </c>
      <c r="D611" t="s">
        <v>95</v>
      </c>
      <c r="E611" t="s">
        <v>116</v>
      </c>
      <c r="F611">
        <v>0</v>
      </c>
      <c r="G611">
        <v>0</v>
      </c>
      <c r="H611" t="s">
        <v>94</v>
      </c>
      <c r="I611">
        <v>115</v>
      </c>
      <c r="J611">
        <v>1</v>
      </c>
      <c r="K611" t="s">
        <v>21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0</v>
      </c>
      <c r="B612" s="77">
        <v>45656</v>
      </c>
      <c r="C612">
        <v>723923</v>
      </c>
      <c r="D612" t="s">
        <v>12</v>
      </c>
      <c r="E612" t="s">
        <v>146</v>
      </c>
      <c r="F612" t="s">
        <v>13</v>
      </c>
      <c r="G612" t="s">
        <v>14</v>
      </c>
      <c r="H612" t="s">
        <v>14</v>
      </c>
      <c r="I612">
        <v>91</v>
      </c>
      <c r="J612">
        <v>1</v>
      </c>
      <c r="K612" t="s">
        <v>21</v>
      </c>
      <c r="L612">
        <v>0</v>
      </c>
      <c r="M612">
        <v>0</v>
      </c>
      <c r="N612" t="s">
        <v>67</v>
      </c>
      <c r="O612">
        <v>0</v>
      </c>
    </row>
    <row r="613" spans="1:15" x14ac:dyDescent="0.25">
      <c r="A613">
        <v>0</v>
      </c>
      <c r="B613" s="77">
        <v>45657</v>
      </c>
      <c r="C613">
        <v>723981</v>
      </c>
      <c r="D613" t="s">
        <v>12</v>
      </c>
      <c r="E613" t="s">
        <v>147</v>
      </c>
      <c r="F613" t="s">
        <v>13</v>
      </c>
      <c r="G613" t="s">
        <v>113</v>
      </c>
      <c r="H613" t="s">
        <v>36</v>
      </c>
      <c r="I613">
        <v>112</v>
      </c>
      <c r="J613">
        <v>1</v>
      </c>
      <c r="K613" t="s">
        <v>21</v>
      </c>
      <c r="L613">
        <v>0</v>
      </c>
      <c r="M613">
        <v>0</v>
      </c>
      <c r="N613" t="s">
        <v>67</v>
      </c>
      <c r="O613">
        <v>0</v>
      </c>
    </row>
    <row r="614" spans="1:15" x14ac:dyDescent="0.25">
      <c r="A614">
        <v>0</v>
      </c>
      <c r="B614" s="77">
        <v>45659</v>
      </c>
      <c r="C614">
        <v>0</v>
      </c>
      <c r="D614" t="s">
        <v>95</v>
      </c>
      <c r="E614" t="s">
        <v>116</v>
      </c>
      <c r="F614">
        <v>0</v>
      </c>
      <c r="G614">
        <v>0</v>
      </c>
      <c r="H614" t="s">
        <v>94</v>
      </c>
      <c r="I614">
        <v>108</v>
      </c>
      <c r="J614">
        <v>1</v>
      </c>
      <c r="K614" t="s">
        <v>21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0</v>
      </c>
      <c r="D615" t="s">
        <v>95</v>
      </c>
      <c r="E615" t="s">
        <v>116</v>
      </c>
      <c r="F615">
        <v>0</v>
      </c>
      <c r="G615">
        <v>0</v>
      </c>
      <c r="H615" t="s">
        <v>94</v>
      </c>
      <c r="I615">
        <v>104</v>
      </c>
      <c r="J615">
        <v>1</v>
      </c>
      <c r="K615" t="s">
        <v>21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0</v>
      </c>
      <c r="B616" s="77">
        <v>45659</v>
      </c>
      <c r="C616">
        <v>724043</v>
      </c>
      <c r="D616" t="s">
        <v>12</v>
      </c>
      <c r="E616" t="s">
        <v>149</v>
      </c>
      <c r="F616" t="s">
        <v>13</v>
      </c>
      <c r="G616" t="s">
        <v>14</v>
      </c>
      <c r="H616" t="s">
        <v>14</v>
      </c>
      <c r="I616">
        <v>115</v>
      </c>
      <c r="J616">
        <v>1</v>
      </c>
      <c r="K616" t="s">
        <v>21</v>
      </c>
      <c r="L616">
        <v>0</v>
      </c>
      <c r="M616">
        <v>0</v>
      </c>
      <c r="N616" t="s">
        <v>67</v>
      </c>
      <c r="O616">
        <v>0</v>
      </c>
    </row>
    <row r="617" spans="1:15" x14ac:dyDescent="0.25">
      <c r="A617">
        <v>0</v>
      </c>
      <c r="B617" s="77">
        <v>45659</v>
      </c>
      <c r="C617">
        <v>724057</v>
      </c>
      <c r="D617" t="s">
        <v>12</v>
      </c>
      <c r="E617" t="s">
        <v>150</v>
      </c>
      <c r="F617" t="s">
        <v>13</v>
      </c>
      <c r="G617" t="s">
        <v>14</v>
      </c>
      <c r="H617" t="s">
        <v>14</v>
      </c>
      <c r="I617">
        <v>94</v>
      </c>
      <c r="J617">
        <v>1</v>
      </c>
      <c r="K617" t="s">
        <v>21</v>
      </c>
      <c r="L617">
        <v>0</v>
      </c>
      <c r="M617">
        <v>0</v>
      </c>
      <c r="N617" t="s">
        <v>67</v>
      </c>
      <c r="O617">
        <v>0</v>
      </c>
    </row>
    <row r="618" spans="1:15" x14ac:dyDescent="0.25">
      <c r="A618">
        <v>0</v>
      </c>
      <c r="B618" s="77">
        <v>45659</v>
      </c>
      <c r="C618">
        <v>0</v>
      </c>
      <c r="D618" t="s">
        <v>95</v>
      </c>
      <c r="E618" t="s">
        <v>116</v>
      </c>
      <c r="F618">
        <v>0</v>
      </c>
      <c r="G618">
        <v>0</v>
      </c>
      <c r="H618" t="s">
        <v>94</v>
      </c>
      <c r="I618">
        <v>98</v>
      </c>
      <c r="J618">
        <v>1</v>
      </c>
      <c r="K618" t="s">
        <v>21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45659</v>
      </c>
      <c r="C619">
        <v>0</v>
      </c>
      <c r="D619" t="s">
        <v>95</v>
      </c>
      <c r="E619" t="s">
        <v>116</v>
      </c>
      <c r="F619">
        <v>0</v>
      </c>
      <c r="G619">
        <v>0</v>
      </c>
      <c r="H619" t="s">
        <v>94</v>
      </c>
      <c r="I619">
        <v>90</v>
      </c>
      <c r="J619">
        <v>1</v>
      </c>
      <c r="K619" t="s">
        <v>21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0</v>
      </c>
      <c r="B620" s="77">
        <v>45660</v>
      </c>
      <c r="C620">
        <v>724097</v>
      </c>
      <c r="D620" t="s">
        <v>12</v>
      </c>
      <c r="E620" t="s">
        <v>151</v>
      </c>
      <c r="F620" t="s">
        <v>68</v>
      </c>
      <c r="G620" t="s">
        <v>69</v>
      </c>
      <c r="H620" t="s">
        <v>36</v>
      </c>
      <c r="I620">
        <v>100</v>
      </c>
      <c r="J620">
        <v>1</v>
      </c>
      <c r="K620" t="s">
        <v>21</v>
      </c>
      <c r="L620">
        <v>0</v>
      </c>
      <c r="M620">
        <v>0</v>
      </c>
      <c r="N620" t="s">
        <v>67</v>
      </c>
      <c r="O620">
        <v>0</v>
      </c>
    </row>
    <row r="621" spans="1:15" x14ac:dyDescent="0.25">
      <c r="A621">
        <v>0</v>
      </c>
      <c r="B621" s="77">
        <v>45659</v>
      </c>
      <c r="C621">
        <v>0</v>
      </c>
      <c r="D621" t="s">
        <v>95</v>
      </c>
      <c r="E621" t="s">
        <v>116</v>
      </c>
      <c r="F621">
        <v>0</v>
      </c>
      <c r="G621">
        <v>0</v>
      </c>
      <c r="H621" t="s">
        <v>94</v>
      </c>
      <c r="I621">
        <v>121</v>
      </c>
      <c r="J621">
        <v>1</v>
      </c>
      <c r="K621" t="s">
        <v>21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45659</v>
      </c>
      <c r="C622">
        <v>0</v>
      </c>
      <c r="D622" t="s">
        <v>95</v>
      </c>
      <c r="E622" t="s">
        <v>96</v>
      </c>
      <c r="F622">
        <v>0</v>
      </c>
      <c r="G622">
        <v>0</v>
      </c>
      <c r="H622" t="s">
        <v>94</v>
      </c>
      <c r="I622">
        <v>114</v>
      </c>
      <c r="J622">
        <v>1</v>
      </c>
      <c r="K622" t="s">
        <v>21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45659</v>
      </c>
      <c r="C623">
        <v>0</v>
      </c>
      <c r="D623" t="s">
        <v>95</v>
      </c>
      <c r="E623" t="s">
        <v>107</v>
      </c>
      <c r="F623">
        <v>0</v>
      </c>
      <c r="G623">
        <v>0</v>
      </c>
      <c r="H623" t="s">
        <v>94</v>
      </c>
      <c r="I623">
        <v>99</v>
      </c>
      <c r="J623">
        <v>1</v>
      </c>
      <c r="K623" t="s">
        <v>21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0</v>
      </c>
      <c r="B624" s="77">
        <v>45660</v>
      </c>
      <c r="C624">
        <v>724108</v>
      </c>
      <c r="D624" t="s">
        <v>12</v>
      </c>
      <c r="E624" t="s">
        <v>152</v>
      </c>
      <c r="F624" t="s">
        <v>68</v>
      </c>
      <c r="G624" t="s">
        <v>69</v>
      </c>
      <c r="H624" t="s">
        <v>36</v>
      </c>
      <c r="I624">
        <v>111</v>
      </c>
      <c r="J624">
        <v>1</v>
      </c>
      <c r="K624" t="s">
        <v>21</v>
      </c>
      <c r="L624">
        <v>0</v>
      </c>
      <c r="M624">
        <v>0</v>
      </c>
      <c r="N624" t="s">
        <v>67</v>
      </c>
      <c r="O624">
        <v>0</v>
      </c>
    </row>
    <row r="625" spans="1:15" x14ac:dyDescent="0.25">
      <c r="A625">
        <v>0</v>
      </c>
      <c r="B625" s="77">
        <v>45660</v>
      </c>
      <c r="C625">
        <v>724108</v>
      </c>
      <c r="D625" t="s">
        <v>12</v>
      </c>
      <c r="E625" t="s">
        <v>152</v>
      </c>
      <c r="F625" t="s">
        <v>68</v>
      </c>
      <c r="G625" t="s">
        <v>69</v>
      </c>
      <c r="H625" t="s">
        <v>36</v>
      </c>
      <c r="I625">
        <v>112</v>
      </c>
      <c r="J625">
        <v>1</v>
      </c>
      <c r="K625" t="s">
        <v>21</v>
      </c>
      <c r="L625">
        <v>0</v>
      </c>
      <c r="M625">
        <v>0</v>
      </c>
      <c r="N625" t="s">
        <v>67</v>
      </c>
      <c r="O625">
        <v>0</v>
      </c>
    </row>
    <row r="626" spans="1:15" x14ac:dyDescent="0.25">
      <c r="A626">
        <v>0</v>
      </c>
      <c r="B626" s="77">
        <v>45659</v>
      </c>
      <c r="C626">
        <v>0</v>
      </c>
      <c r="D626" t="s">
        <v>95</v>
      </c>
      <c r="E626" t="s">
        <v>107</v>
      </c>
      <c r="F626">
        <v>0</v>
      </c>
      <c r="G626">
        <v>0</v>
      </c>
      <c r="H626" t="s">
        <v>94</v>
      </c>
      <c r="I626">
        <v>112</v>
      </c>
      <c r="J626">
        <v>1</v>
      </c>
      <c r="K626" t="s">
        <v>21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45656</v>
      </c>
      <c r="C627">
        <v>0</v>
      </c>
      <c r="D627" t="s">
        <v>95</v>
      </c>
      <c r="E627" t="s">
        <v>107</v>
      </c>
      <c r="F627">
        <v>0</v>
      </c>
      <c r="G627">
        <v>0</v>
      </c>
      <c r="H627" t="s">
        <v>94</v>
      </c>
      <c r="I627">
        <v>107</v>
      </c>
      <c r="J627">
        <v>1</v>
      </c>
      <c r="K627" t="s">
        <v>21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45656</v>
      </c>
      <c r="C628">
        <v>0</v>
      </c>
      <c r="D628" t="s">
        <v>95</v>
      </c>
      <c r="E628" t="s">
        <v>116</v>
      </c>
      <c r="F628">
        <v>0</v>
      </c>
      <c r="G628">
        <v>0</v>
      </c>
      <c r="H628" t="s">
        <v>94</v>
      </c>
      <c r="I628">
        <v>99</v>
      </c>
      <c r="J628">
        <v>1</v>
      </c>
      <c r="K628" t="s">
        <v>21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0</v>
      </c>
      <c r="B629" s="77">
        <v>45660</v>
      </c>
      <c r="C629">
        <v>724119</v>
      </c>
      <c r="D629" t="s">
        <v>12</v>
      </c>
      <c r="E629" t="s">
        <v>152</v>
      </c>
      <c r="F629" t="s">
        <v>68</v>
      </c>
      <c r="G629" t="s">
        <v>69</v>
      </c>
      <c r="H629" t="s">
        <v>36</v>
      </c>
      <c r="I629">
        <v>98</v>
      </c>
      <c r="J629">
        <v>1</v>
      </c>
      <c r="K629" t="s">
        <v>21</v>
      </c>
      <c r="L629">
        <v>0</v>
      </c>
      <c r="M629">
        <v>0</v>
      </c>
      <c r="N629" t="s">
        <v>67</v>
      </c>
      <c r="O629">
        <v>0</v>
      </c>
    </row>
    <row r="630" spans="1:15" x14ac:dyDescent="0.25">
      <c r="A630">
        <v>0</v>
      </c>
      <c r="B630" s="77">
        <v>45660</v>
      </c>
      <c r="C630">
        <v>724119</v>
      </c>
      <c r="D630" t="s">
        <v>12</v>
      </c>
      <c r="E630" t="s">
        <v>152</v>
      </c>
      <c r="F630" t="s">
        <v>68</v>
      </c>
      <c r="G630" t="s">
        <v>69</v>
      </c>
      <c r="H630" t="s">
        <v>36</v>
      </c>
      <c r="I630">
        <v>101</v>
      </c>
      <c r="J630">
        <v>1</v>
      </c>
      <c r="K630" t="s">
        <v>21</v>
      </c>
      <c r="L630">
        <v>0</v>
      </c>
      <c r="M630">
        <v>0</v>
      </c>
      <c r="N630" t="s">
        <v>67</v>
      </c>
      <c r="O630">
        <v>0</v>
      </c>
    </row>
    <row r="631" spans="1:15" x14ac:dyDescent="0.25">
      <c r="A631">
        <v>0</v>
      </c>
      <c r="B631" s="77">
        <v>45660</v>
      </c>
      <c r="C631">
        <v>724119</v>
      </c>
      <c r="D631" t="s">
        <v>12</v>
      </c>
      <c r="E631" t="s">
        <v>152</v>
      </c>
      <c r="F631" t="s">
        <v>68</v>
      </c>
      <c r="G631" t="s">
        <v>69</v>
      </c>
      <c r="H631" t="s">
        <v>36</v>
      </c>
      <c r="I631">
        <v>103</v>
      </c>
      <c r="J631">
        <v>1</v>
      </c>
      <c r="K631" t="s">
        <v>21</v>
      </c>
      <c r="L631">
        <v>0</v>
      </c>
      <c r="M631">
        <v>0</v>
      </c>
      <c r="N631" t="s">
        <v>67</v>
      </c>
      <c r="O631">
        <v>0</v>
      </c>
    </row>
    <row r="632" spans="1:15" x14ac:dyDescent="0.25">
      <c r="A632">
        <v>0</v>
      </c>
      <c r="B632" s="77">
        <v>45660</v>
      </c>
      <c r="C632">
        <v>724119</v>
      </c>
      <c r="D632" t="s">
        <v>12</v>
      </c>
      <c r="E632" t="s">
        <v>152</v>
      </c>
      <c r="F632" t="s">
        <v>68</v>
      </c>
      <c r="G632" t="s">
        <v>69</v>
      </c>
      <c r="H632" t="s">
        <v>36</v>
      </c>
      <c r="I632">
        <v>109</v>
      </c>
      <c r="J632">
        <v>1</v>
      </c>
      <c r="K632" t="s">
        <v>21</v>
      </c>
      <c r="L632">
        <v>0</v>
      </c>
      <c r="M632">
        <v>0</v>
      </c>
      <c r="N632" t="s">
        <v>67</v>
      </c>
      <c r="O632">
        <v>0</v>
      </c>
    </row>
    <row r="633" spans="1:15" x14ac:dyDescent="0.25">
      <c r="A633">
        <v>0</v>
      </c>
      <c r="B633" s="77">
        <v>45656</v>
      </c>
      <c r="C633">
        <v>0</v>
      </c>
      <c r="D633" t="s">
        <v>95</v>
      </c>
      <c r="E633" t="s">
        <v>96</v>
      </c>
      <c r="F633">
        <v>0</v>
      </c>
      <c r="G633">
        <v>0</v>
      </c>
      <c r="H633" t="s">
        <v>94</v>
      </c>
      <c r="I633">
        <v>108</v>
      </c>
      <c r="J633">
        <v>1</v>
      </c>
      <c r="K633" t="s">
        <v>21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45656</v>
      </c>
      <c r="C634">
        <v>0</v>
      </c>
      <c r="D634" t="s">
        <v>95</v>
      </c>
      <c r="E634" t="s">
        <v>96</v>
      </c>
      <c r="F634">
        <v>0</v>
      </c>
      <c r="G634">
        <v>0</v>
      </c>
      <c r="H634" t="s">
        <v>94</v>
      </c>
      <c r="I634">
        <v>105</v>
      </c>
      <c r="J634">
        <v>1</v>
      </c>
      <c r="K634" t="s">
        <v>21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45656</v>
      </c>
      <c r="C635">
        <v>0</v>
      </c>
      <c r="D635" t="s">
        <v>95</v>
      </c>
      <c r="E635" t="s">
        <v>96</v>
      </c>
      <c r="F635">
        <v>0</v>
      </c>
      <c r="G635">
        <v>0</v>
      </c>
      <c r="H635" t="s">
        <v>94</v>
      </c>
      <c r="I635">
        <v>110</v>
      </c>
      <c r="J635">
        <v>1</v>
      </c>
      <c r="K635" t="s">
        <v>21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0</v>
      </c>
      <c r="B636" s="77">
        <v>45660</v>
      </c>
      <c r="C636">
        <v>724120</v>
      </c>
      <c r="D636" t="s">
        <v>12</v>
      </c>
      <c r="E636" t="s">
        <v>152</v>
      </c>
      <c r="F636" t="s">
        <v>68</v>
      </c>
      <c r="G636" t="s">
        <v>69</v>
      </c>
      <c r="H636" t="s">
        <v>36</v>
      </c>
      <c r="I636">
        <v>105</v>
      </c>
      <c r="J636">
        <v>1</v>
      </c>
      <c r="K636" t="s">
        <v>21</v>
      </c>
      <c r="L636">
        <v>0</v>
      </c>
      <c r="M636">
        <v>0</v>
      </c>
      <c r="N636" t="s">
        <v>67</v>
      </c>
      <c r="O636">
        <v>0</v>
      </c>
    </row>
    <row r="637" spans="1:15" x14ac:dyDescent="0.25">
      <c r="A637">
        <v>0</v>
      </c>
      <c r="B637" s="77">
        <v>45660</v>
      </c>
      <c r="C637">
        <v>724153</v>
      </c>
      <c r="D637" t="s">
        <v>12</v>
      </c>
      <c r="E637" t="s">
        <v>153</v>
      </c>
      <c r="F637" t="s">
        <v>13</v>
      </c>
      <c r="G637" t="s">
        <v>75</v>
      </c>
      <c r="H637" t="s">
        <v>36</v>
      </c>
      <c r="I637">
        <v>117</v>
      </c>
      <c r="J637">
        <v>2</v>
      </c>
      <c r="K637" t="s">
        <v>21</v>
      </c>
      <c r="L637">
        <v>0</v>
      </c>
      <c r="M637">
        <v>0</v>
      </c>
      <c r="N637" t="s">
        <v>67</v>
      </c>
      <c r="O637">
        <v>0</v>
      </c>
    </row>
    <row r="638" spans="1:15" x14ac:dyDescent="0.25">
      <c r="A638">
        <v>0</v>
      </c>
      <c r="B638" s="77">
        <v>45660</v>
      </c>
      <c r="C638">
        <v>724149</v>
      </c>
      <c r="D638" t="s">
        <v>12</v>
      </c>
      <c r="E638" t="s">
        <v>153</v>
      </c>
      <c r="F638" t="s">
        <v>13</v>
      </c>
      <c r="G638" t="s">
        <v>75</v>
      </c>
      <c r="H638" t="s">
        <v>36</v>
      </c>
      <c r="I638">
        <v>109</v>
      </c>
      <c r="J638">
        <v>1</v>
      </c>
      <c r="K638" t="s">
        <v>21</v>
      </c>
      <c r="L638">
        <v>0</v>
      </c>
      <c r="M638">
        <v>0</v>
      </c>
      <c r="N638" t="s">
        <v>67</v>
      </c>
      <c r="O638">
        <v>0</v>
      </c>
    </row>
    <row r="639" spans="1:15" x14ac:dyDescent="0.25">
      <c r="A639">
        <v>0</v>
      </c>
      <c r="B639" s="77">
        <v>45656</v>
      </c>
      <c r="C639">
        <v>0</v>
      </c>
      <c r="D639" t="s">
        <v>95</v>
      </c>
      <c r="E639" t="s">
        <v>96</v>
      </c>
      <c r="F639">
        <v>0</v>
      </c>
      <c r="G639">
        <v>0</v>
      </c>
      <c r="H639" t="s">
        <v>94</v>
      </c>
      <c r="I639">
        <v>115</v>
      </c>
      <c r="J639">
        <v>1</v>
      </c>
      <c r="K639" t="s">
        <v>21</v>
      </c>
      <c r="L639">
        <v>0</v>
      </c>
      <c r="M639">
        <v>0</v>
      </c>
      <c r="N639" t="s">
        <v>67</v>
      </c>
      <c r="O639">
        <v>0</v>
      </c>
    </row>
    <row r="640" spans="1:15" x14ac:dyDescent="0.25">
      <c r="A640">
        <v>0</v>
      </c>
      <c r="B640" s="77">
        <v>45656</v>
      </c>
      <c r="C640">
        <v>0</v>
      </c>
      <c r="D640" t="s">
        <v>95</v>
      </c>
      <c r="E640" t="s">
        <v>96</v>
      </c>
      <c r="F640">
        <v>0</v>
      </c>
      <c r="G640">
        <v>0</v>
      </c>
      <c r="H640" t="s">
        <v>94</v>
      </c>
      <c r="I640">
        <v>114</v>
      </c>
      <c r="J640">
        <v>1</v>
      </c>
      <c r="K640" t="s">
        <v>21</v>
      </c>
      <c r="L640">
        <v>0</v>
      </c>
      <c r="M640">
        <v>0</v>
      </c>
      <c r="N640" t="s">
        <v>67</v>
      </c>
      <c r="O640">
        <v>0</v>
      </c>
    </row>
    <row r="641" spans="1:15" x14ac:dyDescent="0.25">
      <c r="A641">
        <v>0</v>
      </c>
      <c r="B641" s="77">
        <v>45656</v>
      </c>
      <c r="C641">
        <v>0</v>
      </c>
      <c r="D641" t="s">
        <v>95</v>
      </c>
      <c r="E641" t="s">
        <v>96</v>
      </c>
      <c r="F641">
        <v>0</v>
      </c>
      <c r="G641">
        <v>0</v>
      </c>
      <c r="H641" t="s">
        <v>94</v>
      </c>
      <c r="I641">
        <v>88</v>
      </c>
      <c r="J641">
        <v>1</v>
      </c>
      <c r="K641" t="s">
        <v>21</v>
      </c>
      <c r="L641">
        <v>0</v>
      </c>
      <c r="M641">
        <v>0</v>
      </c>
      <c r="N641" t="s">
        <v>67</v>
      </c>
      <c r="O641">
        <v>0</v>
      </c>
    </row>
    <row r="642" spans="1:15" x14ac:dyDescent="0.25">
      <c r="A642">
        <v>0</v>
      </c>
      <c r="B642" s="77">
        <v>45656</v>
      </c>
      <c r="C642">
        <v>0</v>
      </c>
      <c r="D642" t="s">
        <v>95</v>
      </c>
      <c r="E642" t="s">
        <v>96</v>
      </c>
      <c r="F642">
        <v>0</v>
      </c>
      <c r="G642">
        <v>0</v>
      </c>
      <c r="H642" t="s">
        <v>94</v>
      </c>
      <c r="I642">
        <v>109</v>
      </c>
      <c r="J642">
        <v>1</v>
      </c>
      <c r="K642" t="s">
        <v>21</v>
      </c>
      <c r="L642">
        <v>0</v>
      </c>
      <c r="M642">
        <v>0</v>
      </c>
      <c r="N642" t="s">
        <v>67</v>
      </c>
      <c r="O642">
        <v>0</v>
      </c>
    </row>
    <row r="643" spans="1:15" x14ac:dyDescent="0.25">
      <c r="A643">
        <v>0</v>
      </c>
      <c r="B643" s="77">
        <v>45656</v>
      </c>
      <c r="C643">
        <v>0</v>
      </c>
      <c r="D643" t="s">
        <v>95</v>
      </c>
      <c r="E643" t="s">
        <v>96</v>
      </c>
      <c r="F643">
        <v>0</v>
      </c>
      <c r="G643">
        <v>0</v>
      </c>
      <c r="H643" t="s">
        <v>94</v>
      </c>
      <c r="I643">
        <v>108</v>
      </c>
      <c r="J643">
        <v>2</v>
      </c>
      <c r="K643" t="s">
        <v>21</v>
      </c>
      <c r="L643">
        <v>0</v>
      </c>
      <c r="M643">
        <v>0</v>
      </c>
      <c r="N643" t="s">
        <v>67</v>
      </c>
      <c r="O643">
        <v>0</v>
      </c>
    </row>
    <row r="644" spans="1:15" x14ac:dyDescent="0.25">
      <c r="A644">
        <v>0</v>
      </c>
      <c r="B644" s="77">
        <v>45656</v>
      </c>
      <c r="C644">
        <v>0</v>
      </c>
      <c r="D644" t="s">
        <v>95</v>
      </c>
      <c r="E644" t="s">
        <v>96</v>
      </c>
      <c r="F644">
        <v>0</v>
      </c>
      <c r="G644">
        <v>0</v>
      </c>
      <c r="H644" t="s">
        <v>94</v>
      </c>
      <c r="I644">
        <v>112</v>
      </c>
      <c r="J644">
        <v>1</v>
      </c>
      <c r="K644" t="s">
        <v>21</v>
      </c>
      <c r="L644">
        <v>0</v>
      </c>
      <c r="M644">
        <v>0</v>
      </c>
      <c r="N644" t="s">
        <v>67</v>
      </c>
      <c r="O644">
        <v>0</v>
      </c>
    </row>
    <row r="645" spans="1:15" x14ac:dyDescent="0.25">
      <c r="A645">
        <v>0</v>
      </c>
      <c r="B645" s="77">
        <v>45656</v>
      </c>
      <c r="C645">
        <v>0</v>
      </c>
      <c r="D645" t="s">
        <v>95</v>
      </c>
      <c r="E645" t="s">
        <v>96</v>
      </c>
      <c r="F645">
        <v>0</v>
      </c>
      <c r="G645">
        <v>0</v>
      </c>
      <c r="H645" t="s">
        <v>94</v>
      </c>
      <c r="I645">
        <v>115</v>
      </c>
      <c r="J645">
        <v>1</v>
      </c>
      <c r="K645" t="s">
        <v>21</v>
      </c>
      <c r="L645">
        <v>0</v>
      </c>
      <c r="M645">
        <v>0</v>
      </c>
      <c r="N645" t="s">
        <v>67</v>
      </c>
      <c r="O645">
        <v>0</v>
      </c>
    </row>
    <row r="646" spans="1:15" x14ac:dyDescent="0.25">
      <c r="A646">
        <v>0</v>
      </c>
      <c r="B646" s="77">
        <v>45656</v>
      </c>
      <c r="C646">
        <v>0</v>
      </c>
      <c r="D646" t="s">
        <v>95</v>
      </c>
      <c r="E646" t="s">
        <v>96</v>
      </c>
      <c r="F646">
        <v>0</v>
      </c>
      <c r="G646">
        <v>0</v>
      </c>
      <c r="H646" t="s">
        <v>94</v>
      </c>
      <c r="I646">
        <v>116</v>
      </c>
      <c r="J646">
        <v>1</v>
      </c>
      <c r="K646" t="s">
        <v>21</v>
      </c>
      <c r="L646">
        <v>0</v>
      </c>
      <c r="M646">
        <v>0</v>
      </c>
      <c r="N646" t="s">
        <v>67</v>
      </c>
      <c r="O646">
        <v>0</v>
      </c>
    </row>
    <row r="647" spans="1:15" x14ac:dyDescent="0.25">
      <c r="A647">
        <v>0</v>
      </c>
      <c r="B647" s="77">
        <v>45656</v>
      </c>
      <c r="C647">
        <v>0</v>
      </c>
      <c r="D647" t="s">
        <v>95</v>
      </c>
      <c r="E647" t="s">
        <v>96</v>
      </c>
      <c r="F647">
        <v>0</v>
      </c>
      <c r="G647">
        <v>0</v>
      </c>
      <c r="H647" t="s">
        <v>94</v>
      </c>
      <c r="I647">
        <v>120</v>
      </c>
      <c r="J647">
        <v>1</v>
      </c>
      <c r="K647" t="s">
        <v>21</v>
      </c>
      <c r="L647">
        <v>0</v>
      </c>
      <c r="M647">
        <v>0</v>
      </c>
      <c r="N647" t="s">
        <v>67</v>
      </c>
      <c r="O647">
        <v>0</v>
      </c>
    </row>
    <row r="648" spans="1:15" x14ac:dyDescent="0.25">
      <c r="A648">
        <v>0</v>
      </c>
      <c r="B648" s="77">
        <v>45656</v>
      </c>
      <c r="C648">
        <v>0</v>
      </c>
      <c r="D648" t="s">
        <v>95</v>
      </c>
      <c r="E648" t="s">
        <v>96</v>
      </c>
      <c r="F648">
        <v>0</v>
      </c>
      <c r="G648">
        <v>0</v>
      </c>
      <c r="H648" t="s">
        <v>94</v>
      </c>
      <c r="I648">
        <v>114</v>
      </c>
      <c r="J648">
        <v>1</v>
      </c>
      <c r="K648" t="s">
        <v>21</v>
      </c>
      <c r="L648">
        <v>0</v>
      </c>
      <c r="M648">
        <v>0</v>
      </c>
      <c r="N648" t="s">
        <v>67</v>
      </c>
      <c r="O648">
        <v>0</v>
      </c>
    </row>
    <row r="649" spans="1:15" x14ac:dyDescent="0.25">
      <c r="A649">
        <v>0</v>
      </c>
      <c r="B649" s="77">
        <v>45656</v>
      </c>
      <c r="C649">
        <v>0</v>
      </c>
      <c r="D649" t="s">
        <v>95</v>
      </c>
      <c r="E649" t="s">
        <v>96</v>
      </c>
      <c r="F649">
        <v>0</v>
      </c>
      <c r="G649">
        <v>0</v>
      </c>
      <c r="H649" t="s">
        <v>94</v>
      </c>
      <c r="I649">
        <v>122</v>
      </c>
      <c r="J649">
        <v>1</v>
      </c>
      <c r="K649" t="s">
        <v>21</v>
      </c>
      <c r="L649">
        <v>0</v>
      </c>
      <c r="M649">
        <v>0</v>
      </c>
      <c r="N649" t="s">
        <v>67</v>
      </c>
      <c r="O64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2C1BB-4CB0-41D6-8D9D-924DCD674286}">
  <dimension ref="A1:O1083"/>
  <sheetViews>
    <sheetView workbookViewId="0">
      <selection activeCell="S10" sqref="S10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63</v>
      </c>
      <c r="N1" t="s">
        <v>64</v>
      </c>
      <c r="O1" t="s">
        <v>255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303</v>
      </c>
      <c r="G4">
        <v>0</v>
      </c>
      <c r="H4" t="s">
        <v>303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227</v>
      </c>
      <c r="O4" t="s">
        <v>226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227</v>
      </c>
      <c r="O6" t="s">
        <v>226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227</v>
      </c>
      <c r="O35" t="s">
        <v>226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227</v>
      </c>
      <c r="O36" t="s">
        <v>226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227</v>
      </c>
      <c r="O39" t="s">
        <v>226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303</v>
      </c>
      <c r="G42">
        <v>0</v>
      </c>
      <c r="H42" t="s">
        <v>303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227</v>
      </c>
      <c r="O42" t="s">
        <v>226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303</v>
      </c>
      <c r="G46">
        <v>0</v>
      </c>
      <c r="H46" t="s">
        <v>303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227</v>
      </c>
      <c r="O46" t="s">
        <v>226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227</v>
      </c>
      <c r="O55" t="s">
        <v>226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227</v>
      </c>
      <c r="O59" t="s">
        <v>226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227</v>
      </c>
      <c r="O62" t="s">
        <v>226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303</v>
      </c>
      <c r="G74">
        <v>0</v>
      </c>
      <c r="H74" t="s">
        <v>303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227</v>
      </c>
      <c r="O74" t="s">
        <v>226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303</v>
      </c>
      <c r="G86">
        <v>0</v>
      </c>
      <c r="H86" t="s">
        <v>303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227</v>
      </c>
      <c r="O86" t="s">
        <v>226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303</v>
      </c>
      <c r="G107">
        <v>0</v>
      </c>
      <c r="H107" t="s">
        <v>303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227</v>
      </c>
      <c r="O107" t="s">
        <v>226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303</v>
      </c>
      <c r="G119">
        <v>0</v>
      </c>
      <c r="H119" t="s">
        <v>303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227</v>
      </c>
      <c r="O119" t="s">
        <v>226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303</v>
      </c>
      <c r="G121">
        <v>0</v>
      </c>
      <c r="H121" t="s">
        <v>303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227</v>
      </c>
      <c r="O121" t="s">
        <v>226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303</v>
      </c>
      <c r="G127">
        <v>0</v>
      </c>
      <c r="H127" t="s">
        <v>303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227</v>
      </c>
      <c r="O127" t="s">
        <v>226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303</v>
      </c>
      <c r="G129">
        <v>0</v>
      </c>
      <c r="H129" t="s">
        <v>303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227</v>
      </c>
      <c r="O129" t="s">
        <v>226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303</v>
      </c>
      <c r="G138">
        <v>0</v>
      </c>
      <c r="H138" t="s">
        <v>303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227</v>
      </c>
      <c r="O138" t="s">
        <v>226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227</v>
      </c>
      <c r="O139" t="s">
        <v>226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227</v>
      </c>
      <c r="O156" t="s">
        <v>226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303</v>
      </c>
      <c r="G163">
        <v>0</v>
      </c>
      <c r="H163" t="s">
        <v>303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227</v>
      </c>
      <c r="O163" t="s">
        <v>226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303</v>
      </c>
      <c r="G183">
        <v>0</v>
      </c>
      <c r="H183" t="s">
        <v>303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227</v>
      </c>
      <c r="O183" t="s">
        <v>226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303</v>
      </c>
      <c r="G185">
        <v>0</v>
      </c>
      <c r="H185" t="s">
        <v>303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227</v>
      </c>
      <c r="O185" t="s">
        <v>226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303</v>
      </c>
      <c r="G188">
        <v>0</v>
      </c>
      <c r="H188" t="s">
        <v>303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227</v>
      </c>
      <c r="O188" t="s">
        <v>226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303</v>
      </c>
      <c r="G191">
        <v>0</v>
      </c>
      <c r="H191" t="s">
        <v>303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227</v>
      </c>
      <c r="O191" t="s">
        <v>226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303</v>
      </c>
      <c r="G192">
        <v>0</v>
      </c>
      <c r="H192" t="s">
        <v>303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227</v>
      </c>
      <c r="O192" t="s">
        <v>226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303</v>
      </c>
      <c r="G193">
        <v>0</v>
      </c>
      <c r="H193" t="s">
        <v>303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227</v>
      </c>
      <c r="O193" t="s">
        <v>226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303</v>
      </c>
      <c r="G194">
        <v>0</v>
      </c>
      <c r="H194" t="s">
        <v>303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227</v>
      </c>
      <c r="O194" t="s">
        <v>226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303</v>
      </c>
      <c r="G195">
        <v>0</v>
      </c>
      <c r="H195" t="s">
        <v>303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227</v>
      </c>
      <c r="O195" t="s">
        <v>226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303</v>
      </c>
      <c r="G197">
        <v>0</v>
      </c>
      <c r="H197" t="s">
        <v>303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227</v>
      </c>
      <c r="O197" t="s">
        <v>226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303</v>
      </c>
      <c r="G198">
        <v>0</v>
      </c>
      <c r="H198" t="s">
        <v>303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227</v>
      </c>
      <c r="O198" t="s">
        <v>226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303</v>
      </c>
      <c r="G199">
        <v>0</v>
      </c>
      <c r="H199" t="s">
        <v>303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227</v>
      </c>
      <c r="O199" t="s">
        <v>226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303</v>
      </c>
      <c r="G200">
        <v>0</v>
      </c>
      <c r="H200" t="s">
        <v>303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227</v>
      </c>
      <c r="O200" t="s">
        <v>226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303</v>
      </c>
      <c r="G215">
        <v>0</v>
      </c>
      <c r="H215" t="s">
        <v>303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227</v>
      </c>
      <c r="O215" t="s">
        <v>226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303</v>
      </c>
      <c r="G217">
        <v>0</v>
      </c>
      <c r="H217" t="s">
        <v>303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227</v>
      </c>
      <c r="O217" t="s">
        <v>226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303</v>
      </c>
      <c r="G218">
        <v>0</v>
      </c>
      <c r="H218" t="s">
        <v>303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227</v>
      </c>
      <c r="O218" t="s">
        <v>226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303</v>
      </c>
      <c r="G219">
        <v>0</v>
      </c>
      <c r="H219" t="s">
        <v>303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227</v>
      </c>
      <c r="O219" t="s">
        <v>226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303</v>
      </c>
      <c r="G230">
        <v>0</v>
      </c>
      <c r="H230" t="s">
        <v>303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227</v>
      </c>
      <c r="O230" t="s">
        <v>226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303</v>
      </c>
      <c r="G231">
        <v>0</v>
      </c>
      <c r="H231" t="s">
        <v>303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227</v>
      </c>
      <c r="O231" t="s">
        <v>226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303</v>
      </c>
      <c r="G232">
        <v>0</v>
      </c>
      <c r="H232" t="s">
        <v>303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227</v>
      </c>
      <c r="O232" t="s">
        <v>226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303</v>
      </c>
      <c r="G237">
        <v>0</v>
      </c>
      <c r="H237" t="s">
        <v>303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227</v>
      </c>
      <c r="O237" t="s">
        <v>226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303</v>
      </c>
      <c r="G243">
        <v>0</v>
      </c>
      <c r="H243" t="s">
        <v>303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227</v>
      </c>
      <c r="O243" t="s">
        <v>226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227</v>
      </c>
      <c r="O244" t="s">
        <v>226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303</v>
      </c>
      <c r="G257">
        <v>0</v>
      </c>
      <c r="H257" t="s">
        <v>303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227</v>
      </c>
      <c r="O257" t="s">
        <v>226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303</v>
      </c>
      <c r="G258">
        <v>0</v>
      </c>
      <c r="H258" t="s">
        <v>303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227</v>
      </c>
      <c r="O258" t="s">
        <v>226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303</v>
      </c>
      <c r="G275">
        <v>0</v>
      </c>
      <c r="H275" t="s">
        <v>303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227</v>
      </c>
      <c r="O275" t="s">
        <v>226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303</v>
      </c>
      <c r="G276">
        <v>0</v>
      </c>
      <c r="H276" t="s">
        <v>303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227</v>
      </c>
      <c r="O276" t="s">
        <v>226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303</v>
      </c>
      <c r="G278">
        <v>0</v>
      </c>
      <c r="H278" t="s">
        <v>303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227</v>
      </c>
      <c r="O278" t="s">
        <v>226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303</v>
      </c>
      <c r="G281">
        <v>0</v>
      </c>
      <c r="H281" t="s">
        <v>303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227</v>
      </c>
      <c r="O281" t="s">
        <v>226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303</v>
      </c>
      <c r="G286">
        <v>0</v>
      </c>
      <c r="H286" t="s">
        <v>303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227</v>
      </c>
      <c r="O286" t="s">
        <v>226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303</v>
      </c>
      <c r="G294">
        <v>0</v>
      </c>
      <c r="H294" t="s">
        <v>303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227</v>
      </c>
      <c r="O294" t="s">
        <v>226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303</v>
      </c>
      <c r="G295">
        <v>0</v>
      </c>
      <c r="H295" t="s">
        <v>303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227</v>
      </c>
      <c r="O295" t="s">
        <v>226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303</v>
      </c>
      <c r="G296">
        <v>0</v>
      </c>
      <c r="H296" t="s">
        <v>303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227</v>
      </c>
      <c r="O296" t="s">
        <v>226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303</v>
      </c>
      <c r="G298">
        <v>0</v>
      </c>
      <c r="H298" t="s">
        <v>303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227</v>
      </c>
      <c r="O298" t="s">
        <v>226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227</v>
      </c>
      <c r="O299" t="s">
        <v>226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227</v>
      </c>
      <c r="O302" t="s">
        <v>226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303</v>
      </c>
      <c r="G305">
        <v>0</v>
      </c>
      <c r="H305" t="s">
        <v>303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227</v>
      </c>
      <c r="O305" t="s">
        <v>226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303</v>
      </c>
      <c r="G307">
        <v>0</v>
      </c>
      <c r="H307" t="s">
        <v>303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227</v>
      </c>
      <c r="O307" t="s">
        <v>226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303</v>
      </c>
      <c r="G308">
        <v>0</v>
      </c>
      <c r="H308" t="s">
        <v>303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227</v>
      </c>
      <c r="O308" t="s">
        <v>226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303</v>
      </c>
      <c r="G309">
        <v>0</v>
      </c>
      <c r="H309" t="s">
        <v>303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227</v>
      </c>
      <c r="O309" t="s">
        <v>226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303</v>
      </c>
      <c r="G310">
        <v>0</v>
      </c>
      <c r="H310" t="s">
        <v>303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227</v>
      </c>
      <c r="O310" t="s">
        <v>226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303</v>
      </c>
      <c r="G312">
        <v>0</v>
      </c>
      <c r="H312" t="s">
        <v>303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227</v>
      </c>
      <c r="O312" t="s">
        <v>226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303</v>
      </c>
      <c r="G313">
        <v>0</v>
      </c>
      <c r="H313" t="s">
        <v>303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227</v>
      </c>
      <c r="O313" t="s">
        <v>226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303</v>
      </c>
      <c r="G314">
        <v>0</v>
      </c>
      <c r="H314" t="s">
        <v>303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227</v>
      </c>
      <c r="O314" t="s">
        <v>226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303</v>
      </c>
      <c r="G316">
        <v>0</v>
      </c>
      <c r="H316" t="s">
        <v>303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227</v>
      </c>
      <c r="O316" t="s">
        <v>226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303</v>
      </c>
      <c r="G317">
        <v>0</v>
      </c>
      <c r="H317" t="s">
        <v>303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227</v>
      </c>
      <c r="O317" t="s">
        <v>226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303</v>
      </c>
      <c r="G318">
        <v>0</v>
      </c>
      <c r="H318" t="s">
        <v>303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227</v>
      </c>
      <c r="O318" t="s">
        <v>226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303</v>
      </c>
      <c r="G319">
        <v>0</v>
      </c>
      <c r="H319" t="s">
        <v>303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227</v>
      </c>
      <c r="O319" t="s">
        <v>226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303</v>
      </c>
      <c r="G320">
        <v>0</v>
      </c>
      <c r="H320" t="s">
        <v>303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227</v>
      </c>
      <c r="O320" t="s">
        <v>226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303</v>
      </c>
      <c r="G321">
        <v>0</v>
      </c>
      <c r="H321" t="s">
        <v>303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227</v>
      </c>
      <c r="O321" t="s">
        <v>226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303</v>
      </c>
      <c r="G322">
        <v>0</v>
      </c>
      <c r="H322" t="s">
        <v>303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227</v>
      </c>
      <c r="O322" t="s">
        <v>226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303</v>
      </c>
      <c r="G324">
        <v>0</v>
      </c>
      <c r="H324" t="s">
        <v>303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227</v>
      </c>
      <c r="O324" t="s">
        <v>226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303</v>
      </c>
      <c r="G325">
        <v>0</v>
      </c>
      <c r="H325" t="s">
        <v>303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227</v>
      </c>
      <c r="O325" t="s">
        <v>226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227</v>
      </c>
      <c r="O327" t="s">
        <v>226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227</v>
      </c>
      <c r="O328" t="s">
        <v>226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227</v>
      </c>
      <c r="O329" t="s">
        <v>226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227</v>
      </c>
      <c r="O330" t="s">
        <v>226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227</v>
      </c>
      <c r="O331" t="s">
        <v>226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227</v>
      </c>
      <c r="O332" t="s">
        <v>226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227</v>
      </c>
      <c r="O333" t="s">
        <v>226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227</v>
      </c>
      <c r="O335" t="s">
        <v>226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227</v>
      </c>
      <c r="O336" t="s">
        <v>226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227</v>
      </c>
      <c r="O337" t="s">
        <v>226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227</v>
      </c>
      <c r="O338" t="s">
        <v>226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227</v>
      </c>
      <c r="O339" t="s">
        <v>226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227</v>
      </c>
      <c r="O340" t="s">
        <v>226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227</v>
      </c>
      <c r="O341" t="s">
        <v>226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227</v>
      </c>
      <c r="O343" t="s">
        <v>226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227</v>
      </c>
      <c r="O368" t="s">
        <v>226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227</v>
      </c>
      <c r="O377" t="s">
        <v>226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227</v>
      </c>
      <c r="O380" t="s">
        <v>226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227</v>
      </c>
      <c r="O381" t="s">
        <v>226</v>
      </c>
    </row>
    <row r="382" spans="1:15" x14ac:dyDescent="0.25">
      <c r="A382" t="s">
        <v>244</v>
      </c>
      <c r="B382" s="80">
        <v>0</v>
      </c>
      <c r="C382">
        <v>0</v>
      </c>
      <c r="D382" t="s">
        <v>241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227</v>
      </c>
      <c r="O382" t="s">
        <v>240</v>
      </c>
    </row>
    <row r="383" spans="1:15" x14ac:dyDescent="0.25">
      <c r="A383" t="s">
        <v>244</v>
      </c>
      <c r="B383" s="80">
        <v>0</v>
      </c>
      <c r="C383">
        <v>0</v>
      </c>
      <c r="D383" t="s">
        <v>241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227</v>
      </c>
      <c r="O383" t="s">
        <v>240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244</v>
      </c>
      <c r="B385" s="80">
        <v>0</v>
      </c>
      <c r="C385">
        <v>0</v>
      </c>
      <c r="D385" t="s">
        <v>241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227</v>
      </c>
      <c r="O385" t="s">
        <v>240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244</v>
      </c>
      <c r="B387" s="80">
        <v>0</v>
      </c>
      <c r="C387">
        <v>0</v>
      </c>
      <c r="D387" t="s">
        <v>241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227</v>
      </c>
      <c r="O387" t="s">
        <v>240</v>
      </c>
    </row>
    <row r="388" spans="1:15" x14ac:dyDescent="0.25">
      <c r="A388" t="s">
        <v>244</v>
      </c>
      <c r="B388" s="80">
        <v>0</v>
      </c>
      <c r="C388">
        <v>0</v>
      </c>
      <c r="D388" t="s">
        <v>241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227</v>
      </c>
      <c r="O388" t="s">
        <v>240</v>
      </c>
    </row>
    <row r="389" spans="1:15" x14ac:dyDescent="0.25">
      <c r="A389" t="s">
        <v>244</v>
      </c>
      <c r="B389" s="80">
        <v>0</v>
      </c>
      <c r="C389">
        <v>0</v>
      </c>
      <c r="D389" t="s">
        <v>241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227</v>
      </c>
      <c r="O389" t="s">
        <v>240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244</v>
      </c>
      <c r="B392" s="80">
        <v>0</v>
      </c>
      <c r="C392">
        <v>0</v>
      </c>
      <c r="D392" t="s">
        <v>241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227</v>
      </c>
      <c r="O392" t="s">
        <v>240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244</v>
      </c>
      <c r="B394" s="80">
        <v>0</v>
      </c>
      <c r="C394">
        <v>0</v>
      </c>
      <c r="D394" t="s">
        <v>241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227</v>
      </c>
      <c r="O394" t="s">
        <v>240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244</v>
      </c>
      <c r="B398" s="80">
        <v>0</v>
      </c>
      <c r="C398">
        <v>0</v>
      </c>
      <c r="D398" t="s">
        <v>241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227</v>
      </c>
      <c r="O398" t="s">
        <v>240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244</v>
      </c>
      <c r="B400" s="80">
        <v>0</v>
      </c>
      <c r="C400">
        <v>0</v>
      </c>
      <c r="D400" t="s">
        <v>241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227</v>
      </c>
      <c r="O400" t="s">
        <v>240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244</v>
      </c>
      <c r="B405" s="80">
        <v>0</v>
      </c>
      <c r="C405">
        <v>0</v>
      </c>
      <c r="D405" t="s">
        <v>241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227</v>
      </c>
      <c r="O405" t="s">
        <v>240</v>
      </c>
    </row>
    <row r="406" spans="1:15" x14ac:dyDescent="0.25">
      <c r="A406" t="s">
        <v>244</v>
      </c>
      <c r="B406" s="80">
        <v>0</v>
      </c>
      <c r="C406">
        <v>0</v>
      </c>
      <c r="D406" t="s">
        <v>241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227</v>
      </c>
      <c r="O406" t="s">
        <v>240</v>
      </c>
    </row>
    <row r="407" spans="1:15" x14ac:dyDescent="0.25">
      <c r="A407" t="s">
        <v>244</v>
      </c>
      <c r="B407" s="80">
        <v>0</v>
      </c>
      <c r="C407">
        <v>0</v>
      </c>
      <c r="D407" t="s">
        <v>241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227</v>
      </c>
      <c r="O407" t="s">
        <v>240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244</v>
      </c>
      <c r="B416" s="80">
        <v>0</v>
      </c>
      <c r="C416">
        <v>0</v>
      </c>
      <c r="D416" t="s">
        <v>241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227</v>
      </c>
      <c r="O416" t="s">
        <v>240</v>
      </c>
    </row>
    <row r="417" spans="1:15" x14ac:dyDescent="0.25">
      <c r="A417" t="s">
        <v>244</v>
      </c>
      <c r="B417" s="80">
        <v>0</v>
      </c>
      <c r="C417">
        <v>0</v>
      </c>
      <c r="D417" t="s">
        <v>241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227</v>
      </c>
      <c r="O417" t="s">
        <v>240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244</v>
      </c>
      <c r="B425" s="80">
        <v>0</v>
      </c>
      <c r="C425">
        <v>0</v>
      </c>
      <c r="D425" t="s">
        <v>241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227</v>
      </c>
      <c r="O425" t="s">
        <v>240</v>
      </c>
    </row>
    <row r="426" spans="1:15" x14ac:dyDescent="0.25">
      <c r="A426" t="s">
        <v>244</v>
      </c>
      <c r="B426" s="80">
        <v>0</v>
      </c>
      <c r="C426">
        <v>0</v>
      </c>
      <c r="D426" t="s">
        <v>241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227</v>
      </c>
      <c r="O426" t="s">
        <v>240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244</v>
      </c>
      <c r="B428" s="80">
        <v>0</v>
      </c>
      <c r="C428">
        <v>0</v>
      </c>
      <c r="D428" t="s">
        <v>241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227</v>
      </c>
      <c r="O428" t="s">
        <v>240</v>
      </c>
    </row>
    <row r="429" spans="1:15" x14ac:dyDescent="0.25">
      <c r="A429" t="s">
        <v>244</v>
      </c>
      <c r="B429" s="80">
        <v>0</v>
      </c>
      <c r="C429">
        <v>0</v>
      </c>
      <c r="D429" t="s">
        <v>241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227</v>
      </c>
      <c r="O429" t="s">
        <v>240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244</v>
      </c>
      <c r="B435" s="80">
        <v>0</v>
      </c>
      <c r="C435">
        <v>0</v>
      </c>
      <c r="D435" t="s">
        <v>241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227</v>
      </c>
      <c r="O435" t="s">
        <v>240</v>
      </c>
    </row>
    <row r="436" spans="1:15" x14ac:dyDescent="0.25">
      <c r="A436" t="s">
        <v>244</v>
      </c>
      <c r="B436" s="80">
        <v>0</v>
      </c>
      <c r="C436">
        <v>0</v>
      </c>
      <c r="D436" t="s">
        <v>241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227</v>
      </c>
      <c r="O436" t="s">
        <v>240</v>
      </c>
    </row>
    <row r="437" spans="1:15" x14ac:dyDescent="0.25">
      <c r="A437" t="s">
        <v>244</v>
      </c>
      <c r="B437" s="80">
        <v>0</v>
      </c>
      <c r="C437">
        <v>0</v>
      </c>
      <c r="D437" t="s">
        <v>241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227</v>
      </c>
      <c r="O437" t="s">
        <v>240</v>
      </c>
    </row>
    <row r="438" spans="1:15" x14ac:dyDescent="0.25">
      <c r="A438" t="s">
        <v>244</v>
      </c>
      <c r="B438" s="80">
        <v>0</v>
      </c>
      <c r="C438">
        <v>0</v>
      </c>
      <c r="D438" t="s">
        <v>241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227</v>
      </c>
      <c r="O438" t="s">
        <v>240</v>
      </c>
    </row>
    <row r="439" spans="1:15" x14ac:dyDescent="0.25">
      <c r="A439" t="s">
        <v>244</v>
      </c>
      <c r="B439" s="80">
        <v>0</v>
      </c>
      <c r="C439">
        <v>0</v>
      </c>
      <c r="D439" t="s">
        <v>241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227</v>
      </c>
      <c r="O439" t="s">
        <v>240</v>
      </c>
    </row>
    <row r="440" spans="1:15" x14ac:dyDescent="0.25">
      <c r="A440" t="s">
        <v>244</v>
      </c>
      <c r="B440" s="80">
        <v>0</v>
      </c>
      <c r="C440">
        <v>0</v>
      </c>
      <c r="D440" t="s">
        <v>241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227</v>
      </c>
      <c r="O440" t="s">
        <v>240</v>
      </c>
    </row>
    <row r="441" spans="1:15" x14ac:dyDescent="0.25">
      <c r="A441" t="s">
        <v>244</v>
      </c>
      <c r="B441" s="80">
        <v>0</v>
      </c>
      <c r="C441">
        <v>0</v>
      </c>
      <c r="D441" t="s">
        <v>241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227</v>
      </c>
      <c r="O441" t="s">
        <v>240</v>
      </c>
    </row>
    <row r="442" spans="1:15" x14ac:dyDescent="0.25">
      <c r="A442" t="s">
        <v>244</v>
      </c>
      <c r="B442" s="80">
        <v>0</v>
      </c>
      <c r="C442">
        <v>0</v>
      </c>
      <c r="D442" t="s">
        <v>241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227</v>
      </c>
      <c r="O442" t="s">
        <v>240</v>
      </c>
    </row>
    <row r="443" spans="1:15" x14ac:dyDescent="0.25">
      <c r="A443" t="s">
        <v>244</v>
      </c>
      <c r="B443" s="80">
        <v>0</v>
      </c>
      <c r="C443">
        <v>0</v>
      </c>
      <c r="D443" t="s">
        <v>241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227</v>
      </c>
      <c r="O443" t="s">
        <v>240</v>
      </c>
    </row>
    <row r="444" spans="1:15" x14ac:dyDescent="0.25">
      <c r="A444" t="s">
        <v>244</v>
      </c>
      <c r="B444" s="80">
        <v>0</v>
      </c>
      <c r="C444">
        <v>0</v>
      </c>
      <c r="D444" t="s">
        <v>241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227</v>
      </c>
      <c r="O444" t="s">
        <v>240</v>
      </c>
    </row>
    <row r="445" spans="1:15" x14ac:dyDescent="0.25">
      <c r="A445" t="s">
        <v>244</v>
      </c>
      <c r="B445" s="80">
        <v>0</v>
      </c>
      <c r="C445">
        <v>0</v>
      </c>
      <c r="D445" t="s">
        <v>241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227</v>
      </c>
      <c r="O445" t="s">
        <v>240</v>
      </c>
    </row>
    <row r="446" spans="1:15" x14ac:dyDescent="0.25">
      <c r="A446" t="s">
        <v>244</v>
      </c>
      <c r="B446" s="80">
        <v>0</v>
      </c>
      <c r="C446">
        <v>0</v>
      </c>
      <c r="D446" t="s">
        <v>241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227</v>
      </c>
      <c r="O446" t="s">
        <v>240</v>
      </c>
    </row>
    <row r="447" spans="1:15" x14ac:dyDescent="0.25">
      <c r="A447" t="s">
        <v>243</v>
      </c>
      <c r="B447" s="80">
        <v>0</v>
      </c>
      <c r="C447">
        <v>0</v>
      </c>
      <c r="D447" t="s">
        <v>241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227</v>
      </c>
      <c r="O447" t="s">
        <v>240</v>
      </c>
    </row>
    <row r="448" spans="1:15" x14ac:dyDescent="0.25">
      <c r="A448" t="s">
        <v>243</v>
      </c>
      <c r="B448" s="80">
        <v>0</v>
      </c>
      <c r="C448">
        <v>0</v>
      </c>
      <c r="D448" t="s">
        <v>241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227</v>
      </c>
      <c r="O448" t="s">
        <v>240</v>
      </c>
    </row>
    <row r="449" spans="1:15" x14ac:dyDescent="0.25">
      <c r="A449" t="s">
        <v>243</v>
      </c>
      <c r="B449" s="80">
        <v>0</v>
      </c>
      <c r="C449">
        <v>0</v>
      </c>
      <c r="D449" t="s">
        <v>241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227</v>
      </c>
      <c r="O449" t="s">
        <v>240</v>
      </c>
    </row>
    <row r="450" spans="1:15" x14ac:dyDescent="0.25">
      <c r="A450" t="s">
        <v>243</v>
      </c>
      <c r="B450" s="80">
        <v>0</v>
      </c>
      <c r="C450">
        <v>0</v>
      </c>
      <c r="D450" t="s">
        <v>241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227</v>
      </c>
      <c r="O450" t="s">
        <v>240</v>
      </c>
    </row>
    <row r="451" spans="1:15" x14ac:dyDescent="0.25">
      <c r="A451" t="s">
        <v>243</v>
      </c>
      <c r="B451" s="80">
        <v>0</v>
      </c>
      <c r="C451">
        <v>0</v>
      </c>
      <c r="D451" t="s">
        <v>241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227</v>
      </c>
      <c r="O451" t="s">
        <v>240</v>
      </c>
    </row>
    <row r="452" spans="1:15" x14ac:dyDescent="0.25">
      <c r="A452" t="s">
        <v>243</v>
      </c>
      <c r="B452" s="80">
        <v>0</v>
      </c>
      <c r="C452">
        <v>0</v>
      </c>
      <c r="D452" t="s">
        <v>241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227</v>
      </c>
      <c r="O452" t="s">
        <v>240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243</v>
      </c>
      <c r="B458" s="80">
        <v>0</v>
      </c>
      <c r="C458">
        <v>0</v>
      </c>
      <c r="D458" t="s">
        <v>241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227</v>
      </c>
      <c r="O458" t="s">
        <v>240</v>
      </c>
    </row>
    <row r="459" spans="1:15" x14ac:dyDescent="0.25">
      <c r="A459" t="s">
        <v>243</v>
      </c>
      <c r="B459" s="80">
        <v>0</v>
      </c>
      <c r="C459">
        <v>0</v>
      </c>
      <c r="D459" t="s">
        <v>241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227</v>
      </c>
      <c r="O459" t="s">
        <v>240</v>
      </c>
    </row>
    <row r="460" spans="1:15" x14ac:dyDescent="0.25">
      <c r="A460" t="s">
        <v>243</v>
      </c>
      <c r="B460" s="80">
        <v>0</v>
      </c>
      <c r="C460">
        <v>0</v>
      </c>
      <c r="D460" t="s">
        <v>241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227</v>
      </c>
      <c r="O460" t="s">
        <v>240</v>
      </c>
    </row>
    <row r="461" spans="1:15" x14ac:dyDescent="0.25">
      <c r="A461" t="s">
        <v>243</v>
      </c>
      <c r="B461" s="80">
        <v>0</v>
      </c>
      <c r="C461">
        <v>0</v>
      </c>
      <c r="D461" t="s">
        <v>241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227</v>
      </c>
      <c r="O461" t="s">
        <v>240</v>
      </c>
    </row>
    <row r="462" spans="1:15" x14ac:dyDescent="0.25">
      <c r="A462" t="s">
        <v>243</v>
      </c>
      <c r="B462" s="80">
        <v>0</v>
      </c>
      <c r="C462">
        <v>0</v>
      </c>
      <c r="D462" t="s">
        <v>241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227</v>
      </c>
      <c r="O462" t="s">
        <v>240</v>
      </c>
    </row>
    <row r="463" spans="1:15" x14ac:dyDescent="0.25">
      <c r="A463" t="s">
        <v>243</v>
      </c>
      <c r="B463" s="80">
        <v>0</v>
      </c>
      <c r="C463">
        <v>0</v>
      </c>
      <c r="D463" t="s">
        <v>241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227</v>
      </c>
      <c r="O463" t="s">
        <v>240</v>
      </c>
    </row>
    <row r="464" spans="1:15" x14ac:dyDescent="0.25">
      <c r="A464" t="s">
        <v>243</v>
      </c>
      <c r="B464" s="80">
        <v>0</v>
      </c>
      <c r="C464">
        <v>0</v>
      </c>
      <c r="D464" t="s">
        <v>241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227</v>
      </c>
      <c r="O464" t="s">
        <v>240</v>
      </c>
    </row>
    <row r="465" spans="1:15" x14ac:dyDescent="0.25">
      <c r="A465" t="s">
        <v>243</v>
      </c>
      <c r="B465" s="80">
        <v>0</v>
      </c>
      <c r="C465">
        <v>0</v>
      </c>
      <c r="D465" t="s">
        <v>241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227</v>
      </c>
      <c r="O465" t="s">
        <v>240</v>
      </c>
    </row>
    <row r="466" spans="1:15" x14ac:dyDescent="0.25">
      <c r="A466" t="s">
        <v>243</v>
      </c>
      <c r="B466" s="80">
        <v>0</v>
      </c>
      <c r="C466">
        <v>0</v>
      </c>
      <c r="D466" t="s">
        <v>241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227</v>
      </c>
      <c r="O466" t="s">
        <v>240</v>
      </c>
    </row>
    <row r="467" spans="1:15" x14ac:dyDescent="0.25">
      <c r="A467" t="s">
        <v>243</v>
      </c>
      <c r="B467" s="80">
        <v>0</v>
      </c>
      <c r="C467">
        <v>0</v>
      </c>
      <c r="D467" t="s">
        <v>241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227</v>
      </c>
      <c r="O467" t="s">
        <v>240</v>
      </c>
    </row>
    <row r="468" spans="1:15" x14ac:dyDescent="0.25">
      <c r="A468" t="s">
        <v>243</v>
      </c>
      <c r="B468" s="80">
        <v>0</v>
      </c>
      <c r="C468">
        <v>0</v>
      </c>
      <c r="D468" t="s">
        <v>241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227</v>
      </c>
      <c r="O468" t="s">
        <v>240</v>
      </c>
    </row>
    <row r="469" spans="1:15" x14ac:dyDescent="0.25">
      <c r="A469" t="s">
        <v>243</v>
      </c>
      <c r="B469" s="80">
        <v>0</v>
      </c>
      <c r="C469">
        <v>0</v>
      </c>
      <c r="D469" t="s">
        <v>241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227</v>
      </c>
      <c r="O469" t="s">
        <v>240</v>
      </c>
    </row>
    <row r="470" spans="1:15" x14ac:dyDescent="0.25">
      <c r="A470" t="s">
        <v>243</v>
      </c>
      <c r="B470">
        <v>0</v>
      </c>
      <c r="C470">
        <v>0</v>
      </c>
      <c r="D470" t="s">
        <v>241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227</v>
      </c>
      <c r="O470" t="s">
        <v>240</v>
      </c>
    </row>
    <row r="471" spans="1:15" x14ac:dyDescent="0.25">
      <c r="A471" t="s">
        <v>243</v>
      </c>
      <c r="B471">
        <v>0</v>
      </c>
      <c r="C471">
        <v>0</v>
      </c>
      <c r="D471" t="s">
        <v>241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227</v>
      </c>
      <c r="O471" t="s">
        <v>240</v>
      </c>
    </row>
    <row r="472" spans="1:15" x14ac:dyDescent="0.25">
      <c r="A472" t="s">
        <v>243</v>
      </c>
      <c r="B472">
        <v>0</v>
      </c>
      <c r="C472">
        <v>0</v>
      </c>
      <c r="D472" t="s">
        <v>241</v>
      </c>
      <c r="E472">
        <v>322</v>
      </c>
      <c r="F472" t="s">
        <v>303</v>
      </c>
      <c r="G472">
        <v>0</v>
      </c>
      <c r="H472" t="s">
        <v>303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227</v>
      </c>
      <c r="O472" t="s">
        <v>240</v>
      </c>
    </row>
    <row r="473" spans="1:15" x14ac:dyDescent="0.25">
      <c r="A473" t="s">
        <v>242</v>
      </c>
      <c r="B473">
        <v>0</v>
      </c>
      <c r="C473">
        <v>0</v>
      </c>
      <c r="D473" t="s">
        <v>241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227</v>
      </c>
      <c r="O473" t="s">
        <v>240</v>
      </c>
    </row>
    <row r="474" spans="1:15" x14ac:dyDescent="0.25">
      <c r="A474" t="s">
        <v>242</v>
      </c>
      <c r="B474">
        <v>0</v>
      </c>
      <c r="C474">
        <v>0</v>
      </c>
      <c r="D474" t="s">
        <v>241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227</v>
      </c>
      <c r="O474" t="s">
        <v>240</v>
      </c>
    </row>
    <row r="475" spans="1:15" x14ac:dyDescent="0.25">
      <c r="A475" t="s">
        <v>242</v>
      </c>
      <c r="B475">
        <v>0</v>
      </c>
      <c r="C475">
        <v>0</v>
      </c>
      <c r="D475" t="s">
        <v>241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227</v>
      </c>
      <c r="O475" t="s">
        <v>240</v>
      </c>
    </row>
    <row r="476" spans="1:15" x14ac:dyDescent="0.25">
      <c r="A476" t="s">
        <v>242</v>
      </c>
      <c r="B476">
        <v>0</v>
      </c>
      <c r="C476">
        <v>0</v>
      </c>
      <c r="D476" t="s">
        <v>241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227</v>
      </c>
      <c r="O476" t="s">
        <v>240</v>
      </c>
    </row>
    <row r="477" spans="1:15" x14ac:dyDescent="0.25">
      <c r="A477" t="s">
        <v>242</v>
      </c>
      <c r="B477">
        <v>0</v>
      </c>
      <c r="C477">
        <v>0</v>
      </c>
      <c r="D477" t="s">
        <v>241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227</v>
      </c>
      <c r="O477" t="s">
        <v>240</v>
      </c>
    </row>
    <row r="478" spans="1:15" x14ac:dyDescent="0.25">
      <c r="A478" t="s">
        <v>242</v>
      </c>
      <c r="B478">
        <v>0</v>
      </c>
      <c r="C478">
        <v>0</v>
      </c>
      <c r="D478" t="s">
        <v>241</v>
      </c>
      <c r="E478">
        <v>325</v>
      </c>
      <c r="F478" t="s">
        <v>303</v>
      </c>
      <c r="G478">
        <v>0</v>
      </c>
      <c r="H478" t="s">
        <v>303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227</v>
      </c>
      <c r="O478" t="s">
        <v>240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242</v>
      </c>
      <c r="B480">
        <v>0</v>
      </c>
      <c r="C480">
        <v>0</v>
      </c>
      <c r="D480" t="s">
        <v>241</v>
      </c>
      <c r="E480">
        <v>325</v>
      </c>
      <c r="F480" t="s">
        <v>303</v>
      </c>
      <c r="G480">
        <v>0</v>
      </c>
      <c r="H480" t="s">
        <v>303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227</v>
      </c>
      <c r="O480" t="s">
        <v>240</v>
      </c>
    </row>
    <row r="481" spans="1:15" x14ac:dyDescent="0.25">
      <c r="A481" t="s">
        <v>242</v>
      </c>
      <c r="B481">
        <v>0</v>
      </c>
      <c r="C481">
        <v>0</v>
      </c>
      <c r="D481" t="s">
        <v>241</v>
      </c>
      <c r="E481">
        <v>314</v>
      </c>
      <c r="F481" t="s">
        <v>226</v>
      </c>
      <c r="G481">
        <v>0</v>
      </c>
      <c r="H481" t="s">
        <v>226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227</v>
      </c>
      <c r="O481" t="s">
        <v>240</v>
      </c>
    </row>
    <row r="482" spans="1:15" x14ac:dyDescent="0.25">
      <c r="A482" t="s">
        <v>242</v>
      </c>
      <c r="B482">
        <v>0</v>
      </c>
      <c r="C482">
        <v>0</v>
      </c>
      <c r="D482" t="s">
        <v>241</v>
      </c>
      <c r="E482">
        <v>314</v>
      </c>
      <c r="F482" t="s">
        <v>226</v>
      </c>
      <c r="G482">
        <v>0</v>
      </c>
      <c r="H482" t="s">
        <v>226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227</v>
      </c>
      <c r="O482" t="s">
        <v>240</v>
      </c>
    </row>
    <row r="483" spans="1:15" x14ac:dyDescent="0.25">
      <c r="A483" t="s">
        <v>239</v>
      </c>
      <c r="B483">
        <v>0</v>
      </c>
      <c r="C483">
        <v>0</v>
      </c>
      <c r="D483" t="s">
        <v>241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227</v>
      </c>
      <c r="O483" t="s">
        <v>240</v>
      </c>
    </row>
    <row r="484" spans="1:15" x14ac:dyDescent="0.25">
      <c r="A484" t="s">
        <v>239</v>
      </c>
      <c r="B484">
        <v>0</v>
      </c>
      <c r="C484">
        <v>0</v>
      </c>
      <c r="D484" t="s">
        <v>241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227</v>
      </c>
      <c r="O484" t="s">
        <v>240</v>
      </c>
    </row>
    <row r="485" spans="1:15" x14ac:dyDescent="0.25">
      <c r="A485" t="s">
        <v>239</v>
      </c>
      <c r="B485">
        <v>0</v>
      </c>
      <c r="C485">
        <v>0</v>
      </c>
      <c r="D485" t="s">
        <v>241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227</v>
      </c>
      <c r="O485" t="s">
        <v>240</v>
      </c>
    </row>
    <row r="486" spans="1:15" x14ac:dyDescent="0.25">
      <c r="A486" t="s">
        <v>239</v>
      </c>
      <c r="B486">
        <v>0</v>
      </c>
      <c r="C486">
        <v>0</v>
      </c>
      <c r="D486" t="s">
        <v>241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227</v>
      </c>
      <c r="O486" t="s">
        <v>240</v>
      </c>
    </row>
    <row r="487" spans="1:15" x14ac:dyDescent="0.25">
      <c r="A487" t="s">
        <v>239</v>
      </c>
      <c r="B487">
        <v>0</v>
      </c>
      <c r="C487">
        <v>0</v>
      </c>
      <c r="D487" t="s">
        <v>241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227</v>
      </c>
      <c r="O487" t="s">
        <v>240</v>
      </c>
    </row>
    <row r="488" spans="1:15" x14ac:dyDescent="0.25">
      <c r="A488" t="s">
        <v>239</v>
      </c>
      <c r="B488">
        <v>0</v>
      </c>
      <c r="C488">
        <v>0</v>
      </c>
      <c r="D488" t="s">
        <v>241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227</v>
      </c>
      <c r="O488" t="s">
        <v>240</v>
      </c>
    </row>
    <row r="489" spans="1:15" x14ac:dyDescent="0.25">
      <c r="A489" t="s">
        <v>239</v>
      </c>
      <c r="B489">
        <v>0</v>
      </c>
      <c r="C489">
        <v>0</v>
      </c>
      <c r="D489" t="s">
        <v>241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227</v>
      </c>
      <c r="O489" t="s">
        <v>240</v>
      </c>
    </row>
    <row r="490" spans="1:15" x14ac:dyDescent="0.25">
      <c r="A490" t="s">
        <v>239</v>
      </c>
      <c r="B490">
        <v>0</v>
      </c>
      <c r="C490">
        <v>0</v>
      </c>
      <c r="D490" t="s">
        <v>241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227</v>
      </c>
      <c r="O490" t="s">
        <v>240</v>
      </c>
    </row>
    <row r="491" spans="1:15" x14ac:dyDescent="0.25">
      <c r="A491" t="s">
        <v>239</v>
      </c>
      <c r="B491">
        <v>0</v>
      </c>
      <c r="C491">
        <v>0</v>
      </c>
      <c r="D491" t="s">
        <v>241</v>
      </c>
      <c r="E491">
        <v>327</v>
      </c>
      <c r="F491" t="s">
        <v>303</v>
      </c>
      <c r="G491">
        <v>0</v>
      </c>
      <c r="H491" t="s">
        <v>226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227</v>
      </c>
      <c r="O491" t="s">
        <v>240</v>
      </c>
    </row>
    <row r="492" spans="1:15" x14ac:dyDescent="0.25">
      <c r="A492" t="s">
        <v>239</v>
      </c>
      <c r="B492">
        <v>0</v>
      </c>
      <c r="C492">
        <v>0</v>
      </c>
      <c r="D492" t="s">
        <v>241</v>
      </c>
      <c r="E492">
        <v>327</v>
      </c>
      <c r="F492" t="s">
        <v>303</v>
      </c>
      <c r="G492">
        <v>0</v>
      </c>
      <c r="H492" t="s">
        <v>226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227</v>
      </c>
      <c r="O492" t="s">
        <v>240</v>
      </c>
    </row>
    <row r="493" spans="1:15" x14ac:dyDescent="0.25">
      <c r="A493" t="s">
        <v>239</v>
      </c>
      <c r="B493">
        <v>0</v>
      </c>
      <c r="C493">
        <v>0</v>
      </c>
      <c r="D493" t="s">
        <v>241</v>
      </c>
      <c r="E493">
        <v>327</v>
      </c>
      <c r="F493" t="s">
        <v>303</v>
      </c>
      <c r="G493">
        <v>0</v>
      </c>
      <c r="H493" t="s">
        <v>226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227</v>
      </c>
      <c r="O493" t="s">
        <v>240</v>
      </c>
    </row>
    <row r="494" spans="1:15" x14ac:dyDescent="0.25">
      <c r="A494" t="s">
        <v>239</v>
      </c>
      <c r="B494">
        <v>0</v>
      </c>
      <c r="C494">
        <v>0</v>
      </c>
      <c r="D494" t="s">
        <v>241</v>
      </c>
      <c r="E494">
        <v>327</v>
      </c>
      <c r="F494" t="s">
        <v>303</v>
      </c>
      <c r="G494">
        <v>0</v>
      </c>
      <c r="H494" t="s">
        <v>226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227</v>
      </c>
      <c r="O494" t="s">
        <v>240</v>
      </c>
    </row>
    <row r="495" spans="1:15" x14ac:dyDescent="0.25">
      <c r="A495" t="s">
        <v>239</v>
      </c>
      <c r="B495">
        <v>0</v>
      </c>
      <c r="C495">
        <v>0</v>
      </c>
      <c r="D495" t="s">
        <v>241</v>
      </c>
      <c r="E495">
        <v>327</v>
      </c>
      <c r="F495" t="s">
        <v>303</v>
      </c>
      <c r="G495">
        <v>0</v>
      </c>
      <c r="H495" t="s">
        <v>226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227</v>
      </c>
      <c r="O495" t="s">
        <v>240</v>
      </c>
    </row>
    <row r="496" spans="1:15" x14ac:dyDescent="0.25">
      <c r="A496" t="s">
        <v>239</v>
      </c>
      <c r="B496">
        <v>0</v>
      </c>
      <c r="C496">
        <v>0</v>
      </c>
      <c r="D496" t="s">
        <v>241</v>
      </c>
      <c r="E496">
        <v>327</v>
      </c>
      <c r="F496" t="s">
        <v>303</v>
      </c>
      <c r="G496">
        <v>0</v>
      </c>
      <c r="H496" t="s">
        <v>226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227</v>
      </c>
      <c r="O496" t="s">
        <v>240</v>
      </c>
    </row>
    <row r="497" spans="1:15" x14ac:dyDescent="0.25">
      <c r="A497" t="s">
        <v>239</v>
      </c>
      <c r="B497">
        <v>0</v>
      </c>
      <c r="C497">
        <v>0</v>
      </c>
      <c r="D497" t="s">
        <v>241</v>
      </c>
      <c r="E497">
        <v>314</v>
      </c>
      <c r="F497" t="s">
        <v>226</v>
      </c>
      <c r="G497">
        <v>0</v>
      </c>
      <c r="H497" t="s">
        <v>226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227</v>
      </c>
      <c r="O497" t="s">
        <v>240</v>
      </c>
    </row>
    <row r="498" spans="1:15" x14ac:dyDescent="0.25">
      <c r="A498" t="s">
        <v>239</v>
      </c>
      <c r="B498">
        <v>0</v>
      </c>
      <c r="C498">
        <v>0</v>
      </c>
      <c r="D498" t="s">
        <v>241</v>
      </c>
      <c r="E498">
        <v>305</v>
      </c>
      <c r="F498" t="s">
        <v>226</v>
      </c>
      <c r="G498">
        <v>0</v>
      </c>
      <c r="H498" t="s">
        <v>226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227</v>
      </c>
      <c r="O498" t="s">
        <v>240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227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227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227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227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227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227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227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227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227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227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227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227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227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227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227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227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227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227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227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227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227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227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227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227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227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227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227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227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227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227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227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227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227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227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227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227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227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227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227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227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303</v>
      </c>
      <c r="G543">
        <v>0</v>
      </c>
      <c r="H543" t="s">
        <v>303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227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303</v>
      </c>
      <c r="G544">
        <v>0</v>
      </c>
      <c r="H544" t="s">
        <v>303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227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303</v>
      </c>
      <c r="G546">
        <v>0</v>
      </c>
      <c r="H546" t="s">
        <v>303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227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303</v>
      </c>
      <c r="G548">
        <v>0</v>
      </c>
      <c r="H548" t="s">
        <v>303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227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303</v>
      </c>
      <c r="G549">
        <v>0</v>
      </c>
      <c r="H549" t="s">
        <v>303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227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303</v>
      </c>
      <c r="G550">
        <v>0</v>
      </c>
      <c r="H550" t="s">
        <v>303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227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303</v>
      </c>
      <c r="G551">
        <v>0</v>
      </c>
      <c r="H551" t="s">
        <v>303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227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303</v>
      </c>
      <c r="G552">
        <v>0</v>
      </c>
      <c r="H552" t="s">
        <v>303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227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303</v>
      </c>
      <c r="G553">
        <v>0</v>
      </c>
      <c r="H553" t="s">
        <v>303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227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303</v>
      </c>
      <c r="G554">
        <v>0</v>
      </c>
      <c r="H554" t="s">
        <v>303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227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303</v>
      </c>
      <c r="G555">
        <v>0</v>
      </c>
      <c r="H555" t="s">
        <v>303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227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303</v>
      </c>
      <c r="G556">
        <v>0</v>
      </c>
      <c r="H556" t="s">
        <v>303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227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303</v>
      </c>
      <c r="G557">
        <v>0</v>
      </c>
      <c r="H557" t="s">
        <v>303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227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303</v>
      </c>
      <c r="G558">
        <v>0</v>
      </c>
      <c r="H558" t="s">
        <v>303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227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303</v>
      </c>
      <c r="G559">
        <v>0</v>
      </c>
      <c r="H559" t="s">
        <v>303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227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303</v>
      </c>
      <c r="G560">
        <v>0</v>
      </c>
      <c r="H560" t="s">
        <v>303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227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303</v>
      </c>
      <c r="G561">
        <v>0</v>
      </c>
      <c r="H561" t="s">
        <v>303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227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303</v>
      </c>
      <c r="G562">
        <v>0</v>
      </c>
      <c r="H562" t="s">
        <v>303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227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303</v>
      </c>
      <c r="G563">
        <v>0</v>
      </c>
      <c r="H563" t="s">
        <v>303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227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303</v>
      </c>
      <c r="G565">
        <v>0</v>
      </c>
      <c r="H565" t="s">
        <v>303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227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303</v>
      </c>
      <c r="G566">
        <v>0</v>
      </c>
      <c r="H566" t="s">
        <v>303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227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303</v>
      </c>
      <c r="G568">
        <v>0</v>
      </c>
      <c r="H568" t="s">
        <v>303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227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303</v>
      </c>
      <c r="G569">
        <v>0</v>
      </c>
      <c r="H569" t="s">
        <v>303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227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303</v>
      </c>
      <c r="G570">
        <v>0</v>
      </c>
      <c r="H570" t="s">
        <v>303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227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303</v>
      </c>
      <c r="G571">
        <v>0</v>
      </c>
      <c r="H571" t="s">
        <v>303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227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303</v>
      </c>
      <c r="G572">
        <v>0</v>
      </c>
      <c r="H572" t="s">
        <v>303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227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303</v>
      </c>
      <c r="G573">
        <v>0</v>
      </c>
      <c r="H573" t="s">
        <v>303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227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303</v>
      </c>
      <c r="G574">
        <v>0</v>
      </c>
      <c r="H574" t="s">
        <v>303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227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303</v>
      </c>
      <c r="G575">
        <v>0</v>
      </c>
      <c r="H575" t="s">
        <v>303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227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227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227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303</v>
      </c>
      <c r="G578">
        <v>0</v>
      </c>
      <c r="H578" t="s">
        <v>303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227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303</v>
      </c>
      <c r="G579">
        <v>0</v>
      </c>
      <c r="H579" t="s">
        <v>303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227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303</v>
      </c>
      <c r="G580">
        <v>0</v>
      </c>
      <c r="H580" t="s">
        <v>303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227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303</v>
      </c>
      <c r="G581">
        <v>0</v>
      </c>
      <c r="H581" t="s">
        <v>303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227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303</v>
      </c>
      <c r="G582">
        <v>0</v>
      </c>
      <c r="H582" t="s">
        <v>303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227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303</v>
      </c>
      <c r="G583">
        <v>0</v>
      </c>
      <c r="H583" t="s">
        <v>303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227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303</v>
      </c>
      <c r="G584">
        <v>0</v>
      </c>
      <c r="H584" t="s">
        <v>303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227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303</v>
      </c>
      <c r="G585">
        <v>0</v>
      </c>
      <c r="H585" t="s">
        <v>303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227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303</v>
      </c>
      <c r="G586">
        <v>0</v>
      </c>
      <c r="H586" t="s">
        <v>303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227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303</v>
      </c>
      <c r="G587">
        <v>0</v>
      </c>
      <c r="H587" t="s">
        <v>303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227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227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303</v>
      </c>
      <c r="G589">
        <v>0</v>
      </c>
      <c r="H589" t="s">
        <v>303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227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303</v>
      </c>
      <c r="G590">
        <v>0</v>
      </c>
      <c r="H590" t="s">
        <v>303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227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303</v>
      </c>
      <c r="G591">
        <v>0</v>
      </c>
      <c r="H591" t="s">
        <v>303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227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303</v>
      </c>
      <c r="G592">
        <v>0</v>
      </c>
      <c r="H592" t="s">
        <v>303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227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303</v>
      </c>
      <c r="G593">
        <v>0</v>
      </c>
      <c r="H593" t="s">
        <v>303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227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303</v>
      </c>
      <c r="G594">
        <v>0</v>
      </c>
      <c r="H594" t="s">
        <v>303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227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303</v>
      </c>
      <c r="G595">
        <v>0</v>
      </c>
      <c r="H595" t="s">
        <v>303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227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303</v>
      </c>
      <c r="G596">
        <v>0</v>
      </c>
      <c r="H596" t="s">
        <v>303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227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303</v>
      </c>
      <c r="G597">
        <v>0</v>
      </c>
      <c r="H597" t="s">
        <v>303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227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303</v>
      </c>
      <c r="G599">
        <v>0</v>
      </c>
      <c r="H599" t="s">
        <v>303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227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303</v>
      </c>
      <c r="G600">
        <v>0</v>
      </c>
      <c r="H600" t="s">
        <v>303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227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303</v>
      </c>
      <c r="G601">
        <v>0</v>
      </c>
      <c r="H601" t="s">
        <v>303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227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303</v>
      </c>
      <c r="G602">
        <v>0</v>
      </c>
      <c r="H602" t="s">
        <v>303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227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303</v>
      </c>
      <c r="G603">
        <v>0</v>
      </c>
      <c r="H603" t="s">
        <v>303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227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303</v>
      </c>
      <c r="G607">
        <v>0</v>
      </c>
      <c r="H607" t="s">
        <v>303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227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303</v>
      </c>
      <c r="G612">
        <v>0</v>
      </c>
      <c r="H612" t="s">
        <v>303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227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303</v>
      </c>
      <c r="G613">
        <v>0</v>
      </c>
      <c r="H613" t="s">
        <v>303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227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303</v>
      </c>
      <c r="G616">
        <v>0</v>
      </c>
      <c r="H616" t="s">
        <v>303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227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303</v>
      </c>
      <c r="G617">
        <v>0</v>
      </c>
      <c r="H617" t="s">
        <v>303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227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227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303</v>
      </c>
      <c r="G624">
        <v>0</v>
      </c>
      <c r="H624" t="s">
        <v>303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227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303</v>
      </c>
      <c r="G625">
        <v>0</v>
      </c>
      <c r="H625" t="s">
        <v>303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227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303</v>
      </c>
      <c r="G629">
        <v>0</v>
      </c>
      <c r="H629" t="s">
        <v>303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227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303</v>
      </c>
      <c r="G630">
        <v>0</v>
      </c>
      <c r="H630" t="s">
        <v>303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227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303</v>
      </c>
      <c r="G631">
        <v>0</v>
      </c>
      <c r="H631" t="s">
        <v>303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227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303</v>
      </c>
      <c r="G632">
        <v>0</v>
      </c>
      <c r="H632" t="s">
        <v>303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227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303</v>
      </c>
      <c r="G636">
        <v>0</v>
      </c>
      <c r="H636" t="s">
        <v>303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227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303</v>
      </c>
      <c r="G637">
        <v>0</v>
      </c>
      <c r="H637" t="s">
        <v>303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227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303</v>
      </c>
      <c r="G638">
        <v>0</v>
      </c>
      <c r="H638" t="s">
        <v>303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227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303</v>
      </c>
      <c r="G639">
        <v>0</v>
      </c>
      <c r="H639" t="s">
        <v>303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227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303</v>
      </c>
      <c r="G640">
        <v>0</v>
      </c>
      <c r="H640" t="s">
        <v>303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227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303</v>
      </c>
      <c r="G641">
        <v>0</v>
      </c>
      <c r="H641" t="s">
        <v>303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227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303</v>
      </c>
      <c r="G642">
        <v>0</v>
      </c>
      <c r="H642" t="s">
        <v>303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227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303</v>
      </c>
      <c r="G643">
        <v>0</v>
      </c>
      <c r="H643" t="s">
        <v>303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227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303</v>
      </c>
      <c r="G644">
        <v>0</v>
      </c>
      <c r="H644" t="s">
        <v>303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227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303</v>
      </c>
      <c r="G645">
        <v>0</v>
      </c>
      <c r="H645" t="s">
        <v>303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227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303</v>
      </c>
      <c r="G646">
        <v>0</v>
      </c>
      <c r="H646" t="s">
        <v>303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227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303</v>
      </c>
      <c r="G647">
        <v>0</v>
      </c>
      <c r="H647" t="s">
        <v>303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227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303</v>
      </c>
      <c r="G648">
        <v>0</v>
      </c>
      <c r="H648" t="s">
        <v>303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227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303</v>
      </c>
      <c r="G649">
        <v>0</v>
      </c>
      <c r="H649" t="s">
        <v>303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227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303</v>
      </c>
      <c r="G650">
        <v>0</v>
      </c>
      <c r="H650" t="s">
        <v>303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227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227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303</v>
      </c>
      <c r="G652">
        <v>0</v>
      </c>
      <c r="H652" t="s">
        <v>303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227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303</v>
      </c>
      <c r="G653">
        <v>0</v>
      </c>
      <c r="H653" t="s">
        <v>303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227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303</v>
      </c>
      <c r="G654">
        <v>0</v>
      </c>
      <c r="H654" t="s">
        <v>303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227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303</v>
      </c>
      <c r="G655">
        <v>0</v>
      </c>
      <c r="H655" t="s">
        <v>303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227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303</v>
      </c>
      <c r="G656">
        <v>0</v>
      </c>
      <c r="H656" t="s">
        <v>303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227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303</v>
      </c>
      <c r="G657">
        <v>0</v>
      </c>
      <c r="H657" t="s">
        <v>303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227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303</v>
      </c>
      <c r="G658">
        <v>0</v>
      </c>
      <c r="H658" t="s">
        <v>303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227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303</v>
      </c>
      <c r="G659">
        <v>0</v>
      </c>
      <c r="H659" t="s">
        <v>303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227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303</v>
      </c>
      <c r="G660">
        <v>0</v>
      </c>
      <c r="H660" t="s">
        <v>303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227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303</v>
      </c>
      <c r="G661">
        <v>0</v>
      </c>
      <c r="H661" t="s">
        <v>303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227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303</v>
      </c>
      <c r="G662">
        <v>0</v>
      </c>
      <c r="H662" t="s">
        <v>303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227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303</v>
      </c>
      <c r="G663">
        <v>0</v>
      </c>
      <c r="H663" t="s">
        <v>303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227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303</v>
      </c>
      <c r="G664">
        <v>0</v>
      </c>
      <c r="H664" t="s">
        <v>303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227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303</v>
      </c>
      <c r="G665">
        <v>0</v>
      </c>
      <c r="H665" t="s">
        <v>303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227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303</v>
      </c>
      <c r="G666">
        <v>0</v>
      </c>
      <c r="H666" t="s">
        <v>303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227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303</v>
      </c>
      <c r="G667">
        <v>0</v>
      </c>
      <c r="H667" t="s">
        <v>303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227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227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227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303</v>
      </c>
      <c r="G670">
        <v>0</v>
      </c>
      <c r="H670" t="s">
        <v>303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227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303</v>
      </c>
      <c r="G671">
        <v>0</v>
      </c>
      <c r="H671" t="s">
        <v>303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227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303</v>
      </c>
      <c r="G672">
        <v>0</v>
      </c>
      <c r="H672" t="s">
        <v>303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227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303</v>
      </c>
      <c r="G673">
        <v>0</v>
      </c>
      <c r="H673" t="s">
        <v>303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227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303</v>
      </c>
      <c r="G674">
        <v>0</v>
      </c>
      <c r="H674" t="s">
        <v>303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227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303</v>
      </c>
      <c r="G675">
        <v>0</v>
      </c>
      <c r="H675" t="s">
        <v>303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227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303</v>
      </c>
      <c r="G676">
        <v>0</v>
      </c>
      <c r="H676" t="s">
        <v>303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227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303</v>
      </c>
      <c r="G677">
        <v>0</v>
      </c>
      <c r="H677" t="s">
        <v>303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227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303</v>
      </c>
      <c r="G678">
        <v>0</v>
      </c>
      <c r="H678" t="s">
        <v>303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227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303</v>
      </c>
      <c r="G679">
        <v>0</v>
      </c>
      <c r="H679" t="s">
        <v>303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227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303</v>
      </c>
      <c r="G680">
        <v>0</v>
      </c>
      <c r="H680" t="s">
        <v>303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227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303</v>
      </c>
      <c r="G681">
        <v>0</v>
      </c>
      <c r="H681" t="s">
        <v>303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227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303</v>
      </c>
      <c r="G682">
        <v>0</v>
      </c>
      <c r="H682" t="s">
        <v>303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227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303</v>
      </c>
      <c r="G683">
        <v>0</v>
      </c>
      <c r="H683" t="s">
        <v>303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227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303</v>
      </c>
      <c r="G684">
        <v>0</v>
      </c>
      <c r="H684" t="s">
        <v>303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227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303</v>
      </c>
      <c r="G688">
        <v>0</v>
      </c>
      <c r="H688" t="s">
        <v>303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227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303</v>
      </c>
      <c r="G690">
        <v>0</v>
      </c>
      <c r="H690" t="s">
        <v>303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227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303</v>
      </c>
      <c r="G695">
        <v>0</v>
      </c>
      <c r="H695" t="s">
        <v>303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227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303</v>
      </c>
      <c r="G698">
        <v>0</v>
      </c>
      <c r="H698" t="s">
        <v>303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227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303</v>
      </c>
      <c r="G708">
        <v>0</v>
      </c>
      <c r="H708" t="s">
        <v>303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227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303</v>
      </c>
      <c r="G709">
        <v>0</v>
      </c>
      <c r="H709" t="s">
        <v>303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227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303</v>
      </c>
      <c r="G710">
        <v>0</v>
      </c>
      <c r="H710" t="s">
        <v>303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227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303</v>
      </c>
      <c r="G711">
        <v>0</v>
      </c>
      <c r="H711" t="s">
        <v>303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227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303</v>
      </c>
      <c r="G712">
        <v>0</v>
      </c>
      <c r="H712" t="s">
        <v>303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227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303</v>
      </c>
      <c r="G713">
        <v>0</v>
      </c>
      <c r="H713" t="s">
        <v>303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227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303</v>
      </c>
      <c r="G714">
        <v>0</v>
      </c>
      <c r="H714" t="s">
        <v>303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227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303</v>
      </c>
      <c r="G715">
        <v>0</v>
      </c>
      <c r="H715" t="s">
        <v>303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227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303</v>
      </c>
      <c r="G716">
        <v>0</v>
      </c>
      <c r="H716" t="s">
        <v>303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227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303</v>
      </c>
      <c r="G717">
        <v>0</v>
      </c>
      <c r="H717" t="s">
        <v>303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227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303</v>
      </c>
      <c r="G718">
        <v>0</v>
      </c>
      <c r="H718" t="s">
        <v>303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227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227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227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227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227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227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227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227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227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227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227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227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227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227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227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227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227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227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227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227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227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227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227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227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238</v>
      </c>
      <c r="C751">
        <v>0</v>
      </c>
      <c r="D751" t="s">
        <v>48</v>
      </c>
      <c r="E751">
        <v>103</v>
      </c>
      <c r="F751" t="s">
        <v>303</v>
      </c>
      <c r="G751">
        <v>0</v>
      </c>
      <c r="H751" t="s">
        <v>303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227</v>
      </c>
      <c r="O751" t="s">
        <v>226</v>
      </c>
    </row>
    <row r="752" spans="1:15" x14ac:dyDescent="0.25">
      <c r="A752">
        <v>11</v>
      </c>
      <c r="B752" t="s">
        <v>238</v>
      </c>
      <c r="C752">
        <v>0</v>
      </c>
      <c r="D752" t="s">
        <v>48</v>
      </c>
      <c r="E752">
        <v>107</v>
      </c>
      <c r="F752" t="s">
        <v>303</v>
      </c>
      <c r="G752">
        <v>0</v>
      </c>
      <c r="H752" t="s">
        <v>303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227</v>
      </c>
      <c r="O752" t="s">
        <v>226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238</v>
      </c>
      <c r="C754">
        <v>0</v>
      </c>
      <c r="D754" t="s">
        <v>48</v>
      </c>
      <c r="E754">
        <v>107</v>
      </c>
      <c r="F754" t="s">
        <v>303</v>
      </c>
      <c r="G754">
        <v>0</v>
      </c>
      <c r="H754" t="s">
        <v>303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227</v>
      </c>
      <c r="O754" t="s">
        <v>226</v>
      </c>
    </row>
    <row r="755" spans="1:15" x14ac:dyDescent="0.25">
      <c r="A755">
        <v>11</v>
      </c>
      <c r="B755" t="s">
        <v>238</v>
      </c>
      <c r="C755">
        <v>0</v>
      </c>
      <c r="D755" t="s">
        <v>48</v>
      </c>
      <c r="E755">
        <v>107</v>
      </c>
      <c r="F755" t="s">
        <v>303</v>
      </c>
      <c r="G755">
        <v>0</v>
      </c>
      <c r="H755" t="s">
        <v>303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227</v>
      </c>
      <c r="O755" t="s">
        <v>226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237</v>
      </c>
      <c r="C757">
        <v>0</v>
      </c>
      <c r="D757" t="s">
        <v>48</v>
      </c>
      <c r="E757">
        <v>108</v>
      </c>
      <c r="F757" t="s">
        <v>303</v>
      </c>
      <c r="G757">
        <v>0</v>
      </c>
      <c r="H757" t="s">
        <v>303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227</v>
      </c>
      <c r="O757" t="s">
        <v>226</v>
      </c>
    </row>
    <row r="758" spans="1:15" x14ac:dyDescent="0.25">
      <c r="A758">
        <v>11</v>
      </c>
      <c r="B758" t="s">
        <v>237</v>
      </c>
      <c r="C758">
        <v>0</v>
      </c>
      <c r="D758" t="s">
        <v>48</v>
      </c>
      <c r="E758">
        <v>108</v>
      </c>
      <c r="F758" t="s">
        <v>303</v>
      </c>
      <c r="G758">
        <v>0</v>
      </c>
      <c r="H758" t="s">
        <v>303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227</v>
      </c>
      <c r="O758" t="s">
        <v>226</v>
      </c>
    </row>
    <row r="759" spans="1:15" x14ac:dyDescent="0.25">
      <c r="A759">
        <v>11</v>
      </c>
      <c r="B759" t="s">
        <v>237</v>
      </c>
      <c r="C759">
        <v>0</v>
      </c>
      <c r="D759" t="s">
        <v>48</v>
      </c>
      <c r="E759">
        <v>108</v>
      </c>
      <c r="F759" t="s">
        <v>303</v>
      </c>
      <c r="G759">
        <v>0</v>
      </c>
      <c r="H759" t="s">
        <v>303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227</v>
      </c>
      <c r="O759" t="s">
        <v>226</v>
      </c>
    </row>
    <row r="760" spans="1:15" x14ac:dyDescent="0.25">
      <c r="A760">
        <v>11</v>
      </c>
      <c r="B760" t="s">
        <v>237</v>
      </c>
      <c r="C760">
        <v>0</v>
      </c>
      <c r="D760" t="s">
        <v>48</v>
      </c>
      <c r="E760">
        <v>109</v>
      </c>
      <c r="F760" t="s">
        <v>303</v>
      </c>
      <c r="G760">
        <v>0</v>
      </c>
      <c r="H760" t="s">
        <v>303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227</v>
      </c>
      <c r="O760" t="s">
        <v>226</v>
      </c>
    </row>
    <row r="761" spans="1:15" x14ac:dyDescent="0.25">
      <c r="A761">
        <v>11</v>
      </c>
      <c r="B761" t="s">
        <v>236</v>
      </c>
      <c r="C761">
        <v>0</v>
      </c>
      <c r="D761" t="s">
        <v>48</v>
      </c>
      <c r="E761">
        <v>211</v>
      </c>
      <c r="F761" t="s">
        <v>303</v>
      </c>
      <c r="G761">
        <v>0</v>
      </c>
      <c r="H761" t="s">
        <v>303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227</v>
      </c>
      <c r="O761" t="s">
        <v>226</v>
      </c>
    </row>
    <row r="762" spans="1:15" x14ac:dyDescent="0.25">
      <c r="A762">
        <v>11</v>
      </c>
      <c r="B762" t="s">
        <v>236</v>
      </c>
      <c r="C762">
        <v>0</v>
      </c>
      <c r="D762" t="s">
        <v>48</v>
      </c>
      <c r="E762">
        <v>215</v>
      </c>
      <c r="F762" t="s">
        <v>303</v>
      </c>
      <c r="G762">
        <v>0</v>
      </c>
      <c r="H762" t="s">
        <v>303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227</v>
      </c>
      <c r="O762" t="s">
        <v>226</v>
      </c>
    </row>
    <row r="763" spans="1:15" x14ac:dyDescent="0.25">
      <c r="A763">
        <v>11</v>
      </c>
      <c r="B763" t="s">
        <v>234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227</v>
      </c>
      <c r="O763" t="s">
        <v>226</v>
      </c>
    </row>
    <row r="764" spans="1:15" x14ac:dyDescent="0.25">
      <c r="A764">
        <v>11</v>
      </c>
      <c r="B764" t="s">
        <v>234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227</v>
      </c>
      <c r="O764" t="s">
        <v>226</v>
      </c>
    </row>
    <row r="765" spans="1:15" x14ac:dyDescent="0.25">
      <c r="A765">
        <v>11</v>
      </c>
      <c r="B765" t="s">
        <v>235</v>
      </c>
      <c r="C765">
        <v>0</v>
      </c>
      <c r="D765" t="s">
        <v>48</v>
      </c>
      <c r="E765">
        <v>321</v>
      </c>
      <c r="F765" t="s">
        <v>303</v>
      </c>
      <c r="G765">
        <v>0</v>
      </c>
      <c r="H765" t="s">
        <v>303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227</v>
      </c>
      <c r="O765" t="s">
        <v>226</v>
      </c>
    </row>
    <row r="766" spans="1:15" x14ac:dyDescent="0.25">
      <c r="A766">
        <v>11</v>
      </c>
      <c r="B766" t="s">
        <v>235</v>
      </c>
      <c r="C766">
        <v>0</v>
      </c>
      <c r="D766" t="s">
        <v>48</v>
      </c>
      <c r="E766">
        <v>321</v>
      </c>
      <c r="F766" t="s">
        <v>303</v>
      </c>
      <c r="G766">
        <v>0</v>
      </c>
      <c r="H766" t="s">
        <v>303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227</v>
      </c>
      <c r="O766" t="s">
        <v>226</v>
      </c>
    </row>
    <row r="767" spans="1:15" x14ac:dyDescent="0.25">
      <c r="A767">
        <v>11</v>
      </c>
      <c r="B767" t="s">
        <v>235</v>
      </c>
      <c r="C767">
        <v>0</v>
      </c>
      <c r="D767" t="s">
        <v>48</v>
      </c>
      <c r="E767">
        <v>321</v>
      </c>
      <c r="F767" t="s">
        <v>303</v>
      </c>
      <c r="G767">
        <v>0</v>
      </c>
      <c r="H767" t="s">
        <v>303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227</v>
      </c>
      <c r="O767" t="s">
        <v>226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234</v>
      </c>
      <c r="C774">
        <v>0</v>
      </c>
      <c r="D774" t="s">
        <v>48</v>
      </c>
      <c r="E774">
        <v>322</v>
      </c>
      <c r="F774" t="s">
        <v>303</v>
      </c>
      <c r="G774">
        <v>0</v>
      </c>
      <c r="H774" t="s">
        <v>303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227</v>
      </c>
      <c r="O774" t="s">
        <v>226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234</v>
      </c>
      <c r="C777">
        <v>0</v>
      </c>
      <c r="D777" t="s">
        <v>48</v>
      </c>
      <c r="E777">
        <v>322</v>
      </c>
      <c r="F777" t="s">
        <v>303</v>
      </c>
      <c r="G777">
        <v>0</v>
      </c>
      <c r="H777" t="s">
        <v>303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227</v>
      </c>
      <c r="O777" t="s">
        <v>226</v>
      </c>
    </row>
    <row r="778" spans="1:15" x14ac:dyDescent="0.25">
      <c r="A778">
        <v>11</v>
      </c>
      <c r="B778" t="s">
        <v>234</v>
      </c>
      <c r="C778">
        <v>0</v>
      </c>
      <c r="D778" t="s">
        <v>48</v>
      </c>
      <c r="E778">
        <v>322</v>
      </c>
      <c r="F778" t="s">
        <v>303</v>
      </c>
      <c r="G778">
        <v>0</v>
      </c>
      <c r="H778" t="s">
        <v>303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227</v>
      </c>
      <c r="O778" t="s">
        <v>226</v>
      </c>
    </row>
    <row r="779" spans="1:15" x14ac:dyDescent="0.25">
      <c r="A779">
        <v>11</v>
      </c>
      <c r="B779" t="s">
        <v>234</v>
      </c>
      <c r="C779">
        <v>0</v>
      </c>
      <c r="D779" t="s">
        <v>48</v>
      </c>
      <c r="E779">
        <v>322</v>
      </c>
      <c r="F779" t="s">
        <v>303</v>
      </c>
      <c r="G779">
        <v>0</v>
      </c>
      <c r="H779" t="s">
        <v>303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227</v>
      </c>
      <c r="O779" t="s">
        <v>226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234</v>
      </c>
      <c r="C787">
        <v>0</v>
      </c>
      <c r="D787" t="s">
        <v>48</v>
      </c>
      <c r="E787">
        <v>322</v>
      </c>
      <c r="F787" t="s">
        <v>303</v>
      </c>
      <c r="G787">
        <v>0</v>
      </c>
      <c r="H787" t="s">
        <v>303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227</v>
      </c>
      <c r="O787" t="s">
        <v>226</v>
      </c>
    </row>
    <row r="788" spans="1:15" x14ac:dyDescent="0.25">
      <c r="A788">
        <v>11</v>
      </c>
      <c r="B788" t="s">
        <v>234</v>
      </c>
      <c r="C788">
        <v>0</v>
      </c>
      <c r="D788" t="s">
        <v>48</v>
      </c>
      <c r="E788">
        <v>322</v>
      </c>
      <c r="F788" t="s">
        <v>303</v>
      </c>
      <c r="G788">
        <v>0</v>
      </c>
      <c r="H788" t="s">
        <v>303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227</v>
      </c>
      <c r="O788" t="s">
        <v>226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234</v>
      </c>
      <c r="C791">
        <v>0</v>
      </c>
      <c r="D791" t="s">
        <v>48</v>
      </c>
      <c r="E791">
        <v>323</v>
      </c>
      <c r="F791" t="s">
        <v>303</v>
      </c>
      <c r="G791">
        <v>0</v>
      </c>
      <c r="H791" t="s">
        <v>303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227</v>
      </c>
      <c r="O791" t="s">
        <v>226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234</v>
      </c>
      <c r="C794">
        <v>0</v>
      </c>
      <c r="D794" t="s">
        <v>48</v>
      </c>
      <c r="E794">
        <v>323</v>
      </c>
      <c r="F794" t="s">
        <v>303</v>
      </c>
      <c r="G794">
        <v>0</v>
      </c>
      <c r="H794" t="s">
        <v>303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227</v>
      </c>
      <c r="O794" t="s">
        <v>226</v>
      </c>
    </row>
    <row r="795" spans="1:15" x14ac:dyDescent="0.25">
      <c r="A795">
        <v>11</v>
      </c>
      <c r="B795" t="s">
        <v>234</v>
      </c>
      <c r="C795">
        <v>0</v>
      </c>
      <c r="D795" t="s">
        <v>48</v>
      </c>
      <c r="E795">
        <v>325</v>
      </c>
      <c r="F795" t="s">
        <v>303</v>
      </c>
      <c r="G795">
        <v>0</v>
      </c>
      <c r="H795" t="s">
        <v>303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227</v>
      </c>
      <c r="O795" t="s">
        <v>226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234</v>
      </c>
      <c r="C800">
        <v>0</v>
      </c>
      <c r="D800" t="s">
        <v>48</v>
      </c>
      <c r="E800">
        <v>325</v>
      </c>
      <c r="F800" t="s">
        <v>303</v>
      </c>
      <c r="G800">
        <v>0</v>
      </c>
      <c r="H800" t="s">
        <v>303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227</v>
      </c>
      <c r="O800" t="s">
        <v>226</v>
      </c>
    </row>
    <row r="801" spans="1:15" x14ac:dyDescent="0.25">
      <c r="A801">
        <v>11</v>
      </c>
      <c r="B801" t="s">
        <v>234</v>
      </c>
      <c r="C801">
        <v>0</v>
      </c>
      <c r="D801" t="s">
        <v>48</v>
      </c>
      <c r="E801">
        <v>325</v>
      </c>
      <c r="F801" t="s">
        <v>303</v>
      </c>
      <c r="G801">
        <v>0</v>
      </c>
      <c r="H801" t="s">
        <v>303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227</v>
      </c>
      <c r="O801" t="s">
        <v>226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234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227</v>
      </c>
      <c r="O804" t="s">
        <v>226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234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227</v>
      </c>
      <c r="O806" t="s">
        <v>226</v>
      </c>
    </row>
    <row r="807" spans="1:15" x14ac:dyDescent="0.25">
      <c r="A807">
        <v>11</v>
      </c>
      <c r="B807" t="s">
        <v>234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227</v>
      </c>
      <c r="O807" t="s">
        <v>226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234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227</v>
      </c>
      <c r="O810" t="s">
        <v>226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233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227</v>
      </c>
      <c r="O813" t="s">
        <v>226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233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227</v>
      </c>
      <c r="O815" t="s">
        <v>226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233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227</v>
      </c>
      <c r="O818" t="s">
        <v>226</v>
      </c>
    </row>
    <row r="819" spans="1:15" x14ac:dyDescent="0.25">
      <c r="A819">
        <v>11</v>
      </c>
      <c r="B819" t="s">
        <v>233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227</v>
      </c>
      <c r="O819" t="s">
        <v>226</v>
      </c>
    </row>
    <row r="820" spans="1:15" x14ac:dyDescent="0.25">
      <c r="A820">
        <v>11</v>
      </c>
      <c r="B820" t="s">
        <v>232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227</v>
      </c>
      <c r="O820" t="s">
        <v>226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231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227</v>
      </c>
      <c r="O823" t="s">
        <v>226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231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227</v>
      </c>
      <c r="O826" t="s">
        <v>226</v>
      </c>
    </row>
    <row r="827" spans="1:15" x14ac:dyDescent="0.25">
      <c r="A827">
        <v>10</v>
      </c>
      <c r="B827" t="s">
        <v>231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227</v>
      </c>
      <c r="O827" t="s">
        <v>226</v>
      </c>
    </row>
    <row r="828" spans="1:15" x14ac:dyDescent="0.25">
      <c r="A828">
        <v>10</v>
      </c>
      <c r="B828" t="s">
        <v>231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227</v>
      </c>
      <c r="O828" t="s">
        <v>226</v>
      </c>
    </row>
    <row r="829" spans="1:15" x14ac:dyDescent="0.25">
      <c r="A829">
        <v>10</v>
      </c>
      <c r="B829" t="s">
        <v>230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227</v>
      </c>
      <c r="O829" t="s">
        <v>226</v>
      </c>
    </row>
    <row r="830" spans="1:15" x14ac:dyDescent="0.25">
      <c r="A830">
        <v>10</v>
      </c>
      <c r="B830" t="s">
        <v>230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227</v>
      </c>
      <c r="O830" t="s">
        <v>226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230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227</v>
      </c>
      <c r="O843" t="s">
        <v>226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230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227</v>
      </c>
      <c r="O850" t="s">
        <v>226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230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227</v>
      </c>
      <c r="O853" t="s">
        <v>226</v>
      </c>
    </row>
    <row r="854" spans="1:15" x14ac:dyDescent="0.25">
      <c r="A854">
        <v>10</v>
      </c>
      <c r="B854" t="s">
        <v>230</v>
      </c>
      <c r="C854">
        <v>0</v>
      </c>
      <c r="D854" t="s">
        <v>48</v>
      </c>
      <c r="E854">
        <v>345</v>
      </c>
      <c r="F854" t="s">
        <v>303</v>
      </c>
      <c r="G854">
        <v>0</v>
      </c>
      <c r="H854" t="s">
        <v>303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227</v>
      </c>
      <c r="O854" t="s">
        <v>226</v>
      </c>
    </row>
    <row r="855" spans="1:15" x14ac:dyDescent="0.25">
      <c r="A855">
        <v>10</v>
      </c>
      <c r="B855" t="s">
        <v>230</v>
      </c>
      <c r="C855">
        <v>0</v>
      </c>
      <c r="D855" t="s">
        <v>48</v>
      </c>
      <c r="E855">
        <v>345</v>
      </c>
      <c r="F855" t="s">
        <v>303</v>
      </c>
      <c r="G855">
        <v>0</v>
      </c>
      <c r="H855" t="s">
        <v>303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227</v>
      </c>
      <c r="O855" t="s">
        <v>226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230</v>
      </c>
      <c r="C858">
        <v>0</v>
      </c>
      <c r="D858" t="s">
        <v>48</v>
      </c>
      <c r="E858">
        <v>345</v>
      </c>
      <c r="F858" t="s">
        <v>303</v>
      </c>
      <c r="G858">
        <v>0</v>
      </c>
      <c r="H858" t="s">
        <v>303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227</v>
      </c>
      <c r="O858" t="s">
        <v>226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230</v>
      </c>
      <c r="C860">
        <v>0</v>
      </c>
      <c r="D860" t="s">
        <v>48</v>
      </c>
      <c r="E860">
        <v>345</v>
      </c>
      <c r="F860" t="s">
        <v>303</v>
      </c>
      <c r="G860">
        <v>0</v>
      </c>
      <c r="H860" t="s">
        <v>303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227</v>
      </c>
      <c r="O860" t="s">
        <v>226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230</v>
      </c>
      <c r="C862">
        <v>0</v>
      </c>
      <c r="D862" t="s">
        <v>48</v>
      </c>
      <c r="E862">
        <v>345</v>
      </c>
      <c r="F862" t="s">
        <v>303</v>
      </c>
      <c r="G862">
        <v>0</v>
      </c>
      <c r="H862" t="s">
        <v>303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227</v>
      </c>
      <c r="O862" t="s">
        <v>226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230</v>
      </c>
      <c r="C864">
        <v>0</v>
      </c>
      <c r="D864" t="s">
        <v>48</v>
      </c>
      <c r="E864">
        <v>345</v>
      </c>
      <c r="F864" t="s">
        <v>303</v>
      </c>
      <c r="G864">
        <v>0</v>
      </c>
      <c r="H864" t="s">
        <v>303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227</v>
      </c>
      <c r="O864" t="s">
        <v>226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230</v>
      </c>
      <c r="C870">
        <v>0</v>
      </c>
      <c r="D870" t="s">
        <v>48</v>
      </c>
      <c r="E870">
        <v>345</v>
      </c>
      <c r="F870" t="s">
        <v>303</v>
      </c>
      <c r="G870">
        <v>0</v>
      </c>
      <c r="H870" t="s">
        <v>303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227</v>
      </c>
      <c r="O870" t="s">
        <v>226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230</v>
      </c>
      <c r="C872">
        <v>0</v>
      </c>
      <c r="D872" t="s">
        <v>48</v>
      </c>
      <c r="E872">
        <v>345</v>
      </c>
      <c r="F872" t="s">
        <v>303</v>
      </c>
      <c r="G872">
        <v>0</v>
      </c>
      <c r="H872" t="s">
        <v>303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227</v>
      </c>
      <c r="O872" t="s">
        <v>226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230</v>
      </c>
      <c r="C875">
        <v>0</v>
      </c>
      <c r="D875" t="s">
        <v>48</v>
      </c>
      <c r="E875">
        <v>345</v>
      </c>
      <c r="F875" t="s">
        <v>303</v>
      </c>
      <c r="G875">
        <v>0</v>
      </c>
      <c r="H875" t="s">
        <v>303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227</v>
      </c>
      <c r="O875" t="s">
        <v>226</v>
      </c>
    </row>
    <row r="876" spans="1:15" x14ac:dyDescent="0.25">
      <c r="A876">
        <v>10</v>
      </c>
      <c r="B876" t="s">
        <v>230</v>
      </c>
      <c r="C876">
        <v>0</v>
      </c>
      <c r="D876" t="s">
        <v>48</v>
      </c>
      <c r="E876">
        <v>323</v>
      </c>
      <c r="F876" t="s">
        <v>303</v>
      </c>
      <c r="G876">
        <v>0</v>
      </c>
      <c r="H876" t="s">
        <v>303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227</v>
      </c>
      <c r="O876" t="s">
        <v>226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230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227</v>
      </c>
      <c r="O878" t="s">
        <v>226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230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227</v>
      </c>
      <c r="O887" t="s">
        <v>226</v>
      </c>
    </row>
    <row r="888" spans="1:15" x14ac:dyDescent="0.25">
      <c r="A888">
        <v>10</v>
      </c>
      <c r="B888" t="s">
        <v>230</v>
      </c>
      <c r="C888">
        <v>0</v>
      </c>
      <c r="D888" t="s">
        <v>48</v>
      </c>
      <c r="E888">
        <v>318</v>
      </c>
      <c r="F888" t="s">
        <v>303</v>
      </c>
      <c r="G888">
        <v>0</v>
      </c>
      <c r="H888" t="s">
        <v>303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227</v>
      </c>
      <c r="O888" t="s">
        <v>226</v>
      </c>
    </row>
    <row r="889" spans="1:15" x14ac:dyDescent="0.25">
      <c r="A889">
        <v>10</v>
      </c>
      <c r="B889" t="s">
        <v>229</v>
      </c>
      <c r="C889">
        <v>0</v>
      </c>
      <c r="D889" t="s">
        <v>48</v>
      </c>
      <c r="E889">
        <v>244</v>
      </c>
      <c r="F889" t="s">
        <v>303</v>
      </c>
      <c r="G889">
        <v>0</v>
      </c>
      <c r="H889" t="s">
        <v>303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227</v>
      </c>
      <c r="O889" t="s">
        <v>226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229</v>
      </c>
      <c r="C895">
        <v>0</v>
      </c>
      <c r="D895" t="s">
        <v>48</v>
      </c>
      <c r="E895">
        <v>244</v>
      </c>
      <c r="F895" t="s">
        <v>303</v>
      </c>
      <c r="G895">
        <v>0</v>
      </c>
      <c r="H895" t="s">
        <v>303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227</v>
      </c>
      <c r="O895" t="s">
        <v>226</v>
      </c>
    </row>
    <row r="896" spans="1:15" x14ac:dyDescent="0.25">
      <c r="A896">
        <v>10</v>
      </c>
      <c r="B896" t="s">
        <v>229</v>
      </c>
      <c r="C896">
        <v>0</v>
      </c>
      <c r="D896" t="s">
        <v>48</v>
      </c>
      <c r="E896">
        <v>244</v>
      </c>
      <c r="F896" t="s">
        <v>303</v>
      </c>
      <c r="G896">
        <v>0</v>
      </c>
      <c r="H896" t="s">
        <v>303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227</v>
      </c>
      <c r="O896" t="s">
        <v>226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229</v>
      </c>
      <c r="C900">
        <v>0</v>
      </c>
      <c r="D900" t="s">
        <v>48</v>
      </c>
      <c r="E900">
        <v>244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227</v>
      </c>
      <c r="O900" t="s">
        <v>226</v>
      </c>
    </row>
    <row r="901" spans="1:15" x14ac:dyDescent="0.25">
      <c r="A901">
        <v>10</v>
      </c>
      <c r="B901" t="s">
        <v>229</v>
      </c>
      <c r="C901">
        <v>0</v>
      </c>
      <c r="D901" t="s">
        <v>48</v>
      </c>
      <c r="E901">
        <v>243</v>
      </c>
      <c r="F901" t="s">
        <v>303</v>
      </c>
      <c r="G901">
        <v>0</v>
      </c>
      <c r="H901" t="s">
        <v>303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227</v>
      </c>
      <c r="O901" t="s">
        <v>226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229</v>
      </c>
      <c r="C905">
        <v>0</v>
      </c>
      <c r="D905" t="s">
        <v>48</v>
      </c>
      <c r="E905">
        <v>243</v>
      </c>
      <c r="F905" t="s">
        <v>303</v>
      </c>
      <c r="G905">
        <v>0</v>
      </c>
      <c r="H905" t="s">
        <v>303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227</v>
      </c>
      <c r="O905" t="s">
        <v>226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229</v>
      </c>
      <c r="C907">
        <v>0</v>
      </c>
      <c r="D907" t="s">
        <v>48</v>
      </c>
      <c r="E907">
        <v>216</v>
      </c>
      <c r="F907" t="s">
        <v>303</v>
      </c>
      <c r="G907">
        <v>0</v>
      </c>
      <c r="H907" t="s">
        <v>303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227</v>
      </c>
      <c r="O907" t="s">
        <v>226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229</v>
      </c>
      <c r="C910">
        <v>0</v>
      </c>
      <c r="D910" t="s">
        <v>48</v>
      </c>
      <c r="E910">
        <v>216</v>
      </c>
      <c r="F910" t="s">
        <v>303</v>
      </c>
      <c r="G910">
        <v>0</v>
      </c>
      <c r="H910" t="s">
        <v>303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227</v>
      </c>
      <c r="O910" t="s">
        <v>226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229</v>
      </c>
      <c r="C913">
        <v>0</v>
      </c>
      <c r="D913" t="s">
        <v>48</v>
      </c>
      <c r="E913">
        <v>211</v>
      </c>
      <c r="F913" t="s">
        <v>303</v>
      </c>
      <c r="G913">
        <v>0</v>
      </c>
      <c r="H913" t="s">
        <v>303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227</v>
      </c>
      <c r="O913" t="s">
        <v>226</v>
      </c>
    </row>
    <row r="914" spans="1:15" x14ac:dyDescent="0.25">
      <c r="A914">
        <v>10</v>
      </c>
      <c r="B914" t="s">
        <v>229</v>
      </c>
      <c r="C914">
        <v>0</v>
      </c>
      <c r="D914" t="s">
        <v>48</v>
      </c>
      <c r="E914">
        <v>211</v>
      </c>
      <c r="F914" t="s">
        <v>303</v>
      </c>
      <c r="G914">
        <v>0</v>
      </c>
      <c r="H914" t="s">
        <v>303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227</v>
      </c>
      <c r="O914" t="s">
        <v>226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229</v>
      </c>
      <c r="C921">
        <v>0</v>
      </c>
      <c r="D921" t="s">
        <v>48</v>
      </c>
      <c r="E921">
        <v>211</v>
      </c>
      <c r="F921" t="s">
        <v>303</v>
      </c>
      <c r="G921">
        <v>0</v>
      </c>
      <c r="H921" t="s">
        <v>303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227</v>
      </c>
      <c r="O921" t="s">
        <v>226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229</v>
      </c>
      <c r="C923">
        <v>0</v>
      </c>
      <c r="D923" t="s">
        <v>48</v>
      </c>
      <c r="E923">
        <v>211</v>
      </c>
      <c r="F923" t="s">
        <v>303</v>
      </c>
      <c r="G923">
        <v>0</v>
      </c>
      <c r="H923" t="s">
        <v>303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227</v>
      </c>
      <c r="O923" t="s">
        <v>226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229</v>
      </c>
      <c r="C925">
        <v>0</v>
      </c>
      <c r="D925" t="s">
        <v>48</v>
      </c>
      <c r="E925">
        <v>211</v>
      </c>
      <c r="F925" t="s">
        <v>303</v>
      </c>
      <c r="G925">
        <v>0</v>
      </c>
      <c r="H925" t="s">
        <v>303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227</v>
      </c>
      <c r="O925" t="s">
        <v>226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229</v>
      </c>
      <c r="C929">
        <v>0</v>
      </c>
      <c r="D929" t="s">
        <v>48</v>
      </c>
      <c r="E929">
        <v>211</v>
      </c>
      <c r="F929" t="s">
        <v>303</v>
      </c>
      <c r="G929">
        <v>0</v>
      </c>
      <c r="H929" t="s">
        <v>303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227</v>
      </c>
      <c r="O929" t="s">
        <v>226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229</v>
      </c>
      <c r="C931">
        <v>0</v>
      </c>
      <c r="D931" t="s">
        <v>48</v>
      </c>
      <c r="E931">
        <v>211</v>
      </c>
      <c r="F931" t="s">
        <v>303</v>
      </c>
      <c r="G931">
        <v>0</v>
      </c>
      <c r="H931" t="s">
        <v>303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227</v>
      </c>
      <c r="O931" t="s">
        <v>226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229</v>
      </c>
      <c r="C934">
        <v>0</v>
      </c>
      <c r="D934" t="s">
        <v>48</v>
      </c>
      <c r="E934">
        <v>211</v>
      </c>
      <c r="F934" t="s">
        <v>303</v>
      </c>
      <c r="G934">
        <v>0</v>
      </c>
      <c r="H934" t="s">
        <v>303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227</v>
      </c>
      <c r="O934" t="s">
        <v>226</v>
      </c>
    </row>
    <row r="935" spans="1:15" x14ac:dyDescent="0.25">
      <c r="A935">
        <v>10</v>
      </c>
      <c r="B935" t="s">
        <v>229</v>
      </c>
      <c r="C935">
        <v>0</v>
      </c>
      <c r="D935" t="s">
        <v>48</v>
      </c>
      <c r="E935">
        <v>211</v>
      </c>
      <c r="F935" t="s">
        <v>303</v>
      </c>
      <c r="G935">
        <v>0</v>
      </c>
      <c r="H935" t="s">
        <v>303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227</v>
      </c>
      <c r="O935" t="s">
        <v>226</v>
      </c>
    </row>
    <row r="936" spans="1:15" x14ac:dyDescent="0.25">
      <c r="A936">
        <v>10</v>
      </c>
      <c r="B936" t="s">
        <v>229</v>
      </c>
      <c r="C936">
        <v>0</v>
      </c>
      <c r="D936" t="s">
        <v>48</v>
      </c>
      <c r="E936">
        <v>211</v>
      </c>
      <c r="F936" t="s">
        <v>303</v>
      </c>
      <c r="G936">
        <v>0</v>
      </c>
      <c r="H936" t="s">
        <v>303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227</v>
      </c>
      <c r="O936" t="s">
        <v>226</v>
      </c>
    </row>
    <row r="937" spans="1:15" x14ac:dyDescent="0.25">
      <c r="A937">
        <v>10</v>
      </c>
      <c r="B937" t="s">
        <v>229</v>
      </c>
      <c r="C937">
        <v>0</v>
      </c>
      <c r="D937" t="s">
        <v>48</v>
      </c>
      <c r="E937">
        <v>211</v>
      </c>
      <c r="F937" t="s">
        <v>303</v>
      </c>
      <c r="G937">
        <v>0</v>
      </c>
      <c r="H937" t="s">
        <v>303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227</v>
      </c>
      <c r="O937" t="s">
        <v>226</v>
      </c>
    </row>
    <row r="938" spans="1:15" x14ac:dyDescent="0.25">
      <c r="A938">
        <v>10</v>
      </c>
      <c r="B938" t="s">
        <v>229</v>
      </c>
      <c r="C938">
        <v>0</v>
      </c>
      <c r="D938" t="s">
        <v>48</v>
      </c>
      <c r="E938">
        <v>211</v>
      </c>
      <c r="F938" t="s">
        <v>303</v>
      </c>
      <c r="G938">
        <v>0</v>
      </c>
      <c r="H938" t="s">
        <v>303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227</v>
      </c>
      <c r="O938" t="s">
        <v>226</v>
      </c>
    </row>
    <row r="939" spans="1:15" x14ac:dyDescent="0.25">
      <c r="A939">
        <v>10</v>
      </c>
      <c r="B939" t="s">
        <v>229</v>
      </c>
      <c r="C939">
        <v>0</v>
      </c>
      <c r="D939" t="s">
        <v>48</v>
      </c>
      <c r="E939">
        <v>211</v>
      </c>
      <c r="F939" t="s">
        <v>303</v>
      </c>
      <c r="G939">
        <v>0</v>
      </c>
      <c r="H939" t="s">
        <v>303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227</v>
      </c>
      <c r="O939" t="s">
        <v>226</v>
      </c>
    </row>
    <row r="940" spans="1:15" x14ac:dyDescent="0.25">
      <c r="A940">
        <v>10</v>
      </c>
      <c r="B940" t="s">
        <v>229</v>
      </c>
      <c r="C940">
        <v>0</v>
      </c>
      <c r="D940" t="s">
        <v>48</v>
      </c>
      <c r="E940">
        <v>211</v>
      </c>
      <c r="F940" t="s">
        <v>303</v>
      </c>
      <c r="G940">
        <v>0</v>
      </c>
      <c r="H940" t="s">
        <v>303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227</v>
      </c>
      <c r="O940" t="s">
        <v>226</v>
      </c>
    </row>
    <row r="941" spans="1:15" x14ac:dyDescent="0.25">
      <c r="A941">
        <v>10</v>
      </c>
      <c r="B941" t="s">
        <v>229</v>
      </c>
      <c r="C941">
        <v>0</v>
      </c>
      <c r="D941" t="s">
        <v>48</v>
      </c>
      <c r="E941">
        <v>211</v>
      </c>
      <c r="F941" t="s">
        <v>303</v>
      </c>
      <c r="G941">
        <v>0</v>
      </c>
      <c r="H941" t="s">
        <v>303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227</v>
      </c>
      <c r="O941" t="s">
        <v>226</v>
      </c>
    </row>
    <row r="942" spans="1:15" x14ac:dyDescent="0.25">
      <c r="A942">
        <v>10</v>
      </c>
      <c r="B942" t="s">
        <v>224</v>
      </c>
      <c r="C942">
        <v>0</v>
      </c>
      <c r="D942" t="s">
        <v>48</v>
      </c>
      <c r="E942">
        <v>142</v>
      </c>
      <c r="F942" t="s">
        <v>303</v>
      </c>
      <c r="G942">
        <v>0</v>
      </c>
      <c r="H942" t="s">
        <v>303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227</v>
      </c>
      <c r="O942" t="s">
        <v>226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224</v>
      </c>
      <c r="C944">
        <v>0</v>
      </c>
      <c r="D944" t="s">
        <v>48</v>
      </c>
      <c r="E944">
        <v>142</v>
      </c>
      <c r="F944" t="s">
        <v>303</v>
      </c>
      <c r="G944">
        <v>0</v>
      </c>
      <c r="H944" t="s">
        <v>303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227</v>
      </c>
      <c r="O944" t="s">
        <v>226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224</v>
      </c>
      <c r="C946">
        <v>0</v>
      </c>
      <c r="D946" t="s">
        <v>48</v>
      </c>
      <c r="E946">
        <v>142</v>
      </c>
      <c r="F946" t="s">
        <v>303</v>
      </c>
      <c r="G946">
        <v>0</v>
      </c>
      <c r="H946" t="s">
        <v>303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227</v>
      </c>
      <c r="O946" t="s">
        <v>226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228</v>
      </c>
      <c r="C956">
        <v>0</v>
      </c>
      <c r="D956" t="s">
        <v>48</v>
      </c>
      <c r="E956">
        <v>110</v>
      </c>
      <c r="F956" t="s">
        <v>303</v>
      </c>
      <c r="G956">
        <v>0</v>
      </c>
      <c r="H956" t="s">
        <v>303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227</v>
      </c>
      <c r="O956" t="s">
        <v>226</v>
      </c>
    </row>
    <row r="957" spans="1:15" x14ac:dyDescent="0.25">
      <c r="A957">
        <v>10</v>
      </c>
      <c r="B957" t="s">
        <v>228</v>
      </c>
      <c r="C957">
        <v>0</v>
      </c>
      <c r="D957" t="s">
        <v>48</v>
      </c>
      <c r="E957">
        <v>110</v>
      </c>
      <c r="F957" t="s">
        <v>303</v>
      </c>
      <c r="G957">
        <v>0</v>
      </c>
      <c r="H957" t="s">
        <v>303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227</v>
      </c>
      <c r="O957" t="s">
        <v>226</v>
      </c>
    </row>
    <row r="958" spans="1:15" x14ac:dyDescent="0.25">
      <c r="A958">
        <v>10</v>
      </c>
      <c r="B958" t="s">
        <v>228</v>
      </c>
      <c r="C958">
        <v>0</v>
      </c>
      <c r="D958" t="s">
        <v>48</v>
      </c>
      <c r="E958">
        <v>110</v>
      </c>
      <c r="F958" t="s">
        <v>303</v>
      </c>
      <c r="G958">
        <v>0</v>
      </c>
      <c r="H958" t="s">
        <v>303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227</v>
      </c>
      <c r="O958" t="s">
        <v>226</v>
      </c>
    </row>
    <row r="959" spans="1:15" x14ac:dyDescent="0.25">
      <c r="A959">
        <v>10</v>
      </c>
      <c r="B959" t="s">
        <v>228</v>
      </c>
      <c r="C959">
        <v>0</v>
      </c>
      <c r="D959" t="s">
        <v>48</v>
      </c>
      <c r="E959">
        <v>110</v>
      </c>
      <c r="F959" t="s">
        <v>303</v>
      </c>
      <c r="G959">
        <v>0</v>
      </c>
      <c r="H959" t="s">
        <v>303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227</v>
      </c>
      <c r="O959" t="s">
        <v>226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228</v>
      </c>
      <c r="C962">
        <v>0</v>
      </c>
      <c r="D962" t="s">
        <v>48</v>
      </c>
      <c r="E962">
        <v>110</v>
      </c>
      <c r="F962" t="s">
        <v>303</v>
      </c>
      <c r="G962">
        <v>0</v>
      </c>
      <c r="H962" t="s">
        <v>303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227</v>
      </c>
      <c r="O962" t="s">
        <v>226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228</v>
      </c>
      <c r="C964">
        <v>0</v>
      </c>
      <c r="D964" t="s">
        <v>48</v>
      </c>
      <c r="E964">
        <v>110</v>
      </c>
      <c r="F964" t="s">
        <v>303</v>
      </c>
      <c r="G964">
        <v>0</v>
      </c>
      <c r="H964" t="s">
        <v>303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227</v>
      </c>
      <c r="O964" t="s">
        <v>226</v>
      </c>
    </row>
    <row r="965" spans="1:15" x14ac:dyDescent="0.25">
      <c r="A965">
        <v>10</v>
      </c>
      <c r="B965" t="s">
        <v>228</v>
      </c>
      <c r="C965">
        <v>0</v>
      </c>
      <c r="D965" t="s">
        <v>48</v>
      </c>
      <c r="E965">
        <v>110</v>
      </c>
      <c r="F965" t="s">
        <v>303</v>
      </c>
      <c r="G965">
        <v>0</v>
      </c>
      <c r="H965" t="s">
        <v>303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227</v>
      </c>
      <c r="O965" t="s">
        <v>226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228</v>
      </c>
      <c r="C967">
        <v>0</v>
      </c>
      <c r="D967" t="s">
        <v>48</v>
      </c>
      <c r="E967">
        <v>110</v>
      </c>
      <c r="F967" t="s">
        <v>303</v>
      </c>
      <c r="G967">
        <v>0</v>
      </c>
      <c r="H967" t="s">
        <v>303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227</v>
      </c>
      <c r="O967" t="s">
        <v>226</v>
      </c>
    </row>
    <row r="968" spans="1:15" x14ac:dyDescent="0.25">
      <c r="A968">
        <v>10</v>
      </c>
      <c r="B968" t="s">
        <v>228</v>
      </c>
      <c r="C968">
        <v>0</v>
      </c>
      <c r="D968" t="s">
        <v>48</v>
      </c>
      <c r="E968">
        <v>110</v>
      </c>
      <c r="F968" t="s">
        <v>303</v>
      </c>
      <c r="G968">
        <v>0</v>
      </c>
      <c r="H968" t="s">
        <v>303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227</v>
      </c>
      <c r="O968" t="s">
        <v>226</v>
      </c>
    </row>
    <row r="969" spans="1:15" x14ac:dyDescent="0.25">
      <c r="A969">
        <v>10</v>
      </c>
      <c r="B969" t="s">
        <v>228</v>
      </c>
      <c r="C969">
        <v>0</v>
      </c>
      <c r="D969" t="s">
        <v>48</v>
      </c>
      <c r="E969">
        <v>110</v>
      </c>
      <c r="F969" t="s">
        <v>303</v>
      </c>
      <c r="G969">
        <v>0</v>
      </c>
      <c r="H969" t="s">
        <v>303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227</v>
      </c>
      <c r="O969" t="s">
        <v>226</v>
      </c>
    </row>
    <row r="970" spans="1:15" x14ac:dyDescent="0.25">
      <c r="A970">
        <v>10</v>
      </c>
      <c r="B970" t="s">
        <v>228</v>
      </c>
      <c r="C970">
        <v>0</v>
      </c>
      <c r="D970" t="s">
        <v>48</v>
      </c>
      <c r="E970">
        <v>110</v>
      </c>
      <c r="F970" t="s">
        <v>303</v>
      </c>
      <c r="G970">
        <v>0</v>
      </c>
      <c r="H970" t="s">
        <v>303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227</v>
      </c>
      <c r="O970" t="s">
        <v>226</v>
      </c>
    </row>
    <row r="971" spans="1:15" x14ac:dyDescent="0.25">
      <c r="A971">
        <v>10</v>
      </c>
      <c r="B971" t="s">
        <v>224</v>
      </c>
      <c r="C971">
        <v>0</v>
      </c>
      <c r="D971" t="s">
        <v>48</v>
      </c>
      <c r="E971">
        <v>109</v>
      </c>
      <c r="F971" t="s">
        <v>303</v>
      </c>
      <c r="G971">
        <v>0</v>
      </c>
      <c r="H971" t="s">
        <v>303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227</v>
      </c>
      <c r="O971" t="s">
        <v>226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224</v>
      </c>
      <c r="C973">
        <v>0</v>
      </c>
      <c r="D973" t="s">
        <v>48</v>
      </c>
      <c r="E973">
        <v>108</v>
      </c>
      <c r="F973" t="s">
        <v>303</v>
      </c>
      <c r="G973">
        <v>0</v>
      </c>
      <c r="H973" t="s">
        <v>303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227</v>
      </c>
      <c r="O973" t="s">
        <v>226</v>
      </c>
    </row>
    <row r="974" spans="1:15" x14ac:dyDescent="0.25">
      <c r="A974">
        <v>10</v>
      </c>
      <c r="B974" t="s">
        <v>224</v>
      </c>
      <c r="C974">
        <v>0</v>
      </c>
      <c r="D974" t="s">
        <v>48</v>
      </c>
      <c r="E974">
        <v>108</v>
      </c>
      <c r="F974" t="s">
        <v>303</v>
      </c>
      <c r="G974">
        <v>0</v>
      </c>
      <c r="H974" t="s">
        <v>303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227</v>
      </c>
      <c r="O974" t="s">
        <v>226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224</v>
      </c>
      <c r="C976">
        <v>0</v>
      </c>
      <c r="D976" t="s">
        <v>48</v>
      </c>
      <c r="E976">
        <v>108</v>
      </c>
      <c r="F976" t="s">
        <v>303</v>
      </c>
      <c r="G976">
        <v>0</v>
      </c>
      <c r="H976" t="s">
        <v>303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227</v>
      </c>
      <c r="O976" t="s">
        <v>226</v>
      </c>
    </row>
    <row r="977" spans="1:15" x14ac:dyDescent="0.25">
      <c r="A977">
        <v>10</v>
      </c>
      <c r="B977" t="s">
        <v>224</v>
      </c>
      <c r="C977">
        <v>0</v>
      </c>
      <c r="D977" t="s">
        <v>48</v>
      </c>
      <c r="E977">
        <v>108</v>
      </c>
      <c r="F977" t="s">
        <v>303</v>
      </c>
      <c r="G977">
        <v>0</v>
      </c>
      <c r="H977" t="s">
        <v>303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227</v>
      </c>
      <c r="O977" t="s">
        <v>226</v>
      </c>
    </row>
    <row r="978" spans="1:15" x14ac:dyDescent="0.25">
      <c r="A978">
        <v>10</v>
      </c>
      <c r="B978" t="s">
        <v>224</v>
      </c>
      <c r="C978">
        <v>0</v>
      </c>
      <c r="D978" t="s">
        <v>48</v>
      </c>
      <c r="E978">
        <v>108</v>
      </c>
      <c r="F978" t="s">
        <v>303</v>
      </c>
      <c r="G978">
        <v>0</v>
      </c>
      <c r="H978" t="s">
        <v>303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227</v>
      </c>
      <c r="O978" t="s">
        <v>226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224</v>
      </c>
      <c r="C980">
        <v>0</v>
      </c>
      <c r="D980" t="s">
        <v>48</v>
      </c>
      <c r="E980">
        <v>108</v>
      </c>
      <c r="F980" t="s">
        <v>303</v>
      </c>
      <c r="G980">
        <v>0</v>
      </c>
      <c r="H980" t="s">
        <v>303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227</v>
      </c>
      <c r="O980" t="s">
        <v>226</v>
      </c>
    </row>
    <row r="981" spans="1:15" x14ac:dyDescent="0.25">
      <c r="A981">
        <v>10</v>
      </c>
      <c r="B981" t="s">
        <v>224</v>
      </c>
      <c r="C981">
        <v>0</v>
      </c>
      <c r="D981" t="s">
        <v>48</v>
      </c>
      <c r="E981">
        <v>108</v>
      </c>
      <c r="F981" t="s">
        <v>303</v>
      </c>
      <c r="G981">
        <v>0</v>
      </c>
      <c r="H981" t="s">
        <v>303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227</v>
      </c>
      <c r="O981" t="s">
        <v>226</v>
      </c>
    </row>
    <row r="982" spans="1:15" x14ac:dyDescent="0.25">
      <c r="A982">
        <v>10</v>
      </c>
      <c r="B982" t="s">
        <v>224</v>
      </c>
      <c r="C982">
        <v>0</v>
      </c>
      <c r="D982" t="s">
        <v>48</v>
      </c>
      <c r="E982">
        <v>106</v>
      </c>
      <c r="F982" t="s">
        <v>303</v>
      </c>
      <c r="G982">
        <v>0</v>
      </c>
      <c r="H982" t="s">
        <v>303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227</v>
      </c>
      <c r="O982" t="s">
        <v>226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224</v>
      </c>
      <c r="C986">
        <v>0</v>
      </c>
      <c r="D986" t="s">
        <v>48</v>
      </c>
      <c r="E986">
        <v>106</v>
      </c>
      <c r="F986" t="s">
        <v>303</v>
      </c>
      <c r="G986">
        <v>0</v>
      </c>
      <c r="H986" t="s">
        <v>303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227</v>
      </c>
      <c r="O986" t="s">
        <v>226</v>
      </c>
    </row>
    <row r="987" spans="1:15" x14ac:dyDescent="0.25">
      <c r="A987">
        <v>10</v>
      </c>
      <c r="B987" t="s">
        <v>224</v>
      </c>
      <c r="C987">
        <v>0</v>
      </c>
      <c r="D987" t="s">
        <v>48</v>
      </c>
      <c r="E987">
        <v>106</v>
      </c>
      <c r="F987" t="s">
        <v>303</v>
      </c>
      <c r="G987">
        <v>0</v>
      </c>
      <c r="H987" t="s">
        <v>303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227</v>
      </c>
      <c r="O987" t="s">
        <v>226</v>
      </c>
    </row>
    <row r="988" spans="1:15" x14ac:dyDescent="0.25">
      <c r="A988">
        <v>10</v>
      </c>
      <c r="B988" t="s">
        <v>224</v>
      </c>
      <c r="C988">
        <v>0</v>
      </c>
      <c r="D988" t="s">
        <v>48</v>
      </c>
      <c r="E988">
        <v>106</v>
      </c>
      <c r="F988" t="s">
        <v>303</v>
      </c>
      <c r="G988">
        <v>0</v>
      </c>
      <c r="H988" t="s">
        <v>303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227</v>
      </c>
      <c r="O988" t="s">
        <v>226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0283-CF2A-49E3-ADD7-8890A6077AAB}">
  <dimension ref="A1:O1083"/>
  <sheetViews>
    <sheetView workbookViewId="0">
      <selection activeCell="A995" sqref="A995:XFD995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63</v>
      </c>
      <c r="N1" t="s">
        <v>64</v>
      </c>
      <c r="O1" t="s">
        <v>255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303</v>
      </c>
      <c r="G4">
        <v>0</v>
      </c>
      <c r="H4" t="s">
        <v>303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227</v>
      </c>
      <c r="O4" t="s">
        <v>226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227</v>
      </c>
      <c r="O6" t="s">
        <v>226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227</v>
      </c>
      <c r="O35" t="s">
        <v>226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227</v>
      </c>
      <c r="O36" t="s">
        <v>226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227</v>
      </c>
      <c r="O39" t="s">
        <v>226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303</v>
      </c>
      <c r="G42">
        <v>0</v>
      </c>
      <c r="H42" t="s">
        <v>303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227</v>
      </c>
      <c r="O42" t="s">
        <v>226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303</v>
      </c>
      <c r="G46">
        <v>0</v>
      </c>
      <c r="H46" t="s">
        <v>303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227</v>
      </c>
      <c r="O46" t="s">
        <v>226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227</v>
      </c>
      <c r="O55" t="s">
        <v>226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227</v>
      </c>
      <c r="O59" t="s">
        <v>226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227</v>
      </c>
      <c r="O62" t="s">
        <v>226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303</v>
      </c>
      <c r="G74">
        <v>0</v>
      </c>
      <c r="H74" t="s">
        <v>303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227</v>
      </c>
      <c r="O74" t="s">
        <v>226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303</v>
      </c>
      <c r="G86">
        <v>0</v>
      </c>
      <c r="H86" t="s">
        <v>303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227</v>
      </c>
      <c r="O86" t="s">
        <v>226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303</v>
      </c>
      <c r="G107">
        <v>0</v>
      </c>
      <c r="H107" t="s">
        <v>303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227</v>
      </c>
      <c r="O107" t="s">
        <v>226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303</v>
      </c>
      <c r="G119">
        <v>0</v>
      </c>
      <c r="H119" t="s">
        <v>303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227</v>
      </c>
      <c r="O119" t="s">
        <v>226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303</v>
      </c>
      <c r="G121">
        <v>0</v>
      </c>
      <c r="H121" t="s">
        <v>303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227</v>
      </c>
      <c r="O121" t="s">
        <v>226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303</v>
      </c>
      <c r="G127">
        <v>0</v>
      </c>
      <c r="H127" t="s">
        <v>303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227</v>
      </c>
      <c r="O127" t="s">
        <v>226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303</v>
      </c>
      <c r="G129">
        <v>0</v>
      </c>
      <c r="H129" t="s">
        <v>303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227</v>
      </c>
      <c r="O129" t="s">
        <v>226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303</v>
      </c>
      <c r="G138">
        <v>0</v>
      </c>
      <c r="H138" t="s">
        <v>303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227</v>
      </c>
      <c r="O138" t="s">
        <v>226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227</v>
      </c>
      <c r="O139" t="s">
        <v>226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227</v>
      </c>
      <c r="O156" t="s">
        <v>226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303</v>
      </c>
      <c r="G163">
        <v>0</v>
      </c>
      <c r="H163" t="s">
        <v>303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227</v>
      </c>
      <c r="O163" t="s">
        <v>226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303</v>
      </c>
      <c r="G183">
        <v>0</v>
      </c>
      <c r="H183" t="s">
        <v>303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227</v>
      </c>
      <c r="O183" t="s">
        <v>226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303</v>
      </c>
      <c r="G185">
        <v>0</v>
      </c>
      <c r="H185" t="s">
        <v>303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227</v>
      </c>
      <c r="O185" t="s">
        <v>226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303</v>
      </c>
      <c r="G188">
        <v>0</v>
      </c>
      <c r="H188" t="s">
        <v>303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227</v>
      </c>
      <c r="O188" t="s">
        <v>226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303</v>
      </c>
      <c r="G191">
        <v>0</v>
      </c>
      <c r="H191" t="s">
        <v>303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227</v>
      </c>
      <c r="O191" t="s">
        <v>226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303</v>
      </c>
      <c r="G192">
        <v>0</v>
      </c>
      <c r="H192" t="s">
        <v>303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227</v>
      </c>
      <c r="O192" t="s">
        <v>226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303</v>
      </c>
      <c r="G193">
        <v>0</v>
      </c>
      <c r="H193" t="s">
        <v>303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227</v>
      </c>
      <c r="O193" t="s">
        <v>226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303</v>
      </c>
      <c r="G194">
        <v>0</v>
      </c>
      <c r="H194" t="s">
        <v>303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227</v>
      </c>
      <c r="O194" t="s">
        <v>226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303</v>
      </c>
      <c r="G195">
        <v>0</v>
      </c>
      <c r="H195" t="s">
        <v>303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227</v>
      </c>
      <c r="O195" t="s">
        <v>226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303</v>
      </c>
      <c r="G197">
        <v>0</v>
      </c>
      <c r="H197" t="s">
        <v>303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227</v>
      </c>
      <c r="O197" t="s">
        <v>226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303</v>
      </c>
      <c r="G198">
        <v>0</v>
      </c>
      <c r="H198" t="s">
        <v>303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227</v>
      </c>
      <c r="O198" t="s">
        <v>226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303</v>
      </c>
      <c r="G199">
        <v>0</v>
      </c>
      <c r="H199" t="s">
        <v>303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227</v>
      </c>
      <c r="O199" t="s">
        <v>226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303</v>
      </c>
      <c r="G200">
        <v>0</v>
      </c>
      <c r="H200" t="s">
        <v>303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227</v>
      </c>
      <c r="O200" t="s">
        <v>226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303</v>
      </c>
      <c r="G215">
        <v>0</v>
      </c>
      <c r="H215" t="s">
        <v>303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227</v>
      </c>
      <c r="O215" t="s">
        <v>226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303</v>
      </c>
      <c r="G217">
        <v>0</v>
      </c>
      <c r="H217" t="s">
        <v>303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227</v>
      </c>
      <c r="O217" t="s">
        <v>226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303</v>
      </c>
      <c r="G218">
        <v>0</v>
      </c>
      <c r="H218" t="s">
        <v>303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227</v>
      </c>
      <c r="O218" t="s">
        <v>226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303</v>
      </c>
      <c r="G219">
        <v>0</v>
      </c>
      <c r="H219" t="s">
        <v>303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227</v>
      </c>
      <c r="O219" t="s">
        <v>226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303</v>
      </c>
      <c r="G230">
        <v>0</v>
      </c>
      <c r="H230" t="s">
        <v>303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227</v>
      </c>
      <c r="O230" t="s">
        <v>226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303</v>
      </c>
      <c r="G231">
        <v>0</v>
      </c>
      <c r="H231" t="s">
        <v>303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227</v>
      </c>
      <c r="O231" t="s">
        <v>226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303</v>
      </c>
      <c r="G232">
        <v>0</v>
      </c>
      <c r="H232" t="s">
        <v>303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227</v>
      </c>
      <c r="O232" t="s">
        <v>226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303</v>
      </c>
      <c r="G237">
        <v>0</v>
      </c>
      <c r="H237" t="s">
        <v>303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227</v>
      </c>
      <c r="O237" t="s">
        <v>226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303</v>
      </c>
      <c r="G243">
        <v>0</v>
      </c>
      <c r="H243" t="s">
        <v>303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227</v>
      </c>
      <c r="O243" t="s">
        <v>226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227</v>
      </c>
      <c r="O244" t="s">
        <v>226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303</v>
      </c>
      <c r="G257">
        <v>0</v>
      </c>
      <c r="H257" t="s">
        <v>303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227</v>
      </c>
      <c r="O257" t="s">
        <v>226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303</v>
      </c>
      <c r="G258">
        <v>0</v>
      </c>
      <c r="H258" t="s">
        <v>303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227</v>
      </c>
      <c r="O258" t="s">
        <v>226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303</v>
      </c>
      <c r="G275">
        <v>0</v>
      </c>
      <c r="H275" t="s">
        <v>303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227</v>
      </c>
      <c r="O275" t="s">
        <v>226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303</v>
      </c>
      <c r="G276">
        <v>0</v>
      </c>
      <c r="H276" t="s">
        <v>303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227</v>
      </c>
      <c r="O276" t="s">
        <v>226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303</v>
      </c>
      <c r="G278">
        <v>0</v>
      </c>
      <c r="H278" t="s">
        <v>303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227</v>
      </c>
      <c r="O278" t="s">
        <v>226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303</v>
      </c>
      <c r="G281">
        <v>0</v>
      </c>
      <c r="H281" t="s">
        <v>303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227</v>
      </c>
      <c r="O281" t="s">
        <v>226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303</v>
      </c>
      <c r="G286">
        <v>0</v>
      </c>
      <c r="H286" t="s">
        <v>303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227</v>
      </c>
      <c r="O286" t="s">
        <v>226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303</v>
      </c>
      <c r="G294">
        <v>0</v>
      </c>
      <c r="H294" t="s">
        <v>303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227</v>
      </c>
      <c r="O294" t="s">
        <v>226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303</v>
      </c>
      <c r="G295">
        <v>0</v>
      </c>
      <c r="H295" t="s">
        <v>303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227</v>
      </c>
      <c r="O295" t="s">
        <v>226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303</v>
      </c>
      <c r="G296">
        <v>0</v>
      </c>
      <c r="H296" t="s">
        <v>303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227</v>
      </c>
      <c r="O296" t="s">
        <v>226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303</v>
      </c>
      <c r="G298">
        <v>0</v>
      </c>
      <c r="H298" t="s">
        <v>303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227</v>
      </c>
      <c r="O298" t="s">
        <v>226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227</v>
      </c>
      <c r="O299" t="s">
        <v>226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227</v>
      </c>
      <c r="O302" t="s">
        <v>226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303</v>
      </c>
      <c r="G305">
        <v>0</v>
      </c>
      <c r="H305" t="s">
        <v>303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227</v>
      </c>
      <c r="O305" t="s">
        <v>226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303</v>
      </c>
      <c r="G307">
        <v>0</v>
      </c>
      <c r="H307" t="s">
        <v>303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227</v>
      </c>
      <c r="O307" t="s">
        <v>226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303</v>
      </c>
      <c r="G308">
        <v>0</v>
      </c>
      <c r="H308" t="s">
        <v>303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227</v>
      </c>
      <c r="O308" t="s">
        <v>226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303</v>
      </c>
      <c r="G309">
        <v>0</v>
      </c>
      <c r="H309" t="s">
        <v>303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227</v>
      </c>
      <c r="O309" t="s">
        <v>226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303</v>
      </c>
      <c r="G310">
        <v>0</v>
      </c>
      <c r="H310" t="s">
        <v>303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227</v>
      </c>
      <c r="O310" t="s">
        <v>226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303</v>
      </c>
      <c r="G312">
        <v>0</v>
      </c>
      <c r="H312" t="s">
        <v>303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227</v>
      </c>
      <c r="O312" t="s">
        <v>226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303</v>
      </c>
      <c r="G313">
        <v>0</v>
      </c>
      <c r="H313" t="s">
        <v>303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227</v>
      </c>
      <c r="O313" t="s">
        <v>226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303</v>
      </c>
      <c r="G314">
        <v>0</v>
      </c>
      <c r="H314" t="s">
        <v>303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227</v>
      </c>
      <c r="O314" t="s">
        <v>226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303</v>
      </c>
      <c r="G316">
        <v>0</v>
      </c>
      <c r="H316" t="s">
        <v>303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227</v>
      </c>
      <c r="O316" t="s">
        <v>226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303</v>
      </c>
      <c r="G317">
        <v>0</v>
      </c>
      <c r="H317" t="s">
        <v>303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227</v>
      </c>
      <c r="O317" t="s">
        <v>226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303</v>
      </c>
      <c r="G318">
        <v>0</v>
      </c>
      <c r="H318" t="s">
        <v>303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227</v>
      </c>
      <c r="O318" t="s">
        <v>226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303</v>
      </c>
      <c r="G319">
        <v>0</v>
      </c>
      <c r="H319" t="s">
        <v>303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227</v>
      </c>
      <c r="O319" t="s">
        <v>226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303</v>
      </c>
      <c r="G320">
        <v>0</v>
      </c>
      <c r="H320" t="s">
        <v>303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227</v>
      </c>
      <c r="O320" t="s">
        <v>226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303</v>
      </c>
      <c r="G321">
        <v>0</v>
      </c>
      <c r="H321" t="s">
        <v>303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227</v>
      </c>
      <c r="O321" t="s">
        <v>226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303</v>
      </c>
      <c r="G322">
        <v>0</v>
      </c>
      <c r="H322" t="s">
        <v>303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227</v>
      </c>
      <c r="O322" t="s">
        <v>226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303</v>
      </c>
      <c r="G324">
        <v>0</v>
      </c>
      <c r="H324" t="s">
        <v>303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227</v>
      </c>
      <c r="O324" t="s">
        <v>226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303</v>
      </c>
      <c r="G325">
        <v>0</v>
      </c>
      <c r="H325" t="s">
        <v>303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227</v>
      </c>
      <c r="O325" t="s">
        <v>226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227</v>
      </c>
      <c r="O327" t="s">
        <v>226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227</v>
      </c>
      <c r="O328" t="s">
        <v>226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227</v>
      </c>
      <c r="O329" t="s">
        <v>226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227</v>
      </c>
      <c r="O330" t="s">
        <v>226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227</v>
      </c>
      <c r="O331" t="s">
        <v>226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227</v>
      </c>
      <c r="O332" t="s">
        <v>226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227</v>
      </c>
      <c r="O333" t="s">
        <v>226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227</v>
      </c>
      <c r="O335" t="s">
        <v>226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227</v>
      </c>
      <c r="O336" t="s">
        <v>226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227</v>
      </c>
      <c r="O337" t="s">
        <v>226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227</v>
      </c>
      <c r="O338" t="s">
        <v>226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227</v>
      </c>
      <c r="O339" t="s">
        <v>226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227</v>
      </c>
      <c r="O340" t="s">
        <v>226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227</v>
      </c>
      <c r="O341" t="s">
        <v>226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227</v>
      </c>
      <c r="O343" t="s">
        <v>226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227</v>
      </c>
      <c r="O368" t="s">
        <v>226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227</v>
      </c>
      <c r="O377" t="s">
        <v>226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227</v>
      </c>
      <c r="O380" t="s">
        <v>226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227</v>
      </c>
      <c r="O381" t="s">
        <v>226</v>
      </c>
    </row>
    <row r="382" spans="1:15" x14ac:dyDescent="0.25">
      <c r="A382" t="s">
        <v>244</v>
      </c>
      <c r="B382" s="80">
        <v>0</v>
      </c>
      <c r="C382">
        <v>0</v>
      </c>
      <c r="D382" t="s">
        <v>241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227</v>
      </c>
      <c r="O382" t="s">
        <v>240</v>
      </c>
    </row>
    <row r="383" spans="1:15" x14ac:dyDescent="0.25">
      <c r="A383" t="s">
        <v>244</v>
      </c>
      <c r="B383" s="80">
        <v>0</v>
      </c>
      <c r="C383">
        <v>0</v>
      </c>
      <c r="D383" t="s">
        <v>241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227</v>
      </c>
      <c r="O383" t="s">
        <v>240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244</v>
      </c>
      <c r="B385" s="80">
        <v>0</v>
      </c>
      <c r="C385">
        <v>0</v>
      </c>
      <c r="D385" t="s">
        <v>241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227</v>
      </c>
      <c r="O385" t="s">
        <v>240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244</v>
      </c>
      <c r="B387" s="80">
        <v>0</v>
      </c>
      <c r="C387">
        <v>0</v>
      </c>
      <c r="D387" t="s">
        <v>241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227</v>
      </c>
      <c r="O387" t="s">
        <v>240</v>
      </c>
    </row>
    <row r="388" spans="1:15" x14ac:dyDescent="0.25">
      <c r="A388" t="s">
        <v>244</v>
      </c>
      <c r="B388" s="80">
        <v>0</v>
      </c>
      <c r="C388">
        <v>0</v>
      </c>
      <c r="D388" t="s">
        <v>241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227</v>
      </c>
      <c r="O388" t="s">
        <v>240</v>
      </c>
    </row>
    <row r="389" spans="1:15" x14ac:dyDescent="0.25">
      <c r="A389" t="s">
        <v>244</v>
      </c>
      <c r="B389" s="80">
        <v>0</v>
      </c>
      <c r="C389">
        <v>0</v>
      </c>
      <c r="D389" t="s">
        <v>241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227</v>
      </c>
      <c r="O389" t="s">
        <v>240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244</v>
      </c>
      <c r="B392" s="80">
        <v>0</v>
      </c>
      <c r="C392">
        <v>0</v>
      </c>
      <c r="D392" t="s">
        <v>241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227</v>
      </c>
      <c r="O392" t="s">
        <v>240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244</v>
      </c>
      <c r="B394" s="80">
        <v>0</v>
      </c>
      <c r="C394">
        <v>0</v>
      </c>
      <c r="D394" t="s">
        <v>241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227</v>
      </c>
      <c r="O394" t="s">
        <v>240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244</v>
      </c>
      <c r="B398" s="80">
        <v>0</v>
      </c>
      <c r="C398">
        <v>0</v>
      </c>
      <c r="D398" t="s">
        <v>241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227</v>
      </c>
      <c r="O398" t="s">
        <v>240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244</v>
      </c>
      <c r="B400" s="80">
        <v>0</v>
      </c>
      <c r="C400">
        <v>0</v>
      </c>
      <c r="D400" t="s">
        <v>241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227</v>
      </c>
      <c r="O400" t="s">
        <v>240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244</v>
      </c>
      <c r="B405" s="80">
        <v>0</v>
      </c>
      <c r="C405">
        <v>0</v>
      </c>
      <c r="D405" t="s">
        <v>241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227</v>
      </c>
      <c r="O405" t="s">
        <v>240</v>
      </c>
    </row>
    <row r="406" spans="1:15" x14ac:dyDescent="0.25">
      <c r="A406" t="s">
        <v>244</v>
      </c>
      <c r="B406" s="80">
        <v>0</v>
      </c>
      <c r="C406">
        <v>0</v>
      </c>
      <c r="D406" t="s">
        <v>241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227</v>
      </c>
      <c r="O406" t="s">
        <v>240</v>
      </c>
    </row>
    <row r="407" spans="1:15" x14ac:dyDescent="0.25">
      <c r="A407" t="s">
        <v>244</v>
      </c>
      <c r="B407" s="80">
        <v>0</v>
      </c>
      <c r="C407">
        <v>0</v>
      </c>
      <c r="D407" t="s">
        <v>241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227</v>
      </c>
      <c r="O407" t="s">
        <v>240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244</v>
      </c>
      <c r="B416" s="80">
        <v>0</v>
      </c>
      <c r="C416">
        <v>0</v>
      </c>
      <c r="D416" t="s">
        <v>241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227</v>
      </c>
      <c r="O416" t="s">
        <v>240</v>
      </c>
    </row>
    <row r="417" spans="1:15" x14ac:dyDescent="0.25">
      <c r="A417" t="s">
        <v>244</v>
      </c>
      <c r="B417" s="80">
        <v>0</v>
      </c>
      <c r="C417">
        <v>0</v>
      </c>
      <c r="D417" t="s">
        <v>241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227</v>
      </c>
      <c r="O417" t="s">
        <v>240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244</v>
      </c>
      <c r="B425" s="80">
        <v>0</v>
      </c>
      <c r="C425">
        <v>0</v>
      </c>
      <c r="D425" t="s">
        <v>241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227</v>
      </c>
      <c r="O425" t="s">
        <v>240</v>
      </c>
    </row>
    <row r="426" spans="1:15" x14ac:dyDescent="0.25">
      <c r="A426" t="s">
        <v>244</v>
      </c>
      <c r="B426" s="80">
        <v>0</v>
      </c>
      <c r="C426">
        <v>0</v>
      </c>
      <c r="D426" t="s">
        <v>241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227</v>
      </c>
      <c r="O426" t="s">
        <v>240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244</v>
      </c>
      <c r="B428" s="80">
        <v>0</v>
      </c>
      <c r="C428">
        <v>0</v>
      </c>
      <c r="D428" t="s">
        <v>241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227</v>
      </c>
      <c r="O428" t="s">
        <v>240</v>
      </c>
    </row>
    <row r="429" spans="1:15" x14ac:dyDescent="0.25">
      <c r="A429" t="s">
        <v>244</v>
      </c>
      <c r="B429" s="80">
        <v>0</v>
      </c>
      <c r="C429">
        <v>0</v>
      </c>
      <c r="D429" t="s">
        <v>241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227</v>
      </c>
      <c r="O429" t="s">
        <v>240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244</v>
      </c>
      <c r="B435" s="80">
        <v>0</v>
      </c>
      <c r="C435">
        <v>0</v>
      </c>
      <c r="D435" t="s">
        <v>241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227</v>
      </c>
      <c r="O435" t="s">
        <v>240</v>
      </c>
    </row>
    <row r="436" spans="1:15" x14ac:dyDescent="0.25">
      <c r="A436" t="s">
        <v>244</v>
      </c>
      <c r="B436" s="80">
        <v>0</v>
      </c>
      <c r="C436">
        <v>0</v>
      </c>
      <c r="D436" t="s">
        <v>241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227</v>
      </c>
      <c r="O436" t="s">
        <v>240</v>
      </c>
    </row>
    <row r="437" spans="1:15" x14ac:dyDescent="0.25">
      <c r="A437" t="s">
        <v>244</v>
      </c>
      <c r="B437" s="80">
        <v>0</v>
      </c>
      <c r="C437">
        <v>0</v>
      </c>
      <c r="D437" t="s">
        <v>241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227</v>
      </c>
      <c r="O437" t="s">
        <v>240</v>
      </c>
    </row>
    <row r="438" spans="1:15" x14ac:dyDescent="0.25">
      <c r="A438" t="s">
        <v>244</v>
      </c>
      <c r="B438" s="80">
        <v>0</v>
      </c>
      <c r="C438">
        <v>0</v>
      </c>
      <c r="D438" t="s">
        <v>241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227</v>
      </c>
      <c r="O438" t="s">
        <v>240</v>
      </c>
    </row>
    <row r="439" spans="1:15" x14ac:dyDescent="0.25">
      <c r="A439" t="s">
        <v>244</v>
      </c>
      <c r="B439" s="80">
        <v>0</v>
      </c>
      <c r="C439">
        <v>0</v>
      </c>
      <c r="D439" t="s">
        <v>241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227</v>
      </c>
      <c r="O439" t="s">
        <v>240</v>
      </c>
    </row>
    <row r="440" spans="1:15" x14ac:dyDescent="0.25">
      <c r="A440" t="s">
        <v>244</v>
      </c>
      <c r="B440" s="80">
        <v>0</v>
      </c>
      <c r="C440">
        <v>0</v>
      </c>
      <c r="D440" t="s">
        <v>241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227</v>
      </c>
      <c r="O440" t="s">
        <v>240</v>
      </c>
    </row>
    <row r="441" spans="1:15" x14ac:dyDescent="0.25">
      <c r="A441" t="s">
        <v>244</v>
      </c>
      <c r="B441" s="80">
        <v>0</v>
      </c>
      <c r="C441">
        <v>0</v>
      </c>
      <c r="D441" t="s">
        <v>241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227</v>
      </c>
      <c r="O441" t="s">
        <v>240</v>
      </c>
    </row>
    <row r="442" spans="1:15" x14ac:dyDescent="0.25">
      <c r="A442" t="s">
        <v>244</v>
      </c>
      <c r="B442" s="80">
        <v>0</v>
      </c>
      <c r="C442">
        <v>0</v>
      </c>
      <c r="D442" t="s">
        <v>241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227</v>
      </c>
      <c r="O442" t="s">
        <v>240</v>
      </c>
    </row>
    <row r="443" spans="1:15" x14ac:dyDescent="0.25">
      <c r="A443" t="s">
        <v>244</v>
      </c>
      <c r="B443" s="80">
        <v>0</v>
      </c>
      <c r="C443">
        <v>0</v>
      </c>
      <c r="D443" t="s">
        <v>241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227</v>
      </c>
      <c r="O443" t="s">
        <v>240</v>
      </c>
    </row>
    <row r="444" spans="1:15" x14ac:dyDescent="0.25">
      <c r="A444" t="s">
        <v>244</v>
      </c>
      <c r="B444" s="80">
        <v>0</v>
      </c>
      <c r="C444">
        <v>0</v>
      </c>
      <c r="D444" t="s">
        <v>241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227</v>
      </c>
      <c r="O444" t="s">
        <v>240</v>
      </c>
    </row>
    <row r="445" spans="1:15" x14ac:dyDescent="0.25">
      <c r="A445" t="s">
        <v>244</v>
      </c>
      <c r="B445" s="80">
        <v>0</v>
      </c>
      <c r="C445">
        <v>0</v>
      </c>
      <c r="D445" t="s">
        <v>241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227</v>
      </c>
      <c r="O445" t="s">
        <v>240</v>
      </c>
    </row>
    <row r="446" spans="1:15" x14ac:dyDescent="0.25">
      <c r="A446" t="s">
        <v>244</v>
      </c>
      <c r="B446" s="80">
        <v>0</v>
      </c>
      <c r="C446">
        <v>0</v>
      </c>
      <c r="D446" t="s">
        <v>241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227</v>
      </c>
      <c r="O446" t="s">
        <v>240</v>
      </c>
    </row>
    <row r="447" spans="1:15" x14ac:dyDescent="0.25">
      <c r="A447" t="s">
        <v>243</v>
      </c>
      <c r="B447" s="80">
        <v>0</v>
      </c>
      <c r="C447">
        <v>0</v>
      </c>
      <c r="D447" t="s">
        <v>241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227</v>
      </c>
      <c r="O447" t="s">
        <v>240</v>
      </c>
    </row>
    <row r="448" spans="1:15" x14ac:dyDescent="0.25">
      <c r="A448" t="s">
        <v>243</v>
      </c>
      <c r="B448" s="80">
        <v>0</v>
      </c>
      <c r="C448">
        <v>0</v>
      </c>
      <c r="D448" t="s">
        <v>241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227</v>
      </c>
      <c r="O448" t="s">
        <v>240</v>
      </c>
    </row>
    <row r="449" spans="1:15" x14ac:dyDescent="0.25">
      <c r="A449" t="s">
        <v>243</v>
      </c>
      <c r="B449" s="80">
        <v>0</v>
      </c>
      <c r="C449">
        <v>0</v>
      </c>
      <c r="D449" t="s">
        <v>241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227</v>
      </c>
      <c r="O449" t="s">
        <v>240</v>
      </c>
    </row>
    <row r="450" spans="1:15" x14ac:dyDescent="0.25">
      <c r="A450" t="s">
        <v>243</v>
      </c>
      <c r="B450" s="80">
        <v>0</v>
      </c>
      <c r="C450">
        <v>0</v>
      </c>
      <c r="D450" t="s">
        <v>241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227</v>
      </c>
      <c r="O450" t="s">
        <v>240</v>
      </c>
    </row>
    <row r="451" spans="1:15" x14ac:dyDescent="0.25">
      <c r="A451" t="s">
        <v>243</v>
      </c>
      <c r="B451" s="80">
        <v>0</v>
      </c>
      <c r="C451">
        <v>0</v>
      </c>
      <c r="D451" t="s">
        <v>241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227</v>
      </c>
      <c r="O451" t="s">
        <v>240</v>
      </c>
    </row>
    <row r="452" spans="1:15" x14ac:dyDescent="0.25">
      <c r="A452" t="s">
        <v>243</v>
      </c>
      <c r="B452" s="80">
        <v>0</v>
      </c>
      <c r="C452">
        <v>0</v>
      </c>
      <c r="D452" t="s">
        <v>241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227</v>
      </c>
      <c r="O452" t="s">
        <v>240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243</v>
      </c>
      <c r="B458" s="80">
        <v>0</v>
      </c>
      <c r="C458">
        <v>0</v>
      </c>
      <c r="D458" t="s">
        <v>241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227</v>
      </c>
      <c r="O458" t="s">
        <v>240</v>
      </c>
    </row>
    <row r="459" spans="1:15" x14ac:dyDescent="0.25">
      <c r="A459" t="s">
        <v>243</v>
      </c>
      <c r="B459" s="80">
        <v>0</v>
      </c>
      <c r="C459">
        <v>0</v>
      </c>
      <c r="D459" t="s">
        <v>241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227</v>
      </c>
      <c r="O459" t="s">
        <v>240</v>
      </c>
    </row>
    <row r="460" spans="1:15" x14ac:dyDescent="0.25">
      <c r="A460" t="s">
        <v>243</v>
      </c>
      <c r="B460" s="80">
        <v>0</v>
      </c>
      <c r="C460">
        <v>0</v>
      </c>
      <c r="D460" t="s">
        <v>241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227</v>
      </c>
      <c r="O460" t="s">
        <v>240</v>
      </c>
    </row>
    <row r="461" spans="1:15" x14ac:dyDescent="0.25">
      <c r="A461" t="s">
        <v>243</v>
      </c>
      <c r="B461" s="80">
        <v>0</v>
      </c>
      <c r="C461">
        <v>0</v>
      </c>
      <c r="D461" t="s">
        <v>241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227</v>
      </c>
      <c r="O461" t="s">
        <v>240</v>
      </c>
    </row>
    <row r="462" spans="1:15" x14ac:dyDescent="0.25">
      <c r="A462" t="s">
        <v>243</v>
      </c>
      <c r="B462" s="80">
        <v>0</v>
      </c>
      <c r="C462">
        <v>0</v>
      </c>
      <c r="D462" t="s">
        <v>241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227</v>
      </c>
      <c r="O462" t="s">
        <v>240</v>
      </c>
    </row>
    <row r="463" spans="1:15" x14ac:dyDescent="0.25">
      <c r="A463" t="s">
        <v>243</v>
      </c>
      <c r="B463" s="80">
        <v>0</v>
      </c>
      <c r="C463">
        <v>0</v>
      </c>
      <c r="D463" t="s">
        <v>241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227</v>
      </c>
      <c r="O463" t="s">
        <v>240</v>
      </c>
    </row>
    <row r="464" spans="1:15" x14ac:dyDescent="0.25">
      <c r="A464" t="s">
        <v>243</v>
      </c>
      <c r="B464" s="80">
        <v>0</v>
      </c>
      <c r="C464">
        <v>0</v>
      </c>
      <c r="D464" t="s">
        <v>241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227</v>
      </c>
      <c r="O464" t="s">
        <v>240</v>
      </c>
    </row>
    <row r="465" spans="1:15" x14ac:dyDescent="0.25">
      <c r="A465" t="s">
        <v>243</v>
      </c>
      <c r="B465" s="80">
        <v>0</v>
      </c>
      <c r="C465">
        <v>0</v>
      </c>
      <c r="D465" t="s">
        <v>241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227</v>
      </c>
      <c r="O465" t="s">
        <v>240</v>
      </c>
    </row>
    <row r="466" spans="1:15" x14ac:dyDescent="0.25">
      <c r="A466" t="s">
        <v>243</v>
      </c>
      <c r="B466" s="80">
        <v>0</v>
      </c>
      <c r="C466">
        <v>0</v>
      </c>
      <c r="D466" t="s">
        <v>241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227</v>
      </c>
      <c r="O466" t="s">
        <v>240</v>
      </c>
    </row>
    <row r="467" spans="1:15" x14ac:dyDescent="0.25">
      <c r="A467" t="s">
        <v>243</v>
      </c>
      <c r="B467" s="80">
        <v>0</v>
      </c>
      <c r="C467">
        <v>0</v>
      </c>
      <c r="D467" t="s">
        <v>241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227</v>
      </c>
      <c r="O467" t="s">
        <v>240</v>
      </c>
    </row>
    <row r="468" spans="1:15" x14ac:dyDescent="0.25">
      <c r="A468" t="s">
        <v>243</v>
      </c>
      <c r="B468" s="80">
        <v>0</v>
      </c>
      <c r="C468">
        <v>0</v>
      </c>
      <c r="D468" t="s">
        <v>241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227</v>
      </c>
      <c r="O468" t="s">
        <v>240</v>
      </c>
    </row>
    <row r="469" spans="1:15" x14ac:dyDescent="0.25">
      <c r="A469" t="s">
        <v>243</v>
      </c>
      <c r="B469" s="80">
        <v>0</v>
      </c>
      <c r="C469">
        <v>0</v>
      </c>
      <c r="D469" t="s">
        <v>241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227</v>
      </c>
      <c r="O469" t="s">
        <v>240</v>
      </c>
    </row>
    <row r="470" spans="1:15" x14ac:dyDescent="0.25">
      <c r="A470" t="s">
        <v>243</v>
      </c>
      <c r="B470">
        <v>0</v>
      </c>
      <c r="C470">
        <v>0</v>
      </c>
      <c r="D470" t="s">
        <v>241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227</v>
      </c>
      <c r="O470" t="s">
        <v>240</v>
      </c>
    </row>
    <row r="471" spans="1:15" x14ac:dyDescent="0.25">
      <c r="A471" t="s">
        <v>243</v>
      </c>
      <c r="B471">
        <v>0</v>
      </c>
      <c r="C471">
        <v>0</v>
      </c>
      <c r="D471" t="s">
        <v>241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227</v>
      </c>
      <c r="O471" t="s">
        <v>240</v>
      </c>
    </row>
    <row r="472" spans="1:15" x14ac:dyDescent="0.25">
      <c r="A472" t="s">
        <v>243</v>
      </c>
      <c r="B472">
        <v>0</v>
      </c>
      <c r="C472">
        <v>0</v>
      </c>
      <c r="D472" t="s">
        <v>241</v>
      </c>
      <c r="E472">
        <v>322</v>
      </c>
      <c r="F472" t="s">
        <v>303</v>
      </c>
      <c r="G472">
        <v>0</v>
      </c>
      <c r="H472" t="s">
        <v>303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227</v>
      </c>
      <c r="O472" t="s">
        <v>240</v>
      </c>
    </row>
    <row r="473" spans="1:15" x14ac:dyDescent="0.25">
      <c r="A473" t="s">
        <v>242</v>
      </c>
      <c r="B473">
        <v>0</v>
      </c>
      <c r="C473">
        <v>0</v>
      </c>
      <c r="D473" t="s">
        <v>241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227</v>
      </c>
      <c r="O473" t="s">
        <v>240</v>
      </c>
    </row>
    <row r="474" spans="1:15" x14ac:dyDescent="0.25">
      <c r="A474" t="s">
        <v>242</v>
      </c>
      <c r="B474">
        <v>0</v>
      </c>
      <c r="C474">
        <v>0</v>
      </c>
      <c r="D474" t="s">
        <v>241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227</v>
      </c>
      <c r="O474" t="s">
        <v>240</v>
      </c>
    </row>
    <row r="475" spans="1:15" x14ac:dyDescent="0.25">
      <c r="A475" t="s">
        <v>242</v>
      </c>
      <c r="B475">
        <v>0</v>
      </c>
      <c r="C475">
        <v>0</v>
      </c>
      <c r="D475" t="s">
        <v>241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227</v>
      </c>
      <c r="O475" t="s">
        <v>240</v>
      </c>
    </row>
    <row r="476" spans="1:15" x14ac:dyDescent="0.25">
      <c r="A476" t="s">
        <v>242</v>
      </c>
      <c r="B476">
        <v>0</v>
      </c>
      <c r="C476">
        <v>0</v>
      </c>
      <c r="D476" t="s">
        <v>241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227</v>
      </c>
      <c r="O476" t="s">
        <v>240</v>
      </c>
    </row>
    <row r="477" spans="1:15" x14ac:dyDescent="0.25">
      <c r="A477" t="s">
        <v>242</v>
      </c>
      <c r="B477">
        <v>0</v>
      </c>
      <c r="C477">
        <v>0</v>
      </c>
      <c r="D477" t="s">
        <v>241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227</v>
      </c>
      <c r="O477" t="s">
        <v>240</v>
      </c>
    </row>
    <row r="478" spans="1:15" x14ac:dyDescent="0.25">
      <c r="A478" t="s">
        <v>242</v>
      </c>
      <c r="B478">
        <v>0</v>
      </c>
      <c r="C478">
        <v>0</v>
      </c>
      <c r="D478" t="s">
        <v>241</v>
      </c>
      <c r="E478">
        <v>325</v>
      </c>
      <c r="F478" t="s">
        <v>303</v>
      </c>
      <c r="G478">
        <v>0</v>
      </c>
      <c r="H478" t="s">
        <v>303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227</v>
      </c>
      <c r="O478" t="s">
        <v>240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242</v>
      </c>
      <c r="B480">
        <v>0</v>
      </c>
      <c r="C480">
        <v>0</v>
      </c>
      <c r="D480" t="s">
        <v>241</v>
      </c>
      <c r="E480">
        <v>325</v>
      </c>
      <c r="F480" t="s">
        <v>303</v>
      </c>
      <c r="G480">
        <v>0</v>
      </c>
      <c r="H480" t="s">
        <v>303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227</v>
      </c>
      <c r="O480" t="s">
        <v>240</v>
      </c>
    </row>
    <row r="481" spans="1:15" x14ac:dyDescent="0.25">
      <c r="A481" t="s">
        <v>242</v>
      </c>
      <c r="B481">
        <v>0</v>
      </c>
      <c r="C481">
        <v>0</v>
      </c>
      <c r="D481" t="s">
        <v>241</v>
      </c>
      <c r="E481">
        <v>314</v>
      </c>
      <c r="F481" t="s">
        <v>226</v>
      </c>
      <c r="G481">
        <v>0</v>
      </c>
      <c r="H481" t="s">
        <v>226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227</v>
      </c>
      <c r="O481" t="s">
        <v>240</v>
      </c>
    </row>
    <row r="482" spans="1:15" x14ac:dyDescent="0.25">
      <c r="A482" t="s">
        <v>242</v>
      </c>
      <c r="B482">
        <v>0</v>
      </c>
      <c r="C482">
        <v>0</v>
      </c>
      <c r="D482" t="s">
        <v>241</v>
      </c>
      <c r="E482">
        <v>314</v>
      </c>
      <c r="F482" t="s">
        <v>226</v>
      </c>
      <c r="G482">
        <v>0</v>
      </c>
      <c r="H482" t="s">
        <v>226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227</v>
      </c>
      <c r="O482" t="s">
        <v>240</v>
      </c>
    </row>
    <row r="483" spans="1:15" x14ac:dyDescent="0.25">
      <c r="A483" t="s">
        <v>239</v>
      </c>
      <c r="B483">
        <v>0</v>
      </c>
      <c r="C483">
        <v>0</v>
      </c>
      <c r="D483" t="s">
        <v>241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227</v>
      </c>
      <c r="O483" t="s">
        <v>240</v>
      </c>
    </row>
    <row r="484" spans="1:15" x14ac:dyDescent="0.25">
      <c r="A484" t="s">
        <v>239</v>
      </c>
      <c r="B484">
        <v>0</v>
      </c>
      <c r="C484">
        <v>0</v>
      </c>
      <c r="D484" t="s">
        <v>241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227</v>
      </c>
      <c r="O484" t="s">
        <v>240</v>
      </c>
    </row>
    <row r="485" spans="1:15" x14ac:dyDescent="0.25">
      <c r="A485" t="s">
        <v>239</v>
      </c>
      <c r="B485">
        <v>0</v>
      </c>
      <c r="C485">
        <v>0</v>
      </c>
      <c r="D485" t="s">
        <v>241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227</v>
      </c>
      <c r="O485" t="s">
        <v>240</v>
      </c>
    </row>
    <row r="486" spans="1:15" x14ac:dyDescent="0.25">
      <c r="A486" t="s">
        <v>239</v>
      </c>
      <c r="B486">
        <v>0</v>
      </c>
      <c r="C486">
        <v>0</v>
      </c>
      <c r="D486" t="s">
        <v>241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227</v>
      </c>
      <c r="O486" t="s">
        <v>240</v>
      </c>
    </row>
    <row r="487" spans="1:15" x14ac:dyDescent="0.25">
      <c r="A487" t="s">
        <v>239</v>
      </c>
      <c r="B487">
        <v>0</v>
      </c>
      <c r="C487">
        <v>0</v>
      </c>
      <c r="D487" t="s">
        <v>241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227</v>
      </c>
      <c r="O487" t="s">
        <v>240</v>
      </c>
    </row>
    <row r="488" spans="1:15" x14ac:dyDescent="0.25">
      <c r="A488" t="s">
        <v>239</v>
      </c>
      <c r="B488">
        <v>0</v>
      </c>
      <c r="C488">
        <v>0</v>
      </c>
      <c r="D488" t="s">
        <v>241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227</v>
      </c>
      <c r="O488" t="s">
        <v>240</v>
      </c>
    </row>
    <row r="489" spans="1:15" x14ac:dyDescent="0.25">
      <c r="A489" t="s">
        <v>239</v>
      </c>
      <c r="B489">
        <v>0</v>
      </c>
      <c r="C489">
        <v>0</v>
      </c>
      <c r="D489" t="s">
        <v>241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227</v>
      </c>
      <c r="O489" t="s">
        <v>240</v>
      </c>
    </row>
    <row r="490" spans="1:15" x14ac:dyDescent="0.25">
      <c r="A490" t="s">
        <v>239</v>
      </c>
      <c r="B490">
        <v>0</v>
      </c>
      <c r="C490">
        <v>0</v>
      </c>
      <c r="D490" t="s">
        <v>241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227</v>
      </c>
      <c r="O490" t="s">
        <v>240</v>
      </c>
    </row>
    <row r="491" spans="1:15" x14ac:dyDescent="0.25">
      <c r="A491" t="s">
        <v>239</v>
      </c>
      <c r="B491">
        <v>0</v>
      </c>
      <c r="C491">
        <v>0</v>
      </c>
      <c r="D491" t="s">
        <v>241</v>
      </c>
      <c r="E491">
        <v>327</v>
      </c>
      <c r="F491" t="s">
        <v>303</v>
      </c>
      <c r="G491">
        <v>0</v>
      </c>
      <c r="H491" t="s">
        <v>226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227</v>
      </c>
      <c r="O491" t="s">
        <v>240</v>
      </c>
    </row>
    <row r="492" spans="1:15" x14ac:dyDescent="0.25">
      <c r="A492" t="s">
        <v>239</v>
      </c>
      <c r="B492">
        <v>0</v>
      </c>
      <c r="C492">
        <v>0</v>
      </c>
      <c r="D492" t="s">
        <v>241</v>
      </c>
      <c r="E492">
        <v>327</v>
      </c>
      <c r="F492" t="s">
        <v>303</v>
      </c>
      <c r="G492">
        <v>0</v>
      </c>
      <c r="H492" t="s">
        <v>226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227</v>
      </c>
      <c r="O492" t="s">
        <v>240</v>
      </c>
    </row>
    <row r="493" spans="1:15" x14ac:dyDescent="0.25">
      <c r="A493" t="s">
        <v>239</v>
      </c>
      <c r="B493">
        <v>0</v>
      </c>
      <c r="C493">
        <v>0</v>
      </c>
      <c r="D493" t="s">
        <v>241</v>
      </c>
      <c r="E493">
        <v>327</v>
      </c>
      <c r="F493" t="s">
        <v>303</v>
      </c>
      <c r="G493">
        <v>0</v>
      </c>
      <c r="H493" t="s">
        <v>226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227</v>
      </c>
      <c r="O493" t="s">
        <v>240</v>
      </c>
    </row>
    <row r="494" spans="1:15" x14ac:dyDescent="0.25">
      <c r="A494" t="s">
        <v>239</v>
      </c>
      <c r="B494">
        <v>0</v>
      </c>
      <c r="C494">
        <v>0</v>
      </c>
      <c r="D494" t="s">
        <v>241</v>
      </c>
      <c r="E494">
        <v>327</v>
      </c>
      <c r="F494" t="s">
        <v>303</v>
      </c>
      <c r="G494">
        <v>0</v>
      </c>
      <c r="H494" t="s">
        <v>226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227</v>
      </c>
      <c r="O494" t="s">
        <v>240</v>
      </c>
    </row>
    <row r="495" spans="1:15" x14ac:dyDescent="0.25">
      <c r="A495" t="s">
        <v>239</v>
      </c>
      <c r="B495">
        <v>0</v>
      </c>
      <c r="C495">
        <v>0</v>
      </c>
      <c r="D495" t="s">
        <v>241</v>
      </c>
      <c r="E495">
        <v>327</v>
      </c>
      <c r="F495" t="s">
        <v>303</v>
      </c>
      <c r="G495">
        <v>0</v>
      </c>
      <c r="H495" t="s">
        <v>226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227</v>
      </c>
      <c r="O495" t="s">
        <v>240</v>
      </c>
    </row>
    <row r="496" spans="1:15" x14ac:dyDescent="0.25">
      <c r="A496" t="s">
        <v>239</v>
      </c>
      <c r="B496">
        <v>0</v>
      </c>
      <c r="C496">
        <v>0</v>
      </c>
      <c r="D496" t="s">
        <v>241</v>
      </c>
      <c r="E496">
        <v>327</v>
      </c>
      <c r="F496" t="s">
        <v>303</v>
      </c>
      <c r="G496">
        <v>0</v>
      </c>
      <c r="H496" t="s">
        <v>226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227</v>
      </c>
      <c r="O496" t="s">
        <v>240</v>
      </c>
    </row>
    <row r="497" spans="1:15" x14ac:dyDescent="0.25">
      <c r="A497" t="s">
        <v>239</v>
      </c>
      <c r="B497">
        <v>0</v>
      </c>
      <c r="C497">
        <v>0</v>
      </c>
      <c r="D497" t="s">
        <v>241</v>
      </c>
      <c r="E497">
        <v>314</v>
      </c>
      <c r="F497" t="s">
        <v>226</v>
      </c>
      <c r="G497">
        <v>0</v>
      </c>
      <c r="H497" t="s">
        <v>226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227</v>
      </c>
      <c r="O497" t="s">
        <v>240</v>
      </c>
    </row>
    <row r="498" spans="1:15" x14ac:dyDescent="0.25">
      <c r="A498" t="s">
        <v>239</v>
      </c>
      <c r="B498">
        <v>0</v>
      </c>
      <c r="C498">
        <v>0</v>
      </c>
      <c r="D498" t="s">
        <v>241</v>
      </c>
      <c r="E498">
        <v>305</v>
      </c>
      <c r="F498" t="s">
        <v>226</v>
      </c>
      <c r="G498">
        <v>0</v>
      </c>
      <c r="H498" t="s">
        <v>226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227</v>
      </c>
      <c r="O498" t="s">
        <v>240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227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227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227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227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227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227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227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227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227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227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227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227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227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227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227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227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227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227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227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227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227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227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227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227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227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227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227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227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227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227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227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227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227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227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227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227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227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227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227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227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303</v>
      </c>
      <c r="G543">
        <v>0</v>
      </c>
      <c r="H543" t="s">
        <v>303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227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303</v>
      </c>
      <c r="G544">
        <v>0</v>
      </c>
      <c r="H544" t="s">
        <v>303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227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303</v>
      </c>
      <c r="G546">
        <v>0</v>
      </c>
      <c r="H546" t="s">
        <v>303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227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303</v>
      </c>
      <c r="G548">
        <v>0</v>
      </c>
      <c r="H548" t="s">
        <v>303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227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303</v>
      </c>
      <c r="G549">
        <v>0</v>
      </c>
      <c r="H549" t="s">
        <v>303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227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303</v>
      </c>
      <c r="G550">
        <v>0</v>
      </c>
      <c r="H550" t="s">
        <v>303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227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303</v>
      </c>
      <c r="G551">
        <v>0</v>
      </c>
      <c r="H551" t="s">
        <v>303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227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303</v>
      </c>
      <c r="G552">
        <v>0</v>
      </c>
      <c r="H552" t="s">
        <v>303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227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303</v>
      </c>
      <c r="G553">
        <v>0</v>
      </c>
      <c r="H553" t="s">
        <v>303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227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303</v>
      </c>
      <c r="G554">
        <v>0</v>
      </c>
      <c r="H554" t="s">
        <v>303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227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303</v>
      </c>
      <c r="G555">
        <v>0</v>
      </c>
      <c r="H555" t="s">
        <v>303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227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303</v>
      </c>
      <c r="G556">
        <v>0</v>
      </c>
      <c r="H556" t="s">
        <v>303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227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303</v>
      </c>
      <c r="G557">
        <v>0</v>
      </c>
      <c r="H557" t="s">
        <v>303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227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303</v>
      </c>
      <c r="G558">
        <v>0</v>
      </c>
      <c r="H558" t="s">
        <v>303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227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303</v>
      </c>
      <c r="G559">
        <v>0</v>
      </c>
      <c r="H559" t="s">
        <v>303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227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303</v>
      </c>
      <c r="G560">
        <v>0</v>
      </c>
      <c r="H560" t="s">
        <v>303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227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303</v>
      </c>
      <c r="G561">
        <v>0</v>
      </c>
      <c r="H561" t="s">
        <v>303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227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303</v>
      </c>
      <c r="G562">
        <v>0</v>
      </c>
      <c r="H562" t="s">
        <v>303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227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303</v>
      </c>
      <c r="G563">
        <v>0</v>
      </c>
      <c r="H563" t="s">
        <v>303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227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303</v>
      </c>
      <c r="G565">
        <v>0</v>
      </c>
      <c r="H565" t="s">
        <v>303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227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303</v>
      </c>
      <c r="G566">
        <v>0</v>
      </c>
      <c r="H566" t="s">
        <v>303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227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303</v>
      </c>
      <c r="G568">
        <v>0</v>
      </c>
      <c r="H568" t="s">
        <v>303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227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303</v>
      </c>
      <c r="G569">
        <v>0</v>
      </c>
      <c r="H569" t="s">
        <v>303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227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303</v>
      </c>
      <c r="G570">
        <v>0</v>
      </c>
      <c r="H570" t="s">
        <v>303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227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303</v>
      </c>
      <c r="G571">
        <v>0</v>
      </c>
      <c r="H571" t="s">
        <v>303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227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303</v>
      </c>
      <c r="G572">
        <v>0</v>
      </c>
      <c r="H572" t="s">
        <v>303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227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303</v>
      </c>
      <c r="G573">
        <v>0</v>
      </c>
      <c r="H573" t="s">
        <v>303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227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303</v>
      </c>
      <c r="G574">
        <v>0</v>
      </c>
      <c r="H574" t="s">
        <v>303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227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303</v>
      </c>
      <c r="G575">
        <v>0</v>
      </c>
      <c r="H575" t="s">
        <v>303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227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227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227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303</v>
      </c>
      <c r="G578">
        <v>0</v>
      </c>
      <c r="H578" t="s">
        <v>303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227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303</v>
      </c>
      <c r="G579">
        <v>0</v>
      </c>
      <c r="H579" t="s">
        <v>303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227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303</v>
      </c>
      <c r="G580">
        <v>0</v>
      </c>
      <c r="H580" t="s">
        <v>303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227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303</v>
      </c>
      <c r="G581">
        <v>0</v>
      </c>
      <c r="H581" t="s">
        <v>303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227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303</v>
      </c>
      <c r="G582">
        <v>0</v>
      </c>
      <c r="H582" t="s">
        <v>303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227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303</v>
      </c>
      <c r="G583">
        <v>0</v>
      </c>
      <c r="H583" t="s">
        <v>303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227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303</v>
      </c>
      <c r="G584">
        <v>0</v>
      </c>
      <c r="H584" t="s">
        <v>303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227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303</v>
      </c>
      <c r="G585">
        <v>0</v>
      </c>
      <c r="H585" t="s">
        <v>303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227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303</v>
      </c>
      <c r="G586">
        <v>0</v>
      </c>
      <c r="H586" t="s">
        <v>303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227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303</v>
      </c>
      <c r="G587">
        <v>0</v>
      </c>
      <c r="H587" t="s">
        <v>303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227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227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303</v>
      </c>
      <c r="G589">
        <v>0</v>
      </c>
      <c r="H589" t="s">
        <v>303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227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303</v>
      </c>
      <c r="G590">
        <v>0</v>
      </c>
      <c r="H590" t="s">
        <v>303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227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303</v>
      </c>
      <c r="G591">
        <v>0</v>
      </c>
      <c r="H591" t="s">
        <v>303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227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303</v>
      </c>
      <c r="G592">
        <v>0</v>
      </c>
      <c r="H592" t="s">
        <v>303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227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303</v>
      </c>
      <c r="G593">
        <v>0</v>
      </c>
      <c r="H593" t="s">
        <v>303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227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303</v>
      </c>
      <c r="G594">
        <v>0</v>
      </c>
      <c r="H594" t="s">
        <v>303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227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303</v>
      </c>
      <c r="G595">
        <v>0</v>
      </c>
      <c r="H595" t="s">
        <v>303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227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303</v>
      </c>
      <c r="G596">
        <v>0</v>
      </c>
      <c r="H596" t="s">
        <v>303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227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303</v>
      </c>
      <c r="G597">
        <v>0</v>
      </c>
      <c r="H597" t="s">
        <v>303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227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303</v>
      </c>
      <c r="G599">
        <v>0</v>
      </c>
      <c r="H599" t="s">
        <v>303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227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303</v>
      </c>
      <c r="G600">
        <v>0</v>
      </c>
      <c r="H600" t="s">
        <v>303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227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303</v>
      </c>
      <c r="G601">
        <v>0</v>
      </c>
      <c r="H601" t="s">
        <v>303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227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303</v>
      </c>
      <c r="G602">
        <v>0</v>
      </c>
      <c r="H602" t="s">
        <v>303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227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303</v>
      </c>
      <c r="G603">
        <v>0</v>
      </c>
      <c r="H603" t="s">
        <v>303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227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303</v>
      </c>
      <c r="G607">
        <v>0</v>
      </c>
      <c r="H607" t="s">
        <v>303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227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303</v>
      </c>
      <c r="G612">
        <v>0</v>
      </c>
      <c r="H612" t="s">
        <v>303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227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303</v>
      </c>
      <c r="G613">
        <v>0</v>
      </c>
      <c r="H613" t="s">
        <v>303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227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303</v>
      </c>
      <c r="G616">
        <v>0</v>
      </c>
      <c r="H616" t="s">
        <v>303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227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303</v>
      </c>
      <c r="G617">
        <v>0</v>
      </c>
      <c r="H617" t="s">
        <v>303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227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227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303</v>
      </c>
      <c r="G624">
        <v>0</v>
      </c>
      <c r="H624" t="s">
        <v>303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227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303</v>
      </c>
      <c r="G625">
        <v>0</v>
      </c>
      <c r="H625" t="s">
        <v>303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227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303</v>
      </c>
      <c r="G629">
        <v>0</v>
      </c>
      <c r="H629" t="s">
        <v>303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227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303</v>
      </c>
      <c r="G630">
        <v>0</v>
      </c>
      <c r="H630" t="s">
        <v>303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227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303</v>
      </c>
      <c r="G631">
        <v>0</v>
      </c>
      <c r="H631" t="s">
        <v>303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227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303</v>
      </c>
      <c r="G632">
        <v>0</v>
      </c>
      <c r="H632" t="s">
        <v>303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227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303</v>
      </c>
      <c r="G636">
        <v>0</v>
      </c>
      <c r="H636" t="s">
        <v>303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227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303</v>
      </c>
      <c r="G637">
        <v>0</v>
      </c>
      <c r="H637" t="s">
        <v>303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227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303</v>
      </c>
      <c r="G638">
        <v>0</v>
      </c>
      <c r="H638" t="s">
        <v>303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227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303</v>
      </c>
      <c r="G639">
        <v>0</v>
      </c>
      <c r="H639" t="s">
        <v>303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227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303</v>
      </c>
      <c r="G640">
        <v>0</v>
      </c>
      <c r="H640" t="s">
        <v>303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227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303</v>
      </c>
      <c r="G641">
        <v>0</v>
      </c>
      <c r="H641" t="s">
        <v>303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227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303</v>
      </c>
      <c r="G642">
        <v>0</v>
      </c>
      <c r="H642" t="s">
        <v>303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227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303</v>
      </c>
      <c r="G643">
        <v>0</v>
      </c>
      <c r="H643" t="s">
        <v>303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227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303</v>
      </c>
      <c r="G644">
        <v>0</v>
      </c>
      <c r="H644" t="s">
        <v>303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227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303</v>
      </c>
      <c r="G645">
        <v>0</v>
      </c>
      <c r="H645" t="s">
        <v>303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227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303</v>
      </c>
      <c r="G646">
        <v>0</v>
      </c>
      <c r="H646" t="s">
        <v>303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227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303</v>
      </c>
      <c r="G647">
        <v>0</v>
      </c>
      <c r="H647" t="s">
        <v>303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227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303</v>
      </c>
      <c r="G648">
        <v>0</v>
      </c>
      <c r="H648" t="s">
        <v>303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227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303</v>
      </c>
      <c r="G649">
        <v>0</v>
      </c>
      <c r="H649" t="s">
        <v>303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227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303</v>
      </c>
      <c r="G650">
        <v>0</v>
      </c>
      <c r="H650" t="s">
        <v>303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227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227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303</v>
      </c>
      <c r="G652">
        <v>0</v>
      </c>
      <c r="H652" t="s">
        <v>303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227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303</v>
      </c>
      <c r="G653">
        <v>0</v>
      </c>
      <c r="H653" t="s">
        <v>303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227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303</v>
      </c>
      <c r="G654">
        <v>0</v>
      </c>
      <c r="H654" t="s">
        <v>303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227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303</v>
      </c>
      <c r="G655">
        <v>0</v>
      </c>
      <c r="H655" t="s">
        <v>303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227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303</v>
      </c>
      <c r="G656">
        <v>0</v>
      </c>
      <c r="H656" t="s">
        <v>303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227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303</v>
      </c>
      <c r="G657">
        <v>0</v>
      </c>
      <c r="H657" t="s">
        <v>303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227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303</v>
      </c>
      <c r="G658">
        <v>0</v>
      </c>
      <c r="H658" t="s">
        <v>303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227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303</v>
      </c>
      <c r="G659">
        <v>0</v>
      </c>
      <c r="H659" t="s">
        <v>303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227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303</v>
      </c>
      <c r="G660">
        <v>0</v>
      </c>
      <c r="H660" t="s">
        <v>303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227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303</v>
      </c>
      <c r="G661">
        <v>0</v>
      </c>
      <c r="H661" t="s">
        <v>303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227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303</v>
      </c>
      <c r="G662">
        <v>0</v>
      </c>
      <c r="H662" t="s">
        <v>303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227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303</v>
      </c>
      <c r="G663">
        <v>0</v>
      </c>
      <c r="H663" t="s">
        <v>303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227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303</v>
      </c>
      <c r="G664">
        <v>0</v>
      </c>
      <c r="H664" t="s">
        <v>303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227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303</v>
      </c>
      <c r="G665">
        <v>0</v>
      </c>
      <c r="H665" t="s">
        <v>303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227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303</v>
      </c>
      <c r="G666">
        <v>0</v>
      </c>
      <c r="H666" t="s">
        <v>303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227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303</v>
      </c>
      <c r="G667">
        <v>0</v>
      </c>
      <c r="H667" t="s">
        <v>303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227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227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227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303</v>
      </c>
      <c r="G670">
        <v>0</v>
      </c>
      <c r="H670" t="s">
        <v>303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227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303</v>
      </c>
      <c r="G671">
        <v>0</v>
      </c>
      <c r="H671" t="s">
        <v>303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227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303</v>
      </c>
      <c r="G672">
        <v>0</v>
      </c>
      <c r="H672" t="s">
        <v>303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227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303</v>
      </c>
      <c r="G673">
        <v>0</v>
      </c>
      <c r="H673" t="s">
        <v>303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227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303</v>
      </c>
      <c r="G674">
        <v>0</v>
      </c>
      <c r="H674" t="s">
        <v>303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227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303</v>
      </c>
      <c r="G675">
        <v>0</v>
      </c>
      <c r="H675" t="s">
        <v>303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227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303</v>
      </c>
      <c r="G676">
        <v>0</v>
      </c>
      <c r="H676" t="s">
        <v>303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227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303</v>
      </c>
      <c r="G677">
        <v>0</v>
      </c>
      <c r="H677" t="s">
        <v>303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227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303</v>
      </c>
      <c r="G678">
        <v>0</v>
      </c>
      <c r="H678" t="s">
        <v>303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227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303</v>
      </c>
      <c r="G679">
        <v>0</v>
      </c>
      <c r="H679" t="s">
        <v>303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227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303</v>
      </c>
      <c r="G680">
        <v>0</v>
      </c>
      <c r="H680" t="s">
        <v>303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227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303</v>
      </c>
      <c r="G681">
        <v>0</v>
      </c>
      <c r="H681" t="s">
        <v>303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227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303</v>
      </c>
      <c r="G682">
        <v>0</v>
      </c>
      <c r="H682" t="s">
        <v>303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227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303</v>
      </c>
      <c r="G683">
        <v>0</v>
      </c>
      <c r="H683" t="s">
        <v>303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227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303</v>
      </c>
      <c r="G684">
        <v>0</v>
      </c>
      <c r="H684" t="s">
        <v>303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227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303</v>
      </c>
      <c r="G688">
        <v>0</v>
      </c>
      <c r="H688" t="s">
        <v>303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227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303</v>
      </c>
      <c r="G690">
        <v>0</v>
      </c>
      <c r="H690" t="s">
        <v>303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227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303</v>
      </c>
      <c r="G695">
        <v>0</v>
      </c>
      <c r="H695" t="s">
        <v>303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227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303</v>
      </c>
      <c r="G698">
        <v>0</v>
      </c>
      <c r="H698" t="s">
        <v>303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227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303</v>
      </c>
      <c r="G708">
        <v>0</v>
      </c>
      <c r="H708" t="s">
        <v>303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227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303</v>
      </c>
      <c r="G709">
        <v>0</v>
      </c>
      <c r="H709" t="s">
        <v>303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227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303</v>
      </c>
      <c r="G710">
        <v>0</v>
      </c>
      <c r="H710" t="s">
        <v>303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227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303</v>
      </c>
      <c r="G711">
        <v>0</v>
      </c>
      <c r="H711" t="s">
        <v>303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227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303</v>
      </c>
      <c r="G712">
        <v>0</v>
      </c>
      <c r="H712" t="s">
        <v>303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227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303</v>
      </c>
      <c r="G713">
        <v>0</v>
      </c>
      <c r="H713" t="s">
        <v>303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227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303</v>
      </c>
      <c r="G714">
        <v>0</v>
      </c>
      <c r="H714" t="s">
        <v>303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227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303</v>
      </c>
      <c r="G715">
        <v>0</v>
      </c>
      <c r="H715" t="s">
        <v>303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227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303</v>
      </c>
      <c r="G716">
        <v>0</v>
      </c>
      <c r="H716" t="s">
        <v>303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227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303</v>
      </c>
      <c r="G717">
        <v>0</v>
      </c>
      <c r="H717" t="s">
        <v>303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227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303</v>
      </c>
      <c r="G718">
        <v>0</v>
      </c>
      <c r="H718" t="s">
        <v>303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227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227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227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227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227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227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227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227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227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227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227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227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227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227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227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227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227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227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227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227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227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227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227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227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238</v>
      </c>
      <c r="C751">
        <v>0</v>
      </c>
      <c r="D751" t="s">
        <v>48</v>
      </c>
      <c r="E751">
        <v>103</v>
      </c>
      <c r="F751" t="s">
        <v>303</v>
      </c>
      <c r="G751">
        <v>0</v>
      </c>
      <c r="H751" t="s">
        <v>303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227</v>
      </c>
      <c r="O751" t="s">
        <v>226</v>
      </c>
    </row>
    <row r="752" spans="1:15" x14ac:dyDescent="0.25">
      <c r="A752">
        <v>11</v>
      </c>
      <c r="B752" t="s">
        <v>238</v>
      </c>
      <c r="C752">
        <v>0</v>
      </c>
      <c r="D752" t="s">
        <v>48</v>
      </c>
      <c r="E752">
        <v>107</v>
      </c>
      <c r="F752" t="s">
        <v>303</v>
      </c>
      <c r="G752">
        <v>0</v>
      </c>
      <c r="H752" t="s">
        <v>303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227</v>
      </c>
      <c r="O752" t="s">
        <v>226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238</v>
      </c>
      <c r="C754">
        <v>0</v>
      </c>
      <c r="D754" t="s">
        <v>48</v>
      </c>
      <c r="E754">
        <v>107</v>
      </c>
      <c r="F754" t="s">
        <v>303</v>
      </c>
      <c r="G754">
        <v>0</v>
      </c>
      <c r="H754" t="s">
        <v>303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227</v>
      </c>
      <c r="O754" t="s">
        <v>226</v>
      </c>
    </row>
    <row r="755" spans="1:15" x14ac:dyDescent="0.25">
      <c r="A755">
        <v>11</v>
      </c>
      <c r="B755" t="s">
        <v>238</v>
      </c>
      <c r="C755">
        <v>0</v>
      </c>
      <c r="D755" t="s">
        <v>48</v>
      </c>
      <c r="E755">
        <v>107</v>
      </c>
      <c r="F755" t="s">
        <v>303</v>
      </c>
      <c r="G755">
        <v>0</v>
      </c>
      <c r="H755" t="s">
        <v>303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227</v>
      </c>
      <c r="O755" t="s">
        <v>226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237</v>
      </c>
      <c r="C757">
        <v>0</v>
      </c>
      <c r="D757" t="s">
        <v>48</v>
      </c>
      <c r="E757">
        <v>108</v>
      </c>
      <c r="F757" t="s">
        <v>303</v>
      </c>
      <c r="G757">
        <v>0</v>
      </c>
      <c r="H757" t="s">
        <v>303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227</v>
      </c>
      <c r="O757" t="s">
        <v>226</v>
      </c>
    </row>
    <row r="758" spans="1:15" x14ac:dyDescent="0.25">
      <c r="A758">
        <v>11</v>
      </c>
      <c r="B758" t="s">
        <v>237</v>
      </c>
      <c r="C758">
        <v>0</v>
      </c>
      <c r="D758" t="s">
        <v>48</v>
      </c>
      <c r="E758">
        <v>108</v>
      </c>
      <c r="F758" t="s">
        <v>303</v>
      </c>
      <c r="G758">
        <v>0</v>
      </c>
      <c r="H758" t="s">
        <v>303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227</v>
      </c>
      <c r="O758" t="s">
        <v>226</v>
      </c>
    </row>
    <row r="759" spans="1:15" x14ac:dyDescent="0.25">
      <c r="A759">
        <v>11</v>
      </c>
      <c r="B759" t="s">
        <v>237</v>
      </c>
      <c r="C759">
        <v>0</v>
      </c>
      <c r="D759" t="s">
        <v>48</v>
      </c>
      <c r="E759">
        <v>108</v>
      </c>
      <c r="F759" t="s">
        <v>303</v>
      </c>
      <c r="G759">
        <v>0</v>
      </c>
      <c r="H759" t="s">
        <v>303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227</v>
      </c>
      <c r="O759" t="s">
        <v>226</v>
      </c>
    </row>
    <row r="760" spans="1:15" x14ac:dyDescent="0.25">
      <c r="A760">
        <v>11</v>
      </c>
      <c r="B760" t="s">
        <v>237</v>
      </c>
      <c r="C760">
        <v>0</v>
      </c>
      <c r="D760" t="s">
        <v>48</v>
      </c>
      <c r="E760">
        <v>109</v>
      </c>
      <c r="F760" t="s">
        <v>303</v>
      </c>
      <c r="G760">
        <v>0</v>
      </c>
      <c r="H760" t="s">
        <v>303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227</v>
      </c>
      <c r="O760" t="s">
        <v>226</v>
      </c>
    </row>
    <row r="761" spans="1:15" x14ac:dyDescent="0.25">
      <c r="A761">
        <v>11</v>
      </c>
      <c r="B761" t="s">
        <v>236</v>
      </c>
      <c r="C761">
        <v>0</v>
      </c>
      <c r="D761" t="s">
        <v>48</v>
      </c>
      <c r="E761">
        <v>211</v>
      </c>
      <c r="F761" t="s">
        <v>303</v>
      </c>
      <c r="G761">
        <v>0</v>
      </c>
      <c r="H761" t="s">
        <v>303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227</v>
      </c>
      <c r="O761" t="s">
        <v>226</v>
      </c>
    </row>
    <row r="762" spans="1:15" x14ac:dyDescent="0.25">
      <c r="A762">
        <v>11</v>
      </c>
      <c r="B762" t="s">
        <v>236</v>
      </c>
      <c r="C762">
        <v>0</v>
      </c>
      <c r="D762" t="s">
        <v>48</v>
      </c>
      <c r="E762">
        <v>215</v>
      </c>
      <c r="F762" t="s">
        <v>303</v>
      </c>
      <c r="G762">
        <v>0</v>
      </c>
      <c r="H762" t="s">
        <v>303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227</v>
      </c>
      <c r="O762" t="s">
        <v>226</v>
      </c>
    </row>
    <row r="763" spans="1:15" x14ac:dyDescent="0.25">
      <c r="A763">
        <v>11</v>
      </c>
      <c r="B763" t="s">
        <v>234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227</v>
      </c>
      <c r="O763" t="s">
        <v>226</v>
      </c>
    </row>
    <row r="764" spans="1:15" x14ac:dyDescent="0.25">
      <c r="A764">
        <v>11</v>
      </c>
      <c r="B764" t="s">
        <v>234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227</v>
      </c>
      <c r="O764" t="s">
        <v>226</v>
      </c>
    </row>
    <row r="765" spans="1:15" x14ac:dyDescent="0.25">
      <c r="A765">
        <v>11</v>
      </c>
      <c r="B765" t="s">
        <v>235</v>
      </c>
      <c r="C765">
        <v>0</v>
      </c>
      <c r="D765" t="s">
        <v>48</v>
      </c>
      <c r="E765">
        <v>321</v>
      </c>
      <c r="F765" t="s">
        <v>303</v>
      </c>
      <c r="G765">
        <v>0</v>
      </c>
      <c r="H765" t="s">
        <v>303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227</v>
      </c>
      <c r="O765" t="s">
        <v>226</v>
      </c>
    </row>
    <row r="766" spans="1:15" x14ac:dyDescent="0.25">
      <c r="A766">
        <v>11</v>
      </c>
      <c r="B766" t="s">
        <v>235</v>
      </c>
      <c r="C766">
        <v>0</v>
      </c>
      <c r="D766" t="s">
        <v>48</v>
      </c>
      <c r="E766">
        <v>321</v>
      </c>
      <c r="F766" t="s">
        <v>303</v>
      </c>
      <c r="G766">
        <v>0</v>
      </c>
      <c r="H766" t="s">
        <v>303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227</v>
      </c>
      <c r="O766" t="s">
        <v>226</v>
      </c>
    </row>
    <row r="767" spans="1:15" x14ac:dyDescent="0.25">
      <c r="A767">
        <v>11</v>
      </c>
      <c r="B767" t="s">
        <v>235</v>
      </c>
      <c r="C767">
        <v>0</v>
      </c>
      <c r="D767" t="s">
        <v>48</v>
      </c>
      <c r="E767">
        <v>321</v>
      </c>
      <c r="F767" t="s">
        <v>303</v>
      </c>
      <c r="G767">
        <v>0</v>
      </c>
      <c r="H767" t="s">
        <v>303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227</v>
      </c>
      <c r="O767" t="s">
        <v>226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234</v>
      </c>
      <c r="C774">
        <v>0</v>
      </c>
      <c r="D774" t="s">
        <v>48</v>
      </c>
      <c r="E774">
        <v>322</v>
      </c>
      <c r="F774" t="s">
        <v>303</v>
      </c>
      <c r="G774">
        <v>0</v>
      </c>
      <c r="H774" t="s">
        <v>303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227</v>
      </c>
      <c r="O774" t="s">
        <v>226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234</v>
      </c>
      <c r="C777">
        <v>0</v>
      </c>
      <c r="D777" t="s">
        <v>48</v>
      </c>
      <c r="E777">
        <v>322</v>
      </c>
      <c r="F777" t="s">
        <v>303</v>
      </c>
      <c r="G777">
        <v>0</v>
      </c>
      <c r="H777" t="s">
        <v>303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227</v>
      </c>
      <c r="O777" t="s">
        <v>226</v>
      </c>
    </row>
    <row r="778" spans="1:15" x14ac:dyDescent="0.25">
      <c r="A778">
        <v>11</v>
      </c>
      <c r="B778" t="s">
        <v>234</v>
      </c>
      <c r="C778">
        <v>0</v>
      </c>
      <c r="D778" t="s">
        <v>48</v>
      </c>
      <c r="E778">
        <v>322</v>
      </c>
      <c r="F778" t="s">
        <v>303</v>
      </c>
      <c r="G778">
        <v>0</v>
      </c>
      <c r="H778" t="s">
        <v>303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227</v>
      </c>
      <c r="O778" t="s">
        <v>226</v>
      </c>
    </row>
    <row r="779" spans="1:15" x14ac:dyDescent="0.25">
      <c r="A779">
        <v>11</v>
      </c>
      <c r="B779" t="s">
        <v>234</v>
      </c>
      <c r="C779">
        <v>0</v>
      </c>
      <c r="D779" t="s">
        <v>48</v>
      </c>
      <c r="E779">
        <v>322</v>
      </c>
      <c r="F779" t="s">
        <v>303</v>
      </c>
      <c r="G779">
        <v>0</v>
      </c>
      <c r="H779" t="s">
        <v>303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227</v>
      </c>
      <c r="O779" t="s">
        <v>226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234</v>
      </c>
      <c r="C787">
        <v>0</v>
      </c>
      <c r="D787" t="s">
        <v>48</v>
      </c>
      <c r="E787">
        <v>322</v>
      </c>
      <c r="F787" t="s">
        <v>303</v>
      </c>
      <c r="G787">
        <v>0</v>
      </c>
      <c r="H787" t="s">
        <v>303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227</v>
      </c>
      <c r="O787" t="s">
        <v>226</v>
      </c>
    </row>
    <row r="788" spans="1:15" x14ac:dyDescent="0.25">
      <c r="A788">
        <v>11</v>
      </c>
      <c r="B788" t="s">
        <v>234</v>
      </c>
      <c r="C788">
        <v>0</v>
      </c>
      <c r="D788" t="s">
        <v>48</v>
      </c>
      <c r="E788">
        <v>322</v>
      </c>
      <c r="F788" t="s">
        <v>303</v>
      </c>
      <c r="G788">
        <v>0</v>
      </c>
      <c r="H788" t="s">
        <v>303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227</v>
      </c>
      <c r="O788" t="s">
        <v>226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234</v>
      </c>
      <c r="C791">
        <v>0</v>
      </c>
      <c r="D791" t="s">
        <v>48</v>
      </c>
      <c r="E791">
        <v>323</v>
      </c>
      <c r="F791" t="s">
        <v>303</v>
      </c>
      <c r="G791">
        <v>0</v>
      </c>
      <c r="H791" t="s">
        <v>303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227</v>
      </c>
      <c r="O791" t="s">
        <v>226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234</v>
      </c>
      <c r="C794">
        <v>0</v>
      </c>
      <c r="D794" t="s">
        <v>48</v>
      </c>
      <c r="E794">
        <v>323</v>
      </c>
      <c r="F794" t="s">
        <v>303</v>
      </c>
      <c r="G794">
        <v>0</v>
      </c>
      <c r="H794" t="s">
        <v>303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227</v>
      </c>
      <c r="O794" t="s">
        <v>226</v>
      </c>
    </row>
    <row r="795" spans="1:15" x14ac:dyDescent="0.25">
      <c r="A795">
        <v>11</v>
      </c>
      <c r="B795" t="s">
        <v>234</v>
      </c>
      <c r="C795">
        <v>0</v>
      </c>
      <c r="D795" t="s">
        <v>48</v>
      </c>
      <c r="E795">
        <v>325</v>
      </c>
      <c r="F795" t="s">
        <v>303</v>
      </c>
      <c r="G795">
        <v>0</v>
      </c>
      <c r="H795" t="s">
        <v>303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227</v>
      </c>
      <c r="O795" t="s">
        <v>226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234</v>
      </c>
      <c r="C800">
        <v>0</v>
      </c>
      <c r="D800" t="s">
        <v>48</v>
      </c>
      <c r="E800">
        <v>325</v>
      </c>
      <c r="F800" t="s">
        <v>303</v>
      </c>
      <c r="G800">
        <v>0</v>
      </c>
      <c r="H800" t="s">
        <v>303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227</v>
      </c>
      <c r="O800" t="s">
        <v>226</v>
      </c>
    </row>
    <row r="801" spans="1:15" x14ac:dyDescent="0.25">
      <c r="A801">
        <v>11</v>
      </c>
      <c r="B801" t="s">
        <v>234</v>
      </c>
      <c r="C801">
        <v>0</v>
      </c>
      <c r="D801" t="s">
        <v>48</v>
      </c>
      <c r="E801">
        <v>325</v>
      </c>
      <c r="F801" t="s">
        <v>303</v>
      </c>
      <c r="G801">
        <v>0</v>
      </c>
      <c r="H801" t="s">
        <v>303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227</v>
      </c>
      <c r="O801" t="s">
        <v>226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234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227</v>
      </c>
      <c r="O804" t="s">
        <v>226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234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227</v>
      </c>
      <c r="O806" t="s">
        <v>226</v>
      </c>
    </row>
    <row r="807" spans="1:15" x14ac:dyDescent="0.25">
      <c r="A807">
        <v>11</v>
      </c>
      <c r="B807" t="s">
        <v>234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227</v>
      </c>
      <c r="O807" t="s">
        <v>226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234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227</v>
      </c>
      <c r="O810" t="s">
        <v>226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233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227</v>
      </c>
      <c r="O813" t="s">
        <v>226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233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227</v>
      </c>
      <c r="O815" t="s">
        <v>226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233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227</v>
      </c>
      <c r="O818" t="s">
        <v>226</v>
      </c>
    </row>
    <row r="819" spans="1:15" x14ac:dyDescent="0.25">
      <c r="A819">
        <v>11</v>
      </c>
      <c r="B819" t="s">
        <v>233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227</v>
      </c>
      <c r="O819" t="s">
        <v>226</v>
      </c>
    </row>
    <row r="820" spans="1:15" x14ac:dyDescent="0.25">
      <c r="A820">
        <v>11</v>
      </c>
      <c r="B820" t="s">
        <v>232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227</v>
      </c>
      <c r="O820" t="s">
        <v>226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231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227</v>
      </c>
      <c r="O823" t="s">
        <v>226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231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227</v>
      </c>
      <c r="O826" t="s">
        <v>226</v>
      </c>
    </row>
    <row r="827" spans="1:15" x14ac:dyDescent="0.25">
      <c r="A827">
        <v>10</v>
      </c>
      <c r="B827" t="s">
        <v>231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227</v>
      </c>
      <c r="O827" t="s">
        <v>226</v>
      </c>
    </row>
    <row r="828" spans="1:15" x14ac:dyDescent="0.25">
      <c r="A828">
        <v>10</v>
      </c>
      <c r="B828" t="s">
        <v>231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227</v>
      </c>
      <c r="O828" t="s">
        <v>226</v>
      </c>
    </row>
    <row r="829" spans="1:15" x14ac:dyDescent="0.25">
      <c r="A829">
        <v>10</v>
      </c>
      <c r="B829" t="s">
        <v>230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227</v>
      </c>
      <c r="O829" t="s">
        <v>226</v>
      </c>
    </row>
    <row r="830" spans="1:15" x14ac:dyDescent="0.25">
      <c r="A830">
        <v>10</v>
      </c>
      <c r="B830" t="s">
        <v>230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227</v>
      </c>
      <c r="O830" t="s">
        <v>226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230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227</v>
      </c>
      <c r="O843" t="s">
        <v>226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230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227</v>
      </c>
      <c r="O850" t="s">
        <v>226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230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227</v>
      </c>
      <c r="O853" t="s">
        <v>226</v>
      </c>
    </row>
    <row r="854" spans="1:15" x14ac:dyDescent="0.25">
      <c r="A854">
        <v>10</v>
      </c>
      <c r="B854" t="s">
        <v>230</v>
      </c>
      <c r="C854">
        <v>0</v>
      </c>
      <c r="D854" t="s">
        <v>48</v>
      </c>
      <c r="E854">
        <v>345</v>
      </c>
      <c r="F854" t="s">
        <v>303</v>
      </c>
      <c r="G854">
        <v>0</v>
      </c>
      <c r="H854" t="s">
        <v>303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227</v>
      </c>
      <c r="O854" t="s">
        <v>226</v>
      </c>
    </row>
    <row r="855" spans="1:15" x14ac:dyDescent="0.25">
      <c r="A855">
        <v>10</v>
      </c>
      <c r="B855" t="s">
        <v>230</v>
      </c>
      <c r="C855">
        <v>0</v>
      </c>
      <c r="D855" t="s">
        <v>48</v>
      </c>
      <c r="E855">
        <v>345</v>
      </c>
      <c r="F855" t="s">
        <v>303</v>
      </c>
      <c r="G855">
        <v>0</v>
      </c>
      <c r="H855" t="s">
        <v>303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227</v>
      </c>
      <c r="O855" t="s">
        <v>226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230</v>
      </c>
      <c r="C858">
        <v>0</v>
      </c>
      <c r="D858" t="s">
        <v>48</v>
      </c>
      <c r="E858">
        <v>345</v>
      </c>
      <c r="F858" t="s">
        <v>303</v>
      </c>
      <c r="G858">
        <v>0</v>
      </c>
      <c r="H858" t="s">
        <v>303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227</v>
      </c>
      <c r="O858" t="s">
        <v>226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230</v>
      </c>
      <c r="C860">
        <v>0</v>
      </c>
      <c r="D860" t="s">
        <v>48</v>
      </c>
      <c r="E860">
        <v>345</v>
      </c>
      <c r="F860" t="s">
        <v>303</v>
      </c>
      <c r="G860">
        <v>0</v>
      </c>
      <c r="H860" t="s">
        <v>303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227</v>
      </c>
      <c r="O860" t="s">
        <v>226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230</v>
      </c>
      <c r="C862">
        <v>0</v>
      </c>
      <c r="D862" t="s">
        <v>48</v>
      </c>
      <c r="E862">
        <v>345</v>
      </c>
      <c r="F862" t="s">
        <v>303</v>
      </c>
      <c r="G862">
        <v>0</v>
      </c>
      <c r="H862" t="s">
        <v>303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227</v>
      </c>
      <c r="O862" t="s">
        <v>226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230</v>
      </c>
      <c r="C864">
        <v>0</v>
      </c>
      <c r="D864" t="s">
        <v>48</v>
      </c>
      <c r="E864">
        <v>345</v>
      </c>
      <c r="F864" t="s">
        <v>303</v>
      </c>
      <c r="G864">
        <v>0</v>
      </c>
      <c r="H864" t="s">
        <v>303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227</v>
      </c>
      <c r="O864" t="s">
        <v>226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230</v>
      </c>
      <c r="C870">
        <v>0</v>
      </c>
      <c r="D870" t="s">
        <v>48</v>
      </c>
      <c r="E870">
        <v>345</v>
      </c>
      <c r="F870" t="s">
        <v>303</v>
      </c>
      <c r="G870">
        <v>0</v>
      </c>
      <c r="H870" t="s">
        <v>303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227</v>
      </c>
      <c r="O870" t="s">
        <v>226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230</v>
      </c>
      <c r="C872">
        <v>0</v>
      </c>
      <c r="D872" t="s">
        <v>48</v>
      </c>
      <c r="E872">
        <v>345</v>
      </c>
      <c r="F872" t="s">
        <v>303</v>
      </c>
      <c r="G872">
        <v>0</v>
      </c>
      <c r="H872" t="s">
        <v>303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227</v>
      </c>
      <c r="O872" t="s">
        <v>226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230</v>
      </c>
      <c r="C875">
        <v>0</v>
      </c>
      <c r="D875" t="s">
        <v>48</v>
      </c>
      <c r="E875">
        <v>345</v>
      </c>
      <c r="F875" t="s">
        <v>303</v>
      </c>
      <c r="G875">
        <v>0</v>
      </c>
      <c r="H875" t="s">
        <v>303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227</v>
      </c>
      <c r="O875" t="s">
        <v>226</v>
      </c>
    </row>
    <row r="876" spans="1:15" x14ac:dyDescent="0.25">
      <c r="A876">
        <v>10</v>
      </c>
      <c r="B876" t="s">
        <v>230</v>
      </c>
      <c r="C876">
        <v>0</v>
      </c>
      <c r="D876" t="s">
        <v>48</v>
      </c>
      <c r="E876">
        <v>323</v>
      </c>
      <c r="F876" t="s">
        <v>303</v>
      </c>
      <c r="G876">
        <v>0</v>
      </c>
      <c r="H876" t="s">
        <v>303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227</v>
      </c>
      <c r="O876" t="s">
        <v>226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230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227</v>
      </c>
      <c r="O878" t="s">
        <v>226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230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227</v>
      </c>
      <c r="O887" t="s">
        <v>226</v>
      </c>
    </row>
    <row r="888" spans="1:15" x14ac:dyDescent="0.25">
      <c r="A888">
        <v>10</v>
      </c>
      <c r="B888" t="s">
        <v>230</v>
      </c>
      <c r="C888">
        <v>0</v>
      </c>
      <c r="D888" t="s">
        <v>48</v>
      </c>
      <c r="E888">
        <v>318</v>
      </c>
      <c r="F888" t="s">
        <v>303</v>
      </c>
      <c r="G888">
        <v>0</v>
      </c>
      <c r="H888" t="s">
        <v>303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227</v>
      </c>
      <c r="O888" t="s">
        <v>226</v>
      </c>
    </row>
    <row r="889" spans="1:15" x14ac:dyDescent="0.25">
      <c r="A889">
        <v>10</v>
      </c>
      <c r="B889" t="s">
        <v>229</v>
      </c>
      <c r="C889">
        <v>0</v>
      </c>
      <c r="D889" t="s">
        <v>48</v>
      </c>
      <c r="E889">
        <v>244</v>
      </c>
      <c r="F889" t="s">
        <v>303</v>
      </c>
      <c r="G889">
        <v>0</v>
      </c>
      <c r="H889" t="s">
        <v>303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227</v>
      </c>
      <c r="O889" t="s">
        <v>226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229</v>
      </c>
      <c r="C895">
        <v>0</v>
      </c>
      <c r="D895" t="s">
        <v>48</v>
      </c>
      <c r="E895">
        <v>244</v>
      </c>
      <c r="F895" t="s">
        <v>303</v>
      </c>
      <c r="G895">
        <v>0</v>
      </c>
      <c r="H895" t="s">
        <v>303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227</v>
      </c>
      <c r="O895" t="s">
        <v>226</v>
      </c>
    </row>
    <row r="896" spans="1:15" x14ac:dyDescent="0.25">
      <c r="A896">
        <v>10</v>
      </c>
      <c r="B896" t="s">
        <v>229</v>
      </c>
      <c r="C896">
        <v>0</v>
      </c>
      <c r="D896" t="s">
        <v>48</v>
      </c>
      <c r="E896">
        <v>244</v>
      </c>
      <c r="F896" t="s">
        <v>303</v>
      </c>
      <c r="G896">
        <v>0</v>
      </c>
      <c r="H896" t="s">
        <v>303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227</v>
      </c>
      <c r="O896" t="s">
        <v>226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229</v>
      </c>
      <c r="C900">
        <v>0</v>
      </c>
      <c r="D900" t="s">
        <v>48</v>
      </c>
      <c r="E900">
        <v>244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227</v>
      </c>
      <c r="O900" t="s">
        <v>226</v>
      </c>
    </row>
    <row r="901" spans="1:15" x14ac:dyDescent="0.25">
      <c r="A901">
        <v>10</v>
      </c>
      <c r="B901" t="s">
        <v>229</v>
      </c>
      <c r="C901">
        <v>0</v>
      </c>
      <c r="D901" t="s">
        <v>48</v>
      </c>
      <c r="E901">
        <v>243</v>
      </c>
      <c r="F901" t="s">
        <v>303</v>
      </c>
      <c r="G901">
        <v>0</v>
      </c>
      <c r="H901" t="s">
        <v>303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227</v>
      </c>
      <c r="O901" t="s">
        <v>226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229</v>
      </c>
      <c r="C905">
        <v>0</v>
      </c>
      <c r="D905" t="s">
        <v>48</v>
      </c>
      <c r="E905">
        <v>243</v>
      </c>
      <c r="F905" t="s">
        <v>303</v>
      </c>
      <c r="G905">
        <v>0</v>
      </c>
      <c r="H905" t="s">
        <v>303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227</v>
      </c>
      <c r="O905" t="s">
        <v>226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229</v>
      </c>
      <c r="C907">
        <v>0</v>
      </c>
      <c r="D907" t="s">
        <v>48</v>
      </c>
      <c r="E907">
        <v>216</v>
      </c>
      <c r="F907" t="s">
        <v>303</v>
      </c>
      <c r="G907">
        <v>0</v>
      </c>
      <c r="H907" t="s">
        <v>303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227</v>
      </c>
      <c r="O907" t="s">
        <v>226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229</v>
      </c>
      <c r="C910">
        <v>0</v>
      </c>
      <c r="D910" t="s">
        <v>48</v>
      </c>
      <c r="E910">
        <v>216</v>
      </c>
      <c r="F910" t="s">
        <v>303</v>
      </c>
      <c r="G910">
        <v>0</v>
      </c>
      <c r="H910" t="s">
        <v>303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227</v>
      </c>
      <c r="O910" t="s">
        <v>226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229</v>
      </c>
      <c r="C913">
        <v>0</v>
      </c>
      <c r="D913" t="s">
        <v>48</v>
      </c>
      <c r="E913">
        <v>211</v>
      </c>
      <c r="F913" t="s">
        <v>303</v>
      </c>
      <c r="G913">
        <v>0</v>
      </c>
      <c r="H913" t="s">
        <v>303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227</v>
      </c>
      <c r="O913" t="s">
        <v>226</v>
      </c>
    </row>
    <row r="914" spans="1:15" x14ac:dyDescent="0.25">
      <c r="A914">
        <v>10</v>
      </c>
      <c r="B914" t="s">
        <v>229</v>
      </c>
      <c r="C914">
        <v>0</v>
      </c>
      <c r="D914" t="s">
        <v>48</v>
      </c>
      <c r="E914">
        <v>211</v>
      </c>
      <c r="F914" t="s">
        <v>303</v>
      </c>
      <c r="G914">
        <v>0</v>
      </c>
      <c r="H914" t="s">
        <v>303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227</v>
      </c>
      <c r="O914" t="s">
        <v>226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229</v>
      </c>
      <c r="C921">
        <v>0</v>
      </c>
      <c r="D921" t="s">
        <v>48</v>
      </c>
      <c r="E921">
        <v>211</v>
      </c>
      <c r="F921" t="s">
        <v>303</v>
      </c>
      <c r="G921">
        <v>0</v>
      </c>
      <c r="H921" t="s">
        <v>303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227</v>
      </c>
      <c r="O921" t="s">
        <v>226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229</v>
      </c>
      <c r="C923">
        <v>0</v>
      </c>
      <c r="D923" t="s">
        <v>48</v>
      </c>
      <c r="E923">
        <v>211</v>
      </c>
      <c r="F923" t="s">
        <v>303</v>
      </c>
      <c r="G923">
        <v>0</v>
      </c>
      <c r="H923" t="s">
        <v>303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227</v>
      </c>
      <c r="O923" t="s">
        <v>226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229</v>
      </c>
      <c r="C925">
        <v>0</v>
      </c>
      <c r="D925" t="s">
        <v>48</v>
      </c>
      <c r="E925">
        <v>211</v>
      </c>
      <c r="F925" t="s">
        <v>303</v>
      </c>
      <c r="G925">
        <v>0</v>
      </c>
      <c r="H925" t="s">
        <v>303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227</v>
      </c>
      <c r="O925" t="s">
        <v>226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229</v>
      </c>
      <c r="C929">
        <v>0</v>
      </c>
      <c r="D929" t="s">
        <v>48</v>
      </c>
      <c r="E929">
        <v>211</v>
      </c>
      <c r="F929" t="s">
        <v>303</v>
      </c>
      <c r="G929">
        <v>0</v>
      </c>
      <c r="H929" t="s">
        <v>303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227</v>
      </c>
      <c r="O929" t="s">
        <v>226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229</v>
      </c>
      <c r="C931">
        <v>0</v>
      </c>
      <c r="D931" t="s">
        <v>48</v>
      </c>
      <c r="E931">
        <v>211</v>
      </c>
      <c r="F931" t="s">
        <v>303</v>
      </c>
      <c r="G931">
        <v>0</v>
      </c>
      <c r="H931" t="s">
        <v>303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227</v>
      </c>
      <c r="O931" t="s">
        <v>226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229</v>
      </c>
      <c r="C934">
        <v>0</v>
      </c>
      <c r="D934" t="s">
        <v>48</v>
      </c>
      <c r="E934">
        <v>211</v>
      </c>
      <c r="F934" t="s">
        <v>303</v>
      </c>
      <c r="G934">
        <v>0</v>
      </c>
      <c r="H934" t="s">
        <v>303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227</v>
      </c>
      <c r="O934" t="s">
        <v>226</v>
      </c>
    </row>
    <row r="935" spans="1:15" x14ac:dyDescent="0.25">
      <c r="A935">
        <v>10</v>
      </c>
      <c r="B935" t="s">
        <v>229</v>
      </c>
      <c r="C935">
        <v>0</v>
      </c>
      <c r="D935" t="s">
        <v>48</v>
      </c>
      <c r="E935">
        <v>211</v>
      </c>
      <c r="F935" t="s">
        <v>303</v>
      </c>
      <c r="G935">
        <v>0</v>
      </c>
      <c r="H935" t="s">
        <v>303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227</v>
      </c>
      <c r="O935" t="s">
        <v>226</v>
      </c>
    </row>
    <row r="936" spans="1:15" x14ac:dyDescent="0.25">
      <c r="A936">
        <v>10</v>
      </c>
      <c r="B936" t="s">
        <v>229</v>
      </c>
      <c r="C936">
        <v>0</v>
      </c>
      <c r="D936" t="s">
        <v>48</v>
      </c>
      <c r="E936">
        <v>211</v>
      </c>
      <c r="F936" t="s">
        <v>303</v>
      </c>
      <c r="G936">
        <v>0</v>
      </c>
      <c r="H936" t="s">
        <v>303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227</v>
      </c>
      <c r="O936" t="s">
        <v>226</v>
      </c>
    </row>
    <row r="937" spans="1:15" x14ac:dyDescent="0.25">
      <c r="A937">
        <v>10</v>
      </c>
      <c r="B937" t="s">
        <v>229</v>
      </c>
      <c r="C937">
        <v>0</v>
      </c>
      <c r="D937" t="s">
        <v>48</v>
      </c>
      <c r="E937">
        <v>211</v>
      </c>
      <c r="F937" t="s">
        <v>303</v>
      </c>
      <c r="G937">
        <v>0</v>
      </c>
      <c r="H937" t="s">
        <v>303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227</v>
      </c>
      <c r="O937" t="s">
        <v>226</v>
      </c>
    </row>
    <row r="938" spans="1:15" x14ac:dyDescent="0.25">
      <c r="A938">
        <v>10</v>
      </c>
      <c r="B938" t="s">
        <v>229</v>
      </c>
      <c r="C938">
        <v>0</v>
      </c>
      <c r="D938" t="s">
        <v>48</v>
      </c>
      <c r="E938">
        <v>211</v>
      </c>
      <c r="F938" t="s">
        <v>303</v>
      </c>
      <c r="G938">
        <v>0</v>
      </c>
      <c r="H938" t="s">
        <v>303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227</v>
      </c>
      <c r="O938" t="s">
        <v>226</v>
      </c>
    </row>
    <row r="939" spans="1:15" x14ac:dyDescent="0.25">
      <c r="A939">
        <v>10</v>
      </c>
      <c r="B939" t="s">
        <v>229</v>
      </c>
      <c r="C939">
        <v>0</v>
      </c>
      <c r="D939" t="s">
        <v>48</v>
      </c>
      <c r="E939">
        <v>211</v>
      </c>
      <c r="F939" t="s">
        <v>303</v>
      </c>
      <c r="G939">
        <v>0</v>
      </c>
      <c r="H939" t="s">
        <v>303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227</v>
      </c>
      <c r="O939" t="s">
        <v>226</v>
      </c>
    </row>
    <row r="940" spans="1:15" x14ac:dyDescent="0.25">
      <c r="A940">
        <v>10</v>
      </c>
      <c r="B940" t="s">
        <v>229</v>
      </c>
      <c r="C940">
        <v>0</v>
      </c>
      <c r="D940" t="s">
        <v>48</v>
      </c>
      <c r="E940">
        <v>211</v>
      </c>
      <c r="F940" t="s">
        <v>303</v>
      </c>
      <c r="G940">
        <v>0</v>
      </c>
      <c r="H940" t="s">
        <v>303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227</v>
      </c>
      <c r="O940" t="s">
        <v>226</v>
      </c>
    </row>
    <row r="941" spans="1:15" x14ac:dyDescent="0.25">
      <c r="A941">
        <v>10</v>
      </c>
      <c r="B941" t="s">
        <v>229</v>
      </c>
      <c r="C941">
        <v>0</v>
      </c>
      <c r="D941" t="s">
        <v>48</v>
      </c>
      <c r="E941">
        <v>211</v>
      </c>
      <c r="F941" t="s">
        <v>303</v>
      </c>
      <c r="G941">
        <v>0</v>
      </c>
      <c r="H941" t="s">
        <v>303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227</v>
      </c>
      <c r="O941" t="s">
        <v>226</v>
      </c>
    </row>
    <row r="942" spans="1:15" x14ac:dyDescent="0.25">
      <c r="A942">
        <v>10</v>
      </c>
      <c r="B942" t="s">
        <v>224</v>
      </c>
      <c r="C942">
        <v>0</v>
      </c>
      <c r="D942" t="s">
        <v>48</v>
      </c>
      <c r="E942">
        <v>142</v>
      </c>
      <c r="F942" t="s">
        <v>303</v>
      </c>
      <c r="G942">
        <v>0</v>
      </c>
      <c r="H942" t="s">
        <v>303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227</v>
      </c>
      <c r="O942" t="s">
        <v>226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224</v>
      </c>
      <c r="C944">
        <v>0</v>
      </c>
      <c r="D944" t="s">
        <v>48</v>
      </c>
      <c r="E944">
        <v>142</v>
      </c>
      <c r="F944" t="s">
        <v>303</v>
      </c>
      <c r="G944">
        <v>0</v>
      </c>
      <c r="H944" t="s">
        <v>303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227</v>
      </c>
      <c r="O944" t="s">
        <v>226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224</v>
      </c>
      <c r="C946">
        <v>0</v>
      </c>
      <c r="D946" t="s">
        <v>48</v>
      </c>
      <c r="E946">
        <v>142</v>
      </c>
      <c r="F946" t="s">
        <v>303</v>
      </c>
      <c r="G946">
        <v>0</v>
      </c>
      <c r="H946" t="s">
        <v>303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227</v>
      </c>
      <c r="O946" t="s">
        <v>226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228</v>
      </c>
      <c r="C956">
        <v>0</v>
      </c>
      <c r="D956" t="s">
        <v>48</v>
      </c>
      <c r="E956">
        <v>110</v>
      </c>
      <c r="F956" t="s">
        <v>303</v>
      </c>
      <c r="G956">
        <v>0</v>
      </c>
      <c r="H956" t="s">
        <v>303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227</v>
      </c>
      <c r="O956" t="s">
        <v>226</v>
      </c>
    </row>
    <row r="957" spans="1:15" x14ac:dyDescent="0.25">
      <c r="A957">
        <v>10</v>
      </c>
      <c r="B957" t="s">
        <v>228</v>
      </c>
      <c r="C957">
        <v>0</v>
      </c>
      <c r="D957" t="s">
        <v>48</v>
      </c>
      <c r="E957">
        <v>110</v>
      </c>
      <c r="F957" t="s">
        <v>303</v>
      </c>
      <c r="G957">
        <v>0</v>
      </c>
      <c r="H957" t="s">
        <v>303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227</v>
      </c>
      <c r="O957" t="s">
        <v>226</v>
      </c>
    </row>
    <row r="958" spans="1:15" x14ac:dyDescent="0.25">
      <c r="A958">
        <v>10</v>
      </c>
      <c r="B958" t="s">
        <v>228</v>
      </c>
      <c r="C958">
        <v>0</v>
      </c>
      <c r="D958" t="s">
        <v>48</v>
      </c>
      <c r="E958">
        <v>110</v>
      </c>
      <c r="F958" t="s">
        <v>303</v>
      </c>
      <c r="G958">
        <v>0</v>
      </c>
      <c r="H958" t="s">
        <v>303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227</v>
      </c>
      <c r="O958" t="s">
        <v>226</v>
      </c>
    </row>
    <row r="959" spans="1:15" x14ac:dyDescent="0.25">
      <c r="A959">
        <v>10</v>
      </c>
      <c r="B959" t="s">
        <v>228</v>
      </c>
      <c r="C959">
        <v>0</v>
      </c>
      <c r="D959" t="s">
        <v>48</v>
      </c>
      <c r="E959">
        <v>110</v>
      </c>
      <c r="F959" t="s">
        <v>303</v>
      </c>
      <c r="G959">
        <v>0</v>
      </c>
      <c r="H959" t="s">
        <v>303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227</v>
      </c>
      <c r="O959" t="s">
        <v>226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228</v>
      </c>
      <c r="C962">
        <v>0</v>
      </c>
      <c r="D962" t="s">
        <v>48</v>
      </c>
      <c r="E962">
        <v>110</v>
      </c>
      <c r="F962" t="s">
        <v>303</v>
      </c>
      <c r="G962">
        <v>0</v>
      </c>
      <c r="H962" t="s">
        <v>303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227</v>
      </c>
      <c r="O962" t="s">
        <v>226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228</v>
      </c>
      <c r="C964">
        <v>0</v>
      </c>
      <c r="D964" t="s">
        <v>48</v>
      </c>
      <c r="E964">
        <v>110</v>
      </c>
      <c r="F964" t="s">
        <v>303</v>
      </c>
      <c r="G964">
        <v>0</v>
      </c>
      <c r="H964" t="s">
        <v>303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227</v>
      </c>
      <c r="O964" t="s">
        <v>226</v>
      </c>
    </row>
    <row r="965" spans="1:15" x14ac:dyDescent="0.25">
      <c r="A965">
        <v>10</v>
      </c>
      <c r="B965" t="s">
        <v>228</v>
      </c>
      <c r="C965">
        <v>0</v>
      </c>
      <c r="D965" t="s">
        <v>48</v>
      </c>
      <c r="E965">
        <v>110</v>
      </c>
      <c r="F965" t="s">
        <v>303</v>
      </c>
      <c r="G965">
        <v>0</v>
      </c>
      <c r="H965" t="s">
        <v>303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227</v>
      </c>
      <c r="O965" t="s">
        <v>226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228</v>
      </c>
      <c r="C967">
        <v>0</v>
      </c>
      <c r="D967" t="s">
        <v>48</v>
      </c>
      <c r="E967">
        <v>110</v>
      </c>
      <c r="F967" t="s">
        <v>303</v>
      </c>
      <c r="G967">
        <v>0</v>
      </c>
      <c r="H967" t="s">
        <v>303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227</v>
      </c>
      <c r="O967" t="s">
        <v>226</v>
      </c>
    </row>
    <row r="968" spans="1:15" x14ac:dyDescent="0.25">
      <c r="A968">
        <v>10</v>
      </c>
      <c r="B968" t="s">
        <v>228</v>
      </c>
      <c r="C968">
        <v>0</v>
      </c>
      <c r="D968" t="s">
        <v>48</v>
      </c>
      <c r="E968">
        <v>110</v>
      </c>
      <c r="F968" t="s">
        <v>303</v>
      </c>
      <c r="G968">
        <v>0</v>
      </c>
      <c r="H968" t="s">
        <v>303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227</v>
      </c>
      <c r="O968" t="s">
        <v>226</v>
      </c>
    </row>
    <row r="969" spans="1:15" x14ac:dyDescent="0.25">
      <c r="A969">
        <v>10</v>
      </c>
      <c r="B969" t="s">
        <v>228</v>
      </c>
      <c r="C969">
        <v>0</v>
      </c>
      <c r="D969" t="s">
        <v>48</v>
      </c>
      <c r="E969">
        <v>110</v>
      </c>
      <c r="F969" t="s">
        <v>303</v>
      </c>
      <c r="G969">
        <v>0</v>
      </c>
      <c r="H969" t="s">
        <v>303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227</v>
      </c>
      <c r="O969" t="s">
        <v>226</v>
      </c>
    </row>
    <row r="970" spans="1:15" x14ac:dyDescent="0.25">
      <c r="A970">
        <v>10</v>
      </c>
      <c r="B970" t="s">
        <v>228</v>
      </c>
      <c r="C970">
        <v>0</v>
      </c>
      <c r="D970" t="s">
        <v>48</v>
      </c>
      <c r="E970">
        <v>110</v>
      </c>
      <c r="F970" t="s">
        <v>303</v>
      </c>
      <c r="G970">
        <v>0</v>
      </c>
      <c r="H970" t="s">
        <v>303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227</v>
      </c>
      <c r="O970" t="s">
        <v>226</v>
      </c>
    </row>
    <row r="971" spans="1:15" x14ac:dyDescent="0.25">
      <c r="A971">
        <v>10</v>
      </c>
      <c r="B971" t="s">
        <v>224</v>
      </c>
      <c r="C971">
        <v>0</v>
      </c>
      <c r="D971" t="s">
        <v>48</v>
      </c>
      <c r="E971">
        <v>109</v>
      </c>
      <c r="F971" t="s">
        <v>303</v>
      </c>
      <c r="G971">
        <v>0</v>
      </c>
      <c r="H971" t="s">
        <v>303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227</v>
      </c>
      <c r="O971" t="s">
        <v>226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224</v>
      </c>
      <c r="C973">
        <v>0</v>
      </c>
      <c r="D973" t="s">
        <v>48</v>
      </c>
      <c r="E973">
        <v>108</v>
      </c>
      <c r="F973" t="s">
        <v>303</v>
      </c>
      <c r="G973">
        <v>0</v>
      </c>
      <c r="H973" t="s">
        <v>303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227</v>
      </c>
      <c r="O973" t="s">
        <v>226</v>
      </c>
    </row>
    <row r="974" spans="1:15" x14ac:dyDescent="0.25">
      <c r="A974">
        <v>10</v>
      </c>
      <c r="B974" t="s">
        <v>224</v>
      </c>
      <c r="C974">
        <v>0</v>
      </c>
      <c r="D974" t="s">
        <v>48</v>
      </c>
      <c r="E974">
        <v>108</v>
      </c>
      <c r="F974" t="s">
        <v>303</v>
      </c>
      <c r="G974">
        <v>0</v>
      </c>
      <c r="H974" t="s">
        <v>303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227</v>
      </c>
      <c r="O974" t="s">
        <v>226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224</v>
      </c>
      <c r="C976">
        <v>0</v>
      </c>
      <c r="D976" t="s">
        <v>48</v>
      </c>
      <c r="E976">
        <v>108</v>
      </c>
      <c r="F976" t="s">
        <v>303</v>
      </c>
      <c r="G976">
        <v>0</v>
      </c>
      <c r="H976" t="s">
        <v>303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227</v>
      </c>
      <c r="O976" t="s">
        <v>226</v>
      </c>
    </row>
    <row r="977" spans="1:15" x14ac:dyDescent="0.25">
      <c r="A977">
        <v>10</v>
      </c>
      <c r="B977" t="s">
        <v>224</v>
      </c>
      <c r="C977">
        <v>0</v>
      </c>
      <c r="D977" t="s">
        <v>48</v>
      </c>
      <c r="E977">
        <v>108</v>
      </c>
      <c r="F977" t="s">
        <v>303</v>
      </c>
      <c r="G977">
        <v>0</v>
      </c>
      <c r="H977" t="s">
        <v>303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227</v>
      </c>
      <c r="O977" t="s">
        <v>226</v>
      </c>
    </row>
    <row r="978" spans="1:15" x14ac:dyDescent="0.25">
      <c r="A978">
        <v>10</v>
      </c>
      <c r="B978" t="s">
        <v>224</v>
      </c>
      <c r="C978">
        <v>0</v>
      </c>
      <c r="D978" t="s">
        <v>48</v>
      </c>
      <c r="E978">
        <v>108</v>
      </c>
      <c r="F978" t="s">
        <v>303</v>
      </c>
      <c r="G978">
        <v>0</v>
      </c>
      <c r="H978" t="s">
        <v>303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227</v>
      </c>
      <c r="O978" t="s">
        <v>226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224</v>
      </c>
      <c r="C980">
        <v>0</v>
      </c>
      <c r="D980" t="s">
        <v>48</v>
      </c>
      <c r="E980">
        <v>108</v>
      </c>
      <c r="F980" t="s">
        <v>303</v>
      </c>
      <c r="G980">
        <v>0</v>
      </c>
      <c r="H980" t="s">
        <v>303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227</v>
      </c>
      <c r="O980" t="s">
        <v>226</v>
      </c>
    </row>
    <row r="981" spans="1:15" x14ac:dyDescent="0.25">
      <c r="A981">
        <v>10</v>
      </c>
      <c r="B981" t="s">
        <v>224</v>
      </c>
      <c r="C981">
        <v>0</v>
      </c>
      <c r="D981" t="s">
        <v>48</v>
      </c>
      <c r="E981">
        <v>108</v>
      </c>
      <c r="F981" t="s">
        <v>303</v>
      </c>
      <c r="G981">
        <v>0</v>
      </c>
      <c r="H981" t="s">
        <v>303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227</v>
      </c>
      <c r="O981" t="s">
        <v>226</v>
      </c>
    </row>
    <row r="982" spans="1:15" x14ac:dyDescent="0.25">
      <c r="A982">
        <v>10</v>
      </c>
      <c r="B982" t="s">
        <v>224</v>
      </c>
      <c r="C982">
        <v>0</v>
      </c>
      <c r="D982" t="s">
        <v>48</v>
      </c>
      <c r="E982">
        <v>106</v>
      </c>
      <c r="F982" t="s">
        <v>303</v>
      </c>
      <c r="G982">
        <v>0</v>
      </c>
      <c r="H982" t="s">
        <v>303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227</v>
      </c>
      <c r="O982" t="s">
        <v>226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224</v>
      </c>
      <c r="C986">
        <v>0</v>
      </c>
      <c r="D986" t="s">
        <v>48</v>
      </c>
      <c r="E986">
        <v>106</v>
      </c>
      <c r="F986" t="s">
        <v>303</v>
      </c>
      <c r="G986">
        <v>0</v>
      </c>
      <c r="H986" t="s">
        <v>303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227</v>
      </c>
      <c r="O986" t="s">
        <v>226</v>
      </c>
    </row>
    <row r="987" spans="1:15" x14ac:dyDescent="0.25">
      <c r="A987">
        <v>10</v>
      </c>
      <c r="B987" t="s">
        <v>224</v>
      </c>
      <c r="C987">
        <v>0</v>
      </c>
      <c r="D987" t="s">
        <v>48</v>
      </c>
      <c r="E987">
        <v>106</v>
      </c>
      <c r="F987" t="s">
        <v>303</v>
      </c>
      <c r="G987">
        <v>0</v>
      </c>
      <c r="H987" t="s">
        <v>303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227</v>
      </c>
      <c r="O987" t="s">
        <v>226</v>
      </c>
    </row>
    <row r="988" spans="1:15" x14ac:dyDescent="0.25">
      <c r="A988">
        <v>10</v>
      </c>
      <c r="B988" t="s">
        <v>224</v>
      </c>
      <c r="C988">
        <v>0</v>
      </c>
      <c r="D988" t="s">
        <v>48</v>
      </c>
      <c r="E988">
        <v>106</v>
      </c>
      <c r="F988" t="s">
        <v>303</v>
      </c>
      <c r="G988">
        <v>0</v>
      </c>
      <c r="H988" t="s">
        <v>303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227</v>
      </c>
      <c r="O988" t="s">
        <v>226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9A1F-F1D6-4D3A-9CE3-EC7F8A69B2EC}">
  <dimension ref="A1:O1083"/>
  <sheetViews>
    <sheetView tabSelected="1" workbookViewId="0">
      <selection sqref="A1:O1083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63</v>
      </c>
      <c r="N1" t="s">
        <v>64</v>
      </c>
      <c r="O1" t="s">
        <v>255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303</v>
      </c>
      <c r="G4">
        <v>0</v>
      </c>
      <c r="H4" t="s">
        <v>303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227</v>
      </c>
      <c r="O4" t="s">
        <v>226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227</v>
      </c>
      <c r="O6" t="s">
        <v>226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227</v>
      </c>
      <c r="O35" t="s">
        <v>226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227</v>
      </c>
      <c r="O36" t="s">
        <v>226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227</v>
      </c>
      <c r="O39" t="s">
        <v>226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303</v>
      </c>
      <c r="G42">
        <v>0</v>
      </c>
      <c r="H42" t="s">
        <v>303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227</v>
      </c>
      <c r="O42" t="s">
        <v>226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303</v>
      </c>
      <c r="G46">
        <v>0</v>
      </c>
      <c r="H46" t="s">
        <v>303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227</v>
      </c>
      <c r="O46" t="s">
        <v>226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227</v>
      </c>
      <c r="O55" t="s">
        <v>226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227</v>
      </c>
      <c r="O59" t="s">
        <v>226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227</v>
      </c>
      <c r="O62" t="s">
        <v>226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303</v>
      </c>
      <c r="G74">
        <v>0</v>
      </c>
      <c r="H74" t="s">
        <v>303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227</v>
      </c>
      <c r="O74" t="s">
        <v>226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303</v>
      </c>
      <c r="G86">
        <v>0</v>
      </c>
      <c r="H86" t="s">
        <v>303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227</v>
      </c>
      <c r="O86" t="s">
        <v>226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303</v>
      </c>
      <c r="G107">
        <v>0</v>
      </c>
      <c r="H107" t="s">
        <v>303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227</v>
      </c>
      <c r="O107" t="s">
        <v>226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303</v>
      </c>
      <c r="G119">
        <v>0</v>
      </c>
      <c r="H119" t="s">
        <v>303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227</v>
      </c>
      <c r="O119" t="s">
        <v>226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303</v>
      </c>
      <c r="G121">
        <v>0</v>
      </c>
      <c r="H121" t="s">
        <v>303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227</v>
      </c>
      <c r="O121" t="s">
        <v>226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303</v>
      </c>
      <c r="G127">
        <v>0</v>
      </c>
      <c r="H127" t="s">
        <v>303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227</v>
      </c>
      <c r="O127" t="s">
        <v>226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303</v>
      </c>
      <c r="G129">
        <v>0</v>
      </c>
      <c r="H129" t="s">
        <v>303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227</v>
      </c>
      <c r="O129" t="s">
        <v>226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303</v>
      </c>
      <c r="G138">
        <v>0</v>
      </c>
      <c r="H138" t="s">
        <v>303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227</v>
      </c>
      <c r="O138" t="s">
        <v>226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227</v>
      </c>
      <c r="O139" t="s">
        <v>226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227</v>
      </c>
      <c r="O156" t="s">
        <v>226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303</v>
      </c>
      <c r="G163">
        <v>0</v>
      </c>
      <c r="H163" t="s">
        <v>303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227</v>
      </c>
      <c r="O163" t="s">
        <v>226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303</v>
      </c>
      <c r="G183">
        <v>0</v>
      </c>
      <c r="H183" t="s">
        <v>303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227</v>
      </c>
      <c r="O183" t="s">
        <v>226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303</v>
      </c>
      <c r="G185">
        <v>0</v>
      </c>
      <c r="H185" t="s">
        <v>303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227</v>
      </c>
      <c r="O185" t="s">
        <v>226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303</v>
      </c>
      <c r="G188">
        <v>0</v>
      </c>
      <c r="H188" t="s">
        <v>303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227</v>
      </c>
      <c r="O188" t="s">
        <v>226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303</v>
      </c>
      <c r="G191">
        <v>0</v>
      </c>
      <c r="H191" t="s">
        <v>303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227</v>
      </c>
      <c r="O191" t="s">
        <v>226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303</v>
      </c>
      <c r="G192">
        <v>0</v>
      </c>
      <c r="H192" t="s">
        <v>303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227</v>
      </c>
      <c r="O192" t="s">
        <v>226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303</v>
      </c>
      <c r="G193">
        <v>0</v>
      </c>
      <c r="H193" t="s">
        <v>303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227</v>
      </c>
      <c r="O193" t="s">
        <v>226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303</v>
      </c>
      <c r="G194">
        <v>0</v>
      </c>
      <c r="H194" t="s">
        <v>303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227</v>
      </c>
      <c r="O194" t="s">
        <v>226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303</v>
      </c>
      <c r="G195">
        <v>0</v>
      </c>
      <c r="H195" t="s">
        <v>303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227</v>
      </c>
      <c r="O195" t="s">
        <v>226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303</v>
      </c>
      <c r="G197">
        <v>0</v>
      </c>
      <c r="H197" t="s">
        <v>303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227</v>
      </c>
      <c r="O197" t="s">
        <v>226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303</v>
      </c>
      <c r="G198">
        <v>0</v>
      </c>
      <c r="H198" t="s">
        <v>303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227</v>
      </c>
      <c r="O198" t="s">
        <v>226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303</v>
      </c>
      <c r="G199">
        <v>0</v>
      </c>
      <c r="H199" t="s">
        <v>303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227</v>
      </c>
      <c r="O199" t="s">
        <v>226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303</v>
      </c>
      <c r="G200">
        <v>0</v>
      </c>
      <c r="H200" t="s">
        <v>303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227</v>
      </c>
      <c r="O200" t="s">
        <v>226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303</v>
      </c>
      <c r="G215">
        <v>0</v>
      </c>
      <c r="H215" t="s">
        <v>303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227</v>
      </c>
      <c r="O215" t="s">
        <v>226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303</v>
      </c>
      <c r="G217">
        <v>0</v>
      </c>
      <c r="H217" t="s">
        <v>303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227</v>
      </c>
      <c r="O217" t="s">
        <v>226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303</v>
      </c>
      <c r="G218">
        <v>0</v>
      </c>
      <c r="H218" t="s">
        <v>303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227</v>
      </c>
      <c r="O218" t="s">
        <v>226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303</v>
      </c>
      <c r="G219">
        <v>0</v>
      </c>
      <c r="H219" t="s">
        <v>303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227</v>
      </c>
      <c r="O219" t="s">
        <v>226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303</v>
      </c>
      <c r="G230">
        <v>0</v>
      </c>
      <c r="H230" t="s">
        <v>303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227</v>
      </c>
      <c r="O230" t="s">
        <v>226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303</v>
      </c>
      <c r="G231">
        <v>0</v>
      </c>
      <c r="H231" t="s">
        <v>303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227</v>
      </c>
      <c r="O231" t="s">
        <v>226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303</v>
      </c>
      <c r="G232">
        <v>0</v>
      </c>
      <c r="H232" t="s">
        <v>303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227</v>
      </c>
      <c r="O232" t="s">
        <v>226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303</v>
      </c>
      <c r="G237">
        <v>0</v>
      </c>
      <c r="H237" t="s">
        <v>303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227</v>
      </c>
      <c r="O237" t="s">
        <v>226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303</v>
      </c>
      <c r="G243">
        <v>0</v>
      </c>
      <c r="H243" t="s">
        <v>303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227</v>
      </c>
      <c r="O243" t="s">
        <v>226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227</v>
      </c>
      <c r="O244" t="s">
        <v>226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303</v>
      </c>
      <c r="G257">
        <v>0</v>
      </c>
      <c r="H257" t="s">
        <v>303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227</v>
      </c>
      <c r="O257" t="s">
        <v>226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303</v>
      </c>
      <c r="G258">
        <v>0</v>
      </c>
      <c r="H258" t="s">
        <v>303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227</v>
      </c>
      <c r="O258" t="s">
        <v>226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303</v>
      </c>
      <c r="G275">
        <v>0</v>
      </c>
      <c r="H275" t="s">
        <v>303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227</v>
      </c>
      <c r="O275" t="s">
        <v>226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303</v>
      </c>
      <c r="G276">
        <v>0</v>
      </c>
      <c r="H276" t="s">
        <v>303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227</v>
      </c>
      <c r="O276" t="s">
        <v>226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303</v>
      </c>
      <c r="G278">
        <v>0</v>
      </c>
      <c r="H278" t="s">
        <v>303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227</v>
      </c>
      <c r="O278" t="s">
        <v>226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303</v>
      </c>
      <c r="G281">
        <v>0</v>
      </c>
      <c r="H281" t="s">
        <v>303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227</v>
      </c>
      <c r="O281" t="s">
        <v>226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303</v>
      </c>
      <c r="G286">
        <v>0</v>
      </c>
      <c r="H286" t="s">
        <v>303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227</v>
      </c>
      <c r="O286" t="s">
        <v>226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303</v>
      </c>
      <c r="G294">
        <v>0</v>
      </c>
      <c r="H294" t="s">
        <v>303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227</v>
      </c>
      <c r="O294" t="s">
        <v>226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303</v>
      </c>
      <c r="G295">
        <v>0</v>
      </c>
      <c r="H295" t="s">
        <v>303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227</v>
      </c>
      <c r="O295" t="s">
        <v>226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303</v>
      </c>
      <c r="G296">
        <v>0</v>
      </c>
      <c r="H296" t="s">
        <v>303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227</v>
      </c>
      <c r="O296" t="s">
        <v>226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303</v>
      </c>
      <c r="G298">
        <v>0</v>
      </c>
      <c r="H298" t="s">
        <v>303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227</v>
      </c>
      <c r="O298" t="s">
        <v>226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227</v>
      </c>
      <c r="O299" t="s">
        <v>226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227</v>
      </c>
      <c r="O302" t="s">
        <v>226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303</v>
      </c>
      <c r="G305">
        <v>0</v>
      </c>
      <c r="H305" t="s">
        <v>303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227</v>
      </c>
      <c r="O305" t="s">
        <v>226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303</v>
      </c>
      <c r="G307">
        <v>0</v>
      </c>
      <c r="H307" t="s">
        <v>303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227</v>
      </c>
      <c r="O307" t="s">
        <v>226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303</v>
      </c>
      <c r="G308">
        <v>0</v>
      </c>
      <c r="H308" t="s">
        <v>303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227</v>
      </c>
      <c r="O308" t="s">
        <v>226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303</v>
      </c>
      <c r="G309">
        <v>0</v>
      </c>
      <c r="H309" t="s">
        <v>303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227</v>
      </c>
      <c r="O309" t="s">
        <v>226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303</v>
      </c>
      <c r="G310">
        <v>0</v>
      </c>
      <c r="H310" t="s">
        <v>303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227</v>
      </c>
      <c r="O310" t="s">
        <v>226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303</v>
      </c>
      <c r="G312">
        <v>0</v>
      </c>
      <c r="H312" t="s">
        <v>303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227</v>
      </c>
      <c r="O312" t="s">
        <v>226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303</v>
      </c>
      <c r="G313">
        <v>0</v>
      </c>
      <c r="H313" t="s">
        <v>303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227</v>
      </c>
      <c r="O313" t="s">
        <v>226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303</v>
      </c>
      <c r="G314">
        <v>0</v>
      </c>
      <c r="H314" t="s">
        <v>303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227</v>
      </c>
      <c r="O314" t="s">
        <v>226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303</v>
      </c>
      <c r="G316">
        <v>0</v>
      </c>
      <c r="H316" t="s">
        <v>303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227</v>
      </c>
      <c r="O316" t="s">
        <v>226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303</v>
      </c>
      <c r="G317">
        <v>0</v>
      </c>
      <c r="H317" t="s">
        <v>303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227</v>
      </c>
      <c r="O317" t="s">
        <v>226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303</v>
      </c>
      <c r="G318">
        <v>0</v>
      </c>
      <c r="H318" t="s">
        <v>303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227</v>
      </c>
      <c r="O318" t="s">
        <v>226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303</v>
      </c>
      <c r="G319">
        <v>0</v>
      </c>
      <c r="H319" t="s">
        <v>303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227</v>
      </c>
      <c r="O319" t="s">
        <v>226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303</v>
      </c>
      <c r="G320">
        <v>0</v>
      </c>
      <c r="H320" t="s">
        <v>303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227</v>
      </c>
      <c r="O320" t="s">
        <v>226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303</v>
      </c>
      <c r="G321">
        <v>0</v>
      </c>
      <c r="H321" t="s">
        <v>303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227</v>
      </c>
      <c r="O321" t="s">
        <v>226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303</v>
      </c>
      <c r="G322">
        <v>0</v>
      </c>
      <c r="H322" t="s">
        <v>303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227</v>
      </c>
      <c r="O322" t="s">
        <v>226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303</v>
      </c>
      <c r="G324">
        <v>0</v>
      </c>
      <c r="H324" t="s">
        <v>303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227</v>
      </c>
      <c r="O324" t="s">
        <v>226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303</v>
      </c>
      <c r="G325">
        <v>0</v>
      </c>
      <c r="H325" t="s">
        <v>303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227</v>
      </c>
      <c r="O325" t="s">
        <v>226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227</v>
      </c>
      <c r="O327" t="s">
        <v>226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227</v>
      </c>
      <c r="O328" t="s">
        <v>226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227</v>
      </c>
      <c r="O329" t="s">
        <v>226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227</v>
      </c>
      <c r="O330" t="s">
        <v>226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227</v>
      </c>
      <c r="O331" t="s">
        <v>226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227</v>
      </c>
      <c r="O332" t="s">
        <v>226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227</v>
      </c>
      <c r="O333" t="s">
        <v>226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227</v>
      </c>
      <c r="O335" t="s">
        <v>226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227</v>
      </c>
      <c r="O336" t="s">
        <v>226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227</v>
      </c>
      <c r="O337" t="s">
        <v>226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227</v>
      </c>
      <c r="O338" t="s">
        <v>226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227</v>
      </c>
      <c r="O339" t="s">
        <v>226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227</v>
      </c>
      <c r="O340" t="s">
        <v>226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227</v>
      </c>
      <c r="O341" t="s">
        <v>226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227</v>
      </c>
      <c r="O343" t="s">
        <v>226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227</v>
      </c>
      <c r="O368" t="s">
        <v>226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227</v>
      </c>
      <c r="O377" t="s">
        <v>226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227</v>
      </c>
      <c r="O380" t="s">
        <v>226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227</v>
      </c>
      <c r="O381" t="s">
        <v>226</v>
      </c>
    </row>
    <row r="382" spans="1:15" x14ac:dyDescent="0.25">
      <c r="A382" t="s">
        <v>244</v>
      </c>
      <c r="B382" s="80">
        <v>0</v>
      </c>
      <c r="C382">
        <v>0</v>
      </c>
      <c r="D382" t="s">
        <v>241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227</v>
      </c>
      <c r="O382" t="s">
        <v>240</v>
      </c>
    </row>
    <row r="383" spans="1:15" x14ac:dyDescent="0.25">
      <c r="A383" t="s">
        <v>244</v>
      </c>
      <c r="B383" s="80">
        <v>0</v>
      </c>
      <c r="C383">
        <v>0</v>
      </c>
      <c r="D383" t="s">
        <v>241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227</v>
      </c>
      <c r="O383" t="s">
        <v>240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244</v>
      </c>
      <c r="B385" s="80">
        <v>0</v>
      </c>
      <c r="C385">
        <v>0</v>
      </c>
      <c r="D385" t="s">
        <v>241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227</v>
      </c>
      <c r="O385" t="s">
        <v>240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244</v>
      </c>
      <c r="B387" s="80">
        <v>0</v>
      </c>
      <c r="C387">
        <v>0</v>
      </c>
      <c r="D387" t="s">
        <v>241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227</v>
      </c>
      <c r="O387" t="s">
        <v>240</v>
      </c>
    </row>
    <row r="388" spans="1:15" x14ac:dyDescent="0.25">
      <c r="A388" t="s">
        <v>244</v>
      </c>
      <c r="B388" s="80">
        <v>0</v>
      </c>
      <c r="C388">
        <v>0</v>
      </c>
      <c r="D388" t="s">
        <v>241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227</v>
      </c>
      <c r="O388" t="s">
        <v>240</v>
      </c>
    </row>
    <row r="389" spans="1:15" x14ac:dyDescent="0.25">
      <c r="A389" t="s">
        <v>244</v>
      </c>
      <c r="B389" s="80">
        <v>0</v>
      </c>
      <c r="C389">
        <v>0</v>
      </c>
      <c r="D389" t="s">
        <v>241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227</v>
      </c>
      <c r="O389" t="s">
        <v>240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244</v>
      </c>
      <c r="B392" s="80">
        <v>0</v>
      </c>
      <c r="C392">
        <v>0</v>
      </c>
      <c r="D392" t="s">
        <v>241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227</v>
      </c>
      <c r="O392" t="s">
        <v>240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244</v>
      </c>
      <c r="B394" s="80">
        <v>0</v>
      </c>
      <c r="C394">
        <v>0</v>
      </c>
      <c r="D394" t="s">
        <v>241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227</v>
      </c>
      <c r="O394" t="s">
        <v>240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244</v>
      </c>
      <c r="B398" s="80">
        <v>0</v>
      </c>
      <c r="C398">
        <v>0</v>
      </c>
      <c r="D398" t="s">
        <v>241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227</v>
      </c>
      <c r="O398" t="s">
        <v>240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244</v>
      </c>
      <c r="B400" s="80">
        <v>0</v>
      </c>
      <c r="C400">
        <v>0</v>
      </c>
      <c r="D400" t="s">
        <v>241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227</v>
      </c>
      <c r="O400" t="s">
        <v>240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244</v>
      </c>
      <c r="B405" s="80">
        <v>0</v>
      </c>
      <c r="C405">
        <v>0</v>
      </c>
      <c r="D405" t="s">
        <v>241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227</v>
      </c>
      <c r="O405" t="s">
        <v>240</v>
      </c>
    </row>
    <row r="406" spans="1:15" x14ac:dyDescent="0.25">
      <c r="A406" t="s">
        <v>244</v>
      </c>
      <c r="B406" s="80">
        <v>0</v>
      </c>
      <c r="C406">
        <v>0</v>
      </c>
      <c r="D406" t="s">
        <v>241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227</v>
      </c>
      <c r="O406" t="s">
        <v>240</v>
      </c>
    </row>
    <row r="407" spans="1:15" x14ac:dyDescent="0.25">
      <c r="A407" t="s">
        <v>244</v>
      </c>
      <c r="B407" s="80">
        <v>0</v>
      </c>
      <c r="C407">
        <v>0</v>
      </c>
      <c r="D407" t="s">
        <v>241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227</v>
      </c>
      <c r="O407" t="s">
        <v>240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244</v>
      </c>
      <c r="B416" s="80">
        <v>0</v>
      </c>
      <c r="C416">
        <v>0</v>
      </c>
      <c r="D416" t="s">
        <v>241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227</v>
      </c>
      <c r="O416" t="s">
        <v>240</v>
      </c>
    </row>
    <row r="417" spans="1:15" x14ac:dyDescent="0.25">
      <c r="A417" t="s">
        <v>244</v>
      </c>
      <c r="B417" s="80">
        <v>0</v>
      </c>
      <c r="C417">
        <v>0</v>
      </c>
      <c r="D417" t="s">
        <v>241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227</v>
      </c>
      <c r="O417" t="s">
        <v>240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244</v>
      </c>
      <c r="B425" s="80">
        <v>0</v>
      </c>
      <c r="C425">
        <v>0</v>
      </c>
      <c r="D425" t="s">
        <v>241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227</v>
      </c>
      <c r="O425" t="s">
        <v>240</v>
      </c>
    </row>
    <row r="426" spans="1:15" x14ac:dyDescent="0.25">
      <c r="A426" t="s">
        <v>244</v>
      </c>
      <c r="B426" s="80">
        <v>0</v>
      </c>
      <c r="C426">
        <v>0</v>
      </c>
      <c r="D426" t="s">
        <v>241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227</v>
      </c>
      <c r="O426" t="s">
        <v>240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244</v>
      </c>
      <c r="B428" s="80">
        <v>0</v>
      </c>
      <c r="C428">
        <v>0</v>
      </c>
      <c r="D428" t="s">
        <v>241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227</v>
      </c>
      <c r="O428" t="s">
        <v>240</v>
      </c>
    </row>
    <row r="429" spans="1:15" x14ac:dyDescent="0.25">
      <c r="A429" t="s">
        <v>244</v>
      </c>
      <c r="B429" s="80">
        <v>0</v>
      </c>
      <c r="C429">
        <v>0</v>
      </c>
      <c r="D429" t="s">
        <v>241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227</v>
      </c>
      <c r="O429" t="s">
        <v>240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244</v>
      </c>
      <c r="B435" s="80">
        <v>0</v>
      </c>
      <c r="C435">
        <v>0</v>
      </c>
      <c r="D435" t="s">
        <v>241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227</v>
      </c>
      <c r="O435" t="s">
        <v>240</v>
      </c>
    </row>
    <row r="436" spans="1:15" x14ac:dyDescent="0.25">
      <c r="A436" t="s">
        <v>244</v>
      </c>
      <c r="B436" s="80">
        <v>0</v>
      </c>
      <c r="C436">
        <v>0</v>
      </c>
      <c r="D436" t="s">
        <v>241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227</v>
      </c>
      <c r="O436" t="s">
        <v>240</v>
      </c>
    </row>
    <row r="437" spans="1:15" x14ac:dyDescent="0.25">
      <c r="A437" t="s">
        <v>244</v>
      </c>
      <c r="B437" s="80">
        <v>0</v>
      </c>
      <c r="C437">
        <v>0</v>
      </c>
      <c r="D437" t="s">
        <v>241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227</v>
      </c>
      <c r="O437" t="s">
        <v>240</v>
      </c>
    </row>
    <row r="438" spans="1:15" x14ac:dyDescent="0.25">
      <c r="A438" t="s">
        <v>244</v>
      </c>
      <c r="B438" s="80">
        <v>0</v>
      </c>
      <c r="C438">
        <v>0</v>
      </c>
      <c r="D438" t="s">
        <v>241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227</v>
      </c>
      <c r="O438" t="s">
        <v>240</v>
      </c>
    </row>
    <row r="439" spans="1:15" x14ac:dyDescent="0.25">
      <c r="A439" t="s">
        <v>244</v>
      </c>
      <c r="B439" s="80">
        <v>0</v>
      </c>
      <c r="C439">
        <v>0</v>
      </c>
      <c r="D439" t="s">
        <v>241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227</v>
      </c>
      <c r="O439" t="s">
        <v>240</v>
      </c>
    </row>
    <row r="440" spans="1:15" x14ac:dyDescent="0.25">
      <c r="A440" t="s">
        <v>244</v>
      </c>
      <c r="B440" s="80">
        <v>0</v>
      </c>
      <c r="C440">
        <v>0</v>
      </c>
      <c r="D440" t="s">
        <v>241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227</v>
      </c>
      <c r="O440" t="s">
        <v>240</v>
      </c>
    </row>
    <row r="441" spans="1:15" x14ac:dyDescent="0.25">
      <c r="A441" t="s">
        <v>244</v>
      </c>
      <c r="B441" s="80">
        <v>0</v>
      </c>
      <c r="C441">
        <v>0</v>
      </c>
      <c r="D441" t="s">
        <v>241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227</v>
      </c>
      <c r="O441" t="s">
        <v>240</v>
      </c>
    </row>
    <row r="442" spans="1:15" x14ac:dyDescent="0.25">
      <c r="A442" t="s">
        <v>244</v>
      </c>
      <c r="B442" s="80">
        <v>0</v>
      </c>
      <c r="C442">
        <v>0</v>
      </c>
      <c r="D442" t="s">
        <v>241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227</v>
      </c>
      <c r="O442" t="s">
        <v>240</v>
      </c>
    </row>
    <row r="443" spans="1:15" x14ac:dyDescent="0.25">
      <c r="A443" t="s">
        <v>244</v>
      </c>
      <c r="B443" s="80">
        <v>0</v>
      </c>
      <c r="C443">
        <v>0</v>
      </c>
      <c r="D443" t="s">
        <v>241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227</v>
      </c>
      <c r="O443" t="s">
        <v>240</v>
      </c>
    </row>
    <row r="444" spans="1:15" x14ac:dyDescent="0.25">
      <c r="A444" t="s">
        <v>244</v>
      </c>
      <c r="B444" s="80">
        <v>0</v>
      </c>
      <c r="C444">
        <v>0</v>
      </c>
      <c r="D444" t="s">
        <v>241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227</v>
      </c>
      <c r="O444" t="s">
        <v>240</v>
      </c>
    </row>
    <row r="445" spans="1:15" x14ac:dyDescent="0.25">
      <c r="A445" t="s">
        <v>244</v>
      </c>
      <c r="B445" s="80">
        <v>0</v>
      </c>
      <c r="C445">
        <v>0</v>
      </c>
      <c r="D445" t="s">
        <v>241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227</v>
      </c>
      <c r="O445" t="s">
        <v>240</v>
      </c>
    </row>
    <row r="446" spans="1:15" x14ac:dyDescent="0.25">
      <c r="A446" t="s">
        <v>244</v>
      </c>
      <c r="B446" s="80">
        <v>0</v>
      </c>
      <c r="C446">
        <v>0</v>
      </c>
      <c r="D446" t="s">
        <v>241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227</v>
      </c>
      <c r="O446" t="s">
        <v>240</v>
      </c>
    </row>
    <row r="447" spans="1:15" x14ac:dyDescent="0.25">
      <c r="A447" t="s">
        <v>243</v>
      </c>
      <c r="B447" s="80">
        <v>0</v>
      </c>
      <c r="C447">
        <v>0</v>
      </c>
      <c r="D447" t="s">
        <v>241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227</v>
      </c>
      <c r="O447" t="s">
        <v>240</v>
      </c>
    </row>
    <row r="448" spans="1:15" x14ac:dyDescent="0.25">
      <c r="A448" t="s">
        <v>243</v>
      </c>
      <c r="B448" s="80">
        <v>0</v>
      </c>
      <c r="C448">
        <v>0</v>
      </c>
      <c r="D448" t="s">
        <v>241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227</v>
      </c>
      <c r="O448" t="s">
        <v>240</v>
      </c>
    </row>
    <row r="449" spans="1:15" x14ac:dyDescent="0.25">
      <c r="A449" t="s">
        <v>243</v>
      </c>
      <c r="B449" s="80">
        <v>0</v>
      </c>
      <c r="C449">
        <v>0</v>
      </c>
      <c r="D449" t="s">
        <v>241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227</v>
      </c>
      <c r="O449" t="s">
        <v>240</v>
      </c>
    </row>
    <row r="450" spans="1:15" x14ac:dyDescent="0.25">
      <c r="A450" t="s">
        <v>243</v>
      </c>
      <c r="B450" s="80">
        <v>0</v>
      </c>
      <c r="C450">
        <v>0</v>
      </c>
      <c r="D450" t="s">
        <v>241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227</v>
      </c>
      <c r="O450" t="s">
        <v>240</v>
      </c>
    </row>
    <row r="451" spans="1:15" x14ac:dyDescent="0.25">
      <c r="A451" t="s">
        <v>243</v>
      </c>
      <c r="B451" s="80">
        <v>0</v>
      </c>
      <c r="C451">
        <v>0</v>
      </c>
      <c r="D451" t="s">
        <v>241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227</v>
      </c>
      <c r="O451" t="s">
        <v>240</v>
      </c>
    </row>
    <row r="452" spans="1:15" x14ac:dyDescent="0.25">
      <c r="A452" t="s">
        <v>243</v>
      </c>
      <c r="B452" s="80">
        <v>0</v>
      </c>
      <c r="C452">
        <v>0</v>
      </c>
      <c r="D452" t="s">
        <v>241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227</v>
      </c>
      <c r="O452" t="s">
        <v>240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243</v>
      </c>
      <c r="B458" s="80">
        <v>0</v>
      </c>
      <c r="C458">
        <v>0</v>
      </c>
      <c r="D458" t="s">
        <v>241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227</v>
      </c>
      <c r="O458" t="s">
        <v>240</v>
      </c>
    </row>
    <row r="459" spans="1:15" x14ac:dyDescent="0.25">
      <c r="A459" t="s">
        <v>243</v>
      </c>
      <c r="B459" s="80">
        <v>0</v>
      </c>
      <c r="C459">
        <v>0</v>
      </c>
      <c r="D459" t="s">
        <v>241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227</v>
      </c>
      <c r="O459" t="s">
        <v>240</v>
      </c>
    </row>
    <row r="460" spans="1:15" x14ac:dyDescent="0.25">
      <c r="A460" t="s">
        <v>243</v>
      </c>
      <c r="B460" s="80">
        <v>0</v>
      </c>
      <c r="C460">
        <v>0</v>
      </c>
      <c r="D460" t="s">
        <v>241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227</v>
      </c>
      <c r="O460" t="s">
        <v>240</v>
      </c>
    </row>
    <row r="461" spans="1:15" x14ac:dyDescent="0.25">
      <c r="A461" t="s">
        <v>243</v>
      </c>
      <c r="B461" s="80">
        <v>0</v>
      </c>
      <c r="C461">
        <v>0</v>
      </c>
      <c r="D461" t="s">
        <v>241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227</v>
      </c>
      <c r="O461" t="s">
        <v>240</v>
      </c>
    </row>
    <row r="462" spans="1:15" x14ac:dyDescent="0.25">
      <c r="A462" t="s">
        <v>243</v>
      </c>
      <c r="B462" s="80">
        <v>0</v>
      </c>
      <c r="C462">
        <v>0</v>
      </c>
      <c r="D462" t="s">
        <v>241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227</v>
      </c>
      <c r="O462" t="s">
        <v>240</v>
      </c>
    </row>
    <row r="463" spans="1:15" x14ac:dyDescent="0.25">
      <c r="A463" t="s">
        <v>243</v>
      </c>
      <c r="B463" s="80">
        <v>0</v>
      </c>
      <c r="C463">
        <v>0</v>
      </c>
      <c r="D463" t="s">
        <v>241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227</v>
      </c>
      <c r="O463" t="s">
        <v>240</v>
      </c>
    </row>
    <row r="464" spans="1:15" x14ac:dyDescent="0.25">
      <c r="A464" t="s">
        <v>243</v>
      </c>
      <c r="B464" s="80">
        <v>0</v>
      </c>
      <c r="C464">
        <v>0</v>
      </c>
      <c r="D464" t="s">
        <v>241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227</v>
      </c>
      <c r="O464" t="s">
        <v>240</v>
      </c>
    </row>
    <row r="465" spans="1:15" x14ac:dyDescent="0.25">
      <c r="A465" t="s">
        <v>243</v>
      </c>
      <c r="B465" s="80">
        <v>0</v>
      </c>
      <c r="C465">
        <v>0</v>
      </c>
      <c r="D465" t="s">
        <v>241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227</v>
      </c>
      <c r="O465" t="s">
        <v>240</v>
      </c>
    </row>
    <row r="466" spans="1:15" x14ac:dyDescent="0.25">
      <c r="A466" t="s">
        <v>243</v>
      </c>
      <c r="B466" s="80">
        <v>0</v>
      </c>
      <c r="C466">
        <v>0</v>
      </c>
      <c r="D466" t="s">
        <v>241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227</v>
      </c>
      <c r="O466" t="s">
        <v>240</v>
      </c>
    </row>
    <row r="467" spans="1:15" x14ac:dyDescent="0.25">
      <c r="A467" t="s">
        <v>243</v>
      </c>
      <c r="B467" s="80">
        <v>0</v>
      </c>
      <c r="C467">
        <v>0</v>
      </c>
      <c r="D467" t="s">
        <v>241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227</v>
      </c>
      <c r="O467" t="s">
        <v>240</v>
      </c>
    </row>
    <row r="468" spans="1:15" x14ac:dyDescent="0.25">
      <c r="A468" t="s">
        <v>243</v>
      </c>
      <c r="B468" s="80">
        <v>0</v>
      </c>
      <c r="C468">
        <v>0</v>
      </c>
      <c r="D468" t="s">
        <v>241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227</v>
      </c>
      <c r="O468" t="s">
        <v>240</v>
      </c>
    </row>
    <row r="469" spans="1:15" x14ac:dyDescent="0.25">
      <c r="A469" t="s">
        <v>243</v>
      </c>
      <c r="B469" s="80">
        <v>0</v>
      </c>
      <c r="C469">
        <v>0</v>
      </c>
      <c r="D469" t="s">
        <v>241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227</v>
      </c>
      <c r="O469" t="s">
        <v>240</v>
      </c>
    </row>
    <row r="470" spans="1:15" x14ac:dyDescent="0.25">
      <c r="A470" t="s">
        <v>243</v>
      </c>
      <c r="B470">
        <v>0</v>
      </c>
      <c r="C470">
        <v>0</v>
      </c>
      <c r="D470" t="s">
        <v>241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227</v>
      </c>
      <c r="O470" t="s">
        <v>240</v>
      </c>
    </row>
    <row r="471" spans="1:15" x14ac:dyDescent="0.25">
      <c r="A471" t="s">
        <v>243</v>
      </c>
      <c r="B471">
        <v>0</v>
      </c>
      <c r="C471">
        <v>0</v>
      </c>
      <c r="D471" t="s">
        <v>241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227</v>
      </c>
      <c r="O471" t="s">
        <v>240</v>
      </c>
    </row>
    <row r="472" spans="1:15" x14ac:dyDescent="0.25">
      <c r="A472" t="s">
        <v>243</v>
      </c>
      <c r="B472">
        <v>0</v>
      </c>
      <c r="C472">
        <v>0</v>
      </c>
      <c r="D472" t="s">
        <v>241</v>
      </c>
      <c r="E472">
        <v>322</v>
      </c>
      <c r="F472" t="s">
        <v>303</v>
      </c>
      <c r="G472">
        <v>0</v>
      </c>
      <c r="H472" t="s">
        <v>303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227</v>
      </c>
      <c r="O472" t="s">
        <v>240</v>
      </c>
    </row>
    <row r="473" spans="1:15" x14ac:dyDescent="0.25">
      <c r="A473" t="s">
        <v>242</v>
      </c>
      <c r="B473">
        <v>0</v>
      </c>
      <c r="C473">
        <v>0</v>
      </c>
      <c r="D473" t="s">
        <v>241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227</v>
      </c>
      <c r="O473" t="s">
        <v>240</v>
      </c>
    </row>
    <row r="474" spans="1:15" x14ac:dyDescent="0.25">
      <c r="A474" t="s">
        <v>242</v>
      </c>
      <c r="B474">
        <v>0</v>
      </c>
      <c r="C474">
        <v>0</v>
      </c>
      <c r="D474" t="s">
        <v>241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227</v>
      </c>
      <c r="O474" t="s">
        <v>240</v>
      </c>
    </row>
    <row r="475" spans="1:15" x14ac:dyDescent="0.25">
      <c r="A475" t="s">
        <v>242</v>
      </c>
      <c r="B475">
        <v>0</v>
      </c>
      <c r="C475">
        <v>0</v>
      </c>
      <c r="D475" t="s">
        <v>241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227</v>
      </c>
      <c r="O475" t="s">
        <v>240</v>
      </c>
    </row>
    <row r="476" spans="1:15" x14ac:dyDescent="0.25">
      <c r="A476" t="s">
        <v>242</v>
      </c>
      <c r="B476">
        <v>0</v>
      </c>
      <c r="C476">
        <v>0</v>
      </c>
      <c r="D476" t="s">
        <v>241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227</v>
      </c>
      <c r="O476" t="s">
        <v>240</v>
      </c>
    </row>
    <row r="477" spans="1:15" x14ac:dyDescent="0.25">
      <c r="A477" t="s">
        <v>242</v>
      </c>
      <c r="B477">
        <v>0</v>
      </c>
      <c r="C477">
        <v>0</v>
      </c>
      <c r="D477" t="s">
        <v>241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227</v>
      </c>
      <c r="O477" t="s">
        <v>240</v>
      </c>
    </row>
    <row r="478" spans="1:15" x14ac:dyDescent="0.25">
      <c r="A478" t="s">
        <v>242</v>
      </c>
      <c r="B478">
        <v>0</v>
      </c>
      <c r="C478">
        <v>0</v>
      </c>
      <c r="D478" t="s">
        <v>241</v>
      </c>
      <c r="E478">
        <v>325</v>
      </c>
      <c r="F478" t="s">
        <v>303</v>
      </c>
      <c r="G478">
        <v>0</v>
      </c>
      <c r="H478" t="s">
        <v>303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227</v>
      </c>
      <c r="O478" t="s">
        <v>240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242</v>
      </c>
      <c r="B480">
        <v>0</v>
      </c>
      <c r="C480">
        <v>0</v>
      </c>
      <c r="D480" t="s">
        <v>241</v>
      </c>
      <c r="E480">
        <v>325</v>
      </c>
      <c r="F480" t="s">
        <v>303</v>
      </c>
      <c r="G480">
        <v>0</v>
      </c>
      <c r="H480" t="s">
        <v>303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227</v>
      </c>
      <c r="O480" t="s">
        <v>240</v>
      </c>
    </row>
    <row r="481" spans="1:15" x14ac:dyDescent="0.25">
      <c r="A481" t="s">
        <v>242</v>
      </c>
      <c r="B481">
        <v>0</v>
      </c>
      <c r="C481">
        <v>0</v>
      </c>
      <c r="D481" t="s">
        <v>241</v>
      </c>
      <c r="E481">
        <v>314</v>
      </c>
      <c r="F481" t="s">
        <v>226</v>
      </c>
      <c r="G481">
        <v>0</v>
      </c>
      <c r="H481" t="s">
        <v>226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227</v>
      </c>
      <c r="O481" t="s">
        <v>240</v>
      </c>
    </row>
    <row r="482" spans="1:15" x14ac:dyDescent="0.25">
      <c r="A482" t="s">
        <v>242</v>
      </c>
      <c r="B482">
        <v>0</v>
      </c>
      <c r="C482">
        <v>0</v>
      </c>
      <c r="D482" t="s">
        <v>241</v>
      </c>
      <c r="E482">
        <v>314</v>
      </c>
      <c r="F482" t="s">
        <v>226</v>
      </c>
      <c r="G482">
        <v>0</v>
      </c>
      <c r="H482" t="s">
        <v>226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227</v>
      </c>
      <c r="O482" t="s">
        <v>240</v>
      </c>
    </row>
    <row r="483" spans="1:15" x14ac:dyDescent="0.25">
      <c r="A483" t="s">
        <v>239</v>
      </c>
      <c r="B483">
        <v>0</v>
      </c>
      <c r="C483">
        <v>0</v>
      </c>
      <c r="D483" t="s">
        <v>241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227</v>
      </c>
      <c r="O483" t="s">
        <v>240</v>
      </c>
    </row>
    <row r="484" spans="1:15" x14ac:dyDescent="0.25">
      <c r="A484" t="s">
        <v>239</v>
      </c>
      <c r="B484">
        <v>0</v>
      </c>
      <c r="C484">
        <v>0</v>
      </c>
      <c r="D484" t="s">
        <v>241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227</v>
      </c>
      <c r="O484" t="s">
        <v>240</v>
      </c>
    </row>
    <row r="485" spans="1:15" x14ac:dyDescent="0.25">
      <c r="A485" t="s">
        <v>239</v>
      </c>
      <c r="B485">
        <v>0</v>
      </c>
      <c r="C485">
        <v>0</v>
      </c>
      <c r="D485" t="s">
        <v>241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227</v>
      </c>
      <c r="O485" t="s">
        <v>240</v>
      </c>
    </row>
    <row r="486" spans="1:15" x14ac:dyDescent="0.25">
      <c r="A486" t="s">
        <v>239</v>
      </c>
      <c r="B486">
        <v>0</v>
      </c>
      <c r="C486">
        <v>0</v>
      </c>
      <c r="D486" t="s">
        <v>241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227</v>
      </c>
      <c r="O486" t="s">
        <v>240</v>
      </c>
    </row>
    <row r="487" spans="1:15" x14ac:dyDescent="0.25">
      <c r="A487" t="s">
        <v>239</v>
      </c>
      <c r="B487">
        <v>0</v>
      </c>
      <c r="C487">
        <v>0</v>
      </c>
      <c r="D487" t="s">
        <v>241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227</v>
      </c>
      <c r="O487" t="s">
        <v>240</v>
      </c>
    </row>
    <row r="488" spans="1:15" x14ac:dyDescent="0.25">
      <c r="A488" t="s">
        <v>239</v>
      </c>
      <c r="B488">
        <v>0</v>
      </c>
      <c r="C488">
        <v>0</v>
      </c>
      <c r="D488" t="s">
        <v>241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227</v>
      </c>
      <c r="O488" t="s">
        <v>240</v>
      </c>
    </row>
    <row r="489" spans="1:15" x14ac:dyDescent="0.25">
      <c r="A489" t="s">
        <v>239</v>
      </c>
      <c r="B489">
        <v>0</v>
      </c>
      <c r="C489">
        <v>0</v>
      </c>
      <c r="D489" t="s">
        <v>241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227</v>
      </c>
      <c r="O489" t="s">
        <v>240</v>
      </c>
    </row>
    <row r="490" spans="1:15" x14ac:dyDescent="0.25">
      <c r="A490" t="s">
        <v>239</v>
      </c>
      <c r="B490">
        <v>0</v>
      </c>
      <c r="C490">
        <v>0</v>
      </c>
      <c r="D490" t="s">
        <v>241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227</v>
      </c>
      <c r="O490" t="s">
        <v>240</v>
      </c>
    </row>
    <row r="491" spans="1:15" x14ac:dyDescent="0.25">
      <c r="A491" t="s">
        <v>239</v>
      </c>
      <c r="B491">
        <v>0</v>
      </c>
      <c r="C491">
        <v>0</v>
      </c>
      <c r="D491" t="s">
        <v>241</v>
      </c>
      <c r="E491">
        <v>327</v>
      </c>
      <c r="F491" t="s">
        <v>303</v>
      </c>
      <c r="G491">
        <v>0</v>
      </c>
      <c r="H491" t="s">
        <v>226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227</v>
      </c>
      <c r="O491" t="s">
        <v>240</v>
      </c>
    </row>
    <row r="492" spans="1:15" x14ac:dyDescent="0.25">
      <c r="A492" t="s">
        <v>239</v>
      </c>
      <c r="B492">
        <v>0</v>
      </c>
      <c r="C492">
        <v>0</v>
      </c>
      <c r="D492" t="s">
        <v>241</v>
      </c>
      <c r="E492">
        <v>327</v>
      </c>
      <c r="F492" t="s">
        <v>303</v>
      </c>
      <c r="G492">
        <v>0</v>
      </c>
      <c r="H492" t="s">
        <v>226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227</v>
      </c>
      <c r="O492" t="s">
        <v>240</v>
      </c>
    </row>
    <row r="493" spans="1:15" x14ac:dyDescent="0.25">
      <c r="A493" t="s">
        <v>239</v>
      </c>
      <c r="B493">
        <v>0</v>
      </c>
      <c r="C493">
        <v>0</v>
      </c>
      <c r="D493" t="s">
        <v>241</v>
      </c>
      <c r="E493">
        <v>327</v>
      </c>
      <c r="F493" t="s">
        <v>303</v>
      </c>
      <c r="G493">
        <v>0</v>
      </c>
      <c r="H493" t="s">
        <v>226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227</v>
      </c>
      <c r="O493" t="s">
        <v>240</v>
      </c>
    </row>
    <row r="494" spans="1:15" x14ac:dyDescent="0.25">
      <c r="A494" t="s">
        <v>239</v>
      </c>
      <c r="B494">
        <v>0</v>
      </c>
      <c r="C494">
        <v>0</v>
      </c>
      <c r="D494" t="s">
        <v>241</v>
      </c>
      <c r="E494">
        <v>327</v>
      </c>
      <c r="F494" t="s">
        <v>303</v>
      </c>
      <c r="G494">
        <v>0</v>
      </c>
      <c r="H494" t="s">
        <v>226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227</v>
      </c>
      <c r="O494" t="s">
        <v>240</v>
      </c>
    </row>
    <row r="495" spans="1:15" x14ac:dyDescent="0.25">
      <c r="A495" t="s">
        <v>239</v>
      </c>
      <c r="B495">
        <v>0</v>
      </c>
      <c r="C495">
        <v>0</v>
      </c>
      <c r="D495" t="s">
        <v>241</v>
      </c>
      <c r="E495">
        <v>327</v>
      </c>
      <c r="F495" t="s">
        <v>303</v>
      </c>
      <c r="G495">
        <v>0</v>
      </c>
      <c r="H495" t="s">
        <v>226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227</v>
      </c>
      <c r="O495" t="s">
        <v>240</v>
      </c>
    </row>
    <row r="496" spans="1:15" x14ac:dyDescent="0.25">
      <c r="A496" t="s">
        <v>239</v>
      </c>
      <c r="B496">
        <v>0</v>
      </c>
      <c r="C496">
        <v>0</v>
      </c>
      <c r="D496" t="s">
        <v>241</v>
      </c>
      <c r="E496">
        <v>327</v>
      </c>
      <c r="F496" t="s">
        <v>303</v>
      </c>
      <c r="G496">
        <v>0</v>
      </c>
      <c r="H496" t="s">
        <v>226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227</v>
      </c>
      <c r="O496" t="s">
        <v>240</v>
      </c>
    </row>
    <row r="497" spans="1:15" x14ac:dyDescent="0.25">
      <c r="A497" t="s">
        <v>239</v>
      </c>
      <c r="B497">
        <v>0</v>
      </c>
      <c r="C497">
        <v>0</v>
      </c>
      <c r="D497" t="s">
        <v>241</v>
      </c>
      <c r="E497">
        <v>314</v>
      </c>
      <c r="F497" t="s">
        <v>226</v>
      </c>
      <c r="G497">
        <v>0</v>
      </c>
      <c r="H497" t="s">
        <v>226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227</v>
      </c>
      <c r="O497" t="s">
        <v>240</v>
      </c>
    </row>
    <row r="498" spans="1:15" x14ac:dyDescent="0.25">
      <c r="A498" t="s">
        <v>239</v>
      </c>
      <c r="B498">
        <v>0</v>
      </c>
      <c r="C498">
        <v>0</v>
      </c>
      <c r="D498" t="s">
        <v>241</v>
      </c>
      <c r="E498">
        <v>305</v>
      </c>
      <c r="F498" t="s">
        <v>226</v>
      </c>
      <c r="G498">
        <v>0</v>
      </c>
      <c r="H498" t="s">
        <v>226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227</v>
      </c>
      <c r="O498" t="s">
        <v>240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227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227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227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227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227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227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227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227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227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227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227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227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227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227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227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227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227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227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227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227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227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227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227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227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227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227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227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227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227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227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227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227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227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227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227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227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227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227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227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227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303</v>
      </c>
      <c r="G543">
        <v>0</v>
      </c>
      <c r="H543" t="s">
        <v>303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227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303</v>
      </c>
      <c r="G544">
        <v>0</v>
      </c>
      <c r="H544" t="s">
        <v>303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227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303</v>
      </c>
      <c r="G546">
        <v>0</v>
      </c>
      <c r="H546" t="s">
        <v>303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227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303</v>
      </c>
      <c r="G548">
        <v>0</v>
      </c>
      <c r="H548" t="s">
        <v>303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227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303</v>
      </c>
      <c r="G549">
        <v>0</v>
      </c>
      <c r="H549" t="s">
        <v>303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227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303</v>
      </c>
      <c r="G550">
        <v>0</v>
      </c>
      <c r="H550" t="s">
        <v>303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227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303</v>
      </c>
      <c r="G551">
        <v>0</v>
      </c>
      <c r="H551" t="s">
        <v>303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227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303</v>
      </c>
      <c r="G552">
        <v>0</v>
      </c>
      <c r="H552" t="s">
        <v>303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227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303</v>
      </c>
      <c r="G553">
        <v>0</v>
      </c>
      <c r="H553" t="s">
        <v>303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227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303</v>
      </c>
      <c r="G554">
        <v>0</v>
      </c>
      <c r="H554" t="s">
        <v>303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227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303</v>
      </c>
      <c r="G555">
        <v>0</v>
      </c>
      <c r="H555" t="s">
        <v>303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227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303</v>
      </c>
      <c r="G556">
        <v>0</v>
      </c>
      <c r="H556" t="s">
        <v>303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227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303</v>
      </c>
      <c r="G557">
        <v>0</v>
      </c>
      <c r="H557" t="s">
        <v>303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227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303</v>
      </c>
      <c r="G558">
        <v>0</v>
      </c>
      <c r="H558" t="s">
        <v>303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227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303</v>
      </c>
      <c r="G559">
        <v>0</v>
      </c>
      <c r="H559" t="s">
        <v>303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227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303</v>
      </c>
      <c r="G560">
        <v>0</v>
      </c>
      <c r="H560" t="s">
        <v>303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227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303</v>
      </c>
      <c r="G561">
        <v>0</v>
      </c>
      <c r="H561" t="s">
        <v>303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227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303</v>
      </c>
      <c r="G562">
        <v>0</v>
      </c>
      <c r="H562" t="s">
        <v>303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227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303</v>
      </c>
      <c r="G563">
        <v>0</v>
      </c>
      <c r="H563" t="s">
        <v>303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227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303</v>
      </c>
      <c r="G565">
        <v>0</v>
      </c>
      <c r="H565" t="s">
        <v>303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227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303</v>
      </c>
      <c r="G566">
        <v>0</v>
      </c>
      <c r="H566" t="s">
        <v>303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227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303</v>
      </c>
      <c r="G568">
        <v>0</v>
      </c>
      <c r="H568" t="s">
        <v>303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227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303</v>
      </c>
      <c r="G569">
        <v>0</v>
      </c>
      <c r="H569" t="s">
        <v>303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227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303</v>
      </c>
      <c r="G570">
        <v>0</v>
      </c>
      <c r="H570" t="s">
        <v>303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227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303</v>
      </c>
      <c r="G571">
        <v>0</v>
      </c>
      <c r="H571" t="s">
        <v>303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227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303</v>
      </c>
      <c r="G572">
        <v>0</v>
      </c>
      <c r="H572" t="s">
        <v>303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227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303</v>
      </c>
      <c r="G573">
        <v>0</v>
      </c>
      <c r="H573" t="s">
        <v>303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227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303</v>
      </c>
      <c r="G574">
        <v>0</v>
      </c>
      <c r="H574" t="s">
        <v>303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227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303</v>
      </c>
      <c r="G575">
        <v>0</v>
      </c>
      <c r="H575" t="s">
        <v>303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227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227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227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303</v>
      </c>
      <c r="G578">
        <v>0</v>
      </c>
      <c r="H578" t="s">
        <v>303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227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303</v>
      </c>
      <c r="G579">
        <v>0</v>
      </c>
      <c r="H579" t="s">
        <v>303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227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303</v>
      </c>
      <c r="G580">
        <v>0</v>
      </c>
      <c r="H580" t="s">
        <v>303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227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303</v>
      </c>
      <c r="G581">
        <v>0</v>
      </c>
      <c r="H581" t="s">
        <v>303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227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303</v>
      </c>
      <c r="G582">
        <v>0</v>
      </c>
      <c r="H582" t="s">
        <v>303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227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303</v>
      </c>
      <c r="G583">
        <v>0</v>
      </c>
      <c r="H583" t="s">
        <v>303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227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303</v>
      </c>
      <c r="G584">
        <v>0</v>
      </c>
      <c r="H584" t="s">
        <v>303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227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303</v>
      </c>
      <c r="G585">
        <v>0</v>
      </c>
      <c r="H585" t="s">
        <v>303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227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303</v>
      </c>
      <c r="G586">
        <v>0</v>
      </c>
      <c r="H586" t="s">
        <v>303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227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303</v>
      </c>
      <c r="G587">
        <v>0</v>
      </c>
      <c r="H587" t="s">
        <v>303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227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227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303</v>
      </c>
      <c r="G589">
        <v>0</v>
      </c>
      <c r="H589" t="s">
        <v>303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227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303</v>
      </c>
      <c r="G590">
        <v>0</v>
      </c>
      <c r="H590" t="s">
        <v>303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227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303</v>
      </c>
      <c r="G591">
        <v>0</v>
      </c>
      <c r="H591" t="s">
        <v>303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227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303</v>
      </c>
      <c r="G592">
        <v>0</v>
      </c>
      <c r="H592" t="s">
        <v>303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227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303</v>
      </c>
      <c r="G593">
        <v>0</v>
      </c>
      <c r="H593" t="s">
        <v>303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227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303</v>
      </c>
      <c r="G594">
        <v>0</v>
      </c>
      <c r="H594" t="s">
        <v>303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227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303</v>
      </c>
      <c r="G595">
        <v>0</v>
      </c>
      <c r="H595" t="s">
        <v>303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227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303</v>
      </c>
      <c r="G596">
        <v>0</v>
      </c>
      <c r="H596" t="s">
        <v>303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227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303</v>
      </c>
      <c r="G597">
        <v>0</v>
      </c>
      <c r="H597" t="s">
        <v>303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227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303</v>
      </c>
      <c r="G599">
        <v>0</v>
      </c>
      <c r="H599" t="s">
        <v>303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227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303</v>
      </c>
      <c r="G600">
        <v>0</v>
      </c>
      <c r="H600" t="s">
        <v>303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227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303</v>
      </c>
      <c r="G601">
        <v>0</v>
      </c>
      <c r="H601" t="s">
        <v>303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227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303</v>
      </c>
      <c r="G602">
        <v>0</v>
      </c>
      <c r="H602" t="s">
        <v>303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227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303</v>
      </c>
      <c r="G603">
        <v>0</v>
      </c>
      <c r="H603" t="s">
        <v>303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227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303</v>
      </c>
      <c r="G607">
        <v>0</v>
      </c>
      <c r="H607" t="s">
        <v>303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227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303</v>
      </c>
      <c r="G612">
        <v>0</v>
      </c>
      <c r="H612" t="s">
        <v>303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227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303</v>
      </c>
      <c r="G613">
        <v>0</v>
      </c>
      <c r="H613" t="s">
        <v>303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227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303</v>
      </c>
      <c r="G616">
        <v>0</v>
      </c>
      <c r="H616" t="s">
        <v>303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227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303</v>
      </c>
      <c r="G617">
        <v>0</v>
      </c>
      <c r="H617" t="s">
        <v>303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227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227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303</v>
      </c>
      <c r="G624">
        <v>0</v>
      </c>
      <c r="H624" t="s">
        <v>303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227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303</v>
      </c>
      <c r="G625">
        <v>0</v>
      </c>
      <c r="H625" t="s">
        <v>303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227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303</v>
      </c>
      <c r="G629">
        <v>0</v>
      </c>
      <c r="H629" t="s">
        <v>303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227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303</v>
      </c>
      <c r="G630">
        <v>0</v>
      </c>
      <c r="H630" t="s">
        <v>303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227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303</v>
      </c>
      <c r="G631">
        <v>0</v>
      </c>
      <c r="H631" t="s">
        <v>303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227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303</v>
      </c>
      <c r="G632">
        <v>0</v>
      </c>
      <c r="H632" t="s">
        <v>303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227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303</v>
      </c>
      <c r="G636">
        <v>0</v>
      </c>
      <c r="H636" t="s">
        <v>303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227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303</v>
      </c>
      <c r="G637">
        <v>0</v>
      </c>
      <c r="H637" t="s">
        <v>303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227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303</v>
      </c>
      <c r="G638">
        <v>0</v>
      </c>
      <c r="H638" t="s">
        <v>303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227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303</v>
      </c>
      <c r="G639">
        <v>0</v>
      </c>
      <c r="H639" t="s">
        <v>303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227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303</v>
      </c>
      <c r="G640">
        <v>0</v>
      </c>
      <c r="H640" t="s">
        <v>303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227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303</v>
      </c>
      <c r="G641">
        <v>0</v>
      </c>
      <c r="H641" t="s">
        <v>303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227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303</v>
      </c>
      <c r="G642">
        <v>0</v>
      </c>
      <c r="H642" t="s">
        <v>303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227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303</v>
      </c>
      <c r="G643">
        <v>0</v>
      </c>
      <c r="H643" t="s">
        <v>303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227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303</v>
      </c>
      <c r="G644">
        <v>0</v>
      </c>
      <c r="H644" t="s">
        <v>303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227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303</v>
      </c>
      <c r="G645">
        <v>0</v>
      </c>
      <c r="H645" t="s">
        <v>303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227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303</v>
      </c>
      <c r="G646">
        <v>0</v>
      </c>
      <c r="H646" t="s">
        <v>303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227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303</v>
      </c>
      <c r="G647">
        <v>0</v>
      </c>
      <c r="H647" t="s">
        <v>303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227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303</v>
      </c>
      <c r="G648">
        <v>0</v>
      </c>
      <c r="H648" t="s">
        <v>303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227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303</v>
      </c>
      <c r="G649">
        <v>0</v>
      </c>
      <c r="H649" t="s">
        <v>303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227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303</v>
      </c>
      <c r="G650">
        <v>0</v>
      </c>
      <c r="H650" t="s">
        <v>303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227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227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303</v>
      </c>
      <c r="G652">
        <v>0</v>
      </c>
      <c r="H652" t="s">
        <v>303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227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303</v>
      </c>
      <c r="G653">
        <v>0</v>
      </c>
      <c r="H653" t="s">
        <v>303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227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303</v>
      </c>
      <c r="G654">
        <v>0</v>
      </c>
      <c r="H654" t="s">
        <v>303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227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303</v>
      </c>
      <c r="G655">
        <v>0</v>
      </c>
      <c r="H655" t="s">
        <v>303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227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303</v>
      </c>
      <c r="G656">
        <v>0</v>
      </c>
      <c r="H656" t="s">
        <v>303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227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303</v>
      </c>
      <c r="G657">
        <v>0</v>
      </c>
      <c r="H657" t="s">
        <v>303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227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303</v>
      </c>
      <c r="G658">
        <v>0</v>
      </c>
      <c r="H658" t="s">
        <v>303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227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303</v>
      </c>
      <c r="G659">
        <v>0</v>
      </c>
      <c r="H659" t="s">
        <v>303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227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303</v>
      </c>
      <c r="G660">
        <v>0</v>
      </c>
      <c r="H660" t="s">
        <v>303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227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303</v>
      </c>
      <c r="G661">
        <v>0</v>
      </c>
      <c r="H661" t="s">
        <v>303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227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303</v>
      </c>
      <c r="G662">
        <v>0</v>
      </c>
      <c r="H662" t="s">
        <v>303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227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303</v>
      </c>
      <c r="G663">
        <v>0</v>
      </c>
      <c r="H663" t="s">
        <v>303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227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303</v>
      </c>
      <c r="G664">
        <v>0</v>
      </c>
      <c r="H664" t="s">
        <v>303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227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303</v>
      </c>
      <c r="G665">
        <v>0</v>
      </c>
      <c r="H665" t="s">
        <v>303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227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303</v>
      </c>
      <c r="G666">
        <v>0</v>
      </c>
      <c r="H666" t="s">
        <v>303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227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303</v>
      </c>
      <c r="G667">
        <v>0</v>
      </c>
      <c r="H667" t="s">
        <v>303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227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227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227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303</v>
      </c>
      <c r="G670">
        <v>0</v>
      </c>
      <c r="H670" t="s">
        <v>303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227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303</v>
      </c>
      <c r="G671">
        <v>0</v>
      </c>
      <c r="H671" t="s">
        <v>303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227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303</v>
      </c>
      <c r="G672">
        <v>0</v>
      </c>
      <c r="H672" t="s">
        <v>303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227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303</v>
      </c>
      <c r="G673">
        <v>0</v>
      </c>
      <c r="H673" t="s">
        <v>303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227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303</v>
      </c>
      <c r="G674">
        <v>0</v>
      </c>
      <c r="H674" t="s">
        <v>303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227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303</v>
      </c>
      <c r="G675">
        <v>0</v>
      </c>
      <c r="H675" t="s">
        <v>303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227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303</v>
      </c>
      <c r="G676">
        <v>0</v>
      </c>
      <c r="H676" t="s">
        <v>303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227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303</v>
      </c>
      <c r="G677">
        <v>0</v>
      </c>
      <c r="H677" t="s">
        <v>303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227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303</v>
      </c>
      <c r="G678">
        <v>0</v>
      </c>
      <c r="H678" t="s">
        <v>303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227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303</v>
      </c>
      <c r="G679">
        <v>0</v>
      </c>
      <c r="H679" t="s">
        <v>303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227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303</v>
      </c>
      <c r="G680">
        <v>0</v>
      </c>
      <c r="H680" t="s">
        <v>303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227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303</v>
      </c>
      <c r="G681">
        <v>0</v>
      </c>
      <c r="H681" t="s">
        <v>303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227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303</v>
      </c>
      <c r="G682">
        <v>0</v>
      </c>
      <c r="H682" t="s">
        <v>303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227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303</v>
      </c>
      <c r="G683">
        <v>0</v>
      </c>
      <c r="H683" t="s">
        <v>303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227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303</v>
      </c>
      <c r="G684">
        <v>0</v>
      </c>
      <c r="H684" t="s">
        <v>303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227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303</v>
      </c>
      <c r="G688">
        <v>0</v>
      </c>
      <c r="H688" t="s">
        <v>303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227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303</v>
      </c>
      <c r="G690">
        <v>0</v>
      </c>
      <c r="H690" t="s">
        <v>303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227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303</v>
      </c>
      <c r="G695">
        <v>0</v>
      </c>
      <c r="H695" t="s">
        <v>303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227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303</v>
      </c>
      <c r="G698">
        <v>0</v>
      </c>
      <c r="H698" t="s">
        <v>303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227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303</v>
      </c>
      <c r="G708">
        <v>0</v>
      </c>
      <c r="H708" t="s">
        <v>303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227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303</v>
      </c>
      <c r="G709">
        <v>0</v>
      </c>
      <c r="H709" t="s">
        <v>303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227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303</v>
      </c>
      <c r="G710">
        <v>0</v>
      </c>
      <c r="H710" t="s">
        <v>303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227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303</v>
      </c>
      <c r="G711">
        <v>0</v>
      </c>
      <c r="H711" t="s">
        <v>303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227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303</v>
      </c>
      <c r="G712">
        <v>0</v>
      </c>
      <c r="H712" t="s">
        <v>303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227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303</v>
      </c>
      <c r="G713">
        <v>0</v>
      </c>
      <c r="H713" t="s">
        <v>303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227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303</v>
      </c>
      <c r="G714">
        <v>0</v>
      </c>
      <c r="H714" t="s">
        <v>303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227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303</v>
      </c>
      <c r="G715">
        <v>0</v>
      </c>
      <c r="H715" t="s">
        <v>303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227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303</v>
      </c>
      <c r="G716">
        <v>0</v>
      </c>
      <c r="H716" t="s">
        <v>303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227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303</v>
      </c>
      <c r="G717">
        <v>0</v>
      </c>
      <c r="H717" t="s">
        <v>303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227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303</v>
      </c>
      <c r="G718">
        <v>0</v>
      </c>
      <c r="H718" t="s">
        <v>303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227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227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227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227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227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227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227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227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227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227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227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227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227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227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227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227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227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227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227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227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227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227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227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227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238</v>
      </c>
      <c r="C751">
        <v>0</v>
      </c>
      <c r="D751" t="s">
        <v>48</v>
      </c>
      <c r="E751">
        <v>103</v>
      </c>
      <c r="F751" t="s">
        <v>303</v>
      </c>
      <c r="G751">
        <v>0</v>
      </c>
      <c r="H751" t="s">
        <v>303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227</v>
      </c>
      <c r="O751" t="s">
        <v>226</v>
      </c>
    </row>
    <row r="752" spans="1:15" x14ac:dyDescent="0.25">
      <c r="A752">
        <v>11</v>
      </c>
      <c r="B752" t="s">
        <v>238</v>
      </c>
      <c r="C752">
        <v>0</v>
      </c>
      <c r="D752" t="s">
        <v>48</v>
      </c>
      <c r="E752">
        <v>107</v>
      </c>
      <c r="F752" t="s">
        <v>303</v>
      </c>
      <c r="G752">
        <v>0</v>
      </c>
      <c r="H752" t="s">
        <v>303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227</v>
      </c>
      <c r="O752" t="s">
        <v>226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238</v>
      </c>
      <c r="C754">
        <v>0</v>
      </c>
      <c r="D754" t="s">
        <v>48</v>
      </c>
      <c r="E754">
        <v>107</v>
      </c>
      <c r="F754" t="s">
        <v>303</v>
      </c>
      <c r="G754">
        <v>0</v>
      </c>
      <c r="H754" t="s">
        <v>303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227</v>
      </c>
      <c r="O754" t="s">
        <v>226</v>
      </c>
    </row>
    <row r="755" spans="1:15" x14ac:dyDescent="0.25">
      <c r="A755">
        <v>11</v>
      </c>
      <c r="B755" t="s">
        <v>238</v>
      </c>
      <c r="C755">
        <v>0</v>
      </c>
      <c r="D755" t="s">
        <v>48</v>
      </c>
      <c r="E755">
        <v>107</v>
      </c>
      <c r="F755" t="s">
        <v>303</v>
      </c>
      <c r="G755">
        <v>0</v>
      </c>
      <c r="H755" t="s">
        <v>303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227</v>
      </c>
      <c r="O755" t="s">
        <v>226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237</v>
      </c>
      <c r="C757">
        <v>0</v>
      </c>
      <c r="D757" t="s">
        <v>48</v>
      </c>
      <c r="E757">
        <v>108</v>
      </c>
      <c r="F757" t="s">
        <v>303</v>
      </c>
      <c r="G757">
        <v>0</v>
      </c>
      <c r="H757" t="s">
        <v>303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227</v>
      </c>
      <c r="O757" t="s">
        <v>226</v>
      </c>
    </row>
    <row r="758" spans="1:15" x14ac:dyDescent="0.25">
      <c r="A758">
        <v>11</v>
      </c>
      <c r="B758" t="s">
        <v>237</v>
      </c>
      <c r="C758">
        <v>0</v>
      </c>
      <c r="D758" t="s">
        <v>48</v>
      </c>
      <c r="E758">
        <v>108</v>
      </c>
      <c r="F758" t="s">
        <v>303</v>
      </c>
      <c r="G758">
        <v>0</v>
      </c>
      <c r="H758" t="s">
        <v>303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227</v>
      </c>
      <c r="O758" t="s">
        <v>226</v>
      </c>
    </row>
    <row r="759" spans="1:15" x14ac:dyDescent="0.25">
      <c r="A759">
        <v>11</v>
      </c>
      <c r="B759" t="s">
        <v>237</v>
      </c>
      <c r="C759">
        <v>0</v>
      </c>
      <c r="D759" t="s">
        <v>48</v>
      </c>
      <c r="E759">
        <v>108</v>
      </c>
      <c r="F759" t="s">
        <v>303</v>
      </c>
      <c r="G759">
        <v>0</v>
      </c>
      <c r="H759" t="s">
        <v>303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227</v>
      </c>
      <c r="O759" t="s">
        <v>226</v>
      </c>
    </row>
    <row r="760" spans="1:15" x14ac:dyDescent="0.25">
      <c r="A760">
        <v>11</v>
      </c>
      <c r="B760" t="s">
        <v>237</v>
      </c>
      <c r="C760">
        <v>0</v>
      </c>
      <c r="D760" t="s">
        <v>48</v>
      </c>
      <c r="E760">
        <v>109</v>
      </c>
      <c r="F760" t="s">
        <v>303</v>
      </c>
      <c r="G760">
        <v>0</v>
      </c>
      <c r="H760" t="s">
        <v>303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227</v>
      </c>
      <c r="O760" t="s">
        <v>226</v>
      </c>
    </row>
    <row r="761" spans="1:15" x14ac:dyDescent="0.25">
      <c r="A761">
        <v>11</v>
      </c>
      <c r="B761" t="s">
        <v>236</v>
      </c>
      <c r="C761">
        <v>0</v>
      </c>
      <c r="D761" t="s">
        <v>48</v>
      </c>
      <c r="E761">
        <v>211</v>
      </c>
      <c r="F761" t="s">
        <v>303</v>
      </c>
      <c r="G761">
        <v>0</v>
      </c>
      <c r="H761" t="s">
        <v>303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227</v>
      </c>
      <c r="O761" t="s">
        <v>226</v>
      </c>
    </row>
    <row r="762" spans="1:15" x14ac:dyDescent="0.25">
      <c r="A762">
        <v>11</v>
      </c>
      <c r="B762" t="s">
        <v>236</v>
      </c>
      <c r="C762">
        <v>0</v>
      </c>
      <c r="D762" t="s">
        <v>48</v>
      </c>
      <c r="E762">
        <v>215</v>
      </c>
      <c r="F762" t="s">
        <v>303</v>
      </c>
      <c r="G762">
        <v>0</v>
      </c>
      <c r="H762" t="s">
        <v>303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227</v>
      </c>
      <c r="O762" t="s">
        <v>226</v>
      </c>
    </row>
    <row r="763" spans="1:15" x14ac:dyDescent="0.25">
      <c r="A763">
        <v>11</v>
      </c>
      <c r="B763" t="s">
        <v>234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227</v>
      </c>
      <c r="O763" t="s">
        <v>226</v>
      </c>
    </row>
    <row r="764" spans="1:15" x14ac:dyDescent="0.25">
      <c r="A764">
        <v>11</v>
      </c>
      <c r="B764" t="s">
        <v>234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227</v>
      </c>
      <c r="O764" t="s">
        <v>226</v>
      </c>
    </row>
    <row r="765" spans="1:15" x14ac:dyDescent="0.25">
      <c r="A765">
        <v>11</v>
      </c>
      <c r="B765" t="s">
        <v>235</v>
      </c>
      <c r="C765">
        <v>0</v>
      </c>
      <c r="D765" t="s">
        <v>48</v>
      </c>
      <c r="E765">
        <v>321</v>
      </c>
      <c r="F765" t="s">
        <v>303</v>
      </c>
      <c r="G765">
        <v>0</v>
      </c>
      <c r="H765" t="s">
        <v>303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227</v>
      </c>
      <c r="O765" t="s">
        <v>226</v>
      </c>
    </row>
    <row r="766" spans="1:15" x14ac:dyDescent="0.25">
      <c r="A766">
        <v>11</v>
      </c>
      <c r="B766" t="s">
        <v>235</v>
      </c>
      <c r="C766">
        <v>0</v>
      </c>
      <c r="D766" t="s">
        <v>48</v>
      </c>
      <c r="E766">
        <v>321</v>
      </c>
      <c r="F766" t="s">
        <v>303</v>
      </c>
      <c r="G766">
        <v>0</v>
      </c>
      <c r="H766" t="s">
        <v>303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227</v>
      </c>
      <c r="O766" t="s">
        <v>226</v>
      </c>
    </row>
    <row r="767" spans="1:15" x14ac:dyDescent="0.25">
      <c r="A767">
        <v>11</v>
      </c>
      <c r="B767" t="s">
        <v>235</v>
      </c>
      <c r="C767">
        <v>0</v>
      </c>
      <c r="D767" t="s">
        <v>48</v>
      </c>
      <c r="E767">
        <v>321</v>
      </c>
      <c r="F767" t="s">
        <v>303</v>
      </c>
      <c r="G767">
        <v>0</v>
      </c>
      <c r="H767" t="s">
        <v>303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227</v>
      </c>
      <c r="O767" t="s">
        <v>226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234</v>
      </c>
      <c r="C774">
        <v>0</v>
      </c>
      <c r="D774" t="s">
        <v>48</v>
      </c>
      <c r="E774">
        <v>322</v>
      </c>
      <c r="F774" t="s">
        <v>303</v>
      </c>
      <c r="G774">
        <v>0</v>
      </c>
      <c r="H774" t="s">
        <v>303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227</v>
      </c>
      <c r="O774" t="s">
        <v>226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234</v>
      </c>
      <c r="C777">
        <v>0</v>
      </c>
      <c r="D777" t="s">
        <v>48</v>
      </c>
      <c r="E777">
        <v>322</v>
      </c>
      <c r="F777" t="s">
        <v>303</v>
      </c>
      <c r="G777">
        <v>0</v>
      </c>
      <c r="H777" t="s">
        <v>303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227</v>
      </c>
      <c r="O777" t="s">
        <v>226</v>
      </c>
    </row>
    <row r="778" spans="1:15" x14ac:dyDescent="0.25">
      <c r="A778">
        <v>11</v>
      </c>
      <c r="B778" t="s">
        <v>234</v>
      </c>
      <c r="C778">
        <v>0</v>
      </c>
      <c r="D778" t="s">
        <v>48</v>
      </c>
      <c r="E778">
        <v>322</v>
      </c>
      <c r="F778" t="s">
        <v>303</v>
      </c>
      <c r="G778">
        <v>0</v>
      </c>
      <c r="H778" t="s">
        <v>303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227</v>
      </c>
      <c r="O778" t="s">
        <v>226</v>
      </c>
    </row>
    <row r="779" spans="1:15" x14ac:dyDescent="0.25">
      <c r="A779">
        <v>11</v>
      </c>
      <c r="B779" t="s">
        <v>234</v>
      </c>
      <c r="C779">
        <v>0</v>
      </c>
      <c r="D779" t="s">
        <v>48</v>
      </c>
      <c r="E779">
        <v>322</v>
      </c>
      <c r="F779" t="s">
        <v>303</v>
      </c>
      <c r="G779">
        <v>0</v>
      </c>
      <c r="H779" t="s">
        <v>303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227</v>
      </c>
      <c r="O779" t="s">
        <v>226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234</v>
      </c>
      <c r="C787">
        <v>0</v>
      </c>
      <c r="D787" t="s">
        <v>48</v>
      </c>
      <c r="E787">
        <v>322</v>
      </c>
      <c r="F787" t="s">
        <v>303</v>
      </c>
      <c r="G787">
        <v>0</v>
      </c>
      <c r="H787" t="s">
        <v>303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227</v>
      </c>
      <c r="O787" t="s">
        <v>226</v>
      </c>
    </row>
    <row r="788" spans="1:15" x14ac:dyDescent="0.25">
      <c r="A788">
        <v>11</v>
      </c>
      <c r="B788" t="s">
        <v>234</v>
      </c>
      <c r="C788">
        <v>0</v>
      </c>
      <c r="D788" t="s">
        <v>48</v>
      </c>
      <c r="E788">
        <v>322</v>
      </c>
      <c r="F788" t="s">
        <v>303</v>
      </c>
      <c r="G788">
        <v>0</v>
      </c>
      <c r="H788" t="s">
        <v>303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227</v>
      </c>
      <c r="O788" t="s">
        <v>226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234</v>
      </c>
      <c r="C791">
        <v>0</v>
      </c>
      <c r="D791" t="s">
        <v>48</v>
      </c>
      <c r="E791">
        <v>323</v>
      </c>
      <c r="F791" t="s">
        <v>303</v>
      </c>
      <c r="G791">
        <v>0</v>
      </c>
      <c r="H791" t="s">
        <v>303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227</v>
      </c>
      <c r="O791" t="s">
        <v>226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234</v>
      </c>
      <c r="C794">
        <v>0</v>
      </c>
      <c r="D794" t="s">
        <v>48</v>
      </c>
      <c r="E794">
        <v>323</v>
      </c>
      <c r="F794" t="s">
        <v>303</v>
      </c>
      <c r="G794">
        <v>0</v>
      </c>
      <c r="H794" t="s">
        <v>303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227</v>
      </c>
      <c r="O794" t="s">
        <v>226</v>
      </c>
    </row>
    <row r="795" spans="1:15" x14ac:dyDescent="0.25">
      <c r="A795">
        <v>11</v>
      </c>
      <c r="B795" t="s">
        <v>234</v>
      </c>
      <c r="C795">
        <v>0</v>
      </c>
      <c r="D795" t="s">
        <v>48</v>
      </c>
      <c r="E795">
        <v>325</v>
      </c>
      <c r="F795" t="s">
        <v>303</v>
      </c>
      <c r="G795">
        <v>0</v>
      </c>
      <c r="H795" t="s">
        <v>303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227</v>
      </c>
      <c r="O795" t="s">
        <v>226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234</v>
      </c>
      <c r="C800">
        <v>0</v>
      </c>
      <c r="D800" t="s">
        <v>48</v>
      </c>
      <c r="E800">
        <v>325</v>
      </c>
      <c r="F800" t="s">
        <v>303</v>
      </c>
      <c r="G800">
        <v>0</v>
      </c>
      <c r="H800" t="s">
        <v>303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227</v>
      </c>
      <c r="O800" t="s">
        <v>226</v>
      </c>
    </row>
    <row r="801" spans="1:15" x14ac:dyDescent="0.25">
      <c r="A801">
        <v>11</v>
      </c>
      <c r="B801" t="s">
        <v>234</v>
      </c>
      <c r="C801">
        <v>0</v>
      </c>
      <c r="D801" t="s">
        <v>48</v>
      </c>
      <c r="E801">
        <v>325</v>
      </c>
      <c r="F801" t="s">
        <v>303</v>
      </c>
      <c r="G801">
        <v>0</v>
      </c>
      <c r="H801" t="s">
        <v>303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227</v>
      </c>
      <c r="O801" t="s">
        <v>226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234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227</v>
      </c>
      <c r="O804" t="s">
        <v>226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234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227</v>
      </c>
      <c r="O806" t="s">
        <v>226</v>
      </c>
    </row>
    <row r="807" spans="1:15" x14ac:dyDescent="0.25">
      <c r="A807">
        <v>11</v>
      </c>
      <c r="B807" t="s">
        <v>234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227</v>
      </c>
      <c r="O807" t="s">
        <v>226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234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227</v>
      </c>
      <c r="O810" t="s">
        <v>226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233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227</v>
      </c>
      <c r="O813" t="s">
        <v>226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233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227</v>
      </c>
      <c r="O815" t="s">
        <v>226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233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227</v>
      </c>
      <c r="O818" t="s">
        <v>226</v>
      </c>
    </row>
    <row r="819" spans="1:15" x14ac:dyDescent="0.25">
      <c r="A819">
        <v>11</v>
      </c>
      <c r="B819" t="s">
        <v>233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227</v>
      </c>
      <c r="O819" t="s">
        <v>226</v>
      </c>
    </row>
    <row r="820" spans="1:15" x14ac:dyDescent="0.25">
      <c r="A820">
        <v>11</v>
      </c>
      <c r="B820" t="s">
        <v>232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227</v>
      </c>
      <c r="O820" t="s">
        <v>226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231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227</v>
      </c>
      <c r="O823" t="s">
        <v>226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231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227</v>
      </c>
      <c r="O826" t="s">
        <v>226</v>
      </c>
    </row>
    <row r="827" spans="1:15" x14ac:dyDescent="0.25">
      <c r="A827">
        <v>10</v>
      </c>
      <c r="B827" t="s">
        <v>231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227</v>
      </c>
      <c r="O827" t="s">
        <v>226</v>
      </c>
    </row>
    <row r="828" spans="1:15" x14ac:dyDescent="0.25">
      <c r="A828">
        <v>10</v>
      </c>
      <c r="B828" t="s">
        <v>231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227</v>
      </c>
      <c r="O828" t="s">
        <v>226</v>
      </c>
    </row>
    <row r="829" spans="1:15" x14ac:dyDescent="0.25">
      <c r="A829">
        <v>10</v>
      </c>
      <c r="B829" t="s">
        <v>230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227</v>
      </c>
      <c r="O829" t="s">
        <v>226</v>
      </c>
    </row>
    <row r="830" spans="1:15" x14ac:dyDescent="0.25">
      <c r="A830">
        <v>10</v>
      </c>
      <c r="B830" t="s">
        <v>230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227</v>
      </c>
      <c r="O830" t="s">
        <v>226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230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227</v>
      </c>
      <c r="O843" t="s">
        <v>226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230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227</v>
      </c>
      <c r="O850" t="s">
        <v>226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230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227</v>
      </c>
      <c r="O853" t="s">
        <v>226</v>
      </c>
    </row>
    <row r="854" spans="1:15" x14ac:dyDescent="0.25">
      <c r="A854">
        <v>10</v>
      </c>
      <c r="B854" t="s">
        <v>230</v>
      </c>
      <c r="C854">
        <v>0</v>
      </c>
      <c r="D854" t="s">
        <v>48</v>
      </c>
      <c r="E854">
        <v>345</v>
      </c>
      <c r="F854" t="s">
        <v>303</v>
      </c>
      <c r="G854">
        <v>0</v>
      </c>
      <c r="H854" t="s">
        <v>303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227</v>
      </c>
      <c r="O854" t="s">
        <v>226</v>
      </c>
    </row>
    <row r="855" spans="1:15" x14ac:dyDescent="0.25">
      <c r="A855">
        <v>10</v>
      </c>
      <c r="B855" t="s">
        <v>230</v>
      </c>
      <c r="C855">
        <v>0</v>
      </c>
      <c r="D855" t="s">
        <v>48</v>
      </c>
      <c r="E855">
        <v>345</v>
      </c>
      <c r="F855" t="s">
        <v>303</v>
      </c>
      <c r="G855">
        <v>0</v>
      </c>
      <c r="H855" t="s">
        <v>303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227</v>
      </c>
      <c r="O855" t="s">
        <v>226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230</v>
      </c>
      <c r="C858">
        <v>0</v>
      </c>
      <c r="D858" t="s">
        <v>48</v>
      </c>
      <c r="E858">
        <v>345</v>
      </c>
      <c r="F858" t="s">
        <v>303</v>
      </c>
      <c r="G858">
        <v>0</v>
      </c>
      <c r="H858" t="s">
        <v>303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227</v>
      </c>
      <c r="O858" t="s">
        <v>226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230</v>
      </c>
      <c r="C860">
        <v>0</v>
      </c>
      <c r="D860" t="s">
        <v>48</v>
      </c>
      <c r="E860">
        <v>345</v>
      </c>
      <c r="F860" t="s">
        <v>303</v>
      </c>
      <c r="G860">
        <v>0</v>
      </c>
      <c r="H860" t="s">
        <v>303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227</v>
      </c>
      <c r="O860" t="s">
        <v>226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230</v>
      </c>
      <c r="C862">
        <v>0</v>
      </c>
      <c r="D862" t="s">
        <v>48</v>
      </c>
      <c r="E862">
        <v>345</v>
      </c>
      <c r="F862" t="s">
        <v>303</v>
      </c>
      <c r="G862">
        <v>0</v>
      </c>
      <c r="H862" t="s">
        <v>303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227</v>
      </c>
      <c r="O862" t="s">
        <v>226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230</v>
      </c>
      <c r="C864">
        <v>0</v>
      </c>
      <c r="D864" t="s">
        <v>48</v>
      </c>
      <c r="E864">
        <v>345</v>
      </c>
      <c r="F864" t="s">
        <v>303</v>
      </c>
      <c r="G864">
        <v>0</v>
      </c>
      <c r="H864" t="s">
        <v>303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227</v>
      </c>
      <c r="O864" t="s">
        <v>226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230</v>
      </c>
      <c r="C870">
        <v>0</v>
      </c>
      <c r="D870" t="s">
        <v>48</v>
      </c>
      <c r="E870">
        <v>345</v>
      </c>
      <c r="F870" t="s">
        <v>303</v>
      </c>
      <c r="G870">
        <v>0</v>
      </c>
      <c r="H870" t="s">
        <v>303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227</v>
      </c>
      <c r="O870" t="s">
        <v>226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230</v>
      </c>
      <c r="C872">
        <v>0</v>
      </c>
      <c r="D872" t="s">
        <v>48</v>
      </c>
      <c r="E872">
        <v>345</v>
      </c>
      <c r="F872" t="s">
        <v>303</v>
      </c>
      <c r="G872">
        <v>0</v>
      </c>
      <c r="H872" t="s">
        <v>303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227</v>
      </c>
      <c r="O872" t="s">
        <v>226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230</v>
      </c>
      <c r="C875">
        <v>0</v>
      </c>
      <c r="D875" t="s">
        <v>48</v>
      </c>
      <c r="E875">
        <v>345</v>
      </c>
      <c r="F875" t="s">
        <v>303</v>
      </c>
      <c r="G875">
        <v>0</v>
      </c>
      <c r="H875" t="s">
        <v>303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227</v>
      </c>
      <c r="O875" t="s">
        <v>226</v>
      </c>
    </row>
    <row r="876" spans="1:15" x14ac:dyDescent="0.25">
      <c r="A876">
        <v>10</v>
      </c>
      <c r="B876" t="s">
        <v>230</v>
      </c>
      <c r="C876">
        <v>0</v>
      </c>
      <c r="D876" t="s">
        <v>48</v>
      </c>
      <c r="E876">
        <v>323</v>
      </c>
      <c r="F876" t="s">
        <v>303</v>
      </c>
      <c r="G876">
        <v>0</v>
      </c>
      <c r="H876" t="s">
        <v>303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227</v>
      </c>
      <c r="O876" t="s">
        <v>226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230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227</v>
      </c>
      <c r="O878" t="s">
        <v>226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230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227</v>
      </c>
      <c r="O887" t="s">
        <v>226</v>
      </c>
    </row>
    <row r="888" spans="1:15" x14ac:dyDescent="0.25">
      <c r="A888">
        <v>10</v>
      </c>
      <c r="B888" t="s">
        <v>230</v>
      </c>
      <c r="C888">
        <v>0</v>
      </c>
      <c r="D888" t="s">
        <v>48</v>
      </c>
      <c r="E888">
        <v>318</v>
      </c>
      <c r="F888" t="s">
        <v>303</v>
      </c>
      <c r="G888">
        <v>0</v>
      </c>
      <c r="H888" t="s">
        <v>303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227</v>
      </c>
      <c r="O888" t="s">
        <v>226</v>
      </c>
    </row>
    <row r="889" spans="1:15" x14ac:dyDescent="0.25">
      <c r="A889">
        <v>10</v>
      </c>
      <c r="B889" t="s">
        <v>229</v>
      </c>
      <c r="C889">
        <v>0</v>
      </c>
      <c r="D889" t="s">
        <v>48</v>
      </c>
      <c r="E889">
        <v>244</v>
      </c>
      <c r="F889" t="s">
        <v>303</v>
      </c>
      <c r="G889">
        <v>0</v>
      </c>
      <c r="H889" t="s">
        <v>303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227</v>
      </c>
      <c r="O889" t="s">
        <v>226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229</v>
      </c>
      <c r="C895">
        <v>0</v>
      </c>
      <c r="D895" t="s">
        <v>48</v>
      </c>
      <c r="E895">
        <v>244</v>
      </c>
      <c r="F895" t="s">
        <v>303</v>
      </c>
      <c r="G895">
        <v>0</v>
      </c>
      <c r="H895" t="s">
        <v>303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227</v>
      </c>
      <c r="O895" t="s">
        <v>226</v>
      </c>
    </row>
    <row r="896" spans="1:15" x14ac:dyDescent="0.25">
      <c r="A896">
        <v>10</v>
      </c>
      <c r="B896" t="s">
        <v>229</v>
      </c>
      <c r="C896">
        <v>0</v>
      </c>
      <c r="D896" t="s">
        <v>48</v>
      </c>
      <c r="E896">
        <v>244</v>
      </c>
      <c r="F896" t="s">
        <v>303</v>
      </c>
      <c r="G896">
        <v>0</v>
      </c>
      <c r="H896" t="s">
        <v>303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227</v>
      </c>
      <c r="O896" t="s">
        <v>226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229</v>
      </c>
      <c r="C900">
        <v>0</v>
      </c>
      <c r="D900" t="s">
        <v>48</v>
      </c>
      <c r="E900">
        <v>244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227</v>
      </c>
      <c r="O900" t="s">
        <v>226</v>
      </c>
    </row>
    <row r="901" spans="1:15" x14ac:dyDescent="0.25">
      <c r="A901">
        <v>10</v>
      </c>
      <c r="B901" t="s">
        <v>229</v>
      </c>
      <c r="C901">
        <v>0</v>
      </c>
      <c r="D901" t="s">
        <v>48</v>
      </c>
      <c r="E901">
        <v>243</v>
      </c>
      <c r="F901" t="s">
        <v>303</v>
      </c>
      <c r="G901">
        <v>0</v>
      </c>
      <c r="H901" t="s">
        <v>303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227</v>
      </c>
      <c r="O901" t="s">
        <v>226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229</v>
      </c>
      <c r="C905">
        <v>0</v>
      </c>
      <c r="D905" t="s">
        <v>48</v>
      </c>
      <c r="E905">
        <v>243</v>
      </c>
      <c r="F905" t="s">
        <v>303</v>
      </c>
      <c r="G905">
        <v>0</v>
      </c>
      <c r="H905" t="s">
        <v>303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227</v>
      </c>
      <c r="O905" t="s">
        <v>226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229</v>
      </c>
      <c r="C907">
        <v>0</v>
      </c>
      <c r="D907" t="s">
        <v>48</v>
      </c>
      <c r="E907">
        <v>216</v>
      </c>
      <c r="F907" t="s">
        <v>303</v>
      </c>
      <c r="G907">
        <v>0</v>
      </c>
      <c r="H907" t="s">
        <v>303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227</v>
      </c>
      <c r="O907" t="s">
        <v>226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229</v>
      </c>
      <c r="C910">
        <v>0</v>
      </c>
      <c r="D910" t="s">
        <v>48</v>
      </c>
      <c r="E910">
        <v>216</v>
      </c>
      <c r="F910" t="s">
        <v>303</v>
      </c>
      <c r="G910">
        <v>0</v>
      </c>
      <c r="H910" t="s">
        <v>303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227</v>
      </c>
      <c r="O910" t="s">
        <v>226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229</v>
      </c>
      <c r="C913">
        <v>0</v>
      </c>
      <c r="D913" t="s">
        <v>48</v>
      </c>
      <c r="E913">
        <v>211</v>
      </c>
      <c r="F913" t="s">
        <v>303</v>
      </c>
      <c r="G913">
        <v>0</v>
      </c>
      <c r="H913" t="s">
        <v>303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227</v>
      </c>
      <c r="O913" t="s">
        <v>226</v>
      </c>
    </row>
    <row r="914" spans="1:15" x14ac:dyDescent="0.25">
      <c r="A914">
        <v>10</v>
      </c>
      <c r="B914" t="s">
        <v>229</v>
      </c>
      <c r="C914">
        <v>0</v>
      </c>
      <c r="D914" t="s">
        <v>48</v>
      </c>
      <c r="E914">
        <v>211</v>
      </c>
      <c r="F914" t="s">
        <v>303</v>
      </c>
      <c r="G914">
        <v>0</v>
      </c>
      <c r="H914" t="s">
        <v>303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227</v>
      </c>
      <c r="O914" t="s">
        <v>226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229</v>
      </c>
      <c r="C921">
        <v>0</v>
      </c>
      <c r="D921" t="s">
        <v>48</v>
      </c>
      <c r="E921">
        <v>211</v>
      </c>
      <c r="F921" t="s">
        <v>303</v>
      </c>
      <c r="G921">
        <v>0</v>
      </c>
      <c r="H921" t="s">
        <v>303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227</v>
      </c>
      <c r="O921" t="s">
        <v>226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229</v>
      </c>
      <c r="C923">
        <v>0</v>
      </c>
      <c r="D923" t="s">
        <v>48</v>
      </c>
      <c r="E923">
        <v>211</v>
      </c>
      <c r="F923" t="s">
        <v>303</v>
      </c>
      <c r="G923">
        <v>0</v>
      </c>
      <c r="H923" t="s">
        <v>303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227</v>
      </c>
      <c r="O923" t="s">
        <v>226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229</v>
      </c>
      <c r="C925">
        <v>0</v>
      </c>
      <c r="D925" t="s">
        <v>48</v>
      </c>
      <c r="E925">
        <v>211</v>
      </c>
      <c r="F925" t="s">
        <v>303</v>
      </c>
      <c r="G925">
        <v>0</v>
      </c>
      <c r="H925" t="s">
        <v>303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227</v>
      </c>
      <c r="O925" t="s">
        <v>226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229</v>
      </c>
      <c r="C929">
        <v>0</v>
      </c>
      <c r="D929" t="s">
        <v>48</v>
      </c>
      <c r="E929">
        <v>211</v>
      </c>
      <c r="F929" t="s">
        <v>303</v>
      </c>
      <c r="G929">
        <v>0</v>
      </c>
      <c r="H929" t="s">
        <v>303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227</v>
      </c>
      <c r="O929" t="s">
        <v>226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229</v>
      </c>
      <c r="C931">
        <v>0</v>
      </c>
      <c r="D931" t="s">
        <v>48</v>
      </c>
      <c r="E931">
        <v>211</v>
      </c>
      <c r="F931" t="s">
        <v>303</v>
      </c>
      <c r="G931">
        <v>0</v>
      </c>
      <c r="H931" t="s">
        <v>303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227</v>
      </c>
      <c r="O931" t="s">
        <v>226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229</v>
      </c>
      <c r="C934">
        <v>0</v>
      </c>
      <c r="D934" t="s">
        <v>48</v>
      </c>
      <c r="E934">
        <v>211</v>
      </c>
      <c r="F934" t="s">
        <v>303</v>
      </c>
      <c r="G934">
        <v>0</v>
      </c>
      <c r="H934" t="s">
        <v>303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227</v>
      </c>
      <c r="O934" t="s">
        <v>226</v>
      </c>
    </row>
    <row r="935" spans="1:15" x14ac:dyDescent="0.25">
      <c r="A935">
        <v>10</v>
      </c>
      <c r="B935" t="s">
        <v>229</v>
      </c>
      <c r="C935">
        <v>0</v>
      </c>
      <c r="D935" t="s">
        <v>48</v>
      </c>
      <c r="E935">
        <v>211</v>
      </c>
      <c r="F935" t="s">
        <v>303</v>
      </c>
      <c r="G935">
        <v>0</v>
      </c>
      <c r="H935" t="s">
        <v>303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227</v>
      </c>
      <c r="O935" t="s">
        <v>226</v>
      </c>
    </row>
    <row r="936" spans="1:15" x14ac:dyDescent="0.25">
      <c r="A936">
        <v>10</v>
      </c>
      <c r="B936" t="s">
        <v>229</v>
      </c>
      <c r="C936">
        <v>0</v>
      </c>
      <c r="D936" t="s">
        <v>48</v>
      </c>
      <c r="E936">
        <v>211</v>
      </c>
      <c r="F936" t="s">
        <v>303</v>
      </c>
      <c r="G936">
        <v>0</v>
      </c>
      <c r="H936" t="s">
        <v>303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227</v>
      </c>
      <c r="O936" t="s">
        <v>226</v>
      </c>
    </row>
    <row r="937" spans="1:15" x14ac:dyDescent="0.25">
      <c r="A937">
        <v>10</v>
      </c>
      <c r="B937" t="s">
        <v>229</v>
      </c>
      <c r="C937">
        <v>0</v>
      </c>
      <c r="D937" t="s">
        <v>48</v>
      </c>
      <c r="E937">
        <v>211</v>
      </c>
      <c r="F937" t="s">
        <v>303</v>
      </c>
      <c r="G937">
        <v>0</v>
      </c>
      <c r="H937" t="s">
        <v>303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227</v>
      </c>
      <c r="O937" t="s">
        <v>226</v>
      </c>
    </row>
    <row r="938" spans="1:15" x14ac:dyDescent="0.25">
      <c r="A938">
        <v>10</v>
      </c>
      <c r="B938" t="s">
        <v>229</v>
      </c>
      <c r="C938">
        <v>0</v>
      </c>
      <c r="D938" t="s">
        <v>48</v>
      </c>
      <c r="E938">
        <v>211</v>
      </c>
      <c r="F938" t="s">
        <v>303</v>
      </c>
      <c r="G938">
        <v>0</v>
      </c>
      <c r="H938" t="s">
        <v>303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227</v>
      </c>
      <c r="O938" t="s">
        <v>226</v>
      </c>
    </row>
    <row r="939" spans="1:15" x14ac:dyDescent="0.25">
      <c r="A939">
        <v>10</v>
      </c>
      <c r="B939" t="s">
        <v>229</v>
      </c>
      <c r="C939">
        <v>0</v>
      </c>
      <c r="D939" t="s">
        <v>48</v>
      </c>
      <c r="E939">
        <v>211</v>
      </c>
      <c r="F939" t="s">
        <v>303</v>
      </c>
      <c r="G939">
        <v>0</v>
      </c>
      <c r="H939" t="s">
        <v>303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227</v>
      </c>
      <c r="O939" t="s">
        <v>226</v>
      </c>
    </row>
    <row r="940" spans="1:15" x14ac:dyDescent="0.25">
      <c r="A940">
        <v>10</v>
      </c>
      <c r="B940" t="s">
        <v>229</v>
      </c>
      <c r="C940">
        <v>0</v>
      </c>
      <c r="D940" t="s">
        <v>48</v>
      </c>
      <c r="E940">
        <v>211</v>
      </c>
      <c r="F940" t="s">
        <v>303</v>
      </c>
      <c r="G940">
        <v>0</v>
      </c>
      <c r="H940" t="s">
        <v>303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227</v>
      </c>
      <c r="O940" t="s">
        <v>226</v>
      </c>
    </row>
    <row r="941" spans="1:15" x14ac:dyDescent="0.25">
      <c r="A941">
        <v>10</v>
      </c>
      <c r="B941" t="s">
        <v>229</v>
      </c>
      <c r="C941">
        <v>0</v>
      </c>
      <c r="D941" t="s">
        <v>48</v>
      </c>
      <c r="E941">
        <v>211</v>
      </c>
      <c r="F941" t="s">
        <v>303</v>
      </c>
      <c r="G941">
        <v>0</v>
      </c>
      <c r="H941" t="s">
        <v>303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227</v>
      </c>
      <c r="O941" t="s">
        <v>226</v>
      </c>
    </row>
    <row r="942" spans="1:15" x14ac:dyDescent="0.25">
      <c r="A942">
        <v>10</v>
      </c>
      <c r="B942" t="s">
        <v>224</v>
      </c>
      <c r="C942">
        <v>0</v>
      </c>
      <c r="D942" t="s">
        <v>48</v>
      </c>
      <c r="E942">
        <v>142</v>
      </c>
      <c r="F942" t="s">
        <v>303</v>
      </c>
      <c r="G942">
        <v>0</v>
      </c>
      <c r="H942" t="s">
        <v>303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227</v>
      </c>
      <c r="O942" t="s">
        <v>226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224</v>
      </c>
      <c r="C944">
        <v>0</v>
      </c>
      <c r="D944" t="s">
        <v>48</v>
      </c>
      <c r="E944">
        <v>142</v>
      </c>
      <c r="F944" t="s">
        <v>303</v>
      </c>
      <c r="G944">
        <v>0</v>
      </c>
      <c r="H944" t="s">
        <v>303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227</v>
      </c>
      <c r="O944" t="s">
        <v>226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224</v>
      </c>
      <c r="C946">
        <v>0</v>
      </c>
      <c r="D946" t="s">
        <v>48</v>
      </c>
      <c r="E946">
        <v>142</v>
      </c>
      <c r="F946" t="s">
        <v>303</v>
      </c>
      <c r="G946">
        <v>0</v>
      </c>
      <c r="H946" t="s">
        <v>303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227</v>
      </c>
      <c r="O946" t="s">
        <v>226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228</v>
      </c>
      <c r="C956">
        <v>0</v>
      </c>
      <c r="D956" t="s">
        <v>48</v>
      </c>
      <c r="E956">
        <v>110</v>
      </c>
      <c r="F956" t="s">
        <v>303</v>
      </c>
      <c r="G956">
        <v>0</v>
      </c>
      <c r="H956" t="s">
        <v>303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227</v>
      </c>
      <c r="O956" t="s">
        <v>226</v>
      </c>
    </row>
    <row r="957" spans="1:15" x14ac:dyDescent="0.25">
      <c r="A957">
        <v>10</v>
      </c>
      <c r="B957" t="s">
        <v>228</v>
      </c>
      <c r="C957">
        <v>0</v>
      </c>
      <c r="D957" t="s">
        <v>48</v>
      </c>
      <c r="E957">
        <v>110</v>
      </c>
      <c r="F957" t="s">
        <v>303</v>
      </c>
      <c r="G957">
        <v>0</v>
      </c>
      <c r="H957" t="s">
        <v>303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227</v>
      </c>
      <c r="O957" t="s">
        <v>226</v>
      </c>
    </row>
    <row r="958" spans="1:15" x14ac:dyDescent="0.25">
      <c r="A958">
        <v>10</v>
      </c>
      <c r="B958" t="s">
        <v>228</v>
      </c>
      <c r="C958">
        <v>0</v>
      </c>
      <c r="D958" t="s">
        <v>48</v>
      </c>
      <c r="E958">
        <v>110</v>
      </c>
      <c r="F958" t="s">
        <v>303</v>
      </c>
      <c r="G958">
        <v>0</v>
      </c>
      <c r="H958" t="s">
        <v>303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227</v>
      </c>
      <c r="O958" t="s">
        <v>226</v>
      </c>
    </row>
    <row r="959" spans="1:15" x14ac:dyDescent="0.25">
      <c r="A959">
        <v>10</v>
      </c>
      <c r="B959" t="s">
        <v>228</v>
      </c>
      <c r="C959">
        <v>0</v>
      </c>
      <c r="D959" t="s">
        <v>48</v>
      </c>
      <c r="E959">
        <v>110</v>
      </c>
      <c r="F959" t="s">
        <v>303</v>
      </c>
      <c r="G959">
        <v>0</v>
      </c>
      <c r="H959" t="s">
        <v>303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227</v>
      </c>
      <c r="O959" t="s">
        <v>226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228</v>
      </c>
      <c r="C962">
        <v>0</v>
      </c>
      <c r="D962" t="s">
        <v>48</v>
      </c>
      <c r="E962">
        <v>110</v>
      </c>
      <c r="F962" t="s">
        <v>303</v>
      </c>
      <c r="G962">
        <v>0</v>
      </c>
      <c r="H962" t="s">
        <v>303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227</v>
      </c>
      <c r="O962" t="s">
        <v>226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228</v>
      </c>
      <c r="C964">
        <v>0</v>
      </c>
      <c r="D964" t="s">
        <v>48</v>
      </c>
      <c r="E964">
        <v>110</v>
      </c>
      <c r="F964" t="s">
        <v>303</v>
      </c>
      <c r="G964">
        <v>0</v>
      </c>
      <c r="H964" t="s">
        <v>303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227</v>
      </c>
      <c r="O964" t="s">
        <v>226</v>
      </c>
    </row>
    <row r="965" spans="1:15" x14ac:dyDescent="0.25">
      <c r="A965">
        <v>10</v>
      </c>
      <c r="B965" t="s">
        <v>228</v>
      </c>
      <c r="C965">
        <v>0</v>
      </c>
      <c r="D965" t="s">
        <v>48</v>
      </c>
      <c r="E965">
        <v>110</v>
      </c>
      <c r="F965" t="s">
        <v>303</v>
      </c>
      <c r="G965">
        <v>0</v>
      </c>
      <c r="H965" t="s">
        <v>303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227</v>
      </c>
      <c r="O965" t="s">
        <v>226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228</v>
      </c>
      <c r="C967">
        <v>0</v>
      </c>
      <c r="D967" t="s">
        <v>48</v>
      </c>
      <c r="E967">
        <v>110</v>
      </c>
      <c r="F967" t="s">
        <v>303</v>
      </c>
      <c r="G967">
        <v>0</v>
      </c>
      <c r="H967" t="s">
        <v>303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227</v>
      </c>
      <c r="O967" t="s">
        <v>226</v>
      </c>
    </row>
    <row r="968" spans="1:15" x14ac:dyDescent="0.25">
      <c r="A968">
        <v>10</v>
      </c>
      <c r="B968" t="s">
        <v>228</v>
      </c>
      <c r="C968">
        <v>0</v>
      </c>
      <c r="D968" t="s">
        <v>48</v>
      </c>
      <c r="E968">
        <v>110</v>
      </c>
      <c r="F968" t="s">
        <v>303</v>
      </c>
      <c r="G968">
        <v>0</v>
      </c>
      <c r="H968" t="s">
        <v>303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227</v>
      </c>
      <c r="O968" t="s">
        <v>226</v>
      </c>
    </row>
    <row r="969" spans="1:15" x14ac:dyDescent="0.25">
      <c r="A969">
        <v>10</v>
      </c>
      <c r="B969" t="s">
        <v>228</v>
      </c>
      <c r="C969">
        <v>0</v>
      </c>
      <c r="D969" t="s">
        <v>48</v>
      </c>
      <c r="E969">
        <v>110</v>
      </c>
      <c r="F969" t="s">
        <v>303</v>
      </c>
      <c r="G969">
        <v>0</v>
      </c>
      <c r="H969" t="s">
        <v>303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227</v>
      </c>
      <c r="O969" t="s">
        <v>226</v>
      </c>
    </row>
    <row r="970" spans="1:15" x14ac:dyDescent="0.25">
      <c r="A970">
        <v>10</v>
      </c>
      <c r="B970" t="s">
        <v>228</v>
      </c>
      <c r="C970">
        <v>0</v>
      </c>
      <c r="D970" t="s">
        <v>48</v>
      </c>
      <c r="E970">
        <v>110</v>
      </c>
      <c r="F970" t="s">
        <v>303</v>
      </c>
      <c r="G970">
        <v>0</v>
      </c>
      <c r="H970" t="s">
        <v>303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227</v>
      </c>
      <c r="O970" t="s">
        <v>226</v>
      </c>
    </row>
    <row r="971" spans="1:15" x14ac:dyDescent="0.25">
      <c r="A971">
        <v>10</v>
      </c>
      <c r="B971" t="s">
        <v>224</v>
      </c>
      <c r="C971">
        <v>0</v>
      </c>
      <c r="D971" t="s">
        <v>48</v>
      </c>
      <c r="E971">
        <v>109</v>
      </c>
      <c r="F971" t="s">
        <v>303</v>
      </c>
      <c r="G971">
        <v>0</v>
      </c>
      <c r="H971" t="s">
        <v>303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227</v>
      </c>
      <c r="O971" t="s">
        <v>226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224</v>
      </c>
      <c r="C973">
        <v>0</v>
      </c>
      <c r="D973" t="s">
        <v>48</v>
      </c>
      <c r="E973">
        <v>108</v>
      </c>
      <c r="F973" t="s">
        <v>303</v>
      </c>
      <c r="G973">
        <v>0</v>
      </c>
      <c r="H973" t="s">
        <v>303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227</v>
      </c>
      <c r="O973" t="s">
        <v>226</v>
      </c>
    </row>
    <row r="974" spans="1:15" x14ac:dyDescent="0.25">
      <c r="A974">
        <v>10</v>
      </c>
      <c r="B974" t="s">
        <v>224</v>
      </c>
      <c r="C974">
        <v>0</v>
      </c>
      <c r="D974" t="s">
        <v>48</v>
      </c>
      <c r="E974">
        <v>108</v>
      </c>
      <c r="F974" t="s">
        <v>303</v>
      </c>
      <c r="G974">
        <v>0</v>
      </c>
      <c r="H974" t="s">
        <v>303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227</v>
      </c>
      <c r="O974" t="s">
        <v>226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224</v>
      </c>
      <c r="C976">
        <v>0</v>
      </c>
      <c r="D976" t="s">
        <v>48</v>
      </c>
      <c r="E976">
        <v>108</v>
      </c>
      <c r="F976" t="s">
        <v>303</v>
      </c>
      <c r="G976">
        <v>0</v>
      </c>
      <c r="H976" t="s">
        <v>303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227</v>
      </c>
      <c r="O976" t="s">
        <v>226</v>
      </c>
    </row>
    <row r="977" spans="1:15" x14ac:dyDescent="0.25">
      <c r="A977">
        <v>10</v>
      </c>
      <c r="B977" t="s">
        <v>224</v>
      </c>
      <c r="C977">
        <v>0</v>
      </c>
      <c r="D977" t="s">
        <v>48</v>
      </c>
      <c r="E977">
        <v>108</v>
      </c>
      <c r="F977" t="s">
        <v>303</v>
      </c>
      <c r="G977">
        <v>0</v>
      </c>
      <c r="H977" t="s">
        <v>303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227</v>
      </c>
      <c r="O977" t="s">
        <v>226</v>
      </c>
    </row>
    <row r="978" spans="1:15" x14ac:dyDescent="0.25">
      <c r="A978">
        <v>10</v>
      </c>
      <c r="B978" t="s">
        <v>224</v>
      </c>
      <c r="C978">
        <v>0</v>
      </c>
      <c r="D978" t="s">
        <v>48</v>
      </c>
      <c r="E978">
        <v>108</v>
      </c>
      <c r="F978" t="s">
        <v>303</v>
      </c>
      <c r="G978">
        <v>0</v>
      </c>
      <c r="H978" t="s">
        <v>303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227</v>
      </c>
      <c r="O978" t="s">
        <v>226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224</v>
      </c>
      <c r="C980">
        <v>0</v>
      </c>
      <c r="D980" t="s">
        <v>48</v>
      </c>
      <c r="E980">
        <v>108</v>
      </c>
      <c r="F980" t="s">
        <v>303</v>
      </c>
      <c r="G980">
        <v>0</v>
      </c>
      <c r="H980" t="s">
        <v>303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227</v>
      </c>
      <c r="O980" t="s">
        <v>226</v>
      </c>
    </row>
    <row r="981" spans="1:15" x14ac:dyDescent="0.25">
      <c r="A981">
        <v>10</v>
      </c>
      <c r="B981" t="s">
        <v>224</v>
      </c>
      <c r="C981">
        <v>0</v>
      </c>
      <c r="D981" t="s">
        <v>48</v>
      </c>
      <c r="E981">
        <v>108</v>
      </c>
      <c r="F981" t="s">
        <v>303</v>
      </c>
      <c r="G981">
        <v>0</v>
      </c>
      <c r="H981" t="s">
        <v>303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227</v>
      </c>
      <c r="O981" t="s">
        <v>226</v>
      </c>
    </row>
    <row r="982" spans="1:15" x14ac:dyDescent="0.25">
      <c r="A982">
        <v>10</v>
      </c>
      <c r="B982" t="s">
        <v>224</v>
      </c>
      <c r="C982">
        <v>0</v>
      </c>
      <c r="D982" t="s">
        <v>48</v>
      </c>
      <c r="E982">
        <v>106</v>
      </c>
      <c r="F982" t="s">
        <v>303</v>
      </c>
      <c r="G982">
        <v>0</v>
      </c>
      <c r="H982" t="s">
        <v>303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227</v>
      </c>
      <c r="O982" t="s">
        <v>226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224</v>
      </c>
      <c r="C986">
        <v>0</v>
      </c>
      <c r="D986" t="s">
        <v>48</v>
      </c>
      <c r="E986">
        <v>106</v>
      </c>
      <c r="F986" t="s">
        <v>303</v>
      </c>
      <c r="G986">
        <v>0</v>
      </c>
      <c r="H986" t="s">
        <v>303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227</v>
      </c>
      <c r="O986" t="s">
        <v>226</v>
      </c>
    </row>
    <row r="987" spans="1:15" x14ac:dyDescent="0.25">
      <c r="A987">
        <v>10</v>
      </c>
      <c r="B987" t="s">
        <v>224</v>
      </c>
      <c r="C987">
        <v>0</v>
      </c>
      <c r="D987" t="s">
        <v>48</v>
      </c>
      <c r="E987">
        <v>106</v>
      </c>
      <c r="F987" t="s">
        <v>303</v>
      </c>
      <c r="G987">
        <v>0</v>
      </c>
      <c r="H987" t="s">
        <v>303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227</v>
      </c>
      <c r="O987" t="s">
        <v>226</v>
      </c>
    </row>
    <row r="988" spans="1:15" x14ac:dyDescent="0.25">
      <c r="A988">
        <v>10</v>
      </c>
      <c r="B988" t="s">
        <v>224</v>
      </c>
      <c r="C988">
        <v>0</v>
      </c>
      <c r="D988" t="s">
        <v>48</v>
      </c>
      <c r="E988">
        <v>106</v>
      </c>
      <c r="F988" t="s">
        <v>303</v>
      </c>
      <c r="G988">
        <v>0</v>
      </c>
      <c r="H988" t="s">
        <v>303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227</v>
      </c>
      <c r="O988" t="s">
        <v>226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D9F0-9DB2-449A-8504-8C5F6CB8E6F6}">
  <sheetPr>
    <tabColor rgb="FFCC66FF"/>
  </sheetPr>
  <dimension ref="A1:P240"/>
  <sheetViews>
    <sheetView topLeftCell="A3" workbookViewId="0">
      <selection activeCell="B32" sqref="B32"/>
    </sheetView>
  </sheetViews>
  <sheetFormatPr defaultRowHeight="15" x14ac:dyDescent="0.25"/>
  <cols>
    <col min="1" max="1" width="11.85546875" bestFit="1" customWidth="1"/>
    <col min="2" max="2" width="18.42578125" bestFit="1" customWidth="1"/>
    <col min="3" max="3" width="14.42578125" bestFit="1" customWidth="1"/>
    <col min="4" max="4" width="23.42578125" bestFit="1" customWidth="1"/>
    <col min="8" max="8" width="17.5703125" bestFit="1" customWidth="1"/>
    <col min="9" max="10" width="23" bestFit="1" customWidth="1"/>
    <col min="12" max="12" width="11.28515625" bestFit="1" customWidth="1"/>
    <col min="13" max="13" width="12.42578125" bestFit="1" customWidth="1"/>
    <col min="15" max="15" width="13.140625" bestFit="1" customWidth="1"/>
    <col min="16" max="16" width="12.42578125" bestFit="1" customWidth="1"/>
    <col min="17" max="17" width="14" bestFit="1" customWidth="1"/>
    <col min="18" max="19" width="11.28515625" bestFit="1" customWidth="1"/>
  </cols>
  <sheetData>
    <row r="1" spans="1:16" ht="15.75" thickBot="1" x14ac:dyDescent="0.3">
      <c r="A1" s="4" t="s">
        <v>295</v>
      </c>
      <c r="H1" s="4" t="s">
        <v>286</v>
      </c>
      <c r="L1" s="89" t="s">
        <v>296</v>
      </c>
      <c r="M1" s="90"/>
      <c r="N1" s="90"/>
      <c r="O1" s="90"/>
      <c r="P1" s="91"/>
    </row>
    <row r="2" spans="1:16" ht="15.75" thickBot="1" x14ac:dyDescent="0.3">
      <c r="A2" s="12" t="s">
        <v>60</v>
      </c>
      <c r="B2" s="12" t="s">
        <v>5</v>
      </c>
      <c r="C2" t="s">
        <v>297</v>
      </c>
      <c r="H2" s="12" t="s">
        <v>59</v>
      </c>
      <c r="I2" t="s">
        <v>297</v>
      </c>
      <c r="L2" s="103" t="s">
        <v>2</v>
      </c>
      <c r="M2" s="106" t="s">
        <v>298</v>
      </c>
      <c r="O2" s="103" t="s">
        <v>299</v>
      </c>
      <c r="P2" s="106" t="s">
        <v>298</v>
      </c>
    </row>
    <row r="3" spans="1:16" ht="15.75" thickBot="1" x14ac:dyDescent="0.3">
      <c r="A3" t="s">
        <v>48</v>
      </c>
      <c r="B3" t="s">
        <v>21</v>
      </c>
      <c r="C3">
        <v>86</v>
      </c>
      <c r="H3" t="s">
        <v>94</v>
      </c>
      <c r="I3">
        <v>675</v>
      </c>
      <c r="L3" s="104" t="s">
        <v>68</v>
      </c>
      <c r="M3" s="104">
        <v>5971</v>
      </c>
      <c r="O3" s="110" t="s">
        <v>269</v>
      </c>
      <c r="P3" s="104">
        <v>10922</v>
      </c>
    </row>
    <row r="4" spans="1:16" x14ac:dyDescent="0.25">
      <c r="B4" t="s">
        <v>15</v>
      </c>
      <c r="C4">
        <v>485</v>
      </c>
      <c r="H4" t="s">
        <v>22</v>
      </c>
      <c r="I4">
        <v>22</v>
      </c>
      <c r="L4" s="109" t="s">
        <v>13</v>
      </c>
      <c r="M4" s="109">
        <v>4365</v>
      </c>
      <c r="O4" s="111" t="s">
        <v>300</v>
      </c>
      <c r="P4" s="109">
        <v>10759</v>
      </c>
    </row>
    <row r="5" spans="1:16" ht="15.75" thickBot="1" x14ac:dyDescent="0.3">
      <c r="A5" t="s">
        <v>301</v>
      </c>
      <c r="C5">
        <v>571</v>
      </c>
      <c r="H5" t="s">
        <v>36</v>
      </c>
      <c r="I5">
        <v>320</v>
      </c>
      <c r="L5" s="109" t="s">
        <v>293</v>
      </c>
      <c r="M5" s="109">
        <v>0</v>
      </c>
      <c r="O5" s="112" t="s">
        <v>302</v>
      </c>
      <c r="P5" s="109">
        <v>163</v>
      </c>
    </row>
    <row r="6" spans="1:16" ht="15.75" thickBot="1" x14ac:dyDescent="0.3">
      <c r="A6" t="s">
        <v>95</v>
      </c>
      <c r="B6" t="s">
        <v>21</v>
      </c>
      <c r="C6">
        <v>505</v>
      </c>
      <c r="H6" t="s">
        <v>14</v>
      </c>
      <c r="I6">
        <v>391</v>
      </c>
      <c r="L6" s="109" t="s">
        <v>25</v>
      </c>
      <c r="M6" s="109">
        <v>212</v>
      </c>
      <c r="O6" s="110" t="s">
        <v>54</v>
      </c>
      <c r="P6" s="109">
        <v>9</v>
      </c>
    </row>
    <row r="7" spans="1:16" x14ac:dyDescent="0.25">
      <c r="B7" t="s">
        <v>15</v>
      </c>
      <c r="C7">
        <v>170</v>
      </c>
      <c r="H7" t="s">
        <v>303</v>
      </c>
      <c r="I7">
        <v>396</v>
      </c>
      <c r="L7" s="109" t="s">
        <v>17</v>
      </c>
      <c r="M7" s="109">
        <v>183</v>
      </c>
      <c r="O7" s="111" t="s">
        <v>300</v>
      </c>
      <c r="P7" s="109">
        <v>7</v>
      </c>
    </row>
    <row r="8" spans="1:16" ht="15.75" thickBot="1" x14ac:dyDescent="0.3">
      <c r="A8" t="s">
        <v>304</v>
      </c>
      <c r="C8">
        <v>675</v>
      </c>
      <c r="H8" t="s">
        <v>174</v>
      </c>
      <c r="I8">
        <v>152</v>
      </c>
      <c r="L8" s="109" t="s">
        <v>303</v>
      </c>
      <c r="M8" s="109">
        <v>147</v>
      </c>
      <c r="O8" s="112" t="s">
        <v>302</v>
      </c>
      <c r="P8" s="109">
        <v>2</v>
      </c>
    </row>
    <row r="9" spans="1:16" ht="15.75" thickBot="1" x14ac:dyDescent="0.3">
      <c r="A9" t="s">
        <v>12</v>
      </c>
      <c r="B9" t="s">
        <v>21</v>
      </c>
      <c r="C9">
        <v>151</v>
      </c>
      <c r="H9" t="s">
        <v>144</v>
      </c>
      <c r="I9">
        <v>40</v>
      </c>
      <c r="L9" s="105" t="s">
        <v>305</v>
      </c>
      <c r="M9" s="109">
        <v>53</v>
      </c>
      <c r="O9" s="110" t="s">
        <v>294</v>
      </c>
      <c r="P9" s="105">
        <v>10931</v>
      </c>
    </row>
    <row r="10" spans="1:16" ht="15.75" thickBot="1" x14ac:dyDescent="0.3">
      <c r="B10" t="s">
        <v>15</v>
      </c>
      <c r="C10">
        <v>464</v>
      </c>
      <c r="H10" t="s">
        <v>35</v>
      </c>
      <c r="I10">
        <v>3</v>
      </c>
      <c r="L10" s="106" t="s">
        <v>294</v>
      </c>
      <c r="M10" s="105">
        <v>10931</v>
      </c>
      <c r="P10" s="85"/>
    </row>
    <row r="11" spans="1:16" x14ac:dyDescent="0.25">
      <c r="A11" t="s">
        <v>306</v>
      </c>
      <c r="C11">
        <v>615</v>
      </c>
      <c r="H11" t="s">
        <v>226</v>
      </c>
      <c r="I11">
        <v>15</v>
      </c>
      <c r="L11" s="86"/>
      <c r="P11" s="85"/>
    </row>
    <row r="12" spans="1:16" x14ac:dyDescent="0.25">
      <c r="A12" t="s">
        <v>24</v>
      </c>
      <c r="B12" t="s">
        <v>21</v>
      </c>
      <c r="C12">
        <v>2</v>
      </c>
      <c r="H12" t="s">
        <v>294</v>
      </c>
      <c r="I12">
        <v>2014</v>
      </c>
      <c r="L12" s="86"/>
      <c r="P12" s="85"/>
    </row>
    <row r="13" spans="1:16" x14ac:dyDescent="0.25">
      <c r="B13" t="s">
        <v>15</v>
      </c>
      <c r="C13">
        <v>38</v>
      </c>
      <c r="L13" s="86"/>
      <c r="P13" s="85"/>
    </row>
    <row r="14" spans="1:16" ht="15.75" thickBot="1" x14ac:dyDescent="0.3">
      <c r="A14" t="s">
        <v>307</v>
      </c>
      <c r="C14">
        <v>40</v>
      </c>
      <c r="L14" s="86"/>
      <c r="P14" s="85"/>
    </row>
    <row r="15" spans="1:16" ht="15.75" thickBot="1" x14ac:dyDescent="0.3">
      <c r="A15" t="s">
        <v>241</v>
      </c>
      <c r="B15" t="s">
        <v>21</v>
      </c>
      <c r="C15">
        <v>29</v>
      </c>
      <c r="L15" s="103" t="s">
        <v>299</v>
      </c>
      <c r="M15" s="106" t="s">
        <v>298</v>
      </c>
      <c r="P15" s="85"/>
    </row>
    <row r="16" spans="1:16" x14ac:dyDescent="0.25">
      <c r="B16" t="s">
        <v>15</v>
      </c>
      <c r="C16">
        <v>84</v>
      </c>
      <c r="H16" s="4" t="s">
        <v>308</v>
      </c>
      <c r="L16" s="113" t="s">
        <v>178</v>
      </c>
      <c r="M16" s="104">
        <v>509</v>
      </c>
      <c r="P16" s="85"/>
    </row>
    <row r="17" spans="1:16" x14ac:dyDescent="0.25">
      <c r="A17" t="s">
        <v>309</v>
      </c>
      <c r="C17">
        <v>113</v>
      </c>
      <c r="H17" s="12" t="s">
        <v>60</v>
      </c>
      <c r="I17" s="12" t="s">
        <v>61</v>
      </c>
      <c r="J17" t="s">
        <v>297</v>
      </c>
      <c r="L17" s="114" t="s">
        <v>310</v>
      </c>
      <c r="M17" s="109">
        <v>212</v>
      </c>
      <c r="P17" s="85"/>
    </row>
    <row r="18" spans="1:16" x14ac:dyDescent="0.25">
      <c r="A18" t="s">
        <v>294</v>
      </c>
      <c r="C18">
        <v>2014</v>
      </c>
      <c r="H18" t="s">
        <v>48</v>
      </c>
      <c r="I18">
        <v>103</v>
      </c>
      <c r="J18">
        <v>2</v>
      </c>
      <c r="L18" s="114" t="s">
        <v>113</v>
      </c>
      <c r="M18" s="109">
        <v>2223</v>
      </c>
      <c r="P18" s="85"/>
    </row>
    <row r="19" spans="1:16" x14ac:dyDescent="0.25">
      <c r="I19">
        <v>106</v>
      </c>
      <c r="J19">
        <v>14</v>
      </c>
      <c r="L19" s="114" t="s">
        <v>311</v>
      </c>
      <c r="M19" s="109">
        <v>4082</v>
      </c>
      <c r="P19" s="85"/>
    </row>
    <row r="20" spans="1:16" x14ac:dyDescent="0.25">
      <c r="I20">
        <v>107</v>
      </c>
      <c r="J20">
        <v>25</v>
      </c>
      <c r="L20" s="114" t="s">
        <v>312</v>
      </c>
      <c r="M20" s="109">
        <v>414</v>
      </c>
      <c r="P20" s="85"/>
    </row>
    <row r="21" spans="1:16" x14ac:dyDescent="0.25">
      <c r="I21">
        <v>108</v>
      </c>
      <c r="J21">
        <v>51</v>
      </c>
      <c r="L21" s="114" t="s">
        <v>313</v>
      </c>
      <c r="M21" s="109">
        <v>934</v>
      </c>
      <c r="P21" s="85"/>
    </row>
    <row r="22" spans="1:16" x14ac:dyDescent="0.25">
      <c r="I22">
        <v>109</v>
      </c>
      <c r="J22">
        <v>5</v>
      </c>
      <c r="L22" s="114" t="s">
        <v>314</v>
      </c>
      <c r="M22" s="109">
        <v>2504</v>
      </c>
      <c r="P22" s="85"/>
    </row>
    <row r="23" spans="1:16" ht="15.75" thickBot="1" x14ac:dyDescent="0.3">
      <c r="I23">
        <v>110</v>
      </c>
      <c r="J23">
        <v>27</v>
      </c>
      <c r="L23" s="115" t="s">
        <v>305</v>
      </c>
      <c r="M23" s="109">
        <v>53</v>
      </c>
      <c r="N23" s="87"/>
      <c r="O23" s="87"/>
      <c r="P23" s="88"/>
    </row>
    <row r="24" spans="1:16" ht="15.75" thickBot="1" x14ac:dyDescent="0.3">
      <c r="I24">
        <v>142</v>
      </c>
      <c r="J24">
        <v>3</v>
      </c>
      <c r="L24" s="110" t="s">
        <v>294</v>
      </c>
      <c r="M24" s="105">
        <v>10931</v>
      </c>
    </row>
    <row r="25" spans="1:16" x14ac:dyDescent="0.25">
      <c r="I25">
        <v>211</v>
      </c>
      <c r="J25">
        <v>33</v>
      </c>
    </row>
    <row r="26" spans="1:16" ht="15.75" thickBot="1" x14ac:dyDescent="0.3">
      <c r="I26">
        <v>214</v>
      </c>
      <c r="J26">
        <v>4</v>
      </c>
    </row>
    <row r="27" spans="1:16" x14ac:dyDescent="0.25">
      <c r="A27" s="96" t="s">
        <v>24</v>
      </c>
      <c r="B27" s="97"/>
      <c r="C27" s="98"/>
      <c r="I27">
        <v>215</v>
      </c>
      <c r="J27">
        <v>7</v>
      </c>
    </row>
    <row r="28" spans="1:16" x14ac:dyDescent="0.25">
      <c r="A28" s="92" t="s">
        <v>315</v>
      </c>
      <c r="B28" s="84"/>
      <c r="C28" s="93"/>
      <c r="I28">
        <v>216</v>
      </c>
      <c r="J28">
        <v>6</v>
      </c>
    </row>
    <row r="29" spans="1:16" ht="15.75" thickBot="1" x14ac:dyDescent="0.3">
      <c r="A29" s="86"/>
      <c r="C29" s="85"/>
      <c r="I29">
        <v>243</v>
      </c>
      <c r="J29">
        <v>11</v>
      </c>
    </row>
    <row r="30" spans="1:16" ht="15.75" thickBot="1" x14ac:dyDescent="0.3">
      <c r="A30" s="103" t="s">
        <v>5</v>
      </c>
      <c r="B30" s="107" t="s">
        <v>316</v>
      </c>
      <c r="C30" s="108" t="s">
        <v>317</v>
      </c>
      <c r="I30">
        <v>244</v>
      </c>
      <c r="J30">
        <v>5</v>
      </c>
    </row>
    <row r="31" spans="1:16" x14ac:dyDescent="0.25">
      <c r="A31" s="104" t="s">
        <v>21</v>
      </c>
      <c r="B31" s="99">
        <v>2</v>
      </c>
      <c r="C31" s="100">
        <v>8</v>
      </c>
      <c r="I31">
        <v>318</v>
      </c>
      <c r="J31">
        <v>6</v>
      </c>
    </row>
    <row r="32" spans="1:16" ht="15.75" thickBot="1" x14ac:dyDescent="0.3">
      <c r="A32" s="105" t="s">
        <v>15</v>
      </c>
      <c r="B32" s="101">
        <v>34</v>
      </c>
      <c r="C32" s="94">
        <v>138</v>
      </c>
      <c r="I32">
        <v>320</v>
      </c>
      <c r="J32">
        <v>12</v>
      </c>
    </row>
    <row r="33" spans="1:10" ht="15.75" thickBot="1" x14ac:dyDescent="0.3">
      <c r="A33" s="106" t="s">
        <v>294</v>
      </c>
      <c r="B33" s="102">
        <v>36</v>
      </c>
      <c r="C33" s="95">
        <v>146</v>
      </c>
      <c r="I33">
        <v>321</v>
      </c>
      <c r="J33">
        <v>17</v>
      </c>
    </row>
    <row r="34" spans="1:10" x14ac:dyDescent="0.25">
      <c r="I34">
        <v>322</v>
      </c>
      <c r="J34">
        <v>33</v>
      </c>
    </row>
    <row r="35" spans="1:10" x14ac:dyDescent="0.25">
      <c r="I35">
        <v>323</v>
      </c>
      <c r="J35">
        <v>15</v>
      </c>
    </row>
    <row r="36" spans="1:10" x14ac:dyDescent="0.25">
      <c r="I36">
        <v>325</v>
      </c>
      <c r="J36">
        <v>76</v>
      </c>
    </row>
    <row r="37" spans="1:10" x14ac:dyDescent="0.25">
      <c r="I37">
        <v>345</v>
      </c>
      <c r="J37">
        <v>28</v>
      </c>
    </row>
    <row r="38" spans="1:10" x14ac:dyDescent="0.25">
      <c r="I38">
        <v>346</v>
      </c>
      <c r="J38">
        <v>40</v>
      </c>
    </row>
    <row r="39" spans="1:10" x14ac:dyDescent="0.25">
      <c r="I39">
        <v>427</v>
      </c>
      <c r="J39">
        <v>28</v>
      </c>
    </row>
    <row r="40" spans="1:10" x14ac:dyDescent="0.25">
      <c r="I40">
        <v>429</v>
      </c>
      <c r="J40">
        <v>11</v>
      </c>
    </row>
    <row r="41" spans="1:10" x14ac:dyDescent="0.25">
      <c r="I41">
        <v>430</v>
      </c>
      <c r="J41">
        <v>5</v>
      </c>
    </row>
    <row r="42" spans="1:10" x14ac:dyDescent="0.25">
      <c r="I42">
        <v>431</v>
      </c>
      <c r="J42">
        <v>3</v>
      </c>
    </row>
    <row r="43" spans="1:10" x14ac:dyDescent="0.25">
      <c r="I43">
        <v>432</v>
      </c>
      <c r="J43">
        <v>27</v>
      </c>
    </row>
    <row r="44" spans="1:10" x14ac:dyDescent="0.25">
      <c r="I44">
        <v>534</v>
      </c>
      <c r="J44">
        <v>1</v>
      </c>
    </row>
    <row r="45" spans="1:10" x14ac:dyDescent="0.25">
      <c r="I45">
        <v>535</v>
      </c>
      <c r="J45">
        <v>10</v>
      </c>
    </row>
    <row r="46" spans="1:10" x14ac:dyDescent="0.25">
      <c r="I46">
        <v>750</v>
      </c>
      <c r="J46">
        <v>4</v>
      </c>
    </row>
    <row r="47" spans="1:10" x14ac:dyDescent="0.25">
      <c r="I47">
        <v>751</v>
      </c>
      <c r="J47">
        <v>3</v>
      </c>
    </row>
    <row r="48" spans="1:10" x14ac:dyDescent="0.25">
      <c r="I48">
        <v>853</v>
      </c>
      <c r="J48">
        <v>1</v>
      </c>
    </row>
    <row r="49" spans="8:10" x14ac:dyDescent="0.25">
      <c r="I49">
        <v>761</v>
      </c>
      <c r="J49">
        <v>1</v>
      </c>
    </row>
    <row r="50" spans="8:10" x14ac:dyDescent="0.25">
      <c r="I50">
        <v>736</v>
      </c>
      <c r="J50">
        <v>1</v>
      </c>
    </row>
    <row r="51" spans="8:10" x14ac:dyDescent="0.25">
      <c r="I51">
        <v>433</v>
      </c>
      <c r="J51">
        <v>7</v>
      </c>
    </row>
    <row r="52" spans="8:10" x14ac:dyDescent="0.25">
      <c r="I52">
        <v>428</v>
      </c>
      <c r="J52">
        <v>21</v>
      </c>
    </row>
    <row r="53" spans="8:10" x14ac:dyDescent="0.25">
      <c r="I53">
        <v>319</v>
      </c>
      <c r="J53">
        <v>2</v>
      </c>
    </row>
    <row r="54" spans="8:10" x14ac:dyDescent="0.25">
      <c r="I54">
        <v>140</v>
      </c>
      <c r="J54">
        <v>4</v>
      </c>
    </row>
    <row r="55" spans="8:10" x14ac:dyDescent="0.25">
      <c r="I55">
        <v>101</v>
      </c>
      <c r="J55">
        <v>10</v>
      </c>
    </row>
    <row r="56" spans="8:10" x14ac:dyDescent="0.25">
      <c r="I56">
        <v>102</v>
      </c>
      <c r="J56">
        <v>1</v>
      </c>
    </row>
    <row r="57" spans="8:10" x14ac:dyDescent="0.25">
      <c r="I57">
        <v>317</v>
      </c>
      <c r="J57">
        <v>6</v>
      </c>
    </row>
    <row r="58" spans="8:10" x14ac:dyDescent="0.25">
      <c r="I58">
        <v>447</v>
      </c>
      <c r="J58">
        <v>2</v>
      </c>
    </row>
    <row r="59" spans="8:10" x14ac:dyDescent="0.25">
      <c r="I59">
        <v>213</v>
      </c>
      <c r="J59">
        <v>3</v>
      </c>
    </row>
    <row r="60" spans="8:10" x14ac:dyDescent="0.25">
      <c r="H60" t="s">
        <v>301</v>
      </c>
      <c r="J60">
        <v>571</v>
      </c>
    </row>
    <row r="61" spans="8:10" x14ac:dyDescent="0.25">
      <c r="H61" t="s">
        <v>95</v>
      </c>
      <c r="I61" t="s">
        <v>107</v>
      </c>
      <c r="J61">
        <v>248</v>
      </c>
    </row>
    <row r="62" spans="8:10" x14ac:dyDescent="0.25">
      <c r="I62" t="s">
        <v>96</v>
      </c>
      <c r="J62">
        <v>261</v>
      </c>
    </row>
    <row r="63" spans="8:10" x14ac:dyDescent="0.25">
      <c r="I63" t="s">
        <v>116</v>
      </c>
      <c r="J63">
        <v>166</v>
      </c>
    </row>
    <row r="64" spans="8:10" x14ac:dyDescent="0.25">
      <c r="H64" t="s">
        <v>304</v>
      </c>
      <c r="J64">
        <v>675</v>
      </c>
    </row>
    <row r="65" spans="8:10" x14ac:dyDescent="0.25">
      <c r="H65" t="s">
        <v>12</v>
      </c>
      <c r="I65" t="s">
        <v>70</v>
      </c>
      <c r="J65">
        <v>3</v>
      </c>
    </row>
    <row r="66" spans="8:10" x14ac:dyDescent="0.25">
      <c r="I66" t="s">
        <v>66</v>
      </c>
      <c r="J66">
        <v>2</v>
      </c>
    </row>
    <row r="67" spans="8:10" x14ac:dyDescent="0.25">
      <c r="I67" t="s">
        <v>71</v>
      </c>
      <c r="J67">
        <v>1</v>
      </c>
    </row>
    <row r="68" spans="8:10" x14ac:dyDescent="0.25">
      <c r="I68" t="s">
        <v>72</v>
      </c>
      <c r="J68">
        <v>1</v>
      </c>
    </row>
    <row r="69" spans="8:10" x14ac:dyDescent="0.25">
      <c r="I69" t="s">
        <v>73</v>
      </c>
      <c r="J69">
        <v>1</v>
      </c>
    </row>
    <row r="70" spans="8:10" x14ac:dyDescent="0.25">
      <c r="I70" t="s">
        <v>76</v>
      </c>
      <c r="J70">
        <v>1</v>
      </c>
    </row>
    <row r="71" spans="8:10" x14ac:dyDescent="0.25">
      <c r="I71" t="s">
        <v>77</v>
      </c>
      <c r="J71">
        <v>3</v>
      </c>
    </row>
    <row r="72" spans="8:10" x14ac:dyDescent="0.25">
      <c r="I72" t="s">
        <v>74</v>
      </c>
      <c r="J72">
        <v>1</v>
      </c>
    </row>
    <row r="73" spans="8:10" x14ac:dyDescent="0.25">
      <c r="I73" t="s">
        <v>79</v>
      </c>
      <c r="J73">
        <v>4</v>
      </c>
    </row>
    <row r="74" spans="8:10" x14ac:dyDescent="0.25">
      <c r="I74" t="s">
        <v>78</v>
      </c>
      <c r="J74">
        <v>1</v>
      </c>
    </row>
    <row r="75" spans="8:10" x14ac:dyDescent="0.25">
      <c r="I75" t="s">
        <v>80</v>
      </c>
      <c r="J75">
        <v>2</v>
      </c>
    </row>
    <row r="76" spans="8:10" x14ac:dyDescent="0.25">
      <c r="I76" t="s">
        <v>81</v>
      </c>
      <c r="J76">
        <v>1</v>
      </c>
    </row>
    <row r="77" spans="8:10" x14ac:dyDescent="0.25">
      <c r="I77" t="s">
        <v>82</v>
      </c>
      <c r="J77">
        <v>9</v>
      </c>
    </row>
    <row r="78" spans="8:10" x14ac:dyDescent="0.25">
      <c r="I78" t="s">
        <v>83</v>
      </c>
      <c r="J78">
        <v>1</v>
      </c>
    </row>
    <row r="79" spans="8:10" x14ac:dyDescent="0.25">
      <c r="I79" t="s">
        <v>84</v>
      </c>
      <c r="J79">
        <v>2</v>
      </c>
    </row>
    <row r="80" spans="8:10" x14ac:dyDescent="0.25">
      <c r="I80" t="s">
        <v>85</v>
      </c>
      <c r="J80">
        <v>1</v>
      </c>
    </row>
    <row r="81" spans="9:10" x14ac:dyDescent="0.25">
      <c r="I81" t="s">
        <v>86</v>
      </c>
      <c r="J81">
        <v>1</v>
      </c>
    </row>
    <row r="82" spans="9:10" x14ac:dyDescent="0.25">
      <c r="I82" t="s">
        <v>87</v>
      </c>
      <c r="J82">
        <v>2</v>
      </c>
    </row>
    <row r="83" spans="9:10" x14ac:dyDescent="0.25">
      <c r="I83" t="s">
        <v>88</v>
      </c>
      <c r="J83">
        <v>2</v>
      </c>
    </row>
    <row r="84" spans="9:10" x14ac:dyDescent="0.25">
      <c r="I84" t="s">
        <v>89</v>
      </c>
      <c r="J84">
        <v>1</v>
      </c>
    </row>
    <row r="85" spans="9:10" x14ac:dyDescent="0.25">
      <c r="I85" t="s">
        <v>91</v>
      </c>
      <c r="J85">
        <v>2</v>
      </c>
    </row>
    <row r="86" spans="9:10" x14ac:dyDescent="0.25">
      <c r="I86" t="s">
        <v>92</v>
      </c>
      <c r="J86">
        <v>1</v>
      </c>
    </row>
    <row r="87" spans="9:10" x14ac:dyDescent="0.25">
      <c r="I87" t="s">
        <v>90</v>
      </c>
      <c r="J87">
        <v>3</v>
      </c>
    </row>
    <row r="88" spans="9:10" x14ac:dyDescent="0.25">
      <c r="I88" t="s">
        <v>93</v>
      </c>
      <c r="J88">
        <v>9</v>
      </c>
    </row>
    <row r="89" spans="9:10" x14ac:dyDescent="0.25">
      <c r="I89" t="s">
        <v>97</v>
      </c>
      <c r="J89">
        <v>29</v>
      </c>
    </row>
    <row r="90" spans="9:10" x14ac:dyDescent="0.25">
      <c r="I90" t="s">
        <v>101</v>
      </c>
      <c r="J90">
        <v>1</v>
      </c>
    </row>
    <row r="91" spans="9:10" x14ac:dyDescent="0.25">
      <c r="I91" t="s">
        <v>99</v>
      </c>
      <c r="J91">
        <v>7</v>
      </c>
    </row>
    <row r="92" spans="9:10" x14ac:dyDescent="0.25">
      <c r="I92" t="s">
        <v>100</v>
      </c>
      <c r="J92">
        <v>3</v>
      </c>
    </row>
    <row r="93" spans="9:10" x14ac:dyDescent="0.25">
      <c r="I93" t="s">
        <v>106</v>
      </c>
      <c r="J93">
        <v>24</v>
      </c>
    </row>
    <row r="94" spans="9:10" x14ac:dyDescent="0.25">
      <c r="I94" t="s">
        <v>103</v>
      </c>
      <c r="J94">
        <v>21</v>
      </c>
    </row>
    <row r="95" spans="9:10" x14ac:dyDescent="0.25">
      <c r="I95" t="s">
        <v>104</v>
      </c>
      <c r="J95">
        <v>1</v>
      </c>
    </row>
    <row r="96" spans="9:10" x14ac:dyDescent="0.25">
      <c r="I96" t="s">
        <v>102</v>
      </c>
      <c r="J96">
        <v>2</v>
      </c>
    </row>
    <row r="97" spans="9:10" x14ac:dyDescent="0.25">
      <c r="I97" t="s">
        <v>105</v>
      </c>
      <c r="J97">
        <v>2</v>
      </c>
    </row>
    <row r="98" spans="9:10" x14ac:dyDescent="0.25">
      <c r="I98" t="s">
        <v>112</v>
      </c>
      <c r="J98">
        <v>2</v>
      </c>
    </row>
    <row r="99" spans="9:10" x14ac:dyDescent="0.25">
      <c r="I99" t="s">
        <v>115</v>
      </c>
      <c r="J99">
        <v>1</v>
      </c>
    </row>
    <row r="100" spans="9:10" x14ac:dyDescent="0.25">
      <c r="I100" t="s">
        <v>114</v>
      </c>
      <c r="J100">
        <v>4</v>
      </c>
    </row>
    <row r="101" spans="9:10" x14ac:dyDescent="0.25">
      <c r="I101" t="s">
        <v>108</v>
      </c>
      <c r="J101">
        <v>5</v>
      </c>
    </row>
    <row r="102" spans="9:10" x14ac:dyDescent="0.25">
      <c r="I102" t="s">
        <v>111</v>
      </c>
      <c r="J102">
        <v>1</v>
      </c>
    </row>
    <row r="103" spans="9:10" x14ac:dyDescent="0.25">
      <c r="I103" t="s">
        <v>109</v>
      </c>
      <c r="J103">
        <v>33</v>
      </c>
    </row>
    <row r="104" spans="9:10" x14ac:dyDescent="0.25">
      <c r="I104" t="s">
        <v>110</v>
      </c>
      <c r="J104">
        <v>2</v>
      </c>
    </row>
    <row r="105" spans="9:10" x14ac:dyDescent="0.25">
      <c r="I105" t="s">
        <v>117</v>
      </c>
      <c r="J105">
        <v>1</v>
      </c>
    </row>
    <row r="106" spans="9:10" x14ac:dyDescent="0.25">
      <c r="I106" t="s">
        <v>121</v>
      </c>
      <c r="J106">
        <v>2</v>
      </c>
    </row>
    <row r="107" spans="9:10" x14ac:dyDescent="0.25">
      <c r="I107" t="s">
        <v>122</v>
      </c>
      <c r="J107">
        <v>2</v>
      </c>
    </row>
    <row r="108" spans="9:10" x14ac:dyDescent="0.25">
      <c r="I108" t="s">
        <v>119</v>
      </c>
      <c r="J108">
        <v>7</v>
      </c>
    </row>
    <row r="109" spans="9:10" x14ac:dyDescent="0.25">
      <c r="I109" t="s">
        <v>118</v>
      </c>
      <c r="J109">
        <v>2</v>
      </c>
    </row>
    <row r="110" spans="9:10" x14ac:dyDescent="0.25">
      <c r="I110" t="s">
        <v>120</v>
      </c>
      <c r="J110">
        <v>1</v>
      </c>
    </row>
    <row r="111" spans="9:10" x14ac:dyDescent="0.25">
      <c r="I111" t="s">
        <v>124</v>
      </c>
      <c r="J111">
        <v>12</v>
      </c>
    </row>
    <row r="112" spans="9:10" x14ac:dyDescent="0.25">
      <c r="I112" t="s">
        <v>123</v>
      </c>
      <c r="J112">
        <v>13</v>
      </c>
    </row>
    <row r="113" spans="9:10" x14ac:dyDescent="0.25">
      <c r="I113" t="s">
        <v>125</v>
      </c>
      <c r="J113">
        <v>2</v>
      </c>
    </row>
    <row r="114" spans="9:10" x14ac:dyDescent="0.25">
      <c r="I114" t="s">
        <v>128</v>
      </c>
      <c r="J114">
        <v>12</v>
      </c>
    </row>
    <row r="115" spans="9:10" x14ac:dyDescent="0.25">
      <c r="I115" t="s">
        <v>127</v>
      </c>
      <c r="J115">
        <v>5</v>
      </c>
    </row>
    <row r="116" spans="9:10" x14ac:dyDescent="0.25">
      <c r="I116" t="s">
        <v>126</v>
      </c>
      <c r="J116">
        <v>67</v>
      </c>
    </row>
    <row r="117" spans="9:10" x14ac:dyDescent="0.25">
      <c r="I117" t="s">
        <v>130</v>
      </c>
      <c r="J117">
        <v>1</v>
      </c>
    </row>
    <row r="118" spans="9:10" x14ac:dyDescent="0.25">
      <c r="I118" t="s">
        <v>135</v>
      </c>
      <c r="J118">
        <v>1</v>
      </c>
    </row>
    <row r="119" spans="9:10" x14ac:dyDescent="0.25">
      <c r="I119" t="s">
        <v>136</v>
      </c>
      <c r="J119">
        <v>3</v>
      </c>
    </row>
    <row r="120" spans="9:10" x14ac:dyDescent="0.25">
      <c r="I120" t="s">
        <v>131</v>
      </c>
      <c r="J120">
        <v>1</v>
      </c>
    </row>
    <row r="121" spans="9:10" x14ac:dyDescent="0.25">
      <c r="I121" t="s">
        <v>133</v>
      </c>
      <c r="J121">
        <v>24</v>
      </c>
    </row>
    <row r="122" spans="9:10" x14ac:dyDescent="0.25">
      <c r="I122" t="s">
        <v>132</v>
      </c>
      <c r="J122">
        <v>13</v>
      </c>
    </row>
    <row r="123" spans="9:10" x14ac:dyDescent="0.25">
      <c r="I123" t="s">
        <v>137</v>
      </c>
      <c r="J123">
        <v>1</v>
      </c>
    </row>
    <row r="124" spans="9:10" x14ac:dyDescent="0.25">
      <c r="I124" t="s">
        <v>139</v>
      </c>
      <c r="J124">
        <v>22</v>
      </c>
    </row>
    <row r="125" spans="9:10" x14ac:dyDescent="0.25">
      <c r="I125" t="s">
        <v>140</v>
      </c>
      <c r="J125">
        <v>3</v>
      </c>
    </row>
    <row r="126" spans="9:10" x14ac:dyDescent="0.25">
      <c r="I126" t="s">
        <v>141</v>
      </c>
      <c r="J126">
        <v>11</v>
      </c>
    </row>
    <row r="127" spans="9:10" x14ac:dyDescent="0.25">
      <c r="I127" t="s">
        <v>142</v>
      </c>
      <c r="J127">
        <v>4</v>
      </c>
    </row>
    <row r="128" spans="9:10" x14ac:dyDescent="0.25">
      <c r="I128" t="s">
        <v>143</v>
      </c>
      <c r="J128">
        <v>3</v>
      </c>
    </row>
    <row r="129" spans="9:10" x14ac:dyDescent="0.25">
      <c r="I129" t="s">
        <v>146</v>
      </c>
      <c r="J129">
        <v>5</v>
      </c>
    </row>
    <row r="130" spans="9:10" x14ac:dyDescent="0.25">
      <c r="I130" t="s">
        <v>147</v>
      </c>
      <c r="J130">
        <v>1</v>
      </c>
    </row>
    <row r="131" spans="9:10" x14ac:dyDescent="0.25">
      <c r="I131" t="s">
        <v>148</v>
      </c>
      <c r="J131">
        <v>1</v>
      </c>
    </row>
    <row r="132" spans="9:10" x14ac:dyDescent="0.25">
      <c r="I132" t="s">
        <v>149</v>
      </c>
      <c r="J132">
        <v>2</v>
      </c>
    </row>
    <row r="133" spans="9:10" x14ac:dyDescent="0.25">
      <c r="I133" t="s">
        <v>150</v>
      </c>
      <c r="J133">
        <v>1</v>
      </c>
    </row>
    <row r="134" spans="9:10" x14ac:dyDescent="0.25">
      <c r="I134" t="s">
        <v>151</v>
      </c>
      <c r="J134">
        <v>5</v>
      </c>
    </row>
    <row r="135" spans="9:10" x14ac:dyDescent="0.25">
      <c r="I135" t="s">
        <v>152</v>
      </c>
      <c r="J135">
        <v>14</v>
      </c>
    </row>
    <row r="136" spans="9:10" x14ac:dyDescent="0.25">
      <c r="I136" t="s">
        <v>153</v>
      </c>
      <c r="J136">
        <v>3</v>
      </c>
    </row>
    <row r="137" spans="9:10" x14ac:dyDescent="0.25">
      <c r="I137" t="s">
        <v>154</v>
      </c>
      <c r="J137">
        <v>1</v>
      </c>
    </row>
    <row r="138" spans="9:10" x14ac:dyDescent="0.25">
      <c r="I138" t="s">
        <v>155</v>
      </c>
      <c r="J138">
        <v>1</v>
      </c>
    </row>
    <row r="139" spans="9:10" x14ac:dyDescent="0.25">
      <c r="I139" t="s">
        <v>156</v>
      </c>
      <c r="J139">
        <v>1</v>
      </c>
    </row>
    <row r="140" spans="9:10" x14ac:dyDescent="0.25">
      <c r="I140" t="s">
        <v>157</v>
      </c>
      <c r="J140">
        <v>2</v>
      </c>
    </row>
    <row r="141" spans="9:10" x14ac:dyDescent="0.25">
      <c r="I141" t="s">
        <v>158</v>
      </c>
      <c r="J141">
        <v>8</v>
      </c>
    </row>
    <row r="142" spans="9:10" x14ac:dyDescent="0.25">
      <c r="I142" t="s">
        <v>159</v>
      </c>
      <c r="J142">
        <v>2</v>
      </c>
    </row>
    <row r="143" spans="9:10" x14ac:dyDescent="0.25">
      <c r="I143" t="s">
        <v>160</v>
      </c>
      <c r="J143">
        <v>6</v>
      </c>
    </row>
    <row r="144" spans="9:10" x14ac:dyDescent="0.25">
      <c r="I144" t="s">
        <v>161</v>
      </c>
      <c r="J144">
        <v>1</v>
      </c>
    </row>
    <row r="145" spans="9:10" x14ac:dyDescent="0.25">
      <c r="I145" t="s">
        <v>162</v>
      </c>
      <c r="J145">
        <v>2</v>
      </c>
    </row>
    <row r="146" spans="9:10" x14ac:dyDescent="0.25">
      <c r="I146" t="s">
        <v>163</v>
      </c>
      <c r="J146">
        <v>3</v>
      </c>
    </row>
    <row r="147" spans="9:10" x14ac:dyDescent="0.25">
      <c r="I147" t="s">
        <v>164</v>
      </c>
      <c r="J147">
        <v>8</v>
      </c>
    </row>
    <row r="148" spans="9:10" x14ac:dyDescent="0.25">
      <c r="I148" t="s">
        <v>165</v>
      </c>
      <c r="J148">
        <v>4</v>
      </c>
    </row>
    <row r="149" spans="9:10" x14ac:dyDescent="0.25">
      <c r="I149" t="s">
        <v>166</v>
      </c>
      <c r="J149">
        <v>1</v>
      </c>
    </row>
    <row r="150" spans="9:10" x14ac:dyDescent="0.25">
      <c r="I150" t="s">
        <v>167</v>
      </c>
      <c r="J150">
        <v>4</v>
      </c>
    </row>
    <row r="151" spans="9:10" x14ac:dyDescent="0.25">
      <c r="I151" t="s">
        <v>168</v>
      </c>
      <c r="J151">
        <v>4</v>
      </c>
    </row>
    <row r="152" spans="9:10" x14ac:dyDescent="0.25">
      <c r="I152" t="s">
        <v>169</v>
      </c>
      <c r="J152">
        <v>4</v>
      </c>
    </row>
    <row r="153" spans="9:10" x14ac:dyDescent="0.25">
      <c r="I153" t="s">
        <v>170</v>
      </c>
      <c r="J153">
        <v>7</v>
      </c>
    </row>
    <row r="154" spans="9:10" x14ac:dyDescent="0.25">
      <c r="I154" t="s">
        <v>171</v>
      </c>
      <c r="J154">
        <v>2</v>
      </c>
    </row>
    <row r="155" spans="9:10" x14ac:dyDescent="0.25">
      <c r="I155" t="s">
        <v>172</v>
      </c>
      <c r="J155">
        <v>1</v>
      </c>
    </row>
    <row r="156" spans="9:10" x14ac:dyDescent="0.25">
      <c r="I156" t="s">
        <v>175</v>
      </c>
      <c r="J156">
        <v>1</v>
      </c>
    </row>
    <row r="157" spans="9:10" x14ac:dyDescent="0.25">
      <c r="I157" t="s">
        <v>176</v>
      </c>
      <c r="J157">
        <v>1</v>
      </c>
    </row>
    <row r="158" spans="9:10" x14ac:dyDescent="0.25">
      <c r="I158" t="s">
        <v>177</v>
      </c>
      <c r="J158">
        <v>3</v>
      </c>
    </row>
    <row r="159" spans="9:10" x14ac:dyDescent="0.25">
      <c r="I159" t="s">
        <v>179</v>
      </c>
      <c r="J159">
        <v>1</v>
      </c>
    </row>
    <row r="160" spans="9:10" x14ac:dyDescent="0.25">
      <c r="I160" t="s">
        <v>180</v>
      </c>
      <c r="J160">
        <v>1</v>
      </c>
    </row>
    <row r="161" spans="9:10" x14ac:dyDescent="0.25">
      <c r="I161" t="s">
        <v>181</v>
      </c>
      <c r="J161">
        <v>7</v>
      </c>
    </row>
    <row r="162" spans="9:10" x14ac:dyDescent="0.25">
      <c r="I162" t="s">
        <v>182</v>
      </c>
      <c r="J162">
        <v>1</v>
      </c>
    </row>
    <row r="163" spans="9:10" x14ac:dyDescent="0.25">
      <c r="I163" t="s">
        <v>183</v>
      </c>
      <c r="J163">
        <v>2</v>
      </c>
    </row>
    <row r="164" spans="9:10" x14ac:dyDescent="0.25">
      <c r="I164" t="s">
        <v>184</v>
      </c>
      <c r="J164">
        <v>4</v>
      </c>
    </row>
    <row r="165" spans="9:10" x14ac:dyDescent="0.25">
      <c r="I165" t="s">
        <v>185</v>
      </c>
      <c r="J165">
        <v>3</v>
      </c>
    </row>
    <row r="166" spans="9:10" x14ac:dyDescent="0.25">
      <c r="I166" t="s">
        <v>186</v>
      </c>
      <c r="J166">
        <v>5</v>
      </c>
    </row>
    <row r="167" spans="9:10" x14ac:dyDescent="0.25">
      <c r="I167" t="s">
        <v>187</v>
      </c>
      <c r="J167">
        <v>2</v>
      </c>
    </row>
    <row r="168" spans="9:10" x14ac:dyDescent="0.25">
      <c r="I168" t="s">
        <v>188</v>
      </c>
      <c r="J168">
        <v>2</v>
      </c>
    </row>
    <row r="169" spans="9:10" x14ac:dyDescent="0.25">
      <c r="I169" t="s">
        <v>190</v>
      </c>
      <c r="J169">
        <v>10</v>
      </c>
    </row>
    <row r="170" spans="9:10" x14ac:dyDescent="0.25">
      <c r="I170" t="s">
        <v>191</v>
      </c>
      <c r="J170">
        <v>17</v>
      </c>
    </row>
    <row r="171" spans="9:10" x14ac:dyDescent="0.25">
      <c r="I171" t="s">
        <v>192</v>
      </c>
      <c r="J171">
        <v>1</v>
      </c>
    </row>
    <row r="172" spans="9:10" x14ac:dyDescent="0.25">
      <c r="I172" t="s">
        <v>193</v>
      </c>
      <c r="J172">
        <v>4</v>
      </c>
    </row>
    <row r="173" spans="9:10" x14ac:dyDescent="0.25">
      <c r="I173" t="s">
        <v>194</v>
      </c>
      <c r="J173">
        <v>4</v>
      </c>
    </row>
    <row r="174" spans="9:10" x14ac:dyDescent="0.25">
      <c r="I174" t="s">
        <v>195</v>
      </c>
      <c r="J174">
        <v>1</v>
      </c>
    </row>
    <row r="175" spans="9:10" x14ac:dyDescent="0.25">
      <c r="I175" t="s">
        <v>196</v>
      </c>
      <c r="J175">
        <v>1</v>
      </c>
    </row>
    <row r="176" spans="9:10" x14ac:dyDescent="0.25">
      <c r="I176" t="s">
        <v>197</v>
      </c>
      <c r="J176">
        <v>1</v>
      </c>
    </row>
    <row r="177" spans="8:10" x14ac:dyDescent="0.25">
      <c r="I177" t="s">
        <v>198</v>
      </c>
      <c r="J177">
        <v>1</v>
      </c>
    </row>
    <row r="178" spans="8:10" x14ac:dyDescent="0.25">
      <c r="I178" t="s">
        <v>199</v>
      </c>
      <c r="J178">
        <v>1</v>
      </c>
    </row>
    <row r="179" spans="8:10" x14ac:dyDescent="0.25">
      <c r="I179" t="s">
        <v>200</v>
      </c>
      <c r="J179">
        <v>8</v>
      </c>
    </row>
    <row r="180" spans="8:10" x14ac:dyDescent="0.25">
      <c r="I180" t="s">
        <v>201</v>
      </c>
      <c r="J180">
        <v>2</v>
      </c>
    </row>
    <row r="181" spans="8:10" x14ac:dyDescent="0.25">
      <c r="I181" t="s">
        <v>202</v>
      </c>
      <c r="J181">
        <v>9</v>
      </c>
    </row>
    <row r="182" spans="8:10" x14ac:dyDescent="0.25">
      <c r="I182" t="s">
        <v>203</v>
      </c>
      <c r="J182">
        <v>10</v>
      </c>
    </row>
    <row r="183" spans="8:10" x14ac:dyDescent="0.25">
      <c r="I183" t="s">
        <v>204</v>
      </c>
      <c r="J183">
        <v>2</v>
      </c>
    </row>
    <row r="184" spans="8:10" x14ac:dyDescent="0.25">
      <c r="I184" t="s">
        <v>205</v>
      </c>
      <c r="J184">
        <v>5</v>
      </c>
    </row>
    <row r="185" spans="8:10" x14ac:dyDescent="0.25">
      <c r="I185" t="s">
        <v>206</v>
      </c>
      <c r="J185">
        <v>1</v>
      </c>
    </row>
    <row r="186" spans="8:10" x14ac:dyDescent="0.25">
      <c r="I186" t="s">
        <v>207</v>
      </c>
      <c r="J186">
        <v>2</v>
      </c>
    </row>
    <row r="187" spans="8:10" x14ac:dyDescent="0.25">
      <c r="I187" t="s">
        <v>208</v>
      </c>
      <c r="J187">
        <v>1</v>
      </c>
    </row>
    <row r="188" spans="8:10" x14ac:dyDescent="0.25">
      <c r="I188" t="s">
        <v>209</v>
      </c>
      <c r="J188">
        <v>1</v>
      </c>
    </row>
    <row r="189" spans="8:10" x14ac:dyDescent="0.25">
      <c r="H189" t="s">
        <v>306</v>
      </c>
      <c r="J189">
        <v>615</v>
      </c>
    </row>
    <row r="190" spans="8:10" x14ac:dyDescent="0.25">
      <c r="H190" t="s">
        <v>24</v>
      </c>
      <c r="I190" t="s">
        <v>26</v>
      </c>
      <c r="J190">
        <v>31</v>
      </c>
    </row>
    <row r="191" spans="8:10" x14ac:dyDescent="0.25">
      <c r="I191" t="s">
        <v>210</v>
      </c>
      <c r="J191">
        <v>9</v>
      </c>
    </row>
    <row r="192" spans="8:10" x14ac:dyDescent="0.25">
      <c r="H192" t="s">
        <v>307</v>
      </c>
      <c r="J192">
        <v>40</v>
      </c>
    </row>
    <row r="193" spans="8:10" x14ac:dyDescent="0.25">
      <c r="H193" t="s">
        <v>241</v>
      </c>
      <c r="I193">
        <v>322</v>
      </c>
      <c r="J193">
        <v>1</v>
      </c>
    </row>
    <row r="194" spans="8:10" x14ac:dyDescent="0.25">
      <c r="I194">
        <v>325</v>
      </c>
      <c r="J194">
        <v>3</v>
      </c>
    </row>
    <row r="195" spans="8:10" x14ac:dyDescent="0.25">
      <c r="I195">
        <v>305</v>
      </c>
      <c r="J195">
        <v>1</v>
      </c>
    </row>
    <row r="196" spans="8:10" x14ac:dyDescent="0.25">
      <c r="I196">
        <v>314</v>
      </c>
      <c r="J196">
        <v>3</v>
      </c>
    </row>
    <row r="197" spans="8:10" x14ac:dyDescent="0.25">
      <c r="I197">
        <v>327</v>
      </c>
      <c r="J197">
        <v>11</v>
      </c>
    </row>
    <row r="198" spans="8:10" x14ac:dyDescent="0.25">
      <c r="I198">
        <v>335</v>
      </c>
      <c r="J198">
        <v>5</v>
      </c>
    </row>
    <row r="199" spans="8:10" x14ac:dyDescent="0.25">
      <c r="I199">
        <v>410</v>
      </c>
      <c r="J199">
        <v>6</v>
      </c>
    </row>
    <row r="200" spans="8:10" x14ac:dyDescent="0.25">
      <c r="I200">
        <v>411</v>
      </c>
      <c r="J200">
        <v>2</v>
      </c>
    </row>
    <row r="201" spans="8:10" x14ac:dyDescent="0.25">
      <c r="I201">
        <v>412</v>
      </c>
      <c r="J201">
        <v>1</v>
      </c>
    </row>
    <row r="202" spans="8:10" x14ac:dyDescent="0.25">
      <c r="I202">
        <v>417</v>
      </c>
      <c r="J202">
        <v>2</v>
      </c>
    </row>
    <row r="203" spans="8:10" x14ac:dyDescent="0.25">
      <c r="I203">
        <v>418</v>
      </c>
      <c r="J203">
        <v>8</v>
      </c>
    </row>
    <row r="204" spans="8:10" x14ac:dyDescent="0.25">
      <c r="I204">
        <v>505</v>
      </c>
      <c r="J204">
        <v>4</v>
      </c>
    </row>
    <row r="205" spans="8:10" x14ac:dyDescent="0.25">
      <c r="I205">
        <v>416</v>
      </c>
      <c r="J205">
        <v>3</v>
      </c>
    </row>
    <row r="206" spans="8:10" x14ac:dyDescent="0.25">
      <c r="I206">
        <v>519</v>
      </c>
      <c r="J206">
        <v>2</v>
      </c>
    </row>
    <row r="207" spans="8:10" x14ac:dyDescent="0.25">
      <c r="I207">
        <v>336</v>
      </c>
      <c r="J207">
        <v>1</v>
      </c>
    </row>
    <row r="208" spans="8:10" x14ac:dyDescent="0.25">
      <c r="I208">
        <v>337</v>
      </c>
      <c r="J208">
        <v>1</v>
      </c>
    </row>
    <row r="209" spans="9:10" x14ac:dyDescent="0.25">
      <c r="I209">
        <v>406</v>
      </c>
      <c r="J209">
        <v>1</v>
      </c>
    </row>
    <row r="210" spans="9:10" x14ac:dyDescent="0.25">
      <c r="I210">
        <v>504</v>
      </c>
      <c r="J210">
        <v>3</v>
      </c>
    </row>
    <row r="211" spans="9:10" x14ac:dyDescent="0.25">
      <c r="I211">
        <v>508</v>
      </c>
      <c r="J211">
        <v>3</v>
      </c>
    </row>
    <row r="212" spans="9:10" x14ac:dyDescent="0.25">
      <c r="I212">
        <v>509</v>
      </c>
      <c r="J212">
        <v>1</v>
      </c>
    </row>
    <row r="213" spans="9:10" x14ac:dyDescent="0.25">
      <c r="I213">
        <v>511</v>
      </c>
      <c r="J213">
        <v>4</v>
      </c>
    </row>
    <row r="214" spans="9:10" x14ac:dyDescent="0.25">
      <c r="I214">
        <v>512</v>
      </c>
      <c r="J214">
        <v>3</v>
      </c>
    </row>
    <row r="215" spans="9:10" x14ac:dyDescent="0.25">
      <c r="I215">
        <v>513</v>
      </c>
      <c r="J215">
        <v>1</v>
      </c>
    </row>
    <row r="216" spans="9:10" x14ac:dyDescent="0.25">
      <c r="I216">
        <v>515</v>
      </c>
      <c r="J216">
        <v>3</v>
      </c>
    </row>
    <row r="217" spans="9:10" x14ac:dyDescent="0.25">
      <c r="I217">
        <v>606</v>
      </c>
      <c r="J217">
        <v>1</v>
      </c>
    </row>
    <row r="218" spans="9:10" x14ac:dyDescent="0.25">
      <c r="I218">
        <v>609</v>
      </c>
      <c r="J218">
        <v>2</v>
      </c>
    </row>
    <row r="219" spans="9:10" x14ac:dyDescent="0.25">
      <c r="I219">
        <v>703</v>
      </c>
      <c r="J219">
        <v>3</v>
      </c>
    </row>
    <row r="220" spans="9:10" x14ac:dyDescent="0.25">
      <c r="I220">
        <v>704</v>
      </c>
      <c r="J220">
        <v>1</v>
      </c>
    </row>
    <row r="221" spans="9:10" x14ac:dyDescent="0.25">
      <c r="I221">
        <v>341</v>
      </c>
      <c r="J221">
        <v>1</v>
      </c>
    </row>
    <row r="222" spans="9:10" x14ac:dyDescent="0.25">
      <c r="I222">
        <v>342</v>
      </c>
      <c r="J222">
        <v>5</v>
      </c>
    </row>
    <row r="223" spans="9:10" x14ac:dyDescent="0.25">
      <c r="I223">
        <v>351</v>
      </c>
      <c r="J223">
        <v>5</v>
      </c>
    </row>
    <row r="224" spans="9:10" x14ac:dyDescent="0.25">
      <c r="I224">
        <v>404</v>
      </c>
      <c r="J224">
        <v>1</v>
      </c>
    </row>
    <row r="225" spans="8:10" x14ac:dyDescent="0.25">
      <c r="I225">
        <v>405</v>
      </c>
      <c r="J225">
        <v>1</v>
      </c>
    </row>
    <row r="226" spans="8:10" x14ac:dyDescent="0.25">
      <c r="I226">
        <v>413</v>
      </c>
      <c r="J226">
        <v>1</v>
      </c>
    </row>
    <row r="227" spans="8:10" x14ac:dyDescent="0.25">
      <c r="I227">
        <v>414</v>
      </c>
      <c r="J227">
        <v>1</v>
      </c>
    </row>
    <row r="228" spans="8:10" x14ac:dyDescent="0.25">
      <c r="I228">
        <v>502</v>
      </c>
      <c r="J228">
        <v>2</v>
      </c>
    </row>
    <row r="229" spans="8:10" x14ac:dyDescent="0.25">
      <c r="I229">
        <v>503</v>
      </c>
      <c r="J229">
        <v>3</v>
      </c>
    </row>
    <row r="230" spans="8:10" x14ac:dyDescent="0.25">
      <c r="I230">
        <v>507</v>
      </c>
      <c r="J230">
        <v>1</v>
      </c>
    </row>
    <row r="231" spans="8:10" x14ac:dyDescent="0.25">
      <c r="I231">
        <v>517</v>
      </c>
      <c r="J231">
        <v>3</v>
      </c>
    </row>
    <row r="232" spans="8:10" x14ac:dyDescent="0.25">
      <c r="I232">
        <v>518</v>
      </c>
      <c r="J232">
        <v>2</v>
      </c>
    </row>
    <row r="233" spans="8:10" x14ac:dyDescent="0.25">
      <c r="I233">
        <v>601</v>
      </c>
      <c r="J233">
        <v>2</v>
      </c>
    </row>
    <row r="234" spans="8:10" x14ac:dyDescent="0.25">
      <c r="I234">
        <v>603</v>
      </c>
      <c r="J234">
        <v>1</v>
      </c>
    </row>
    <row r="235" spans="8:10" x14ac:dyDescent="0.25">
      <c r="I235">
        <v>605</v>
      </c>
      <c r="J235">
        <v>1</v>
      </c>
    </row>
    <row r="236" spans="8:10" x14ac:dyDescent="0.25">
      <c r="I236">
        <v>701</v>
      </c>
      <c r="J236">
        <v>1</v>
      </c>
    </row>
    <row r="237" spans="8:10" x14ac:dyDescent="0.25">
      <c r="I237">
        <v>808</v>
      </c>
      <c r="J237">
        <v>1</v>
      </c>
    </row>
    <row r="238" spans="8:10" x14ac:dyDescent="0.25">
      <c r="I238">
        <v>812</v>
      </c>
      <c r="J238">
        <v>1</v>
      </c>
    </row>
    <row r="239" spans="8:10" x14ac:dyDescent="0.25">
      <c r="H239" t="s">
        <v>309</v>
      </c>
      <c r="J239">
        <v>113</v>
      </c>
    </row>
    <row r="240" spans="8:10" x14ac:dyDescent="0.25">
      <c r="H240" t="s">
        <v>294</v>
      </c>
      <c r="J240">
        <v>2014</v>
      </c>
    </row>
  </sheetData>
  <pageMargins left="0.7" right="0.7" top="0.75" bottom="0.75" header="0.3" footer="0.3"/>
  <pageSetup orientation="portrait" horizontalDpi="1200" verticalDpi="1200"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5F8D-BE74-4103-9633-BDDADFD8BC4B}">
  <dimension ref="A1:J3"/>
  <sheetViews>
    <sheetView workbookViewId="0">
      <selection activeCell="E3" sqref="E3"/>
    </sheetView>
  </sheetViews>
  <sheetFormatPr defaultRowHeight="15" x14ac:dyDescent="0.25"/>
  <cols>
    <col min="2" max="2" width="27.5703125" bestFit="1" customWidth="1"/>
    <col min="3" max="3" width="8.140625" bestFit="1" customWidth="1"/>
    <col min="4" max="4" width="20.5703125" bestFit="1" customWidth="1"/>
    <col min="5" max="5" width="17.28515625" bestFit="1" customWidth="1"/>
    <col min="6" max="6" width="17.28515625" customWidth="1"/>
    <col min="7" max="7" width="21.42578125" bestFit="1" customWidth="1"/>
    <col min="8" max="8" width="21.42578125" customWidth="1"/>
    <col min="9" max="9" width="15.140625" bestFit="1" customWidth="1"/>
  </cols>
  <sheetData>
    <row r="1" spans="1:10" x14ac:dyDescent="0.25">
      <c r="A1" s="4" t="s">
        <v>318</v>
      </c>
      <c r="B1" s="4" t="s">
        <v>319</v>
      </c>
      <c r="C1" s="4" t="s">
        <v>320</v>
      </c>
      <c r="D1" s="4" t="s">
        <v>321</v>
      </c>
      <c r="E1" s="4" t="s">
        <v>322</v>
      </c>
      <c r="F1" s="4" t="s">
        <v>323</v>
      </c>
      <c r="G1" s="4" t="s">
        <v>324</v>
      </c>
      <c r="H1" s="4" t="s">
        <v>325</v>
      </c>
      <c r="I1" s="4" t="s">
        <v>1</v>
      </c>
      <c r="J1" s="4" t="s">
        <v>11</v>
      </c>
    </row>
    <row r="2" spans="1:10" x14ac:dyDescent="0.25">
      <c r="A2" t="s">
        <v>326</v>
      </c>
      <c r="B2" t="s">
        <v>327</v>
      </c>
      <c r="C2" t="s">
        <v>328</v>
      </c>
      <c r="D2">
        <v>3604</v>
      </c>
      <c r="F2">
        <f>(D2/20)+1</f>
        <v>181.2</v>
      </c>
      <c r="I2" t="s">
        <v>329</v>
      </c>
    </row>
    <row r="3" spans="1:10" x14ac:dyDescent="0.25">
      <c r="A3" t="s">
        <v>330</v>
      </c>
      <c r="B3" t="s">
        <v>331</v>
      </c>
      <c r="C3" t="s">
        <v>328</v>
      </c>
      <c r="D3">
        <v>3604</v>
      </c>
      <c r="E3">
        <v>50</v>
      </c>
      <c r="G3">
        <v>618</v>
      </c>
      <c r="H3">
        <v>927</v>
      </c>
      <c r="I3" t="s">
        <v>329</v>
      </c>
      <c r="J3" t="s">
        <v>332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ADF8-70A8-4747-B98F-50ECEC8B85BB}">
  <dimension ref="A1:H8"/>
  <sheetViews>
    <sheetView workbookViewId="0">
      <selection activeCell="E16" sqref="E16"/>
    </sheetView>
  </sheetViews>
  <sheetFormatPr defaultRowHeight="15" x14ac:dyDescent="0.25"/>
  <cols>
    <col min="1" max="1" width="9.42578125" bestFit="1" customWidth="1"/>
    <col min="2" max="2" width="71.7109375" bestFit="1" customWidth="1"/>
    <col min="3" max="3" width="16.5703125" customWidth="1"/>
    <col min="4" max="4" width="14.140625" bestFit="1" customWidth="1"/>
    <col min="5" max="5" width="20.140625" customWidth="1"/>
    <col min="6" max="6" width="19.85546875" bestFit="1" customWidth="1"/>
    <col min="7" max="7" width="19.85546875" customWidth="1"/>
    <col min="8" max="8" width="28.140625" bestFit="1" customWidth="1"/>
  </cols>
  <sheetData>
    <row r="1" spans="1:8" x14ac:dyDescent="0.25">
      <c r="A1" s="4" t="s">
        <v>318</v>
      </c>
      <c r="B1" s="4" t="s">
        <v>319</v>
      </c>
      <c r="C1" s="4" t="s">
        <v>333</v>
      </c>
      <c r="D1" s="4" t="s">
        <v>334</v>
      </c>
      <c r="E1" s="4" t="s">
        <v>335</v>
      </c>
      <c r="F1" s="4" t="s">
        <v>336</v>
      </c>
      <c r="G1" s="4" t="s">
        <v>337</v>
      </c>
      <c r="H1" s="4" t="s">
        <v>11</v>
      </c>
    </row>
    <row r="2" spans="1:8" x14ac:dyDescent="0.25">
      <c r="A2" t="s">
        <v>338</v>
      </c>
      <c r="B2" t="s">
        <v>339</v>
      </c>
      <c r="D2" s="77">
        <v>45642</v>
      </c>
      <c r="E2" t="s">
        <v>340</v>
      </c>
      <c r="F2">
        <v>-2000</v>
      </c>
      <c r="G2" t="s">
        <v>341</v>
      </c>
    </row>
    <row r="3" spans="1:8" x14ac:dyDescent="0.25">
      <c r="A3" t="s">
        <v>342</v>
      </c>
      <c r="B3" t="s">
        <v>343</v>
      </c>
      <c r="D3" s="77">
        <v>45669</v>
      </c>
      <c r="E3" s="35" t="s">
        <v>344</v>
      </c>
      <c r="F3" s="2">
        <v>-3500</v>
      </c>
      <c r="G3" t="s">
        <v>341</v>
      </c>
    </row>
    <row r="4" spans="1:8" x14ac:dyDescent="0.25">
      <c r="A4" t="s">
        <v>330</v>
      </c>
      <c r="B4" t="s">
        <v>345</v>
      </c>
      <c r="D4" s="77">
        <v>45676</v>
      </c>
      <c r="E4" t="s">
        <v>346</v>
      </c>
      <c r="F4" s="43" t="s">
        <v>347</v>
      </c>
      <c r="G4" t="s">
        <v>341</v>
      </c>
      <c r="H4" t="s">
        <v>348</v>
      </c>
    </row>
    <row r="5" spans="1:8" x14ac:dyDescent="0.25">
      <c r="A5" s="44" t="s">
        <v>330</v>
      </c>
      <c r="B5" s="44" t="s">
        <v>345</v>
      </c>
      <c r="C5" s="44"/>
      <c r="D5" s="45">
        <v>45684</v>
      </c>
      <c r="E5" s="44" t="s">
        <v>349</v>
      </c>
      <c r="F5" s="44">
        <v>-5000</v>
      </c>
      <c r="G5" s="44"/>
      <c r="H5" s="44" t="s">
        <v>350</v>
      </c>
    </row>
    <row r="6" spans="1:8" x14ac:dyDescent="0.25">
      <c r="B6" t="s">
        <v>351</v>
      </c>
      <c r="E6" t="s">
        <v>352</v>
      </c>
      <c r="F6">
        <v>-6250</v>
      </c>
      <c r="G6" t="s">
        <v>341</v>
      </c>
    </row>
    <row r="7" spans="1:8" x14ac:dyDescent="0.25">
      <c r="B7" t="s">
        <v>353</v>
      </c>
      <c r="D7" s="77">
        <v>45695</v>
      </c>
      <c r="E7" s="77">
        <v>45698</v>
      </c>
      <c r="F7">
        <v>-5000</v>
      </c>
      <c r="G7" t="s">
        <v>341</v>
      </c>
      <c r="H7" t="s">
        <v>354</v>
      </c>
    </row>
    <row r="8" spans="1:8" x14ac:dyDescent="0.25">
      <c r="B8" t="s">
        <v>355</v>
      </c>
      <c r="C8" s="77">
        <v>45713</v>
      </c>
      <c r="D8" s="77">
        <v>45713</v>
      </c>
      <c r="E8" t="s">
        <v>356</v>
      </c>
      <c r="H8" t="s">
        <v>357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B791-3955-4C9A-9938-F96A014ABDCD}">
  <dimension ref="A1"/>
  <sheetViews>
    <sheetView topLeftCell="A40" workbookViewId="0">
      <selection activeCell="A73" sqref="A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B4F5-D476-4F6C-ADF3-7689C108B599}">
  <dimension ref="A1:G147"/>
  <sheetViews>
    <sheetView topLeftCell="A119" workbookViewId="0">
      <selection activeCell="E131" sqref="E131"/>
    </sheetView>
  </sheetViews>
  <sheetFormatPr defaultRowHeight="15" x14ac:dyDescent="0.25"/>
  <cols>
    <col min="5" max="5" width="31.42578125" bestFit="1" customWidth="1"/>
  </cols>
  <sheetData>
    <row r="1" spans="1:7" x14ac:dyDescent="0.25">
      <c r="A1" t="s">
        <v>214</v>
      </c>
      <c r="B1" t="s">
        <v>358</v>
      </c>
      <c r="C1" t="s">
        <v>359</v>
      </c>
      <c r="D1" t="s">
        <v>360</v>
      </c>
      <c r="E1" t="s">
        <v>59</v>
      </c>
      <c r="F1" t="s">
        <v>2</v>
      </c>
      <c r="G1" t="s">
        <v>361</v>
      </c>
    </row>
    <row r="2" spans="1:7" x14ac:dyDescent="0.25">
      <c r="A2">
        <v>101</v>
      </c>
      <c r="B2">
        <v>37.535499999999999</v>
      </c>
      <c r="C2">
        <v>-122.166266666666</v>
      </c>
      <c r="D2" t="s">
        <v>48</v>
      </c>
      <c r="E2" t="s">
        <v>303</v>
      </c>
      <c r="F2" t="s">
        <v>303</v>
      </c>
    </row>
    <row r="3" spans="1:7" x14ac:dyDescent="0.25">
      <c r="A3">
        <v>102</v>
      </c>
      <c r="B3">
        <v>37.583300000000001</v>
      </c>
      <c r="C3">
        <v>-122.20829999999999</v>
      </c>
      <c r="D3" t="s">
        <v>48</v>
      </c>
      <c r="E3" t="s">
        <v>303</v>
      </c>
      <c r="F3" t="s">
        <v>303</v>
      </c>
    </row>
    <row r="4" spans="1:7" x14ac:dyDescent="0.25">
      <c r="A4">
        <v>103</v>
      </c>
      <c r="B4">
        <v>37.603299999999997</v>
      </c>
      <c r="C4">
        <v>-122.3028</v>
      </c>
      <c r="D4" t="s">
        <v>48</v>
      </c>
      <c r="E4" t="s">
        <v>303</v>
      </c>
      <c r="F4" t="s">
        <v>303</v>
      </c>
    </row>
    <row r="5" spans="1:7" x14ac:dyDescent="0.25">
      <c r="A5">
        <v>104</v>
      </c>
      <c r="B5">
        <v>37.679699999999997</v>
      </c>
      <c r="C5">
        <v>-122.2367</v>
      </c>
      <c r="D5" t="s">
        <v>48</v>
      </c>
      <c r="E5" t="s">
        <v>303</v>
      </c>
      <c r="F5" t="s">
        <v>303</v>
      </c>
    </row>
    <row r="6" spans="1:7" x14ac:dyDescent="0.25">
      <c r="A6">
        <v>105</v>
      </c>
      <c r="B6">
        <v>37.719499999999996</v>
      </c>
      <c r="C6">
        <v>-122.27079999999999</v>
      </c>
      <c r="D6" t="s">
        <v>48</v>
      </c>
      <c r="E6" t="s">
        <v>303</v>
      </c>
      <c r="F6" t="s">
        <v>303</v>
      </c>
    </row>
    <row r="7" spans="1:7" x14ac:dyDescent="0.25">
      <c r="A7">
        <v>106</v>
      </c>
      <c r="B7">
        <v>37.701999999999998</v>
      </c>
      <c r="C7">
        <v>-122.36669999999999</v>
      </c>
      <c r="D7" t="s">
        <v>48</v>
      </c>
      <c r="E7" t="s">
        <v>303</v>
      </c>
      <c r="F7" t="s">
        <v>303</v>
      </c>
    </row>
    <row r="8" spans="1:7" x14ac:dyDescent="0.25">
      <c r="A8">
        <v>107</v>
      </c>
      <c r="B8">
        <v>37.604999999999997</v>
      </c>
      <c r="C8">
        <v>-122.28579999999999</v>
      </c>
      <c r="D8" t="s">
        <v>48</v>
      </c>
      <c r="E8" t="s">
        <v>303</v>
      </c>
      <c r="F8" t="s">
        <v>303</v>
      </c>
    </row>
    <row r="9" spans="1:7" x14ac:dyDescent="0.25">
      <c r="A9">
        <v>108</v>
      </c>
      <c r="B9">
        <v>37.675800000000002</v>
      </c>
      <c r="C9">
        <v>-122.3297</v>
      </c>
      <c r="D9" t="s">
        <v>48</v>
      </c>
      <c r="E9" t="s">
        <v>303</v>
      </c>
      <c r="F9" t="s">
        <v>303</v>
      </c>
    </row>
    <row r="10" spans="1:7" x14ac:dyDescent="0.25">
      <c r="A10">
        <v>109</v>
      </c>
      <c r="B10">
        <v>37.739199999999997</v>
      </c>
      <c r="C10">
        <v>-122.3533</v>
      </c>
      <c r="D10" t="s">
        <v>48</v>
      </c>
      <c r="E10" t="s">
        <v>303</v>
      </c>
      <c r="F10" t="s">
        <v>303</v>
      </c>
    </row>
    <row r="11" spans="1:7" x14ac:dyDescent="0.25">
      <c r="A11">
        <v>110</v>
      </c>
      <c r="B11" s="20" t="s">
        <v>362</v>
      </c>
      <c r="C11">
        <v>-122.35618333333299</v>
      </c>
      <c r="D11" t="s">
        <v>48</v>
      </c>
      <c r="E11" t="s">
        <v>303</v>
      </c>
      <c r="F11" t="s">
        <v>303</v>
      </c>
    </row>
    <row r="12" spans="1:7" x14ac:dyDescent="0.25">
      <c r="A12">
        <v>140</v>
      </c>
      <c r="B12">
        <v>37.501849999999997</v>
      </c>
      <c r="C12">
        <v>-122.116183333333</v>
      </c>
      <c r="D12" t="s">
        <v>48</v>
      </c>
      <c r="E12" t="s">
        <v>303</v>
      </c>
      <c r="F12" t="s">
        <v>303</v>
      </c>
    </row>
    <row r="13" spans="1:7" x14ac:dyDescent="0.25">
      <c r="A13">
        <v>141</v>
      </c>
      <c r="B13">
        <v>37.65</v>
      </c>
      <c r="C13">
        <v>-122.266666666666</v>
      </c>
      <c r="D13" t="s">
        <v>48</v>
      </c>
      <c r="E13" t="s">
        <v>303</v>
      </c>
      <c r="F13" t="s">
        <v>303</v>
      </c>
    </row>
    <row r="14" spans="1:7" x14ac:dyDescent="0.25">
      <c r="A14">
        <v>142</v>
      </c>
      <c r="B14" s="20" t="s">
        <v>363</v>
      </c>
      <c r="C14">
        <v>-122.305333333333</v>
      </c>
      <c r="D14" t="s">
        <v>48</v>
      </c>
      <c r="E14" t="s">
        <v>303</v>
      </c>
      <c r="F14" t="s">
        <v>303</v>
      </c>
    </row>
    <row r="15" spans="1:7" x14ac:dyDescent="0.25">
      <c r="A15">
        <v>211</v>
      </c>
      <c r="B15" s="20" t="s">
        <v>364</v>
      </c>
      <c r="C15">
        <v>-122.388033333333</v>
      </c>
      <c r="D15" t="s">
        <v>48</v>
      </c>
      <c r="E15" t="s">
        <v>303</v>
      </c>
      <c r="F15" t="s">
        <v>303</v>
      </c>
    </row>
    <row r="16" spans="1:7" x14ac:dyDescent="0.25">
      <c r="A16">
        <v>212</v>
      </c>
      <c r="B16">
        <v>37.854500000000002</v>
      </c>
      <c r="C16">
        <v>-122.3527</v>
      </c>
      <c r="D16" t="s">
        <v>48</v>
      </c>
      <c r="E16" t="s">
        <v>303</v>
      </c>
      <c r="F16" t="s">
        <v>303</v>
      </c>
    </row>
    <row r="17" spans="1:7" x14ac:dyDescent="0.25">
      <c r="A17">
        <v>213</v>
      </c>
      <c r="B17">
        <v>37.832500000000003</v>
      </c>
      <c r="C17">
        <v>-122.427166666666</v>
      </c>
      <c r="D17" t="s">
        <v>48</v>
      </c>
      <c r="E17" t="s">
        <v>303</v>
      </c>
      <c r="F17" t="s">
        <v>303</v>
      </c>
    </row>
    <row r="18" spans="1:7" x14ac:dyDescent="0.25">
      <c r="A18">
        <v>214</v>
      </c>
      <c r="B18" s="20" t="s">
        <v>365</v>
      </c>
      <c r="C18">
        <v>-122.401666666666</v>
      </c>
      <c r="D18" t="s">
        <v>48</v>
      </c>
      <c r="E18" t="s">
        <v>303</v>
      </c>
      <c r="F18" t="s">
        <v>303</v>
      </c>
    </row>
    <row r="19" spans="1:7" x14ac:dyDescent="0.25">
      <c r="A19">
        <v>215</v>
      </c>
      <c r="B19">
        <v>37.887999999999998</v>
      </c>
      <c r="C19">
        <v>-122.4242</v>
      </c>
      <c r="D19" t="s">
        <v>48</v>
      </c>
      <c r="E19" t="s">
        <v>303</v>
      </c>
      <c r="F19" t="s">
        <v>303</v>
      </c>
    </row>
    <row r="20" spans="1:7" x14ac:dyDescent="0.25">
      <c r="A20">
        <v>216</v>
      </c>
      <c r="B20">
        <v>37.9208</v>
      </c>
      <c r="C20">
        <v>-122.4363</v>
      </c>
      <c r="D20" t="s">
        <v>48</v>
      </c>
      <c r="E20" t="s">
        <v>303</v>
      </c>
      <c r="F20" t="s">
        <v>303</v>
      </c>
    </row>
    <row r="21" spans="1:7" x14ac:dyDescent="0.25">
      <c r="A21">
        <v>243</v>
      </c>
      <c r="B21">
        <v>37.8842</v>
      </c>
      <c r="C21">
        <v>-122.4012</v>
      </c>
      <c r="D21" t="s">
        <v>48</v>
      </c>
      <c r="E21" t="s">
        <v>303</v>
      </c>
      <c r="F21" t="s">
        <v>303</v>
      </c>
    </row>
    <row r="22" spans="1:7" x14ac:dyDescent="0.25">
      <c r="A22">
        <v>244</v>
      </c>
      <c r="B22">
        <v>37.923699999999997</v>
      </c>
      <c r="C22">
        <v>-122.468</v>
      </c>
      <c r="D22" t="s">
        <v>48</v>
      </c>
      <c r="E22" t="s">
        <v>303</v>
      </c>
      <c r="F22" t="s">
        <v>303</v>
      </c>
    </row>
    <row r="23" spans="1:7" x14ac:dyDescent="0.25">
      <c r="A23">
        <v>305</v>
      </c>
      <c r="D23" t="s">
        <v>366</v>
      </c>
      <c r="E23" t="s">
        <v>226</v>
      </c>
      <c r="F23" t="s">
        <v>226</v>
      </c>
    </row>
    <row r="24" spans="1:7" x14ac:dyDescent="0.25">
      <c r="A24">
        <v>306</v>
      </c>
      <c r="B24" s="20" t="s">
        <v>367</v>
      </c>
      <c r="C24">
        <v>-122.414888888465</v>
      </c>
      <c r="D24" t="s">
        <v>368</v>
      </c>
      <c r="E24" t="s">
        <v>226</v>
      </c>
      <c r="F24" t="s">
        <v>303</v>
      </c>
      <c r="G24" t="s">
        <v>313</v>
      </c>
    </row>
    <row r="25" spans="1:7" x14ac:dyDescent="0.25">
      <c r="A25">
        <v>308</v>
      </c>
      <c r="B25">
        <v>38.017444444431199</v>
      </c>
      <c r="C25">
        <v>-122.404388888941</v>
      </c>
      <c r="D25" t="s">
        <v>368</v>
      </c>
      <c r="E25" t="s">
        <v>226</v>
      </c>
      <c r="F25" t="s">
        <v>303</v>
      </c>
      <c r="G25" t="s">
        <v>313</v>
      </c>
    </row>
    <row r="26" spans="1:7" x14ac:dyDescent="0.25">
      <c r="A26">
        <v>311</v>
      </c>
      <c r="B26" s="20" t="s">
        <v>369</v>
      </c>
      <c r="C26">
        <v>-122.37741666687801</v>
      </c>
      <c r="D26" t="s">
        <v>368</v>
      </c>
      <c r="E26" t="s">
        <v>226</v>
      </c>
      <c r="F26" t="s">
        <v>303</v>
      </c>
      <c r="G26" t="s">
        <v>313</v>
      </c>
    </row>
    <row r="27" spans="1:7" x14ac:dyDescent="0.25">
      <c r="A27">
        <v>314</v>
      </c>
      <c r="B27" s="20"/>
      <c r="D27" t="s">
        <v>241</v>
      </c>
      <c r="E27" t="s">
        <v>226</v>
      </c>
      <c r="F27" t="s">
        <v>226</v>
      </c>
    </row>
    <row r="28" spans="1:7" x14ac:dyDescent="0.25">
      <c r="A28">
        <v>315</v>
      </c>
      <c r="B28" s="20" t="s">
        <v>370</v>
      </c>
      <c r="C28">
        <v>-122.393611111111</v>
      </c>
      <c r="D28" t="s">
        <v>368</v>
      </c>
      <c r="E28" t="s">
        <v>226</v>
      </c>
      <c r="F28" t="s">
        <v>303</v>
      </c>
      <c r="G28" t="s">
        <v>313</v>
      </c>
    </row>
    <row r="29" spans="1:7" x14ac:dyDescent="0.25">
      <c r="A29">
        <v>317</v>
      </c>
      <c r="B29" s="20" t="s">
        <v>371</v>
      </c>
      <c r="C29">
        <v>-122.409033333333</v>
      </c>
      <c r="D29" t="s">
        <v>48</v>
      </c>
      <c r="E29" t="s">
        <v>303</v>
      </c>
      <c r="F29" t="s">
        <v>303</v>
      </c>
    </row>
    <row r="30" spans="1:7" x14ac:dyDescent="0.25">
      <c r="A30">
        <v>318</v>
      </c>
      <c r="B30">
        <v>38.021299999999997</v>
      </c>
      <c r="C30">
        <v>-122.345</v>
      </c>
      <c r="D30" t="s">
        <v>48</v>
      </c>
      <c r="E30" t="s">
        <v>303</v>
      </c>
      <c r="F30" t="s">
        <v>303</v>
      </c>
    </row>
    <row r="31" spans="1:7" x14ac:dyDescent="0.25">
      <c r="A31">
        <v>319</v>
      </c>
      <c r="B31">
        <v>38.040300000000002</v>
      </c>
      <c r="C31">
        <v>-122.2855</v>
      </c>
      <c r="D31" t="s">
        <v>48</v>
      </c>
      <c r="E31" t="s">
        <v>174</v>
      </c>
      <c r="F31" t="s">
        <v>68</v>
      </c>
    </row>
    <row r="32" spans="1:7" x14ac:dyDescent="0.25">
      <c r="A32">
        <v>320</v>
      </c>
      <c r="B32" s="20" t="s">
        <v>372</v>
      </c>
      <c r="C32">
        <v>-122.317166666666</v>
      </c>
      <c r="D32" t="s">
        <v>48</v>
      </c>
      <c r="E32" t="s">
        <v>174</v>
      </c>
      <c r="F32" t="s">
        <v>68</v>
      </c>
    </row>
    <row r="33" spans="1:7" x14ac:dyDescent="0.25">
      <c r="A33">
        <v>321</v>
      </c>
      <c r="B33">
        <v>38.066200000000002</v>
      </c>
      <c r="C33">
        <v>-122.36750000000001</v>
      </c>
      <c r="D33" t="s">
        <v>48</v>
      </c>
      <c r="E33" t="s">
        <v>303</v>
      </c>
      <c r="F33" t="s">
        <v>303</v>
      </c>
    </row>
    <row r="34" spans="1:7" x14ac:dyDescent="0.25">
      <c r="A34">
        <v>322</v>
      </c>
      <c r="B34">
        <v>38.052999999999997</v>
      </c>
      <c r="C34">
        <v>-122.41379999999999</v>
      </c>
      <c r="D34" t="s">
        <v>48</v>
      </c>
      <c r="E34" t="s">
        <v>303</v>
      </c>
      <c r="F34" t="s">
        <v>303</v>
      </c>
      <c r="G34" t="s">
        <v>313</v>
      </c>
    </row>
    <row r="35" spans="1:7" x14ac:dyDescent="0.25">
      <c r="A35">
        <v>323</v>
      </c>
      <c r="B35">
        <v>38.018700000000003</v>
      </c>
      <c r="C35">
        <v>-122.43</v>
      </c>
      <c r="D35" t="s">
        <v>48</v>
      </c>
      <c r="E35" t="s">
        <v>303</v>
      </c>
      <c r="F35" t="s">
        <v>303</v>
      </c>
      <c r="G35" t="s">
        <v>313</v>
      </c>
    </row>
    <row r="36" spans="1:7" x14ac:dyDescent="0.25">
      <c r="A36">
        <v>324</v>
      </c>
      <c r="B36">
        <v>37.982500000000002</v>
      </c>
      <c r="C36">
        <v>-122.41200000000001</v>
      </c>
      <c r="D36" t="s">
        <v>48</v>
      </c>
      <c r="E36" t="s">
        <v>303</v>
      </c>
      <c r="F36" t="s">
        <v>303</v>
      </c>
    </row>
    <row r="37" spans="1:7" x14ac:dyDescent="0.25">
      <c r="A37">
        <v>325</v>
      </c>
      <c r="B37">
        <v>38.03</v>
      </c>
      <c r="C37">
        <v>-122.3717</v>
      </c>
      <c r="D37" t="s">
        <v>48</v>
      </c>
      <c r="E37" t="s">
        <v>303</v>
      </c>
      <c r="F37" t="s">
        <v>303</v>
      </c>
    </row>
    <row r="38" spans="1:7" x14ac:dyDescent="0.25">
      <c r="A38">
        <v>326</v>
      </c>
      <c r="B38" s="20" t="s">
        <v>373</v>
      </c>
      <c r="C38">
        <v>-122.2855</v>
      </c>
      <c r="D38" t="s">
        <v>48</v>
      </c>
      <c r="E38" t="s">
        <v>174</v>
      </c>
      <c r="F38" t="s">
        <v>68</v>
      </c>
    </row>
    <row r="39" spans="1:7" x14ac:dyDescent="0.25">
      <c r="A39">
        <v>327</v>
      </c>
      <c r="B39" s="20" t="s">
        <v>374</v>
      </c>
      <c r="C39">
        <v>-122.366722222223</v>
      </c>
      <c r="D39" t="s">
        <v>368</v>
      </c>
      <c r="E39" t="s">
        <v>226</v>
      </c>
      <c r="F39" t="s">
        <v>303</v>
      </c>
      <c r="G39" t="s">
        <v>313</v>
      </c>
    </row>
    <row r="40" spans="1:7" x14ac:dyDescent="0.25">
      <c r="A40">
        <v>328</v>
      </c>
      <c r="B40" s="20" t="s">
        <v>375</v>
      </c>
      <c r="C40">
        <v>-122.35</v>
      </c>
      <c r="D40" t="s">
        <v>368</v>
      </c>
      <c r="E40" t="s">
        <v>226</v>
      </c>
      <c r="F40" t="s">
        <v>303</v>
      </c>
      <c r="G40" t="s">
        <v>313</v>
      </c>
    </row>
    <row r="41" spans="1:7" x14ac:dyDescent="0.25">
      <c r="A41">
        <v>329</v>
      </c>
      <c r="B41" s="20" t="s">
        <v>376</v>
      </c>
      <c r="C41">
        <v>-122.303999999894</v>
      </c>
      <c r="D41" t="s">
        <v>368</v>
      </c>
      <c r="E41" t="s">
        <v>174</v>
      </c>
      <c r="F41" t="s">
        <v>68</v>
      </c>
      <c r="G41" t="s">
        <v>313</v>
      </c>
    </row>
    <row r="42" spans="1:7" x14ac:dyDescent="0.25">
      <c r="A42">
        <v>330</v>
      </c>
      <c r="B42">
        <v>38.028527777989702</v>
      </c>
      <c r="C42">
        <v>-122.32816666709</v>
      </c>
      <c r="D42" t="s">
        <v>368</v>
      </c>
      <c r="E42" t="s">
        <v>226</v>
      </c>
      <c r="F42" t="s">
        <v>303</v>
      </c>
      <c r="G42" t="s">
        <v>313</v>
      </c>
    </row>
    <row r="43" spans="1:7" x14ac:dyDescent="0.25">
      <c r="A43">
        <v>331</v>
      </c>
      <c r="B43" s="20" t="s">
        <v>376</v>
      </c>
      <c r="C43">
        <v>-122.303999999894</v>
      </c>
      <c r="D43" t="s">
        <v>368</v>
      </c>
      <c r="E43" t="s">
        <v>174</v>
      </c>
      <c r="F43" t="s">
        <v>68</v>
      </c>
    </row>
    <row r="44" spans="1:7" x14ac:dyDescent="0.25">
      <c r="A44">
        <v>334</v>
      </c>
      <c r="B44" s="20" t="s">
        <v>377</v>
      </c>
      <c r="C44">
        <v>-122.337999999788</v>
      </c>
      <c r="D44" t="s">
        <v>368</v>
      </c>
      <c r="E44" t="s">
        <v>226</v>
      </c>
      <c r="F44" t="s">
        <v>303</v>
      </c>
    </row>
    <row r="45" spans="1:7" x14ac:dyDescent="0.25">
      <c r="A45">
        <v>335</v>
      </c>
      <c r="B45" s="20" t="s">
        <v>378</v>
      </c>
      <c r="C45">
        <v>-122.323999999894</v>
      </c>
      <c r="D45" t="s">
        <v>368</v>
      </c>
      <c r="E45" t="s">
        <v>174</v>
      </c>
      <c r="F45" t="s">
        <v>68</v>
      </c>
      <c r="G45" t="s">
        <v>313</v>
      </c>
    </row>
    <row r="46" spans="1:7" x14ac:dyDescent="0.25">
      <c r="A46">
        <v>336</v>
      </c>
      <c r="B46" s="20" t="s">
        <v>379</v>
      </c>
      <c r="C46">
        <v>-122.27799999978799</v>
      </c>
      <c r="D46" t="s">
        <v>368</v>
      </c>
      <c r="E46" t="s">
        <v>174</v>
      </c>
      <c r="F46" t="s">
        <v>68</v>
      </c>
      <c r="G46" t="s">
        <v>313</v>
      </c>
    </row>
    <row r="47" spans="1:7" x14ac:dyDescent="0.25">
      <c r="A47">
        <v>337</v>
      </c>
      <c r="B47" s="20"/>
      <c r="D47" t="s">
        <v>241</v>
      </c>
      <c r="E47" t="s">
        <v>174</v>
      </c>
      <c r="F47" t="s">
        <v>68</v>
      </c>
    </row>
    <row r="48" spans="1:7" x14ac:dyDescent="0.25">
      <c r="A48">
        <v>338</v>
      </c>
      <c r="B48" s="20" t="s">
        <v>380</v>
      </c>
      <c r="C48">
        <v>-122.248916666242</v>
      </c>
      <c r="D48" t="s">
        <v>368</v>
      </c>
      <c r="E48" t="s">
        <v>174</v>
      </c>
      <c r="F48" t="s">
        <v>68</v>
      </c>
      <c r="G48" t="s">
        <v>313</v>
      </c>
    </row>
    <row r="49" spans="1:7" x14ac:dyDescent="0.25">
      <c r="A49">
        <v>340</v>
      </c>
      <c r="B49" s="20" t="s">
        <v>381</v>
      </c>
      <c r="C49">
        <v>-122.26327777756499</v>
      </c>
      <c r="D49" t="s">
        <v>368</v>
      </c>
      <c r="E49" t="s">
        <v>174</v>
      </c>
      <c r="F49" t="s">
        <v>68</v>
      </c>
      <c r="G49" t="s">
        <v>311</v>
      </c>
    </row>
    <row r="50" spans="1:7" x14ac:dyDescent="0.25">
      <c r="A50">
        <v>341</v>
      </c>
      <c r="B50" s="20" t="s">
        <v>382</v>
      </c>
      <c r="C50">
        <v>-122.278777777353</v>
      </c>
      <c r="D50" t="s">
        <v>368</v>
      </c>
      <c r="E50" t="s">
        <v>174</v>
      </c>
      <c r="F50" t="s">
        <v>68</v>
      </c>
    </row>
    <row r="51" spans="1:7" x14ac:dyDescent="0.25">
      <c r="A51">
        <v>342</v>
      </c>
      <c r="B51">
        <v>38.146250000000002</v>
      </c>
      <c r="C51">
        <v>-122.28874999999999</v>
      </c>
      <c r="D51" t="s">
        <v>368</v>
      </c>
      <c r="E51" t="s">
        <v>174</v>
      </c>
      <c r="F51" t="s">
        <v>68</v>
      </c>
      <c r="G51" t="s">
        <v>311</v>
      </c>
    </row>
    <row r="52" spans="1:7" x14ac:dyDescent="0.25">
      <c r="A52">
        <v>343</v>
      </c>
      <c r="B52" s="20" t="s">
        <v>383</v>
      </c>
      <c r="C52">
        <v>-122.30927777820099</v>
      </c>
      <c r="D52" t="s">
        <v>368</v>
      </c>
      <c r="E52" t="s">
        <v>174</v>
      </c>
      <c r="F52" t="s">
        <v>68</v>
      </c>
      <c r="G52" t="s">
        <v>311</v>
      </c>
    </row>
    <row r="53" spans="1:7" x14ac:dyDescent="0.25">
      <c r="A53">
        <v>344</v>
      </c>
      <c r="B53" s="20" t="s">
        <v>384</v>
      </c>
      <c r="C53">
        <v>-122.308694444232</v>
      </c>
      <c r="D53" t="s">
        <v>368</v>
      </c>
      <c r="E53" t="s">
        <v>174</v>
      </c>
      <c r="F53" t="s">
        <v>68</v>
      </c>
      <c r="G53" t="s">
        <v>311</v>
      </c>
    </row>
    <row r="54" spans="1:7" x14ac:dyDescent="0.25">
      <c r="A54">
        <v>345</v>
      </c>
      <c r="B54">
        <v>37.997500000000002</v>
      </c>
      <c r="C54">
        <v>-122.4242</v>
      </c>
      <c r="D54" t="s">
        <v>48</v>
      </c>
      <c r="E54" t="s">
        <v>303</v>
      </c>
      <c r="F54" t="s">
        <v>303</v>
      </c>
      <c r="G54" t="s">
        <v>311</v>
      </c>
    </row>
    <row r="55" spans="1:7" x14ac:dyDescent="0.25">
      <c r="A55">
        <v>346</v>
      </c>
      <c r="B55">
        <v>38.055500000000002</v>
      </c>
      <c r="C55">
        <v>-122.3</v>
      </c>
      <c r="D55" t="s">
        <v>48</v>
      </c>
      <c r="E55" t="s">
        <v>174</v>
      </c>
      <c r="F55" t="s">
        <v>68</v>
      </c>
      <c r="G55" t="s">
        <v>311</v>
      </c>
    </row>
    <row r="56" spans="1:7" x14ac:dyDescent="0.25">
      <c r="A56">
        <v>347</v>
      </c>
      <c r="B56" s="20" t="s">
        <v>385</v>
      </c>
      <c r="C56">
        <v>-122.28469444447001</v>
      </c>
      <c r="D56" t="s">
        <v>368</v>
      </c>
      <c r="E56" t="s">
        <v>174</v>
      </c>
      <c r="F56" t="s">
        <v>68</v>
      </c>
      <c r="G56" t="s">
        <v>311</v>
      </c>
    </row>
    <row r="57" spans="1:7" x14ac:dyDescent="0.25">
      <c r="A57">
        <v>348</v>
      </c>
      <c r="B57" s="20" t="s">
        <v>386</v>
      </c>
      <c r="C57">
        <v>-122.283527777774</v>
      </c>
      <c r="D57" t="s">
        <v>368</v>
      </c>
      <c r="E57" t="s">
        <v>174</v>
      </c>
      <c r="F57" t="s">
        <v>68</v>
      </c>
      <c r="G57" t="s">
        <v>311</v>
      </c>
    </row>
    <row r="58" spans="1:7" x14ac:dyDescent="0.25">
      <c r="A58">
        <v>349</v>
      </c>
      <c r="B58" s="20" t="s">
        <v>387</v>
      </c>
      <c r="C58">
        <v>-122.284361111124</v>
      </c>
      <c r="D58" t="s">
        <v>368</v>
      </c>
      <c r="E58" t="s">
        <v>174</v>
      </c>
      <c r="F58" t="s">
        <v>68</v>
      </c>
      <c r="G58" t="s">
        <v>311</v>
      </c>
    </row>
    <row r="59" spans="1:7" x14ac:dyDescent="0.25">
      <c r="A59">
        <v>351</v>
      </c>
      <c r="B59" s="20"/>
      <c r="D59" t="s">
        <v>241</v>
      </c>
      <c r="E59" t="s">
        <v>174</v>
      </c>
      <c r="F59" t="s">
        <v>68</v>
      </c>
    </row>
    <row r="60" spans="1:7" x14ac:dyDescent="0.25">
      <c r="A60">
        <v>401</v>
      </c>
      <c r="B60">
        <v>38.0575833331214</v>
      </c>
      <c r="C60">
        <v>-122.21244444423201</v>
      </c>
      <c r="D60" t="s">
        <v>368</v>
      </c>
      <c r="E60" t="s">
        <v>174</v>
      </c>
      <c r="F60" t="s">
        <v>68</v>
      </c>
      <c r="G60" t="s">
        <v>178</v>
      </c>
    </row>
    <row r="61" spans="1:7" x14ac:dyDescent="0.25">
      <c r="A61">
        <v>404</v>
      </c>
      <c r="B61" s="20" t="s">
        <v>388</v>
      </c>
      <c r="C61">
        <v>-122.178861111534</v>
      </c>
      <c r="D61" t="s">
        <v>368</v>
      </c>
      <c r="E61" t="s">
        <v>174</v>
      </c>
      <c r="F61" t="s">
        <v>68</v>
      </c>
      <c r="G61" t="s">
        <v>178</v>
      </c>
    </row>
    <row r="62" spans="1:7" x14ac:dyDescent="0.25">
      <c r="A62">
        <v>405</v>
      </c>
      <c r="B62" s="20" t="s">
        <v>389</v>
      </c>
      <c r="C62">
        <v>-122.14672222243399</v>
      </c>
      <c r="D62" t="s">
        <v>368</v>
      </c>
      <c r="E62" t="s">
        <v>174</v>
      </c>
      <c r="F62" t="s">
        <v>68</v>
      </c>
      <c r="G62" t="s">
        <v>178</v>
      </c>
    </row>
    <row r="63" spans="1:7" x14ac:dyDescent="0.25">
      <c r="A63">
        <v>406</v>
      </c>
      <c r="B63" s="20"/>
      <c r="D63" t="s">
        <v>241</v>
      </c>
      <c r="E63" t="s">
        <v>174</v>
      </c>
      <c r="F63" t="s">
        <v>68</v>
      </c>
    </row>
    <row r="64" spans="1:7" x14ac:dyDescent="0.25">
      <c r="A64">
        <v>410</v>
      </c>
      <c r="B64" s="20"/>
      <c r="D64" t="s">
        <v>241</v>
      </c>
      <c r="E64" t="s">
        <v>36</v>
      </c>
      <c r="F64" t="s">
        <v>68</v>
      </c>
    </row>
    <row r="65" spans="1:7" x14ac:dyDescent="0.25">
      <c r="A65">
        <v>411</v>
      </c>
      <c r="B65" s="20" t="s">
        <v>390</v>
      </c>
      <c r="C65">
        <v>-122.076527777777</v>
      </c>
      <c r="D65" t="s">
        <v>368</v>
      </c>
      <c r="E65" t="s">
        <v>36</v>
      </c>
      <c r="F65" t="s">
        <v>68</v>
      </c>
      <c r="G65" t="s">
        <v>314</v>
      </c>
    </row>
    <row r="66" spans="1:7" x14ac:dyDescent="0.25">
      <c r="A66">
        <v>412</v>
      </c>
      <c r="B66" s="20"/>
      <c r="D66" t="s">
        <v>241</v>
      </c>
      <c r="E66" t="s">
        <v>36</v>
      </c>
      <c r="F66" t="s">
        <v>68</v>
      </c>
    </row>
    <row r="67" spans="1:7" x14ac:dyDescent="0.25">
      <c r="A67">
        <v>413</v>
      </c>
      <c r="B67" s="20"/>
      <c r="D67" t="s">
        <v>241</v>
      </c>
      <c r="E67" t="s">
        <v>36</v>
      </c>
      <c r="F67" t="s">
        <v>68</v>
      </c>
    </row>
    <row r="68" spans="1:7" x14ac:dyDescent="0.25">
      <c r="A68">
        <v>414</v>
      </c>
      <c r="B68" s="20"/>
      <c r="D68" t="s">
        <v>241</v>
      </c>
      <c r="E68" t="s">
        <v>36</v>
      </c>
      <c r="F68" t="s">
        <v>68</v>
      </c>
    </row>
    <row r="69" spans="1:7" x14ac:dyDescent="0.25">
      <c r="A69">
        <v>416</v>
      </c>
      <c r="B69" s="20"/>
      <c r="D69" t="s">
        <v>241</v>
      </c>
      <c r="E69" t="s">
        <v>36</v>
      </c>
      <c r="F69" t="s">
        <v>68</v>
      </c>
    </row>
    <row r="70" spans="1:7" x14ac:dyDescent="0.25">
      <c r="A70">
        <v>417</v>
      </c>
      <c r="B70" s="20"/>
      <c r="D70" t="s">
        <v>241</v>
      </c>
      <c r="E70" t="s">
        <v>36</v>
      </c>
      <c r="F70" t="s">
        <v>68</v>
      </c>
    </row>
    <row r="71" spans="1:7" x14ac:dyDescent="0.25">
      <c r="A71">
        <v>418</v>
      </c>
      <c r="B71">
        <v>38.067500000000003</v>
      </c>
      <c r="C71">
        <v>-122.09555555555499</v>
      </c>
      <c r="D71" t="s">
        <v>368</v>
      </c>
      <c r="E71" t="s">
        <v>36</v>
      </c>
      <c r="F71" t="s">
        <v>68</v>
      </c>
      <c r="G71" t="s">
        <v>314</v>
      </c>
    </row>
    <row r="72" spans="1:7" x14ac:dyDescent="0.25">
      <c r="A72">
        <v>427</v>
      </c>
      <c r="B72">
        <v>38.035499999999999</v>
      </c>
      <c r="C72">
        <v>-122.15219999999999</v>
      </c>
      <c r="D72" t="s">
        <v>48</v>
      </c>
      <c r="E72" t="s">
        <v>174</v>
      </c>
      <c r="F72" t="s">
        <v>68</v>
      </c>
    </row>
    <row r="73" spans="1:7" x14ac:dyDescent="0.25">
      <c r="A73">
        <v>428</v>
      </c>
      <c r="B73">
        <v>38.061999999999998</v>
      </c>
      <c r="C73">
        <v>-122.1053</v>
      </c>
      <c r="D73" t="s">
        <v>48</v>
      </c>
      <c r="E73" t="s">
        <v>36</v>
      </c>
      <c r="F73" t="s">
        <v>68</v>
      </c>
    </row>
    <row r="74" spans="1:7" x14ac:dyDescent="0.25">
      <c r="A74">
        <v>429</v>
      </c>
      <c r="B74" s="20" t="s">
        <v>391</v>
      </c>
      <c r="C74">
        <v>-122.076833333333</v>
      </c>
      <c r="D74" t="s">
        <v>48</v>
      </c>
      <c r="E74" t="s">
        <v>36</v>
      </c>
      <c r="F74" t="s">
        <v>68</v>
      </c>
    </row>
    <row r="75" spans="1:7" x14ac:dyDescent="0.25">
      <c r="A75">
        <v>430</v>
      </c>
      <c r="B75">
        <v>38.108199999999997</v>
      </c>
      <c r="C75">
        <v>-122.05500000000001</v>
      </c>
      <c r="D75" t="s">
        <v>48</v>
      </c>
      <c r="E75" t="s">
        <v>14</v>
      </c>
      <c r="F75" t="s">
        <v>13</v>
      </c>
    </row>
    <row r="76" spans="1:7" x14ac:dyDescent="0.25">
      <c r="A76">
        <v>431</v>
      </c>
      <c r="B76">
        <v>38.105200000000004</v>
      </c>
      <c r="C76">
        <v>-122.02800000000001</v>
      </c>
      <c r="D76" t="s">
        <v>48</v>
      </c>
      <c r="E76" t="s">
        <v>14</v>
      </c>
      <c r="F76" t="s">
        <v>13</v>
      </c>
    </row>
    <row r="77" spans="1:7" x14ac:dyDescent="0.25">
      <c r="A77">
        <v>432</v>
      </c>
      <c r="B77">
        <v>38.042499999999997</v>
      </c>
      <c r="C77">
        <v>-122.108</v>
      </c>
      <c r="D77" t="s">
        <v>48</v>
      </c>
      <c r="E77" t="s">
        <v>36</v>
      </c>
      <c r="F77" t="s">
        <v>68</v>
      </c>
    </row>
    <row r="78" spans="1:7" x14ac:dyDescent="0.25">
      <c r="A78">
        <v>433</v>
      </c>
      <c r="B78" s="20" t="s">
        <v>392</v>
      </c>
      <c r="C78">
        <v>-121.982816666666</v>
      </c>
      <c r="D78" t="s">
        <v>48</v>
      </c>
      <c r="E78" t="s">
        <v>36</v>
      </c>
      <c r="F78" t="s">
        <v>13</v>
      </c>
    </row>
    <row r="79" spans="1:7" x14ac:dyDescent="0.25">
      <c r="A79">
        <v>447</v>
      </c>
      <c r="B79" s="20" t="s">
        <v>393</v>
      </c>
      <c r="C79">
        <v>-122.178333333333</v>
      </c>
      <c r="D79" t="s">
        <v>48</v>
      </c>
      <c r="E79" t="s">
        <v>174</v>
      </c>
      <c r="F79" t="s">
        <v>68</v>
      </c>
    </row>
    <row r="80" spans="1:7" x14ac:dyDescent="0.25">
      <c r="A80">
        <v>501</v>
      </c>
      <c r="B80" s="20" t="s">
        <v>394</v>
      </c>
      <c r="C80">
        <v>-122.026333333121</v>
      </c>
      <c r="D80" t="s">
        <v>368</v>
      </c>
      <c r="E80" t="s">
        <v>36</v>
      </c>
      <c r="F80" t="s">
        <v>13</v>
      </c>
      <c r="G80" t="s">
        <v>314</v>
      </c>
    </row>
    <row r="81" spans="1:7" x14ac:dyDescent="0.25">
      <c r="A81">
        <v>502</v>
      </c>
      <c r="B81" s="20"/>
      <c r="D81" t="s">
        <v>241</v>
      </c>
      <c r="E81" t="s">
        <v>36</v>
      </c>
      <c r="F81" t="s">
        <v>13</v>
      </c>
    </row>
    <row r="82" spans="1:7" x14ac:dyDescent="0.25">
      <c r="A82">
        <v>503</v>
      </c>
      <c r="B82" s="20"/>
      <c r="D82" t="s">
        <v>241</v>
      </c>
      <c r="E82" t="s">
        <v>36</v>
      </c>
      <c r="F82" t="s">
        <v>13</v>
      </c>
    </row>
    <row r="83" spans="1:7" x14ac:dyDescent="0.25">
      <c r="A83">
        <v>504</v>
      </c>
      <c r="B83" s="20" t="s">
        <v>395</v>
      </c>
      <c r="C83">
        <v>-121.986083333227</v>
      </c>
      <c r="D83" t="s">
        <v>368</v>
      </c>
      <c r="E83" t="s">
        <v>36</v>
      </c>
      <c r="F83" t="s">
        <v>13</v>
      </c>
      <c r="G83" t="s">
        <v>314</v>
      </c>
    </row>
    <row r="84" spans="1:7" x14ac:dyDescent="0.25">
      <c r="A84">
        <v>505</v>
      </c>
      <c r="B84" s="20"/>
      <c r="D84" t="s">
        <v>241</v>
      </c>
      <c r="E84" t="s">
        <v>36</v>
      </c>
      <c r="F84" t="s">
        <v>13</v>
      </c>
    </row>
    <row r="85" spans="1:7" x14ac:dyDescent="0.25">
      <c r="A85">
        <v>507</v>
      </c>
      <c r="B85" s="20"/>
      <c r="D85" t="s">
        <v>241</v>
      </c>
      <c r="E85" t="s">
        <v>36</v>
      </c>
      <c r="F85" t="s">
        <v>13</v>
      </c>
    </row>
    <row r="86" spans="1:7" x14ac:dyDescent="0.25">
      <c r="A86">
        <v>508</v>
      </c>
      <c r="B86" s="20" t="s">
        <v>396</v>
      </c>
      <c r="C86">
        <v>-121.91722222222199</v>
      </c>
      <c r="D86" t="s">
        <v>368</v>
      </c>
      <c r="E86" t="s">
        <v>36</v>
      </c>
      <c r="F86" t="s">
        <v>13</v>
      </c>
      <c r="G86" t="s">
        <v>113</v>
      </c>
    </row>
    <row r="87" spans="1:7" x14ac:dyDescent="0.25">
      <c r="A87">
        <v>509</v>
      </c>
      <c r="B87" s="20"/>
      <c r="D87" t="s">
        <v>241</v>
      </c>
      <c r="E87" t="s">
        <v>36</v>
      </c>
      <c r="F87" t="s">
        <v>13</v>
      </c>
    </row>
    <row r="88" spans="1:7" x14ac:dyDescent="0.25">
      <c r="A88">
        <v>511</v>
      </c>
      <c r="B88" s="20"/>
      <c r="D88" t="s">
        <v>241</v>
      </c>
      <c r="E88" t="s">
        <v>36</v>
      </c>
      <c r="F88" t="s">
        <v>13</v>
      </c>
    </row>
    <row r="89" spans="1:7" x14ac:dyDescent="0.25">
      <c r="A89">
        <v>512</v>
      </c>
      <c r="B89" s="20"/>
      <c r="D89" t="s">
        <v>241</v>
      </c>
      <c r="E89" t="s">
        <v>36</v>
      </c>
      <c r="F89" t="s">
        <v>13</v>
      </c>
    </row>
    <row r="90" spans="1:7" x14ac:dyDescent="0.25">
      <c r="A90">
        <v>513</v>
      </c>
      <c r="B90" s="20" t="s">
        <v>397</v>
      </c>
      <c r="C90">
        <v>-121.86775000002601</v>
      </c>
      <c r="D90" t="s">
        <v>368</v>
      </c>
      <c r="E90" t="s">
        <v>36</v>
      </c>
      <c r="F90" t="s">
        <v>13</v>
      </c>
      <c r="G90" t="s">
        <v>113</v>
      </c>
    </row>
    <row r="91" spans="1:7" x14ac:dyDescent="0.25">
      <c r="A91">
        <v>515</v>
      </c>
      <c r="B91" s="20"/>
      <c r="D91" t="s">
        <v>241</v>
      </c>
      <c r="E91" t="s">
        <v>36</v>
      </c>
      <c r="F91" t="s">
        <v>13</v>
      </c>
    </row>
    <row r="92" spans="1:7" x14ac:dyDescent="0.25">
      <c r="A92">
        <v>517</v>
      </c>
      <c r="B92" s="20"/>
      <c r="D92" t="s">
        <v>241</v>
      </c>
      <c r="E92" t="s">
        <v>36</v>
      </c>
      <c r="F92" t="s">
        <v>13</v>
      </c>
    </row>
    <row r="93" spans="1:7" x14ac:dyDescent="0.25">
      <c r="A93">
        <v>518</v>
      </c>
      <c r="B93" s="20"/>
      <c r="D93" t="s">
        <v>241</v>
      </c>
      <c r="E93" t="s">
        <v>36</v>
      </c>
      <c r="F93" t="s">
        <v>13</v>
      </c>
    </row>
    <row r="94" spans="1:7" x14ac:dyDescent="0.25">
      <c r="A94">
        <v>519</v>
      </c>
      <c r="B94" s="20" t="s">
        <v>398</v>
      </c>
      <c r="C94">
        <v>-121.95808333343901</v>
      </c>
      <c r="D94" t="s">
        <v>368</v>
      </c>
      <c r="E94" t="s">
        <v>36</v>
      </c>
      <c r="F94" t="s">
        <v>13</v>
      </c>
      <c r="G94" t="s">
        <v>314</v>
      </c>
    </row>
    <row r="95" spans="1:7" x14ac:dyDescent="0.25">
      <c r="A95">
        <v>520</v>
      </c>
      <c r="B95" s="20" t="s">
        <v>399</v>
      </c>
      <c r="C95">
        <v>-121.86311111132299</v>
      </c>
      <c r="D95" t="s">
        <v>368</v>
      </c>
      <c r="E95" t="s">
        <v>36</v>
      </c>
      <c r="F95" t="s">
        <v>13</v>
      </c>
      <c r="G95" t="s">
        <v>113</v>
      </c>
    </row>
    <row r="96" spans="1:7" x14ac:dyDescent="0.25">
      <c r="A96">
        <v>534</v>
      </c>
      <c r="B96">
        <v>38.071449999999999</v>
      </c>
      <c r="C96">
        <v>-121.9562</v>
      </c>
      <c r="D96" t="s">
        <v>48</v>
      </c>
      <c r="E96" t="s">
        <v>36</v>
      </c>
      <c r="F96" t="s">
        <v>13</v>
      </c>
    </row>
    <row r="97" spans="1:7" x14ac:dyDescent="0.25">
      <c r="A97">
        <v>535</v>
      </c>
      <c r="B97" s="20" t="s">
        <v>400</v>
      </c>
      <c r="C97">
        <v>-121.91766666666599</v>
      </c>
      <c r="D97" t="s">
        <v>48</v>
      </c>
      <c r="E97" t="s">
        <v>36</v>
      </c>
      <c r="F97" t="s">
        <v>13</v>
      </c>
    </row>
    <row r="98" spans="1:7" x14ac:dyDescent="0.25">
      <c r="A98">
        <v>601</v>
      </c>
      <c r="B98" s="20"/>
      <c r="D98" t="s">
        <v>241</v>
      </c>
      <c r="E98" t="s">
        <v>14</v>
      </c>
      <c r="F98" t="s">
        <v>13</v>
      </c>
    </row>
    <row r="99" spans="1:7" x14ac:dyDescent="0.25">
      <c r="A99">
        <v>602</v>
      </c>
      <c r="B99" s="20" t="s">
        <v>401</v>
      </c>
      <c r="C99">
        <v>-122.042391666836</v>
      </c>
      <c r="D99" t="s">
        <v>368</v>
      </c>
      <c r="E99" t="s">
        <v>14</v>
      </c>
      <c r="F99" t="s">
        <v>13</v>
      </c>
      <c r="G99" t="s">
        <v>314</v>
      </c>
    </row>
    <row r="100" spans="1:7" x14ac:dyDescent="0.25">
      <c r="A100">
        <v>603</v>
      </c>
      <c r="B100" s="20"/>
      <c r="D100" t="s">
        <v>241</v>
      </c>
      <c r="E100" t="s">
        <v>14</v>
      </c>
      <c r="F100" t="s">
        <v>13</v>
      </c>
    </row>
    <row r="101" spans="1:7" x14ac:dyDescent="0.25">
      <c r="A101">
        <v>605</v>
      </c>
      <c r="B101" s="20"/>
      <c r="D101" t="s">
        <v>241</v>
      </c>
      <c r="E101" t="s">
        <v>14</v>
      </c>
      <c r="F101" t="s">
        <v>13</v>
      </c>
    </row>
    <row r="102" spans="1:7" x14ac:dyDescent="0.25">
      <c r="A102">
        <v>606</v>
      </c>
      <c r="B102" s="20" t="s">
        <v>402</v>
      </c>
      <c r="C102">
        <v>-122.027916666666</v>
      </c>
      <c r="D102" t="s">
        <v>368</v>
      </c>
      <c r="E102" t="s">
        <v>14</v>
      </c>
      <c r="F102" t="s">
        <v>13</v>
      </c>
      <c r="G102" t="s">
        <v>314</v>
      </c>
    </row>
    <row r="103" spans="1:7" x14ac:dyDescent="0.25">
      <c r="A103">
        <v>609</v>
      </c>
      <c r="B103" s="20" t="s">
        <v>403</v>
      </c>
      <c r="C103">
        <v>-121.937833333545</v>
      </c>
      <c r="D103" t="s">
        <v>368</v>
      </c>
      <c r="E103" t="s">
        <v>14</v>
      </c>
      <c r="F103" t="s">
        <v>13</v>
      </c>
      <c r="G103" t="s">
        <v>314</v>
      </c>
    </row>
    <row r="104" spans="1:7" x14ac:dyDescent="0.25">
      <c r="A104">
        <v>610</v>
      </c>
      <c r="B104" s="20" t="s">
        <v>404</v>
      </c>
      <c r="C104">
        <v>-121.88911111089899</v>
      </c>
      <c r="D104" t="s">
        <v>368</v>
      </c>
      <c r="E104" t="s">
        <v>14</v>
      </c>
      <c r="F104" t="s">
        <v>13</v>
      </c>
      <c r="G104" t="s">
        <v>314</v>
      </c>
    </row>
    <row r="105" spans="1:7" x14ac:dyDescent="0.25">
      <c r="A105">
        <v>701</v>
      </c>
      <c r="B105" s="20"/>
      <c r="D105" t="s">
        <v>241</v>
      </c>
      <c r="E105" t="s">
        <v>22</v>
      </c>
      <c r="F105" t="s">
        <v>13</v>
      </c>
    </row>
    <row r="106" spans="1:7" x14ac:dyDescent="0.25">
      <c r="A106">
        <v>703</v>
      </c>
      <c r="B106" s="20" t="s">
        <v>405</v>
      </c>
      <c r="C106">
        <v>-121.79738888846499</v>
      </c>
      <c r="D106" t="s">
        <v>368</v>
      </c>
      <c r="E106" t="s">
        <v>22</v>
      </c>
      <c r="F106" t="s">
        <v>13</v>
      </c>
      <c r="G106" t="s">
        <v>312</v>
      </c>
    </row>
    <row r="107" spans="1:7" x14ac:dyDescent="0.25">
      <c r="A107">
        <v>704</v>
      </c>
      <c r="B107" s="20" t="s">
        <v>406</v>
      </c>
      <c r="C107">
        <v>-121.790311111344</v>
      </c>
      <c r="D107" t="s">
        <v>368</v>
      </c>
      <c r="E107" t="s">
        <v>22</v>
      </c>
      <c r="F107" t="s">
        <v>13</v>
      </c>
      <c r="G107" t="s">
        <v>312</v>
      </c>
    </row>
    <row r="108" spans="1:7" x14ac:dyDescent="0.25">
      <c r="A108">
        <v>705</v>
      </c>
      <c r="B108" s="20" t="s">
        <v>407</v>
      </c>
      <c r="C108">
        <v>-121.70874999999999</v>
      </c>
      <c r="D108" t="s">
        <v>368</v>
      </c>
      <c r="E108" t="s">
        <v>22</v>
      </c>
      <c r="F108" t="s">
        <v>17</v>
      </c>
      <c r="G108" t="s">
        <v>312</v>
      </c>
    </row>
    <row r="109" spans="1:7" x14ac:dyDescent="0.25">
      <c r="A109">
        <v>706</v>
      </c>
      <c r="B109" s="20" t="s">
        <v>408</v>
      </c>
      <c r="C109">
        <v>-121.75044444445101</v>
      </c>
      <c r="D109" t="s">
        <v>368</v>
      </c>
      <c r="E109" t="s">
        <v>22</v>
      </c>
      <c r="F109" t="s">
        <v>13</v>
      </c>
      <c r="G109" t="s">
        <v>312</v>
      </c>
    </row>
    <row r="110" spans="1:7" x14ac:dyDescent="0.25">
      <c r="A110">
        <v>707</v>
      </c>
      <c r="B110">
        <v>38.114694444868299</v>
      </c>
      <c r="C110">
        <v>-121.707861110899</v>
      </c>
      <c r="D110" t="s">
        <v>368</v>
      </c>
      <c r="E110" t="s">
        <v>22</v>
      </c>
      <c r="F110" t="s">
        <v>17</v>
      </c>
      <c r="G110" t="s">
        <v>312</v>
      </c>
    </row>
    <row r="111" spans="1:7" x14ac:dyDescent="0.25">
      <c r="A111">
        <v>711</v>
      </c>
      <c r="B111" s="20" t="s">
        <v>409</v>
      </c>
      <c r="C111">
        <v>-121.66224999957601</v>
      </c>
      <c r="D111" t="s">
        <v>368</v>
      </c>
      <c r="E111" t="s">
        <v>22</v>
      </c>
      <c r="F111" t="s">
        <v>17</v>
      </c>
      <c r="G111" t="s">
        <v>312</v>
      </c>
    </row>
    <row r="112" spans="1:7" x14ac:dyDescent="0.25">
      <c r="A112">
        <v>712</v>
      </c>
      <c r="B112" s="20" t="s">
        <v>410</v>
      </c>
      <c r="C112">
        <v>-121.639222222434</v>
      </c>
      <c r="D112" t="s">
        <v>368</v>
      </c>
      <c r="E112" t="s">
        <v>411</v>
      </c>
      <c r="F112" t="s">
        <v>17</v>
      </c>
    </row>
    <row r="113" spans="1:7" x14ac:dyDescent="0.25">
      <c r="A113">
        <v>716</v>
      </c>
      <c r="B113" s="20" t="s">
        <v>412</v>
      </c>
      <c r="C113">
        <v>-121.68391666664</v>
      </c>
      <c r="D113" t="s">
        <v>368</v>
      </c>
      <c r="E113" t="s">
        <v>20</v>
      </c>
      <c r="F113" t="s">
        <v>17</v>
      </c>
      <c r="G113" t="s">
        <v>312</v>
      </c>
    </row>
    <row r="114" spans="1:7" x14ac:dyDescent="0.25">
      <c r="A114">
        <v>718</v>
      </c>
      <c r="B114" s="20" t="s">
        <v>413</v>
      </c>
      <c r="C114">
        <v>-121.72902777777701</v>
      </c>
      <c r="D114" t="s">
        <v>368</v>
      </c>
      <c r="E114" t="s">
        <v>20</v>
      </c>
      <c r="F114" t="s">
        <v>17</v>
      </c>
      <c r="G114" t="s">
        <v>312</v>
      </c>
    </row>
    <row r="115" spans="1:7" x14ac:dyDescent="0.25">
      <c r="A115">
        <v>719</v>
      </c>
      <c r="B115" s="20" t="s">
        <v>414</v>
      </c>
      <c r="C115">
        <v>-121.64749999999999</v>
      </c>
      <c r="D115" t="s">
        <v>368</v>
      </c>
      <c r="E115" t="s">
        <v>415</v>
      </c>
      <c r="F115" t="s">
        <v>17</v>
      </c>
      <c r="G115" t="s">
        <v>312</v>
      </c>
    </row>
    <row r="116" spans="1:7" x14ac:dyDescent="0.25">
      <c r="A116">
        <v>720</v>
      </c>
      <c r="B116" s="20" t="s">
        <v>416</v>
      </c>
      <c r="C116">
        <v>-121.77927777820101</v>
      </c>
      <c r="D116" t="s">
        <v>368</v>
      </c>
      <c r="E116" t="s">
        <v>20</v>
      </c>
      <c r="F116" t="s">
        <v>17</v>
      </c>
      <c r="G116" t="s">
        <v>312</v>
      </c>
    </row>
    <row r="117" spans="1:7" x14ac:dyDescent="0.25">
      <c r="A117">
        <v>723</v>
      </c>
      <c r="B117" s="20" t="s">
        <v>417</v>
      </c>
      <c r="C117">
        <v>-121.673083333439</v>
      </c>
      <c r="D117" t="s">
        <v>368</v>
      </c>
      <c r="E117" t="s">
        <v>415</v>
      </c>
      <c r="F117" t="s">
        <v>17</v>
      </c>
      <c r="G117" t="s">
        <v>312</v>
      </c>
    </row>
    <row r="118" spans="1:7" x14ac:dyDescent="0.25">
      <c r="A118">
        <v>724</v>
      </c>
      <c r="B118">
        <v>38.256250000000001</v>
      </c>
      <c r="C118">
        <v>-121.652083333333</v>
      </c>
      <c r="D118" t="s">
        <v>368</v>
      </c>
      <c r="E118" t="s">
        <v>411</v>
      </c>
      <c r="F118" t="s">
        <v>17</v>
      </c>
      <c r="G118" t="s">
        <v>312</v>
      </c>
    </row>
    <row r="119" spans="1:7" x14ac:dyDescent="0.25">
      <c r="A119">
        <v>726</v>
      </c>
      <c r="B119" s="20" t="s">
        <v>418</v>
      </c>
      <c r="C119">
        <v>-121.64383333312099</v>
      </c>
      <c r="D119" t="s">
        <v>368</v>
      </c>
      <c r="E119" t="s">
        <v>411</v>
      </c>
      <c r="F119" t="s">
        <v>17</v>
      </c>
      <c r="G119" t="s">
        <v>312</v>
      </c>
    </row>
    <row r="120" spans="1:7" x14ac:dyDescent="0.25">
      <c r="A120">
        <v>736</v>
      </c>
      <c r="B120" s="20" t="s">
        <v>419</v>
      </c>
      <c r="C120">
        <v>-121.80433333333301</v>
      </c>
      <c r="D120" t="s">
        <v>48</v>
      </c>
      <c r="E120" t="s">
        <v>22</v>
      </c>
      <c r="F120" t="s">
        <v>13</v>
      </c>
    </row>
    <row r="121" spans="1:7" x14ac:dyDescent="0.25">
      <c r="A121">
        <v>750</v>
      </c>
      <c r="B121" s="20" t="s">
        <v>420</v>
      </c>
      <c r="C121">
        <v>-121.75</v>
      </c>
      <c r="D121" t="s">
        <v>48</v>
      </c>
      <c r="E121" t="s">
        <v>22</v>
      </c>
      <c r="F121" t="s">
        <v>13</v>
      </c>
    </row>
    <row r="122" spans="1:7" x14ac:dyDescent="0.25">
      <c r="A122">
        <v>751</v>
      </c>
      <c r="B122">
        <v>38.105499999999999</v>
      </c>
      <c r="C122">
        <v>-121.717</v>
      </c>
      <c r="D122" t="s">
        <v>48</v>
      </c>
      <c r="E122" t="s">
        <v>22</v>
      </c>
      <c r="F122" t="s">
        <v>17</v>
      </c>
    </row>
    <row r="123" spans="1:7" x14ac:dyDescent="0.25">
      <c r="A123">
        <v>752</v>
      </c>
      <c r="B123">
        <v>38.104199999999999</v>
      </c>
      <c r="C123">
        <v>-121.71250000000001</v>
      </c>
      <c r="D123" t="s">
        <v>48</v>
      </c>
      <c r="E123" t="s">
        <v>22</v>
      </c>
      <c r="F123" t="s">
        <v>17</v>
      </c>
    </row>
    <row r="124" spans="1:7" x14ac:dyDescent="0.25">
      <c r="A124">
        <v>760</v>
      </c>
      <c r="B124" s="20" t="s">
        <v>421</v>
      </c>
      <c r="C124">
        <v>-121.684833333333</v>
      </c>
      <c r="D124" t="s">
        <v>48</v>
      </c>
      <c r="E124" t="s">
        <v>22</v>
      </c>
      <c r="F124" t="s">
        <v>17</v>
      </c>
    </row>
    <row r="125" spans="1:7" x14ac:dyDescent="0.25">
      <c r="A125">
        <v>761</v>
      </c>
      <c r="B125" s="20" t="s">
        <v>422</v>
      </c>
      <c r="C125">
        <v>-121.677166666666</v>
      </c>
      <c r="D125" t="s">
        <v>48</v>
      </c>
      <c r="E125" t="s">
        <v>22</v>
      </c>
      <c r="F125" t="s">
        <v>17</v>
      </c>
    </row>
    <row r="126" spans="1:7" x14ac:dyDescent="0.25">
      <c r="A126">
        <v>762</v>
      </c>
      <c r="B126">
        <v>38.174999999999997</v>
      </c>
      <c r="C126">
        <v>-121.657</v>
      </c>
      <c r="D126" t="s">
        <v>48</v>
      </c>
      <c r="E126" t="s">
        <v>411</v>
      </c>
      <c r="F126" t="s">
        <v>17</v>
      </c>
    </row>
    <row r="127" spans="1:7" x14ac:dyDescent="0.25">
      <c r="A127">
        <v>801</v>
      </c>
      <c r="B127" s="20" t="s">
        <v>423</v>
      </c>
      <c r="C127">
        <v>-121.84400000042299</v>
      </c>
      <c r="D127" t="s">
        <v>368</v>
      </c>
      <c r="E127" t="s">
        <v>36</v>
      </c>
      <c r="F127" t="s">
        <v>13</v>
      </c>
      <c r="G127" t="s">
        <v>113</v>
      </c>
    </row>
    <row r="128" spans="1:7" x14ac:dyDescent="0.25">
      <c r="A128">
        <v>802</v>
      </c>
      <c r="B128" s="20" t="s">
        <v>424</v>
      </c>
      <c r="C128">
        <v>-121.730388889312</v>
      </c>
      <c r="D128" t="s">
        <v>368</v>
      </c>
      <c r="E128" t="s">
        <v>35</v>
      </c>
      <c r="F128" t="s">
        <v>13</v>
      </c>
    </row>
    <row r="129" spans="1:7" x14ac:dyDescent="0.25">
      <c r="A129">
        <v>804</v>
      </c>
      <c r="B129" s="20" t="s">
        <v>425</v>
      </c>
      <c r="C129">
        <v>-121.791305555767</v>
      </c>
      <c r="D129" t="s">
        <v>368</v>
      </c>
      <c r="E129" t="s">
        <v>35</v>
      </c>
      <c r="F129" t="s">
        <v>13</v>
      </c>
      <c r="G129" t="s">
        <v>113</v>
      </c>
    </row>
    <row r="130" spans="1:7" x14ac:dyDescent="0.25">
      <c r="A130">
        <v>808</v>
      </c>
      <c r="B130" s="20"/>
      <c r="D130" t="s">
        <v>241</v>
      </c>
      <c r="E130" t="s">
        <v>35</v>
      </c>
      <c r="F130" t="s">
        <v>13</v>
      </c>
    </row>
    <row r="131" spans="1:7" x14ac:dyDescent="0.25">
      <c r="A131">
        <v>809</v>
      </c>
      <c r="B131" s="20" t="s">
        <v>426</v>
      </c>
      <c r="C131">
        <v>-121.693027778201</v>
      </c>
      <c r="D131" t="s">
        <v>368</v>
      </c>
      <c r="E131" t="s">
        <v>35</v>
      </c>
      <c r="F131" t="s">
        <v>25</v>
      </c>
      <c r="G131" t="s">
        <v>310</v>
      </c>
    </row>
    <row r="132" spans="1:7" x14ac:dyDescent="0.25">
      <c r="A132">
        <v>812</v>
      </c>
      <c r="B132" s="20" t="s">
        <v>427</v>
      </c>
      <c r="C132">
        <v>-121.63991666687799</v>
      </c>
      <c r="D132" t="s">
        <v>368</v>
      </c>
      <c r="E132" t="s">
        <v>35</v>
      </c>
      <c r="F132" t="s">
        <v>25</v>
      </c>
      <c r="G132" t="s">
        <v>310</v>
      </c>
    </row>
    <row r="133" spans="1:7" x14ac:dyDescent="0.25">
      <c r="A133">
        <v>815</v>
      </c>
      <c r="B133" s="20" t="s">
        <v>428</v>
      </c>
      <c r="C133">
        <v>-121.571138888994</v>
      </c>
      <c r="D133" t="s">
        <v>368</v>
      </c>
      <c r="E133" t="s">
        <v>35</v>
      </c>
      <c r="F133" t="s">
        <v>25</v>
      </c>
      <c r="G133" t="s">
        <v>310</v>
      </c>
    </row>
    <row r="134" spans="1:7" x14ac:dyDescent="0.25">
      <c r="A134">
        <v>837</v>
      </c>
      <c r="B134">
        <v>38.024500000000003</v>
      </c>
      <c r="C134">
        <v>-121.76</v>
      </c>
      <c r="D134" t="s">
        <v>48</v>
      </c>
      <c r="E134" t="s">
        <v>35</v>
      </c>
      <c r="F134" t="s">
        <v>13</v>
      </c>
    </row>
    <row r="135" spans="1:7" x14ac:dyDescent="0.25">
      <c r="A135">
        <v>853</v>
      </c>
      <c r="B135">
        <v>38.028500000000001</v>
      </c>
      <c r="C135">
        <v>-121.73699999999999</v>
      </c>
      <c r="D135" t="s">
        <v>48</v>
      </c>
      <c r="E135" t="s">
        <v>35</v>
      </c>
      <c r="F135" t="s">
        <v>13</v>
      </c>
    </row>
    <row r="136" spans="1:7" x14ac:dyDescent="0.25">
      <c r="A136">
        <v>863</v>
      </c>
      <c r="B136">
        <v>38.091450000000002</v>
      </c>
      <c r="C136">
        <v>-121.6511</v>
      </c>
      <c r="D136" t="s">
        <v>48</v>
      </c>
      <c r="E136" t="s">
        <v>35</v>
      </c>
      <c r="F136" t="s">
        <v>25</v>
      </c>
    </row>
    <row r="137" spans="1:7" x14ac:dyDescent="0.25">
      <c r="A137">
        <v>864</v>
      </c>
      <c r="B137" s="20" t="s">
        <v>429</v>
      </c>
      <c r="C137">
        <v>-121.598</v>
      </c>
      <c r="D137" t="s">
        <v>48</v>
      </c>
      <c r="E137" t="s">
        <v>35</v>
      </c>
      <c r="F137" t="s">
        <v>25</v>
      </c>
    </row>
    <row r="138" spans="1:7" x14ac:dyDescent="0.25">
      <c r="A138">
        <v>865</v>
      </c>
      <c r="B138" s="20" t="s">
        <v>430</v>
      </c>
      <c r="C138">
        <v>-121.576333333333</v>
      </c>
      <c r="D138" t="s">
        <v>48</v>
      </c>
      <c r="E138" t="s">
        <v>35</v>
      </c>
      <c r="F138" t="s">
        <v>25</v>
      </c>
    </row>
    <row r="139" spans="1:7" x14ac:dyDescent="0.25">
      <c r="A139">
        <v>901</v>
      </c>
      <c r="B139">
        <v>38.046250000000001</v>
      </c>
      <c r="C139">
        <v>-121.618499999973</v>
      </c>
      <c r="D139" t="s">
        <v>368</v>
      </c>
      <c r="E139" t="s">
        <v>144</v>
      </c>
      <c r="F139" t="s">
        <v>25</v>
      </c>
      <c r="G139" t="s">
        <v>310</v>
      </c>
    </row>
    <row r="140" spans="1:7" x14ac:dyDescent="0.25">
      <c r="A140">
        <v>902</v>
      </c>
      <c r="B140" s="20" t="s">
        <v>431</v>
      </c>
      <c r="C140">
        <v>-121.58266666624201</v>
      </c>
      <c r="D140" t="s">
        <v>368</v>
      </c>
      <c r="E140" t="s">
        <v>144</v>
      </c>
      <c r="F140" t="s">
        <v>25</v>
      </c>
      <c r="G140" t="s">
        <v>310</v>
      </c>
    </row>
    <row r="141" spans="1:7" x14ac:dyDescent="0.25">
      <c r="A141">
        <v>906</v>
      </c>
      <c r="B141" s="20" t="s">
        <v>432</v>
      </c>
      <c r="C141">
        <v>-121.50647222201</v>
      </c>
      <c r="D141" t="s">
        <v>368</v>
      </c>
      <c r="E141" t="s">
        <v>35</v>
      </c>
      <c r="F141" t="s">
        <v>25</v>
      </c>
      <c r="G141" t="s">
        <v>310</v>
      </c>
    </row>
    <row r="142" spans="1:7" x14ac:dyDescent="0.25">
      <c r="A142">
        <v>910</v>
      </c>
      <c r="B142">
        <v>38.005000000000003</v>
      </c>
      <c r="C142">
        <v>-121.453027777671</v>
      </c>
      <c r="D142" t="s">
        <v>368</v>
      </c>
      <c r="E142" t="s">
        <v>144</v>
      </c>
      <c r="F142" t="s">
        <v>25</v>
      </c>
      <c r="G142" t="s">
        <v>310</v>
      </c>
    </row>
    <row r="143" spans="1:7" x14ac:dyDescent="0.25">
      <c r="A143">
        <v>912</v>
      </c>
      <c r="B143" s="20" t="s">
        <v>433</v>
      </c>
      <c r="C143">
        <v>-121.368555555608</v>
      </c>
      <c r="D143" t="s">
        <v>368</v>
      </c>
      <c r="E143" t="s">
        <v>144</v>
      </c>
      <c r="F143" t="s">
        <v>25</v>
      </c>
      <c r="G143" t="s">
        <v>310</v>
      </c>
    </row>
    <row r="144" spans="1:7" x14ac:dyDescent="0.25">
      <c r="A144">
        <v>914</v>
      </c>
      <c r="B144" s="20" t="s">
        <v>434</v>
      </c>
      <c r="C144">
        <v>-121.52</v>
      </c>
      <c r="D144" t="s">
        <v>368</v>
      </c>
      <c r="E144" t="s">
        <v>144</v>
      </c>
      <c r="F144" t="s">
        <v>25</v>
      </c>
      <c r="G144" t="s">
        <v>310</v>
      </c>
    </row>
    <row r="145" spans="1:7" x14ac:dyDescent="0.25">
      <c r="A145">
        <v>915</v>
      </c>
      <c r="B145" s="20" t="s">
        <v>435</v>
      </c>
      <c r="C145">
        <v>-121.56788888891499</v>
      </c>
      <c r="D145" t="s">
        <v>368</v>
      </c>
      <c r="E145" t="s">
        <v>144</v>
      </c>
      <c r="F145" t="s">
        <v>25</v>
      </c>
      <c r="G145" t="s">
        <v>310</v>
      </c>
    </row>
    <row r="146" spans="1:7" x14ac:dyDescent="0.25">
      <c r="A146">
        <v>918</v>
      </c>
      <c r="B146" s="20" t="s">
        <v>436</v>
      </c>
      <c r="C146">
        <v>-121.56713888890199</v>
      </c>
      <c r="D146" t="s">
        <v>368</v>
      </c>
      <c r="E146" t="s">
        <v>144</v>
      </c>
      <c r="F146" t="s">
        <v>25</v>
      </c>
      <c r="G146" t="s">
        <v>310</v>
      </c>
    </row>
    <row r="147" spans="1:7" x14ac:dyDescent="0.25">
      <c r="A147">
        <v>919</v>
      </c>
      <c r="B147" s="20" t="s">
        <v>437</v>
      </c>
      <c r="C147">
        <v>-121.494583333333</v>
      </c>
      <c r="D147" t="s">
        <v>368</v>
      </c>
      <c r="E147" t="s">
        <v>438</v>
      </c>
      <c r="F147" t="s">
        <v>25</v>
      </c>
      <c r="G147" t="s">
        <v>310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DB6FD-58B6-4803-9127-EFC138D620F8}">
  <dimension ref="A1:H3"/>
  <sheetViews>
    <sheetView zoomScale="115" zoomScaleNormal="115" workbookViewId="0">
      <selection activeCell="H3" sqref="H3"/>
    </sheetView>
  </sheetViews>
  <sheetFormatPr defaultRowHeight="15" x14ac:dyDescent="0.25"/>
  <cols>
    <col min="5" max="5" width="19.140625" customWidth="1"/>
  </cols>
  <sheetData>
    <row r="1" spans="1:8" ht="15.75" thickBot="1" x14ac:dyDescent="0.3">
      <c r="A1" s="5" t="s">
        <v>261</v>
      </c>
      <c r="B1" s="6" t="s">
        <v>439</v>
      </c>
      <c r="C1" s="6" t="s">
        <v>15</v>
      </c>
      <c r="D1" s="6" t="s">
        <v>21</v>
      </c>
      <c r="E1" s="79" t="s">
        <v>11</v>
      </c>
    </row>
    <row r="2" spans="1:8" ht="30.75" thickBot="1" x14ac:dyDescent="0.3">
      <c r="A2" s="7" t="s">
        <v>440</v>
      </c>
      <c r="B2" s="8" t="s">
        <v>441</v>
      </c>
      <c r="C2" s="8" t="s">
        <v>442</v>
      </c>
      <c r="D2" s="8" t="s">
        <v>443</v>
      </c>
    </row>
    <row r="3" spans="1:8" ht="45.75" thickBot="1" x14ac:dyDescent="0.3">
      <c r="A3" s="7" t="s">
        <v>271</v>
      </c>
      <c r="B3" s="8" t="s">
        <v>441</v>
      </c>
      <c r="C3" s="8" t="s">
        <v>444</v>
      </c>
      <c r="D3" s="8" t="s">
        <v>445</v>
      </c>
      <c r="E3" s="78" t="s">
        <v>446</v>
      </c>
      <c r="H3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2BE8-1AD9-470C-91B0-6CB6FFFF85E8}">
  <dimension ref="A1:H16"/>
  <sheetViews>
    <sheetView workbookViewId="0">
      <selection activeCell="A9" sqref="A9"/>
    </sheetView>
  </sheetViews>
  <sheetFormatPr defaultRowHeight="15" x14ac:dyDescent="0.25"/>
  <cols>
    <col min="1" max="1" width="12" bestFit="1" customWidth="1"/>
    <col min="2" max="2" width="30.7109375" bestFit="1" customWidth="1"/>
    <col min="3" max="3" width="26.85546875" customWidth="1"/>
    <col min="4" max="4" width="21.140625" bestFit="1" customWidth="1"/>
    <col min="5" max="5" width="10.28515625" bestFit="1" customWidth="1"/>
    <col min="6" max="6" width="29.28515625" bestFit="1" customWidth="1"/>
    <col min="7" max="7" width="10.42578125" customWidth="1"/>
  </cols>
  <sheetData>
    <row r="1" spans="1:8" x14ac:dyDescent="0.25">
      <c r="A1" s="4" t="s">
        <v>1</v>
      </c>
      <c r="B1" s="4" t="s">
        <v>286</v>
      </c>
      <c r="C1" s="4" t="s">
        <v>447</v>
      </c>
      <c r="D1" s="4" t="s">
        <v>448</v>
      </c>
      <c r="E1" s="4" t="s">
        <v>449</v>
      </c>
      <c r="F1" s="4" t="s">
        <v>450</v>
      </c>
      <c r="G1" s="4" t="s">
        <v>451</v>
      </c>
      <c r="H1" s="4" t="s">
        <v>452</v>
      </c>
    </row>
    <row r="2" spans="1:8" x14ac:dyDescent="0.25">
      <c r="A2" t="s">
        <v>453</v>
      </c>
      <c r="B2" t="s">
        <v>454</v>
      </c>
      <c r="C2" t="s">
        <v>455</v>
      </c>
      <c r="D2" t="s">
        <v>456</v>
      </c>
      <c r="E2" s="1">
        <v>1</v>
      </c>
      <c r="F2" t="s">
        <v>457</v>
      </c>
      <c r="G2" s="3" t="s">
        <v>19</v>
      </c>
      <c r="H2" s="2">
        <v>13573</v>
      </c>
    </row>
    <row r="3" spans="1:8" x14ac:dyDescent="0.25">
      <c r="A3" s="21">
        <v>45635</v>
      </c>
      <c r="B3" t="s">
        <v>454</v>
      </c>
      <c r="C3" t="s">
        <v>455</v>
      </c>
      <c r="D3" t="s">
        <v>456</v>
      </c>
      <c r="E3" s="1">
        <v>1</v>
      </c>
      <c r="F3" t="s">
        <v>458</v>
      </c>
      <c r="G3" s="22" t="s">
        <v>23</v>
      </c>
      <c r="H3" s="2">
        <v>14880</v>
      </c>
    </row>
    <row r="4" spans="1:8" x14ac:dyDescent="0.25">
      <c r="A4" t="s">
        <v>459</v>
      </c>
      <c r="B4" t="s">
        <v>460</v>
      </c>
      <c r="C4" t="s">
        <v>455</v>
      </c>
      <c r="D4" t="s">
        <v>456</v>
      </c>
      <c r="E4" s="1">
        <v>1</v>
      </c>
      <c r="F4" t="s">
        <v>461</v>
      </c>
      <c r="G4" t="s">
        <v>31</v>
      </c>
      <c r="H4" s="2">
        <v>20219</v>
      </c>
    </row>
    <row r="5" spans="1:8" x14ac:dyDescent="0.25">
      <c r="A5" s="21">
        <v>45665</v>
      </c>
      <c r="B5" t="s">
        <v>454</v>
      </c>
      <c r="C5" t="s">
        <v>455</v>
      </c>
      <c r="D5" t="s">
        <v>456</v>
      </c>
      <c r="E5" s="1">
        <v>1</v>
      </c>
      <c r="F5" t="s">
        <v>462</v>
      </c>
      <c r="G5" s="3" t="s">
        <v>41</v>
      </c>
      <c r="H5" s="2">
        <v>10024</v>
      </c>
    </row>
    <row r="6" spans="1:8" x14ac:dyDescent="0.25">
      <c r="A6" s="77">
        <v>45679</v>
      </c>
      <c r="B6" t="s">
        <v>454</v>
      </c>
      <c r="C6" t="s">
        <v>455</v>
      </c>
      <c r="D6" t="s">
        <v>456</v>
      </c>
      <c r="E6" s="1">
        <v>1</v>
      </c>
      <c r="F6" t="s">
        <v>463</v>
      </c>
      <c r="G6" s="40" t="s">
        <v>44</v>
      </c>
      <c r="H6" s="2">
        <v>25226</v>
      </c>
    </row>
    <row r="7" spans="1:8" x14ac:dyDescent="0.25">
      <c r="A7" s="77">
        <v>45684</v>
      </c>
      <c r="B7" t="s">
        <v>464</v>
      </c>
      <c r="C7" t="s">
        <v>455</v>
      </c>
      <c r="D7" t="s">
        <v>456</v>
      </c>
      <c r="E7" s="1">
        <v>1</v>
      </c>
      <c r="F7" t="s">
        <v>465</v>
      </c>
      <c r="G7" s="41" t="s">
        <v>46</v>
      </c>
      <c r="H7" s="2">
        <v>24504</v>
      </c>
    </row>
    <row r="8" spans="1:8" x14ac:dyDescent="0.25">
      <c r="A8" s="77">
        <v>45691</v>
      </c>
      <c r="B8" t="s">
        <v>464</v>
      </c>
      <c r="C8" t="s">
        <v>455</v>
      </c>
      <c r="D8" t="s">
        <v>456</v>
      </c>
      <c r="E8" s="1">
        <v>1</v>
      </c>
      <c r="F8" t="s">
        <v>466</v>
      </c>
      <c r="G8" s="40" t="s">
        <v>47</v>
      </c>
      <c r="H8" s="2">
        <v>16520</v>
      </c>
    </row>
    <row r="11" spans="1:8" x14ac:dyDescent="0.25">
      <c r="H11" s="2">
        <f>SUM(H2:H8)</f>
        <v>124946</v>
      </c>
    </row>
    <row r="16" spans="1:8" x14ac:dyDescent="0.25">
      <c r="E16">
        <v>8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07896-2D4F-40AF-83C1-CD20D70C227D}">
  <dimension ref="A1:B6"/>
  <sheetViews>
    <sheetView workbookViewId="0">
      <selection activeCell="D7" sqref="D7"/>
    </sheetView>
  </sheetViews>
  <sheetFormatPr defaultRowHeight="15" x14ac:dyDescent="0.25"/>
  <sheetData>
    <row r="1" spans="1:2" x14ac:dyDescent="0.25">
      <c r="A1" t="s">
        <v>467</v>
      </c>
      <c r="B1" t="s">
        <v>468</v>
      </c>
    </row>
    <row r="2" spans="1:2" x14ac:dyDescent="0.25">
      <c r="A2">
        <v>38.17</v>
      </c>
      <c r="B2">
        <v>37988</v>
      </c>
    </row>
    <row r="3" spans="1:2" x14ac:dyDescent="0.25">
      <c r="A3">
        <v>31.35</v>
      </c>
      <c r="B3">
        <v>32912</v>
      </c>
    </row>
    <row r="4" spans="1:2" x14ac:dyDescent="0.25">
      <c r="A4">
        <v>25.07</v>
      </c>
      <c r="B4">
        <v>29762</v>
      </c>
    </row>
    <row r="6" spans="1:2" x14ac:dyDescent="0.25">
      <c r="A6">
        <f>AVERAGE(A2:A4)</f>
        <v>31.53</v>
      </c>
      <c r="B6">
        <f>AVERAGE(B2:B4)</f>
        <v>33554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13F7-6825-4F62-89F6-539EFCEF8BB4}">
  <dimension ref="A1:N1027"/>
  <sheetViews>
    <sheetView workbookViewId="0">
      <selection activeCell="T16" sqref="T16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64</v>
      </c>
      <c r="N1" t="s">
        <v>255</v>
      </c>
    </row>
    <row r="2" spans="1:14" hidden="1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hidden="1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hidden="1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303</v>
      </c>
      <c r="G4">
        <v>0</v>
      </c>
      <c r="H4" t="s">
        <v>303</v>
      </c>
      <c r="I4">
        <v>54</v>
      </c>
      <c r="J4">
        <v>1</v>
      </c>
      <c r="K4" t="s">
        <v>15</v>
      </c>
      <c r="L4">
        <v>0</v>
      </c>
      <c r="M4" t="s">
        <v>227</v>
      </c>
      <c r="N4" t="s">
        <v>226</v>
      </c>
    </row>
    <row r="5" spans="1:14" hidden="1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hidden="1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61</v>
      </c>
      <c r="J6">
        <v>2</v>
      </c>
      <c r="K6" t="s">
        <v>15</v>
      </c>
      <c r="L6">
        <v>0</v>
      </c>
      <c r="M6" t="s">
        <v>227</v>
      </c>
      <c r="N6" t="s">
        <v>226</v>
      </c>
    </row>
    <row r="7" spans="1:14" hidden="1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hidden="1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hidden="1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hidden="1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hidden="1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hidden="1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hidden="1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hidden="1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hidden="1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hidden="1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hidden="1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hidden="1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hidden="1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hidden="1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hidden="1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hidden="1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hidden="1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hidden="1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hidden="1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hidden="1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hidden="1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hidden="1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hidden="1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hidden="1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hidden="1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hidden="1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hidden="1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hidden="1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hidden="1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62</v>
      </c>
      <c r="J35">
        <v>1</v>
      </c>
      <c r="K35" t="s">
        <v>15</v>
      </c>
      <c r="L35">
        <v>0</v>
      </c>
      <c r="M35" t="s">
        <v>227</v>
      </c>
      <c r="N35" t="s">
        <v>226</v>
      </c>
    </row>
    <row r="36" spans="1:14" hidden="1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63</v>
      </c>
      <c r="J36">
        <v>1</v>
      </c>
      <c r="K36" t="s">
        <v>15</v>
      </c>
      <c r="L36">
        <v>0</v>
      </c>
      <c r="M36" t="s">
        <v>227</v>
      </c>
      <c r="N36" t="s">
        <v>226</v>
      </c>
    </row>
    <row r="37" spans="1:14" hidden="1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hidden="1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hidden="1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65</v>
      </c>
      <c r="J39">
        <v>1</v>
      </c>
      <c r="K39" t="s">
        <v>15</v>
      </c>
      <c r="L39">
        <v>0</v>
      </c>
      <c r="M39" t="s">
        <v>227</v>
      </c>
      <c r="N39" t="s">
        <v>226</v>
      </c>
    </row>
    <row r="40" spans="1:14" hidden="1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hidden="1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hidden="1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303</v>
      </c>
      <c r="G42">
        <v>0</v>
      </c>
      <c r="H42" t="s">
        <v>303</v>
      </c>
      <c r="I42">
        <v>65</v>
      </c>
      <c r="J42">
        <v>1</v>
      </c>
      <c r="K42" t="s">
        <v>15</v>
      </c>
      <c r="L42">
        <v>0</v>
      </c>
      <c r="M42" t="s">
        <v>227</v>
      </c>
      <c r="N42" t="s">
        <v>226</v>
      </c>
    </row>
    <row r="43" spans="1:14" hidden="1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hidden="1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hidden="1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hidden="1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303</v>
      </c>
      <c r="G46">
        <v>0</v>
      </c>
      <c r="H46" t="s">
        <v>303</v>
      </c>
      <c r="I46">
        <v>66</v>
      </c>
      <c r="J46">
        <v>1</v>
      </c>
      <c r="K46" t="s">
        <v>15</v>
      </c>
      <c r="L46">
        <v>0</v>
      </c>
      <c r="M46" t="s">
        <v>227</v>
      </c>
      <c r="N46" t="s">
        <v>226</v>
      </c>
    </row>
    <row r="47" spans="1:14" hidden="1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hidden="1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hidden="1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hidden="1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hidden="1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hidden="1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hidden="1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hidden="1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hidden="1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303</v>
      </c>
      <c r="G55">
        <v>0</v>
      </c>
      <c r="H55" t="s">
        <v>303</v>
      </c>
      <c r="I55">
        <v>67</v>
      </c>
      <c r="J55">
        <v>1</v>
      </c>
      <c r="K55" t="s">
        <v>15</v>
      </c>
      <c r="L55">
        <v>0</v>
      </c>
      <c r="M55" t="s">
        <v>227</v>
      </c>
      <c r="N55" t="s">
        <v>226</v>
      </c>
    </row>
    <row r="56" spans="1:14" hidden="1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hidden="1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hidden="1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hidden="1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303</v>
      </c>
      <c r="G59">
        <v>0</v>
      </c>
      <c r="H59" t="s">
        <v>303</v>
      </c>
      <c r="I59">
        <v>68</v>
      </c>
      <c r="J59">
        <v>1</v>
      </c>
      <c r="K59" t="s">
        <v>15</v>
      </c>
      <c r="L59">
        <v>0</v>
      </c>
      <c r="M59" t="s">
        <v>227</v>
      </c>
      <c r="N59" t="s">
        <v>226</v>
      </c>
    </row>
    <row r="60" spans="1:14" hidden="1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hidden="1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hidden="1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303</v>
      </c>
      <c r="G62">
        <v>0</v>
      </c>
      <c r="H62" t="s">
        <v>303</v>
      </c>
      <c r="I62">
        <v>69</v>
      </c>
      <c r="J62">
        <v>1</v>
      </c>
      <c r="K62" t="s">
        <v>15</v>
      </c>
      <c r="L62">
        <v>0</v>
      </c>
      <c r="M62" t="s">
        <v>227</v>
      </c>
      <c r="N62" t="s">
        <v>226</v>
      </c>
    </row>
    <row r="63" spans="1:14" hidden="1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hidden="1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hidden="1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hidden="1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hidden="1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hidden="1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hidden="1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hidden="1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hidden="1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hidden="1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hidden="1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hidden="1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303</v>
      </c>
      <c r="G74">
        <v>0</v>
      </c>
      <c r="H74" t="s">
        <v>303</v>
      </c>
      <c r="I74">
        <v>70</v>
      </c>
      <c r="J74">
        <v>1</v>
      </c>
      <c r="K74" t="s">
        <v>15</v>
      </c>
      <c r="L74">
        <v>0</v>
      </c>
      <c r="M74" t="s">
        <v>227</v>
      </c>
      <c r="N74" t="s">
        <v>226</v>
      </c>
    </row>
    <row r="75" spans="1:14" hidden="1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hidden="1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hidden="1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hidden="1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hidden="1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hidden="1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hidden="1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hidden="1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hidden="1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hidden="1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hidden="1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hidden="1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303</v>
      </c>
      <c r="G86">
        <v>0</v>
      </c>
      <c r="H86" t="s">
        <v>303</v>
      </c>
      <c r="I86">
        <v>70</v>
      </c>
      <c r="J86">
        <v>1</v>
      </c>
      <c r="K86" t="s">
        <v>15</v>
      </c>
      <c r="L86">
        <v>0</v>
      </c>
      <c r="M86" t="s">
        <v>227</v>
      </c>
      <c r="N86" t="s">
        <v>226</v>
      </c>
    </row>
    <row r="87" spans="1:14" hidden="1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hidden="1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hidden="1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hidden="1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hidden="1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hidden="1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hidden="1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hidden="1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hidden="1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hidden="1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hidden="1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hidden="1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hidden="1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hidden="1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hidden="1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hidden="1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hidden="1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hidden="1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hidden="1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hidden="1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hidden="1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303</v>
      </c>
      <c r="G107">
        <v>0</v>
      </c>
      <c r="H107" t="s">
        <v>303</v>
      </c>
      <c r="I107">
        <v>72</v>
      </c>
      <c r="J107">
        <v>1</v>
      </c>
      <c r="K107" t="s">
        <v>15</v>
      </c>
      <c r="L107">
        <v>0</v>
      </c>
      <c r="M107" t="s">
        <v>227</v>
      </c>
      <c r="N107" t="s">
        <v>226</v>
      </c>
    </row>
    <row r="108" spans="1:14" hidden="1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hidden="1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hidden="1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hidden="1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hidden="1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hidden="1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hidden="1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hidden="1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hidden="1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hidden="1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hidden="1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hidden="1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303</v>
      </c>
      <c r="G119">
        <v>0</v>
      </c>
      <c r="H119" t="s">
        <v>303</v>
      </c>
      <c r="I119">
        <v>73</v>
      </c>
      <c r="J119">
        <v>1</v>
      </c>
      <c r="K119" t="s">
        <v>15</v>
      </c>
      <c r="L119">
        <v>0</v>
      </c>
      <c r="M119" t="s">
        <v>227</v>
      </c>
      <c r="N119" t="s">
        <v>226</v>
      </c>
    </row>
    <row r="120" spans="1:14" hidden="1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hidden="1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303</v>
      </c>
      <c r="G121">
        <v>0</v>
      </c>
      <c r="H121" t="s">
        <v>303</v>
      </c>
      <c r="I121">
        <v>73</v>
      </c>
      <c r="J121">
        <v>1</v>
      </c>
      <c r="K121" t="s">
        <v>15</v>
      </c>
      <c r="L121">
        <v>0</v>
      </c>
      <c r="M121" t="s">
        <v>227</v>
      </c>
      <c r="N121" t="s">
        <v>226</v>
      </c>
    </row>
    <row r="122" spans="1:14" hidden="1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hidden="1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hidden="1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hidden="1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hidden="1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hidden="1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303</v>
      </c>
      <c r="G127">
        <v>0</v>
      </c>
      <c r="H127" t="s">
        <v>303</v>
      </c>
      <c r="I127">
        <v>80</v>
      </c>
      <c r="J127">
        <v>1</v>
      </c>
      <c r="K127" t="s">
        <v>15</v>
      </c>
      <c r="L127">
        <v>0</v>
      </c>
      <c r="M127" t="s">
        <v>227</v>
      </c>
      <c r="N127" t="s">
        <v>226</v>
      </c>
    </row>
    <row r="128" spans="1:14" hidden="1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hidden="1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303</v>
      </c>
      <c r="G129">
        <v>0</v>
      </c>
      <c r="H129" t="s">
        <v>303</v>
      </c>
      <c r="I129">
        <v>76</v>
      </c>
      <c r="J129">
        <v>1</v>
      </c>
      <c r="K129" t="s">
        <v>15</v>
      </c>
      <c r="L129">
        <v>0</v>
      </c>
      <c r="M129" t="s">
        <v>227</v>
      </c>
      <c r="N129" t="s">
        <v>226</v>
      </c>
    </row>
    <row r="130" spans="1:14" hidden="1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hidden="1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hidden="1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hidden="1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hidden="1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hidden="1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hidden="1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hidden="1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hidden="1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303</v>
      </c>
      <c r="G138">
        <v>0</v>
      </c>
      <c r="H138" t="s">
        <v>303</v>
      </c>
      <c r="I138">
        <v>77</v>
      </c>
      <c r="J138">
        <v>1</v>
      </c>
      <c r="K138" t="s">
        <v>15</v>
      </c>
      <c r="L138">
        <v>0</v>
      </c>
      <c r="M138" t="s">
        <v>227</v>
      </c>
      <c r="N138" t="s">
        <v>226</v>
      </c>
    </row>
    <row r="139" spans="1:14" hidden="1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303</v>
      </c>
      <c r="G139">
        <v>0</v>
      </c>
      <c r="H139" t="s">
        <v>303</v>
      </c>
      <c r="I139">
        <v>70</v>
      </c>
      <c r="J139">
        <v>1</v>
      </c>
      <c r="K139" t="s">
        <v>15</v>
      </c>
      <c r="L139">
        <v>0</v>
      </c>
      <c r="M139" t="s">
        <v>227</v>
      </c>
      <c r="N139" t="s">
        <v>226</v>
      </c>
    </row>
    <row r="140" spans="1:14" hidden="1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hidden="1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hidden="1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hidden="1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hidden="1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hidden="1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hidden="1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hidden="1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hidden="1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hidden="1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hidden="1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hidden="1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hidden="1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hidden="1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hidden="1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hidden="1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hidden="1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303</v>
      </c>
      <c r="G156">
        <v>0</v>
      </c>
      <c r="H156" t="s">
        <v>303</v>
      </c>
      <c r="I156">
        <v>75</v>
      </c>
      <c r="J156">
        <v>1</v>
      </c>
      <c r="K156" t="s">
        <v>15</v>
      </c>
      <c r="L156">
        <v>0</v>
      </c>
      <c r="M156" t="s">
        <v>227</v>
      </c>
      <c r="N156" t="s">
        <v>226</v>
      </c>
    </row>
    <row r="157" spans="1:14" hidden="1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hidden="1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hidden="1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hidden="1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hidden="1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hidden="1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hidden="1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303</v>
      </c>
      <c r="G163">
        <v>0</v>
      </c>
      <c r="H163" t="s">
        <v>303</v>
      </c>
      <c r="I163">
        <v>79</v>
      </c>
      <c r="J163">
        <v>1</v>
      </c>
      <c r="K163" t="s">
        <v>15</v>
      </c>
      <c r="L163">
        <v>0</v>
      </c>
      <c r="M163" t="s">
        <v>227</v>
      </c>
      <c r="N163" t="s">
        <v>226</v>
      </c>
    </row>
    <row r="164" spans="1:14" hidden="1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hidden="1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hidden="1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hidden="1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hidden="1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hidden="1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hidden="1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hidden="1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hidden="1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hidden="1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hidden="1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hidden="1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hidden="1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hidden="1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hidden="1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hidden="1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hidden="1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hidden="1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hidden="1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hidden="1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303</v>
      </c>
      <c r="G183">
        <v>0</v>
      </c>
      <c r="H183" t="s">
        <v>303</v>
      </c>
      <c r="I183">
        <v>68</v>
      </c>
      <c r="J183">
        <v>1</v>
      </c>
      <c r="K183" t="s">
        <v>15</v>
      </c>
      <c r="L183">
        <v>0</v>
      </c>
      <c r="M183" t="s">
        <v>227</v>
      </c>
      <c r="N183" t="s">
        <v>226</v>
      </c>
    </row>
    <row r="184" spans="1:14" hidden="1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hidden="1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303</v>
      </c>
      <c r="G185">
        <v>0</v>
      </c>
      <c r="H185" t="s">
        <v>303</v>
      </c>
      <c r="I185">
        <v>75</v>
      </c>
      <c r="J185">
        <v>1</v>
      </c>
      <c r="K185" t="s">
        <v>15</v>
      </c>
      <c r="L185">
        <v>0</v>
      </c>
      <c r="M185" t="s">
        <v>227</v>
      </c>
      <c r="N185" t="s">
        <v>226</v>
      </c>
    </row>
    <row r="186" spans="1:14" hidden="1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hidden="1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hidden="1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303</v>
      </c>
      <c r="G188">
        <v>0</v>
      </c>
      <c r="H188" t="s">
        <v>303</v>
      </c>
      <c r="I188">
        <v>61</v>
      </c>
      <c r="J188">
        <v>1</v>
      </c>
      <c r="K188" t="s">
        <v>15</v>
      </c>
      <c r="L188">
        <v>0</v>
      </c>
      <c r="M188" t="s">
        <v>227</v>
      </c>
      <c r="N188" t="s">
        <v>226</v>
      </c>
    </row>
    <row r="189" spans="1:14" hidden="1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hidden="1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hidden="1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303</v>
      </c>
      <c r="G191">
        <v>0</v>
      </c>
      <c r="H191" t="s">
        <v>303</v>
      </c>
      <c r="I191">
        <v>66</v>
      </c>
      <c r="J191">
        <v>1</v>
      </c>
      <c r="K191" t="s">
        <v>15</v>
      </c>
      <c r="L191">
        <v>0</v>
      </c>
      <c r="M191" t="s">
        <v>227</v>
      </c>
      <c r="N191" t="s">
        <v>226</v>
      </c>
    </row>
    <row r="192" spans="1:14" hidden="1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303</v>
      </c>
      <c r="G192">
        <v>0</v>
      </c>
      <c r="H192" t="s">
        <v>303</v>
      </c>
      <c r="I192">
        <v>68</v>
      </c>
      <c r="J192">
        <v>1</v>
      </c>
      <c r="K192" t="s">
        <v>15</v>
      </c>
      <c r="L192">
        <v>0</v>
      </c>
      <c r="M192" t="s">
        <v>227</v>
      </c>
      <c r="N192" t="s">
        <v>226</v>
      </c>
    </row>
    <row r="193" spans="1:14" hidden="1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303</v>
      </c>
      <c r="G193">
        <v>0</v>
      </c>
      <c r="H193" t="s">
        <v>303</v>
      </c>
      <c r="I193">
        <v>72</v>
      </c>
      <c r="J193">
        <v>1</v>
      </c>
      <c r="K193" t="s">
        <v>15</v>
      </c>
      <c r="L193">
        <v>0</v>
      </c>
      <c r="M193" t="s">
        <v>227</v>
      </c>
      <c r="N193" t="s">
        <v>226</v>
      </c>
    </row>
    <row r="194" spans="1:14" hidden="1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303</v>
      </c>
      <c r="G194">
        <v>0</v>
      </c>
      <c r="H194" t="s">
        <v>303</v>
      </c>
      <c r="I194">
        <v>66</v>
      </c>
      <c r="J194">
        <v>1</v>
      </c>
      <c r="K194" t="s">
        <v>15</v>
      </c>
      <c r="L194">
        <v>0</v>
      </c>
      <c r="M194" t="s">
        <v>227</v>
      </c>
      <c r="N194" t="s">
        <v>226</v>
      </c>
    </row>
    <row r="195" spans="1:14" hidden="1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303</v>
      </c>
      <c r="G195">
        <v>0</v>
      </c>
      <c r="H195" t="s">
        <v>303</v>
      </c>
      <c r="I195">
        <v>67</v>
      </c>
      <c r="J195">
        <v>1</v>
      </c>
      <c r="K195" t="s">
        <v>15</v>
      </c>
      <c r="L195">
        <v>0</v>
      </c>
      <c r="M195" t="s">
        <v>227</v>
      </c>
      <c r="N195" t="s">
        <v>226</v>
      </c>
    </row>
    <row r="196" spans="1:14" hidden="1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hidden="1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303</v>
      </c>
      <c r="G197">
        <v>0</v>
      </c>
      <c r="H197" t="s">
        <v>303</v>
      </c>
      <c r="I197">
        <v>72</v>
      </c>
      <c r="J197">
        <v>1</v>
      </c>
      <c r="K197" t="s">
        <v>15</v>
      </c>
      <c r="L197">
        <v>0</v>
      </c>
      <c r="M197" t="s">
        <v>227</v>
      </c>
      <c r="N197" t="s">
        <v>226</v>
      </c>
    </row>
    <row r="198" spans="1:14" hidden="1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303</v>
      </c>
      <c r="G198">
        <v>0</v>
      </c>
      <c r="H198" t="s">
        <v>303</v>
      </c>
      <c r="I198">
        <v>79</v>
      </c>
      <c r="J198">
        <v>1</v>
      </c>
      <c r="K198" t="s">
        <v>15</v>
      </c>
      <c r="L198">
        <v>0</v>
      </c>
      <c r="M198" t="s">
        <v>227</v>
      </c>
      <c r="N198" t="s">
        <v>226</v>
      </c>
    </row>
    <row r="199" spans="1:14" hidden="1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303</v>
      </c>
      <c r="G199">
        <v>0</v>
      </c>
      <c r="H199" t="s">
        <v>303</v>
      </c>
      <c r="I199">
        <v>75</v>
      </c>
      <c r="J199">
        <v>1</v>
      </c>
      <c r="K199" t="s">
        <v>15</v>
      </c>
      <c r="L199">
        <v>0</v>
      </c>
      <c r="M199" t="s">
        <v>227</v>
      </c>
      <c r="N199" t="s">
        <v>226</v>
      </c>
    </row>
    <row r="200" spans="1:14" hidden="1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303</v>
      </c>
      <c r="G200">
        <v>0</v>
      </c>
      <c r="H200" t="s">
        <v>303</v>
      </c>
      <c r="I200">
        <v>77</v>
      </c>
      <c r="J200">
        <v>1</v>
      </c>
      <c r="K200" t="s">
        <v>15</v>
      </c>
      <c r="L200">
        <v>0</v>
      </c>
      <c r="M200" t="s">
        <v>227</v>
      </c>
      <c r="N200" t="s">
        <v>226</v>
      </c>
    </row>
    <row r="201" spans="1:14" hidden="1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hidden="1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hidden="1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hidden="1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hidden="1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hidden="1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hidden="1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hidden="1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hidden="1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hidden="1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hidden="1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hidden="1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hidden="1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hidden="1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hidden="1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303</v>
      </c>
      <c r="G215">
        <v>0</v>
      </c>
      <c r="H215" t="s">
        <v>303</v>
      </c>
      <c r="I215">
        <v>81</v>
      </c>
      <c r="J215">
        <v>1</v>
      </c>
      <c r="K215" t="s">
        <v>15</v>
      </c>
      <c r="L215">
        <v>0</v>
      </c>
      <c r="M215" t="s">
        <v>227</v>
      </c>
      <c r="N215" t="s">
        <v>226</v>
      </c>
    </row>
    <row r="216" spans="1:14" hidden="1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hidden="1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227</v>
      </c>
      <c r="N217" t="s">
        <v>226</v>
      </c>
    </row>
    <row r="218" spans="1:14" hidden="1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227</v>
      </c>
      <c r="N218" t="s">
        <v>226</v>
      </c>
    </row>
    <row r="219" spans="1:14" hidden="1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303</v>
      </c>
      <c r="G219">
        <v>0</v>
      </c>
      <c r="H219" t="s">
        <v>303</v>
      </c>
      <c r="I219">
        <v>72</v>
      </c>
      <c r="J219">
        <v>1</v>
      </c>
      <c r="K219" t="s">
        <v>15</v>
      </c>
      <c r="L219">
        <v>0</v>
      </c>
      <c r="M219" t="s">
        <v>227</v>
      </c>
      <c r="N219" t="s">
        <v>226</v>
      </c>
    </row>
    <row r="220" spans="1:14" hidden="1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hidden="1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hidden="1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hidden="1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hidden="1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hidden="1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hidden="1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hidden="1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hidden="1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hidden="1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hidden="1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303</v>
      </c>
      <c r="G230">
        <v>0</v>
      </c>
      <c r="H230" t="s">
        <v>303</v>
      </c>
      <c r="I230">
        <v>73</v>
      </c>
      <c r="J230">
        <v>1</v>
      </c>
      <c r="K230" t="s">
        <v>15</v>
      </c>
      <c r="L230">
        <v>0</v>
      </c>
      <c r="M230" t="s">
        <v>227</v>
      </c>
      <c r="N230" t="s">
        <v>226</v>
      </c>
    </row>
    <row r="231" spans="1:14" hidden="1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303</v>
      </c>
      <c r="G231">
        <v>0</v>
      </c>
      <c r="H231" t="s">
        <v>303</v>
      </c>
      <c r="I231">
        <v>80</v>
      </c>
      <c r="J231">
        <v>1</v>
      </c>
      <c r="K231" t="s">
        <v>15</v>
      </c>
      <c r="L231">
        <v>0</v>
      </c>
      <c r="M231" t="s">
        <v>227</v>
      </c>
      <c r="N231" t="s">
        <v>226</v>
      </c>
    </row>
    <row r="232" spans="1:14" hidden="1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303</v>
      </c>
      <c r="G232">
        <v>0</v>
      </c>
      <c r="H232" t="s">
        <v>303</v>
      </c>
      <c r="I232">
        <v>81</v>
      </c>
      <c r="J232">
        <v>1</v>
      </c>
      <c r="K232" t="s">
        <v>15</v>
      </c>
      <c r="L232">
        <v>0</v>
      </c>
      <c r="M232" t="s">
        <v>227</v>
      </c>
      <c r="N232" t="s">
        <v>226</v>
      </c>
    </row>
    <row r="233" spans="1:14" hidden="1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hidden="1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hidden="1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hidden="1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hidden="1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303</v>
      </c>
      <c r="G237">
        <v>0</v>
      </c>
      <c r="H237" t="s">
        <v>303</v>
      </c>
      <c r="I237">
        <v>67</v>
      </c>
      <c r="J237">
        <v>1</v>
      </c>
      <c r="K237" t="s">
        <v>15</v>
      </c>
      <c r="L237">
        <v>0</v>
      </c>
      <c r="M237" t="s">
        <v>227</v>
      </c>
      <c r="N237" t="s">
        <v>226</v>
      </c>
    </row>
    <row r="238" spans="1:14" hidden="1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hidden="1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hidden="1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hidden="1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hidden="1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hidden="1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303</v>
      </c>
      <c r="G243">
        <v>0</v>
      </c>
      <c r="H243" t="s">
        <v>303</v>
      </c>
      <c r="I243">
        <v>67</v>
      </c>
      <c r="J243">
        <v>1</v>
      </c>
      <c r="K243" t="s">
        <v>15</v>
      </c>
      <c r="L243">
        <v>0</v>
      </c>
      <c r="M243" t="s">
        <v>227</v>
      </c>
      <c r="N243" t="s">
        <v>226</v>
      </c>
    </row>
    <row r="244" spans="1:14" hidden="1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 t="s">
        <v>227</v>
      </c>
      <c r="N244" t="s">
        <v>226</v>
      </c>
    </row>
    <row r="245" spans="1:14" hidden="1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hidden="1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hidden="1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hidden="1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hidden="1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hidden="1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hidden="1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hidden="1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hidden="1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hidden="1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hidden="1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hidden="1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hidden="1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303</v>
      </c>
      <c r="G257">
        <v>0</v>
      </c>
      <c r="H257" t="s">
        <v>303</v>
      </c>
      <c r="I257">
        <v>84</v>
      </c>
      <c r="J257">
        <v>1</v>
      </c>
      <c r="K257" t="s">
        <v>15</v>
      </c>
      <c r="L257">
        <v>0</v>
      </c>
      <c r="M257" t="s">
        <v>227</v>
      </c>
      <c r="N257" t="s">
        <v>226</v>
      </c>
    </row>
    <row r="258" spans="1:14" hidden="1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303</v>
      </c>
      <c r="G258">
        <v>0</v>
      </c>
      <c r="H258" t="s">
        <v>303</v>
      </c>
      <c r="I258">
        <v>60</v>
      </c>
      <c r="J258">
        <v>1</v>
      </c>
      <c r="K258" t="s">
        <v>15</v>
      </c>
      <c r="L258">
        <v>0</v>
      </c>
      <c r="M258" t="s">
        <v>227</v>
      </c>
      <c r="N258" t="s">
        <v>226</v>
      </c>
    </row>
    <row r="259" spans="1:14" hidden="1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hidden="1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hidden="1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hidden="1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hidden="1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hidden="1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hidden="1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hidden="1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hidden="1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hidden="1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hidden="1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hidden="1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hidden="1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hidden="1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hidden="1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hidden="1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hidden="1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303</v>
      </c>
      <c r="G275">
        <v>0</v>
      </c>
      <c r="H275" t="s">
        <v>303</v>
      </c>
      <c r="I275">
        <v>66</v>
      </c>
      <c r="J275">
        <v>1</v>
      </c>
      <c r="K275" t="s">
        <v>15</v>
      </c>
      <c r="L275">
        <v>0</v>
      </c>
      <c r="M275" t="s">
        <v>227</v>
      </c>
      <c r="N275" t="s">
        <v>226</v>
      </c>
    </row>
    <row r="276" spans="1:14" hidden="1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303</v>
      </c>
      <c r="G276">
        <v>0</v>
      </c>
      <c r="H276" t="s">
        <v>303</v>
      </c>
      <c r="I276">
        <v>62</v>
      </c>
      <c r="J276">
        <v>1</v>
      </c>
      <c r="K276" t="s">
        <v>15</v>
      </c>
      <c r="L276">
        <v>0</v>
      </c>
      <c r="M276" t="s">
        <v>227</v>
      </c>
      <c r="N276" t="s">
        <v>226</v>
      </c>
    </row>
    <row r="277" spans="1:14" hidden="1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hidden="1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303</v>
      </c>
      <c r="G278">
        <v>0</v>
      </c>
      <c r="H278" t="s">
        <v>303</v>
      </c>
      <c r="I278">
        <v>63</v>
      </c>
      <c r="J278">
        <v>1</v>
      </c>
      <c r="K278" t="s">
        <v>15</v>
      </c>
      <c r="L278">
        <v>0</v>
      </c>
      <c r="M278" t="s">
        <v>227</v>
      </c>
      <c r="N278" t="s">
        <v>226</v>
      </c>
    </row>
    <row r="279" spans="1:14" hidden="1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hidden="1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hidden="1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303</v>
      </c>
      <c r="G281">
        <v>0</v>
      </c>
      <c r="H281" t="s">
        <v>303</v>
      </c>
      <c r="I281">
        <v>71</v>
      </c>
      <c r="J281">
        <v>1</v>
      </c>
      <c r="K281" t="s">
        <v>15</v>
      </c>
      <c r="L281">
        <v>0</v>
      </c>
      <c r="M281" t="s">
        <v>227</v>
      </c>
      <c r="N281" t="s">
        <v>226</v>
      </c>
    </row>
    <row r="282" spans="1:14" hidden="1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hidden="1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hidden="1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hidden="1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hidden="1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303</v>
      </c>
      <c r="G286">
        <v>0</v>
      </c>
      <c r="H286" t="s">
        <v>303</v>
      </c>
      <c r="I286">
        <v>73</v>
      </c>
      <c r="J286">
        <v>1</v>
      </c>
      <c r="K286" t="s">
        <v>15</v>
      </c>
      <c r="L286">
        <v>0</v>
      </c>
      <c r="M286" t="s">
        <v>227</v>
      </c>
      <c r="N286" t="s">
        <v>226</v>
      </c>
    </row>
    <row r="287" spans="1:14" hidden="1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hidden="1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hidden="1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hidden="1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hidden="1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hidden="1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hidden="1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hidden="1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303</v>
      </c>
      <c r="G294">
        <v>0</v>
      </c>
      <c r="H294" t="s">
        <v>303</v>
      </c>
      <c r="I294">
        <v>80</v>
      </c>
      <c r="J294">
        <v>1</v>
      </c>
      <c r="K294" t="s">
        <v>15</v>
      </c>
      <c r="L294">
        <v>0</v>
      </c>
      <c r="M294" t="s">
        <v>227</v>
      </c>
      <c r="N294" t="s">
        <v>226</v>
      </c>
    </row>
    <row r="295" spans="1:14" hidden="1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303</v>
      </c>
      <c r="G295">
        <v>0</v>
      </c>
      <c r="H295" t="s">
        <v>303</v>
      </c>
      <c r="I295">
        <v>82</v>
      </c>
      <c r="J295">
        <v>1</v>
      </c>
      <c r="K295" t="s">
        <v>15</v>
      </c>
      <c r="L295">
        <v>0</v>
      </c>
      <c r="M295" t="s">
        <v>227</v>
      </c>
      <c r="N295" t="s">
        <v>226</v>
      </c>
    </row>
    <row r="296" spans="1:14" hidden="1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303</v>
      </c>
      <c r="G296">
        <v>0</v>
      </c>
      <c r="H296" t="s">
        <v>303</v>
      </c>
      <c r="I296">
        <v>83</v>
      </c>
      <c r="J296">
        <v>1</v>
      </c>
      <c r="K296" t="s">
        <v>15</v>
      </c>
      <c r="L296">
        <v>0</v>
      </c>
      <c r="M296" t="s">
        <v>227</v>
      </c>
      <c r="N296" t="s">
        <v>226</v>
      </c>
    </row>
    <row r="297" spans="1:14" hidden="1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hidden="1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227</v>
      </c>
      <c r="N298" t="s">
        <v>226</v>
      </c>
    </row>
    <row r="299" spans="1:14" hidden="1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227</v>
      </c>
      <c r="N299" t="s">
        <v>226</v>
      </c>
    </row>
    <row r="300" spans="1:14" hidden="1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hidden="1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hidden="1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227</v>
      </c>
      <c r="N302" t="s">
        <v>226</v>
      </c>
    </row>
    <row r="303" spans="1:14" hidden="1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hidden="1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hidden="1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227</v>
      </c>
      <c r="N305" t="s">
        <v>226</v>
      </c>
    </row>
    <row r="306" spans="1:14" hidden="1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hidden="1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227</v>
      </c>
      <c r="N307" t="s">
        <v>226</v>
      </c>
    </row>
    <row r="308" spans="1:14" hidden="1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227</v>
      </c>
      <c r="N308" t="s">
        <v>226</v>
      </c>
    </row>
    <row r="309" spans="1:14" hidden="1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227</v>
      </c>
      <c r="N309" t="s">
        <v>226</v>
      </c>
    </row>
    <row r="310" spans="1:14" hidden="1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227</v>
      </c>
      <c r="N310" t="s">
        <v>226</v>
      </c>
    </row>
    <row r="311" spans="1:14" hidden="1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hidden="1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227</v>
      </c>
      <c r="N312" t="s">
        <v>226</v>
      </c>
    </row>
    <row r="313" spans="1:14" hidden="1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227</v>
      </c>
      <c r="N313" t="s">
        <v>226</v>
      </c>
    </row>
    <row r="314" spans="1:14" hidden="1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227</v>
      </c>
      <c r="N314" t="s">
        <v>226</v>
      </c>
    </row>
    <row r="315" spans="1:14" hidden="1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hidden="1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227</v>
      </c>
      <c r="N316" t="s">
        <v>226</v>
      </c>
    </row>
    <row r="317" spans="1:14" hidden="1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227</v>
      </c>
      <c r="N317" t="s">
        <v>226</v>
      </c>
    </row>
    <row r="318" spans="1:14" hidden="1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227</v>
      </c>
      <c r="N318" t="s">
        <v>226</v>
      </c>
    </row>
    <row r="319" spans="1:14" hidden="1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227</v>
      </c>
      <c r="N319" t="s">
        <v>226</v>
      </c>
    </row>
    <row r="320" spans="1:14" hidden="1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227</v>
      </c>
      <c r="N320" t="s">
        <v>226</v>
      </c>
    </row>
    <row r="321" spans="1:14" hidden="1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227</v>
      </c>
      <c r="N321" t="s">
        <v>226</v>
      </c>
    </row>
    <row r="322" spans="1:14" hidden="1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227</v>
      </c>
      <c r="N322" t="s">
        <v>226</v>
      </c>
    </row>
    <row r="323" spans="1:14" hidden="1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hidden="1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227</v>
      </c>
      <c r="N324" t="s">
        <v>226</v>
      </c>
    </row>
    <row r="325" spans="1:14" hidden="1" x14ac:dyDescent="0.25">
      <c r="A325" t="s">
        <v>244</v>
      </c>
      <c r="B325" s="80">
        <v>0</v>
      </c>
      <c r="C325">
        <v>0</v>
      </c>
      <c r="D325" t="s">
        <v>241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227</v>
      </c>
      <c r="N325" t="s">
        <v>240</v>
      </c>
    </row>
    <row r="326" spans="1:14" hidden="1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hidden="1" x14ac:dyDescent="0.25">
      <c r="A327" t="s">
        <v>244</v>
      </c>
      <c r="B327" s="80">
        <v>0</v>
      </c>
      <c r="C327">
        <v>0</v>
      </c>
      <c r="D327" t="s">
        <v>241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227</v>
      </c>
      <c r="N327" t="s">
        <v>240</v>
      </c>
    </row>
    <row r="328" spans="1:14" hidden="1" x14ac:dyDescent="0.25">
      <c r="A328" t="s">
        <v>244</v>
      </c>
      <c r="B328" s="80">
        <v>0</v>
      </c>
      <c r="C328">
        <v>0</v>
      </c>
      <c r="D328" t="s">
        <v>241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227</v>
      </c>
      <c r="N328" t="s">
        <v>240</v>
      </c>
    </row>
    <row r="329" spans="1:14" hidden="1" x14ac:dyDescent="0.25">
      <c r="A329" t="s">
        <v>244</v>
      </c>
      <c r="B329" s="80">
        <v>0</v>
      </c>
      <c r="C329">
        <v>0</v>
      </c>
      <c r="D329" t="s">
        <v>241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227</v>
      </c>
      <c r="N329" t="s">
        <v>240</v>
      </c>
    </row>
    <row r="330" spans="1:14" hidden="1" x14ac:dyDescent="0.25">
      <c r="A330" t="s">
        <v>244</v>
      </c>
      <c r="B330" s="80">
        <v>0</v>
      </c>
      <c r="C330">
        <v>0</v>
      </c>
      <c r="D330" t="s">
        <v>241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227</v>
      </c>
      <c r="N330" t="s">
        <v>240</v>
      </c>
    </row>
    <row r="331" spans="1:14" hidden="1" x14ac:dyDescent="0.25">
      <c r="A331" t="s">
        <v>244</v>
      </c>
      <c r="B331" s="80">
        <v>0</v>
      </c>
      <c r="C331">
        <v>0</v>
      </c>
      <c r="D331" t="s">
        <v>241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227</v>
      </c>
      <c r="N331" t="s">
        <v>240</v>
      </c>
    </row>
    <row r="332" spans="1:14" hidden="1" x14ac:dyDescent="0.25">
      <c r="A332" t="s">
        <v>244</v>
      </c>
      <c r="B332" s="80">
        <v>0</v>
      </c>
      <c r="C332">
        <v>0</v>
      </c>
      <c r="D332" t="s">
        <v>241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227</v>
      </c>
      <c r="N332" t="s">
        <v>240</v>
      </c>
    </row>
    <row r="333" spans="1:14" hidden="1" x14ac:dyDescent="0.25">
      <c r="A333" t="s">
        <v>244</v>
      </c>
      <c r="B333" s="80">
        <v>0</v>
      </c>
      <c r="C333">
        <v>0</v>
      </c>
      <c r="D333" t="s">
        <v>241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227</v>
      </c>
      <c r="N333" t="s">
        <v>240</v>
      </c>
    </row>
    <row r="334" spans="1:14" hidden="1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hidden="1" x14ac:dyDescent="0.25">
      <c r="A335" t="s">
        <v>244</v>
      </c>
      <c r="B335" s="80">
        <v>0</v>
      </c>
      <c r="C335">
        <v>0</v>
      </c>
      <c r="D335" t="s">
        <v>241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227</v>
      </c>
      <c r="N335" t="s">
        <v>240</v>
      </c>
    </row>
    <row r="336" spans="1:14" hidden="1" x14ac:dyDescent="0.25">
      <c r="A336" t="s">
        <v>244</v>
      </c>
      <c r="B336" s="80">
        <v>0</v>
      </c>
      <c r="C336">
        <v>0</v>
      </c>
      <c r="D336" t="s">
        <v>241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227</v>
      </c>
      <c r="N336" t="s">
        <v>240</v>
      </c>
    </row>
    <row r="337" spans="1:14" hidden="1" x14ac:dyDescent="0.25">
      <c r="A337" t="s">
        <v>244</v>
      </c>
      <c r="B337" s="80">
        <v>0</v>
      </c>
      <c r="C337">
        <v>0</v>
      </c>
      <c r="D337" t="s">
        <v>241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227</v>
      </c>
      <c r="N337" t="s">
        <v>240</v>
      </c>
    </row>
    <row r="338" spans="1:14" hidden="1" x14ac:dyDescent="0.25">
      <c r="A338" t="s">
        <v>244</v>
      </c>
      <c r="B338" s="80">
        <v>0</v>
      </c>
      <c r="C338">
        <v>0</v>
      </c>
      <c r="D338" t="s">
        <v>241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227</v>
      </c>
      <c r="N338" t="s">
        <v>240</v>
      </c>
    </row>
    <row r="339" spans="1:14" hidden="1" x14ac:dyDescent="0.25">
      <c r="A339" t="s">
        <v>244</v>
      </c>
      <c r="B339" s="80">
        <v>0</v>
      </c>
      <c r="C339">
        <v>0</v>
      </c>
      <c r="D339" t="s">
        <v>241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227</v>
      </c>
      <c r="N339" t="s">
        <v>240</v>
      </c>
    </row>
    <row r="340" spans="1:14" hidden="1" x14ac:dyDescent="0.25">
      <c r="A340" t="s">
        <v>244</v>
      </c>
      <c r="B340" s="80">
        <v>0</v>
      </c>
      <c r="C340">
        <v>0</v>
      </c>
      <c r="D340" t="s">
        <v>241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227</v>
      </c>
      <c r="N340" t="s">
        <v>240</v>
      </c>
    </row>
    <row r="341" spans="1:14" hidden="1" x14ac:dyDescent="0.25">
      <c r="A341" t="s">
        <v>244</v>
      </c>
      <c r="B341" s="80">
        <v>0</v>
      </c>
      <c r="C341">
        <v>0</v>
      </c>
      <c r="D341" t="s">
        <v>241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227</v>
      </c>
      <c r="N341" t="s">
        <v>240</v>
      </c>
    </row>
    <row r="342" spans="1:14" hidden="1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hidden="1" x14ac:dyDescent="0.25">
      <c r="A343" t="s">
        <v>244</v>
      </c>
      <c r="B343" s="80">
        <v>0</v>
      </c>
      <c r="C343">
        <v>0</v>
      </c>
      <c r="D343" t="s">
        <v>241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227</v>
      </c>
      <c r="N343" t="s">
        <v>240</v>
      </c>
    </row>
    <row r="344" spans="1:14" hidden="1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hidden="1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hidden="1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hidden="1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hidden="1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hidden="1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hidden="1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hidden="1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hidden="1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hidden="1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hidden="1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hidden="1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hidden="1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hidden="1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hidden="1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hidden="1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hidden="1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hidden="1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hidden="1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hidden="1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hidden="1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hidden="1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hidden="1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hidden="1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hidden="1" x14ac:dyDescent="0.25">
      <c r="A368" t="s">
        <v>244</v>
      </c>
      <c r="B368" s="80">
        <v>0</v>
      </c>
      <c r="C368">
        <v>0</v>
      </c>
      <c r="D368" t="s">
        <v>241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227</v>
      </c>
      <c r="N368" t="s">
        <v>240</v>
      </c>
    </row>
    <row r="369" spans="1:14" hidden="1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hidden="1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hidden="1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hidden="1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hidden="1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hidden="1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hidden="1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hidden="1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hidden="1" x14ac:dyDescent="0.25">
      <c r="A377" t="s">
        <v>244</v>
      </c>
      <c r="B377" s="80">
        <v>0</v>
      </c>
      <c r="C377">
        <v>0</v>
      </c>
      <c r="D377" t="s">
        <v>241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227</v>
      </c>
      <c r="N377" t="s">
        <v>240</v>
      </c>
    </row>
    <row r="378" spans="1:14" hidden="1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hidden="1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hidden="1" x14ac:dyDescent="0.25">
      <c r="A380" t="s">
        <v>244</v>
      </c>
      <c r="B380" s="80">
        <v>0</v>
      </c>
      <c r="C380">
        <v>0</v>
      </c>
      <c r="D380" t="s">
        <v>241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227</v>
      </c>
      <c r="N380" t="s">
        <v>240</v>
      </c>
    </row>
    <row r="381" spans="1:14" hidden="1" x14ac:dyDescent="0.25">
      <c r="A381" t="s">
        <v>244</v>
      </c>
      <c r="B381" s="80">
        <v>0</v>
      </c>
      <c r="C381">
        <v>0</v>
      </c>
      <c r="D381" t="s">
        <v>241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227</v>
      </c>
      <c r="N381" t="s">
        <v>240</v>
      </c>
    </row>
    <row r="382" spans="1:14" hidden="1" x14ac:dyDescent="0.25">
      <c r="A382" t="s">
        <v>244</v>
      </c>
      <c r="B382" s="80">
        <v>0</v>
      </c>
      <c r="C382">
        <v>0</v>
      </c>
      <c r="D382" t="s">
        <v>241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227</v>
      </c>
      <c r="N382" t="s">
        <v>240</v>
      </c>
    </row>
    <row r="383" spans="1:14" hidden="1" x14ac:dyDescent="0.25">
      <c r="A383" t="s">
        <v>244</v>
      </c>
      <c r="B383" s="80">
        <v>0</v>
      </c>
      <c r="C383">
        <v>0</v>
      </c>
      <c r="D383" t="s">
        <v>241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227</v>
      </c>
      <c r="N383" t="s">
        <v>240</v>
      </c>
    </row>
    <row r="384" spans="1:14" hidden="1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hidden="1" x14ac:dyDescent="0.25">
      <c r="A385" t="s">
        <v>244</v>
      </c>
      <c r="B385" s="80">
        <v>0</v>
      </c>
      <c r="C385">
        <v>0</v>
      </c>
      <c r="D385" t="s">
        <v>241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227</v>
      </c>
      <c r="N385" t="s">
        <v>240</v>
      </c>
    </row>
    <row r="386" spans="1:14" hidden="1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hidden="1" x14ac:dyDescent="0.25">
      <c r="A387" t="s">
        <v>244</v>
      </c>
      <c r="B387">
        <v>0</v>
      </c>
      <c r="C387">
        <v>0</v>
      </c>
      <c r="D387" t="s">
        <v>241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227</v>
      </c>
      <c r="N387" t="s">
        <v>240</v>
      </c>
    </row>
    <row r="388" spans="1:14" hidden="1" x14ac:dyDescent="0.25">
      <c r="A388" t="s">
        <v>244</v>
      </c>
      <c r="B388">
        <v>0</v>
      </c>
      <c r="C388">
        <v>0</v>
      </c>
      <c r="D388" t="s">
        <v>241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227</v>
      </c>
      <c r="N388" t="s">
        <v>240</v>
      </c>
    </row>
    <row r="389" spans="1:14" hidden="1" x14ac:dyDescent="0.25">
      <c r="A389" t="s">
        <v>244</v>
      </c>
      <c r="B389">
        <v>0</v>
      </c>
      <c r="C389">
        <v>0</v>
      </c>
      <c r="D389" t="s">
        <v>241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227</v>
      </c>
      <c r="N389" t="s">
        <v>240</v>
      </c>
    </row>
    <row r="390" spans="1:14" hidden="1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hidden="1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hidden="1" x14ac:dyDescent="0.25">
      <c r="A392" t="s">
        <v>244</v>
      </c>
      <c r="B392">
        <v>0</v>
      </c>
      <c r="C392">
        <v>0</v>
      </c>
      <c r="D392" t="s">
        <v>241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227</v>
      </c>
      <c r="N392" t="s">
        <v>240</v>
      </c>
    </row>
    <row r="393" spans="1:14" hidden="1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hidden="1" x14ac:dyDescent="0.25">
      <c r="A394" t="s">
        <v>244</v>
      </c>
      <c r="B394">
        <v>0</v>
      </c>
      <c r="C394">
        <v>0</v>
      </c>
      <c r="D394" t="s">
        <v>241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227</v>
      </c>
      <c r="N394" t="s">
        <v>240</v>
      </c>
    </row>
    <row r="395" spans="1:14" hidden="1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hidden="1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hidden="1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hidden="1" x14ac:dyDescent="0.25">
      <c r="A398" t="s">
        <v>244</v>
      </c>
      <c r="B398">
        <v>0</v>
      </c>
      <c r="C398">
        <v>0</v>
      </c>
      <c r="D398" t="s">
        <v>241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227</v>
      </c>
      <c r="N398" t="s">
        <v>240</v>
      </c>
    </row>
    <row r="399" spans="1:14" hidden="1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hidden="1" x14ac:dyDescent="0.25">
      <c r="A400" t="s">
        <v>244</v>
      </c>
      <c r="B400">
        <v>0</v>
      </c>
      <c r="C400">
        <v>0</v>
      </c>
      <c r="D400" t="s">
        <v>241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227</v>
      </c>
      <c r="N400" t="s">
        <v>240</v>
      </c>
    </row>
    <row r="401" spans="1:14" hidden="1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hidden="1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hidden="1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hidden="1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hidden="1" x14ac:dyDescent="0.25">
      <c r="A405" t="s">
        <v>244</v>
      </c>
      <c r="B405">
        <v>0</v>
      </c>
      <c r="C405">
        <v>0</v>
      </c>
      <c r="D405" t="s">
        <v>241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227</v>
      </c>
      <c r="N405" t="s">
        <v>240</v>
      </c>
    </row>
    <row r="406" spans="1:14" hidden="1" x14ac:dyDescent="0.25">
      <c r="A406" t="s">
        <v>243</v>
      </c>
      <c r="B406">
        <v>0</v>
      </c>
      <c r="C406">
        <v>0</v>
      </c>
      <c r="D406" t="s">
        <v>241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227</v>
      </c>
      <c r="N406" t="s">
        <v>240</v>
      </c>
    </row>
    <row r="407" spans="1:14" hidden="1" x14ac:dyDescent="0.25">
      <c r="A407" t="s">
        <v>243</v>
      </c>
      <c r="B407">
        <v>0</v>
      </c>
      <c r="C407">
        <v>0</v>
      </c>
      <c r="D407" t="s">
        <v>241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227</v>
      </c>
      <c r="N407" t="s">
        <v>240</v>
      </c>
    </row>
    <row r="408" spans="1:14" hidden="1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hidden="1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hidden="1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hidden="1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hidden="1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hidden="1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hidden="1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hidden="1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hidden="1" x14ac:dyDescent="0.25">
      <c r="A416" t="s">
        <v>243</v>
      </c>
      <c r="B416">
        <v>0</v>
      </c>
      <c r="C416">
        <v>0</v>
      </c>
      <c r="D416" t="s">
        <v>241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227</v>
      </c>
      <c r="N416" t="s">
        <v>240</v>
      </c>
    </row>
    <row r="417" spans="1:14" hidden="1" x14ac:dyDescent="0.25">
      <c r="A417" t="s">
        <v>243</v>
      </c>
      <c r="B417">
        <v>0</v>
      </c>
      <c r="C417">
        <v>0</v>
      </c>
      <c r="D417" t="s">
        <v>241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227</v>
      </c>
      <c r="N417" t="s">
        <v>240</v>
      </c>
    </row>
    <row r="418" spans="1:14" hidden="1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hidden="1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hidden="1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hidden="1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hidden="1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hidden="1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hidden="1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hidden="1" x14ac:dyDescent="0.25">
      <c r="A425" t="s">
        <v>243</v>
      </c>
      <c r="B425">
        <v>0</v>
      </c>
      <c r="C425">
        <v>0</v>
      </c>
      <c r="D425" t="s">
        <v>241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227</v>
      </c>
      <c r="N425" t="s">
        <v>240</v>
      </c>
    </row>
    <row r="426" spans="1:14" hidden="1" x14ac:dyDescent="0.25">
      <c r="A426" t="s">
        <v>243</v>
      </c>
      <c r="B426">
        <v>0</v>
      </c>
      <c r="C426">
        <v>0</v>
      </c>
      <c r="D426" t="s">
        <v>241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227</v>
      </c>
      <c r="N426" t="s">
        <v>240</v>
      </c>
    </row>
    <row r="427" spans="1:14" hidden="1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hidden="1" x14ac:dyDescent="0.25">
      <c r="A428" t="s">
        <v>243</v>
      </c>
      <c r="B428">
        <v>0</v>
      </c>
      <c r="C428">
        <v>0</v>
      </c>
      <c r="D428" t="s">
        <v>241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227</v>
      </c>
      <c r="N428" t="s">
        <v>240</v>
      </c>
    </row>
    <row r="429" spans="1:14" hidden="1" x14ac:dyDescent="0.25">
      <c r="A429" t="s">
        <v>243</v>
      </c>
      <c r="B429">
        <v>0</v>
      </c>
      <c r="C429">
        <v>0</v>
      </c>
      <c r="D429" t="s">
        <v>241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227</v>
      </c>
      <c r="N429" t="s">
        <v>240</v>
      </c>
    </row>
    <row r="430" spans="1:14" hidden="1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hidden="1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hidden="1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hidden="1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hidden="1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hidden="1" x14ac:dyDescent="0.25">
      <c r="A435" t="s">
        <v>243</v>
      </c>
      <c r="B435">
        <v>0</v>
      </c>
      <c r="C435">
        <v>0</v>
      </c>
      <c r="D435" t="s">
        <v>241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227</v>
      </c>
      <c r="N435" t="s">
        <v>240</v>
      </c>
    </row>
    <row r="436" spans="1:14" hidden="1" x14ac:dyDescent="0.25">
      <c r="A436" t="s">
        <v>243</v>
      </c>
      <c r="B436">
        <v>0</v>
      </c>
      <c r="C436">
        <v>0</v>
      </c>
      <c r="D436" t="s">
        <v>241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227</v>
      </c>
      <c r="N436" t="s">
        <v>240</v>
      </c>
    </row>
    <row r="437" spans="1:14" hidden="1" x14ac:dyDescent="0.25">
      <c r="A437" t="s">
        <v>243</v>
      </c>
      <c r="B437">
        <v>0</v>
      </c>
      <c r="C437">
        <v>0</v>
      </c>
      <c r="D437" t="s">
        <v>241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227</v>
      </c>
      <c r="N437" t="s">
        <v>240</v>
      </c>
    </row>
    <row r="438" spans="1:14" hidden="1" x14ac:dyDescent="0.25">
      <c r="A438" t="s">
        <v>243</v>
      </c>
      <c r="B438">
        <v>0</v>
      </c>
      <c r="C438">
        <v>0</v>
      </c>
      <c r="D438" t="s">
        <v>241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227</v>
      </c>
      <c r="N438" t="s">
        <v>240</v>
      </c>
    </row>
    <row r="439" spans="1:14" hidden="1" x14ac:dyDescent="0.25">
      <c r="A439" t="s">
        <v>243</v>
      </c>
      <c r="B439">
        <v>0</v>
      </c>
      <c r="C439">
        <v>0</v>
      </c>
      <c r="D439" t="s">
        <v>241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227</v>
      </c>
      <c r="N439" t="s">
        <v>240</v>
      </c>
    </row>
    <row r="440" spans="1:14" hidden="1" x14ac:dyDescent="0.25">
      <c r="A440" t="s">
        <v>243</v>
      </c>
      <c r="B440">
        <v>0</v>
      </c>
      <c r="C440">
        <v>0</v>
      </c>
      <c r="D440" t="s">
        <v>241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227</v>
      </c>
      <c r="N440" t="s">
        <v>240</v>
      </c>
    </row>
    <row r="441" spans="1:14" hidden="1" x14ac:dyDescent="0.25">
      <c r="A441" t="s">
        <v>243</v>
      </c>
      <c r="B441">
        <v>0</v>
      </c>
      <c r="C441">
        <v>0</v>
      </c>
      <c r="D441" t="s">
        <v>241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227</v>
      </c>
      <c r="N441" t="s">
        <v>240</v>
      </c>
    </row>
    <row r="442" spans="1:14" hidden="1" x14ac:dyDescent="0.25">
      <c r="A442" t="s">
        <v>243</v>
      </c>
      <c r="B442">
        <v>0</v>
      </c>
      <c r="C442">
        <v>0</v>
      </c>
      <c r="D442" t="s">
        <v>241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227</v>
      </c>
      <c r="N442" t="s">
        <v>240</v>
      </c>
    </row>
    <row r="443" spans="1:14" hidden="1" x14ac:dyDescent="0.25">
      <c r="A443" t="s">
        <v>243</v>
      </c>
      <c r="B443">
        <v>0</v>
      </c>
      <c r="C443">
        <v>0</v>
      </c>
      <c r="D443" t="s">
        <v>241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227</v>
      </c>
      <c r="N443" t="s">
        <v>240</v>
      </c>
    </row>
    <row r="444" spans="1:14" hidden="1" x14ac:dyDescent="0.25">
      <c r="A444" t="s">
        <v>243</v>
      </c>
      <c r="B444">
        <v>0</v>
      </c>
      <c r="C444">
        <v>0</v>
      </c>
      <c r="D444" t="s">
        <v>241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227</v>
      </c>
      <c r="N444" t="s">
        <v>240</v>
      </c>
    </row>
    <row r="445" spans="1:14" hidden="1" x14ac:dyDescent="0.25">
      <c r="A445" t="s">
        <v>243</v>
      </c>
      <c r="B445">
        <v>0</v>
      </c>
      <c r="C445">
        <v>0</v>
      </c>
      <c r="D445" t="s">
        <v>241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227</v>
      </c>
      <c r="N445" t="s">
        <v>240</v>
      </c>
    </row>
    <row r="446" spans="1:14" hidden="1" x14ac:dyDescent="0.25">
      <c r="A446" t="s">
        <v>243</v>
      </c>
      <c r="B446">
        <v>0</v>
      </c>
      <c r="C446">
        <v>0</v>
      </c>
      <c r="D446" t="s">
        <v>241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227</v>
      </c>
      <c r="N446" t="s">
        <v>240</v>
      </c>
    </row>
    <row r="447" spans="1:14" hidden="1" x14ac:dyDescent="0.25">
      <c r="A447" t="s">
        <v>243</v>
      </c>
      <c r="B447">
        <v>0</v>
      </c>
      <c r="C447">
        <v>0</v>
      </c>
      <c r="D447" t="s">
        <v>241</v>
      </c>
      <c r="E447">
        <v>322</v>
      </c>
      <c r="F447" t="s">
        <v>303</v>
      </c>
      <c r="G447">
        <v>0</v>
      </c>
      <c r="H447" t="s">
        <v>303</v>
      </c>
      <c r="I447">
        <v>53</v>
      </c>
      <c r="J447">
        <v>1</v>
      </c>
      <c r="K447" t="s">
        <v>15</v>
      </c>
      <c r="L447">
        <v>0</v>
      </c>
      <c r="M447" t="s">
        <v>227</v>
      </c>
      <c r="N447" t="s">
        <v>240</v>
      </c>
    </row>
    <row r="448" spans="1:14" hidden="1" x14ac:dyDescent="0.25">
      <c r="A448" t="s">
        <v>242</v>
      </c>
      <c r="B448">
        <v>0</v>
      </c>
      <c r="C448">
        <v>0</v>
      </c>
      <c r="D448" t="s">
        <v>241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227</v>
      </c>
      <c r="N448" t="s">
        <v>240</v>
      </c>
    </row>
    <row r="449" spans="1:14" hidden="1" x14ac:dyDescent="0.25">
      <c r="A449" t="s">
        <v>242</v>
      </c>
      <c r="B449">
        <v>0</v>
      </c>
      <c r="C449">
        <v>0</v>
      </c>
      <c r="D449" t="s">
        <v>241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227</v>
      </c>
      <c r="N449" t="s">
        <v>240</v>
      </c>
    </row>
    <row r="450" spans="1:14" hidden="1" x14ac:dyDescent="0.25">
      <c r="A450" t="s">
        <v>242</v>
      </c>
      <c r="B450">
        <v>0</v>
      </c>
      <c r="C450">
        <v>0</v>
      </c>
      <c r="D450" t="s">
        <v>241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227</v>
      </c>
      <c r="N450" t="s">
        <v>240</v>
      </c>
    </row>
    <row r="451" spans="1:14" hidden="1" x14ac:dyDescent="0.25">
      <c r="A451" t="s">
        <v>242</v>
      </c>
      <c r="B451">
        <v>0</v>
      </c>
      <c r="C451">
        <v>0</v>
      </c>
      <c r="D451" t="s">
        <v>241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227</v>
      </c>
      <c r="N451" t="s">
        <v>240</v>
      </c>
    </row>
    <row r="452" spans="1:14" hidden="1" x14ac:dyDescent="0.25">
      <c r="A452" t="s">
        <v>242</v>
      </c>
      <c r="B452">
        <v>0</v>
      </c>
      <c r="C452">
        <v>0</v>
      </c>
      <c r="D452" t="s">
        <v>241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227</v>
      </c>
      <c r="N452" t="s">
        <v>240</v>
      </c>
    </row>
    <row r="453" spans="1:14" hidden="1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hidden="1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hidden="1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hidden="1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hidden="1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hidden="1" x14ac:dyDescent="0.25">
      <c r="A458" t="s">
        <v>242</v>
      </c>
      <c r="B458">
        <v>0</v>
      </c>
      <c r="C458">
        <v>0</v>
      </c>
      <c r="D458" t="s">
        <v>241</v>
      </c>
      <c r="E458">
        <v>325</v>
      </c>
      <c r="F458" t="s">
        <v>303</v>
      </c>
      <c r="G458">
        <v>0</v>
      </c>
      <c r="H458" t="s">
        <v>303</v>
      </c>
      <c r="I458">
        <v>60</v>
      </c>
      <c r="J458">
        <v>1</v>
      </c>
      <c r="K458" t="s">
        <v>15</v>
      </c>
      <c r="L458">
        <v>0</v>
      </c>
      <c r="M458" t="s">
        <v>227</v>
      </c>
      <c r="N458" t="s">
        <v>240</v>
      </c>
    </row>
    <row r="459" spans="1:14" hidden="1" x14ac:dyDescent="0.25">
      <c r="A459" t="s">
        <v>242</v>
      </c>
      <c r="B459">
        <v>0</v>
      </c>
      <c r="C459">
        <v>0</v>
      </c>
      <c r="D459" t="s">
        <v>241</v>
      </c>
      <c r="E459">
        <v>325</v>
      </c>
      <c r="F459" t="s">
        <v>303</v>
      </c>
      <c r="G459">
        <v>0</v>
      </c>
      <c r="H459" t="s">
        <v>303</v>
      </c>
      <c r="I459">
        <v>54</v>
      </c>
      <c r="J459">
        <v>2</v>
      </c>
      <c r="K459" t="s">
        <v>15</v>
      </c>
      <c r="L459">
        <v>0</v>
      </c>
      <c r="M459" t="s">
        <v>227</v>
      </c>
      <c r="N459" t="s">
        <v>240</v>
      </c>
    </row>
    <row r="460" spans="1:14" hidden="1" x14ac:dyDescent="0.25">
      <c r="A460" t="s">
        <v>242</v>
      </c>
      <c r="B460">
        <v>0</v>
      </c>
      <c r="C460">
        <v>0</v>
      </c>
      <c r="D460" t="s">
        <v>241</v>
      </c>
      <c r="E460">
        <v>314</v>
      </c>
      <c r="F460" t="s">
        <v>226</v>
      </c>
      <c r="G460">
        <v>0</v>
      </c>
      <c r="H460" t="s">
        <v>226</v>
      </c>
      <c r="I460">
        <v>66</v>
      </c>
      <c r="J460">
        <v>1</v>
      </c>
      <c r="K460" t="s">
        <v>15</v>
      </c>
      <c r="L460">
        <v>0</v>
      </c>
      <c r="M460" t="s">
        <v>227</v>
      </c>
      <c r="N460" t="s">
        <v>240</v>
      </c>
    </row>
    <row r="461" spans="1:14" hidden="1" x14ac:dyDescent="0.25">
      <c r="A461" t="s">
        <v>242</v>
      </c>
      <c r="B461">
        <v>0</v>
      </c>
      <c r="C461">
        <v>0</v>
      </c>
      <c r="D461" t="s">
        <v>241</v>
      </c>
      <c r="E461">
        <v>314</v>
      </c>
      <c r="F461" t="s">
        <v>226</v>
      </c>
      <c r="G461">
        <v>0</v>
      </c>
      <c r="H461" t="s">
        <v>226</v>
      </c>
      <c r="I461">
        <v>63</v>
      </c>
      <c r="J461">
        <v>1</v>
      </c>
      <c r="K461" t="s">
        <v>15</v>
      </c>
      <c r="L461">
        <v>0</v>
      </c>
      <c r="M461" t="s">
        <v>227</v>
      </c>
      <c r="N461" t="s">
        <v>240</v>
      </c>
    </row>
    <row r="462" spans="1:14" hidden="1" x14ac:dyDescent="0.25">
      <c r="A462" t="s">
        <v>239</v>
      </c>
      <c r="B462">
        <v>0</v>
      </c>
      <c r="C462">
        <v>0</v>
      </c>
      <c r="D462" t="s">
        <v>241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227</v>
      </c>
      <c r="N462" t="s">
        <v>240</v>
      </c>
    </row>
    <row r="463" spans="1:14" hidden="1" x14ac:dyDescent="0.25">
      <c r="A463" t="s">
        <v>239</v>
      </c>
      <c r="B463">
        <v>0</v>
      </c>
      <c r="C463">
        <v>0</v>
      </c>
      <c r="D463" t="s">
        <v>241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227</v>
      </c>
      <c r="N463" t="s">
        <v>240</v>
      </c>
    </row>
    <row r="464" spans="1:14" hidden="1" x14ac:dyDescent="0.25">
      <c r="A464" t="s">
        <v>239</v>
      </c>
      <c r="B464">
        <v>0</v>
      </c>
      <c r="C464">
        <v>0</v>
      </c>
      <c r="D464" t="s">
        <v>241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227</v>
      </c>
      <c r="N464" t="s">
        <v>240</v>
      </c>
    </row>
    <row r="465" spans="1:14" hidden="1" x14ac:dyDescent="0.25">
      <c r="A465" t="s">
        <v>239</v>
      </c>
      <c r="B465">
        <v>0</v>
      </c>
      <c r="C465">
        <v>0</v>
      </c>
      <c r="D465" t="s">
        <v>241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227</v>
      </c>
      <c r="N465" t="s">
        <v>240</v>
      </c>
    </row>
    <row r="466" spans="1:14" hidden="1" x14ac:dyDescent="0.25">
      <c r="A466" t="s">
        <v>239</v>
      </c>
      <c r="B466">
        <v>0</v>
      </c>
      <c r="C466">
        <v>0</v>
      </c>
      <c r="D466" t="s">
        <v>241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227</v>
      </c>
      <c r="N466" t="s">
        <v>240</v>
      </c>
    </row>
    <row r="467" spans="1:14" hidden="1" x14ac:dyDescent="0.25">
      <c r="A467" t="s">
        <v>239</v>
      </c>
      <c r="B467">
        <v>0</v>
      </c>
      <c r="C467">
        <v>0</v>
      </c>
      <c r="D467" t="s">
        <v>241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227</v>
      </c>
      <c r="N467" t="s">
        <v>240</v>
      </c>
    </row>
    <row r="468" spans="1:14" hidden="1" x14ac:dyDescent="0.25">
      <c r="A468" t="s">
        <v>239</v>
      </c>
      <c r="B468">
        <v>0</v>
      </c>
      <c r="C468">
        <v>0</v>
      </c>
      <c r="D468" t="s">
        <v>241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227</v>
      </c>
      <c r="N468" t="s">
        <v>240</v>
      </c>
    </row>
    <row r="469" spans="1:14" hidden="1" x14ac:dyDescent="0.25">
      <c r="A469" t="s">
        <v>239</v>
      </c>
      <c r="B469">
        <v>0</v>
      </c>
      <c r="C469">
        <v>0</v>
      </c>
      <c r="D469" t="s">
        <v>241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227</v>
      </c>
      <c r="N469" t="s">
        <v>240</v>
      </c>
    </row>
    <row r="470" spans="1:14" hidden="1" x14ac:dyDescent="0.25">
      <c r="A470" t="s">
        <v>239</v>
      </c>
      <c r="B470">
        <v>0</v>
      </c>
      <c r="C470">
        <v>0</v>
      </c>
      <c r="D470" t="s">
        <v>241</v>
      </c>
      <c r="E470">
        <v>327</v>
      </c>
      <c r="F470" t="s">
        <v>303</v>
      </c>
      <c r="G470">
        <v>0</v>
      </c>
      <c r="H470" t="s">
        <v>226</v>
      </c>
      <c r="I470">
        <v>60</v>
      </c>
      <c r="J470">
        <v>2</v>
      </c>
      <c r="K470" t="s">
        <v>15</v>
      </c>
      <c r="L470">
        <v>0</v>
      </c>
      <c r="M470" t="s">
        <v>227</v>
      </c>
      <c r="N470" t="s">
        <v>240</v>
      </c>
    </row>
    <row r="471" spans="1:14" hidden="1" x14ac:dyDescent="0.25">
      <c r="A471" t="s">
        <v>239</v>
      </c>
      <c r="B471">
        <v>0</v>
      </c>
      <c r="C471">
        <v>0</v>
      </c>
      <c r="D471" t="s">
        <v>241</v>
      </c>
      <c r="E471">
        <v>327</v>
      </c>
      <c r="F471" t="s">
        <v>303</v>
      </c>
      <c r="G471">
        <v>0</v>
      </c>
      <c r="H471" t="s">
        <v>226</v>
      </c>
      <c r="I471">
        <v>58</v>
      </c>
      <c r="J471">
        <v>1</v>
      </c>
      <c r="K471" t="s">
        <v>15</v>
      </c>
      <c r="L471">
        <v>0</v>
      </c>
      <c r="M471" t="s">
        <v>227</v>
      </c>
      <c r="N471" t="s">
        <v>240</v>
      </c>
    </row>
    <row r="472" spans="1:14" hidden="1" x14ac:dyDescent="0.25">
      <c r="A472" t="s">
        <v>239</v>
      </c>
      <c r="B472">
        <v>0</v>
      </c>
      <c r="C472">
        <v>0</v>
      </c>
      <c r="D472" t="s">
        <v>241</v>
      </c>
      <c r="E472">
        <v>327</v>
      </c>
      <c r="F472" t="s">
        <v>303</v>
      </c>
      <c r="G472">
        <v>0</v>
      </c>
      <c r="H472" t="s">
        <v>226</v>
      </c>
      <c r="I472">
        <v>53</v>
      </c>
      <c r="J472">
        <v>2</v>
      </c>
      <c r="K472" t="s">
        <v>15</v>
      </c>
      <c r="L472">
        <v>0</v>
      </c>
      <c r="M472" t="s">
        <v>227</v>
      </c>
      <c r="N472" t="s">
        <v>240</v>
      </c>
    </row>
    <row r="473" spans="1:14" hidden="1" x14ac:dyDescent="0.25">
      <c r="A473" t="s">
        <v>239</v>
      </c>
      <c r="B473">
        <v>0</v>
      </c>
      <c r="C473">
        <v>0</v>
      </c>
      <c r="D473" t="s">
        <v>241</v>
      </c>
      <c r="E473">
        <v>327</v>
      </c>
      <c r="F473" t="s">
        <v>303</v>
      </c>
      <c r="G473">
        <v>0</v>
      </c>
      <c r="H473" t="s">
        <v>226</v>
      </c>
      <c r="I473">
        <v>50</v>
      </c>
      <c r="J473">
        <v>3</v>
      </c>
      <c r="K473" t="s">
        <v>15</v>
      </c>
      <c r="L473">
        <v>0</v>
      </c>
      <c r="M473" t="s">
        <v>227</v>
      </c>
      <c r="N473" t="s">
        <v>240</v>
      </c>
    </row>
    <row r="474" spans="1:14" hidden="1" x14ac:dyDescent="0.25">
      <c r="A474" t="s">
        <v>239</v>
      </c>
      <c r="B474">
        <v>0</v>
      </c>
      <c r="C474">
        <v>0</v>
      </c>
      <c r="D474" t="s">
        <v>241</v>
      </c>
      <c r="E474">
        <v>327</v>
      </c>
      <c r="F474" t="s">
        <v>303</v>
      </c>
      <c r="G474">
        <v>0</v>
      </c>
      <c r="H474" t="s">
        <v>226</v>
      </c>
      <c r="I474">
        <v>41</v>
      </c>
      <c r="J474">
        <v>1</v>
      </c>
      <c r="K474" t="s">
        <v>15</v>
      </c>
      <c r="L474">
        <v>0</v>
      </c>
      <c r="M474" t="s">
        <v>227</v>
      </c>
      <c r="N474" t="s">
        <v>240</v>
      </c>
    </row>
    <row r="475" spans="1:14" hidden="1" x14ac:dyDescent="0.25">
      <c r="A475" t="s">
        <v>239</v>
      </c>
      <c r="B475">
        <v>0</v>
      </c>
      <c r="C475">
        <v>0</v>
      </c>
      <c r="D475" t="s">
        <v>241</v>
      </c>
      <c r="E475">
        <v>327</v>
      </c>
      <c r="F475" t="s">
        <v>303</v>
      </c>
      <c r="G475">
        <v>0</v>
      </c>
      <c r="H475" t="s">
        <v>226</v>
      </c>
      <c r="I475">
        <v>40</v>
      </c>
      <c r="J475">
        <v>1</v>
      </c>
      <c r="K475" t="s">
        <v>15</v>
      </c>
      <c r="L475">
        <v>0</v>
      </c>
      <c r="M475" t="s">
        <v>227</v>
      </c>
      <c r="N475" t="s">
        <v>240</v>
      </c>
    </row>
    <row r="476" spans="1:14" hidden="1" x14ac:dyDescent="0.25">
      <c r="A476" t="s">
        <v>239</v>
      </c>
      <c r="B476">
        <v>0</v>
      </c>
      <c r="C476">
        <v>0</v>
      </c>
      <c r="D476" t="s">
        <v>241</v>
      </c>
      <c r="E476">
        <v>314</v>
      </c>
      <c r="F476" t="s">
        <v>226</v>
      </c>
      <c r="G476">
        <v>0</v>
      </c>
      <c r="H476" t="s">
        <v>226</v>
      </c>
      <c r="I476">
        <v>54</v>
      </c>
      <c r="J476">
        <v>1</v>
      </c>
      <c r="K476" t="s">
        <v>15</v>
      </c>
      <c r="L476">
        <v>0</v>
      </c>
      <c r="M476" t="s">
        <v>227</v>
      </c>
      <c r="N476" t="s">
        <v>240</v>
      </c>
    </row>
    <row r="477" spans="1:14" hidden="1" x14ac:dyDescent="0.25">
      <c r="A477" t="s">
        <v>239</v>
      </c>
      <c r="B477">
        <v>0</v>
      </c>
      <c r="C477">
        <v>0</v>
      </c>
      <c r="D477" t="s">
        <v>241</v>
      </c>
      <c r="E477">
        <v>305</v>
      </c>
      <c r="F477" t="s">
        <v>226</v>
      </c>
      <c r="G477">
        <v>0</v>
      </c>
      <c r="H477" t="s">
        <v>226</v>
      </c>
      <c r="I477">
        <v>61</v>
      </c>
      <c r="J477">
        <v>1</v>
      </c>
      <c r="K477" t="s">
        <v>15</v>
      </c>
      <c r="L477">
        <v>0</v>
      </c>
      <c r="M477" t="s">
        <v>227</v>
      </c>
      <c r="N477" t="s">
        <v>240</v>
      </c>
    </row>
    <row r="478" spans="1:14" hidden="1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227</v>
      </c>
      <c r="N478">
        <v>0</v>
      </c>
    </row>
    <row r="479" spans="1:14" hidden="1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hidden="1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227</v>
      </c>
      <c r="N480">
        <v>0</v>
      </c>
    </row>
    <row r="481" spans="1:14" hidden="1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227</v>
      </c>
      <c r="N481">
        <v>0</v>
      </c>
    </row>
    <row r="482" spans="1:14" hidden="1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227</v>
      </c>
      <c r="N482">
        <v>0</v>
      </c>
    </row>
    <row r="483" spans="1:14" hidden="1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227</v>
      </c>
      <c r="N483">
        <v>0</v>
      </c>
    </row>
    <row r="484" spans="1:14" hidden="1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227</v>
      </c>
      <c r="N484">
        <v>0</v>
      </c>
    </row>
    <row r="485" spans="1:14" hidden="1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227</v>
      </c>
      <c r="N485">
        <v>0</v>
      </c>
    </row>
    <row r="486" spans="1:14" hidden="1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227</v>
      </c>
      <c r="N486">
        <v>0</v>
      </c>
    </row>
    <row r="487" spans="1:14" hidden="1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227</v>
      </c>
      <c r="N487">
        <v>0</v>
      </c>
    </row>
    <row r="488" spans="1:14" hidden="1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227</v>
      </c>
      <c r="N488">
        <v>0</v>
      </c>
    </row>
    <row r="489" spans="1:14" hidden="1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227</v>
      </c>
      <c r="N489">
        <v>0</v>
      </c>
    </row>
    <row r="490" spans="1:14" hidden="1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227</v>
      </c>
      <c r="N490">
        <v>0</v>
      </c>
    </row>
    <row r="491" spans="1:14" hidden="1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227</v>
      </c>
      <c r="N491">
        <v>0</v>
      </c>
    </row>
    <row r="492" spans="1:14" hidden="1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227</v>
      </c>
      <c r="N492">
        <v>0</v>
      </c>
    </row>
    <row r="493" spans="1:14" hidden="1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227</v>
      </c>
      <c r="N493">
        <v>0</v>
      </c>
    </row>
    <row r="494" spans="1:14" hidden="1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227</v>
      </c>
      <c r="N494">
        <v>0</v>
      </c>
    </row>
    <row r="495" spans="1:14" hidden="1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227</v>
      </c>
      <c r="N495">
        <v>0</v>
      </c>
    </row>
    <row r="496" spans="1:14" hidden="1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227</v>
      </c>
      <c r="N496">
        <v>0</v>
      </c>
    </row>
    <row r="497" spans="1:14" hidden="1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227</v>
      </c>
      <c r="N497">
        <v>0</v>
      </c>
    </row>
    <row r="498" spans="1:14" hidden="1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227</v>
      </c>
      <c r="N498">
        <v>0</v>
      </c>
    </row>
    <row r="499" spans="1:14" hidden="1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227</v>
      </c>
      <c r="N499">
        <v>0</v>
      </c>
    </row>
    <row r="500" spans="1:14" hidden="1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227</v>
      </c>
      <c r="N500">
        <v>0</v>
      </c>
    </row>
    <row r="501" spans="1:14" hidden="1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227</v>
      </c>
      <c r="N501">
        <v>0</v>
      </c>
    </row>
    <row r="502" spans="1:14" hidden="1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227</v>
      </c>
      <c r="N502">
        <v>0</v>
      </c>
    </row>
    <row r="503" spans="1:14" hidden="1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227</v>
      </c>
      <c r="N503">
        <v>0</v>
      </c>
    </row>
    <row r="504" spans="1:14" hidden="1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227</v>
      </c>
      <c r="N504">
        <v>0</v>
      </c>
    </row>
    <row r="505" spans="1:14" hidden="1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227</v>
      </c>
      <c r="N505">
        <v>0</v>
      </c>
    </row>
    <row r="506" spans="1:14" hidden="1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227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hidden="1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227</v>
      </c>
      <c r="N508">
        <v>0</v>
      </c>
    </row>
    <row r="509" spans="1:14" hidden="1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227</v>
      </c>
      <c r="N509">
        <v>0</v>
      </c>
    </row>
    <row r="510" spans="1:14" hidden="1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227</v>
      </c>
      <c r="N510">
        <v>0</v>
      </c>
    </row>
    <row r="511" spans="1:14" hidden="1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227</v>
      </c>
      <c r="N511">
        <v>0</v>
      </c>
    </row>
    <row r="512" spans="1:14" hidden="1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227</v>
      </c>
      <c r="N512">
        <v>0</v>
      </c>
    </row>
    <row r="513" spans="1:14" hidden="1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227</v>
      </c>
      <c r="N513">
        <v>0</v>
      </c>
    </row>
    <row r="514" spans="1:14" hidden="1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227</v>
      </c>
      <c r="N514">
        <v>0</v>
      </c>
    </row>
    <row r="515" spans="1:14" hidden="1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227</v>
      </c>
      <c r="N515">
        <v>0</v>
      </c>
    </row>
    <row r="516" spans="1:14" hidden="1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227</v>
      </c>
      <c r="N516">
        <v>0</v>
      </c>
    </row>
    <row r="517" spans="1:14" hidden="1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227</v>
      </c>
      <c r="N517">
        <v>0</v>
      </c>
    </row>
    <row r="518" spans="1:14" hidden="1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227</v>
      </c>
      <c r="N518">
        <v>0</v>
      </c>
    </row>
    <row r="519" spans="1:14" hidden="1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227</v>
      </c>
      <c r="N519">
        <v>0</v>
      </c>
    </row>
    <row r="520" spans="1:14" hidden="1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hidden="1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303</v>
      </c>
      <c r="G521">
        <v>0</v>
      </c>
      <c r="H521" t="s">
        <v>303</v>
      </c>
      <c r="I521">
        <v>66</v>
      </c>
      <c r="J521">
        <v>1</v>
      </c>
      <c r="K521" t="s">
        <v>15</v>
      </c>
      <c r="L521">
        <v>0</v>
      </c>
      <c r="M521" t="s">
        <v>227</v>
      </c>
      <c r="N521">
        <v>0</v>
      </c>
    </row>
    <row r="522" spans="1:14" hidden="1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303</v>
      </c>
      <c r="G522">
        <v>0</v>
      </c>
      <c r="H522" t="s">
        <v>303</v>
      </c>
      <c r="I522">
        <v>65</v>
      </c>
      <c r="J522">
        <v>1</v>
      </c>
      <c r="K522" t="s">
        <v>15</v>
      </c>
      <c r="L522">
        <v>0</v>
      </c>
      <c r="M522" t="s">
        <v>227</v>
      </c>
      <c r="N522">
        <v>0</v>
      </c>
    </row>
    <row r="523" spans="1:14" hidden="1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303</v>
      </c>
      <c r="G523">
        <v>0</v>
      </c>
      <c r="H523" t="s">
        <v>303</v>
      </c>
      <c r="I523">
        <v>58</v>
      </c>
      <c r="J523">
        <v>1</v>
      </c>
      <c r="K523" t="s">
        <v>15</v>
      </c>
      <c r="L523">
        <v>0</v>
      </c>
      <c r="M523" t="s">
        <v>227</v>
      </c>
      <c r="N523">
        <v>0</v>
      </c>
    </row>
    <row r="524" spans="1:14" hidden="1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303</v>
      </c>
      <c r="G524">
        <v>0</v>
      </c>
      <c r="H524" t="s">
        <v>303</v>
      </c>
      <c r="I524">
        <v>77</v>
      </c>
      <c r="J524">
        <v>1</v>
      </c>
      <c r="K524" t="s">
        <v>15</v>
      </c>
      <c r="L524">
        <v>0</v>
      </c>
      <c r="M524" t="s">
        <v>227</v>
      </c>
      <c r="N524">
        <v>0</v>
      </c>
    </row>
    <row r="525" spans="1:14" hidden="1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303</v>
      </c>
      <c r="G525">
        <v>0</v>
      </c>
      <c r="H525" t="s">
        <v>303</v>
      </c>
      <c r="I525">
        <v>63</v>
      </c>
      <c r="J525">
        <v>1</v>
      </c>
      <c r="K525" t="s">
        <v>15</v>
      </c>
      <c r="L525">
        <v>0</v>
      </c>
      <c r="M525" t="s">
        <v>227</v>
      </c>
      <c r="N525">
        <v>0</v>
      </c>
    </row>
    <row r="526" spans="1:14" hidden="1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303</v>
      </c>
      <c r="G526">
        <v>0</v>
      </c>
      <c r="H526" t="s">
        <v>303</v>
      </c>
      <c r="I526">
        <v>60</v>
      </c>
      <c r="J526">
        <v>1</v>
      </c>
      <c r="K526" t="s">
        <v>15</v>
      </c>
      <c r="L526">
        <v>0</v>
      </c>
      <c r="M526" t="s">
        <v>227</v>
      </c>
      <c r="N526">
        <v>0</v>
      </c>
    </row>
    <row r="527" spans="1:14" hidden="1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303</v>
      </c>
      <c r="G527">
        <v>0</v>
      </c>
      <c r="H527" t="s">
        <v>303</v>
      </c>
      <c r="I527">
        <v>77</v>
      </c>
      <c r="J527">
        <v>1</v>
      </c>
      <c r="K527" t="s">
        <v>15</v>
      </c>
      <c r="L527">
        <v>0</v>
      </c>
      <c r="M527" t="s">
        <v>227</v>
      </c>
      <c r="N527">
        <v>0</v>
      </c>
    </row>
    <row r="528" spans="1:14" hidden="1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303</v>
      </c>
      <c r="G528">
        <v>0</v>
      </c>
      <c r="H528" t="s">
        <v>303</v>
      </c>
      <c r="I528">
        <v>70</v>
      </c>
      <c r="J528">
        <v>2</v>
      </c>
      <c r="K528" t="s">
        <v>15</v>
      </c>
      <c r="L528">
        <v>0</v>
      </c>
      <c r="M528" t="s">
        <v>227</v>
      </c>
      <c r="N528">
        <v>0</v>
      </c>
    </row>
    <row r="529" spans="1:14" hidden="1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303</v>
      </c>
      <c r="G529">
        <v>0</v>
      </c>
      <c r="H529" t="s">
        <v>303</v>
      </c>
      <c r="I529">
        <v>62</v>
      </c>
      <c r="J529">
        <v>1</v>
      </c>
      <c r="K529" t="s">
        <v>15</v>
      </c>
      <c r="L529">
        <v>0</v>
      </c>
      <c r="M529" t="s">
        <v>227</v>
      </c>
      <c r="N529">
        <v>0</v>
      </c>
    </row>
    <row r="530" spans="1:14" hidden="1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303</v>
      </c>
      <c r="G530">
        <v>0</v>
      </c>
      <c r="H530" t="s">
        <v>303</v>
      </c>
      <c r="I530">
        <v>59</v>
      </c>
      <c r="J530">
        <v>1</v>
      </c>
      <c r="K530" t="s">
        <v>15</v>
      </c>
      <c r="L530">
        <v>0</v>
      </c>
      <c r="M530" t="s">
        <v>227</v>
      </c>
      <c r="N530">
        <v>0</v>
      </c>
    </row>
    <row r="531" spans="1:14" hidden="1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303</v>
      </c>
      <c r="G531">
        <v>0</v>
      </c>
      <c r="H531" t="s">
        <v>303</v>
      </c>
      <c r="I531">
        <v>64</v>
      </c>
      <c r="J531">
        <v>2</v>
      </c>
      <c r="K531" t="s">
        <v>15</v>
      </c>
      <c r="L531">
        <v>0</v>
      </c>
      <c r="M531" t="s">
        <v>227</v>
      </c>
      <c r="N531">
        <v>0</v>
      </c>
    </row>
    <row r="532" spans="1:14" hidden="1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303</v>
      </c>
      <c r="G532">
        <v>0</v>
      </c>
      <c r="H532" t="s">
        <v>303</v>
      </c>
      <c r="I532">
        <v>67</v>
      </c>
      <c r="J532">
        <v>1</v>
      </c>
      <c r="K532" t="s">
        <v>15</v>
      </c>
      <c r="L532">
        <v>0</v>
      </c>
      <c r="M532" t="s">
        <v>227</v>
      </c>
      <c r="N532">
        <v>0</v>
      </c>
    </row>
    <row r="533" spans="1:14" hidden="1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303</v>
      </c>
      <c r="G533">
        <v>0</v>
      </c>
      <c r="H533" t="s">
        <v>303</v>
      </c>
      <c r="I533">
        <v>57</v>
      </c>
      <c r="J533">
        <v>1</v>
      </c>
      <c r="K533" t="s">
        <v>15</v>
      </c>
      <c r="L533">
        <v>0</v>
      </c>
      <c r="M533" t="s">
        <v>227</v>
      </c>
      <c r="N533">
        <v>0</v>
      </c>
    </row>
    <row r="534" spans="1:14" hidden="1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303</v>
      </c>
      <c r="G534">
        <v>0</v>
      </c>
      <c r="H534" t="s">
        <v>303</v>
      </c>
      <c r="I534">
        <v>66</v>
      </c>
      <c r="J534">
        <v>2</v>
      </c>
      <c r="K534" t="s">
        <v>15</v>
      </c>
      <c r="L534">
        <v>0</v>
      </c>
      <c r="M534" t="s">
        <v>227</v>
      </c>
      <c r="N534">
        <v>0</v>
      </c>
    </row>
    <row r="535" spans="1:14" hidden="1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303</v>
      </c>
      <c r="G535">
        <v>0</v>
      </c>
      <c r="H535" t="s">
        <v>303</v>
      </c>
      <c r="I535">
        <v>82</v>
      </c>
      <c r="J535">
        <v>1</v>
      </c>
      <c r="K535" t="s">
        <v>15</v>
      </c>
      <c r="L535">
        <v>0</v>
      </c>
      <c r="M535" t="s">
        <v>227</v>
      </c>
      <c r="N535">
        <v>0</v>
      </c>
    </row>
    <row r="536" spans="1:14" hidden="1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303</v>
      </c>
      <c r="G536">
        <v>0</v>
      </c>
      <c r="H536" t="s">
        <v>303</v>
      </c>
      <c r="I536">
        <v>68</v>
      </c>
      <c r="J536">
        <v>1</v>
      </c>
      <c r="K536" t="s">
        <v>15</v>
      </c>
      <c r="L536">
        <v>0</v>
      </c>
      <c r="M536" t="s">
        <v>227</v>
      </c>
      <c r="N536">
        <v>0</v>
      </c>
    </row>
    <row r="537" spans="1:14" hidden="1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303</v>
      </c>
      <c r="G537">
        <v>0</v>
      </c>
      <c r="H537" t="s">
        <v>303</v>
      </c>
      <c r="I537">
        <v>58</v>
      </c>
      <c r="J537">
        <v>3</v>
      </c>
      <c r="K537" t="s">
        <v>15</v>
      </c>
      <c r="L537">
        <v>0</v>
      </c>
      <c r="M537" t="s">
        <v>227</v>
      </c>
      <c r="N537">
        <v>0</v>
      </c>
    </row>
    <row r="538" spans="1:14" hidden="1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303</v>
      </c>
      <c r="G538">
        <v>0</v>
      </c>
      <c r="H538" t="s">
        <v>303</v>
      </c>
      <c r="I538">
        <v>59</v>
      </c>
      <c r="J538">
        <v>3</v>
      </c>
      <c r="K538" t="s">
        <v>15</v>
      </c>
      <c r="L538">
        <v>0</v>
      </c>
      <c r="M538" t="s">
        <v>227</v>
      </c>
      <c r="N538">
        <v>0</v>
      </c>
    </row>
    <row r="539" spans="1:14" hidden="1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hidden="1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hidden="1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303</v>
      </c>
      <c r="G541">
        <v>0</v>
      </c>
      <c r="H541" t="s">
        <v>303</v>
      </c>
      <c r="I541">
        <v>73</v>
      </c>
      <c r="J541">
        <v>1</v>
      </c>
      <c r="K541" t="s">
        <v>15</v>
      </c>
      <c r="L541">
        <v>0</v>
      </c>
      <c r="M541" t="s">
        <v>227</v>
      </c>
      <c r="N541">
        <v>0</v>
      </c>
    </row>
    <row r="542" spans="1:14" hidden="1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hidden="1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303</v>
      </c>
      <c r="G543">
        <v>0</v>
      </c>
      <c r="H543" t="s">
        <v>303</v>
      </c>
      <c r="I543">
        <v>61</v>
      </c>
      <c r="J543">
        <v>2</v>
      </c>
      <c r="K543" t="s">
        <v>15</v>
      </c>
      <c r="L543">
        <v>0</v>
      </c>
      <c r="M543" t="s">
        <v>227</v>
      </c>
      <c r="N543">
        <v>0</v>
      </c>
    </row>
    <row r="544" spans="1:14" hidden="1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303</v>
      </c>
      <c r="G544">
        <v>0</v>
      </c>
      <c r="H544" t="s">
        <v>303</v>
      </c>
      <c r="I544">
        <v>63</v>
      </c>
      <c r="J544">
        <v>4</v>
      </c>
      <c r="K544" t="s">
        <v>15</v>
      </c>
      <c r="L544">
        <v>0</v>
      </c>
      <c r="M544" t="s">
        <v>227</v>
      </c>
      <c r="N544">
        <v>0</v>
      </c>
    </row>
    <row r="545" spans="1:14" hidden="1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hidden="1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303</v>
      </c>
      <c r="G546">
        <v>0</v>
      </c>
      <c r="H546" t="s">
        <v>303</v>
      </c>
      <c r="I546">
        <v>62</v>
      </c>
      <c r="J546">
        <v>1</v>
      </c>
      <c r="K546" t="s">
        <v>15</v>
      </c>
      <c r="L546">
        <v>0</v>
      </c>
      <c r="M546" t="s">
        <v>227</v>
      </c>
      <c r="N546">
        <v>0</v>
      </c>
    </row>
    <row r="547" spans="1:14" hidden="1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hidden="1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303</v>
      </c>
      <c r="G548">
        <v>0</v>
      </c>
      <c r="H548" t="s">
        <v>303</v>
      </c>
      <c r="I548">
        <v>64</v>
      </c>
      <c r="J548">
        <v>1</v>
      </c>
      <c r="K548" t="s">
        <v>15</v>
      </c>
      <c r="L548">
        <v>0</v>
      </c>
      <c r="M548" t="s">
        <v>227</v>
      </c>
      <c r="N548">
        <v>0</v>
      </c>
    </row>
    <row r="549" spans="1:14" hidden="1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303</v>
      </c>
      <c r="G549">
        <v>0</v>
      </c>
      <c r="H549" t="s">
        <v>303</v>
      </c>
      <c r="I549">
        <v>61</v>
      </c>
      <c r="J549">
        <v>1</v>
      </c>
      <c r="K549" t="s">
        <v>15</v>
      </c>
      <c r="L549">
        <v>0</v>
      </c>
      <c r="M549" t="s">
        <v>227</v>
      </c>
      <c r="N549">
        <v>0</v>
      </c>
    </row>
    <row r="550" spans="1:14" hidden="1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303</v>
      </c>
      <c r="G550">
        <v>0</v>
      </c>
      <c r="H550" t="s">
        <v>303</v>
      </c>
      <c r="I550">
        <v>57</v>
      </c>
      <c r="J550">
        <v>1</v>
      </c>
      <c r="K550" t="s">
        <v>15</v>
      </c>
      <c r="L550">
        <v>0</v>
      </c>
      <c r="M550" t="s">
        <v>227</v>
      </c>
      <c r="N550">
        <v>0</v>
      </c>
    </row>
    <row r="551" spans="1:14" hidden="1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303</v>
      </c>
      <c r="G551">
        <v>0</v>
      </c>
      <c r="H551" t="s">
        <v>303</v>
      </c>
      <c r="I551">
        <v>55</v>
      </c>
      <c r="J551">
        <v>1</v>
      </c>
      <c r="K551" t="s">
        <v>15</v>
      </c>
      <c r="L551">
        <v>0</v>
      </c>
      <c r="M551" t="s">
        <v>227</v>
      </c>
      <c r="N551">
        <v>0</v>
      </c>
    </row>
    <row r="552" spans="1:14" hidden="1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303</v>
      </c>
      <c r="G552">
        <v>0</v>
      </c>
      <c r="H552" t="s">
        <v>303</v>
      </c>
      <c r="I552">
        <v>60</v>
      </c>
      <c r="J552">
        <v>1</v>
      </c>
      <c r="K552" t="s">
        <v>15</v>
      </c>
      <c r="L552">
        <v>0</v>
      </c>
      <c r="M552" t="s">
        <v>227</v>
      </c>
      <c r="N552">
        <v>0</v>
      </c>
    </row>
    <row r="553" spans="1:14" hidden="1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303</v>
      </c>
      <c r="G553">
        <v>0</v>
      </c>
      <c r="H553" t="s">
        <v>303</v>
      </c>
      <c r="I553">
        <v>63</v>
      </c>
      <c r="J553">
        <v>1</v>
      </c>
      <c r="K553" t="s">
        <v>15</v>
      </c>
      <c r="L553">
        <v>0</v>
      </c>
      <c r="M553" t="s">
        <v>227</v>
      </c>
      <c r="N553">
        <v>0</v>
      </c>
    </row>
    <row r="554" spans="1:14" hidden="1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303</v>
      </c>
      <c r="G554">
        <v>0</v>
      </c>
      <c r="H554" t="s">
        <v>303</v>
      </c>
      <c r="I554">
        <v>61</v>
      </c>
      <c r="J554">
        <v>1</v>
      </c>
      <c r="K554" t="s">
        <v>15</v>
      </c>
      <c r="L554">
        <v>0</v>
      </c>
      <c r="M554" t="s">
        <v>227</v>
      </c>
      <c r="N554">
        <v>0</v>
      </c>
    </row>
    <row r="555" spans="1:14" hidden="1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227</v>
      </c>
      <c r="N555">
        <v>0</v>
      </c>
    </row>
    <row r="556" spans="1:14" hidden="1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227</v>
      </c>
      <c r="N556">
        <v>0</v>
      </c>
    </row>
    <row r="557" spans="1:14" hidden="1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303</v>
      </c>
      <c r="G557">
        <v>0</v>
      </c>
      <c r="H557" t="s">
        <v>303</v>
      </c>
      <c r="I557">
        <v>66</v>
      </c>
      <c r="J557">
        <v>1</v>
      </c>
      <c r="K557" t="s">
        <v>15</v>
      </c>
      <c r="L557">
        <v>0</v>
      </c>
      <c r="M557" t="s">
        <v>227</v>
      </c>
      <c r="N557">
        <v>0</v>
      </c>
    </row>
    <row r="558" spans="1:14" hidden="1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303</v>
      </c>
      <c r="G558">
        <v>0</v>
      </c>
      <c r="H558" t="s">
        <v>303</v>
      </c>
      <c r="I558">
        <v>71</v>
      </c>
      <c r="J558">
        <v>1</v>
      </c>
      <c r="K558" t="s">
        <v>15</v>
      </c>
      <c r="L558">
        <v>0</v>
      </c>
      <c r="M558" t="s">
        <v>227</v>
      </c>
      <c r="N558">
        <v>0</v>
      </c>
    </row>
    <row r="559" spans="1:14" hidden="1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303</v>
      </c>
      <c r="G559">
        <v>0</v>
      </c>
      <c r="H559" t="s">
        <v>303</v>
      </c>
      <c r="I559">
        <v>55</v>
      </c>
      <c r="J559">
        <v>1</v>
      </c>
      <c r="K559" t="s">
        <v>15</v>
      </c>
      <c r="L559">
        <v>0</v>
      </c>
      <c r="M559" t="s">
        <v>227</v>
      </c>
      <c r="N559">
        <v>0</v>
      </c>
    </row>
    <row r="560" spans="1:14" hidden="1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303</v>
      </c>
      <c r="G560">
        <v>0</v>
      </c>
      <c r="H560" t="s">
        <v>303</v>
      </c>
      <c r="I560">
        <v>64</v>
      </c>
      <c r="J560">
        <v>2</v>
      </c>
      <c r="K560" t="s">
        <v>15</v>
      </c>
      <c r="L560">
        <v>0</v>
      </c>
      <c r="M560" t="s">
        <v>227</v>
      </c>
      <c r="N560">
        <v>0</v>
      </c>
    </row>
    <row r="561" spans="1:14" hidden="1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303</v>
      </c>
      <c r="G561">
        <v>0</v>
      </c>
      <c r="H561" t="s">
        <v>303</v>
      </c>
      <c r="I561">
        <v>65</v>
      </c>
      <c r="J561">
        <v>1</v>
      </c>
      <c r="K561" t="s">
        <v>15</v>
      </c>
      <c r="L561">
        <v>0</v>
      </c>
      <c r="M561" t="s">
        <v>227</v>
      </c>
      <c r="N561">
        <v>0</v>
      </c>
    </row>
    <row r="562" spans="1:14" hidden="1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303</v>
      </c>
      <c r="G562">
        <v>0</v>
      </c>
      <c r="H562" t="s">
        <v>303</v>
      </c>
      <c r="I562">
        <v>66</v>
      </c>
      <c r="J562">
        <v>1</v>
      </c>
      <c r="K562" t="s">
        <v>15</v>
      </c>
      <c r="L562">
        <v>0</v>
      </c>
      <c r="M562" t="s">
        <v>227</v>
      </c>
      <c r="N562">
        <v>0</v>
      </c>
    </row>
    <row r="563" spans="1:14" hidden="1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303</v>
      </c>
      <c r="G563">
        <v>0</v>
      </c>
      <c r="H563" t="s">
        <v>303</v>
      </c>
      <c r="I563">
        <v>63</v>
      </c>
      <c r="J563">
        <v>1</v>
      </c>
      <c r="K563" t="s">
        <v>15</v>
      </c>
      <c r="L563">
        <v>0</v>
      </c>
      <c r="M563" t="s">
        <v>227</v>
      </c>
      <c r="N563">
        <v>0</v>
      </c>
    </row>
    <row r="564" spans="1:14" hidden="1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hidden="1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303</v>
      </c>
      <c r="G565">
        <v>0</v>
      </c>
      <c r="H565" t="s">
        <v>303</v>
      </c>
      <c r="I565">
        <v>71</v>
      </c>
      <c r="J565">
        <v>1</v>
      </c>
      <c r="K565" t="s">
        <v>15</v>
      </c>
      <c r="L565">
        <v>0</v>
      </c>
      <c r="M565" t="s">
        <v>227</v>
      </c>
      <c r="N565">
        <v>0</v>
      </c>
    </row>
    <row r="566" spans="1:14" hidden="1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303</v>
      </c>
      <c r="G566">
        <v>0</v>
      </c>
      <c r="H566" t="s">
        <v>303</v>
      </c>
      <c r="I566">
        <v>63</v>
      </c>
      <c r="J566">
        <v>1</v>
      </c>
      <c r="K566" t="s">
        <v>15</v>
      </c>
      <c r="L566">
        <v>0</v>
      </c>
      <c r="M566" t="s">
        <v>227</v>
      </c>
      <c r="N566">
        <v>0</v>
      </c>
    </row>
    <row r="567" spans="1:14" hidden="1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hidden="1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303</v>
      </c>
      <c r="G568">
        <v>0</v>
      </c>
      <c r="H568" t="s">
        <v>303</v>
      </c>
      <c r="I568">
        <v>67</v>
      </c>
      <c r="J568">
        <v>1</v>
      </c>
      <c r="K568" t="s">
        <v>15</v>
      </c>
      <c r="L568">
        <v>0</v>
      </c>
      <c r="M568" t="s">
        <v>227</v>
      </c>
      <c r="N568">
        <v>0</v>
      </c>
    </row>
    <row r="569" spans="1:14" hidden="1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303</v>
      </c>
      <c r="G569">
        <v>0</v>
      </c>
      <c r="H569" t="s">
        <v>303</v>
      </c>
      <c r="I569">
        <v>56</v>
      </c>
      <c r="J569">
        <v>1</v>
      </c>
      <c r="K569" t="s">
        <v>15</v>
      </c>
      <c r="L569">
        <v>0</v>
      </c>
      <c r="M569" t="s">
        <v>227</v>
      </c>
      <c r="N569">
        <v>0</v>
      </c>
    </row>
    <row r="570" spans="1:14" hidden="1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303</v>
      </c>
      <c r="G570">
        <v>0</v>
      </c>
      <c r="H570" t="s">
        <v>303</v>
      </c>
      <c r="I570">
        <v>66</v>
      </c>
      <c r="J570">
        <v>1</v>
      </c>
      <c r="K570" t="s">
        <v>15</v>
      </c>
      <c r="L570">
        <v>0</v>
      </c>
      <c r="M570" t="s">
        <v>227</v>
      </c>
      <c r="N570">
        <v>0</v>
      </c>
    </row>
    <row r="571" spans="1:14" hidden="1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303</v>
      </c>
      <c r="G571">
        <v>0</v>
      </c>
      <c r="H571" t="s">
        <v>303</v>
      </c>
      <c r="I571">
        <v>65</v>
      </c>
      <c r="J571">
        <v>2</v>
      </c>
      <c r="K571" t="s">
        <v>15</v>
      </c>
      <c r="L571">
        <v>0</v>
      </c>
      <c r="M571" t="s">
        <v>227</v>
      </c>
      <c r="N571">
        <v>0</v>
      </c>
    </row>
    <row r="572" spans="1:14" hidden="1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303</v>
      </c>
      <c r="G572">
        <v>0</v>
      </c>
      <c r="H572" t="s">
        <v>303</v>
      </c>
      <c r="I572">
        <v>61</v>
      </c>
      <c r="J572">
        <v>1</v>
      </c>
      <c r="K572" t="s">
        <v>15</v>
      </c>
      <c r="L572">
        <v>0</v>
      </c>
      <c r="M572" t="s">
        <v>227</v>
      </c>
      <c r="N572">
        <v>0</v>
      </c>
    </row>
    <row r="573" spans="1:14" hidden="1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303</v>
      </c>
      <c r="G573">
        <v>0</v>
      </c>
      <c r="H573" t="s">
        <v>303</v>
      </c>
      <c r="I573">
        <v>57</v>
      </c>
      <c r="J573">
        <v>1</v>
      </c>
      <c r="K573" t="s">
        <v>15</v>
      </c>
      <c r="L573">
        <v>0</v>
      </c>
      <c r="M573" t="s">
        <v>227</v>
      </c>
      <c r="N573">
        <v>0</v>
      </c>
    </row>
    <row r="574" spans="1:14" hidden="1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303</v>
      </c>
      <c r="G574">
        <v>0</v>
      </c>
      <c r="H574" t="s">
        <v>303</v>
      </c>
      <c r="I574">
        <v>55</v>
      </c>
      <c r="J574">
        <v>1</v>
      </c>
      <c r="K574" t="s">
        <v>15</v>
      </c>
      <c r="L574">
        <v>0</v>
      </c>
      <c r="M574" t="s">
        <v>227</v>
      </c>
      <c r="N574">
        <v>0</v>
      </c>
    </row>
    <row r="575" spans="1:14" hidden="1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303</v>
      </c>
      <c r="G575">
        <v>0</v>
      </c>
      <c r="H575" t="s">
        <v>303</v>
      </c>
      <c r="I575">
        <v>54</v>
      </c>
      <c r="J575">
        <v>1</v>
      </c>
      <c r="K575" t="s">
        <v>15</v>
      </c>
      <c r="L575">
        <v>0</v>
      </c>
      <c r="M575" t="s">
        <v>227</v>
      </c>
      <c r="N575">
        <v>0</v>
      </c>
    </row>
    <row r="576" spans="1:14" hidden="1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303</v>
      </c>
      <c r="G576">
        <v>0</v>
      </c>
      <c r="H576" t="s">
        <v>303</v>
      </c>
      <c r="I576">
        <v>56</v>
      </c>
      <c r="J576">
        <v>1</v>
      </c>
      <c r="K576" t="s">
        <v>15</v>
      </c>
      <c r="L576">
        <v>0</v>
      </c>
      <c r="M576" t="s">
        <v>227</v>
      </c>
      <c r="N576">
        <v>0</v>
      </c>
    </row>
    <row r="577" spans="1:14" hidden="1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303</v>
      </c>
      <c r="G577">
        <v>0</v>
      </c>
      <c r="H577" t="s">
        <v>303</v>
      </c>
      <c r="I577">
        <v>61</v>
      </c>
      <c r="J577">
        <v>1</v>
      </c>
      <c r="K577" t="s">
        <v>15</v>
      </c>
      <c r="L577">
        <v>0</v>
      </c>
      <c r="M577" t="s">
        <v>227</v>
      </c>
      <c r="N577">
        <v>0</v>
      </c>
    </row>
    <row r="578" spans="1:14" hidden="1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303</v>
      </c>
      <c r="G578">
        <v>0</v>
      </c>
      <c r="H578" t="s">
        <v>303</v>
      </c>
      <c r="I578">
        <v>67</v>
      </c>
      <c r="J578">
        <v>1</v>
      </c>
      <c r="K578" t="s">
        <v>15</v>
      </c>
      <c r="L578">
        <v>0</v>
      </c>
      <c r="M578" t="s">
        <v>227</v>
      </c>
      <c r="N578">
        <v>0</v>
      </c>
    </row>
    <row r="579" spans="1:14" hidden="1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303</v>
      </c>
      <c r="G579">
        <v>0</v>
      </c>
      <c r="H579" t="s">
        <v>303</v>
      </c>
      <c r="I579">
        <v>59</v>
      </c>
      <c r="J579">
        <v>1</v>
      </c>
      <c r="K579" t="s">
        <v>15</v>
      </c>
      <c r="L579">
        <v>0</v>
      </c>
      <c r="M579" t="s">
        <v>227</v>
      </c>
      <c r="N579">
        <v>0</v>
      </c>
    </row>
    <row r="580" spans="1:14" hidden="1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303</v>
      </c>
      <c r="G580">
        <v>0</v>
      </c>
      <c r="H580" t="s">
        <v>303</v>
      </c>
      <c r="I580">
        <v>63</v>
      </c>
      <c r="J580">
        <v>1</v>
      </c>
      <c r="K580" t="s">
        <v>15</v>
      </c>
      <c r="L580">
        <v>0</v>
      </c>
      <c r="M580" t="s">
        <v>227</v>
      </c>
      <c r="N580">
        <v>0</v>
      </c>
    </row>
    <row r="581" spans="1:14" hidden="1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303</v>
      </c>
      <c r="G581">
        <v>0</v>
      </c>
      <c r="H581" t="s">
        <v>303</v>
      </c>
      <c r="I581">
        <v>69</v>
      </c>
      <c r="J581">
        <v>1</v>
      </c>
      <c r="K581" t="s">
        <v>15</v>
      </c>
      <c r="L581">
        <v>0</v>
      </c>
      <c r="M581" t="s">
        <v>227</v>
      </c>
      <c r="N581">
        <v>0</v>
      </c>
    </row>
    <row r="582" spans="1:14" hidden="1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303</v>
      </c>
      <c r="G582">
        <v>0</v>
      </c>
      <c r="H582" t="s">
        <v>303</v>
      </c>
      <c r="I582">
        <v>57</v>
      </c>
      <c r="J582">
        <v>1</v>
      </c>
      <c r="K582" t="s">
        <v>15</v>
      </c>
      <c r="L582">
        <v>0</v>
      </c>
      <c r="M582" t="s">
        <v>227</v>
      </c>
      <c r="N582">
        <v>0</v>
      </c>
    </row>
    <row r="583" spans="1:14" hidden="1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303</v>
      </c>
      <c r="G583">
        <v>0</v>
      </c>
      <c r="H583" t="s">
        <v>303</v>
      </c>
      <c r="I583">
        <v>64</v>
      </c>
      <c r="J583">
        <v>1</v>
      </c>
      <c r="K583" t="s">
        <v>15</v>
      </c>
      <c r="L583">
        <v>0</v>
      </c>
      <c r="M583" t="s">
        <v>227</v>
      </c>
      <c r="N583">
        <v>0</v>
      </c>
    </row>
    <row r="584" spans="1:14" hidden="1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303</v>
      </c>
      <c r="G584">
        <v>0</v>
      </c>
      <c r="H584" t="s">
        <v>303</v>
      </c>
      <c r="I584">
        <v>68</v>
      </c>
      <c r="J584">
        <v>1</v>
      </c>
      <c r="K584" t="s">
        <v>15</v>
      </c>
      <c r="L584">
        <v>0</v>
      </c>
      <c r="M584" t="s">
        <v>227</v>
      </c>
      <c r="N584">
        <v>0</v>
      </c>
    </row>
    <row r="585" spans="1:14" hidden="1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303</v>
      </c>
      <c r="G585">
        <v>0</v>
      </c>
      <c r="H585" t="s">
        <v>303</v>
      </c>
      <c r="I585">
        <v>63</v>
      </c>
      <c r="J585">
        <v>1</v>
      </c>
      <c r="K585" t="s">
        <v>15</v>
      </c>
      <c r="L585">
        <v>0</v>
      </c>
      <c r="M585" t="s">
        <v>227</v>
      </c>
      <c r="N585">
        <v>0</v>
      </c>
    </row>
    <row r="586" spans="1:14" hidden="1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303</v>
      </c>
      <c r="G586">
        <v>0</v>
      </c>
      <c r="H586" t="s">
        <v>303</v>
      </c>
      <c r="I586">
        <v>60</v>
      </c>
      <c r="J586">
        <v>1</v>
      </c>
      <c r="K586" t="s">
        <v>15</v>
      </c>
      <c r="L586">
        <v>0</v>
      </c>
      <c r="M586" t="s">
        <v>227</v>
      </c>
      <c r="N586">
        <v>0</v>
      </c>
    </row>
    <row r="587" spans="1:14" hidden="1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303</v>
      </c>
      <c r="G587">
        <v>0</v>
      </c>
      <c r="H587" t="s">
        <v>303</v>
      </c>
      <c r="I587">
        <v>78</v>
      </c>
      <c r="J587">
        <v>1</v>
      </c>
      <c r="K587" t="s">
        <v>15</v>
      </c>
      <c r="L587">
        <v>0</v>
      </c>
      <c r="M587" t="s">
        <v>227</v>
      </c>
      <c r="N587">
        <v>0</v>
      </c>
    </row>
    <row r="588" spans="1:14" hidden="1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 t="s">
        <v>227</v>
      </c>
      <c r="N588">
        <v>0</v>
      </c>
    </row>
    <row r="589" spans="1:14" hidden="1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303</v>
      </c>
      <c r="G589">
        <v>0</v>
      </c>
      <c r="H589" t="s">
        <v>303</v>
      </c>
      <c r="I589">
        <v>61</v>
      </c>
      <c r="J589">
        <v>1</v>
      </c>
      <c r="K589" t="s">
        <v>15</v>
      </c>
      <c r="L589">
        <v>0</v>
      </c>
      <c r="M589" t="s">
        <v>227</v>
      </c>
      <c r="N589">
        <v>0</v>
      </c>
    </row>
    <row r="590" spans="1:14" hidden="1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303</v>
      </c>
      <c r="G590">
        <v>0</v>
      </c>
      <c r="H590" t="s">
        <v>303</v>
      </c>
      <c r="I590">
        <v>67</v>
      </c>
      <c r="J590">
        <v>1</v>
      </c>
      <c r="K590" t="s">
        <v>15</v>
      </c>
      <c r="L590">
        <v>0</v>
      </c>
      <c r="M590" t="s">
        <v>227</v>
      </c>
      <c r="N590">
        <v>0</v>
      </c>
    </row>
    <row r="591" spans="1:14" hidden="1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303</v>
      </c>
      <c r="G591">
        <v>0</v>
      </c>
      <c r="H591" t="s">
        <v>303</v>
      </c>
      <c r="I591">
        <v>60</v>
      </c>
      <c r="J591">
        <v>1</v>
      </c>
      <c r="K591" t="s">
        <v>15</v>
      </c>
      <c r="L591">
        <v>0</v>
      </c>
      <c r="M591" t="s">
        <v>227</v>
      </c>
      <c r="N591">
        <v>0</v>
      </c>
    </row>
    <row r="592" spans="1:14" hidden="1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303</v>
      </c>
      <c r="G592">
        <v>0</v>
      </c>
      <c r="H592" t="s">
        <v>303</v>
      </c>
      <c r="I592">
        <v>64</v>
      </c>
      <c r="J592">
        <v>3</v>
      </c>
      <c r="K592" t="s">
        <v>15</v>
      </c>
      <c r="L592">
        <v>0</v>
      </c>
      <c r="M592" t="s">
        <v>227</v>
      </c>
      <c r="N592">
        <v>0</v>
      </c>
    </row>
    <row r="593" spans="1:14" hidden="1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303</v>
      </c>
      <c r="G593">
        <v>0</v>
      </c>
      <c r="H593" t="s">
        <v>303</v>
      </c>
      <c r="I593">
        <v>71</v>
      </c>
      <c r="J593">
        <v>1</v>
      </c>
      <c r="K593" t="s">
        <v>15</v>
      </c>
      <c r="L593">
        <v>0</v>
      </c>
      <c r="M593" t="s">
        <v>227</v>
      </c>
      <c r="N593">
        <v>0</v>
      </c>
    </row>
    <row r="594" spans="1:14" hidden="1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303</v>
      </c>
      <c r="G594">
        <v>0</v>
      </c>
      <c r="H594" t="s">
        <v>303</v>
      </c>
      <c r="I594">
        <v>57</v>
      </c>
      <c r="J594">
        <v>1</v>
      </c>
      <c r="K594" t="s">
        <v>15</v>
      </c>
      <c r="L594">
        <v>0</v>
      </c>
      <c r="M594" t="s">
        <v>227</v>
      </c>
      <c r="N594">
        <v>0</v>
      </c>
    </row>
    <row r="595" spans="1:14" hidden="1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303</v>
      </c>
      <c r="G595">
        <v>0</v>
      </c>
      <c r="H595" t="s">
        <v>303</v>
      </c>
      <c r="I595">
        <v>58</v>
      </c>
      <c r="J595">
        <v>1</v>
      </c>
      <c r="K595" t="s">
        <v>15</v>
      </c>
      <c r="L595">
        <v>0</v>
      </c>
      <c r="M595" t="s">
        <v>227</v>
      </c>
      <c r="N595">
        <v>0</v>
      </c>
    </row>
    <row r="596" spans="1:14" hidden="1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303</v>
      </c>
      <c r="G596">
        <v>0</v>
      </c>
      <c r="H596" t="s">
        <v>303</v>
      </c>
      <c r="I596">
        <v>74</v>
      </c>
      <c r="J596">
        <v>1</v>
      </c>
      <c r="K596" t="s">
        <v>15</v>
      </c>
      <c r="L596">
        <v>0</v>
      </c>
      <c r="M596" t="s">
        <v>227</v>
      </c>
      <c r="N596">
        <v>0</v>
      </c>
    </row>
    <row r="597" spans="1:14" hidden="1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303</v>
      </c>
      <c r="G597">
        <v>0</v>
      </c>
      <c r="H597" t="s">
        <v>303</v>
      </c>
      <c r="I597">
        <v>62</v>
      </c>
      <c r="J597">
        <v>1</v>
      </c>
      <c r="K597" t="s">
        <v>15</v>
      </c>
      <c r="L597">
        <v>0</v>
      </c>
      <c r="M597" t="s">
        <v>227</v>
      </c>
      <c r="N597">
        <v>0</v>
      </c>
    </row>
    <row r="598" spans="1:14" hidden="1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hidden="1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303</v>
      </c>
      <c r="G599">
        <v>0</v>
      </c>
      <c r="H599" t="s">
        <v>303</v>
      </c>
      <c r="I599">
        <v>63</v>
      </c>
      <c r="J599">
        <v>1</v>
      </c>
      <c r="K599" t="s">
        <v>15</v>
      </c>
      <c r="L599">
        <v>0</v>
      </c>
      <c r="M599" t="s">
        <v>227</v>
      </c>
      <c r="N599">
        <v>0</v>
      </c>
    </row>
    <row r="600" spans="1:14" hidden="1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303</v>
      </c>
      <c r="G600">
        <v>0</v>
      </c>
      <c r="H600" t="s">
        <v>303</v>
      </c>
      <c r="I600">
        <v>69</v>
      </c>
      <c r="J600">
        <v>2</v>
      </c>
      <c r="K600" t="s">
        <v>15</v>
      </c>
      <c r="L600">
        <v>0</v>
      </c>
      <c r="M600" t="s">
        <v>227</v>
      </c>
      <c r="N600">
        <v>0</v>
      </c>
    </row>
    <row r="601" spans="1:14" hidden="1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303</v>
      </c>
      <c r="G601">
        <v>0</v>
      </c>
      <c r="H601" t="s">
        <v>303</v>
      </c>
      <c r="I601">
        <v>70</v>
      </c>
      <c r="J601">
        <v>1</v>
      </c>
      <c r="K601" t="s">
        <v>15</v>
      </c>
      <c r="L601">
        <v>0</v>
      </c>
      <c r="M601" t="s">
        <v>227</v>
      </c>
      <c r="N601">
        <v>0</v>
      </c>
    </row>
    <row r="602" spans="1:14" hidden="1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303</v>
      </c>
      <c r="G602">
        <v>0</v>
      </c>
      <c r="H602" t="s">
        <v>303</v>
      </c>
      <c r="I602">
        <v>80</v>
      </c>
      <c r="J602">
        <v>2</v>
      </c>
      <c r="K602" t="s">
        <v>15</v>
      </c>
      <c r="L602">
        <v>0</v>
      </c>
      <c r="M602" t="s">
        <v>227</v>
      </c>
      <c r="N602">
        <v>0</v>
      </c>
    </row>
    <row r="603" spans="1:14" hidden="1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303</v>
      </c>
      <c r="G603">
        <v>0</v>
      </c>
      <c r="H603" t="s">
        <v>303</v>
      </c>
      <c r="I603">
        <v>68</v>
      </c>
      <c r="J603">
        <v>3</v>
      </c>
      <c r="K603" t="s">
        <v>15</v>
      </c>
      <c r="L603">
        <v>0</v>
      </c>
      <c r="M603" t="s">
        <v>227</v>
      </c>
      <c r="N603">
        <v>0</v>
      </c>
    </row>
    <row r="604" spans="1:14" hidden="1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hidden="1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hidden="1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hidden="1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303</v>
      </c>
      <c r="G607">
        <v>0</v>
      </c>
      <c r="H607" t="s">
        <v>303</v>
      </c>
      <c r="I607">
        <v>71</v>
      </c>
      <c r="J607">
        <v>1</v>
      </c>
      <c r="K607" t="s">
        <v>15</v>
      </c>
      <c r="L607">
        <v>0</v>
      </c>
      <c r="M607" t="s">
        <v>227</v>
      </c>
      <c r="N607">
        <v>0</v>
      </c>
    </row>
    <row r="608" spans="1:14" hidden="1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hidden="1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hidden="1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hidden="1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hidden="1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303</v>
      </c>
      <c r="G612">
        <v>0</v>
      </c>
      <c r="H612" t="s">
        <v>303</v>
      </c>
      <c r="I612">
        <v>79</v>
      </c>
      <c r="J612">
        <v>1</v>
      </c>
      <c r="K612" t="s">
        <v>15</v>
      </c>
      <c r="L612">
        <v>0</v>
      </c>
      <c r="M612" t="s">
        <v>227</v>
      </c>
      <c r="N612">
        <v>0</v>
      </c>
    </row>
    <row r="613" spans="1:14" hidden="1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303</v>
      </c>
      <c r="G613">
        <v>0</v>
      </c>
      <c r="H613" t="s">
        <v>303</v>
      </c>
      <c r="I613">
        <v>63</v>
      </c>
      <c r="J613">
        <v>1</v>
      </c>
      <c r="K613" t="s">
        <v>15</v>
      </c>
      <c r="L613">
        <v>0</v>
      </c>
      <c r="M613" t="s">
        <v>227</v>
      </c>
      <c r="N613">
        <v>0</v>
      </c>
    </row>
    <row r="614" spans="1:14" hidden="1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hidden="1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hidden="1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303</v>
      </c>
      <c r="G616">
        <v>0</v>
      </c>
      <c r="H616" t="s">
        <v>303</v>
      </c>
      <c r="I616">
        <v>70</v>
      </c>
      <c r="J616">
        <v>2</v>
      </c>
      <c r="K616" t="s">
        <v>15</v>
      </c>
      <c r="L616">
        <v>0</v>
      </c>
      <c r="M616" t="s">
        <v>227</v>
      </c>
      <c r="N616">
        <v>0</v>
      </c>
    </row>
    <row r="617" spans="1:14" hidden="1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303</v>
      </c>
      <c r="G617">
        <v>0</v>
      </c>
      <c r="H617" t="s">
        <v>303</v>
      </c>
      <c r="I617">
        <v>72</v>
      </c>
      <c r="J617">
        <v>1</v>
      </c>
      <c r="K617" t="s">
        <v>15</v>
      </c>
      <c r="L617">
        <v>0</v>
      </c>
      <c r="M617" t="s">
        <v>227</v>
      </c>
      <c r="N617">
        <v>0</v>
      </c>
    </row>
    <row r="618" spans="1:14" hidden="1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hidden="1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hidden="1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 t="s">
        <v>227</v>
      </c>
      <c r="N620">
        <v>0</v>
      </c>
    </row>
    <row r="621" spans="1:14" hidden="1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hidden="1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hidden="1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hidden="1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303</v>
      </c>
      <c r="G624">
        <v>0</v>
      </c>
      <c r="H624" t="s">
        <v>303</v>
      </c>
      <c r="I624">
        <v>63</v>
      </c>
      <c r="J624">
        <v>1</v>
      </c>
      <c r="K624" t="s">
        <v>15</v>
      </c>
      <c r="L624">
        <v>0</v>
      </c>
      <c r="M624" t="s">
        <v>227</v>
      </c>
      <c r="N624">
        <v>0</v>
      </c>
    </row>
    <row r="625" spans="1:14" hidden="1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303</v>
      </c>
      <c r="G625">
        <v>0</v>
      </c>
      <c r="H625" t="s">
        <v>303</v>
      </c>
      <c r="I625">
        <v>62</v>
      </c>
      <c r="J625">
        <v>1</v>
      </c>
      <c r="K625" t="s">
        <v>15</v>
      </c>
      <c r="L625">
        <v>0</v>
      </c>
      <c r="M625" t="s">
        <v>227</v>
      </c>
      <c r="N625">
        <v>0</v>
      </c>
    </row>
    <row r="626" spans="1:14" hidden="1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hidden="1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hidden="1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hidden="1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303</v>
      </c>
      <c r="G629">
        <v>0</v>
      </c>
      <c r="H629" t="s">
        <v>303</v>
      </c>
      <c r="I629">
        <v>55</v>
      </c>
      <c r="J629">
        <v>1</v>
      </c>
      <c r="K629" t="s">
        <v>15</v>
      </c>
      <c r="L629">
        <v>0</v>
      </c>
      <c r="M629" t="s">
        <v>227</v>
      </c>
      <c r="N629">
        <v>0</v>
      </c>
    </row>
    <row r="630" spans="1:14" hidden="1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303</v>
      </c>
      <c r="G630">
        <v>0</v>
      </c>
      <c r="H630" t="s">
        <v>303</v>
      </c>
      <c r="I630">
        <v>61</v>
      </c>
      <c r="J630">
        <v>1</v>
      </c>
      <c r="K630" t="s">
        <v>15</v>
      </c>
      <c r="L630">
        <v>0</v>
      </c>
      <c r="M630" t="s">
        <v>227</v>
      </c>
      <c r="N630">
        <v>0</v>
      </c>
    </row>
    <row r="631" spans="1:14" hidden="1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303</v>
      </c>
      <c r="G631">
        <v>0</v>
      </c>
      <c r="H631" t="s">
        <v>303</v>
      </c>
      <c r="I631">
        <v>67</v>
      </c>
      <c r="J631">
        <v>1</v>
      </c>
      <c r="K631" t="s">
        <v>15</v>
      </c>
      <c r="L631">
        <v>0</v>
      </c>
      <c r="M631" t="s">
        <v>227</v>
      </c>
      <c r="N631">
        <v>0</v>
      </c>
    </row>
    <row r="632" spans="1:14" hidden="1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303</v>
      </c>
      <c r="G632">
        <v>0</v>
      </c>
      <c r="H632" t="s">
        <v>303</v>
      </c>
      <c r="I632">
        <v>68</v>
      </c>
      <c r="J632">
        <v>1</v>
      </c>
      <c r="K632" t="s">
        <v>15</v>
      </c>
      <c r="L632">
        <v>0</v>
      </c>
      <c r="M632" t="s">
        <v>227</v>
      </c>
      <c r="N632">
        <v>0</v>
      </c>
    </row>
    <row r="633" spans="1:14" hidden="1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hidden="1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hidden="1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hidden="1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303</v>
      </c>
      <c r="G636">
        <v>0</v>
      </c>
      <c r="H636" t="s">
        <v>303</v>
      </c>
      <c r="I636">
        <v>70</v>
      </c>
      <c r="J636">
        <v>1</v>
      </c>
      <c r="K636" t="s">
        <v>15</v>
      </c>
      <c r="L636">
        <v>0</v>
      </c>
      <c r="M636" t="s">
        <v>227</v>
      </c>
      <c r="N636">
        <v>0</v>
      </c>
    </row>
    <row r="637" spans="1:14" hidden="1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303</v>
      </c>
      <c r="G637">
        <v>0</v>
      </c>
      <c r="H637" t="s">
        <v>303</v>
      </c>
      <c r="I637">
        <v>74</v>
      </c>
      <c r="J637">
        <v>1</v>
      </c>
      <c r="K637" t="s">
        <v>15</v>
      </c>
      <c r="L637">
        <v>0</v>
      </c>
      <c r="M637" t="s">
        <v>227</v>
      </c>
      <c r="N637">
        <v>0</v>
      </c>
    </row>
    <row r="638" spans="1:14" hidden="1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303</v>
      </c>
      <c r="G638">
        <v>0</v>
      </c>
      <c r="H638" t="s">
        <v>303</v>
      </c>
      <c r="I638">
        <v>65</v>
      </c>
      <c r="J638">
        <v>1</v>
      </c>
      <c r="K638" t="s">
        <v>15</v>
      </c>
      <c r="L638">
        <v>0</v>
      </c>
      <c r="M638" t="s">
        <v>227</v>
      </c>
      <c r="N638">
        <v>0</v>
      </c>
    </row>
    <row r="639" spans="1:14" hidden="1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303</v>
      </c>
      <c r="G639">
        <v>0</v>
      </c>
      <c r="H639" t="s">
        <v>303</v>
      </c>
      <c r="I639">
        <v>58</v>
      </c>
      <c r="J639">
        <v>1</v>
      </c>
      <c r="K639" t="s">
        <v>15</v>
      </c>
      <c r="L639">
        <v>0</v>
      </c>
      <c r="M639" t="s">
        <v>227</v>
      </c>
      <c r="N639">
        <v>0</v>
      </c>
    </row>
    <row r="640" spans="1:14" hidden="1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303</v>
      </c>
      <c r="G640">
        <v>0</v>
      </c>
      <c r="H640" t="s">
        <v>303</v>
      </c>
      <c r="I640">
        <v>68</v>
      </c>
      <c r="J640">
        <v>1</v>
      </c>
      <c r="K640" t="s">
        <v>15</v>
      </c>
      <c r="L640">
        <v>0</v>
      </c>
      <c r="M640" t="s">
        <v>227</v>
      </c>
      <c r="N640">
        <v>0</v>
      </c>
    </row>
    <row r="641" spans="1:14" hidden="1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303</v>
      </c>
      <c r="G641">
        <v>0</v>
      </c>
      <c r="H641" t="s">
        <v>303</v>
      </c>
      <c r="I641">
        <v>56</v>
      </c>
      <c r="J641">
        <v>1</v>
      </c>
      <c r="K641" t="s">
        <v>15</v>
      </c>
      <c r="L641">
        <v>0</v>
      </c>
      <c r="M641" t="s">
        <v>227</v>
      </c>
      <c r="N641">
        <v>0</v>
      </c>
    </row>
    <row r="642" spans="1:14" hidden="1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303</v>
      </c>
      <c r="G642">
        <v>0</v>
      </c>
      <c r="H642" t="s">
        <v>303</v>
      </c>
      <c r="I642">
        <v>60</v>
      </c>
      <c r="J642">
        <v>1</v>
      </c>
      <c r="K642" t="s">
        <v>15</v>
      </c>
      <c r="L642">
        <v>0</v>
      </c>
      <c r="M642" t="s">
        <v>227</v>
      </c>
      <c r="N642">
        <v>0</v>
      </c>
    </row>
    <row r="643" spans="1:14" hidden="1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303</v>
      </c>
      <c r="G643">
        <v>0</v>
      </c>
      <c r="H643" t="s">
        <v>303</v>
      </c>
      <c r="I643">
        <v>61</v>
      </c>
      <c r="J643">
        <v>1</v>
      </c>
      <c r="K643" t="s">
        <v>15</v>
      </c>
      <c r="L643">
        <v>0</v>
      </c>
      <c r="M643" t="s">
        <v>227</v>
      </c>
      <c r="N643">
        <v>0</v>
      </c>
    </row>
    <row r="644" spans="1:14" hidden="1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303</v>
      </c>
      <c r="G644">
        <v>0</v>
      </c>
      <c r="H644" t="s">
        <v>303</v>
      </c>
      <c r="I644">
        <v>67</v>
      </c>
      <c r="J644">
        <v>1</v>
      </c>
      <c r="K644" t="s">
        <v>15</v>
      </c>
      <c r="L644">
        <v>0</v>
      </c>
      <c r="M644" t="s">
        <v>227</v>
      </c>
      <c r="N644">
        <v>0</v>
      </c>
    </row>
    <row r="645" spans="1:14" hidden="1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303</v>
      </c>
      <c r="G645">
        <v>0</v>
      </c>
      <c r="H645" t="s">
        <v>303</v>
      </c>
      <c r="I645">
        <v>72</v>
      </c>
      <c r="J645">
        <v>1</v>
      </c>
      <c r="K645" t="s">
        <v>15</v>
      </c>
      <c r="L645">
        <v>0</v>
      </c>
      <c r="M645" t="s">
        <v>227</v>
      </c>
      <c r="N645">
        <v>0</v>
      </c>
    </row>
    <row r="646" spans="1:14" hidden="1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303</v>
      </c>
      <c r="G646">
        <v>0</v>
      </c>
      <c r="H646" t="s">
        <v>303</v>
      </c>
      <c r="I646">
        <v>56</v>
      </c>
      <c r="J646">
        <v>1</v>
      </c>
      <c r="K646" t="s">
        <v>15</v>
      </c>
      <c r="L646">
        <v>0</v>
      </c>
      <c r="M646" t="s">
        <v>227</v>
      </c>
      <c r="N646">
        <v>0</v>
      </c>
    </row>
    <row r="647" spans="1:14" hidden="1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303</v>
      </c>
      <c r="G647">
        <v>0</v>
      </c>
      <c r="H647" t="s">
        <v>303</v>
      </c>
      <c r="I647">
        <v>67</v>
      </c>
      <c r="J647">
        <v>1</v>
      </c>
      <c r="K647" t="s">
        <v>15</v>
      </c>
      <c r="L647">
        <v>0</v>
      </c>
      <c r="M647" t="s">
        <v>227</v>
      </c>
      <c r="N647">
        <v>0</v>
      </c>
    </row>
    <row r="648" spans="1:14" hidden="1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303</v>
      </c>
      <c r="G648">
        <v>0</v>
      </c>
      <c r="H648" t="s">
        <v>303</v>
      </c>
      <c r="I648">
        <v>70</v>
      </c>
      <c r="J648">
        <v>1</v>
      </c>
      <c r="K648" t="s">
        <v>15</v>
      </c>
      <c r="L648">
        <v>0</v>
      </c>
      <c r="M648" t="s">
        <v>227</v>
      </c>
      <c r="N648">
        <v>0</v>
      </c>
    </row>
    <row r="649" spans="1:14" hidden="1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227</v>
      </c>
      <c r="N649">
        <v>0</v>
      </c>
    </row>
    <row r="650" spans="1:14" hidden="1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227</v>
      </c>
      <c r="N650">
        <v>0</v>
      </c>
    </row>
    <row r="651" spans="1:14" hidden="1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 t="s">
        <v>227</v>
      </c>
      <c r="N651">
        <v>0</v>
      </c>
    </row>
    <row r="652" spans="1:14" hidden="1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303</v>
      </c>
      <c r="G652">
        <v>0</v>
      </c>
      <c r="H652" t="s">
        <v>303</v>
      </c>
      <c r="I652">
        <v>60</v>
      </c>
      <c r="J652">
        <v>1</v>
      </c>
      <c r="K652" t="s">
        <v>15</v>
      </c>
      <c r="L652">
        <v>0</v>
      </c>
      <c r="M652" t="s">
        <v>227</v>
      </c>
      <c r="N652">
        <v>0</v>
      </c>
    </row>
    <row r="653" spans="1:14" hidden="1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303</v>
      </c>
      <c r="G653">
        <v>0</v>
      </c>
      <c r="H653" t="s">
        <v>303</v>
      </c>
      <c r="I653">
        <v>62</v>
      </c>
      <c r="J653">
        <v>1</v>
      </c>
      <c r="K653" t="s">
        <v>15</v>
      </c>
      <c r="L653">
        <v>0</v>
      </c>
      <c r="M653" t="s">
        <v>227</v>
      </c>
      <c r="N653">
        <v>0</v>
      </c>
    </row>
    <row r="654" spans="1:14" hidden="1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303</v>
      </c>
      <c r="G654">
        <v>0</v>
      </c>
      <c r="H654" t="s">
        <v>303</v>
      </c>
      <c r="I654">
        <v>54</v>
      </c>
      <c r="J654">
        <v>1</v>
      </c>
      <c r="K654" t="s">
        <v>15</v>
      </c>
      <c r="L654">
        <v>0</v>
      </c>
      <c r="M654" t="s">
        <v>227</v>
      </c>
      <c r="N654">
        <v>0</v>
      </c>
    </row>
    <row r="655" spans="1:14" hidden="1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303</v>
      </c>
      <c r="G655">
        <v>0</v>
      </c>
      <c r="H655" t="s">
        <v>303</v>
      </c>
      <c r="I655">
        <v>55</v>
      </c>
      <c r="J655">
        <v>2</v>
      </c>
      <c r="K655" t="s">
        <v>15</v>
      </c>
      <c r="L655">
        <v>0</v>
      </c>
      <c r="M655" t="s">
        <v>227</v>
      </c>
      <c r="N655">
        <v>0</v>
      </c>
    </row>
    <row r="656" spans="1:14" hidden="1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303</v>
      </c>
      <c r="G656">
        <v>0</v>
      </c>
      <c r="H656" t="s">
        <v>303</v>
      </c>
      <c r="I656">
        <v>57</v>
      </c>
      <c r="J656">
        <v>2</v>
      </c>
      <c r="K656" t="s">
        <v>15</v>
      </c>
      <c r="L656">
        <v>0</v>
      </c>
      <c r="M656" t="s">
        <v>227</v>
      </c>
      <c r="N656">
        <v>0</v>
      </c>
    </row>
    <row r="657" spans="1:14" hidden="1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303</v>
      </c>
      <c r="G657">
        <v>0</v>
      </c>
      <c r="H657" t="s">
        <v>303</v>
      </c>
      <c r="I657">
        <v>58</v>
      </c>
      <c r="J657">
        <v>1</v>
      </c>
      <c r="K657" t="s">
        <v>15</v>
      </c>
      <c r="L657">
        <v>0</v>
      </c>
      <c r="M657" t="s">
        <v>227</v>
      </c>
      <c r="N657">
        <v>0</v>
      </c>
    </row>
    <row r="658" spans="1:14" hidden="1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303</v>
      </c>
      <c r="G658">
        <v>0</v>
      </c>
      <c r="H658" t="s">
        <v>303</v>
      </c>
      <c r="I658">
        <v>59</v>
      </c>
      <c r="J658">
        <v>1</v>
      </c>
      <c r="K658" t="s">
        <v>15</v>
      </c>
      <c r="L658">
        <v>0</v>
      </c>
      <c r="M658" t="s">
        <v>227</v>
      </c>
      <c r="N658">
        <v>0</v>
      </c>
    </row>
    <row r="659" spans="1:14" hidden="1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303</v>
      </c>
      <c r="G659">
        <v>0</v>
      </c>
      <c r="H659" t="s">
        <v>303</v>
      </c>
      <c r="I659">
        <v>61</v>
      </c>
      <c r="J659">
        <v>1</v>
      </c>
      <c r="K659" t="s">
        <v>15</v>
      </c>
      <c r="L659">
        <v>0</v>
      </c>
      <c r="M659" t="s">
        <v>227</v>
      </c>
      <c r="N659">
        <v>0</v>
      </c>
    </row>
    <row r="660" spans="1:14" hidden="1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303</v>
      </c>
      <c r="G660">
        <v>0</v>
      </c>
      <c r="H660" t="s">
        <v>303</v>
      </c>
      <c r="I660">
        <v>52</v>
      </c>
      <c r="J660">
        <v>1</v>
      </c>
      <c r="K660" t="s">
        <v>15</v>
      </c>
      <c r="L660">
        <v>0</v>
      </c>
      <c r="M660" t="s">
        <v>227</v>
      </c>
      <c r="N660">
        <v>0</v>
      </c>
    </row>
    <row r="661" spans="1:14" hidden="1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303</v>
      </c>
      <c r="G661">
        <v>0</v>
      </c>
      <c r="H661" t="s">
        <v>303</v>
      </c>
      <c r="I661">
        <v>53</v>
      </c>
      <c r="J661">
        <v>1</v>
      </c>
      <c r="K661" t="s">
        <v>15</v>
      </c>
      <c r="L661">
        <v>0</v>
      </c>
      <c r="M661" t="s">
        <v>227</v>
      </c>
      <c r="N661">
        <v>0</v>
      </c>
    </row>
    <row r="662" spans="1:14" hidden="1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303</v>
      </c>
      <c r="G662">
        <v>0</v>
      </c>
      <c r="H662" t="s">
        <v>303</v>
      </c>
      <c r="I662">
        <v>54</v>
      </c>
      <c r="J662">
        <v>2</v>
      </c>
      <c r="K662" t="s">
        <v>15</v>
      </c>
      <c r="L662">
        <v>0</v>
      </c>
      <c r="M662" t="s">
        <v>227</v>
      </c>
      <c r="N662">
        <v>0</v>
      </c>
    </row>
    <row r="663" spans="1:14" hidden="1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303</v>
      </c>
      <c r="G663">
        <v>0</v>
      </c>
      <c r="H663" t="s">
        <v>303</v>
      </c>
      <c r="I663">
        <v>54</v>
      </c>
      <c r="J663">
        <v>3</v>
      </c>
      <c r="K663" t="s">
        <v>15</v>
      </c>
      <c r="L663">
        <v>0</v>
      </c>
      <c r="M663" t="s">
        <v>227</v>
      </c>
      <c r="N663">
        <v>0</v>
      </c>
    </row>
    <row r="664" spans="1:14" hidden="1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303</v>
      </c>
      <c r="G664">
        <v>0</v>
      </c>
      <c r="H664" t="s">
        <v>303</v>
      </c>
      <c r="I664">
        <v>55</v>
      </c>
      <c r="J664">
        <v>4</v>
      </c>
      <c r="K664" t="s">
        <v>15</v>
      </c>
      <c r="L664">
        <v>0</v>
      </c>
      <c r="M664" t="s">
        <v>227</v>
      </c>
      <c r="N664">
        <v>0</v>
      </c>
    </row>
    <row r="665" spans="1:14" hidden="1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303</v>
      </c>
      <c r="G665">
        <v>0</v>
      </c>
      <c r="H665" t="s">
        <v>303</v>
      </c>
      <c r="I665">
        <v>55</v>
      </c>
      <c r="J665">
        <v>2</v>
      </c>
      <c r="K665" t="s">
        <v>15</v>
      </c>
      <c r="L665">
        <v>0</v>
      </c>
      <c r="M665" t="s">
        <v>227</v>
      </c>
      <c r="N665">
        <v>0</v>
      </c>
    </row>
    <row r="666" spans="1:14" hidden="1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303</v>
      </c>
      <c r="G666">
        <v>0</v>
      </c>
      <c r="H666" t="s">
        <v>303</v>
      </c>
      <c r="I666">
        <v>56</v>
      </c>
      <c r="J666">
        <v>6</v>
      </c>
      <c r="K666" t="s">
        <v>15</v>
      </c>
      <c r="L666">
        <v>0</v>
      </c>
      <c r="M666" t="s">
        <v>227</v>
      </c>
      <c r="N666">
        <v>0</v>
      </c>
    </row>
    <row r="667" spans="1:14" hidden="1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303</v>
      </c>
      <c r="G667">
        <v>0</v>
      </c>
      <c r="H667" t="s">
        <v>303</v>
      </c>
      <c r="I667">
        <v>56</v>
      </c>
      <c r="J667">
        <v>1</v>
      </c>
      <c r="K667" t="s">
        <v>15</v>
      </c>
      <c r="L667">
        <v>0</v>
      </c>
      <c r="M667" t="s">
        <v>227</v>
      </c>
      <c r="N667">
        <v>0</v>
      </c>
    </row>
    <row r="668" spans="1:14" hidden="1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303</v>
      </c>
      <c r="G668">
        <v>0</v>
      </c>
      <c r="H668" t="s">
        <v>303</v>
      </c>
      <c r="I668">
        <v>57</v>
      </c>
      <c r="J668">
        <v>3</v>
      </c>
      <c r="K668" t="s">
        <v>15</v>
      </c>
      <c r="L668">
        <v>0</v>
      </c>
      <c r="M668" t="s">
        <v>227</v>
      </c>
      <c r="N668">
        <v>0</v>
      </c>
    </row>
    <row r="669" spans="1:14" hidden="1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303</v>
      </c>
      <c r="G669">
        <v>0</v>
      </c>
      <c r="H669" t="s">
        <v>303</v>
      </c>
      <c r="I669">
        <v>57</v>
      </c>
      <c r="J669">
        <v>1</v>
      </c>
      <c r="K669" t="s">
        <v>15</v>
      </c>
      <c r="L669">
        <v>0</v>
      </c>
      <c r="M669" t="s">
        <v>227</v>
      </c>
      <c r="N669">
        <v>0</v>
      </c>
    </row>
    <row r="670" spans="1:14" hidden="1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303</v>
      </c>
      <c r="G670">
        <v>0</v>
      </c>
      <c r="H670" t="s">
        <v>303</v>
      </c>
      <c r="I670">
        <v>58</v>
      </c>
      <c r="J670">
        <v>6</v>
      </c>
      <c r="K670" t="s">
        <v>15</v>
      </c>
      <c r="L670">
        <v>0</v>
      </c>
      <c r="M670" t="s">
        <v>227</v>
      </c>
      <c r="N670">
        <v>0</v>
      </c>
    </row>
    <row r="671" spans="1:14" hidden="1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303</v>
      </c>
      <c r="G671">
        <v>0</v>
      </c>
      <c r="H671" t="s">
        <v>303</v>
      </c>
      <c r="I671">
        <v>58</v>
      </c>
      <c r="J671">
        <v>1</v>
      </c>
      <c r="K671" t="s">
        <v>15</v>
      </c>
      <c r="L671">
        <v>0</v>
      </c>
      <c r="M671" t="s">
        <v>227</v>
      </c>
      <c r="N671">
        <v>0</v>
      </c>
    </row>
    <row r="672" spans="1:14" hidden="1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303</v>
      </c>
      <c r="G672">
        <v>0</v>
      </c>
      <c r="H672" t="s">
        <v>303</v>
      </c>
      <c r="I672">
        <v>59</v>
      </c>
      <c r="J672">
        <v>1</v>
      </c>
      <c r="K672" t="s">
        <v>15</v>
      </c>
      <c r="L672">
        <v>0</v>
      </c>
      <c r="M672" t="s">
        <v>227</v>
      </c>
      <c r="N672">
        <v>0</v>
      </c>
    </row>
    <row r="673" spans="1:14" hidden="1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303</v>
      </c>
      <c r="G673">
        <v>0</v>
      </c>
      <c r="H673" t="s">
        <v>303</v>
      </c>
      <c r="I673">
        <v>60</v>
      </c>
      <c r="J673">
        <v>1</v>
      </c>
      <c r="K673" t="s">
        <v>15</v>
      </c>
      <c r="L673">
        <v>0</v>
      </c>
      <c r="M673" t="s">
        <v>227</v>
      </c>
      <c r="N673">
        <v>0</v>
      </c>
    </row>
    <row r="674" spans="1:14" hidden="1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303</v>
      </c>
      <c r="G674">
        <v>0</v>
      </c>
      <c r="H674" t="s">
        <v>303</v>
      </c>
      <c r="I674">
        <v>61</v>
      </c>
      <c r="J674">
        <v>3</v>
      </c>
      <c r="K674" t="s">
        <v>15</v>
      </c>
      <c r="L674">
        <v>0</v>
      </c>
      <c r="M674" t="s">
        <v>227</v>
      </c>
      <c r="N674">
        <v>0</v>
      </c>
    </row>
    <row r="675" spans="1:14" hidden="1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303</v>
      </c>
      <c r="G675">
        <v>0</v>
      </c>
      <c r="H675" t="s">
        <v>303</v>
      </c>
      <c r="I675">
        <v>61</v>
      </c>
      <c r="J675">
        <v>2</v>
      </c>
      <c r="K675" t="s">
        <v>15</v>
      </c>
      <c r="L675">
        <v>0</v>
      </c>
      <c r="M675" t="s">
        <v>227</v>
      </c>
      <c r="N675">
        <v>0</v>
      </c>
    </row>
    <row r="676" spans="1:14" hidden="1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303</v>
      </c>
      <c r="G676">
        <v>0</v>
      </c>
      <c r="H676" t="s">
        <v>303</v>
      </c>
      <c r="I676">
        <v>62</v>
      </c>
      <c r="J676">
        <v>1</v>
      </c>
      <c r="K676" t="s">
        <v>15</v>
      </c>
      <c r="L676">
        <v>0</v>
      </c>
      <c r="M676" t="s">
        <v>227</v>
      </c>
      <c r="N676">
        <v>0</v>
      </c>
    </row>
    <row r="677" spans="1:14" hidden="1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303</v>
      </c>
      <c r="G677">
        <v>0</v>
      </c>
      <c r="H677" t="s">
        <v>303</v>
      </c>
      <c r="I677">
        <v>64</v>
      </c>
      <c r="J677">
        <v>2</v>
      </c>
      <c r="K677" t="s">
        <v>15</v>
      </c>
      <c r="L677">
        <v>0</v>
      </c>
      <c r="M677" t="s">
        <v>227</v>
      </c>
      <c r="N677">
        <v>0</v>
      </c>
    </row>
    <row r="678" spans="1:14" hidden="1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303</v>
      </c>
      <c r="G678">
        <v>0</v>
      </c>
      <c r="H678" t="s">
        <v>303</v>
      </c>
      <c r="I678">
        <v>67</v>
      </c>
      <c r="J678">
        <v>1</v>
      </c>
      <c r="K678" t="s">
        <v>15</v>
      </c>
      <c r="L678">
        <v>0</v>
      </c>
      <c r="M678" t="s">
        <v>227</v>
      </c>
      <c r="N678">
        <v>0</v>
      </c>
    </row>
    <row r="679" spans="1:14" hidden="1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303</v>
      </c>
      <c r="G679">
        <v>0</v>
      </c>
      <c r="H679" t="s">
        <v>303</v>
      </c>
      <c r="I679">
        <v>55</v>
      </c>
      <c r="J679">
        <v>1</v>
      </c>
      <c r="K679" t="s">
        <v>15</v>
      </c>
      <c r="L679">
        <v>0</v>
      </c>
      <c r="M679" t="s">
        <v>227</v>
      </c>
      <c r="N679">
        <v>0</v>
      </c>
    </row>
    <row r="680" spans="1:14" hidden="1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303</v>
      </c>
      <c r="G680">
        <v>0</v>
      </c>
      <c r="H680" t="s">
        <v>303</v>
      </c>
      <c r="I680">
        <v>65</v>
      </c>
      <c r="J680">
        <v>1</v>
      </c>
      <c r="K680" t="s">
        <v>15</v>
      </c>
      <c r="L680">
        <v>0</v>
      </c>
      <c r="M680" t="s">
        <v>227</v>
      </c>
      <c r="N680">
        <v>0</v>
      </c>
    </row>
    <row r="681" spans="1:14" hidden="1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227</v>
      </c>
      <c r="N681">
        <v>0</v>
      </c>
    </row>
    <row r="682" spans="1:14" hidden="1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227</v>
      </c>
      <c r="N682">
        <v>0</v>
      </c>
    </row>
    <row r="683" spans="1:14" hidden="1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227</v>
      </c>
      <c r="N683">
        <v>0</v>
      </c>
    </row>
    <row r="684" spans="1:14" hidden="1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227</v>
      </c>
      <c r="N684">
        <v>0</v>
      </c>
    </row>
    <row r="685" spans="1:14" hidden="1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hidden="1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hidden="1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hidden="1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227</v>
      </c>
      <c r="N688">
        <v>0</v>
      </c>
    </row>
    <row r="689" spans="1:14" hidden="1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hidden="1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227</v>
      </c>
      <c r="N690">
        <v>0</v>
      </c>
    </row>
    <row r="691" spans="1:14" hidden="1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hidden="1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hidden="1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hidden="1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hidden="1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227</v>
      </c>
      <c r="N695">
        <v>0</v>
      </c>
    </row>
    <row r="696" spans="1:14" hidden="1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hidden="1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hidden="1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227</v>
      </c>
      <c r="N698">
        <v>0</v>
      </c>
    </row>
    <row r="699" spans="1:14" hidden="1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hidden="1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hidden="1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hidden="1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hidden="1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hidden="1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hidden="1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hidden="1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hidden="1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hidden="1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227</v>
      </c>
      <c r="N708">
        <v>0</v>
      </c>
    </row>
    <row r="709" spans="1:14" hidden="1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227</v>
      </c>
      <c r="N709">
        <v>0</v>
      </c>
    </row>
    <row r="710" spans="1:14" hidden="1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227</v>
      </c>
      <c r="N710">
        <v>0</v>
      </c>
    </row>
    <row r="711" spans="1:14" hidden="1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227</v>
      </c>
      <c r="N711">
        <v>0</v>
      </c>
    </row>
    <row r="712" spans="1:14" hidden="1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227</v>
      </c>
      <c r="N712">
        <v>0</v>
      </c>
    </row>
    <row r="713" spans="1:14" hidden="1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227</v>
      </c>
      <c r="N713">
        <v>0</v>
      </c>
    </row>
    <row r="714" spans="1:14" hidden="1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227</v>
      </c>
      <c r="N714">
        <v>0</v>
      </c>
    </row>
    <row r="715" spans="1:14" hidden="1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227</v>
      </c>
      <c r="N715">
        <v>0</v>
      </c>
    </row>
    <row r="716" spans="1:14" hidden="1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227</v>
      </c>
      <c r="N716">
        <v>0</v>
      </c>
    </row>
    <row r="717" spans="1:14" hidden="1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227</v>
      </c>
      <c r="N717">
        <v>0</v>
      </c>
    </row>
    <row r="718" spans="1:14" hidden="1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227</v>
      </c>
      <c r="N718">
        <v>0</v>
      </c>
    </row>
    <row r="719" spans="1:14" hidden="1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227</v>
      </c>
      <c r="N719">
        <v>0</v>
      </c>
    </row>
    <row r="720" spans="1:14" hidden="1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227</v>
      </c>
      <c r="N720">
        <v>0</v>
      </c>
    </row>
    <row r="721" spans="1:14" hidden="1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hidden="1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227</v>
      </c>
      <c r="N722">
        <v>0</v>
      </c>
    </row>
    <row r="723" spans="1:14" hidden="1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227</v>
      </c>
      <c r="N723">
        <v>0</v>
      </c>
    </row>
    <row r="724" spans="1:14" hidden="1" x14ac:dyDescent="0.25">
      <c r="A724">
        <v>11</v>
      </c>
      <c r="B724" t="s">
        <v>238</v>
      </c>
      <c r="C724">
        <v>0</v>
      </c>
      <c r="D724" t="s">
        <v>48</v>
      </c>
      <c r="E724">
        <v>103</v>
      </c>
      <c r="F724" t="s">
        <v>303</v>
      </c>
      <c r="G724">
        <v>0</v>
      </c>
      <c r="H724" t="s">
        <v>303</v>
      </c>
      <c r="I724">
        <v>57</v>
      </c>
      <c r="J724">
        <v>1</v>
      </c>
      <c r="K724" t="s">
        <v>15</v>
      </c>
      <c r="L724">
        <v>0</v>
      </c>
      <c r="M724" t="s">
        <v>227</v>
      </c>
      <c r="N724" t="s">
        <v>226</v>
      </c>
    </row>
    <row r="725" spans="1:14" hidden="1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hidden="1" x14ac:dyDescent="0.25">
      <c r="A726">
        <v>11</v>
      </c>
      <c r="B726" t="s">
        <v>238</v>
      </c>
      <c r="C726">
        <v>0</v>
      </c>
      <c r="D726" t="s">
        <v>48</v>
      </c>
      <c r="E726">
        <v>107</v>
      </c>
      <c r="F726" t="s">
        <v>303</v>
      </c>
      <c r="G726">
        <v>0</v>
      </c>
      <c r="H726" t="s">
        <v>303</v>
      </c>
      <c r="I726">
        <v>52</v>
      </c>
      <c r="J726">
        <v>1</v>
      </c>
      <c r="K726" t="s">
        <v>15</v>
      </c>
      <c r="L726">
        <v>0</v>
      </c>
      <c r="M726" t="s">
        <v>227</v>
      </c>
      <c r="N726" t="s">
        <v>226</v>
      </c>
    </row>
    <row r="727" spans="1:14" hidden="1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hidden="1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hidden="1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hidden="1" x14ac:dyDescent="0.25">
      <c r="A730">
        <v>11</v>
      </c>
      <c r="B730" t="s">
        <v>238</v>
      </c>
      <c r="C730">
        <v>0</v>
      </c>
      <c r="D730" t="s">
        <v>48</v>
      </c>
      <c r="E730">
        <v>107</v>
      </c>
      <c r="F730" t="s">
        <v>303</v>
      </c>
      <c r="G730">
        <v>0</v>
      </c>
      <c r="H730" t="s">
        <v>303</v>
      </c>
      <c r="I730">
        <v>57</v>
      </c>
      <c r="J730">
        <v>1</v>
      </c>
      <c r="K730" t="s">
        <v>15</v>
      </c>
      <c r="L730">
        <v>0</v>
      </c>
      <c r="M730" t="s">
        <v>227</v>
      </c>
      <c r="N730" t="s">
        <v>226</v>
      </c>
    </row>
    <row r="731" spans="1:14" hidden="1" x14ac:dyDescent="0.25">
      <c r="A731">
        <v>11</v>
      </c>
      <c r="B731" t="s">
        <v>238</v>
      </c>
      <c r="C731">
        <v>0</v>
      </c>
      <c r="D731" t="s">
        <v>48</v>
      </c>
      <c r="E731">
        <v>107</v>
      </c>
      <c r="F731" t="s">
        <v>303</v>
      </c>
      <c r="G731">
        <v>0</v>
      </c>
      <c r="H731" t="s">
        <v>303</v>
      </c>
      <c r="I731">
        <v>66</v>
      </c>
      <c r="J731">
        <v>1</v>
      </c>
      <c r="K731" t="s">
        <v>15</v>
      </c>
      <c r="L731">
        <v>0</v>
      </c>
      <c r="M731" t="s">
        <v>227</v>
      </c>
      <c r="N731" t="s">
        <v>226</v>
      </c>
    </row>
    <row r="732" spans="1:14" hidden="1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hidden="1" x14ac:dyDescent="0.25">
      <c r="A733">
        <v>11</v>
      </c>
      <c r="B733" t="s">
        <v>237</v>
      </c>
      <c r="C733">
        <v>0</v>
      </c>
      <c r="D733" t="s">
        <v>48</v>
      </c>
      <c r="E733">
        <v>108</v>
      </c>
      <c r="F733" t="s">
        <v>303</v>
      </c>
      <c r="G733">
        <v>0</v>
      </c>
      <c r="H733" t="s">
        <v>303</v>
      </c>
      <c r="I733">
        <v>52</v>
      </c>
      <c r="J733">
        <v>2</v>
      </c>
      <c r="K733" t="s">
        <v>15</v>
      </c>
      <c r="L733">
        <v>0</v>
      </c>
      <c r="M733" t="s">
        <v>227</v>
      </c>
      <c r="N733" t="s">
        <v>226</v>
      </c>
    </row>
    <row r="734" spans="1:14" hidden="1" x14ac:dyDescent="0.25">
      <c r="A734">
        <v>11</v>
      </c>
      <c r="B734" t="s">
        <v>237</v>
      </c>
      <c r="C734">
        <v>0</v>
      </c>
      <c r="D734" t="s">
        <v>48</v>
      </c>
      <c r="E734">
        <v>108</v>
      </c>
      <c r="F734" t="s">
        <v>303</v>
      </c>
      <c r="G734">
        <v>0</v>
      </c>
      <c r="H734" t="s">
        <v>303</v>
      </c>
      <c r="I734">
        <v>54</v>
      </c>
      <c r="J734">
        <v>1</v>
      </c>
      <c r="K734" t="s">
        <v>15</v>
      </c>
      <c r="L734">
        <v>0</v>
      </c>
      <c r="M734" t="s">
        <v>227</v>
      </c>
      <c r="N734" t="s">
        <v>226</v>
      </c>
    </row>
    <row r="735" spans="1:14" hidden="1" x14ac:dyDescent="0.25">
      <c r="A735">
        <v>11</v>
      </c>
      <c r="B735" t="s">
        <v>237</v>
      </c>
      <c r="C735">
        <v>0</v>
      </c>
      <c r="D735" t="s">
        <v>48</v>
      </c>
      <c r="E735">
        <v>108</v>
      </c>
      <c r="F735" t="s">
        <v>303</v>
      </c>
      <c r="G735">
        <v>0</v>
      </c>
      <c r="H735" t="s">
        <v>303</v>
      </c>
      <c r="I735">
        <v>55</v>
      </c>
      <c r="J735">
        <v>1</v>
      </c>
      <c r="K735" t="s">
        <v>15</v>
      </c>
      <c r="L735">
        <v>0</v>
      </c>
      <c r="M735" t="s">
        <v>227</v>
      </c>
      <c r="N735" t="s">
        <v>226</v>
      </c>
    </row>
    <row r="736" spans="1:14" hidden="1" x14ac:dyDescent="0.25">
      <c r="A736">
        <v>11</v>
      </c>
      <c r="B736" t="s">
        <v>237</v>
      </c>
      <c r="C736">
        <v>0</v>
      </c>
      <c r="D736" t="s">
        <v>48</v>
      </c>
      <c r="E736">
        <v>109</v>
      </c>
      <c r="F736" t="s">
        <v>303</v>
      </c>
      <c r="G736">
        <v>0</v>
      </c>
      <c r="H736" t="s">
        <v>303</v>
      </c>
      <c r="I736">
        <v>51</v>
      </c>
      <c r="J736">
        <v>1</v>
      </c>
      <c r="K736" t="s">
        <v>15</v>
      </c>
      <c r="L736">
        <v>0</v>
      </c>
      <c r="M736" t="s">
        <v>227</v>
      </c>
      <c r="N736" t="s">
        <v>226</v>
      </c>
    </row>
    <row r="737" spans="1:14" hidden="1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hidden="1" x14ac:dyDescent="0.25">
      <c r="A738">
        <v>11</v>
      </c>
      <c r="B738" t="s">
        <v>236</v>
      </c>
      <c r="C738">
        <v>0</v>
      </c>
      <c r="D738" t="s">
        <v>48</v>
      </c>
      <c r="E738">
        <v>211</v>
      </c>
      <c r="F738" t="s">
        <v>303</v>
      </c>
      <c r="G738">
        <v>0</v>
      </c>
      <c r="H738" t="s">
        <v>303</v>
      </c>
      <c r="I738">
        <v>55</v>
      </c>
      <c r="J738">
        <v>1</v>
      </c>
      <c r="K738" t="s">
        <v>15</v>
      </c>
      <c r="L738">
        <v>0</v>
      </c>
      <c r="M738" t="s">
        <v>227</v>
      </c>
      <c r="N738" t="s">
        <v>226</v>
      </c>
    </row>
    <row r="739" spans="1:14" hidden="1" x14ac:dyDescent="0.25">
      <c r="A739">
        <v>11</v>
      </c>
      <c r="B739" t="s">
        <v>236</v>
      </c>
      <c r="C739">
        <v>0</v>
      </c>
      <c r="D739" t="s">
        <v>48</v>
      </c>
      <c r="E739">
        <v>215</v>
      </c>
      <c r="F739" t="s">
        <v>303</v>
      </c>
      <c r="G739">
        <v>0</v>
      </c>
      <c r="H739" t="s">
        <v>303</v>
      </c>
      <c r="I739">
        <v>66</v>
      </c>
      <c r="J739">
        <v>1</v>
      </c>
      <c r="K739" t="s">
        <v>15</v>
      </c>
      <c r="L739">
        <v>0</v>
      </c>
      <c r="M739" t="s">
        <v>227</v>
      </c>
      <c r="N739" t="s">
        <v>226</v>
      </c>
    </row>
    <row r="740" spans="1:14" hidden="1" x14ac:dyDescent="0.25">
      <c r="A740">
        <v>11</v>
      </c>
      <c r="B740" t="s">
        <v>234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227</v>
      </c>
      <c r="N740" t="s">
        <v>226</v>
      </c>
    </row>
    <row r="741" spans="1:14" hidden="1" x14ac:dyDescent="0.25">
      <c r="A741">
        <v>11</v>
      </c>
      <c r="B741" t="s">
        <v>234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227</v>
      </c>
      <c r="N741" t="s">
        <v>226</v>
      </c>
    </row>
    <row r="742" spans="1:14" hidden="1" x14ac:dyDescent="0.25">
      <c r="A742">
        <v>11</v>
      </c>
      <c r="B742" t="s">
        <v>235</v>
      </c>
      <c r="C742">
        <v>0</v>
      </c>
      <c r="D742" t="s">
        <v>48</v>
      </c>
      <c r="E742">
        <v>321</v>
      </c>
      <c r="F742" t="s">
        <v>303</v>
      </c>
      <c r="G742">
        <v>0</v>
      </c>
      <c r="H742" t="s">
        <v>303</v>
      </c>
      <c r="I742">
        <v>51</v>
      </c>
      <c r="J742">
        <v>1</v>
      </c>
      <c r="K742" t="s">
        <v>15</v>
      </c>
      <c r="L742">
        <v>0</v>
      </c>
      <c r="M742" t="s">
        <v>227</v>
      </c>
      <c r="N742" t="s">
        <v>226</v>
      </c>
    </row>
    <row r="743" spans="1:14" hidden="1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hidden="1" x14ac:dyDescent="0.25">
      <c r="A744">
        <v>11</v>
      </c>
      <c r="B744" t="s">
        <v>235</v>
      </c>
      <c r="C744">
        <v>0</v>
      </c>
      <c r="D744" t="s">
        <v>48</v>
      </c>
      <c r="E744">
        <v>321</v>
      </c>
      <c r="F744" t="s">
        <v>303</v>
      </c>
      <c r="G744">
        <v>0</v>
      </c>
      <c r="H744" t="s">
        <v>303</v>
      </c>
      <c r="I744">
        <v>51</v>
      </c>
      <c r="J744">
        <v>1</v>
      </c>
      <c r="K744" t="s">
        <v>15</v>
      </c>
      <c r="L744">
        <v>0</v>
      </c>
      <c r="M744" t="s">
        <v>227</v>
      </c>
      <c r="N744" t="s">
        <v>226</v>
      </c>
    </row>
    <row r="745" spans="1:14" hidden="1" x14ac:dyDescent="0.25">
      <c r="A745">
        <v>11</v>
      </c>
      <c r="B745" t="s">
        <v>235</v>
      </c>
      <c r="C745">
        <v>0</v>
      </c>
      <c r="D745" t="s">
        <v>48</v>
      </c>
      <c r="E745">
        <v>321</v>
      </c>
      <c r="F745" t="s">
        <v>303</v>
      </c>
      <c r="G745">
        <v>0</v>
      </c>
      <c r="H745" t="s">
        <v>303</v>
      </c>
      <c r="I745">
        <v>57</v>
      </c>
      <c r="J745">
        <v>1</v>
      </c>
      <c r="K745" t="s">
        <v>15</v>
      </c>
      <c r="L745">
        <v>0</v>
      </c>
      <c r="M745" t="s">
        <v>227</v>
      </c>
      <c r="N745" t="s">
        <v>226</v>
      </c>
    </row>
    <row r="746" spans="1:14" hidden="1" x14ac:dyDescent="0.25">
      <c r="A746">
        <v>11</v>
      </c>
      <c r="B746" t="s">
        <v>234</v>
      </c>
      <c r="C746">
        <v>0</v>
      </c>
      <c r="D746" t="s">
        <v>48</v>
      </c>
      <c r="E746">
        <v>322</v>
      </c>
      <c r="F746" t="s">
        <v>303</v>
      </c>
      <c r="G746">
        <v>0</v>
      </c>
      <c r="H746" t="s">
        <v>303</v>
      </c>
      <c r="I746">
        <v>49</v>
      </c>
      <c r="J746">
        <v>1</v>
      </c>
      <c r="K746" t="s">
        <v>15</v>
      </c>
      <c r="L746">
        <v>0</v>
      </c>
      <c r="M746" t="s">
        <v>227</v>
      </c>
      <c r="N746" t="s">
        <v>226</v>
      </c>
    </row>
    <row r="747" spans="1:14" hidden="1" x14ac:dyDescent="0.25">
      <c r="A747">
        <v>11</v>
      </c>
      <c r="B747" t="s">
        <v>234</v>
      </c>
      <c r="C747">
        <v>0</v>
      </c>
      <c r="D747" t="s">
        <v>48</v>
      </c>
      <c r="E747">
        <v>322</v>
      </c>
      <c r="F747" t="s">
        <v>303</v>
      </c>
      <c r="G747">
        <v>0</v>
      </c>
      <c r="H747" t="s">
        <v>303</v>
      </c>
      <c r="I747">
        <v>50</v>
      </c>
      <c r="J747">
        <v>1</v>
      </c>
      <c r="K747" t="s">
        <v>15</v>
      </c>
      <c r="L747">
        <v>0</v>
      </c>
      <c r="M747" t="s">
        <v>227</v>
      </c>
      <c r="N747" t="s">
        <v>226</v>
      </c>
    </row>
    <row r="748" spans="1:14" hidden="1" x14ac:dyDescent="0.25">
      <c r="A748">
        <v>11</v>
      </c>
      <c r="B748" t="s">
        <v>234</v>
      </c>
      <c r="C748">
        <v>0</v>
      </c>
      <c r="D748" t="s">
        <v>48</v>
      </c>
      <c r="E748">
        <v>322</v>
      </c>
      <c r="F748" t="s">
        <v>303</v>
      </c>
      <c r="G748">
        <v>0</v>
      </c>
      <c r="H748" t="s">
        <v>303</v>
      </c>
      <c r="I748">
        <v>55</v>
      </c>
      <c r="J748">
        <v>1</v>
      </c>
      <c r="K748" t="s">
        <v>15</v>
      </c>
      <c r="L748">
        <v>0</v>
      </c>
      <c r="M748" t="s">
        <v>227</v>
      </c>
      <c r="N748" t="s">
        <v>226</v>
      </c>
    </row>
    <row r="749" spans="1:14" hidden="1" x14ac:dyDescent="0.25">
      <c r="A749">
        <v>11</v>
      </c>
      <c r="B749" t="s">
        <v>234</v>
      </c>
      <c r="C749">
        <v>0</v>
      </c>
      <c r="D749" t="s">
        <v>48</v>
      </c>
      <c r="E749">
        <v>322</v>
      </c>
      <c r="F749" t="s">
        <v>303</v>
      </c>
      <c r="G749">
        <v>0</v>
      </c>
      <c r="H749" t="s">
        <v>303</v>
      </c>
      <c r="I749">
        <v>57</v>
      </c>
      <c r="J749">
        <v>1</v>
      </c>
      <c r="K749" t="s">
        <v>15</v>
      </c>
      <c r="L749">
        <v>0</v>
      </c>
      <c r="M749" t="s">
        <v>227</v>
      </c>
      <c r="N749" t="s">
        <v>226</v>
      </c>
    </row>
    <row r="750" spans="1:14" hidden="1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hidden="1" x14ac:dyDescent="0.25">
      <c r="A751">
        <v>11</v>
      </c>
      <c r="B751" t="s">
        <v>234</v>
      </c>
      <c r="C751">
        <v>0</v>
      </c>
      <c r="D751" t="s">
        <v>48</v>
      </c>
      <c r="E751">
        <v>322</v>
      </c>
      <c r="F751" t="s">
        <v>303</v>
      </c>
      <c r="G751">
        <v>0</v>
      </c>
      <c r="H751" t="s">
        <v>303</v>
      </c>
      <c r="I751">
        <v>63</v>
      </c>
      <c r="J751">
        <v>1</v>
      </c>
      <c r="K751" t="s">
        <v>15</v>
      </c>
      <c r="L751">
        <v>0</v>
      </c>
      <c r="M751" t="s">
        <v>227</v>
      </c>
      <c r="N751" t="s">
        <v>226</v>
      </c>
    </row>
    <row r="752" spans="1:14" hidden="1" x14ac:dyDescent="0.25">
      <c r="A752">
        <v>11</v>
      </c>
      <c r="B752" t="s">
        <v>234</v>
      </c>
      <c r="C752">
        <v>0</v>
      </c>
      <c r="D752" t="s">
        <v>48</v>
      </c>
      <c r="E752">
        <v>322</v>
      </c>
      <c r="F752" t="s">
        <v>303</v>
      </c>
      <c r="G752">
        <v>0</v>
      </c>
      <c r="H752" t="s">
        <v>303</v>
      </c>
      <c r="I752">
        <v>66</v>
      </c>
      <c r="J752">
        <v>1</v>
      </c>
      <c r="K752" t="s">
        <v>15</v>
      </c>
      <c r="L752">
        <v>0</v>
      </c>
      <c r="M752" t="s">
        <v>227</v>
      </c>
      <c r="N752" t="s">
        <v>226</v>
      </c>
    </row>
    <row r="753" spans="1:14" hidden="1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hidden="1" x14ac:dyDescent="0.25">
      <c r="A754">
        <v>11</v>
      </c>
      <c r="B754" t="s">
        <v>234</v>
      </c>
      <c r="C754">
        <v>0</v>
      </c>
      <c r="D754" t="s">
        <v>48</v>
      </c>
      <c r="E754">
        <v>323</v>
      </c>
      <c r="F754" t="s">
        <v>303</v>
      </c>
      <c r="G754">
        <v>0</v>
      </c>
      <c r="H754" t="s">
        <v>303</v>
      </c>
      <c r="I754">
        <v>51</v>
      </c>
      <c r="J754">
        <v>1</v>
      </c>
      <c r="K754" t="s">
        <v>15</v>
      </c>
      <c r="L754">
        <v>0</v>
      </c>
      <c r="M754" t="s">
        <v>227</v>
      </c>
      <c r="N754" t="s">
        <v>226</v>
      </c>
    </row>
    <row r="755" spans="1:14" hidden="1" x14ac:dyDescent="0.25">
      <c r="A755">
        <v>11</v>
      </c>
      <c r="B755" t="s">
        <v>234</v>
      </c>
      <c r="C755">
        <v>0</v>
      </c>
      <c r="D755" t="s">
        <v>48</v>
      </c>
      <c r="E755">
        <v>323</v>
      </c>
      <c r="F755" t="s">
        <v>303</v>
      </c>
      <c r="G755">
        <v>0</v>
      </c>
      <c r="H755" t="s">
        <v>303</v>
      </c>
      <c r="I755">
        <v>52</v>
      </c>
      <c r="J755">
        <v>1</v>
      </c>
      <c r="K755" t="s">
        <v>15</v>
      </c>
      <c r="L755">
        <v>0</v>
      </c>
      <c r="M755" t="s">
        <v>227</v>
      </c>
      <c r="N755" t="s">
        <v>226</v>
      </c>
    </row>
    <row r="756" spans="1:14" hidden="1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hidden="1" x14ac:dyDescent="0.25">
      <c r="A757">
        <v>11</v>
      </c>
      <c r="B757" t="s">
        <v>234</v>
      </c>
      <c r="C757">
        <v>0</v>
      </c>
      <c r="D757" t="s">
        <v>48</v>
      </c>
      <c r="E757">
        <v>325</v>
      </c>
      <c r="F757" t="s">
        <v>303</v>
      </c>
      <c r="G757">
        <v>0</v>
      </c>
      <c r="H757" t="s">
        <v>303</v>
      </c>
      <c r="I757">
        <v>54</v>
      </c>
      <c r="J757">
        <v>1</v>
      </c>
      <c r="K757" t="s">
        <v>15</v>
      </c>
      <c r="L757">
        <v>0</v>
      </c>
      <c r="M757" t="s">
        <v>227</v>
      </c>
      <c r="N757" t="s">
        <v>226</v>
      </c>
    </row>
    <row r="758" spans="1:14" hidden="1" x14ac:dyDescent="0.25">
      <c r="A758">
        <v>11</v>
      </c>
      <c r="B758" t="s">
        <v>234</v>
      </c>
      <c r="C758">
        <v>0</v>
      </c>
      <c r="D758" t="s">
        <v>48</v>
      </c>
      <c r="E758">
        <v>325</v>
      </c>
      <c r="F758" t="s">
        <v>303</v>
      </c>
      <c r="G758">
        <v>0</v>
      </c>
      <c r="H758" t="s">
        <v>303</v>
      </c>
      <c r="I758">
        <v>55</v>
      </c>
      <c r="J758">
        <v>2</v>
      </c>
      <c r="K758" t="s">
        <v>15</v>
      </c>
      <c r="L758">
        <v>0</v>
      </c>
      <c r="M758" t="s">
        <v>227</v>
      </c>
      <c r="N758" t="s">
        <v>226</v>
      </c>
    </row>
    <row r="759" spans="1:14" hidden="1" x14ac:dyDescent="0.25">
      <c r="A759">
        <v>11</v>
      </c>
      <c r="B759" t="s">
        <v>234</v>
      </c>
      <c r="C759">
        <v>0</v>
      </c>
      <c r="D759" t="s">
        <v>48</v>
      </c>
      <c r="E759">
        <v>325</v>
      </c>
      <c r="F759" t="s">
        <v>303</v>
      </c>
      <c r="G759">
        <v>0</v>
      </c>
      <c r="H759" t="s">
        <v>303</v>
      </c>
      <c r="I759">
        <v>57</v>
      </c>
      <c r="J759">
        <v>1</v>
      </c>
      <c r="K759" t="s">
        <v>15</v>
      </c>
      <c r="L759">
        <v>0</v>
      </c>
      <c r="M759" t="s">
        <v>227</v>
      </c>
      <c r="N759" t="s">
        <v>226</v>
      </c>
    </row>
    <row r="760" spans="1:14" hidden="1" x14ac:dyDescent="0.25">
      <c r="A760">
        <v>11</v>
      </c>
      <c r="B760" t="s">
        <v>234</v>
      </c>
      <c r="C760">
        <v>0</v>
      </c>
      <c r="D760" t="s">
        <v>48</v>
      </c>
      <c r="E760">
        <v>345</v>
      </c>
      <c r="F760" t="s">
        <v>303</v>
      </c>
      <c r="G760">
        <v>0</v>
      </c>
      <c r="H760" t="s">
        <v>303</v>
      </c>
      <c r="I760">
        <v>52</v>
      </c>
      <c r="J760">
        <v>1</v>
      </c>
      <c r="K760" t="s">
        <v>15</v>
      </c>
      <c r="L760">
        <v>0</v>
      </c>
      <c r="M760" t="s">
        <v>227</v>
      </c>
      <c r="N760" t="s">
        <v>226</v>
      </c>
    </row>
    <row r="761" spans="1:14" hidden="1" x14ac:dyDescent="0.25">
      <c r="A761">
        <v>11</v>
      </c>
      <c r="B761" t="s">
        <v>234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227</v>
      </c>
      <c r="N761" t="s">
        <v>226</v>
      </c>
    </row>
    <row r="762" spans="1:14" hidden="1" x14ac:dyDescent="0.25">
      <c r="A762">
        <v>11</v>
      </c>
      <c r="B762" t="s">
        <v>234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227</v>
      </c>
      <c r="N762" t="s">
        <v>226</v>
      </c>
    </row>
    <row r="763" spans="1:14" hidden="1" x14ac:dyDescent="0.25">
      <c r="A763">
        <v>11</v>
      </c>
      <c r="B763" t="s">
        <v>234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227</v>
      </c>
      <c r="N763" t="s">
        <v>226</v>
      </c>
    </row>
    <row r="764" spans="1:14" hidden="1" x14ac:dyDescent="0.25">
      <c r="A764">
        <v>11</v>
      </c>
      <c r="B764" t="s">
        <v>233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227</v>
      </c>
      <c r="N764" t="s">
        <v>226</v>
      </c>
    </row>
    <row r="765" spans="1:14" hidden="1" x14ac:dyDescent="0.25">
      <c r="A765">
        <v>11</v>
      </c>
      <c r="B765" t="s">
        <v>233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227</v>
      </c>
      <c r="N765" t="s">
        <v>226</v>
      </c>
    </row>
    <row r="766" spans="1:14" hidden="1" x14ac:dyDescent="0.25">
      <c r="A766">
        <v>11</v>
      </c>
      <c r="B766" t="s">
        <v>233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227</v>
      </c>
      <c r="N766" t="s">
        <v>226</v>
      </c>
    </row>
    <row r="767" spans="1:14" hidden="1" x14ac:dyDescent="0.25">
      <c r="A767">
        <v>11</v>
      </c>
      <c r="B767" t="s">
        <v>233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227</v>
      </c>
      <c r="N767" t="s">
        <v>226</v>
      </c>
    </row>
    <row r="768" spans="1:14" hidden="1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hidden="1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hidden="1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hidden="1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hidden="1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hidden="1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hidden="1" x14ac:dyDescent="0.25">
      <c r="A774">
        <v>11</v>
      </c>
      <c r="B774" t="s">
        <v>232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227</v>
      </c>
      <c r="N774" t="s">
        <v>226</v>
      </c>
    </row>
    <row r="775" spans="1:14" hidden="1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hidden="1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hidden="1" x14ac:dyDescent="0.25">
      <c r="A777">
        <v>10</v>
      </c>
      <c r="B777" t="s">
        <v>231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227</v>
      </c>
      <c r="N777" t="s">
        <v>226</v>
      </c>
    </row>
    <row r="778" spans="1:14" hidden="1" x14ac:dyDescent="0.25">
      <c r="A778">
        <v>10</v>
      </c>
      <c r="B778" t="s">
        <v>231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227</v>
      </c>
      <c r="N778" t="s">
        <v>226</v>
      </c>
    </row>
    <row r="779" spans="1:14" hidden="1" x14ac:dyDescent="0.25">
      <c r="A779">
        <v>10</v>
      </c>
      <c r="B779" t="s">
        <v>231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227</v>
      </c>
      <c r="N779" t="s">
        <v>226</v>
      </c>
    </row>
    <row r="780" spans="1:14" hidden="1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hidden="1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hidden="1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hidden="1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hidden="1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hidden="1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hidden="1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hidden="1" x14ac:dyDescent="0.25">
      <c r="A787">
        <v>10</v>
      </c>
      <c r="B787" t="s">
        <v>231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227</v>
      </c>
      <c r="N787" t="s">
        <v>226</v>
      </c>
    </row>
    <row r="788" spans="1:14" hidden="1" x14ac:dyDescent="0.25">
      <c r="A788">
        <v>10</v>
      </c>
      <c r="B788" t="s">
        <v>230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227</v>
      </c>
      <c r="N788" t="s">
        <v>226</v>
      </c>
    </row>
    <row r="789" spans="1:14" hidden="1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hidden="1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hidden="1" x14ac:dyDescent="0.25">
      <c r="A791">
        <v>10</v>
      </c>
      <c r="B791" t="s">
        <v>230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227</v>
      </c>
      <c r="N791" t="s">
        <v>226</v>
      </c>
    </row>
    <row r="792" spans="1:14" hidden="1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hidden="1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hidden="1" x14ac:dyDescent="0.25">
      <c r="A794">
        <v>10</v>
      </c>
      <c r="B794" t="s">
        <v>230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227</v>
      </c>
      <c r="N794" t="s">
        <v>226</v>
      </c>
    </row>
    <row r="795" spans="1:14" hidden="1" x14ac:dyDescent="0.25">
      <c r="A795">
        <v>10</v>
      </c>
      <c r="B795" t="s">
        <v>230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227</v>
      </c>
      <c r="N795" t="s">
        <v>226</v>
      </c>
    </row>
    <row r="796" spans="1:14" hidden="1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hidden="1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hidden="1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hidden="1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hidden="1" x14ac:dyDescent="0.25">
      <c r="A800">
        <v>10</v>
      </c>
      <c r="B800" t="s">
        <v>230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227</v>
      </c>
      <c r="N800" t="s">
        <v>226</v>
      </c>
    </row>
    <row r="801" spans="1:14" hidden="1" x14ac:dyDescent="0.25">
      <c r="A801">
        <v>10</v>
      </c>
      <c r="B801" t="s">
        <v>230</v>
      </c>
      <c r="C801">
        <v>0</v>
      </c>
      <c r="D801" t="s">
        <v>48</v>
      </c>
      <c r="E801">
        <v>345</v>
      </c>
      <c r="F801" t="s">
        <v>303</v>
      </c>
      <c r="G801">
        <v>0</v>
      </c>
      <c r="H801" t="s">
        <v>303</v>
      </c>
      <c r="I801">
        <v>60</v>
      </c>
      <c r="J801">
        <v>1</v>
      </c>
      <c r="K801" t="s">
        <v>15</v>
      </c>
      <c r="L801">
        <v>0</v>
      </c>
      <c r="M801" t="s">
        <v>227</v>
      </c>
      <c r="N801" t="s">
        <v>226</v>
      </c>
    </row>
    <row r="802" spans="1:14" hidden="1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hidden="1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hidden="1" x14ac:dyDescent="0.25">
      <c r="A804">
        <v>10</v>
      </c>
      <c r="B804" t="s">
        <v>230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59</v>
      </c>
      <c r="J804">
        <v>1</v>
      </c>
      <c r="K804" t="s">
        <v>15</v>
      </c>
      <c r="L804">
        <v>0</v>
      </c>
      <c r="M804" t="s">
        <v>227</v>
      </c>
      <c r="N804" t="s">
        <v>226</v>
      </c>
    </row>
    <row r="805" spans="1:14" hidden="1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hidden="1" x14ac:dyDescent="0.25">
      <c r="A806">
        <v>10</v>
      </c>
      <c r="B806" t="s">
        <v>230</v>
      </c>
      <c r="C806">
        <v>0</v>
      </c>
      <c r="D806" t="s">
        <v>48</v>
      </c>
      <c r="E806">
        <v>345</v>
      </c>
      <c r="F806" t="s">
        <v>303</v>
      </c>
      <c r="G806">
        <v>0</v>
      </c>
      <c r="H806" t="s">
        <v>303</v>
      </c>
      <c r="I806">
        <v>56</v>
      </c>
      <c r="J806">
        <v>1</v>
      </c>
      <c r="K806" t="s">
        <v>15</v>
      </c>
      <c r="L806">
        <v>0</v>
      </c>
      <c r="M806" t="s">
        <v>227</v>
      </c>
      <c r="N806" t="s">
        <v>226</v>
      </c>
    </row>
    <row r="807" spans="1:14" hidden="1" x14ac:dyDescent="0.25">
      <c r="A807">
        <v>10</v>
      </c>
      <c r="B807" t="s">
        <v>230</v>
      </c>
      <c r="C807">
        <v>0</v>
      </c>
      <c r="D807" t="s">
        <v>48</v>
      </c>
      <c r="E807">
        <v>345</v>
      </c>
      <c r="F807" t="s">
        <v>303</v>
      </c>
      <c r="G807">
        <v>0</v>
      </c>
      <c r="H807" t="s">
        <v>303</v>
      </c>
      <c r="I807">
        <v>54</v>
      </c>
      <c r="J807">
        <v>1</v>
      </c>
      <c r="K807" t="s">
        <v>15</v>
      </c>
      <c r="L807">
        <v>0</v>
      </c>
      <c r="M807" t="s">
        <v>227</v>
      </c>
      <c r="N807" t="s">
        <v>226</v>
      </c>
    </row>
    <row r="808" spans="1:14" hidden="1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hidden="1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hidden="1" x14ac:dyDescent="0.25">
      <c r="A810">
        <v>10</v>
      </c>
      <c r="B810" t="s">
        <v>230</v>
      </c>
      <c r="C810">
        <v>0</v>
      </c>
      <c r="D810" t="s">
        <v>48</v>
      </c>
      <c r="E810">
        <v>345</v>
      </c>
      <c r="F810" t="s">
        <v>303</v>
      </c>
      <c r="G810">
        <v>0</v>
      </c>
      <c r="H810" t="s">
        <v>303</v>
      </c>
      <c r="I810">
        <v>53</v>
      </c>
      <c r="J810">
        <v>1</v>
      </c>
      <c r="K810" t="s">
        <v>15</v>
      </c>
      <c r="L810">
        <v>0</v>
      </c>
      <c r="M810" t="s">
        <v>227</v>
      </c>
      <c r="N810" t="s">
        <v>226</v>
      </c>
    </row>
    <row r="811" spans="1:14" hidden="1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hidden="1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hidden="1" x14ac:dyDescent="0.25">
      <c r="A813">
        <v>10</v>
      </c>
      <c r="B813" t="s">
        <v>230</v>
      </c>
      <c r="C813">
        <v>0</v>
      </c>
      <c r="D813" t="s">
        <v>48</v>
      </c>
      <c r="E813">
        <v>345</v>
      </c>
      <c r="F813" t="s">
        <v>303</v>
      </c>
      <c r="G813">
        <v>0</v>
      </c>
      <c r="H813" t="s">
        <v>303</v>
      </c>
      <c r="I813">
        <v>52</v>
      </c>
      <c r="J813">
        <v>1</v>
      </c>
      <c r="K813" t="s">
        <v>15</v>
      </c>
      <c r="L813">
        <v>0</v>
      </c>
      <c r="M813" t="s">
        <v>227</v>
      </c>
      <c r="N813" t="s">
        <v>226</v>
      </c>
    </row>
    <row r="814" spans="1:14" hidden="1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hidden="1" x14ac:dyDescent="0.25">
      <c r="A815">
        <v>10</v>
      </c>
      <c r="B815" t="s">
        <v>230</v>
      </c>
      <c r="C815">
        <v>0</v>
      </c>
      <c r="D815" t="s">
        <v>48</v>
      </c>
      <c r="E815">
        <v>345</v>
      </c>
      <c r="F815" t="s">
        <v>303</v>
      </c>
      <c r="G815">
        <v>0</v>
      </c>
      <c r="H815" t="s">
        <v>303</v>
      </c>
      <c r="I815">
        <v>50</v>
      </c>
      <c r="J815">
        <v>2</v>
      </c>
      <c r="K815" t="s">
        <v>15</v>
      </c>
      <c r="L815">
        <v>0</v>
      </c>
      <c r="M815" t="s">
        <v>227</v>
      </c>
      <c r="N815" t="s">
        <v>226</v>
      </c>
    </row>
    <row r="816" spans="1:14" hidden="1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hidden="1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hidden="1" x14ac:dyDescent="0.25">
      <c r="A818">
        <v>10</v>
      </c>
      <c r="B818" t="s">
        <v>230</v>
      </c>
      <c r="C818">
        <v>0</v>
      </c>
      <c r="D818" t="s">
        <v>48</v>
      </c>
      <c r="E818">
        <v>345</v>
      </c>
      <c r="F818" t="s">
        <v>303</v>
      </c>
      <c r="G818">
        <v>0</v>
      </c>
      <c r="H818" t="s">
        <v>303</v>
      </c>
      <c r="I818">
        <v>49</v>
      </c>
      <c r="J818">
        <v>1</v>
      </c>
      <c r="K818" t="s">
        <v>15</v>
      </c>
      <c r="L818">
        <v>0</v>
      </c>
      <c r="M818" t="s">
        <v>227</v>
      </c>
      <c r="N818" t="s">
        <v>226</v>
      </c>
    </row>
    <row r="819" spans="1:14" hidden="1" x14ac:dyDescent="0.25">
      <c r="A819">
        <v>10</v>
      </c>
      <c r="B819" t="s">
        <v>230</v>
      </c>
      <c r="C819">
        <v>0</v>
      </c>
      <c r="D819" t="s">
        <v>48</v>
      </c>
      <c r="E819">
        <v>345</v>
      </c>
      <c r="F819" t="s">
        <v>303</v>
      </c>
      <c r="G819">
        <v>0</v>
      </c>
      <c r="H819" t="s">
        <v>303</v>
      </c>
      <c r="I819">
        <v>47</v>
      </c>
      <c r="J819">
        <v>1</v>
      </c>
      <c r="K819" t="s">
        <v>15</v>
      </c>
      <c r="L819">
        <v>0</v>
      </c>
      <c r="M819" t="s">
        <v>227</v>
      </c>
      <c r="N819" t="s">
        <v>226</v>
      </c>
    </row>
    <row r="820" spans="1:14" hidden="1" x14ac:dyDescent="0.25">
      <c r="A820">
        <v>10</v>
      </c>
      <c r="B820" t="s">
        <v>230</v>
      </c>
      <c r="C820">
        <v>0</v>
      </c>
      <c r="D820" t="s">
        <v>48</v>
      </c>
      <c r="E820">
        <v>323</v>
      </c>
      <c r="F820" t="s">
        <v>303</v>
      </c>
      <c r="G820">
        <v>0</v>
      </c>
      <c r="H820" t="s">
        <v>303</v>
      </c>
      <c r="I820">
        <v>61</v>
      </c>
      <c r="J820">
        <v>1</v>
      </c>
      <c r="K820" t="s">
        <v>15</v>
      </c>
      <c r="L820">
        <v>0</v>
      </c>
      <c r="M820" t="s">
        <v>227</v>
      </c>
      <c r="N820" t="s">
        <v>226</v>
      </c>
    </row>
    <row r="821" spans="1:14" hidden="1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hidden="1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hidden="1" x14ac:dyDescent="0.25">
      <c r="A823">
        <v>10</v>
      </c>
      <c r="B823" t="s">
        <v>230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227</v>
      </c>
      <c r="N823" t="s">
        <v>226</v>
      </c>
    </row>
    <row r="824" spans="1:14" hidden="1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hidden="1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hidden="1" x14ac:dyDescent="0.25">
      <c r="A826">
        <v>10</v>
      </c>
      <c r="B826" t="s">
        <v>230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227</v>
      </c>
      <c r="N826" t="s">
        <v>226</v>
      </c>
    </row>
    <row r="827" spans="1:14" hidden="1" x14ac:dyDescent="0.25">
      <c r="A827">
        <v>10</v>
      </c>
      <c r="B827" t="s">
        <v>230</v>
      </c>
      <c r="C827">
        <v>0</v>
      </c>
      <c r="D827" t="s">
        <v>48</v>
      </c>
      <c r="E827">
        <v>318</v>
      </c>
      <c r="F827" t="s">
        <v>303</v>
      </c>
      <c r="G827">
        <v>0</v>
      </c>
      <c r="H827" t="s">
        <v>303</v>
      </c>
      <c r="I827">
        <v>47</v>
      </c>
      <c r="J827">
        <v>1</v>
      </c>
      <c r="K827" t="s">
        <v>15</v>
      </c>
      <c r="L827">
        <v>0</v>
      </c>
      <c r="M827" t="s">
        <v>227</v>
      </c>
      <c r="N827" t="s">
        <v>226</v>
      </c>
    </row>
    <row r="828" spans="1:14" hidden="1" x14ac:dyDescent="0.25">
      <c r="A828">
        <v>10</v>
      </c>
      <c r="B828" t="s">
        <v>229</v>
      </c>
      <c r="C828">
        <v>0</v>
      </c>
      <c r="D828" t="s">
        <v>48</v>
      </c>
      <c r="E828">
        <v>244</v>
      </c>
      <c r="F828" t="s">
        <v>303</v>
      </c>
      <c r="G828">
        <v>0</v>
      </c>
      <c r="H828" t="s">
        <v>303</v>
      </c>
      <c r="I828">
        <v>52</v>
      </c>
      <c r="J828">
        <v>2</v>
      </c>
      <c r="K828" t="s">
        <v>15</v>
      </c>
      <c r="L828">
        <v>0</v>
      </c>
      <c r="M828" t="s">
        <v>227</v>
      </c>
      <c r="N828" t="s">
        <v>226</v>
      </c>
    </row>
    <row r="829" spans="1:14" hidden="1" x14ac:dyDescent="0.25">
      <c r="A829">
        <v>10</v>
      </c>
      <c r="B829" t="s">
        <v>229</v>
      </c>
      <c r="C829">
        <v>0</v>
      </c>
      <c r="D829" t="s">
        <v>48</v>
      </c>
      <c r="E829">
        <v>244</v>
      </c>
      <c r="F829" t="s">
        <v>303</v>
      </c>
      <c r="G829">
        <v>0</v>
      </c>
      <c r="H829" t="s">
        <v>303</v>
      </c>
      <c r="I829">
        <v>51</v>
      </c>
      <c r="J829">
        <v>1</v>
      </c>
      <c r="K829" t="s">
        <v>15</v>
      </c>
      <c r="L829">
        <v>0</v>
      </c>
      <c r="M829" t="s">
        <v>227</v>
      </c>
      <c r="N829" t="s">
        <v>226</v>
      </c>
    </row>
    <row r="830" spans="1:14" hidden="1" x14ac:dyDescent="0.25">
      <c r="A830">
        <v>10</v>
      </c>
      <c r="B830" t="s">
        <v>229</v>
      </c>
      <c r="C830">
        <v>0</v>
      </c>
      <c r="D830" t="s">
        <v>48</v>
      </c>
      <c r="E830">
        <v>244</v>
      </c>
      <c r="F830" t="s">
        <v>303</v>
      </c>
      <c r="G830">
        <v>0</v>
      </c>
      <c r="H830" t="s">
        <v>303</v>
      </c>
      <c r="I830">
        <v>48</v>
      </c>
      <c r="J830">
        <v>1</v>
      </c>
      <c r="K830" t="s">
        <v>15</v>
      </c>
      <c r="L830">
        <v>0</v>
      </c>
      <c r="M830" t="s">
        <v>227</v>
      </c>
      <c r="N830" t="s">
        <v>226</v>
      </c>
    </row>
    <row r="831" spans="1:14" hidden="1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hidden="1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hidden="1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hidden="1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hidden="1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hidden="1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hidden="1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hidden="1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hidden="1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hidden="1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hidden="1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hidden="1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hidden="1" x14ac:dyDescent="0.25">
      <c r="A843">
        <v>10</v>
      </c>
      <c r="B843" t="s">
        <v>229</v>
      </c>
      <c r="C843">
        <v>0</v>
      </c>
      <c r="D843" t="s">
        <v>48</v>
      </c>
      <c r="E843">
        <v>244</v>
      </c>
      <c r="F843" t="s">
        <v>303</v>
      </c>
      <c r="G843">
        <v>0</v>
      </c>
      <c r="H843" t="s">
        <v>303</v>
      </c>
      <c r="I843">
        <v>47</v>
      </c>
      <c r="J843">
        <v>1</v>
      </c>
      <c r="K843" t="s">
        <v>15</v>
      </c>
      <c r="L843">
        <v>0</v>
      </c>
      <c r="M843" t="s">
        <v>227</v>
      </c>
      <c r="N843" t="s">
        <v>226</v>
      </c>
    </row>
    <row r="844" spans="1:14" hidden="1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hidden="1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hidden="1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hidden="1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hidden="1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hidden="1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hidden="1" x14ac:dyDescent="0.25">
      <c r="A850">
        <v>10</v>
      </c>
      <c r="B850" t="s">
        <v>229</v>
      </c>
      <c r="C850">
        <v>0</v>
      </c>
      <c r="D850" t="s">
        <v>48</v>
      </c>
      <c r="E850">
        <v>243</v>
      </c>
      <c r="F850" t="s">
        <v>303</v>
      </c>
      <c r="G850">
        <v>0</v>
      </c>
      <c r="H850" t="s">
        <v>303</v>
      </c>
      <c r="I850">
        <v>83</v>
      </c>
      <c r="J850">
        <v>1</v>
      </c>
      <c r="K850" t="s">
        <v>15</v>
      </c>
      <c r="L850">
        <v>0</v>
      </c>
      <c r="M850" t="s">
        <v>227</v>
      </c>
      <c r="N850" t="s">
        <v>226</v>
      </c>
    </row>
    <row r="851" spans="1:14" hidden="1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hidden="1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hidden="1" x14ac:dyDescent="0.25">
      <c r="A853">
        <v>10</v>
      </c>
      <c r="B853" t="s">
        <v>229</v>
      </c>
      <c r="C853">
        <v>0</v>
      </c>
      <c r="D853" t="s">
        <v>48</v>
      </c>
      <c r="E853">
        <v>243</v>
      </c>
      <c r="F853" t="s">
        <v>303</v>
      </c>
      <c r="G853">
        <v>0</v>
      </c>
      <c r="H853" t="s">
        <v>303</v>
      </c>
      <c r="I853">
        <v>57</v>
      </c>
      <c r="J853">
        <v>1</v>
      </c>
      <c r="K853" t="s">
        <v>15</v>
      </c>
      <c r="L853">
        <v>0</v>
      </c>
      <c r="M853" t="s">
        <v>227</v>
      </c>
      <c r="N853" t="s">
        <v>226</v>
      </c>
    </row>
    <row r="854" spans="1:14" hidden="1" x14ac:dyDescent="0.25">
      <c r="A854">
        <v>10</v>
      </c>
      <c r="B854" t="s">
        <v>229</v>
      </c>
      <c r="C854">
        <v>0</v>
      </c>
      <c r="D854" t="s">
        <v>48</v>
      </c>
      <c r="E854">
        <v>216</v>
      </c>
      <c r="F854" t="s">
        <v>303</v>
      </c>
      <c r="G854">
        <v>0</v>
      </c>
      <c r="H854" t="s">
        <v>303</v>
      </c>
      <c r="I854">
        <v>57</v>
      </c>
      <c r="J854">
        <v>1</v>
      </c>
      <c r="K854" t="s">
        <v>15</v>
      </c>
      <c r="L854">
        <v>0</v>
      </c>
      <c r="M854" t="s">
        <v>227</v>
      </c>
      <c r="N854" t="s">
        <v>226</v>
      </c>
    </row>
    <row r="855" spans="1:14" hidden="1" x14ac:dyDescent="0.25">
      <c r="A855">
        <v>10</v>
      </c>
      <c r="B855" t="s">
        <v>229</v>
      </c>
      <c r="C855">
        <v>0</v>
      </c>
      <c r="D855" t="s">
        <v>48</v>
      </c>
      <c r="E855">
        <v>216</v>
      </c>
      <c r="F855" t="s">
        <v>303</v>
      </c>
      <c r="G855">
        <v>0</v>
      </c>
      <c r="H855" t="s">
        <v>303</v>
      </c>
      <c r="I855">
        <v>55</v>
      </c>
      <c r="J855">
        <v>1</v>
      </c>
      <c r="K855" t="s">
        <v>15</v>
      </c>
      <c r="L855">
        <v>0</v>
      </c>
      <c r="M855" t="s">
        <v>227</v>
      </c>
      <c r="N855" t="s">
        <v>226</v>
      </c>
    </row>
    <row r="856" spans="1:14" hidden="1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hidden="1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hidden="1" x14ac:dyDescent="0.25">
      <c r="A858">
        <v>10</v>
      </c>
      <c r="B858" t="s">
        <v>229</v>
      </c>
      <c r="C858">
        <v>0</v>
      </c>
      <c r="D858" t="s">
        <v>48</v>
      </c>
      <c r="E858">
        <v>211</v>
      </c>
      <c r="F858" t="s">
        <v>303</v>
      </c>
      <c r="G858">
        <v>0</v>
      </c>
      <c r="H858" t="s">
        <v>303</v>
      </c>
      <c r="I858">
        <v>53</v>
      </c>
      <c r="J858">
        <v>1</v>
      </c>
      <c r="K858" t="s">
        <v>15</v>
      </c>
      <c r="L858">
        <v>0</v>
      </c>
      <c r="M858" t="s">
        <v>227</v>
      </c>
      <c r="N858" t="s">
        <v>226</v>
      </c>
    </row>
    <row r="859" spans="1:14" hidden="1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hidden="1" x14ac:dyDescent="0.25">
      <c r="A860">
        <v>10</v>
      </c>
      <c r="B860" t="s">
        <v>229</v>
      </c>
      <c r="C860">
        <v>0</v>
      </c>
      <c r="D860" t="s">
        <v>48</v>
      </c>
      <c r="E860">
        <v>211</v>
      </c>
      <c r="F860" t="s">
        <v>303</v>
      </c>
      <c r="G860">
        <v>0</v>
      </c>
      <c r="H860" t="s">
        <v>303</v>
      </c>
      <c r="I860">
        <v>69</v>
      </c>
      <c r="J860">
        <v>1</v>
      </c>
      <c r="K860" t="s">
        <v>15</v>
      </c>
      <c r="L860">
        <v>0</v>
      </c>
      <c r="M860" t="s">
        <v>227</v>
      </c>
      <c r="N860" t="s">
        <v>226</v>
      </c>
    </row>
    <row r="861" spans="1:14" hidden="1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hidden="1" x14ac:dyDescent="0.25">
      <c r="A862">
        <v>10</v>
      </c>
      <c r="B862" t="s">
        <v>229</v>
      </c>
      <c r="C862">
        <v>0</v>
      </c>
      <c r="D862" t="s">
        <v>48</v>
      </c>
      <c r="E862">
        <v>211</v>
      </c>
      <c r="F862" t="s">
        <v>303</v>
      </c>
      <c r="G862">
        <v>0</v>
      </c>
      <c r="H862" t="s">
        <v>303</v>
      </c>
      <c r="I862">
        <v>63</v>
      </c>
      <c r="J862">
        <v>2</v>
      </c>
      <c r="K862" t="s">
        <v>15</v>
      </c>
      <c r="L862">
        <v>0</v>
      </c>
      <c r="M862" t="s">
        <v>227</v>
      </c>
      <c r="N862" t="s">
        <v>226</v>
      </c>
    </row>
    <row r="863" spans="1:14" hidden="1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hidden="1" x14ac:dyDescent="0.25">
      <c r="A864">
        <v>10</v>
      </c>
      <c r="B864" t="s">
        <v>229</v>
      </c>
      <c r="C864">
        <v>0</v>
      </c>
      <c r="D864" t="s">
        <v>48</v>
      </c>
      <c r="E864">
        <v>211</v>
      </c>
      <c r="F864" t="s">
        <v>303</v>
      </c>
      <c r="G864">
        <v>0</v>
      </c>
      <c r="H864" t="s">
        <v>303</v>
      </c>
      <c r="I864">
        <v>61</v>
      </c>
      <c r="J864">
        <v>1</v>
      </c>
      <c r="K864" t="s">
        <v>15</v>
      </c>
      <c r="L864">
        <v>0</v>
      </c>
      <c r="M864" t="s">
        <v>227</v>
      </c>
      <c r="N864" t="s">
        <v>226</v>
      </c>
    </row>
    <row r="865" spans="1:14" hidden="1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hidden="1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hidden="1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hidden="1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hidden="1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hidden="1" x14ac:dyDescent="0.25">
      <c r="A870">
        <v>10</v>
      </c>
      <c r="B870" t="s">
        <v>229</v>
      </c>
      <c r="C870">
        <v>0</v>
      </c>
      <c r="D870" t="s">
        <v>48</v>
      </c>
      <c r="E870">
        <v>211</v>
      </c>
      <c r="F870" t="s">
        <v>303</v>
      </c>
      <c r="G870">
        <v>0</v>
      </c>
      <c r="H870" t="s">
        <v>303</v>
      </c>
      <c r="I870">
        <v>59</v>
      </c>
      <c r="J870">
        <v>1</v>
      </c>
      <c r="K870" t="s">
        <v>15</v>
      </c>
      <c r="L870">
        <v>0</v>
      </c>
      <c r="M870" t="s">
        <v>227</v>
      </c>
      <c r="N870" t="s">
        <v>226</v>
      </c>
    </row>
    <row r="871" spans="1:14" hidden="1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hidden="1" x14ac:dyDescent="0.25">
      <c r="A872">
        <v>10</v>
      </c>
      <c r="B872" t="s">
        <v>229</v>
      </c>
      <c r="C872">
        <v>0</v>
      </c>
      <c r="D872" t="s">
        <v>48</v>
      </c>
      <c r="E872">
        <v>211</v>
      </c>
      <c r="F872" t="s">
        <v>303</v>
      </c>
      <c r="G872">
        <v>0</v>
      </c>
      <c r="H872" t="s">
        <v>303</v>
      </c>
      <c r="I872">
        <v>57</v>
      </c>
      <c r="J872">
        <v>1</v>
      </c>
      <c r="K872" t="s">
        <v>15</v>
      </c>
      <c r="L872">
        <v>0</v>
      </c>
      <c r="M872" t="s">
        <v>227</v>
      </c>
      <c r="N872" t="s">
        <v>226</v>
      </c>
    </row>
    <row r="873" spans="1:14" hidden="1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hidden="1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hidden="1" x14ac:dyDescent="0.25">
      <c r="A875">
        <v>10</v>
      </c>
      <c r="B875" t="s">
        <v>229</v>
      </c>
      <c r="C875">
        <v>0</v>
      </c>
      <c r="D875" t="s">
        <v>48</v>
      </c>
      <c r="E875">
        <v>211</v>
      </c>
      <c r="F875" t="s">
        <v>303</v>
      </c>
      <c r="G875">
        <v>0</v>
      </c>
      <c r="H875" t="s">
        <v>303</v>
      </c>
      <c r="I875">
        <v>56</v>
      </c>
      <c r="J875">
        <v>2</v>
      </c>
      <c r="K875" t="s">
        <v>15</v>
      </c>
      <c r="L875">
        <v>0</v>
      </c>
      <c r="M875" t="s">
        <v>227</v>
      </c>
      <c r="N875" t="s">
        <v>226</v>
      </c>
    </row>
    <row r="876" spans="1:14" hidden="1" x14ac:dyDescent="0.25">
      <c r="A876">
        <v>10</v>
      </c>
      <c r="B876" t="s">
        <v>229</v>
      </c>
      <c r="C876">
        <v>0</v>
      </c>
      <c r="D876" t="s">
        <v>48</v>
      </c>
      <c r="E876">
        <v>211</v>
      </c>
      <c r="F876" t="s">
        <v>303</v>
      </c>
      <c r="G876">
        <v>0</v>
      </c>
      <c r="H876" t="s">
        <v>303</v>
      </c>
      <c r="I876">
        <v>55</v>
      </c>
      <c r="J876">
        <v>2</v>
      </c>
      <c r="K876" t="s">
        <v>15</v>
      </c>
      <c r="L876">
        <v>0</v>
      </c>
      <c r="M876" t="s">
        <v>227</v>
      </c>
      <c r="N876" t="s">
        <v>226</v>
      </c>
    </row>
    <row r="877" spans="1:14" hidden="1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hidden="1" x14ac:dyDescent="0.25">
      <c r="A878">
        <v>10</v>
      </c>
      <c r="B878" t="s">
        <v>229</v>
      </c>
      <c r="C878">
        <v>0</v>
      </c>
      <c r="D878" t="s">
        <v>48</v>
      </c>
      <c r="E878">
        <v>211</v>
      </c>
      <c r="F878" t="s">
        <v>303</v>
      </c>
      <c r="G878">
        <v>0</v>
      </c>
      <c r="H878" t="s">
        <v>303</v>
      </c>
      <c r="I878">
        <v>54</v>
      </c>
      <c r="J878">
        <v>3</v>
      </c>
      <c r="K878" t="s">
        <v>15</v>
      </c>
      <c r="L878">
        <v>0</v>
      </c>
      <c r="M878" t="s">
        <v>227</v>
      </c>
      <c r="N878" t="s">
        <v>226</v>
      </c>
    </row>
    <row r="879" spans="1:14" hidden="1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hidden="1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hidden="1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hidden="1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hidden="1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hidden="1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hidden="1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hidden="1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hidden="1" x14ac:dyDescent="0.25">
      <c r="A887">
        <v>10</v>
      </c>
      <c r="B887" t="s">
        <v>229</v>
      </c>
      <c r="C887">
        <v>0</v>
      </c>
      <c r="D887" t="s">
        <v>48</v>
      </c>
      <c r="E887">
        <v>211</v>
      </c>
      <c r="F887" t="s">
        <v>303</v>
      </c>
      <c r="G887">
        <v>0</v>
      </c>
      <c r="H887" t="s">
        <v>303</v>
      </c>
      <c r="I887">
        <v>53</v>
      </c>
      <c r="J887">
        <v>4</v>
      </c>
      <c r="K887" t="s">
        <v>15</v>
      </c>
      <c r="L887">
        <v>0</v>
      </c>
      <c r="M887" t="s">
        <v>227</v>
      </c>
      <c r="N887" t="s">
        <v>226</v>
      </c>
    </row>
    <row r="888" spans="1:14" hidden="1" x14ac:dyDescent="0.25">
      <c r="A888">
        <v>10</v>
      </c>
      <c r="B888" t="s">
        <v>229</v>
      </c>
      <c r="C888">
        <v>0</v>
      </c>
      <c r="D888" t="s">
        <v>48</v>
      </c>
      <c r="E888">
        <v>211</v>
      </c>
      <c r="F888" t="s">
        <v>303</v>
      </c>
      <c r="G888">
        <v>0</v>
      </c>
      <c r="H888" t="s">
        <v>303</v>
      </c>
      <c r="I888">
        <v>52</v>
      </c>
      <c r="J888">
        <v>4</v>
      </c>
      <c r="K888" t="s">
        <v>15</v>
      </c>
      <c r="L888">
        <v>0</v>
      </c>
      <c r="M888" t="s">
        <v>227</v>
      </c>
      <c r="N888" t="s">
        <v>226</v>
      </c>
    </row>
    <row r="889" spans="1:14" hidden="1" x14ac:dyDescent="0.25">
      <c r="A889">
        <v>10</v>
      </c>
      <c r="B889" t="s">
        <v>229</v>
      </c>
      <c r="C889">
        <v>0</v>
      </c>
      <c r="D889" t="s">
        <v>48</v>
      </c>
      <c r="E889">
        <v>211</v>
      </c>
      <c r="F889" t="s">
        <v>303</v>
      </c>
      <c r="G889">
        <v>0</v>
      </c>
      <c r="H889" t="s">
        <v>303</v>
      </c>
      <c r="I889">
        <v>51</v>
      </c>
      <c r="J889">
        <v>3</v>
      </c>
      <c r="K889" t="s">
        <v>15</v>
      </c>
      <c r="L889">
        <v>0</v>
      </c>
      <c r="M889" t="s">
        <v>227</v>
      </c>
      <c r="N889" t="s">
        <v>226</v>
      </c>
    </row>
    <row r="890" spans="1:14" hidden="1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hidden="1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hidden="1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hidden="1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hidden="1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hidden="1" x14ac:dyDescent="0.25">
      <c r="A895">
        <v>10</v>
      </c>
      <c r="B895" t="s">
        <v>229</v>
      </c>
      <c r="C895">
        <v>0</v>
      </c>
      <c r="D895" t="s">
        <v>48</v>
      </c>
      <c r="E895">
        <v>211</v>
      </c>
      <c r="F895" t="s">
        <v>303</v>
      </c>
      <c r="G895">
        <v>0</v>
      </c>
      <c r="H895" t="s">
        <v>303</v>
      </c>
      <c r="I895">
        <v>50</v>
      </c>
      <c r="J895">
        <v>3</v>
      </c>
      <c r="K895" t="s">
        <v>15</v>
      </c>
      <c r="L895">
        <v>0</v>
      </c>
      <c r="M895" t="s">
        <v>227</v>
      </c>
      <c r="N895" t="s">
        <v>226</v>
      </c>
    </row>
    <row r="896" spans="1:14" hidden="1" x14ac:dyDescent="0.25">
      <c r="A896">
        <v>10</v>
      </c>
      <c r="B896" t="s">
        <v>229</v>
      </c>
      <c r="C896">
        <v>0</v>
      </c>
      <c r="D896" t="s">
        <v>48</v>
      </c>
      <c r="E896">
        <v>211</v>
      </c>
      <c r="F896" t="s">
        <v>303</v>
      </c>
      <c r="G896">
        <v>0</v>
      </c>
      <c r="H896" t="s">
        <v>303</v>
      </c>
      <c r="I896">
        <v>49</v>
      </c>
      <c r="J896">
        <v>1</v>
      </c>
      <c r="K896" t="s">
        <v>15</v>
      </c>
      <c r="L896">
        <v>0</v>
      </c>
      <c r="M896" t="s">
        <v>227</v>
      </c>
      <c r="N896" t="s">
        <v>226</v>
      </c>
    </row>
    <row r="897" spans="1:14" hidden="1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hidden="1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hidden="1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hidden="1" x14ac:dyDescent="0.25">
      <c r="A900">
        <v>10</v>
      </c>
      <c r="B900" t="s">
        <v>229</v>
      </c>
      <c r="C900">
        <v>0</v>
      </c>
      <c r="D900" t="s">
        <v>48</v>
      </c>
      <c r="E900">
        <v>211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 t="s">
        <v>227</v>
      </c>
      <c r="N900" t="s">
        <v>226</v>
      </c>
    </row>
    <row r="901" spans="1:14" hidden="1" x14ac:dyDescent="0.25">
      <c r="A901">
        <v>10</v>
      </c>
      <c r="B901" t="s">
        <v>224</v>
      </c>
      <c r="C901">
        <v>0</v>
      </c>
      <c r="D901" t="s">
        <v>48</v>
      </c>
      <c r="E901">
        <v>142</v>
      </c>
      <c r="F901" t="s">
        <v>303</v>
      </c>
      <c r="G901">
        <v>0</v>
      </c>
      <c r="H901" t="s">
        <v>303</v>
      </c>
      <c r="I901">
        <v>58</v>
      </c>
      <c r="J901">
        <v>1</v>
      </c>
      <c r="K901" t="s">
        <v>15</v>
      </c>
      <c r="L901">
        <v>0</v>
      </c>
      <c r="M901" t="s">
        <v>227</v>
      </c>
      <c r="N901" t="s">
        <v>226</v>
      </c>
    </row>
    <row r="902" spans="1:14" hidden="1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hidden="1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hidden="1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hidden="1" x14ac:dyDescent="0.25">
      <c r="A905">
        <v>10</v>
      </c>
      <c r="B905" t="s">
        <v>224</v>
      </c>
      <c r="C905">
        <v>0</v>
      </c>
      <c r="D905" t="s">
        <v>48</v>
      </c>
      <c r="E905">
        <v>142</v>
      </c>
      <c r="F905" t="s">
        <v>303</v>
      </c>
      <c r="G905">
        <v>0</v>
      </c>
      <c r="H905" t="s">
        <v>303</v>
      </c>
      <c r="I905">
        <v>55</v>
      </c>
      <c r="J905">
        <v>1</v>
      </c>
      <c r="K905" t="s">
        <v>15</v>
      </c>
      <c r="L905">
        <v>0</v>
      </c>
      <c r="M905" t="s">
        <v>227</v>
      </c>
      <c r="N905" t="s">
        <v>226</v>
      </c>
    </row>
    <row r="906" spans="1:14" hidden="1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hidden="1" x14ac:dyDescent="0.25">
      <c r="A907">
        <v>10</v>
      </c>
      <c r="B907" t="s">
        <v>224</v>
      </c>
      <c r="C907">
        <v>0</v>
      </c>
      <c r="D907" t="s">
        <v>48</v>
      </c>
      <c r="E907">
        <v>142</v>
      </c>
      <c r="F907" t="s">
        <v>303</v>
      </c>
      <c r="G907">
        <v>0</v>
      </c>
      <c r="H907" t="s">
        <v>303</v>
      </c>
      <c r="I907">
        <v>49</v>
      </c>
      <c r="J907">
        <v>1</v>
      </c>
      <c r="K907" t="s">
        <v>15</v>
      </c>
      <c r="L907">
        <v>0</v>
      </c>
      <c r="M907" t="s">
        <v>227</v>
      </c>
      <c r="N907" t="s">
        <v>226</v>
      </c>
    </row>
    <row r="908" spans="1:14" hidden="1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hidden="1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hidden="1" x14ac:dyDescent="0.25">
      <c r="A910">
        <v>10</v>
      </c>
      <c r="B910" t="s">
        <v>228</v>
      </c>
      <c r="C910">
        <v>0</v>
      </c>
      <c r="D910" t="s">
        <v>48</v>
      </c>
      <c r="E910">
        <v>110</v>
      </c>
      <c r="F910" t="s">
        <v>303</v>
      </c>
      <c r="G910">
        <v>0</v>
      </c>
      <c r="H910" t="s">
        <v>303</v>
      </c>
      <c r="I910">
        <v>57</v>
      </c>
      <c r="J910">
        <v>1</v>
      </c>
      <c r="K910" t="s">
        <v>15</v>
      </c>
      <c r="L910">
        <v>0</v>
      </c>
      <c r="M910" t="s">
        <v>227</v>
      </c>
      <c r="N910" t="s">
        <v>226</v>
      </c>
    </row>
    <row r="911" spans="1:14" hidden="1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hidden="1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hidden="1" x14ac:dyDescent="0.25">
      <c r="A913">
        <v>10</v>
      </c>
      <c r="B913" t="s">
        <v>228</v>
      </c>
      <c r="C913">
        <v>0</v>
      </c>
      <c r="D913" t="s">
        <v>48</v>
      </c>
      <c r="E913">
        <v>110</v>
      </c>
      <c r="F913" t="s">
        <v>303</v>
      </c>
      <c r="G913">
        <v>0</v>
      </c>
      <c r="H913" t="s">
        <v>303</v>
      </c>
      <c r="I913">
        <v>56</v>
      </c>
      <c r="J913">
        <v>1</v>
      </c>
      <c r="K913" t="s">
        <v>15</v>
      </c>
      <c r="L913">
        <v>0</v>
      </c>
      <c r="M913" t="s">
        <v>227</v>
      </c>
      <c r="N913" t="s">
        <v>226</v>
      </c>
    </row>
    <row r="914" spans="1:14" hidden="1" x14ac:dyDescent="0.25">
      <c r="A914">
        <v>10</v>
      </c>
      <c r="B914" t="s">
        <v>228</v>
      </c>
      <c r="C914">
        <v>0</v>
      </c>
      <c r="D914" t="s">
        <v>48</v>
      </c>
      <c r="E914">
        <v>110</v>
      </c>
      <c r="F914" t="s">
        <v>303</v>
      </c>
      <c r="G914">
        <v>0</v>
      </c>
      <c r="H914" t="s">
        <v>303</v>
      </c>
      <c r="I914">
        <v>51</v>
      </c>
      <c r="J914">
        <v>1</v>
      </c>
      <c r="K914" t="s">
        <v>15</v>
      </c>
      <c r="L914">
        <v>0</v>
      </c>
      <c r="M914" t="s">
        <v>227</v>
      </c>
      <c r="N914" t="s">
        <v>226</v>
      </c>
    </row>
    <row r="915" spans="1:14" hidden="1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hidden="1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hidden="1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hidden="1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hidden="1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hidden="1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hidden="1" x14ac:dyDescent="0.25">
      <c r="A921">
        <v>10</v>
      </c>
      <c r="B921" t="s">
        <v>228</v>
      </c>
      <c r="C921">
        <v>0</v>
      </c>
      <c r="D921" t="s">
        <v>48</v>
      </c>
      <c r="E921">
        <v>110</v>
      </c>
      <c r="F921" t="s">
        <v>303</v>
      </c>
      <c r="G921">
        <v>0</v>
      </c>
      <c r="H921" t="s">
        <v>303</v>
      </c>
      <c r="I921">
        <v>58</v>
      </c>
      <c r="J921">
        <v>1</v>
      </c>
      <c r="K921" t="s">
        <v>15</v>
      </c>
      <c r="L921">
        <v>0</v>
      </c>
      <c r="M921" t="s">
        <v>227</v>
      </c>
      <c r="N921" t="s">
        <v>226</v>
      </c>
    </row>
    <row r="922" spans="1:14" hidden="1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hidden="1" x14ac:dyDescent="0.25">
      <c r="A923">
        <v>10</v>
      </c>
      <c r="B923" t="s">
        <v>228</v>
      </c>
      <c r="C923">
        <v>0</v>
      </c>
      <c r="D923" t="s">
        <v>48</v>
      </c>
      <c r="E923">
        <v>110</v>
      </c>
      <c r="F923" t="s">
        <v>303</v>
      </c>
      <c r="G923">
        <v>0</v>
      </c>
      <c r="H923" t="s">
        <v>303</v>
      </c>
      <c r="I923">
        <v>57</v>
      </c>
      <c r="J923">
        <v>2</v>
      </c>
      <c r="K923" t="s">
        <v>15</v>
      </c>
      <c r="L923">
        <v>0</v>
      </c>
      <c r="M923" t="s">
        <v>227</v>
      </c>
      <c r="N923" t="s">
        <v>226</v>
      </c>
    </row>
    <row r="924" spans="1:14" hidden="1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hidden="1" x14ac:dyDescent="0.25">
      <c r="A925">
        <v>10</v>
      </c>
      <c r="B925" t="s">
        <v>228</v>
      </c>
      <c r="C925">
        <v>0</v>
      </c>
      <c r="D925" t="s">
        <v>48</v>
      </c>
      <c r="E925">
        <v>110</v>
      </c>
      <c r="F925" t="s">
        <v>303</v>
      </c>
      <c r="G925">
        <v>0</v>
      </c>
      <c r="H925" t="s">
        <v>303</v>
      </c>
      <c r="I925">
        <v>55</v>
      </c>
      <c r="J925">
        <v>4</v>
      </c>
      <c r="K925" t="s">
        <v>15</v>
      </c>
      <c r="L925">
        <v>0</v>
      </c>
      <c r="M925" t="s">
        <v>227</v>
      </c>
      <c r="N925" t="s">
        <v>226</v>
      </c>
    </row>
    <row r="926" spans="1:14" hidden="1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hidden="1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hidden="1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hidden="1" x14ac:dyDescent="0.25">
      <c r="A929">
        <v>10</v>
      </c>
      <c r="B929" t="s">
        <v>228</v>
      </c>
      <c r="C929">
        <v>0</v>
      </c>
      <c r="D929" t="s">
        <v>48</v>
      </c>
      <c r="E929">
        <v>110</v>
      </c>
      <c r="F929" t="s">
        <v>303</v>
      </c>
      <c r="G929">
        <v>0</v>
      </c>
      <c r="H929" t="s">
        <v>303</v>
      </c>
      <c r="I929">
        <v>54</v>
      </c>
      <c r="J929">
        <v>1</v>
      </c>
      <c r="K929" t="s">
        <v>15</v>
      </c>
      <c r="L929">
        <v>0</v>
      </c>
      <c r="M929" t="s">
        <v>227</v>
      </c>
      <c r="N929" t="s">
        <v>226</v>
      </c>
    </row>
    <row r="930" spans="1:14" hidden="1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hidden="1" x14ac:dyDescent="0.25">
      <c r="A931">
        <v>10</v>
      </c>
      <c r="B931" t="s">
        <v>228</v>
      </c>
      <c r="C931">
        <v>0</v>
      </c>
      <c r="D931" t="s">
        <v>48</v>
      </c>
      <c r="E931">
        <v>110</v>
      </c>
      <c r="F931" t="s">
        <v>303</v>
      </c>
      <c r="G931">
        <v>0</v>
      </c>
      <c r="H931" t="s">
        <v>303</v>
      </c>
      <c r="I931">
        <v>53</v>
      </c>
      <c r="J931">
        <v>4</v>
      </c>
      <c r="K931" t="s">
        <v>15</v>
      </c>
      <c r="L931">
        <v>0</v>
      </c>
      <c r="M931" t="s">
        <v>227</v>
      </c>
      <c r="N931" t="s">
        <v>226</v>
      </c>
    </row>
    <row r="932" spans="1:14" hidden="1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hidden="1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hidden="1" x14ac:dyDescent="0.25">
      <c r="A934">
        <v>10</v>
      </c>
      <c r="B934" t="s">
        <v>228</v>
      </c>
      <c r="C934">
        <v>0</v>
      </c>
      <c r="D934" t="s">
        <v>48</v>
      </c>
      <c r="E934">
        <v>110</v>
      </c>
      <c r="F934" t="s">
        <v>303</v>
      </c>
      <c r="G934">
        <v>0</v>
      </c>
      <c r="H934" t="s">
        <v>303</v>
      </c>
      <c r="I934">
        <v>52</v>
      </c>
      <c r="J934">
        <v>1</v>
      </c>
      <c r="K934" t="s">
        <v>15</v>
      </c>
      <c r="L934">
        <v>0</v>
      </c>
      <c r="M934" t="s">
        <v>227</v>
      </c>
      <c r="N934" t="s">
        <v>226</v>
      </c>
    </row>
    <row r="935" spans="1:14" hidden="1" x14ac:dyDescent="0.25">
      <c r="A935">
        <v>10</v>
      </c>
      <c r="B935" t="s">
        <v>228</v>
      </c>
      <c r="C935">
        <v>0</v>
      </c>
      <c r="D935" t="s">
        <v>48</v>
      </c>
      <c r="E935">
        <v>110</v>
      </c>
      <c r="F935" t="s">
        <v>303</v>
      </c>
      <c r="G935">
        <v>0</v>
      </c>
      <c r="H935" t="s">
        <v>303</v>
      </c>
      <c r="I935">
        <v>50</v>
      </c>
      <c r="J935">
        <v>2</v>
      </c>
      <c r="K935" t="s">
        <v>15</v>
      </c>
      <c r="L935">
        <v>0</v>
      </c>
      <c r="M935" t="s">
        <v>227</v>
      </c>
      <c r="N935" t="s">
        <v>226</v>
      </c>
    </row>
    <row r="936" spans="1:14" hidden="1" x14ac:dyDescent="0.25">
      <c r="A936">
        <v>10</v>
      </c>
      <c r="B936" t="s">
        <v>228</v>
      </c>
      <c r="C936">
        <v>0</v>
      </c>
      <c r="D936" t="s">
        <v>48</v>
      </c>
      <c r="E936">
        <v>110</v>
      </c>
      <c r="F936" t="s">
        <v>303</v>
      </c>
      <c r="G936">
        <v>0</v>
      </c>
      <c r="H936" t="s">
        <v>303</v>
      </c>
      <c r="I936">
        <v>46</v>
      </c>
      <c r="J936">
        <v>1</v>
      </c>
      <c r="K936" t="s">
        <v>15</v>
      </c>
      <c r="L936">
        <v>0</v>
      </c>
      <c r="M936" t="s">
        <v>227</v>
      </c>
      <c r="N936" t="s">
        <v>226</v>
      </c>
    </row>
    <row r="937" spans="1:14" hidden="1" x14ac:dyDescent="0.25">
      <c r="A937">
        <v>10</v>
      </c>
      <c r="B937" t="s">
        <v>224</v>
      </c>
      <c r="C937">
        <v>0</v>
      </c>
      <c r="D937" t="s">
        <v>48</v>
      </c>
      <c r="E937">
        <v>109</v>
      </c>
      <c r="F937" t="s">
        <v>303</v>
      </c>
      <c r="G937">
        <v>0</v>
      </c>
      <c r="H937" t="s">
        <v>303</v>
      </c>
      <c r="I937">
        <v>50</v>
      </c>
      <c r="J937">
        <v>1</v>
      </c>
      <c r="K937" t="s">
        <v>15</v>
      </c>
      <c r="L937">
        <v>0</v>
      </c>
      <c r="M937" t="s">
        <v>227</v>
      </c>
      <c r="N937" t="s">
        <v>226</v>
      </c>
    </row>
    <row r="938" spans="1:14" hidden="1" x14ac:dyDescent="0.25">
      <c r="A938">
        <v>10</v>
      </c>
      <c r="B938" t="s">
        <v>224</v>
      </c>
      <c r="C938">
        <v>0</v>
      </c>
      <c r="D938" t="s">
        <v>48</v>
      </c>
      <c r="E938">
        <v>108</v>
      </c>
      <c r="F938" t="s">
        <v>303</v>
      </c>
      <c r="G938">
        <v>0</v>
      </c>
      <c r="H938" t="s">
        <v>303</v>
      </c>
      <c r="I938">
        <v>65</v>
      </c>
      <c r="J938">
        <v>1</v>
      </c>
      <c r="K938" t="s">
        <v>15</v>
      </c>
      <c r="L938">
        <v>0</v>
      </c>
      <c r="M938" t="s">
        <v>227</v>
      </c>
      <c r="N938" t="s">
        <v>226</v>
      </c>
    </row>
    <row r="939" spans="1:14" hidden="1" x14ac:dyDescent="0.25">
      <c r="A939">
        <v>10</v>
      </c>
      <c r="B939" t="s">
        <v>224</v>
      </c>
      <c r="C939">
        <v>0</v>
      </c>
      <c r="D939" t="s">
        <v>48</v>
      </c>
      <c r="E939">
        <v>108</v>
      </c>
      <c r="F939" t="s">
        <v>303</v>
      </c>
      <c r="G939">
        <v>0</v>
      </c>
      <c r="H939" t="s">
        <v>303</v>
      </c>
      <c r="I939">
        <v>55</v>
      </c>
      <c r="J939">
        <v>1</v>
      </c>
      <c r="K939" t="s">
        <v>15</v>
      </c>
      <c r="L939">
        <v>0</v>
      </c>
      <c r="M939" t="s">
        <v>227</v>
      </c>
      <c r="N939" t="s">
        <v>226</v>
      </c>
    </row>
    <row r="940" spans="1:14" hidden="1" x14ac:dyDescent="0.25">
      <c r="A940">
        <v>10</v>
      </c>
      <c r="B940" t="s">
        <v>224</v>
      </c>
      <c r="C940">
        <v>0</v>
      </c>
      <c r="D940" t="s">
        <v>48</v>
      </c>
      <c r="E940">
        <v>108</v>
      </c>
      <c r="F940" t="s">
        <v>303</v>
      </c>
      <c r="G940">
        <v>0</v>
      </c>
      <c r="H940" t="s">
        <v>303</v>
      </c>
      <c r="I940">
        <v>54</v>
      </c>
      <c r="J940">
        <v>1</v>
      </c>
      <c r="K940" t="s">
        <v>15</v>
      </c>
      <c r="L940">
        <v>0</v>
      </c>
      <c r="M940" t="s">
        <v>227</v>
      </c>
      <c r="N940" t="s">
        <v>226</v>
      </c>
    </row>
    <row r="941" spans="1:14" hidden="1" x14ac:dyDescent="0.25">
      <c r="A941">
        <v>10</v>
      </c>
      <c r="B941" t="s">
        <v>224</v>
      </c>
      <c r="C941">
        <v>0</v>
      </c>
      <c r="D941" t="s">
        <v>48</v>
      </c>
      <c r="E941">
        <v>108</v>
      </c>
      <c r="F941" t="s">
        <v>303</v>
      </c>
      <c r="G941">
        <v>0</v>
      </c>
      <c r="H941" t="s">
        <v>303</v>
      </c>
      <c r="I941">
        <v>50</v>
      </c>
      <c r="J941">
        <v>1</v>
      </c>
      <c r="K941" t="s">
        <v>15</v>
      </c>
      <c r="L941">
        <v>0</v>
      </c>
      <c r="M941" t="s">
        <v>227</v>
      </c>
      <c r="N941" t="s">
        <v>226</v>
      </c>
    </row>
    <row r="942" spans="1:14" hidden="1" x14ac:dyDescent="0.25">
      <c r="A942">
        <v>10</v>
      </c>
      <c r="B942" t="s">
        <v>224</v>
      </c>
      <c r="C942">
        <v>0</v>
      </c>
      <c r="D942" t="s">
        <v>48</v>
      </c>
      <c r="E942">
        <v>108</v>
      </c>
      <c r="F942" t="s">
        <v>303</v>
      </c>
      <c r="G942">
        <v>0</v>
      </c>
      <c r="H942" t="s">
        <v>303</v>
      </c>
      <c r="I942">
        <v>47</v>
      </c>
      <c r="J942">
        <v>1</v>
      </c>
      <c r="K942" t="s">
        <v>15</v>
      </c>
      <c r="L942">
        <v>0</v>
      </c>
      <c r="M942" t="s">
        <v>227</v>
      </c>
      <c r="N942" t="s">
        <v>226</v>
      </c>
    </row>
    <row r="943" spans="1:14" hidden="1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hidden="1" x14ac:dyDescent="0.25">
      <c r="A944">
        <v>10</v>
      </c>
      <c r="B944" t="s">
        <v>224</v>
      </c>
      <c r="C944">
        <v>0</v>
      </c>
      <c r="D944" t="s">
        <v>48</v>
      </c>
      <c r="E944">
        <v>108</v>
      </c>
      <c r="F944" t="s">
        <v>303</v>
      </c>
      <c r="G944">
        <v>0</v>
      </c>
      <c r="H944" t="s">
        <v>303</v>
      </c>
      <c r="I944">
        <v>42</v>
      </c>
      <c r="J944">
        <v>1</v>
      </c>
      <c r="K944" t="s">
        <v>15</v>
      </c>
      <c r="L944">
        <v>0</v>
      </c>
      <c r="M944" t="s">
        <v>227</v>
      </c>
      <c r="N944" t="s">
        <v>226</v>
      </c>
    </row>
    <row r="945" spans="1:14" hidden="1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hidden="1" x14ac:dyDescent="0.25">
      <c r="A946">
        <v>10</v>
      </c>
      <c r="B946" t="s">
        <v>224</v>
      </c>
      <c r="C946">
        <v>0</v>
      </c>
      <c r="D946" t="s">
        <v>48</v>
      </c>
      <c r="E946">
        <v>108</v>
      </c>
      <c r="F946" t="s">
        <v>303</v>
      </c>
      <c r="G946">
        <v>0</v>
      </c>
      <c r="H946" t="s">
        <v>303</v>
      </c>
      <c r="I946">
        <v>51</v>
      </c>
      <c r="J946">
        <v>2</v>
      </c>
      <c r="K946" t="s">
        <v>15</v>
      </c>
      <c r="L946">
        <v>0</v>
      </c>
      <c r="M946" t="s">
        <v>227</v>
      </c>
      <c r="N946" t="s">
        <v>226</v>
      </c>
    </row>
    <row r="947" spans="1:14" hidden="1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hidden="1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hidden="1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hidden="1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hidden="1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hidden="1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hidden="1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hidden="1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hidden="1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hidden="1" x14ac:dyDescent="0.25">
      <c r="A956">
        <v>10</v>
      </c>
      <c r="B956" t="s">
        <v>224</v>
      </c>
      <c r="C956">
        <v>0</v>
      </c>
      <c r="D956" t="s">
        <v>48</v>
      </c>
      <c r="E956">
        <v>106</v>
      </c>
      <c r="F956" t="s">
        <v>303</v>
      </c>
      <c r="G956">
        <v>0</v>
      </c>
      <c r="H956" t="s">
        <v>303</v>
      </c>
      <c r="I956">
        <v>59</v>
      </c>
      <c r="J956">
        <v>1</v>
      </c>
      <c r="K956" t="s">
        <v>15</v>
      </c>
      <c r="L956">
        <v>0</v>
      </c>
      <c r="M956" t="s">
        <v>227</v>
      </c>
      <c r="N956" t="s">
        <v>226</v>
      </c>
    </row>
    <row r="957" spans="1:14" hidden="1" x14ac:dyDescent="0.25">
      <c r="A957">
        <v>10</v>
      </c>
      <c r="B957" t="s">
        <v>224</v>
      </c>
      <c r="C957">
        <v>0</v>
      </c>
      <c r="D957" t="s">
        <v>48</v>
      </c>
      <c r="E957">
        <v>106</v>
      </c>
      <c r="F957" t="s">
        <v>303</v>
      </c>
      <c r="G957">
        <v>0</v>
      </c>
      <c r="H957" t="s">
        <v>303</v>
      </c>
      <c r="I957">
        <v>54</v>
      </c>
      <c r="J957">
        <v>1</v>
      </c>
      <c r="K957" t="s">
        <v>15</v>
      </c>
      <c r="L957">
        <v>0</v>
      </c>
      <c r="M957" t="s">
        <v>227</v>
      </c>
      <c r="N957" t="s">
        <v>226</v>
      </c>
    </row>
    <row r="958" spans="1:14" hidden="1" x14ac:dyDescent="0.25">
      <c r="A958">
        <v>10</v>
      </c>
      <c r="B958" t="s">
        <v>224</v>
      </c>
      <c r="C958">
        <v>0</v>
      </c>
      <c r="D958" t="s">
        <v>48</v>
      </c>
      <c r="E958">
        <v>106</v>
      </c>
      <c r="F958" t="s">
        <v>303</v>
      </c>
      <c r="G958">
        <v>0</v>
      </c>
      <c r="H958" t="s">
        <v>303</v>
      </c>
      <c r="I958">
        <v>53</v>
      </c>
      <c r="J958">
        <v>1</v>
      </c>
      <c r="K958" t="s">
        <v>15</v>
      </c>
      <c r="L958">
        <v>0</v>
      </c>
      <c r="M958" t="s">
        <v>227</v>
      </c>
      <c r="N958" t="s">
        <v>226</v>
      </c>
    </row>
    <row r="959" spans="1:14" hidden="1" x14ac:dyDescent="0.25">
      <c r="A959">
        <v>10</v>
      </c>
      <c r="B959" t="s">
        <v>224</v>
      </c>
      <c r="C959">
        <v>0</v>
      </c>
      <c r="D959" t="s">
        <v>48</v>
      </c>
      <c r="E959">
        <v>106</v>
      </c>
      <c r="F959" t="s">
        <v>303</v>
      </c>
      <c r="G959">
        <v>0</v>
      </c>
      <c r="H959" t="s">
        <v>303</v>
      </c>
      <c r="I959">
        <v>51</v>
      </c>
      <c r="J959">
        <v>1</v>
      </c>
      <c r="K959" t="s">
        <v>15</v>
      </c>
      <c r="L959">
        <v>0</v>
      </c>
      <c r="M959" t="s">
        <v>227</v>
      </c>
      <c r="N959" t="s">
        <v>226</v>
      </c>
    </row>
    <row r="960" spans="1:14" hidden="1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hidden="1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hidden="1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hidden="1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hidden="1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hidden="1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hidden="1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hidden="1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hidden="1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hidden="1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hidden="1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hidden="1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hidden="1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hidden="1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hidden="1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hidden="1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hidden="1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hidden="1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hidden="1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hidden="1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hidden="1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hidden="1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hidden="1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hidden="1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hidden="1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hidden="1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hidden="1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hidden="1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hidden="1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hidden="1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hidden="1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hidden="1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hidden="1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hidden="1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hidden="1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hidden="1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hidden="1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hidden="1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hidden="1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hidden="1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hidden="1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hidden="1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hidden="1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hidden="1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hidden="1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hidden="1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hidden="1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hidden="1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hidden="1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hidden="1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hidden="1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hidden="1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hidden="1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hidden="1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hidden="1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hidden="1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hidden="1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hidden="1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hidden="1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hidden="1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hidden="1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hidden="1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hidden="1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hidden="1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hidden="1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hidden="1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hidden="1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AE25-B442-406B-8EE3-0DAAFAD83D5C}">
  <dimension ref="A1:N1666"/>
  <sheetViews>
    <sheetView topLeftCell="A86" workbookViewId="0"/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64</v>
      </c>
      <c r="N1" t="s">
        <v>255</v>
      </c>
    </row>
    <row r="2" spans="1:14" x14ac:dyDescent="0.25">
      <c r="A2">
        <v>0</v>
      </c>
      <c r="B2" s="77">
        <v>45483</v>
      </c>
      <c r="C2">
        <v>716587</v>
      </c>
      <c r="D2" t="s">
        <v>12</v>
      </c>
      <c r="E2" t="s">
        <v>70</v>
      </c>
      <c r="F2" t="s">
        <v>68</v>
      </c>
      <c r="G2" t="s">
        <v>69</v>
      </c>
      <c r="H2" t="s">
        <v>36</v>
      </c>
      <c r="I2">
        <v>97</v>
      </c>
      <c r="J2">
        <v>1</v>
      </c>
      <c r="K2" t="s">
        <v>21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45483</v>
      </c>
      <c r="C3">
        <v>716590</v>
      </c>
      <c r="D3" t="s">
        <v>12</v>
      </c>
      <c r="E3" t="s">
        <v>70</v>
      </c>
      <c r="F3" t="s">
        <v>68</v>
      </c>
      <c r="G3" t="s">
        <v>69</v>
      </c>
      <c r="H3" t="s">
        <v>36</v>
      </c>
      <c r="I3">
        <v>100</v>
      </c>
      <c r="J3">
        <v>1</v>
      </c>
      <c r="K3" t="s">
        <v>21</v>
      </c>
      <c r="L3">
        <v>0</v>
      </c>
      <c r="M3" t="s">
        <v>67</v>
      </c>
      <c r="N3">
        <v>0</v>
      </c>
    </row>
    <row r="4" spans="1:14" x14ac:dyDescent="0.25">
      <c r="A4">
        <v>0</v>
      </c>
      <c r="B4" s="77">
        <v>45573</v>
      </c>
      <c r="C4">
        <v>720282</v>
      </c>
      <c r="D4" t="s">
        <v>12</v>
      </c>
      <c r="E4" t="s">
        <v>85</v>
      </c>
      <c r="F4" t="s">
        <v>13</v>
      </c>
      <c r="G4" t="s">
        <v>14</v>
      </c>
      <c r="H4" t="s">
        <v>14</v>
      </c>
      <c r="I4">
        <v>96</v>
      </c>
      <c r="J4">
        <v>1</v>
      </c>
      <c r="K4" t="s">
        <v>21</v>
      </c>
      <c r="L4">
        <v>0</v>
      </c>
      <c r="M4" t="s">
        <v>67</v>
      </c>
      <c r="N4">
        <v>0</v>
      </c>
    </row>
    <row r="5" spans="1:14" x14ac:dyDescent="0.25">
      <c r="A5">
        <v>0</v>
      </c>
      <c r="B5" s="77">
        <v>45581</v>
      </c>
      <c r="C5">
        <v>720668</v>
      </c>
      <c r="D5" t="s">
        <v>12</v>
      </c>
      <c r="E5" t="s">
        <v>86</v>
      </c>
      <c r="F5" t="s">
        <v>13</v>
      </c>
      <c r="G5" t="s">
        <v>65</v>
      </c>
      <c r="H5" t="s">
        <v>14</v>
      </c>
      <c r="I5">
        <v>100</v>
      </c>
      <c r="J5">
        <v>1</v>
      </c>
      <c r="K5" t="s">
        <v>21</v>
      </c>
      <c r="L5">
        <v>0</v>
      </c>
      <c r="M5" t="s">
        <v>67</v>
      </c>
      <c r="N5">
        <v>0</v>
      </c>
    </row>
    <row r="6" spans="1:14" x14ac:dyDescent="0.25">
      <c r="A6">
        <v>0</v>
      </c>
      <c r="B6" s="77">
        <v>45587</v>
      </c>
      <c r="C6">
        <v>720959</v>
      </c>
      <c r="D6" t="s">
        <v>12</v>
      </c>
      <c r="E6" t="s">
        <v>88</v>
      </c>
      <c r="F6" t="s">
        <v>13</v>
      </c>
      <c r="G6" t="s">
        <v>65</v>
      </c>
      <c r="H6" t="s">
        <v>14</v>
      </c>
      <c r="I6">
        <v>98</v>
      </c>
      <c r="J6">
        <v>1</v>
      </c>
      <c r="K6" t="s">
        <v>21</v>
      </c>
      <c r="L6">
        <v>0</v>
      </c>
      <c r="M6" t="s">
        <v>67</v>
      </c>
      <c r="N6">
        <v>0</v>
      </c>
    </row>
    <row r="7" spans="1:14" x14ac:dyDescent="0.25">
      <c r="A7">
        <v>0</v>
      </c>
      <c r="B7" s="77">
        <v>45594</v>
      </c>
      <c r="C7">
        <v>721297</v>
      </c>
      <c r="D7" t="s">
        <v>12</v>
      </c>
      <c r="E7" t="s">
        <v>90</v>
      </c>
      <c r="F7" t="s">
        <v>13</v>
      </c>
      <c r="G7" t="s">
        <v>14</v>
      </c>
      <c r="H7" t="s">
        <v>14</v>
      </c>
      <c r="I7">
        <v>97</v>
      </c>
      <c r="J7">
        <v>1</v>
      </c>
      <c r="K7" t="s">
        <v>21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45594</v>
      </c>
      <c r="C8">
        <v>721346</v>
      </c>
      <c r="D8" t="s">
        <v>12</v>
      </c>
      <c r="E8" t="s">
        <v>91</v>
      </c>
      <c r="F8" t="s">
        <v>13</v>
      </c>
      <c r="G8" t="s">
        <v>14</v>
      </c>
      <c r="H8" t="s">
        <v>14</v>
      </c>
      <c r="I8">
        <v>94</v>
      </c>
      <c r="J8">
        <v>1</v>
      </c>
      <c r="K8" t="s">
        <v>21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45601</v>
      </c>
      <c r="C9">
        <v>721596</v>
      </c>
      <c r="D9" t="s">
        <v>12</v>
      </c>
      <c r="E9" t="s">
        <v>93</v>
      </c>
      <c r="F9" t="s">
        <v>13</v>
      </c>
      <c r="G9" t="s">
        <v>65</v>
      </c>
      <c r="H9" t="s">
        <v>14</v>
      </c>
      <c r="I9">
        <v>100</v>
      </c>
      <c r="J9">
        <v>1</v>
      </c>
      <c r="K9" t="s">
        <v>21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45609</v>
      </c>
      <c r="C10">
        <v>721936</v>
      </c>
      <c r="D10" t="s">
        <v>12</v>
      </c>
      <c r="E10" t="s">
        <v>97</v>
      </c>
      <c r="F10" t="s">
        <v>13</v>
      </c>
      <c r="G10" t="s">
        <v>14</v>
      </c>
      <c r="H10" t="s">
        <v>14</v>
      </c>
      <c r="I10">
        <v>92</v>
      </c>
      <c r="J10">
        <v>1</v>
      </c>
      <c r="K10" t="s">
        <v>21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45609</v>
      </c>
      <c r="C11">
        <v>721936</v>
      </c>
      <c r="D11" t="s">
        <v>12</v>
      </c>
      <c r="E11" t="s">
        <v>97</v>
      </c>
      <c r="F11" t="s">
        <v>13</v>
      </c>
      <c r="G11" t="s">
        <v>14</v>
      </c>
      <c r="H11" t="s">
        <v>14</v>
      </c>
      <c r="I11">
        <v>110</v>
      </c>
      <c r="J11">
        <v>1</v>
      </c>
      <c r="K11" t="s">
        <v>21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45609</v>
      </c>
      <c r="C12">
        <v>721942</v>
      </c>
      <c r="D12" t="s">
        <v>12</v>
      </c>
      <c r="E12" t="s">
        <v>97</v>
      </c>
      <c r="F12" t="s">
        <v>13</v>
      </c>
      <c r="G12" t="s">
        <v>14</v>
      </c>
      <c r="H12" t="s">
        <v>14</v>
      </c>
      <c r="I12">
        <v>106</v>
      </c>
      <c r="J12">
        <v>1</v>
      </c>
      <c r="K12" t="s">
        <v>21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45610</v>
      </c>
      <c r="C13">
        <v>721958</v>
      </c>
      <c r="D13" t="s">
        <v>12</v>
      </c>
      <c r="E13" t="s">
        <v>99</v>
      </c>
      <c r="F13" t="s">
        <v>13</v>
      </c>
      <c r="G13" t="s">
        <v>14</v>
      </c>
      <c r="H13" t="s">
        <v>14</v>
      </c>
      <c r="I13">
        <v>92</v>
      </c>
      <c r="J13">
        <v>1</v>
      </c>
      <c r="K13" t="s">
        <v>21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45614</v>
      </c>
      <c r="C14">
        <v>722146</v>
      </c>
      <c r="D14" t="s">
        <v>12</v>
      </c>
      <c r="E14" t="s">
        <v>103</v>
      </c>
      <c r="F14" t="s">
        <v>13</v>
      </c>
      <c r="G14" t="s">
        <v>65</v>
      </c>
      <c r="H14" t="s">
        <v>14</v>
      </c>
      <c r="I14">
        <v>0</v>
      </c>
      <c r="J14">
        <v>1</v>
      </c>
      <c r="K14" t="s">
        <v>21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45616</v>
      </c>
      <c r="C15">
        <v>722324</v>
      </c>
      <c r="D15" t="s">
        <v>12</v>
      </c>
      <c r="E15" t="s">
        <v>106</v>
      </c>
      <c r="F15" t="s">
        <v>13</v>
      </c>
      <c r="G15" t="s">
        <v>14</v>
      </c>
      <c r="H15" t="s">
        <v>14</v>
      </c>
      <c r="I15">
        <v>0</v>
      </c>
      <c r="J15">
        <v>1</v>
      </c>
      <c r="K15" t="s">
        <v>21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45616</v>
      </c>
      <c r="C16">
        <v>722325</v>
      </c>
      <c r="D16" t="s">
        <v>12</v>
      </c>
      <c r="E16" t="s">
        <v>106</v>
      </c>
      <c r="F16" t="s">
        <v>13</v>
      </c>
      <c r="G16" t="s">
        <v>14</v>
      </c>
      <c r="H16" t="s">
        <v>14</v>
      </c>
      <c r="I16">
        <v>0</v>
      </c>
      <c r="J16">
        <v>1</v>
      </c>
      <c r="K16" t="s">
        <v>21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45616</v>
      </c>
      <c r="C17">
        <v>722327</v>
      </c>
      <c r="D17" t="s">
        <v>12</v>
      </c>
      <c r="E17" t="s">
        <v>106</v>
      </c>
      <c r="F17" t="s">
        <v>13</v>
      </c>
      <c r="G17" t="s">
        <v>14</v>
      </c>
      <c r="H17" t="s">
        <v>14</v>
      </c>
      <c r="I17">
        <v>0</v>
      </c>
      <c r="J17">
        <v>1</v>
      </c>
      <c r="K17" t="s">
        <v>21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45616</v>
      </c>
      <c r="C18">
        <v>722328</v>
      </c>
      <c r="D18" t="s">
        <v>12</v>
      </c>
      <c r="E18" t="s">
        <v>106</v>
      </c>
      <c r="F18" t="s">
        <v>13</v>
      </c>
      <c r="G18" t="s">
        <v>14</v>
      </c>
      <c r="H18" t="s">
        <v>14</v>
      </c>
      <c r="I18">
        <v>0</v>
      </c>
      <c r="J18">
        <v>1</v>
      </c>
      <c r="K18" t="s">
        <v>21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45617</v>
      </c>
      <c r="C19">
        <v>0</v>
      </c>
      <c r="D19" t="s">
        <v>95</v>
      </c>
      <c r="E19" t="s">
        <v>107</v>
      </c>
      <c r="F19">
        <v>0</v>
      </c>
      <c r="G19">
        <v>0</v>
      </c>
      <c r="H19" t="s">
        <v>94</v>
      </c>
      <c r="I19">
        <v>0</v>
      </c>
      <c r="J19">
        <v>1</v>
      </c>
      <c r="K19" t="s">
        <v>21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45617</v>
      </c>
      <c r="C20">
        <v>0</v>
      </c>
      <c r="D20" t="s">
        <v>95</v>
      </c>
      <c r="E20" t="s">
        <v>96</v>
      </c>
      <c r="F20">
        <v>0</v>
      </c>
      <c r="G20">
        <v>0</v>
      </c>
      <c r="H20" t="s">
        <v>94</v>
      </c>
      <c r="I20">
        <v>0</v>
      </c>
      <c r="J20">
        <v>3</v>
      </c>
      <c r="K20" t="s">
        <v>21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45621</v>
      </c>
      <c r="C21">
        <v>722473</v>
      </c>
      <c r="D21" t="s">
        <v>12</v>
      </c>
      <c r="E21" t="s">
        <v>108</v>
      </c>
      <c r="F21" t="s">
        <v>68</v>
      </c>
      <c r="G21" t="s">
        <v>69</v>
      </c>
      <c r="H21" t="s">
        <v>36</v>
      </c>
      <c r="I21">
        <v>0</v>
      </c>
      <c r="J21">
        <v>1</v>
      </c>
      <c r="K21" t="s">
        <v>21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45622</v>
      </c>
      <c r="C22">
        <v>722624</v>
      </c>
      <c r="D22" t="s">
        <v>12</v>
      </c>
      <c r="E22" t="s">
        <v>109</v>
      </c>
      <c r="F22" t="s">
        <v>13</v>
      </c>
      <c r="G22" t="s">
        <v>14</v>
      </c>
      <c r="H22" t="s">
        <v>14</v>
      </c>
      <c r="I22">
        <v>0</v>
      </c>
      <c r="J22">
        <v>2</v>
      </c>
      <c r="K22" t="s">
        <v>21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45623</v>
      </c>
      <c r="C23">
        <v>722666</v>
      </c>
      <c r="D23" t="s">
        <v>12</v>
      </c>
      <c r="E23" t="s">
        <v>110</v>
      </c>
      <c r="F23" t="s">
        <v>13</v>
      </c>
      <c r="G23" t="s">
        <v>65</v>
      </c>
      <c r="H23" t="s">
        <v>14</v>
      </c>
      <c r="I23">
        <v>0</v>
      </c>
      <c r="J23">
        <v>1</v>
      </c>
      <c r="K23" t="s">
        <v>21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45623</v>
      </c>
      <c r="C24">
        <v>722700</v>
      </c>
      <c r="D24" t="s">
        <v>12</v>
      </c>
      <c r="E24" t="s">
        <v>111</v>
      </c>
      <c r="F24" t="s">
        <v>13</v>
      </c>
      <c r="G24" t="s">
        <v>65</v>
      </c>
      <c r="H24" t="s">
        <v>14</v>
      </c>
      <c r="I24">
        <v>0</v>
      </c>
      <c r="J24">
        <v>1</v>
      </c>
      <c r="K24" t="s">
        <v>21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45625</v>
      </c>
      <c r="C25">
        <v>722758</v>
      </c>
      <c r="D25" t="s">
        <v>12</v>
      </c>
      <c r="E25" t="s">
        <v>114</v>
      </c>
      <c r="F25" t="s">
        <v>13</v>
      </c>
      <c r="G25" t="s">
        <v>113</v>
      </c>
      <c r="H25" t="s">
        <v>36</v>
      </c>
      <c r="I25">
        <v>0</v>
      </c>
      <c r="J25">
        <v>1</v>
      </c>
      <c r="K25" t="s">
        <v>21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45625</v>
      </c>
      <c r="C26">
        <v>722765</v>
      </c>
      <c r="D26" t="s">
        <v>12</v>
      </c>
      <c r="E26" t="s">
        <v>114</v>
      </c>
      <c r="F26" t="s">
        <v>13</v>
      </c>
      <c r="G26" t="s">
        <v>113</v>
      </c>
      <c r="H26" t="s">
        <v>36</v>
      </c>
      <c r="I26">
        <v>0</v>
      </c>
      <c r="J26">
        <v>1</v>
      </c>
      <c r="K26" t="s">
        <v>21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45625</v>
      </c>
      <c r="C27">
        <v>722776</v>
      </c>
      <c r="D27" t="s">
        <v>12</v>
      </c>
      <c r="E27" t="s">
        <v>115</v>
      </c>
      <c r="F27" t="s">
        <v>13</v>
      </c>
      <c r="G27" t="s">
        <v>113</v>
      </c>
      <c r="H27" t="s">
        <v>36</v>
      </c>
      <c r="I27">
        <v>0</v>
      </c>
      <c r="J27">
        <v>1</v>
      </c>
      <c r="K27" t="s">
        <v>21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45621</v>
      </c>
      <c r="C28">
        <v>0</v>
      </c>
      <c r="D28" t="s">
        <v>95</v>
      </c>
      <c r="E28" t="s">
        <v>107</v>
      </c>
      <c r="F28">
        <v>0</v>
      </c>
      <c r="G28">
        <v>0</v>
      </c>
      <c r="H28" t="s">
        <v>94</v>
      </c>
      <c r="I28">
        <v>98</v>
      </c>
      <c r="J28">
        <v>1</v>
      </c>
      <c r="K28" t="s">
        <v>21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45621</v>
      </c>
      <c r="C29">
        <v>0</v>
      </c>
      <c r="D29" t="s">
        <v>95</v>
      </c>
      <c r="E29" t="s">
        <v>107</v>
      </c>
      <c r="F29">
        <v>0</v>
      </c>
      <c r="G29">
        <v>0</v>
      </c>
      <c r="H29" t="s">
        <v>94</v>
      </c>
      <c r="I29">
        <v>113</v>
      </c>
      <c r="J29">
        <v>1</v>
      </c>
      <c r="K29" t="s">
        <v>21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45621</v>
      </c>
      <c r="C30">
        <v>0</v>
      </c>
      <c r="D30" t="s">
        <v>95</v>
      </c>
      <c r="E30" t="s">
        <v>107</v>
      </c>
      <c r="F30">
        <v>0</v>
      </c>
      <c r="G30">
        <v>0</v>
      </c>
      <c r="H30" t="s">
        <v>94</v>
      </c>
      <c r="I30">
        <v>120</v>
      </c>
      <c r="J30">
        <v>1</v>
      </c>
      <c r="K30" t="s">
        <v>21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45623</v>
      </c>
      <c r="C31">
        <v>0</v>
      </c>
      <c r="D31" t="s">
        <v>95</v>
      </c>
      <c r="E31" t="s">
        <v>107</v>
      </c>
      <c r="F31">
        <v>0</v>
      </c>
      <c r="G31">
        <v>0</v>
      </c>
      <c r="H31" t="s">
        <v>94</v>
      </c>
      <c r="I31">
        <v>0</v>
      </c>
      <c r="J31">
        <v>2</v>
      </c>
      <c r="K31" t="s">
        <v>21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45623</v>
      </c>
      <c r="C32">
        <v>0</v>
      </c>
      <c r="D32" t="s">
        <v>95</v>
      </c>
      <c r="E32" t="s">
        <v>96</v>
      </c>
      <c r="F32">
        <v>0</v>
      </c>
      <c r="G32">
        <v>0</v>
      </c>
      <c r="H32" t="s">
        <v>94</v>
      </c>
      <c r="I32">
        <v>0</v>
      </c>
      <c r="J32">
        <v>2</v>
      </c>
      <c r="K32" t="s">
        <v>21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45623</v>
      </c>
      <c r="C33">
        <v>0</v>
      </c>
      <c r="D33" t="s">
        <v>95</v>
      </c>
      <c r="E33" t="s">
        <v>116</v>
      </c>
      <c r="F33">
        <v>0</v>
      </c>
      <c r="G33">
        <v>0</v>
      </c>
      <c r="H33" t="s">
        <v>94</v>
      </c>
      <c r="I33">
        <v>0</v>
      </c>
      <c r="J33">
        <v>3</v>
      </c>
      <c r="K33" t="s">
        <v>21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45628</v>
      </c>
      <c r="C34">
        <v>722848</v>
      </c>
      <c r="D34" t="s">
        <v>12</v>
      </c>
      <c r="E34" t="s">
        <v>117</v>
      </c>
      <c r="F34" t="s">
        <v>13</v>
      </c>
      <c r="G34" t="s">
        <v>75</v>
      </c>
      <c r="H34" t="s">
        <v>36</v>
      </c>
      <c r="I34">
        <v>0</v>
      </c>
      <c r="J34">
        <v>1</v>
      </c>
      <c r="K34" t="s">
        <v>21</v>
      </c>
      <c r="L34">
        <v>0</v>
      </c>
      <c r="M34" t="s">
        <v>67</v>
      </c>
      <c r="N34">
        <v>0</v>
      </c>
    </row>
    <row r="35" spans="1:14" x14ac:dyDescent="0.25">
      <c r="A35">
        <v>0</v>
      </c>
      <c r="B35" s="77">
        <v>45635</v>
      </c>
      <c r="C35">
        <v>723091</v>
      </c>
      <c r="D35" t="s">
        <v>12</v>
      </c>
      <c r="E35" t="s">
        <v>123</v>
      </c>
      <c r="F35" t="s">
        <v>13</v>
      </c>
      <c r="G35" t="s">
        <v>75</v>
      </c>
      <c r="H35" t="s">
        <v>36</v>
      </c>
      <c r="I35">
        <v>0</v>
      </c>
      <c r="J35">
        <v>1</v>
      </c>
      <c r="K35" t="s">
        <v>21</v>
      </c>
      <c r="L35">
        <v>0</v>
      </c>
      <c r="M35" t="s">
        <v>67</v>
      </c>
      <c r="N35">
        <v>0</v>
      </c>
    </row>
    <row r="36" spans="1:14" x14ac:dyDescent="0.25">
      <c r="A36">
        <v>0</v>
      </c>
      <c r="B36" s="77">
        <v>45635</v>
      </c>
      <c r="C36">
        <v>723095</v>
      </c>
      <c r="D36" t="s">
        <v>12</v>
      </c>
      <c r="E36" t="s">
        <v>123</v>
      </c>
      <c r="F36" t="s">
        <v>13</v>
      </c>
      <c r="G36" t="s">
        <v>75</v>
      </c>
      <c r="H36" t="s">
        <v>36</v>
      </c>
      <c r="I36">
        <v>0</v>
      </c>
      <c r="J36">
        <v>5</v>
      </c>
      <c r="K36" t="s">
        <v>21</v>
      </c>
      <c r="L36">
        <v>0</v>
      </c>
      <c r="M36" t="s">
        <v>67</v>
      </c>
      <c r="N36">
        <v>0</v>
      </c>
    </row>
    <row r="37" spans="1:14" x14ac:dyDescent="0.25">
      <c r="A37">
        <v>0</v>
      </c>
      <c r="B37" s="77">
        <v>45635</v>
      </c>
      <c r="C37">
        <v>723097</v>
      </c>
      <c r="D37" t="s">
        <v>12</v>
      </c>
      <c r="E37" t="s">
        <v>123</v>
      </c>
      <c r="F37" t="s">
        <v>13</v>
      </c>
      <c r="G37" t="s">
        <v>75</v>
      </c>
      <c r="H37" t="s">
        <v>36</v>
      </c>
      <c r="I37">
        <v>0</v>
      </c>
      <c r="J37">
        <v>3</v>
      </c>
      <c r="K37" t="s">
        <v>21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45635</v>
      </c>
      <c r="C38">
        <v>723100</v>
      </c>
      <c r="D38" t="s">
        <v>12</v>
      </c>
      <c r="E38" t="s">
        <v>123</v>
      </c>
      <c r="F38" t="s">
        <v>13</v>
      </c>
      <c r="G38" t="s">
        <v>75</v>
      </c>
      <c r="H38" t="s">
        <v>36</v>
      </c>
      <c r="I38">
        <v>0</v>
      </c>
      <c r="J38">
        <v>3</v>
      </c>
      <c r="K38" t="s">
        <v>21</v>
      </c>
      <c r="L38">
        <v>0</v>
      </c>
      <c r="M38" t="s">
        <v>67</v>
      </c>
      <c r="N38">
        <v>0</v>
      </c>
    </row>
    <row r="39" spans="1:14" x14ac:dyDescent="0.25">
      <c r="A39">
        <v>0</v>
      </c>
      <c r="B39" s="77">
        <v>45635</v>
      </c>
      <c r="C39">
        <v>723115</v>
      </c>
      <c r="D39" t="s">
        <v>12</v>
      </c>
      <c r="E39" t="s">
        <v>124</v>
      </c>
      <c r="F39" t="s">
        <v>13</v>
      </c>
      <c r="G39" t="s">
        <v>75</v>
      </c>
      <c r="H39" t="s">
        <v>36</v>
      </c>
      <c r="I39">
        <v>0</v>
      </c>
      <c r="J39">
        <v>2</v>
      </c>
      <c r="K39" t="s">
        <v>21</v>
      </c>
      <c r="L39">
        <v>0</v>
      </c>
      <c r="M39" t="s">
        <v>67</v>
      </c>
      <c r="N39">
        <v>0</v>
      </c>
    </row>
    <row r="40" spans="1:14" x14ac:dyDescent="0.25">
      <c r="A40">
        <v>0</v>
      </c>
      <c r="B40" s="77">
        <v>45635</v>
      </c>
      <c r="C40">
        <v>723125</v>
      </c>
      <c r="D40" t="s">
        <v>12</v>
      </c>
      <c r="E40" t="s">
        <v>125</v>
      </c>
      <c r="F40" t="s">
        <v>13</v>
      </c>
      <c r="G40" t="s">
        <v>113</v>
      </c>
      <c r="H40" t="s">
        <v>36</v>
      </c>
      <c r="I40">
        <v>109</v>
      </c>
      <c r="J40">
        <v>1</v>
      </c>
      <c r="K40" t="s">
        <v>21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45635</v>
      </c>
      <c r="C41">
        <v>723128</v>
      </c>
      <c r="D41" t="s">
        <v>12</v>
      </c>
      <c r="E41" t="s">
        <v>125</v>
      </c>
      <c r="F41" t="s">
        <v>13</v>
      </c>
      <c r="G41" t="s">
        <v>113</v>
      </c>
      <c r="H41" t="s">
        <v>36</v>
      </c>
      <c r="I41">
        <v>98</v>
      </c>
      <c r="J41">
        <v>1</v>
      </c>
      <c r="K41" t="s">
        <v>21</v>
      </c>
      <c r="L41">
        <v>0</v>
      </c>
      <c r="M41" t="s">
        <v>67</v>
      </c>
      <c r="N41">
        <v>0</v>
      </c>
    </row>
    <row r="42" spans="1:14" x14ac:dyDescent="0.25">
      <c r="A42">
        <v>0</v>
      </c>
      <c r="B42" s="77">
        <v>45638</v>
      </c>
      <c r="C42">
        <v>723260</v>
      </c>
      <c r="D42" t="s">
        <v>12</v>
      </c>
      <c r="E42" t="s">
        <v>126</v>
      </c>
      <c r="F42" t="s">
        <v>13</v>
      </c>
      <c r="G42" t="s">
        <v>65</v>
      </c>
      <c r="H42" t="s">
        <v>14</v>
      </c>
      <c r="I42">
        <v>104</v>
      </c>
      <c r="J42">
        <v>1</v>
      </c>
      <c r="K42" t="s">
        <v>21</v>
      </c>
      <c r="L42">
        <v>0</v>
      </c>
      <c r="M42" t="s">
        <v>67</v>
      </c>
      <c r="N42">
        <v>0</v>
      </c>
    </row>
    <row r="43" spans="1:14" x14ac:dyDescent="0.25">
      <c r="A43">
        <v>0</v>
      </c>
      <c r="B43" s="77">
        <v>45638</v>
      </c>
      <c r="C43">
        <v>723261</v>
      </c>
      <c r="D43" t="s">
        <v>12</v>
      </c>
      <c r="E43" t="s">
        <v>126</v>
      </c>
      <c r="F43" t="s">
        <v>13</v>
      </c>
      <c r="G43" t="s">
        <v>65</v>
      </c>
      <c r="H43" t="s">
        <v>14</v>
      </c>
      <c r="I43">
        <v>94</v>
      </c>
      <c r="J43">
        <v>1</v>
      </c>
      <c r="K43" t="s">
        <v>21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45638</v>
      </c>
      <c r="C44">
        <v>723261</v>
      </c>
      <c r="D44" t="s">
        <v>12</v>
      </c>
      <c r="E44" t="s">
        <v>126</v>
      </c>
      <c r="F44" t="s">
        <v>13</v>
      </c>
      <c r="G44" t="s">
        <v>65</v>
      </c>
      <c r="H44" t="s">
        <v>14</v>
      </c>
      <c r="I44">
        <v>110</v>
      </c>
      <c r="J44">
        <v>1</v>
      </c>
      <c r="K44" t="s">
        <v>21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45638</v>
      </c>
      <c r="C45">
        <v>723269</v>
      </c>
      <c r="D45" t="s">
        <v>12</v>
      </c>
      <c r="E45" t="s">
        <v>126</v>
      </c>
      <c r="F45" t="s">
        <v>13</v>
      </c>
      <c r="G45" t="s">
        <v>65</v>
      </c>
      <c r="H45" t="s">
        <v>14</v>
      </c>
      <c r="I45">
        <v>104</v>
      </c>
      <c r="J45">
        <v>1</v>
      </c>
      <c r="K45" t="s">
        <v>21</v>
      </c>
      <c r="L45">
        <v>0</v>
      </c>
      <c r="M45" t="s">
        <v>67</v>
      </c>
      <c r="N45">
        <v>0</v>
      </c>
    </row>
    <row r="46" spans="1:14" x14ac:dyDescent="0.25">
      <c r="A46">
        <v>0</v>
      </c>
      <c r="B46" s="77">
        <v>45638</v>
      </c>
      <c r="C46">
        <v>723269</v>
      </c>
      <c r="D46" t="s">
        <v>12</v>
      </c>
      <c r="E46" t="s">
        <v>126</v>
      </c>
      <c r="F46" t="s">
        <v>13</v>
      </c>
      <c r="G46" t="s">
        <v>65</v>
      </c>
      <c r="H46" t="s">
        <v>14</v>
      </c>
      <c r="I46">
        <v>107</v>
      </c>
      <c r="J46">
        <v>1</v>
      </c>
      <c r="K46" t="s">
        <v>21</v>
      </c>
      <c r="L46">
        <v>0</v>
      </c>
      <c r="M46" t="s">
        <v>67</v>
      </c>
      <c r="N46">
        <v>0</v>
      </c>
    </row>
    <row r="47" spans="1:14" x14ac:dyDescent="0.25">
      <c r="A47">
        <v>0</v>
      </c>
      <c r="B47" s="77">
        <v>45638</v>
      </c>
      <c r="C47">
        <v>723271</v>
      </c>
      <c r="D47" t="s">
        <v>12</v>
      </c>
      <c r="E47" t="s">
        <v>126</v>
      </c>
      <c r="F47" t="s">
        <v>13</v>
      </c>
      <c r="G47" t="s">
        <v>65</v>
      </c>
      <c r="H47" t="s">
        <v>14</v>
      </c>
      <c r="I47">
        <v>104</v>
      </c>
      <c r="J47">
        <v>1</v>
      </c>
      <c r="K47" t="s">
        <v>21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45638</v>
      </c>
      <c r="C48">
        <v>723271</v>
      </c>
      <c r="D48" t="s">
        <v>12</v>
      </c>
      <c r="E48" t="s">
        <v>126</v>
      </c>
      <c r="F48" t="s">
        <v>13</v>
      </c>
      <c r="G48" t="s">
        <v>65</v>
      </c>
      <c r="H48" t="s">
        <v>14</v>
      </c>
      <c r="I48">
        <v>106</v>
      </c>
      <c r="J48">
        <v>1</v>
      </c>
      <c r="K48" t="s">
        <v>21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45638</v>
      </c>
      <c r="C49">
        <v>723278</v>
      </c>
      <c r="D49" t="s">
        <v>12</v>
      </c>
      <c r="E49" t="s">
        <v>127</v>
      </c>
      <c r="F49" t="s">
        <v>13</v>
      </c>
      <c r="G49" t="s">
        <v>14</v>
      </c>
      <c r="H49" t="s">
        <v>14</v>
      </c>
      <c r="I49">
        <v>0</v>
      </c>
      <c r="J49">
        <v>1</v>
      </c>
      <c r="K49" t="s">
        <v>21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45638</v>
      </c>
      <c r="C50">
        <v>723284</v>
      </c>
      <c r="D50" t="s">
        <v>12</v>
      </c>
      <c r="E50" t="s">
        <v>127</v>
      </c>
      <c r="F50" t="s">
        <v>13</v>
      </c>
      <c r="G50" t="s">
        <v>14</v>
      </c>
      <c r="H50" t="s">
        <v>14</v>
      </c>
      <c r="I50">
        <v>115</v>
      </c>
      <c r="J50">
        <v>1</v>
      </c>
      <c r="K50" t="s">
        <v>21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45638</v>
      </c>
      <c r="C51">
        <v>723312</v>
      </c>
      <c r="D51" t="s">
        <v>12</v>
      </c>
      <c r="E51" t="s">
        <v>128</v>
      </c>
      <c r="F51" t="s">
        <v>13</v>
      </c>
      <c r="G51" t="s">
        <v>14</v>
      </c>
      <c r="H51" t="s">
        <v>14</v>
      </c>
      <c r="I51">
        <v>120</v>
      </c>
      <c r="J51">
        <v>1</v>
      </c>
      <c r="K51" t="s">
        <v>21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45635</v>
      </c>
      <c r="C52">
        <v>0</v>
      </c>
      <c r="D52" t="s">
        <v>95</v>
      </c>
      <c r="E52" t="s">
        <v>96</v>
      </c>
      <c r="F52">
        <v>0</v>
      </c>
      <c r="G52">
        <v>0</v>
      </c>
      <c r="H52" t="s">
        <v>94</v>
      </c>
      <c r="I52">
        <v>0</v>
      </c>
      <c r="J52">
        <v>12</v>
      </c>
      <c r="K52" t="s">
        <v>21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45635</v>
      </c>
      <c r="C53">
        <v>0</v>
      </c>
      <c r="D53" t="s">
        <v>95</v>
      </c>
      <c r="E53" t="s">
        <v>96</v>
      </c>
      <c r="F53">
        <v>0</v>
      </c>
      <c r="G53">
        <v>0</v>
      </c>
      <c r="H53" t="s">
        <v>94</v>
      </c>
      <c r="I53">
        <v>0</v>
      </c>
      <c r="J53">
        <v>10</v>
      </c>
      <c r="K53" t="s">
        <v>21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45635</v>
      </c>
      <c r="C54">
        <v>0</v>
      </c>
      <c r="D54" t="s">
        <v>95</v>
      </c>
      <c r="E54" t="s">
        <v>96</v>
      </c>
      <c r="F54">
        <v>0</v>
      </c>
      <c r="G54">
        <v>0</v>
      </c>
      <c r="H54" t="s">
        <v>94</v>
      </c>
      <c r="I54">
        <v>0</v>
      </c>
      <c r="J54">
        <v>6</v>
      </c>
      <c r="K54" t="s">
        <v>21</v>
      </c>
      <c r="L54">
        <v>0</v>
      </c>
      <c r="M54" t="s">
        <v>67</v>
      </c>
      <c r="N54">
        <v>0</v>
      </c>
    </row>
    <row r="55" spans="1:14" x14ac:dyDescent="0.25">
      <c r="A55">
        <v>0</v>
      </c>
      <c r="B55" s="77">
        <v>45635</v>
      </c>
      <c r="C55">
        <v>0</v>
      </c>
      <c r="D55" t="s">
        <v>95</v>
      </c>
      <c r="E55" t="s">
        <v>116</v>
      </c>
      <c r="F55">
        <v>0</v>
      </c>
      <c r="G55">
        <v>0</v>
      </c>
      <c r="H55" t="s">
        <v>94</v>
      </c>
      <c r="I55">
        <v>0</v>
      </c>
      <c r="J55">
        <v>4</v>
      </c>
      <c r="K55" t="s">
        <v>21</v>
      </c>
      <c r="L55">
        <v>0</v>
      </c>
      <c r="M55" t="s">
        <v>67</v>
      </c>
      <c r="N55">
        <v>0</v>
      </c>
    </row>
    <row r="56" spans="1:14" x14ac:dyDescent="0.25">
      <c r="A56">
        <v>0</v>
      </c>
      <c r="B56" s="77">
        <v>45635</v>
      </c>
      <c r="C56">
        <v>0</v>
      </c>
      <c r="D56" t="s">
        <v>95</v>
      </c>
      <c r="E56" t="s">
        <v>116</v>
      </c>
      <c r="F56">
        <v>0</v>
      </c>
      <c r="G56">
        <v>0</v>
      </c>
      <c r="H56" t="s">
        <v>94</v>
      </c>
      <c r="I56">
        <v>0</v>
      </c>
      <c r="J56">
        <v>6</v>
      </c>
      <c r="K56" t="s">
        <v>21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45635</v>
      </c>
      <c r="C57">
        <v>0</v>
      </c>
      <c r="D57" t="s">
        <v>95</v>
      </c>
      <c r="E57" t="s">
        <v>116</v>
      </c>
      <c r="F57">
        <v>0</v>
      </c>
      <c r="G57">
        <v>0</v>
      </c>
      <c r="H57" t="s">
        <v>94</v>
      </c>
      <c r="I57">
        <v>0</v>
      </c>
      <c r="J57">
        <v>4</v>
      </c>
      <c r="K57" t="s">
        <v>21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45635</v>
      </c>
      <c r="C58">
        <v>0</v>
      </c>
      <c r="D58" t="s">
        <v>95</v>
      </c>
      <c r="E58" t="s">
        <v>116</v>
      </c>
      <c r="F58">
        <v>0</v>
      </c>
      <c r="G58">
        <v>0</v>
      </c>
      <c r="H58" t="s">
        <v>94</v>
      </c>
      <c r="I58">
        <v>0</v>
      </c>
      <c r="J58">
        <v>3</v>
      </c>
      <c r="K58" t="s">
        <v>21</v>
      </c>
      <c r="L58">
        <v>0</v>
      </c>
      <c r="M58" t="s">
        <v>67</v>
      </c>
      <c r="N58">
        <v>0</v>
      </c>
    </row>
    <row r="59" spans="1:14" x14ac:dyDescent="0.25">
      <c r="A59">
        <v>0</v>
      </c>
      <c r="B59" s="77">
        <v>45635</v>
      </c>
      <c r="C59">
        <v>0</v>
      </c>
      <c r="D59" t="s">
        <v>95</v>
      </c>
      <c r="E59" t="s">
        <v>107</v>
      </c>
      <c r="F59">
        <v>0</v>
      </c>
      <c r="G59">
        <v>0</v>
      </c>
      <c r="H59" t="s">
        <v>94</v>
      </c>
      <c r="I59">
        <v>0</v>
      </c>
      <c r="J59">
        <v>4</v>
      </c>
      <c r="K59" t="s">
        <v>21</v>
      </c>
      <c r="L59">
        <v>0</v>
      </c>
      <c r="M59" t="s">
        <v>67</v>
      </c>
      <c r="N59">
        <v>0</v>
      </c>
    </row>
    <row r="60" spans="1:14" x14ac:dyDescent="0.25">
      <c r="A60">
        <v>0</v>
      </c>
      <c r="B60" s="77">
        <v>45635</v>
      </c>
      <c r="C60">
        <v>0</v>
      </c>
      <c r="D60" t="s">
        <v>95</v>
      </c>
      <c r="E60" t="s">
        <v>107</v>
      </c>
      <c r="F60">
        <v>0</v>
      </c>
      <c r="G60">
        <v>0</v>
      </c>
      <c r="H60" t="s">
        <v>94</v>
      </c>
      <c r="I60">
        <v>0</v>
      </c>
      <c r="J60">
        <v>3</v>
      </c>
      <c r="K60" t="s">
        <v>21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45635</v>
      </c>
      <c r="C61">
        <v>0</v>
      </c>
      <c r="D61" t="s">
        <v>95</v>
      </c>
      <c r="E61" t="s">
        <v>107</v>
      </c>
      <c r="F61">
        <v>0</v>
      </c>
      <c r="G61">
        <v>0</v>
      </c>
      <c r="H61" t="s">
        <v>94</v>
      </c>
      <c r="I61">
        <v>0</v>
      </c>
      <c r="J61">
        <v>2</v>
      </c>
      <c r="K61" t="s">
        <v>21</v>
      </c>
      <c r="L61">
        <v>0</v>
      </c>
      <c r="M61" t="s">
        <v>67</v>
      </c>
      <c r="N61">
        <v>0</v>
      </c>
    </row>
    <row r="62" spans="1:14" x14ac:dyDescent="0.25">
      <c r="A62">
        <v>0</v>
      </c>
      <c r="B62" s="77">
        <v>45638</v>
      </c>
      <c r="C62">
        <v>0</v>
      </c>
      <c r="D62" t="s">
        <v>95</v>
      </c>
      <c r="E62" t="s">
        <v>116</v>
      </c>
      <c r="F62">
        <v>0</v>
      </c>
      <c r="G62">
        <v>0</v>
      </c>
      <c r="H62" t="s">
        <v>94</v>
      </c>
      <c r="I62">
        <v>109</v>
      </c>
      <c r="J62">
        <v>1</v>
      </c>
      <c r="K62" t="s">
        <v>21</v>
      </c>
      <c r="L62">
        <v>0</v>
      </c>
      <c r="M62" t="s">
        <v>67</v>
      </c>
      <c r="N62">
        <v>0</v>
      </c>
    </row>
    <row r="63" spans="1:14" x14ac:dyDescent="0.25">
      <c r="A63">
        <v>0</v>
      </c>
      <c r="B63" s="77">
        <v>45638</v>
      </c>
      <c r="C63">
        <v>0</v>
      </c>
      <c r="D63" t="s">
        <v>95</v>
      </c>
      <c r="E63" t="s">
        <v>116</v>
      </c>
      <c r="F63">
        <v>0</v>
      </c>
      <c r="G63">
        <v>0</v>
      </c>
      <c r="H63" t="s">
        <v>94</v>
      </c>
      <c r="I63">
        <v>110</v>
      </c>
      <c r="J63">
        <v>1</v>
      </c>
      <c r="K63" t="s">
        <v>21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45638</v>
      </c>
      <c r="C64">
        <v>0</v>
      </c>
      <c r="D64" t="s">
        <v>95</v>
      </c>
      <c r="E64" t="s">
        <v>116</v>
      </c>
      <c r="F64">
        <v>0</v>
      </c>
      <c r="G64">
        <v>0</v>
      </c>
      <c r="H64" t="s">
        <v>94</v>
      </c>
      <c r="I64">
        <v>104</v>
      </c>
      <c r="J64">
        <v>1</v>
      </c>
      <c r="K64" t="s">
        <v>21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45638</v>
      </c>
      <c r="C65">
        <v>0</v>
      </c>
      <c r="D65" t="s">
        <v>95</v>
      </c>
      <c r="E65" t="s">
        <v>116</v>
      </c>
      <c r="F65">
        <v>0</v>
      </c>
      <c r="G65">
        <v>0</v>
      </c>
      <c r="H65" t="s">
        <v>94</v>
      </c>
      <c r="I65">
        <v>101</v>
      </c>
      <c r="J65">
        <v>1</v>
      </c>
      <c r="K65" t="s">
        <v>21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45638</v>
      </c>
      <c r="C66">
        <v>0</v>
      </c>
      <c r="D66" t="s">
        <v>95</v>
      </c>
      <c r="E66" t="s">
        <v>96</v>
      </c>
      <c r="F66">
        <v>0</v>
      </c>
      <c r="G66">
        <v>0</v>
      </c>
      <c r="H66" t="s">
        <v>94</v>
      </c>
      <c r="I66">
        <v>115</v>
      </c>
      <c r="J66">
        <v>1</v>
      </c>
      <c r="K66" t="s">
        <v>21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45638</v>
      </c>
      <c r="C67">
        <v>0</v>
      </c>
      <c r="D67" t="s">
        <v>95</v>
      </c>
      <c r="E67" t="s">
        <v>96</v>
      </c>
      <c r="F67">
        <v>0</v>
      </c>
      <c r="G67">
        <v>0</v>
      </c>
      <c r="H67" t="s">
        <v>94</v>
      </c>
      <c r="I67">
        <v>120</v>
      </c>
      <c r="J67">
        <v>1</v>
      </c>
      <c r="K67" t="s">
        <v>21</v>
      </c>
      <c r="L67">
        <v>0</v>
      </c>
      <c r="M67" t="s">
        <v>67</v>
      </c>
      <c r="N67">
        <v>0</v>
      </c>
    </row>
    <row r="68" spans="1:14" x14ac:dyDescent="0.25">
      <c r="A68">
        <v>0</v>
      </c>
      <c r="B68" s="77">
        <v>45638</v>
      </c>
      <c r="C68">
        <v>0</v>
      </c>
      <c r="D68" t="s">
        <v>95</v>
      </c>
      <c r="E68" t="s">
        <v>96</v>
      </c>
      <c r="F68">
        <v>0</v>
      </c>
      <c r="G68">
        <v>0</v>
      </c>
      <c r="H68" t="s">
        <v>94</v>
      </c>
      <c r="I68">
        <v>105</v>
      </c>
      <c r="J68">
        <v>1</v>
      </c>
      <c r="K68" t="s">
        <v>21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45638</v>
      </c>
      <c r="C69">
        <v>0</v>
      </c>
      <c r="D69" t="s">
        <v>95</v>
      </c>
      <c r="E69" t="s">
        <v>96</v>
      </c>
      <c r="F69">
        <v>0</v>
      </c>
      <c r="G69">
        <v>0</v>
      </c>
      <c r="H69" t="s">
        <v>94</v>
      </c>
      <c r="I69">
        <v>101</v>
      </c>
      <c r="J69">
        <v>1</v>
      </c>
      <c r="K69" t="s">
        <v>21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45638</v>
      </c>
      <c r="C70">
        <v>0</v>
      </c>
      <c r="D70" t="s">
        <v>95</v>
      </c>
      <c r="E70" t="s">
        <v>96</v>
      </c>
      <c r="F70">
        <v>0</v>
      </c>
      <c r="G70">
        <v>0</v>
      </c>
      <c r="H70" t="s">
        <v>94</v>
      </c>
      <c r="I70">
        <v>112</v>
      </c>
      <c r="J70">
        <v>1</v>
      </c>
      <c r="K70" t="s">
        <v>21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45638</v>
      </c>
      <c r="C71">
        <v>0</v>
      </c>
      <c r="D71" t="s">
        <v>95</v>
      </c>
      <c r="E71" t="s">
        <v>96</v>
      </c>
      <c r="F71">
        <v>0</v>
      </c>
      <c r="G71">
        <v>0</v>
      </c>
      <c r="H71" t="s">
        <v>94</v>
      </c>
      <c r="I71">
        <v>115</v>
      </c>
      <c r="J71">
        <v>1</v>
      </c>
      <c r="K71" t="s">
        <v>21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45638</v>
      </c>
      <c r="C72">
        <v>0</v>
      </c>
      <c r="D72" t="s">
        <v>95</v>
      </c>
      <c r="E72" t="s">
        <v>96</v>
      </c>
      <c r="F72">
        <v>0</v>
      </c>
      <c r="G72">
        <v>0</v>
      </c>
      <c r="H72" t="s">
        <v>94</v>
      </c>
      <c r="I72">
        <v>105</v>
      </c>
      <c r="J72">
        <v>2</v>
      </c>
      <c r="K72" t="s">
        <v>21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45638</v>
      </c>
      <c r="C73">
        <v>0</v>
      </c>
      <c r="D73" t="s">
        <v>95</v>
      </c>
      <c r="E73" t="s">
        <v>96</v>
      </c>
      <c r="F73">
        <v>0</v>
      </c>
      <c r="G73">
        <v>0</v>
      </c>
      <c r="H73" t="s">
        <v>94</v>
      </c>
      <c r="I73">
        <v>109</v>
      </c>
      <c r="J73">
        <v>1</v>
      </c>
      <c r="K73" t="s">
        <v>21</v>
      </c>
      <c r="L73">
        <v>0</v>
      </c>
      <c r="M73" t="s">
        <v>67</v>
      </c>
      <c r="N73">
        <v>0</v>
      </c>
    </row>
    <row r="74" spans="1:14" x14ac:dyDescent="0.25">
      <c r="A74">
        <v>0</v>
      </c>
      <c r="B74" s="77">
        <v>45638</v>
      </c>
      <c r="C74">
        <v>0</v>
      </c>
      <c r="D74" t="s">
        <v>95</v>
      </c>
      <c r="E74" t="s">
        <v>96</v>
      </c>
      <c r="F74">
        <v>0</v>
      </c>
      <c r="G74">
        <v>0</v>
      </c>
      <c r="H74" t="s">
        <v>94</v>
      </c>
      <c r="I74">
        <v>111</v>
      </c>
      <c r="J74">
        <v>3</v>
      </c>
      <c r="K74" t="s">
        <v>21</v>
      </c>
      <c r="L74">
        <v>0</v>
      </c>
      <c r="M74" t="s">
        <v>67</v>
      </c>
      <c r="N74">
        <v>0</v>
      </c>
    </row>
    <row r="75" spans="1:14" x14ac:dyDescent="0.25">
      <c r="A75">
        <v>0</v>
      </c>
      <c r="B75" s="77">
        <v>45638</v>
      </c>
      <c r="C75">
        <v>0</v>
      </c>
      <c r="D75" t="s">
        <v>95</v>
      </c>
      <c r="E75" t="s">
        <v>107</v>
      </c>
      <c r="F75">
        <v>0</v>
      </c>
      <c r="G75">
        <v>0</v>
      </c>
      <c r="H75" t="s">
        <v>94</v>
      </c>
      <c r="I75">
        <v>105</v>
      </c>
      <c r="J75">
        <v>1</v>
      </c>
      <c r="K75" t="s">
        <v>21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45638</v>
      </c>
      <c r="C76">
        <v>0</v>
      </c>
      <c r="D76" t="s">
        <v>95</v>
      </c>
      <c r="E76" t="s">
        <v>107</v>
      </c>
      <c r="F76">
        <v>0</v>
      </c>
      <c r="G76">
        <v>0</v>
      </c>
      <c r="H76" t="s">
        <v>94</v>
      </c>
      <c r="I76">
        <v>95</v>
      </c>
      <c r="J76">
        <v>1</v>
      </c>
      <c r="K76" t="s">
        <v>21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45638</v>
      </c>
      <c r="C77">
        <v>0</v>
      </c>
      <c r="D77" t="s">
        <v>95</v>
      </c>
      <c r="E77" t="s">
        <v>107</v>
      </c>
      <c r="F77">
        <v>0</v>
      </c>
      <c r="G77">
        <v>0</v>
      </c>
      <c r="H77" t="s">
        <v>94</v>
      </c>
      <c r="I77">
        <v>100</v>
      </c>
      <c r="J77">
        <v>1</v>
      </c>
      <c r="K77" t="s">
        <v>21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45638</v>
      </c>
      <c r="C78">
        <v>0</v>
      </c>
      <c r="D78" t="s">
        <v>95</v>
      </c>
      <c r="E78" t="s">
        <v>107</v>
      </c>
      <c r="F78">
        <v>0</v>
      </c>
      <c r="G78">
        <v>0</v>
      </c>
      <c r="H78" t="s">
        <v>94</v>
      </c>
      <c r="I78">
        <v>106</v>
      </c>
      <c r="J78">
        <v>1</v>
      </c>
      <c r="K78" t="s">
        <v>21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45638</v>
      </c>
      <c r="C79">
        <v>0</v>
      </c>
      <c r="D79" t="s">
        <v>95</v>
      </c>
      <c r="E79" t="s">
        <v>107</v>
      </c>
      <c r="F79">
        <v>0</v>
      </c>
      <c r="G79">
        <v>0</v>
      </c>
      <c r="H79" t="s">
        <v>94</v>
      </c>
      <c r="I79">
        <v>109</v>
      </c>
      <c r="J79">
        <v>1</v>
      </c>
      <c r="K79" t="s">
        <v>21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45638</v>
      </c>
      <c r="C80">
        <v>0</v>
      </c>
      <c r="D80" t="s">
        <v>95</v>
      </c>
      <c r="E80" t="s">
        <v>107</v>
      </c>
      <c r="F80">
        <v>0</v>
      </c>
      <c r="G80">
        <v>0</v>
      </c>
      <c r="H80" t="s">
        <v>94</v>
      </c>
      <c r="I80">
        <v>121</v>
      </c>
      <c r="J80">
        <v>1</v>
      </c>
      <c r="K80" t="s">
        <v>21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45638</v>
      </c>
      <c r="C81">
        <v>0</v>
      </c>
      <c r="D81" t="s">
        <v>95</v>
      </c>
      <c r="E81" t="s">
        <v>107</v>
      </c>
      <c r="F81">
        <v>0</v>
      </c>
      <c r="G81">
        <v>0</v>
      </c>
      <c r="H81" t="s">
        <v>94</v>
      </c>
      <c r="I81">
        <v>122</v>
      </c>
      <c r="J81">
        <v>1</v>
      </c>
      <c r="K81" t="s">
        <v>21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45638</v>
      </c>
      <c r="C82">
        <v>0</v>
      </c>
      <c r="D82" t="s">
        <v>95</v>
      </c>
      <c r="E82" t="s">
        <v>107</v>
      </c>
      <c r="F82">
        <v>0</v>
      </c>
      <c r="G82">
        <v>0</v>
      </c>
      <c r="H82" t="s">
        <v>94</v>
      </c>
      <c r="I82">
        <v>110</v>
      </c>
      <c r="J82">
        <v>1</v>
      </c>
      <c r="K82" t="s">
        <v>21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45638</v>
      </c>
      <c r="C83">
        <v>0</v>
      </c>
      <c r="D83" t="s">
        <v>95</v>
      </c>
      <c r="E83" t="s">
        <v>107</v>
      </c>
      <c r="F83">
        <v>0</v>
      </c>
      <c r="G83">
        <v>0</v>
      </c>
      <c r="H83" t="s">
        <v>94</v>
      </c>
      <c r="I83">
        <v>125</v>
      </c>
      <c r="J83">
        <v>1</v>
      </c>
      <c r="K83" t="s">
        <v>21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45638</v>
      </c>
      <c r="C84">
        <v>0</v>
      </c>
      <c r="D84" t="s">
        <v>95</v>
      </c>
      <c r="E84" t="s">
        <v>107</v>
      </c>
      <c r="F84">
        <v>0</v>
      </c>
      <c r="G84">
        <v>0</v>
      </c>
      <c r="H84" t="s">
        <v>94</v>
      </c>
      <c r="I84">
        <v>104</v>
      </c>
      <c r="J84">
        <v>1</v>
      </c>
      <c r="K84" t="s">
        <v>21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45638</v>
      </c>
      <c r="C85">
        <v>0</v>
      </c>
      <c r="D85" t="s">
        <v>95</v>
      </c>
      <c r="E85" t="s">
        <v>107</v>
      </c>
      <c r="F85">
        <v>0</v>
      </c>
      <c r="G85">
        <v>0</v>
      </c>
      <c r="H85" t="s">
        <v>94</v>
      </c>
      <c r="I85">
        <v>108</v>
      </c>
      <c r="J85">
        <v>1</v>
      </c>
      <c r="K85" t="s">
        <v>21</v>
      </c>
      <c r="L85">
        <v>0</v>
      </c>
      <c r="M85" t="s">
        <v>67</v>
      </c>
      <c r="N85">
        <v>0</v>
      </c>
    </row>
    <row r="86" spans="1:14" x14ac:dyDescent="0.25">
      <c r="A86">
        <v>0</v>
      </c>
      <c r="B86" s="77">
        <v>45638</v>
      </c>
      <c r="C86">
        <v>0</v>
      </c>
      <c r="D86" t="s">
        <v>95</v>
      </c>
      <c r="E86" t="s">
        <v>107</v>
      </c>
      <c r="F86">
        <v>0</v>
      </c>
      <c r="G86">
        <v>0</v>
      </c>
      <c r="H86" t="s">
        <v>94</v>
      </c>
      <c r="I86">
        <v>111</v>
      </c>
      <c r="J86">
        <v>1</v>
      </c>
      <c r="K86" t="s">
        <v>21</v>
      </c>
      <c r="L86">
        <v>0</v>
      </c>
      <c r="M86" t="s">
        <v>67</v>
      </c>
      <c r="N86">
        <v>0</v>
      </c>
    </row>
    <row r="87" spans="1:14" x14ac:dyDescent="0.25">
      <c r="A87">
        <v>0</v>
      </c>
      <c r="B87" s="77">
        <v>45638</v>
      </c>
      <c r="C87">
        <v>0</v>
      </c>
      <c r="D87" t="s">
        <v>95</v>
      </c>
      <c r="E87" t="s">
        <v>107</v>
      </c>
      <c r="F87">
        <v>0</v>
      </c>
      <c r="G87">
        <v>0</v>
      </c>
      <c r="H87" t="s">
        <v>94</v>
      </c>
      <c r="I87">
        <v>115</v>
      </c>
      <c r="J87">
        <v>2</v>
      </c>
      <c r="K87" t="s">
        <v>21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45638</v>
      </c>
      <c r="C88">
        <v>0</v>
      </c>
      <c r="D88" t="s">
        <v>95</v>
      </c>
      <c r="E88" t="s">
        <v>107</v>
      </c>
      <c r="F88">
        <v>0</v>
      </c>
      <c r="G88">
        <v>0</v>
      </c>
      <c r="H88" t="s">
        <v>94</v>
      </c>
      <c r="I88">
        <v>119</v>
      </c>
      <c r="J88">
        <v>1</v>
      </c>
      <c r="K88" t="s">
        <v>21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45643</v>
      </c>
      <c r="C89">
        <v>723437</v>
      </c>
      <c r="D89" t="s">
        <v>12</v>
      </c>
      <c r="E89" t="s">
        <v>130</v>
      </c>
      <c r="F89" t="s">
        <v>17</v>
      </c>
      <c r="G89" t="s">
        <v>129</v>
      </c>
      <c r="H89" t="s">
        <v>22</v>
      </c>
      <c r="I89">
        <v>104</v>
      </c>
      <c r="J89">
        <v>1</v>
      </c>
      <c r="K89" t="s">
        <v>21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45644</v>
      </c>
      <c r="C90">
        <v>723502</v>
      </c>
      <c r="D90" t="s">
        <v>12</v>
      </c>
      <c r="E90" t="s">
        <v>133</v>
      </c>
      <c r="F90" t="s">
        <v>13</v>
      </c>
      <c r="G90" t="s">
        <v>14</v>
      </c>
      <c r="H90" t="s">
        <v>14</v>
      </c>
      <c r="I90">
        <v>94</v>
      </c>
      <c r="J90">
        <v>1</v>
      </c>
      <c r="K90" t="s">
        <v>21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45644</v>
      </c>
      <c r="C91">
        <v>723506</v>
      </c>
      <c r="D91" t="s">
        <v>12</v>
      </c>
      <c r="E91" t="s">
        <v>133</v>
      </c>
      <c r="F91" t="s">
        <v>13</v>
      </c>
      <c r="G91" t="s">
        <v>14</v>
      </c>
      <c r="H91" t="s">
        <v>14</v>
      </c>
      <c r="I91">
        <v>0</v>
      </c>
      <c r="J91">
        <v>1</v>
      </c>
      <c r="K91" t="s">
        <v>21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45645</v>
      </c>
      <c r="C92">
        <v>723579</v>
      </c>
      <c r="D92" t="s">
        <v>12</v>
      </c>
      <c r="E92" t="s">
        <v>135</v>
      </c>
      <c r="F92" t="s">
        <v>13</v>
      </c>
      <c r="G92" t="s">
        <v>134</v>
      </c>
      <c r="H92" t="s">
        <v>22</v>
      </c>
      <c r="I92">
        <v>110</v>
      </c>
      <c r="J92">
        <v>1</v>
      </c>
      <c r="K92" t="s">
        <v>21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45645</v>
      </c>
      <c r="C93">
        <v>723594</v>
      </c>
      <c r="D93" t="s">
        <v>12</v>
      </c>
      <c r="E93" t="s">
        <v>136</v>
      </c>
      <c r="F93" t="s">
        <v>13</v>
      </c>
      <c r="G93" t="s">
        <v>113</v>
      </c>
      <c r="H93" t="s">
        <v>36</v>
      </c>
      <c r="I93">
        <v>0</v>
      </c>
      <c r="J93">
        <v>1</v>
      </c>
      <c r="K93" t="s">
        <v>21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45645</v>
      </c>
      <c r="C94">
        <v>723600</v>
      </c>
      <c r="D94" t="s">
        <v>12</v>
      </c>
      <c r="E94" t="s">
        <v>136</v>
      </c>
      <c r="F94" t="s">
        <v>13</v>
      </c>
      <c r="G94" t="s">
        <v>113</v>
      </c>
      <c r="H94" t="s">
        <v>36</v>
      </c>
      <c r="I94">
        <v>0</v>
      </c>
      <c r="J94">
        <v>2</v>
      </c>
      <c r="K94" t="s">
        <v>21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45652</v>
      </c>
      <c r="C95">
        <v>723729</v>
      </c>
      <c r="D95" t="s">
        <v>12</v>
      </c>
      <c r="E95" t="s">
        <v>137</v>
      </c>
      <c r="F95" t="s">
        <v>13</v>
      </c>
      <c r="G95" t="s">
        <v>75</v>
      </c>
      <c r="H95" t="s">
        <v>36</v>
      </c>
      <c r="I95">
        <v>101</v>
      </c>
      <c r="J95">
        <v>1</v>
      </c>
      <c r="K95" t="s">
        <v>21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45652</v>
      </c>
      <c r="C96">
        <v>723738</v>
      </c>
      <c r="D96" t="s">
        <v>12</v>
      </c>
      <c r="E96" t="s">
        <v>139</v>
      </c>
      <c r="F96" t="s">
        <v>13</v>
      </c>
      <c r="G96" t="s">
        <v>138</v>
      </c>
      <c r="H96" t="s">
        <v>36</v>
      </c>
      <c r="I96">
        <v>95</v>
      </c>
      <c r="J96">
        <v>1</v>
      </c>
      <c r="K96" t="s">
        <v>21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45652</v>
      </c>
      <c r="C97">
        <v>723738</v>
      </c>
      <c r="D97" t="s">
        <v>12</v>
      </c>
      <c r="E97" t="s">
        <v>139</v>
      </c>
      <c r="F97" t="s">
        <v>13</v>
      </c>
      <c r="G97" t="s">
        <v>138</v>
      </c>
      <c r="H97" t="s">
        <v>36</v>
      </c>
      <c r="I97">
        <v>107</v>
      </c>
      <c r="J97">
        <v>1</v>
      </c>
      <c r="K97" t="s">
        <v>21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45652</v>
      </c>
      <c r="C98">
        <v>723738</v>
      </c>
      <c r="D98" t="s">
        <v>12</v>
      </c>
      <c r="E98" t="s">
        <v>139</v>
      </c>
      <c r="F98" t="s">
        <v>13</v>
      </c>
      <c r="G98" t="s">
        <v>138</v>
      </c>
      <c r="H98" t="s">
        <v>36</v>
      </c>
      <c r="I98">
        <v>104</v>
      </c>
      <c r="J98">
        <v>1</v>
      </c>
      <c r="K98" t="s">
        <v>21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45652</v>
      </c>
      <c r="C99">
        <v>723738</v>
      </c>
      <c r="D99" t="s">
        <v>12</v>
      </c>
      <c r="E99" t="s">
        <v>139</v>
      </c>
      <c r="F99" t="s">
        <v>13</v>
      </c>
      <c r="G99" t="s">
        <v>138</v>
      </c>
      <c r="H99" t="s">
        <v>36</v>
      </c>
      <c r="I99">
        <v>106</v>
      </c>
      <c r="J99">
        <v>1</v>
      </c>
      <c r="K99" t="s">
        <v>21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45652</v>
      </c>
      <c r="C100">
        <v>723738</v>
      </c>
      <c r="D100" t="s">
        <v>12</v>
      </c>
      <c r="E100" t="s">
        <v>139</v>
      </c>
      <c r="F100" t="s">
        <v>13</v>
      </c>
      <c r="G100" t="s">
        <v>138</v>
      </c>
      <c r="H100" t="s">
        <v>36</v>
      </c>
      <c r="I100">
        <v>99</v>
      </c>
      <c r="J100">
        <v>1</v>
      </c>
      <c r="K100" t="s">
        <v>21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45652</v>
      </c>
      <c r="C101">
        <v>723739</v>
      </c>
      <c r="D101" t="s">
        <v>12</v>
      </c>
      <c r="E101" t="s">
        <v>139</v>
      </c>
      <c r="F101" t="s">
        <v>13</v>
      </c>
      <c r="G101" t="s">
        <v>138</v>
      </c>
      <c r="H101" t="s">
        <v>36</v>
      </c>
      <c r="I101">
        <v>97</v>
      </c>
      <c r="J101">
        <v>1</v>
      </c>
      <c r="K101" t="s">
        <v>21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45652</v>
      </c>
      <c r="C102">
        <v>723739</v>
      </c>
      <c r="D102" t="s">
        <v>12</v>
      </c>
      <c r="E102" t="s">
        <v>139</v>
      </c>
      <c r="F102" t="s">
        <v>13</v>
      </c>
      <c r="G102" t="s">
        <v>138</v>
      </c>
      <c r="H102" t="s">
        <v>36</v>
      </c>
      <c r="I102">
        <v>102</v>
      </c>
      <c r="J102">
        <v>1</v>
      </c>
      <c r="K102" t="s">
        <v>21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45652</v>
      </c>
      <c r="C103">
        <v>723740</v>
      </c>
      <c r="D103" t="s">
        <v>12</v>
      </c>
      <c r="E103" t="s">
        <v>139</v>
      </c>
      <c r="F103" t="s">
        <v>13</v>
      </c>
      <c r="G103" t="s">
        <v>138</v>
      </c>
      <c r="H103" t="s">
        <v>36</v>
      </c>
      <c r="I103">
        <v>103</v>
      </c>
      <c r="J103">
        <v>1</v>
      </c>
      <c r="K103" t="s">
        <v>21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45652</v>
      </c>
      <c r="C104">
        <v>723759</v>
      </c>
      <c r="D104" t="s">
        <v>12</v>
      </c>
      <c r="E104" t="s">
        <v>140</v>
      </c>
      <c r="F104" t="s">
        <v>13</v>
      </c>
      <c r="G104" t="s">
        <v>113</v>
      </c>
      <c r="H104" t="s">
        <v>36</v>
      </c>
      <c r="I104">
        <v>104</v>
      </c>
      <c r="J104">
        <v>1</v>
      </c>
      <c r="K104" t="s">
        <v>21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45652</v>
      </c>
      <c r="C105">
        <v>723762</v>
      </c>
      <c r="D105" t="s">
        <v>12</v>
      </c>
      <c r="E105" t="s">
        <v>140</v>
      </c>
      <c r="F105" t="s">
        <v>13</v>
      </c>
      <c r="G105" t="s">
        <v>113</v>
      </c>
      <c r="H105" t="s">
        <v>36</v>
      </c>
      <c r="I105">
        <v>116</v>
      </c>
      <c r="J105">
        <v>1</v>
      </c>
      <c r="K105" t="s">
        <v>21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45652</v>
      </c>
      <c r="C106">
        <v>723762</v>
      </c>
      <c r="D106" t="s">
        <v>12</v>
      </c>
      <c r="E106" t="s">
        <v>140</v>
      </c>
      <c r="F106" t="s">
        <v>13</v>
      </c>
      <c r="G106" t="s">
        <v>113</v>
      </c>
      <c r="H106" t="s">
        <v>36</v>
      </c>
      <c r="I106">
        <v>111</v>
      </c>
      <c r="J106">
        <v>1</v>
      </c>
      <c r="K106" t="s">
        <v>21</v>
      </c>
      <c r="L106">
        <v>0</v>
      </c>
      <c r="M106" t="s">
        <v>67</v>
      </c>
      <c r="N106">
        <v>0</v>
      </c>
    </row>
    <row r="107" spans="1:14" x14ac:dyDescent="0.25">
      <c r="A107">
        <v>0</v>
      </c>
      <c r="B107" s="77">
        <v>45653</v>
      </c>
      <c r="C107">
        <v>723786</v>
      </c>
      <c r="D107" t="s">
        <v>12</v>
      </c>
      <c r="E107" t="s">
        <v>141</v>
      </c>
      <c r="F107" t="s">
        <v>13</v>
      </c>
      <c r="G107" t="s">
        <v>14</v>
      </c>
      <c r="H107" t="s">
        <v>14</v>
      </c>
      <c r="I107">
        <v>105</v>
      </c>
      <c r="J107">
        <v>1</v>
      </c>
      <c r="K107" t="s">
        <v>21</v>
      </c>
      <c r="L107">
        <v>0</v>
      </c>
      <c r="M107" t="s">
        <v>67</v>
      </c>
      <c r="N107">
        <v>0</v>
      </c>
    </row>
    <row r="108" spans="1:14" x14ac:dyDescent="0.25">
      <c r="A108">
        <v>0</v>
      </c>
      <c r="B108" s="77">
        <v>45653</v>
      </c>
      <c r="C108">
        <v>723787</v>
      </c>
      <c r="D108" t="s">
        <v>12</v>
      </c>
      <c r="E108" t="s">
        <v>141</v>
      </c>
      <c r="F108" t="s">
        <v>13</v>
      </c>
      <c r="G108" t="s">
        <v>14</v>
      </c>
      <c r="H108" t="s">
        <v>14</v>
      </c>
      <c r="I108">
        <v>105</v>
      </c>
      <c r="J108">
        <v>1</v>
      </c>
      <c r="K108" t="s">
        <v>21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45653</v>
      </c>
      <c r="C109">
        <v>723816</v>
      </c>
      <c r="D109" t="s">
        <v>12</v>
      </c>
      <c r="E109" t="s">
        <v>143</v>
      </c>
      <c r="F109" t="s">
        <v>13</v>
      </c>
      <c r="G109" t="s">
        <v>14</v>
      </c>
      <c r="H109" t="s">
        <v>14</v>
      </c>
      <c r="I109">
        <v>98</v>
      </c>
      <c r="J109">
        <v>1</v>
      </c>
      <c r="K109" t="s">
        <v>21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45642</v>
      </c>
      <c r="C110">
        <v>0</v>
      </c>
      <c r="D110" t="s">
        <v>95</v>
      </c>
      <c r="E110" t="s">
        <v>107</v>
      </c>
      <c r="F110">
        <v>0</v>
      </c>
      <c r="G110">
        <v>0</v>
      </c>
      <c r="H110" t="s">
        <v>94</v>
      </c>
      <c r="I110">
        <v>0</v>
      </c>
      <c r="J110">
        <v>4</v>
      </c>
      <c r="K110" t="s">
        <v>21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45642</v>
      </c>
      <c r="C111">
        <v>0</v>
      </c>
      <c r="D111" t="s">
        <v>95</v>
      </c>
      <c r="E111" t="s">
        <v>107</v>
      </c>
      <c r="F111">
        <v>0</v>
      </c>
      <c r="G111">
        <v>0</v>
      </c>
      <c r="H111" t="s">
        <v>94</v>
      </c>
      <c r="I111">
        <v>0</v>
      </c>
      <c r="J111">
        <v>2</v>
      </c>
      <c r="K111" t="s">
        <v>21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45642</v>
      </c>
      <c r="C112">
        <v>0</v>
      </c>
      <c r="D112" t="s">
        <v>95</v>
      </c>
      <c r="E112" t="s">
        <v>96</v>
      </c>
      <c r="F112">
        <v>0</v>
      </c>
      <c r="G112">
        <v>0</v>
      </c>
      <c r="H112" t="s">
        <v>94</v>
      </c>
      <c r="I112">
        <v>0</v>
      </c>
      <c r="J112">
        <v>1</v>
      </c>
      <c r="K112" t="s">
        <v>21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45642</v>
      </c>
      <c r="C113">
        <v>0</v>
      </c>
      <c r="D113" t="s">
        <v>95</v>
      </c>
      <c r="E113" t="s">
        <v>116</v>
      </c>
      <c r="F113">
        <v>0</v>
      </c>
      <c r="G113">
        <v>0</v>
      </c>
      <c r="H113" t="s">
        <v>94</v>
      </c>
      <c r="I113">
        <v>0</v>
      </c>
      <c r="J113">
        <v>3</v>
      </c>
      <c r="K113" t="s">
        <v>21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45645</v>
      </c>
      <c r="C114">
        <v>0</v>
      </c>
      <c r="D114" t="s">
        <v>95</v>
      </c>
      <c r="E114" t="s">
        <v>107</v>
      </c>
      <c r="F114">
        <v>0</v>
      </c>
      <c r="G114">
        <v>0</v>
      </c>
      <c r="H114" t="s">
        <v>94</v>
      </c>
      <c r="I114">
        <v>109</v>
      </c>
      <c r="J114">
        <v>1</v>
      </c>
      <c r="K114" t="s">
        <v>21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45645</v>
      </c>
      <c r="C115">
        <v>0</v>
      </c>
      <c r="D115" t="s">
        <v>95</v>
      </c>
      <c r="E115" t="s">
        <v>107</v>
      </c>
      <c r="F115">
        <v>0</v>
      </c>
      <c r="G115">
        <v>0</v>
      </c>
      <c r="H115" t="s">
        <v>94</v>
      </c>
      <c r="I115">
        <v>110</v>
      </c>
      <c r="J115">
        <v>2</v>
      </c>
      <c r="K115" t="s">
        <v>21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45645</v>
      </c>
      <c r="C116">
        <v>0</v>
      </c>
      <c r="D116" t="s">
        <v>95</v>
      </c>
      <c r="E116" t="s">
        <v>107</v>
      </c>
      <c r="F116">
        <v>0</v>
      </c>
      <c r="G116">
        <v>0</v>
      </c>
      <c r="H116" t="s">
        <v>94</v>
      </c>
      <c r="I116">
        <v>111</v>
      </c>
      <c r="J116">
        <v>3</v>
      </c>
      <c r="K116" t="s">
        <v>21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45645</v>
      </c>
      <c r="C117">
        <v>0</v>
      </c>
      <c r="D117" t="s">
        <v>95</v>
      </c>
      <c r="E117" t="s">
        <v>107</v>
      </c>
      <c r="F117">
        <v>0</v>
      </c>
      <c r="G117">
        <v>0</v>
      </c>
      <c r="H117" t="s">
        <v>94</v>
      </c>
      <c r="I117">
        <v>113</v>
      </c>
      <c r="J117">
        <v>1</v>
      </c>
      <c r="K117" t="s">
        <v>21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45645</v>
      </c>
      <c r="C118">
        <v>0</v>
      </c>
      <c r="D118" t="s">
        <v>95</v>
      </c>
      <c r="E118" t="s">
        <v>107</v>
      </c>
      <c r="F118">
        <v>0</v>
      </c>
      <c r="G118">
        <v>0</v>
      </c>
      <c r="H118" t="s">
        <v>94</v>
      </c>
      <c r="I118">
        <v>114</v>
      </c>
      <c r="J118">
        <v>2</v>
      </c>
      <c r="K118" t="s">
        <v>21</v>
      </c>
      <c r="L118">
        <v>0</v>
      </c>
      <c r="M118" t="s">
        <v>67</v>
      </c>
      <c r="N118">
        <v>0</v>
      </c>
    </row>
    <row r="119" spans="1:14" x14ac:dyDescent="0.25">
      <c r="A119">
        <v>0</v>
      </c>
      <c r="B119" s="77">
        <v>45645</v>
      </c>
      <c r="C119">
        <v>0</v>
      </c>
      <c r="D119" t="s">
        <v>95</v>
      </c>
      <c r="E119" t="s">
        <v>107</v>
      </c>
      <c r="F119">
        <v>0</v>
      </c>
      <c r="G119">
        <v>0</v>
      </c>
      <c r="H119" t="s">
        <v>94</v>
      </c>
      <c r="I119">
        <v>116</v>
      </c>
      <c r="J119">
        <v>1</v>
      </c>
      <c r="K119" t="s">
        <v>21</v>
      </c>
      <c r="L119">
        <v>0</v>
      </c>
      <c r="M119" t="s">
        <v>67</v>
      </c>
      <c r="N119">
        <v>0</v>
      </c>
    </row>
    <row r="120" spans="1:14" x14ac:dyDescent="0.25">
      <c r="A120">
        <v>0</v>
      </c>
      <c r="B120" s="77">
        <v>45645</v>
      </c>
      <c r="C120">
        <v>0</v>
      </c>
      <c r="D120" t="s">
        <v>95</v>
      </c>
      <c r="E120" t="s">
        <v>107</v>
      </c>
      <c r="F120">
        <v>0</v>
      </c>
      <c r="G120">
        <v>0</v>
      </c>
      <c r="H120" t="s">
        <v>94</v>
      </c>
      <c r="I120">
        <v>119</v>
      </c>
      <c r="J120">
        <v>1</v>
      </c>
      <c r="K120" t="s">
        <v>21</v>
      </c>
      <c r="L120">
        <v>0</v>
      </c>
      <c r="M120" t="s">
        <v>67</v>
      </c>
      <c r="N120">
        <v>0</v>
      </c>
    </row>
    <row r="121" spans="1:14" x14ac:dyDescent="0.25">
      <c r="A121">
        <v>0</v>
      </c>
      <c r="B121" s="77">
        <v>45645</v>
      </c>
      <c r="C121">
        <v>0</v>
      </c>
      <c r="D121" t="s">
        <v>95</v>
      </c>
      <c r="E121" t="s">
        <v>96</v>
      </c>
      <c r="F121">
        <v>0</v>
      </c>
      <c r="G121">
        <v>0</v>
      </c>
      <c r="H121" t="s">
        <v>94</v>
      </c>
      <c r="I121">
        <v>97</v>
      </c>
      <c r="J121">
        <v>1</v>
      </c>
      <c r="K121" t="s">
        <v>21</v>
      </c>
      <c r="L121">
        <v>0</v>
      </c>
      <c r="M121" t="s">
        <v>67</v>
      </c>
      <c r="N121">
        <v>0</v>
      </c>
    </row>
    <row r="122" spans="1:14" x14ac:dyDescent="0.25">
      <c r="A122">
        <v>0</v>
      </c>
      <c r="B122" s="77">
        <v>45645</v>
      </c>
      <c r="C122">
        <v>0</v>
      </c>
      <c r="D122" t="s">
        <v>95</v>
      </c>
      <c r="E122" t="s">
        <v>96</v>
      </c>
      <c r="F122">
        <v>0</v>
      </c>
      <c r="G122">
        <v>0</v>
      </c>
      <c r="H122" t="s">
        <v>94</v>
      </c>
      <c r="I122">
        <v>100</v>
      </c>
      <c r="J122">
        <v>1</v>
      </c>
      <c r="K122" t="s">
        <v>21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45645</v>
      </c>
      <c r="C123">
        <v>0</v>
      </c>
      <c r="D123" t="s">
        <v>95</v>
      </c>
      <c r="E123" t="s">
        <v>96</v>
      </c>
      <c r="F123">
        <v>0</v>
      </c>
      <c r="G123">
        <v>0</v>
      </c>
      <c r="H123" t="s">
        <v>94</v>
      </c>
      <c r="I123">
        <v>105</v>
      </c>
      <c r="J123">
        <v>1</v>
      </c>
      <c r="K123" t="s">
        <v>21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45645</v>
      </c>
      <c r="C124">
        <v>0</v>
      </c>
      <c r="D124" t="s">
        <v>95</v>
      </c>
      <c r="E124" t="s">
        <v>96</v>
      </c>
      <c r="F124">
        <v>0</v>
      </c>
      <c r="G124">
        <v>0</v>
      </c>
      <c r="H124" t="s">
        <v>94</v>
      </c>
      <c r="I124">
        <v>106</v>
      </c>
      <c r="J124">
        <v>2</v>
      </c>
      <c r="K124" t="s">
        <v>21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45645</v>
      </c>
      <c r="C125">
        <v>0</v>
      </c>
      <c r="D125" t="s">
        <v>95</v>
      </c>
      <c r="E125" t="s">
        <v>96</v>
      </c>
      <c r="F125">
        <v>0</v>
      </c>
      <c r="G125">
        <v>0</v>
      </c>
      <c r="H125" t="s">
        <v>94</v>
      </c>
      <c r="I125">
        <v>107</v>
      </c>
      <c r="J125">
        <v>2</v>
      </c>
      <c r="K125" t="s">
        <v>21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45645</v>
      </c>
      <c r="C126">
        <v>0</v>
      </c>
      <c r="D126" t="s">
        <v>95</v>
      </c>
      <c r="E126" t="s">
        <v>96</v>
      </c>
      <c r="F126">
        <v>0</v>
      </c>
      <c r="G126">
        <v>0</v>
      </c>
      <c r="H126" t="s">
        <v>94</v>
      </c>
      <c r="I126">
        <v>110</v>
      </c>
      <c r="J126">
        <v>1</v>
      </c>
      <c r="K126" t="s">
        <v>21</v>
      </c>
      <c r="L126">
        <v>0</v>
      </c>
      <c r="M126" t="s">
        <v>67</v>
      </c>
      <c r="N126">
        <v>0</v>
      </c>
    </row>
    <row r="127" spans="1:14" x14ac:dyDescent="0.25">
      <c r="A127">
        <v>0</v>
      </c>
      <c r="B127" s="77">
        <v>45645</v>
      </c>
      <c r="C127">
        <v>0</v>
      </c>
      <c r="D127" t="s">
        <v>95</v>
      </c>
      <c r="E127" t="s">
        <v>96</v>
      </c>
      <c r="F127">
        <v>0</v>
      </c>
      <c r="G127">
        <v>0</v>
      </c>
      <c r="H127" t="s">
        <v>94</v>
      </c>
      <c r="I127">
        <v>112</v>
      </c>
      <c r="J127">
        <v>1</v>
      </c>
      <c r="K127" t="s">
        <v>21</v>
      </c>
      <c r="L127">
        <v>0</v>
      </c>
      <c r="M127" t="s">
        <v>67</v>
      </c>
      <c r="N127">
        <v>0</v>
      </c>
    </row>
    <row r="128" spans="1:14" x14ac:dyDescent="0.25">
      <c r="A128">
        <v>0</v>
      </c>
      <c r="B128" s="77">
        <v>45645</v>
      </c>
      <c r="C128">
        <v>0</v>
      </c>
      <c r="D128" t="s">
        <v>95</v>
      </c>
      <c r="E128" t="s">
        <v>96</v>
      </c>
      <c r="F128">
        <v>0</v>
      </c>
      <c r="G128">
        <v>0</v>
      </c>
      <c r="H128" t="s">
        <v>94</v>
      </c>
      <c r="I128">
        <v>119</v>
      </c>
      <c r="J128">
        <v>1</v>
      </c>
      <c r="K128" t="s">
        <v>21</v>
      </c>
      <c r="L128">
        <v>0</v>
      </c>
      <c r="M128" t="s">
        <v>67</v>
      </c>
      <c r="N128">
        <v>0</v>
      </c>
    </row>
    <row r="129" spans="1:14" x14ac:dyDescent="0.25">
      <c r="A129">
        <v>0</v>
      </c>
      <c r="B129" s="77">
        <v>45645</v>
      </c>
      <c r="C129">
        <v>0</v>
      </c>
      <c r="D129" t="s">
        <v>95</v>
      </c>
      <c r="E129" t="s">
        <v>116</v>
      </c>
      <c r="F129">
        <v>0</v>
      </c>
      <c r="G129">
        <v>0</v>
      </c>
      <c r="H129" t="s">
        <v>94</v>
      </c>
      <c r="I129">
        <v>96</v>
      </c>
      <c r="J129">
        <v>1</v>
      </c>
      <c r="K129" t="s">
        <v>21</v>
      </c>
      <c r="L129">
        <v>0</v>
      </c>
      <c r="M129" t="s">
        <v>67</v>
      </c>
      <c r="N129">
        <v>0</v>
      </c>
    </row>
    <row r="130" spans="1:14" x14ac:dyDescent="0.25">
      <c r="A130">
        <v>0</v>
      </c>
      <c r="B130" s="77">
        <v>45645</v>
      </c>
      <c r="C130">
        <v>0</v>
      </c>
      <c r="D130" t="s">
        <v>95</v>
      </c>
      <c r="E130" t="s">
        <v>116</v>
      </c>
      <c r="F130">
        <v>0</v>
      </c>
      <c r="G130">
        <v>0</v>
      </c>
      <c r="H130" t="s">
        <v>94</v>
      </c>
      <c r="I130">
        <v>110</v>
      </c>
      <c r="J130">
        <v>1</v>
      </c>
      <c r="K130" t="s">
        <v>21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45646</v>
      </c>
      <c r="C131">
        <v>0</v>
      </c>
      <c r="D131" t="s">
        <v>95</v>
      </c>
      <c r="E131" t="s">
        <v>107</v>
      </c>
      <c r="F131">
        <v>0</v>
      </c>
      <c r="G131">
        <v>0</v>
      </c>
      <c r="H131" t="s">
        <v>94</v>
      </c>
      <c r="I131">
        <v>94</v>
      </c>
      <c r="J131">
        <v>1</v>
      </c>
      <c r="K131" t="s">
        <v>21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45646</v>
      </c>
      <c r="C132">
        <v>0</v>
      </c>
      <c r="D132" t="s">
        <v>95</v>
      </c>
      <c r="E132" t="s">
        <v>107</v>
      </c>
      <c r="F132">
        <v>0</v>
      </c>
      <c r="G132">
        <v>0</v>
      </c>
      <c r="H132" t="s">
        <v>94</v>
      </c>
      <c r="I132">
        <v>98</v>
      </c>
      <c r="J132">
        <v>1</v>
      </c>
      <c r="K132" t="s">
        <v>21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45646</v>
      </c>
      <c r="C133">
        <v>0</v>
      </c>
      <c r="D133" t="s">
        <v>95</v>
      </c>
      <c r="E133" t="s">
        <v>107</v>
      </c>
      <c r="F133">
        <v>0</v>
      </c>
      <c r="G133">
        <v>0</v>
      </c>
      <c r="H133" t="s">
        <v>94</v>
      </c>
      <c r="I133">
        <v>99</v>
      </c>
      <c r="J133">
        <v>1</v>
      </c>
      <c r="K133" t="s">
        <v>21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45646</v>
      </c>
      <c r="C134">
        <v>0</v>
      </c>
      <c r="D134" t="s">
        <v>95</v>
      </c>
      <c r="E134" t="s">
        <v>107</v>
      </c>
      <c r="F134">
        <v>0</v>
      </c>
      <c r="G134">
        <v>0</v>
      </c>
      <c r="H134" t="s">
        <v>94</v>
      </c>
      <c r="I134">
        <v>100</v>
      </c>
      <c r="J134">
        <v>2</v>
      </c>
      <c r="K134" t="s">
        <v>21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45646</v>
      </c>
      <c r="C135">
        <v>0</v>
      </c>
      <c r="D135" t="s">
        <v>95</v>
      </c>
      <c r="E135" t="s">
        <v>107</v>
      </c>
      <c r="F135">
        <v>0</v>
      </c>
      <c r="G135">
        <v>0</v>
      </c>
      <c r="H135" t="s">
        <v>94</v>
      </c>
      <c r="I135">
        <v>101</v>
      </c>
      <c r="J135">
        <v>1</v>
      </c>
      <c r="K135" t="s">
        <v>21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45646</v>
      </c>
      <c r="C136">
        <v>0</v>
      </c>
      <c r="D136" t="s">
        <v>95</v>
      </c>
      <c r="E136" t="s">
        <v>107</v>
      </c>
      <c r="F136">
        <v>0</v>
      </c>
      <c r="G136">
        <v>0</v>
      </c>
      <c r="H136" t="s">
        <v>94</v>
      </c>
      <c r="I136">
        <v>102</v>
      </c>
      <c r="J136">
        <v>1</v>
      </c>
      <c r="K136" t="s">
        <v>21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45646</v>
      </c>
      <c r="C137">
        <v>0</v>
      </c>
      <c r="D137" t="s">
        <v>95</v>
      </c>
      <c r="E137" t="s">
        <v>107</v>
      </c>
      <c r="F137">
        <v>0</v>
      </c>
      <c r="G137">
        <v>0</v>
      </c>
      <c r="H137" t="s">
        <v>94</v>
      </c>
      <c r="I137">
        <v>103</v>
      </c>
      <c r="J137">
        <v>2</v>
      </c>
      <c r="K137" t="s">
        <v>21</v>
      </c>
      <c r="L137">
        <v>0</v>
      </c>
      <c r="M137" t="s">
        <v>67</v>
      </c>
      <c r="N137">
        <v>0</v>
      </c>
    </row>
    <row r="138" spans="1:14" x14ac:dyDescent="0.25">
      <c r="A138">
        <v>0</v>
      </c>
      <c r="B138" s="77">
        <v>45646</v>
      </c>
      <c r="C138">
        <v>0</v>
      </c>
      <c r="D138" t="s">
        <v>95</v>
      </c>
      <c r="E138" t="s">
        <v>107</v>
      </c>
      <c r="F138">
        <v>0</v>
      </c>
      <c r="G138">
        <v>0</v>
      </c>
      <c r="H138" t="s">
        <v>94</v>
      </c>
      <c r="I138">
        <v>104</v>
      </c>
      <c r="J138">
        <v>3</v>
      </c>
      <c r="K138" t="s">
        <v>21</v>
      </c>
      <c r="L138">
        <v>0</v>
      </c>
      <c r="M138" t="s">
        <v>67</v>
      </c>
      <c r="N138">
        <v>0</v>
      </c>
    </row>
    <row r="139" spans="1:14" x14ac:dyDescent="0.25">
      <c r="A139">
        <v>0</v>
      </c>
      <c r="B139" s="77">
        <v>45646</v>
      </c>
      <c r="C139">
        <v>0</v>
      </c>
      <c r="D139" t="s">
        <v>95</v>
      </c>
      <c r="E139" t="s">
        <v>107</v>
      </c>
      <c r="F139">
        <v>0</v>
      </c>
      <c r="G139">
        <v>0</v>
      </c>
      <c r="H139" t="s">
        <v>94</v>
      </c>
      <c r="I139">
        <v>105</v>
      </c>
      <c r="J139">
        <v>2</v>
      </c>
      <c r="K139" t="s">
        <v>21</v>
      </c>
      <c r="L139">
        <v>0</v>
      </c>
      <c r="M139" t="s">
        <v>67</v>
      </c>
      <c r="N139">
        <v>0</v>
      </c>
    </row>
    <row r="140" spans="1:14" x14ac:dyDescent="0.25">
      <c r="A140">
        <v>0</v>
      </c>
      <c r="B140" s="77">
        <v>45646</v>
      </c>
      <c r="C140">
        <v>0</v>
      </c>
      <c r="D140" t="s">
        <v>95</v>
      </c>
      <c r="E140" t="s">
        <v>107</v>
      </c>
      <c r="F140">
        <v>0</v>
      </c>
      <c r="G140">
        <v>0</v>
      </c>
      <c r="H140" t="s">
        <v>94</v>
      </c>
      <c r="I140">
        <v>106</v>
      </c>
      <c r="J140">
        <v>1</v>
      </c>
      <c r="K140" t="s">
        <v>21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45646</v>
      </c>
      <c r="C141">
        <v>0</v>
      </c>
      <c r="D141" t="s">
        <v>95</v>
      </c>
      <c r="E141" t="s">
        <v>107</v>
      </c>
      <c r="F141">
        <v>0</v>
      </c>
      <c r="G141">
        <v>0</v>
      </c>
      <c r="H141" t="s">
        <v>94</v>
      </c>
      <c r="I141">
        <v>107</v>
      </c>
      <c r="J141">
        <v>2</v>
      </c>
      <c r="K141" t="s">
        <v>21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45646</v>
      </c>
      <c r="C142">
        <v>0</v>
      </c>
      <c r="D142" t="s">
        <v>95</v>
      </c>
      <c r="E142" t="s">
        <v>107</v>
      </c>
      <c r="F142">
        <v>0</v>
      </c>
      <c r="G142">
        <v>0</v>
      </c>
      <c r="H142" t="s">
        <v>94</v>
      </c>
      <c r="I142">
        <v>108</v>
      </c>
      <c r="J142">
        <v>4</v>
      </c>
      <c r="K142" t="s">
        <v>21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45646</v>
      </c>
      <c r="C143">
        <v>0</v>
      </c>
      <c r="D143" t="s">
        <v>95</v>
      </c>
      <c r="E143" t="s">
        <v>107</v>
      </c>
      <c r="F143">
        <v>0</v>
      </c>
      <c r="G143">
        <v>0</v>
      </c>
      <c r="H143" t="s">
        <v>94</v>
      </c>
      <c r="I143">
        <v>110</v>
      </c>
      <c r="J143">
        <v>4</v>
      </c>
      <c r="K143" t="s">
        <v>21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45646</v>
      </c>
      <c r="C144">
        <v>0</v>
      </c>
      <c r="D144" t="s">
        <v>95</v>
      </c>
      <c r="E144" t="s">
        <v>107</v>
      </c>
      <c r="F144">
        <v>0</v>
      </c>
      <c r="G144">
        <v>0</v>
      </c>
      <c r="H144" t="s">
        <v>94</v>
      </c>
      <c r="I144">
        <v>111</v>
      </c>
      <c r="J144">
        <v>2</v>
      </c>
      <c r="K144" t="s">
        <v>21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45646</v>
      </c>
      <c r="C145">
        <v>0</v>
      </c>
      <c r="D145" t="s">
        <v>95</v>
      </c>
      <c r="E145" t="s">
        <v>107</v>
      </c>
      <c r="F145">
        <v>0</v>
      </c>
      <c r="G145">
        <v>0</v>
      </c>
      <c r="H145" t="s">
        <v>94</v>
      </c>
      <c r="I145">
        <v>112</v>
      </c>
      <c r="J145">
        <v>3</v>
      </c>
      <c r="K145" t="s">
        <v>21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45646</v>
      </c>
      <c r="C146">
        <v>0</v>
      </c>
      <c r="D146" t="s">
        <v>95</v>
      </c>
      <c r="E146" t="s">
        <v>107</v>
      </c>
      <c r="F146">
        <v>0</v>
      </c>
      <c r="G146">
        <v>0</v>
      </c>
      <c r="H146" t="s">
        <v>94</v>
      </c>
      <c r="I146">
        <v>113</v>
      </c>
      <c r="J146">
        <v>1</v>
      </c>
      <c r="K146" t="s">
        <v>21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45646</v>
      </c>
      <c r="C147">
        <v>0</v>
      </c>
      <c r="D147" t="s">
        <v>95</v>
      </c>
      <c r="E147" t="s">
        <v>107</v>
      </c>
      <c r="F147">
        <v>0</v>
      </c>
      <c r="G147">
        <v>0</v>
      </c>
      <c r="H147" t="s">
        <v>94</v>
      </c>
      <c r="I147">
        <v>116</v>
      </c>
      <c r="J147">
        <v>1</v>
      </c>
      <c r="K147" t="s">
        <v>21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45646</v>
      </c>
      <c r="C148">
        <v>0</v>
      </c>
      <c r="D148" t="s">
        <v>95</v>
      </c>
      <c r="E148" t="s">
        <v>107</v>
      </c>
      <c r="F148">
        <v>0</v>
      </c>
      <c r="G148">
        <v>0</v>
      </c>
      <c r="H148" t="s">
        <v>94</v>
      </c>
      <c r="I148">
        <v>117</v>
      </c>
      <c r="J148">
        <v>1</v>
      </c>
      <c r="K148" t="s">
        <v>21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45646</v>
      </c>
      <c r="C149">
        <v>0</v>
      </c>
      <c r="D149" t="s">
        <v>95</v>
      </c>
      <c r="E149" t="s">
        <v>107</v>
      </c>
      <c r="F149">
        <v>0</v>
      </c>
      <c r="G149">
        <v>0</v>
      </c>
      <c r="H149" t="s">
        <v>94</v>
      </c>
      <c r="I149">
        <v>119</v>
      </c>
      <c r="J149">
        <v>3</v>
      </c>
      <c r="K149" t="s">
        <v>21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45646</v>
      </c>
      <c r="C150">
        <v>0</v>
      </c>
      <c r="D150" t="s">
        <v>95</v>
      </c>
      <c r="E150" t="s">
        <v>107</v>
      </c>
      <c r="F150">
        <v>0</v>
      </c>
      <c r="G150">
        <v>0</v>
      </c>
      <c r="H150" t="s">
        <v>94</v>
      </c>
      <c r="I150">
        <v>120</v>
      </c>
      <c r="J150">
        <v>1</v>
      </c>
      <c r="K150" t="s">
        <v>21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45646</v>
      </c>
      <c r="C151">
        <v>0</v>
      </c>
      <c r="D151" t="s">
        <v>95</v>
      </c>
      <c r="E151" t="s">
        <v>107</v>
      </c>
      <c r="F151">
        <v>0</v>
      </c>
      <c r="G151">
        <v>0</v>
      </c>
      <c r="H151" t="s">
        <v>94</v>
      </c>
      <c r="I151">
        <v>122</v>
      </c>
      <c r="J151">
        <v>1</v>
      </c>
      <c r="K151" t="s">
        <v>21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45646</v>
      </c>
      <c r="C152">
        <v>0</v>
      </c>
      <c r="D152" t="s">
        <v>95</v>
      </c>
      <c r="E152" t="s">
        <v>96</v>
      </c>
      <c r="F152">
        <v>0</v>
      </c>
      <c r="G152">
        <v>0</v>
      </c>
      <c r="H152" t="s">
        <v>94</v>
      </c>
      <c r="I152">
        <v>94</v>
      </c>
      <c r="J152">
        <v>2</v>
      </c>
      <c r="K152" t="s">
        <v>21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45646</v>
      </c>
      <c r="C153">
        <v>0</v>
      </c>
      <c r="D153" t="s">
        <v>95</v>
      </c>
      <c r="E153" t="s">
        <v>96</v>
      </c>
      <c r="F153">
        <v>0</v>
      </c>
      <c r="G153">
        <v>0</v>
      </c>
      <c r="H153" t="s">
        <v>94</v>
      </c>
      <c r="I153">
        <v>98</v>
      </c>
      <c r="J153">
        <v>1</v>
      </c>
      <c r="K153" t="s">
        <v>21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45646</v>
      </c>
      <c r="C154">
        <v>0</v>
      </c>
      <c r="D154" t="s">
        <v>95</v>
      </c>
      <c r="E154" t="s">
        <v>96</v>
      </c>
      <c r="F154">
        <v>0</v>
      </c>
      <c r="G154">
        <v>0</v>
      </c>
      <c r="H154" t="s">
        <v>94</v>
      </c>
      <c r="I154">
        <v>100</v>
      </c>
      <c r="J154">
        <v>2</v>
      </c>
      <c r="K154" t="s">
        <v>21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45646</v>
      </c>
      <c r="C155">
        <v>0</v>
      </c>
      <c r="D155" t="s">
        <v>95</v>
      </c>
      <c r="E155" t="s">
        <v>96</v>
      </c>
      <c r="F155">
        <v>0</v>
      </c>
      <c r="G155">
        <v>0</v>
      </c>
      <c r="H155" t="s">
        <v>94</v>
      </c>
      <c r="I155">
        <v>101</v>
      </c>
      <c r="J155">
        <v>1</v>
      </c>
      <c r="K155" t="s">
        <v>21</v>
      </c>
      <c r="L155">
        <v>0</v>
      </c>
      <c r="M155" t="s">
        <v>67</v>
      </c>
      <c r="N155">
        <v>0</v>
      </c>
    </row>
    <row r="156" spans="1:14" x14ac:dyDescent="0.25">
      <c r="A156">
        <v>0</v>
      </c>
      <c r="B156" s="77">
        <v>45646</v>
      </c>
      <c r="C156">
        <v>0</v>
      </c>
      <c r="D156" t="s">
        <v>95</v>
      </c>
      <c r="E156" t="s">
        <v>96</v>
      </c>
      <c r="F156">
        <v>0</v>
      </c>
      <c r="G156">
        <v>0</v>
      </c>
      <c r="H156" t="s">
        <v>94</v>
      </c>
      <c r="I156">
        <v>103</v>
      </c>
      <c r="J156">
        <v>1</v>
      </c>
      <c r="K156" t="s">
        <v>21</v>
      </c>
      <c r="L156">
        <v>0</v>
      </c>
      <c r="M156" t="s">
        <v>67</v>
      </c>
      <c r="N156">
        <v>0</v>
      </c>
    </row>
    <row r="157" spans="1:14" x14ac:dyDescent="0.25">
      <c r="A157">
        <v>0</v>
      </c>
      <c r="B157" s="77">
        <v>45646</v>
      </c>
      <c r="C157">
        <v>0</v>
      </c>
      <c r="D157" t="s">
        <v>95</v>
      </c>
      <c r="E157" t="s">
        <v>96</v>
      </c>
      <c r="F157">
        <v>0</v>
      </c>
      <c r="G157">
        <v>0</v>
      </c>
      <c r="H157" t="s">
        <v>94</v>
      </c>
      <c r="I157">
        <v>104</v>
      </c>
      <c r="J157">
        <v>1</v>
      </c>
      <c r="K157" t="s">
        <v>21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45646</v>
      </c>
      <c r="C158">
        <v>0</v>
      </c>
      <c r="D158" t="s">
        <v>95</v>
      </c>
      <c r="E158" t="s">
        <v>96</v>
      </c>
      <c r="F158">
        <v>0</v>
      </c>
      <c r="G158">
        <v>0</v>
      </c>
      <c r="H158" t="s">
        <v>94</v>
      </c>
      <c r="I158">
        <v>106</v>
      </c>
      <c r="J158">
        <v>3</v>
      </c>
      <c r="K158" t="s">
        <v>21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45646</v>
      </c>
      <c r="C159">
        <v>0</v>
      </c>
      <c r="D159" t="s">
        <v>95</v>
      </c>
      <c r="E159" t="s">
        <v>96</v>
      </c>
      <c r="F159">
        <v>0</v>
      </c>
      <c r="G159">
        <v>0</v>
      </c>
      <c r="H159" t="s">
        <v>94</v>
      </c>
      <c r="I159">
        <v>107</v>
      </c>
      <c r="J159">
        <v>4</v>
      </c>
      <c r="K159" t="s">
        <v>21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45646</v>
      </c>
      <c r="C160">
        <v>0</v>
      </c>
      <c r="D160" t="s">
        <v>95</v>
      </c>
      <c r="E160" t="s">
        <v>96</v>
      </c>
      <c r="F160">
        <v>0</v>
      </c>
      <c r="G160">
        <v>0</v>
      </c>
      <c r="H160" t="s">
        <v>94</v>
      </c>
      <c r="I160">
        <v>108</v>
      </c>
      <c r="J160">
        <v>1</v>
      </c>
      <c r="K160" t="s">
        <v>21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45646</v>
      </c>
      <c r="C161">
        <v>0</v>
      </c>
      <c r="D161" t="s">
        <v>95</v>
      </c>
      <c r="E161" t="s">
        <v>96</v>
      </c>
      <c r="F161">
        <v>0</v>
      </c>
      <c r="G161">
        <v>0</v>
      </c>
      <c r="H161" t="s">
        <v>94</v>
      </c>
      <c r="I161">
        <v>109</v>
      </c>
      <c r="J161">
        <v>4</v>
      </c>
      <c r="K161" t="s">
        <v>21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45646</v>
      </c>
      <c r="C162">
        <v>0</v>
      </c>
      <c r="D162" t="s">
        <v>95</v>
      </c>
      <c r="E162" t="s">
        <v>96</v>
      </c>
      <c r="F162">
        <v>0</v>
      </c>
      <c r="G162">
        <v>0</v>
      </c>
      <c r="H162" t="s">
        <v>94</v>
      </c>
      <c r="I162">
        <v>110</v>
      </c>
      <c r="J162">
        <v>2</v>
      </c>
      <c r="K162" t="s">
        <v>21</v>
      </c>
      <c r="L162">
        <v>0</v>
      </c>
      <c r="M162" t="s">
        <v>67</v>
      </c>
      <c r="N162">
        <v>0</v>
      </c>
    </row>
    <row r="163" spans="1:14" x14ac:dyDescent="0.25">
      <c r="A163">
        <v>0</v>
      </c>
      <c r="B163" s="77">
        <v>45646</v>
      </c>
      <c r="C163">
        <v>0</v>
      </c>
      <c r="D163" t="s">
        <v>95</v>
      </c>
      <c r="E163" t="s">
        <v>96</v>
      </c>
      <c r="F163">
        <v>0</v>
      </c>
      <c r="G163">
        <v>0</v>
      </c>
      <c r="H163" t="s">
        <v>94</v>
      </c>
      <c r="I163">
        <v>111</v>
      </c>
      <c r="J163">
        <v>1</v>
      </c>
      <c r="K163" t="s">
        <v>21</v>
      </c>
      <c r="L163">
        <v>0</v>
      </c>
      <c r="M163" t="s">
        <v>67</v>
      </c>
      <c r="N163">
        <v>0</v>
      </c>
    </row>
    <row r="164" spans="1:14" x14ac:dyDescent="0.25">
      <c r="A164">
        <v>0</v>
      </c>
      <c r="B164" s="77">
        <v>45646</v>
      </c>
      <c r="C164">
        <v>0</v>
      </c>
      <c r="D164" t="s">
        <v>95</v>
      </c>
      <c r="E164" t="s">
        <v>96</v>
      </c>
      <c r="F164">
        <v>0</v>
      </c>
      <c r="G164">
        <v>0</v>
      </c>
      <c r="H164" t="s">
        <v>94</v>
      </c>
      <c r="I164">
        <v>113</v>
      </c>
      <c r="J164">
        <v>1</v>
      </c>
      <c r="K164" t="s">
        <v>21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45646</v>
      </c>
      <c r="C165">
        <v>0</v>
      </c>
      <c r="D165" t="s">
        <v>95</v>
      </c>
      <c r="E165" t="s">
        <v>96</v>
      </c>
      <c r="F165">
        <v>0</v>
      </c>
      <c r="G165">
        <v>0</v>
      </c>
      <c r="H165" t="s">
        <v>94</v>
      </c>
      <c r="I165">
        <v>114</v>
      </c>
      <c r="J165">
        <v>2</v>
      </c>
      <c r="K165" t="s">
        <v>21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45646</v>
      </c>
      <c r="C166">
        <v>0</v>
      </c>
      <c r="D166" t="s">
        <v>95</v>
      </c>
      <c r="E166" t="s">
        <v>96</v>
      </c>
      <c r="F166">
        <v>0</v>
      </c>
      <c r="G166">
        <v>0</v>
      </c>
      <c r="H166" t="s">
        <v>94</v>
      </c>
      <c r="I166">
        <v>118</v>
      </c>
      <c r="J166">
        <v>1</v>
      </c>
      <c r="K166" t="s">
        <v>21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45646</v>
      </c>
      <c r="C167">
        <v>0</v>
      </c>
      <c r="D167" t="s">
        <v>95</v>
      </c>
      <c r="E167" t="s">
        <v>96</v>
      </c>
      <c r="F167">
        <v>0</v>
      </c>
      <c r="G167">
        <v>0</v>
      </c>
      <c r="H167" t="s">
        <v>94</v>
      </c>
      <c r="I167">
        <v>119</v>
      </c>
      <c r="J167">
        <v>1</v>
      </c>
      <c r="K167" t="s">
        <v>21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45646</v>
      </c>
      <c r="C168">
        <v>0</v>
      </c>
      <c r="D168" t="s">
        <v>95</v>
      </c>
      <c r="E168" t="s">
        <v>96</v>
      </c>
      <c r="F168">
        <v>0</v>
      </c>
      <c r="G168">
        <v>0</v>
      </c>
      <c r="H168" t="s">
        <v>94</v>
      </c>
      <c r="I168">
        <v>120</v>
      </c>
      <c r="J168">
        <v>1</v>
      </c>
      <c r="K168" t="s">
        <v>21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45646</v>
      </c>
      <c r="C169">
        <v>0</v>
      </c>
      <c r="D169" t="s">
        <v>95</v>
      </c>
      <c r="E169" t="s">
        <v>96</v>
      </c>
      <c r="F169">
        <v>0</v>
      </c>
      <c r="G169">
        <v>0</v>
      </c>
      <c r="H169" t="s">
        <v>94</v>
      </c>
      <c r="I169">
        <v>124</v>
      </c>
      <c r="J169">
        <v>1</v>
      </c>
      <c r="K169" t="s">
        <v>21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45646</v>
      </c>
      <c r="C170">
        <v>0</v>
      </c>
      <c r="D170" t="s">
        <v>95</v>
      </c>
      <c r="E170" t="s">
        <v>96</v>
      </c>
      <c r="F170">
        <v>0</v>
      </c>
      <c r="G170">
        <v>0</v>
      </c>
      <c r="H170" t="s">
        <v>94</v>
      </c>
      <c r="I170">
        <v>129</v>
      </c>
      <c r="J170">
        <v>1</v>
      </c>
      <c r="K170" t="s">
        <v>21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45646</v>
      </c>
      <c r="C171">
        <v>0</v>
      </c>
      <c r="D171" t="s">
        <v>95</v>
      </c>
      <c r="E171" t="s">
        <v>116</v>
      </c>
      <c r="F171">
        <v>0</v>
      </c>
      <c r="G171">
        <v>0</v>
      </c>
      <c r="H171" t="s">
        <v>94</v>
      </c>
      <c r="I171">
        <v>95</v>
      </c>
      <c r="J171">
        <v>1</v>
      </c>
      <c r="K171" t="s">
        <v>21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45646</v>
      </c>
      <c r="C172">
        <v>0</v>
      </c>
      <c r="D172" t="s">
        <v>95</v>
      </c>
      <c r="E172" t="s">
        <v>116</v>
      </c>
      <c r="F172">
        <v>0</v>
      </c>
      <c r="G172">
        <v>0</v>
      </c>
      <c r="H172" t="s">
        <v>94</v>
      </c>
      <c r="I172">
        <v>99</v>
      </c>
      <c r="J172">
        <v>1</v>
      </c>
      <c r="K172" t="s">
        <v>21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45646</v>
      </c>
      <c r="C173">
        <v>0</v>
      </c>
      <c r="D173" t="s">
        <v>95</v>
      </c>
      <c r="E173" t="s">
        <v>116</v>
      </c>
      <c r="F173">
        <v>0</v>
      </c>
      <c r="G173">
        <v>0</v>
      </c>
      <c r="H173" t="s">
        <v>94</v>
      </c>
      <c r="I173">
        <v>101</v>
      </c>
      <c r="J173">
        <v>1</v>
      </c>
      <c r="K173" t="s">
        <v>21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45646</v>
      </c>
      <c r="C174">
        <v>0</v>
      </c>
      <c r="D174" t="s">
        <v>95</v>
      </c>
      <c r="E174" t="s">
        <v>116</v>
      </c>
      <c r="F174">
        <v>0</v>
      </c>
      <c r="G174">
        <v>0</v>
      </c>
      <c r="H174" t="s">
        <v>94</v>
      </c>
      <c r="I174">
        <v>103</v>
      </c>
      <c r="J174">
        <v>1</v>
      </c>
      <c r="K174" t="s">
        <v>21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45646</v>
      </c>
      <c r="C175">
        <v>0</v>
      </c>
      <c r="D175" t="s">
        <v>95</v>
      </c>
      <c r="E175" t="s">
        <v>116</v>
      </c>
      <c r="F175">
        <v>0</v>
      </c>
      <c r="G175">
        <v>0</v>
      </c>
      <c r="H175" t="s">
        <v>94</v>
      </c>
      <c r="I175">
        <v>111</v>
      </c>
      <c r="J175">
        <v>1</v>
      </c>
      <c r="K175" t="s">
        <v>21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45646</v>
      </c>
      <c r="C176">
        <v>0</v>
      </c>
      <c r="D176" t="s">
        <v>95</v>
      </c>
      <c r="E176" t="s">
        <v>116</v>
      </c>
      <c r="F176">
        <v>0</v>
      </c>
      <c r="G176">
        <v>0</v>
      </c>
      <c r="H176" t="s">
        <v>94</v>
      </c>
      <c r="I176">
        <v>112</v>
      </c>
      <c r="J176">
        <v>1</v>
      </c>
      <c r="K176" t="s">
        <v>21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45646</v>
      </c>
      <c r="C177">
        <v>0</v>
      </c>
      <c r="D177" t="s">
        <v>95</v>
      </c>
      <c r="E177" t="s">
        <v>116</v>
      </c>
      <c r="F177">
        <v>0</v>
      </c>
      <c r="G177">
        <v>0</v>
      </c>
      <c r="H177" t="s">
        <v>94</v>
      </c>
      <c r="I177">
        <v>113</v>
      </c>
      <c r="J177">
        <v>1</v>
      </c>
      <c r="K177" t="s">
        <v>21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45644</v>
      </c>
      <c r="C178">
        <v>0</v>
      </c>
      <c r="D178" t="s">
        <v>24</v>
      </c>
      <c r="E178" t="s">
        <v>26</v>
      </c>
      <c r="F178" t="s">
        <v>25</v>
      </c>
      <c r="G178">
        <v>0</v>
      </c>
      <c r="H178" t="s">
        <v>144</v>
      </c>
      <c r="I178">
        <v>114</v>
      </c>
      <c r="J178">
        <v>1</v>
      </c>
      <c r="K178" t="s">
        <v>21</v>
      </c>
      <c r="L178">
        <v>1</v>
      </c>
      <c r="M178" t="s">
        <v>24</v>
      </c>
      <c r="N178" t="s">
        <v>145</v>
      </c>
    </row>
    <row r="179" spans="1:14" x14ac:dyDescent="0.25">
      <c r="A179">
        <v>0</v>
      </c>
      <c r="B179" s="77">
        <v>45652</v>
      </c>
      <c r="C179">
        <v>0</v>
      </c>
      <c r="D179" t="s">
        <v>95</v>
      </c>
      <c r="E179" t="s">
        <v>96</v>
      </c>
      <c r="F179">
        <v>0</v>
      </c>
      <c r="G179">
        <v>0</v>
      </c>
      <c r="H179" t="s">
        <v>94</v>
      </c>
      <c r="I179">
        <v>108</v>
      </c>
      <c r="J179">
        <v>1</v>
      </c>
      <c r="K179" t="s">
        <v>21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45652</v>
      </c>
      <c r="C180">
        <v>0</v>
      </c>
      <c r="D180" t="s">
        <v>95</v>
      </c>
      <c r="E180" t="s">
        <v>96</v>
      </c>
      <c r="F180">
        <v>0</v>
      </c>
      <c r="G180">
        <v>0</v>
      </c>
      <c r="H180" t="s">
        <v>94</v>
      </c>
      <c r="I180">
        <v>110</v>
      </c>
      <c r="J180">
        <v>1</v>
      </c>
      <c r="K180" t="s">
        <v>21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45652</v>
      </c>
      <c r="C181">
        <v>0</v>
      </c>
      <c r="D181" t="s">
        <v>95</v>
      </c>
      <c r="E181" t="s">
        <v>96</v>
      </c>
      <c r="F181">
        <v>0</v>
      </c>
      <c r="G181">
        <v>0</v>
      </c>
      <c r="H181" t="s">
        <v>94</v>
      </c>
      <c r="I181">
        <v>115</v>
      </c>
      <c r="J181">
        <v>1</v>
      </c>
      <c r="K181" t="s">
        <v>21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45652</v>
      </c>
      <c r="C182">
        <v>0</v>
      </c>
      <c r="D182" t="s">
        <v>95</v>
      </c>
      <c r="E182" t="s">
        <v>96</v>
      </c>
      <c r="F182">
        <v>0</v>
      </c>
      <c r="G182">
        <v>0</v>
      </c>
      <c r="H182" t="s">
        <v>94</v>
      </c>
      <c r="I182">
        <v>116</v>
      </c>
      <c r="J182">
        <v>1</v>
      </c>
      <c r="K182" t="s">
        <v>21</v>
      </c>
      <c r="L182">
        <v>0</v>
      </c>
      <c r="M182" t="s">
        <v>67</v>
      </c>
      <c r="N182">
        <v>0</v>
      </c>
    </row>
    <row r="183" spans="1:14" x14ac:dyDescent="0.25">
      <c r="A183">
        <v>0</v>
      </c>
      <c r="B183" s="77">
        <v>45652</v>
      </c>
      <c r="C183">
        <v>0</v>
      </c>
      <c r="D183" t="s">
        <v>95</v>
      </c>
      <c r="E183" t="s">
        <v>96</v>
      </c>
      <c r="F183">
        <v>0</v>
      </c>
      <c r="G183">
        <v>0</v>
      </c>
      <c r="H183" t="s">
        <v>94</v>
      </c>
      <c r="I183">
        <v>99</v>
      </c>
      <c r="J183">
        <v>1</v>
      </c>
      <c r="K183" t="s">
        <v>21</v>
      </c>
      <c r="L183">
        <v>0</v>
      </c>
      <c r="M183" t="s">
        <v>67</v>
      </c>
      <c r="N183">
        <v>0</v>
      </c>
    </row>
    <row r="184" spans="1:14" x14ac:dyDescent="0.25">
      <c r="A184">
        <v>0</v>
      </c>
      <c r="B184" s="77">
        <v>45652</v>
      </c>
      <c r="C184">
        <v>0</v>
      </c>
      <c r="D184" t="s">
        <v>95</v>
      </c>
      <c r="E184" t="s">
        <v>96</v>
      </c>
      <c r="F184">
        <v>0</v>
      </c>
      <c r="G184">
        <v>0</v>
      </c>
      <c r="H184" t="s">
        <v>94</v>
      </c>
      <c r="I184">
        <v>110</v>
      </c>
      <c r="J184">
        <v>1</v>
      </c>
      <c r="K184" t="s">
        <v>21</v>
      </c>
      <c r="L184">
        <v>0</v>
      </c>
      <c r="M184" t="s">
        <v>67</v>
      </c>
      <c r="N184">
        <v>0</v>
      </c>
    </row>
    <row r="185" spans="1:14" x14ac:dyDescent="0.25">
      <c r="A185">
        <v>0</v>
      </c>
      <c r="B185" s="77">
        <v>45652</v>
      </c>
      <c r="C185">
        <v>0</v>
      </c>
      <c r="D185" t="s">
        <v>95</v>
      </c>
      <c r="E185" t="s">
        <v>96</v>
      </c>
      <c r="F185">
        <v>0</v>
      </c>
      <c r="G185">
        <v>0</v>
      </c>
      <c r="H185" t="s">
        <v>94</v>
      </c>
      <c r="I185">
        <v>116</v>
      </c>
      <c r="J185">
        <v>1</v>
      </c>
      <c r="K185" t="s">
        <v>21</v>
      </c>
      <c r="L185">
        <v>0</v>
      </c>
      <c r="M185" t="s">
        <v>67</v>
      </c>
      <c r="N185">
        <v>0</v>
      </c>
    </row>
    <row r="186" spans="1:14" x14ac:dyDescent="0.25">
      <c r="A186">
        <v>0</v>
      </c>
      <c r="B186" s="77">
        <v>45652</v>
      </c>
      <c r="C186">
        <v>0</v>
      </c>
      <c r="D186" t="s">
        <v>95</v>
      </c>
      <c r="E186" t="s">
        <v>96</v>
      </c>
      <c r="F186">
        <v>0</v>
      </c>
      <c r="G186">
        <v>0</v>
      </c>
      <c r="H186" t="s">
        <v>94</v>
      </c>
      <c r="I186">
        <v>114</v>
      </c>
      <c r="J186">
        <v>1</v>
      </c>
      <c r="K186" t="s">
        <v>21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45652</v>
      </c>
      <c r="C187">
        <v>0</v>
      </c>
      <c r="D187" t="s">
        <v>95</v>
      </c>
      <c r="E187" t="s">
        <v>96</v>
      </c>
      <c r="F187">
        <v>0</v>
      </c>
      <c r="G187">
        <v>0</v>
      </c>
      <c r="H187" t="s">
        <v>94</v>
      </c>
      <c r="I187">
        <v>111</v>
      </c>
      <c r="J187">
        <v>1</v>
      </c>
      <c r="K187" t="s">
        <v>21</v>
      </c>
      <c r="L187">
        <v>0</v>
      </c>
      <c r="M187" t="s">
        <v>67</v>
      </c>
      <c r="N187">
        <v>0</v>
      </c>
    </row>
    <row r="188" spans="1:14" x14ac:dyDescent="0.25">
      <c r="A188">
        <v>0</v>
      </c>
      <c r="B188" s="77">
        <v>45652</v>
      </c>
      <c r="C188">
        <v>0</v>
      </c>
      <c r="D188" t="s">
        <v>95</v>
      </c>
      <c r="E188" t="s">
        <v>96</v>
      </c>
      <c r="F188">
        <v>0</v>
      </c>
      <c r="G188">
        <v>0</v>
      </c>
      <c r="H188" t="s">
        <v>94</v>
      </c>
      <c r="I188">
        <v>108</v>
      </c>
      <c r="J188">
        <v>1</v>
      </c>
      <c r="K188" t="s">
        <v>21</v>
      </c>
      <c r="L188">
        <v>0</v>
      </c>
      <c r="M188" t="s">
        <v>67</v>
      </c>
      <c r="N188">
        <v>0</v>
      </c>
    </row>
    <row r="189" spans="1:14" x14ac:dyDescent="0.25">
      <c r="A189">
        <v>0</v>
      </c>
      <c r="B189" s="77">
        <v>45652</v>
      </c>
      <c r="C189">
        <v>0</v>
      </c>
      <c r="D189" t="s">
        <v>95</v>
      </c>
      <c r="E189" t="s">
        <v>96</v>
      </c>
      <c r="F189">
        <v>0</v>
      </c>
      <c r="G189">
        <v>0</v>
      </c>
      <c r="H189" t="s">
        <v>94</v>
      </c>
      <c r="I189">
        <v>107</v>
      </c>
      <c r="J189">
        <v>1</v>
      </c>
      <c r="K189" t="s">
        <v>21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45652</v>
      </c>
      <c r="C190">
        <v>0</v>
      </c>
      <c r="D190" t="s">
        <v>95</v>
      </c>
      <c r="E190" t="s">
        <v>96</v>
      </c>
      <c r="F190">
        <v>0</v>
      </c>
      <c r="G190">
        <v>0</v>
      </c>
      <c r="H190" t="s">
        <v>94</v>
      </c>
      <c r="I190">
        <v>102</v>
      </c>
      <c r="J190">
        <v>1</v>
      </c>
      <c r="K190" t="s">
        <v>21</v>
      </c>
      <c r="L190">
        <v>0</v>
      </c>
      <c r="M190" t="s">
        <v>67</v>
      </c>
      <c r="N190">
        <v>0</v>
      </c>
    </row>
    <row r="191" spans="1:14" x14ac:dyDescent="0.25">
      <c r="A191">
        <v>0</v>
      </c>
      <c r="B191" s="77">
        <v>45652</v>
      </c>
      <c r="C191">
        <v>0</v>
      </c>
      <c r="D191" t="s">
        <v>95</v>
      </c>
      <c r="E191" t="s">
        <v>96</v>
      </c>
      <c r="F191">
        <v>0</v>
      </c>
      <c r="G191">
        <v>0</v>
      </c>
      <c r="H191" t="s">
        <v>94</v>
      </c>
      <c r="I191">
        <v>101</v>
      </c>
      <c r="J191">
        <v>1</v>
      </c>
      <c r="K191" t="s">
        <v>21</v>
      </c>
      <c r="L191">
        <v>0</v>
      </c>
      <c r="M191" t="s">
        <v>67</v>
      </c>
      <c r="N191">
        <v>0</v>
      </c>
    </row>
    <row r="192" spans="1:14" x14ac:dyDescent="0.25">
      <c r="A192">
        <v>0</v>
      </c>
      <c r="B192" s="77">
        <v>45652</v>
      </c>
      <c r="C192">
        <v>0</v>
      </c>
      <c r="D192" t="s">
        <v>95</v>
      </c>
      <c r="E192" t="s">
        <v>96</v>
      </c>
      <c r="F192">
        <v>0</v>
      </c>
      <c r="G192">
        <v>0</v>
      </c>
      <c r="H192" t="s">
        <v>94</v>
      </c>
      <c r="I192">
        <v>112</v>
      </c>
      <c r="J192">
        <v>1</v>
      </c>
      <c r="K192" t="s">
        <v>21</v>
      </c>
      <c r="L192">
        <v>0</v>
      </c>
      <c r="M192" t="s">
        <v>67</v>
      </c>
      <c r="N192">
        <v>0</v>
      </c>
    </row>
    <row r="193" spans="1:14" x14ac:dyDescent="0.25">
      <c r="A193">
        <v>0</v>
      </c>
      <c r="B193" s="77">
        <v>45652</v>
      </c>
      <c r="C193">
        <v>0</v>
      </c>
      <c r="D193" t="s">
        <v>95</v>
      </c>
      <c r="E193" t="s">
        <v>96</v>
      </c>
      <c r="F193">
        <v>0</v>
      </c>
      <c r="G193">
        <v>0</v>
      </c>
      <c r="H193" t="s">
        <v>94</v>
      </c>
      <c r="I193">
        <v>108</v>
      </c>
      <c r="J193">
        <v>1</v>
      </c>
      <c r="K193" t="s">
        <v>21</v>
      </c>
      <c r="L193">
        <v>0</v>
      </c>
      <c r="M193" t="s">
        <v>67</v>
      </c>
      <c r="N193">
        <v>0</v>
      </c>
    </row>
    <row r="194" spans="1:14" x14ac:dyDescent="0.25">
      <c r="A194">
        <v>0</v>
      </c>
      <c r="B194" s="77">
        <v>45652</v>
      </c>
      <c r="C194">
        <v>0</v>
      </c>
      <c r="D194" t="s">
        <v>95</v>
      </c>
      <c r="E194" t="s">
        <v>96</v>
      </c>
      <c r="F194">
        <v>0</v>
      </c>
      <c r="G194">
        <v>0</v>
      </c>
      <c r="H194" t="s">
        <v>94</v>
      </c>
      <c r="I194">
        <v>128</v>
      </c>
      <c r="J194">
        <v>1</v>
      </c>
      <c r="K194" t="s">
        <v>21</v>
      </c>
      <c r="L194">
        <v>0</v>
      </c>
      <c r="M194" t="s">
        <v>67</v>
      </c>
      <c r="N194">
        <v>0</v>
      </c>
    </row>
    <row r="195" spans="1:14" x14ac:dyDescent="0.25">
      <c r="A195">
        <v>0</v>
      </c>
      <c r="B195" s="77">
        <v>45652</v>
      </c>
      <c r="C195">
        <v>0</v>
      </c>
      <c r="D195" t="s">
        <v>95</v>
      </c>
      <c r="E195" t="s">
        <v>96</v>
      </c>
      <c r="F195">
        <v>0</v>
      </c>
      <c r="G195">
        <v>0</v>
      </c>
      <c r="H195" t="s">
        <v>94</v>
      </c>
      <c r="I195">
        <v>125</v>
      </c>
      <c r="J195">
        <v>1</v>
      </c>
      <c r="K195" t="s">
        <v>21</v>
      </c>
      <c r="L195">
        <v>0</v>
      </c>
      <c r="M195" t="s">
        <v>67</v>
      </c>
      <c r="N195">
        <v>0</v>
      </c>
    </row>
    <row r="196" spans="1:14" x14ac:dyDescent="0.25">
      <c r="A196">
        <v>0</v>
      </c>
      <c r="B196" s="77">
        <v>45652</v>
      </c>
      <c r="C196">
        <v>0</v>
      </c>
      <c r="D196" t="s">
        <v>95</v>
      </c>
      <c r="E196" t="s">
        <v>96</v>
      </c>
      <c r="F196">
        <v>0</v>
      </c>
      <c r="G196">
        <v>0</v>
      </c>
      <c r="H196" t="s">
        <v>94</v>
      </c>
      <c r="I196">
        <v>122</v>
      </c>
      <c r="J196">
        <v>2</v>
      </c>
      <c r="K196" t="s">
        <v>21</v>
      </c>
      <c r="L196">
        <v>0</v>
      </c>
      <c r="M196" t="s">
        <v>67</v>
      </c>
      <c r="N196">
        <v>0</v>
      </c>
    </row>
    <row r="197" spans="1:14" x14ac:dyDescent="0.25">
      <c r="A197">
        <v>0</v>
      </c>
      <c r="B197" s="77">
        <v>45652</v>
      </c>
      <c r="C197">
        <v>0</v>
      </c>
      <c r="D197" t="s">
        <v>95</v>
      </c>
      <c r="E197" t="s">
        <v>96</v>
      </c>
      <c r="F197">
        <v>0</v>
      </c>
      <c r="G197">
        <v>0</v>
      </c>
      <c r="H197" t="s">
        <v>94</v>
      </c>
      <c r="I197">
        <v>115</v>
      </c>
      <c r="J197">
        <v>2</v>
      </c>
      <c r="K197" t="s">
        <v>21</v>
      </c>
      <c r="L197">
        <v>0</v>
      </c>
      <c r="M197" t="s">
        <v>67</v>
      </c>
      <c r="N197">
        <v>0</v>
      </c>
    </row>
    <row r="198" spans="1:14" x14ac:dyDescent="0.25">
      <c r="A198">
        <v>0</v>
      </c>
      <c r="B198" s="77">
        <v>45652</v>
      </c>
      <c r="C198">
        <v>0</v>
      </c>
      <c r="D198" t="s">
        <v>95</v>
      </c>
      <c r="E198" t="s">
        <v>96</v>
      </c>
      <c r="F198">
        <v>0</v>
      </c>
      <c r="G198">
        <v>0</v>
      </c>
      <c r="H198" t="s">
        <v>94</v>
      </c>
      <c r="I198">
        <v>114</v>
      </c>
      <c r="J198">
        <v>1</v>
      </c>
      <c r="K198" t="s">
        <v>21</v>
      </c>
      <c r="L198">
        <v>0</v>
      </c>
      <c r="M198" t="s">
        <v>67</v>
      </c>
      <c r="N198">
        <v>0</v>
      </c>
    </row>
    <row r="199" spans="1:14" x14ac:dyDescent="0.25">
      <c r="A199">
        <v>0</v>
      </c>
      <c r="B199" s="77">
        <v>45652</v>
      </c>
      <c r="C199">
        <v>0</v>
      </c>
      <c r="D199" t="s">
        <v>95</v>
      </c>
      <c r="E199" t="s">
        <v>96</v>
      </c>
      <c r="F199">
        <v>0</v>
      </c>
      <c r="G199">
        <v>0</v>
      </c>
      <c r="H199" t="s">
        <v>94</v>
      </c>
      <c r="I199">
        <v>92</v>
      </c>
      <c r="J199">
        <v>1</v>
      </c>
      <c r="K199" t="s">
        <v>21</v>
      </c>
      <c r="L199">
        <v>0</v>
      </c>
      <c r="M199" t="s">
        <v>67</v>
      </c>
      <c r="N199">
        <v>0</v>
      </c>
    </row>
    <row r="200" spans="1:14" x14ac:dyDescent="0.25">
      <c r="A200">
        <v>0</v>
      </c>
      <c r="B200" s="77">
        <v>45652</v>
      </c>
      <c r="C200">
        <v>0</v>
      </c>
      <c r="D200" t="s">
        <v>95</v>
      </c>
      <c r="E200" t="s">
        <v>96</v>
      </c>
      <c r="F200">
        <v>0</v>
      </c>
      <c r="G200">
        <v>0</v>
      </c>
      <c r="H200" t="s">
        <v>94</v>
      </c>
      <c r="I200">
        <v>109</v>
      </c>
      <c r="J200">
        <v>1</v>
      </c>
      <c r="K200" t="s">
        <v>21</v>
      </c>
      <c r="L200">
        <v>0</v>
      </c>
      <c r="M200" t="s">
        <v>67</v>
      </c>
      <c r="N200">
        <v>0</v>
      </c>
    </row>
    <row r="201" spans="1:14" x14ac:dyDescent="0.25">
      <c r="A201">
        <v>0</v>
      </c>
      <c r="B201" s="77">
        <v>45652</v>
      </c>
      <c r="C201">
        <v>0</v>
      </c>
      <c r="D201" t="s">
        <v>95</v>
      </c>
      <c r="E201" t="s">
        <v>96</v>
      </c>
      <c r="F201">
        <v>0</v>
      </c>
      <c r="G201">
        <v>0</v>
      </c>
      <c r="H201" t="s">
        <v>94</v>
      </c>
      <c r="I201">
        <v>110</v>
      </c>
      <c r="J201">
        <v>1</v>
      </c>
      <c r="K201" t="s">
        <v>21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45652</v>
      </c>
      <c r="C202">
        <v>0</v>
      </c>
      <c r="D202" t="s">
        <v>95</v>
      </c>
      <c r="E202" t="s">
        <v>96</v>
      </c>
      <c r="F202">
        <v>0</v>
      </c>
      <c r="G202">
        <v>0</v>
      </c>
      <c r="H202" t="s">
        <v>94</v>
      </c>
      <c r="I202">
        <v>101</v>
      </c>
      <c r="J202">
        <v>2</v>
      </c>
      <c r="K202" t="s">
        <v>21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45652</v>
      </c>
      <c r="C203">
        <v>0</v>
      </c>
      <c r="D203" t="s">
        <v>95</v>
      </c>
      <c r="E203" t="s">
        <v>96</v>
      </c>
      <c r="F203">
        <v>0</v>
      </c>
      <c r="G203">
        <v>0</v>
      </c>
      <c r="H203" t="s">
        <v>94</v>
      </c>
      <c r="I203">
        <v>99</v>
      </c>
      <c r="J203">
        <v>1</v>
      </c>
      <c r="K203" t="s">
        <v>21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45652</v>
      </c>
      <c r="C204">
        <v>0</v>
      </c>
      <c r="D204" t="s">
        <v>95</v>
      </c>
      <c r="E204" t="s">
        <v>96</v>
      </c>
      <c r="F204">
        <v>0</v>
      </c>
      <c r="G204">
        <v>0</v>
      </c>
      <c r="H204" t="s">
        <v>94</v>
      </c>
      <c r="I204">
        <v>111</v>
      </c>
      <c r="J204">
        <v>1</v>
      </c>
      <c r="K204" t="s">
        <v>21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45652</v>
      </c>
      <c r="C205">
        <v>0</v>
      </c>
      <c r="D205" t="s">
        <v>95</v>
      </c>
      <c r="E205" t="s">
        <v>116</v>
      </c>
      <c r="F205">
        <v>0</v>
      </c>
      <c r="G205">
        <v>0</v>
      </c>
      <c r="H205" t="s">
        <v>94</v>
      </c>
      <c r="I205">
        <v>106</v>
      </c>
      <c r="J205">
        <v>1</v>
      </c>
      <c r="K205" t="s">
        <v>21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45652</v>
      </c>
      <c r="C206">
        <v>0</v>
      </c>
      <c r="D206" t="s">
        <v>95</v>
      </c>
      <c r="E206" t="s">
        <v>116</v>
      </c>
      <c r="F206">
        <v>0</v>
      </c>
      <c r="G206">
        <v>0</v>
      </c>
      <c r="H206" t="s">
        <v>94</v>
      </c>
      <c r="I206">
        <v>118</v>
      </c>
      <c r="J206">
        <v>1</v>
      </c>
      <c r="K206" t="s">
        <v>21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45652</v>
      </c>
      <c r="C207">
        <v>0</v>
      </c>
      <c r="D207" t="s">
        <v>95</v>
      </c>
      <c r="E207" t="s">
        <v>116</v>
      </c>
      <c r="F207">
        <v>0</v>
      </c>
      <c r="G207">
        <v>0</v>
      </c>
      <c r="H207" t="s">
        <v>94</v>
      </c>
      <c r="I207">
        <v>105</v>
      </c>
      <c r="J207">
        <v>1</v>
      </c>
      <c r="K207" t="s">
        <v>21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45652</v>
      </c>
      <c r="C208">
        <v>0</v>
      </c>
      <c r="D208" t="s">
        <v>95</v>
      </c>
      <c r="E208" t="s">
        <v>116</v>
      </c>
      <c r="F208">
        <v>0</v>
      </c>
      <c r="G208">
        <v>0</v>
      </c>
      <c r="H208" t="s">
        <v>94</v>
      </c>
      <c r="I208">
        <v>100</v>
      </c>
      <c r="J208">
        <v>1</v>
      </c>
      <c r="K208" t="s">
        <v>21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45652</v>
      </c>
      <c r="C209">
        <v>0</v>
      </c>
      <c r="D209" t="s">
        <v>95</v>
      </c>
      <c r="E209" t="s">
        <v>116</v>
      </c>
      <c r="F209">
        <v>0</v>
      </c>
      <c r="G209">
        <v>0</v>
      </c>
      <c r="H209" t="s">
        <v>94</v>
      </c>
      <c r="I209">
        <v>105</v>
      </c>
      <c r="J209">
        <v>1</v>
      </c>
      <c r="K209" t="s">
        <v>21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45652</v>
      </c>
      <c r="C210">
        <v>0</v>
      </c>
      <c r="D210" t="s">
        <v>95</v>
      </c>
      <c r="E210" t="s">
        <v>116</v>
      </c>
      <c r="F210">
        <v>0</v>
      </c>
      <c r="G210">
        <v>0</v>
      </c>
      <c r="H210" t="s">
        <v>94</v>
      </c>
      <c r="I210">
        <v>107</v>
      </c>
      <c r="J210">
        <v>1</v>
      </c>
      <c r="K210" t="s">
        <v>21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45652</v>
      </c>
      <c r="C211">
        <v>0</v>
      </c>
      <c r="D211" t="s">
        <v>95</v>
      </c>
      <c r="E211" t="s">
        <v>116</v>
      </c>
      <c r="F211">
        <v>0</v>
      </c>
      <c r="G211">
        <v>0</v>
      </c>
      <c r="H211" t="s">
        <v>94</v>
      </c>
      <c r="I211">
        <v>99</v>
      </c>
      <c r="J211">
        <v>1</v>
      </c>
      <c r="K211" t="s">
        <v>21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45652</v>
      </c>
      <c r="C212">
        <v>0</v>
      </c>
      <c r="D212" t="s">
        <v>95</v>
      </c>
      <c r="E212" t="s">
        <v>116</v>
      </c>
      <c r="F212">
        <v>0</v>
      </c>
      <c r="G212">
        <v>0</v>
      </c>
      <c r="H212" t="s">
        <v>94</v>
      </c>
      <c r="I212">
        <v>110</v>
      </c>
      <c r="J212">
        <v>1</v>
      </c>
      <c r="K212" t="s">
        <v>21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45652</v>
      </c>
      <c r="C213">
        <v>0</v>
      </c>
      <c r="D213" t="s">
        <v>95</v>
      </c>
      <c r="E213" t="s">
        <v>116</v>
      </c>
      <c r="F213">
        <v>0</v>
      </c>
      <c r="G213">
        <v>0</v>
      </c>
      <c r="H213" t="s">
        <v>94</v>
      </c>
      <c r="I213">
        <v>100</v>
      </c>
      <c r="J213">
        <v>1</v>
      </c>
      <c r="K213" t="s">
        <v>21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45652</v>
      </c>
      <c r="C214">
        <v>0</v>
      </c>
      <c r="D214" t="s">
        <v>95</v>
      </c>
      <c r="E214" t="s">
        <v>116</v>
      </c>
      <c r="F214">
        <v>0</v>
      </c>
      <c r="G214">
        <v>0</v>
      </c>
      <c r="H214" t="s">
        <v>94</v>
      </c>
      <c r="I214">
        <v>101</v>
      </c>
      <c r="J214">
        <v>1</v>
      </c>
      <c r="K214" t="s">
        <v>21</v>
      </c>
      <c r="L214">
        <v>0</v>
      </c>
      <c r="M214" t="s">
        <v>67</v>
      </c>
      <c r="N214">
        <v>0</v>
      </c>
    </row>
    <row r="215" spans="1:14" x14ac:dyDescent="0.25">
      <c r="A215">
        <v>0</v>
      </c>
      <c r="B215" s="77">
        <v>45652</v>
      </c>
      <c r="C215">
        <v>0</v>
      </c>
      <c r="D215" t="s">
        <v>95</v>
      </c>
      <c r="E215" t="s">
        <v>107</v>
      </c>
      <c r="F215">
        <v>0</v>
      </c>
      <c r="G215">
        <v>0</v>
      </c>
      <c r="H215" t="s">
        <v>94</v>
      </c>
      <c r="I215">
        <v>119</v>
      </c>
      <c r="J215">
        <v>1</v>
      </c>
      <c r="K215" t="s">
        <v>21</v>
      </c>
      <c r="L215">
        <v>0</v>
      </c>
      <c r="M215" t="s">
        <v>67</v>
      </c>
      <c r="N215">
        <v>0</v>
      </c>
    </row>
    <row r="216" spans="1:14" x14ac:dyDescent="0.25">
      <c r="A216">
        <v>0</v>
      </c>
      <c r="B216" s="77">
        <v>45652</v>
      </c>
      <c r="C216">
        <v>0</v>
      </c>
      <c r="D216" t="s">
        <v>95</v>
      </c>
      <c r="E216" t="s">
        <v>107</v>
      </c>
      <c r="F216">
        <v>0</v>
      </c>
      <c r="G216">
        <v>0</v>
      </c>
      <c r="H216" t="s">
        <v>94</v>
      </c>
      <c r="I216">
        <v>99</v>
      </c>
      <c r="J216">
        <v>2</v>
      </c>
      <c r="K216" t="s">
        <v>21</v>
      </c>
      <c r="L216">
        <v>0</v>
      </c>
      <c r="M216" t="s">
        <v>67</v>
      </c>
      <c r="N216">
        <v>0</v>
      </c>
    </row>
    <row r="217" spans="1:14" x14ac:dyDescent="0.25">
      <c r="A217">
        <v>0</v>
      </c>
      <c r="B217" s="77">
        <v>45652</v>
      </c>
      <c r="C217">
        <v>0</v>
      </c>
      <c r="D217" t="s">
        <v>95</v>
      </c>
      <c r="E217" t="s">
        <v>107</v>
      </c>
      <c r="F217">
        <v>0</v>
      </c>
      <c r="G217">
        <v>0</v>
      </c>
      <c r="H217" t="s">
        <v>94</v>
      </c>
      <c r="I217">
        <v>110</v>
      </c>
      <c r="J217">
        <v>1</v>
      </c>
      <c r="K217" t="s">
        <v>21</v>
      </c>
      <c r="L217">
        <v>0</v>
      </c>
      <c r="M217" t="s">
        <v>67</v>
      </c>
      <c r="N217">
        <v>0</v>
      </c>
    </row>
    <row r="218" spans="1:14" x14ac:dyDescent="0.25">
      <c r="A218">
        <v>0</v>
      </c>
      <c r="B218" s="77">
        <v>45652</v>
      </c>
      <c r="C218">
        <v>0</v>
      </c>
      <c r="D218" t="s">
        <v>95</v>
      </c>
      <c r="E218" t="s">
        <v>107</v>
      </c>
      <c r="F218">
        <v>0</v>
      </c>
      <c r="G218">
        <v>0</v>
      </c>
      <c r="H218" t="s">
        <v>94</v>
      </c>
      <c r="I218">
        <v>107</v>
      </c>
      <c r="J218">
        <v>2</v>
      </c>
      <c r="K218" t="s">
        <v>21</v>
      </c>
      <c r="L218">
        <v>0</v>
      </c>
      <c r="M218" t="s">
        <v>67</v>
      </c>
      <c r="N218">
        <v>0</v>
      </c>
    </row>
    <row r="219" spans="1:14" x14ac:dyDescent="0.25">
      <c r="A219">
        <v>0</v>
      </c>
      <c r="B219" s="77">
        <v>45652</v>
      </c>
      <c r="C219">
        <v>0</v>
      </c>
      <c r="D219" t="s">
        <v>95</v>
      </c>
      <c r="E219" t="s">
        <v>107</v>
      </c>
      <c r="F219">
        <v>0</v>
      </c>
      <c r="G219">
        <v>0</v>
      </c>
      <c r="H219" t="s">
        <v>94</v>
      </c>
      <c r="I219">
        <v>94</v>
      </c>
      <c r="J219">
        <v>1</v>
      </c>
      <c r="K219" t="s">
        <v>21</v>
      </c>
      <c r="L219">
        <v>0</v>
      </c>
      <c r="M219" t="s">
        <v>67</v>
      </c>
      <c r="N219">
        <v>0</v>
      </c>
    </row>
    <row r="220" spans="1:14" x14ac:dyDescent="0.25">
      <c r="A220">
        <v>0</v>
      </c>
      <c r="B220" s="77">
        <v>45652</v>
      </c>
      <c r="C220">
        <v>0</v>
      </c>
      <c r="D220" t="s">
        <v>95</v>
      </c>
      <c r="E220" t="s">
        <v>107</v>
      </c>
      <c r="F220">
        <v>0</v>
      </c>
      <c r="G220">
        <v>0</v>
      </c>
      <c r="H220" t="s">
        <v>94</v>
      </c>
      <c r="I220">
        <v>105</v>
      </c>
      <c r="J220">
        <v>1</v>
      </c>
      <c r="K220" t="s">
        <v>21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45652</v>
      </c>
      <c r="C221">
        <v>0</v>
      </c>
      <c r="D221" t="s">
        <v>95</v>
      </c>
      <c r="E221" t="s">
        <v>107</v>
      </c>
      <c r="F221">
        <v>0</v>
      </c>
      <c r="G221">
        <v>0</v>
      </c>
      <c r="H221" t="s">
        <v>94</v>
      </c>
      <c r="I221">
        <v>109</v>
      </c>
      <c r="J221">
        <v>1</v>
      </c>
      <c r="K221" t="s">
        <v>21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45652</v>
      </c>
      <c r="C222">
        <v>0</v>
      </c>
      <c r="D222" t="s">
        <v>95</v>
      </c>
      <c r="E222" t="s">
        <v>107</v>
      </c>
      <c r="F222">
        <v>0</v>
      </c>
      <c r="G222">
        <v>0</v>
      </c>
      <c r="H222" t="s">
        <v>94</v>
      </c>
      <c r="I222">
        <v>110</v>
      </c>
      <c r="J222">
        <v>1</v>
      </c>
      <c r="K222" t="s">
        <v>21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45652</v>
      </c>
      <c r="C223">
        <v>0</v>
      </c>
      <c r="D223" t="s">
        <v>95</v>
      </c>
      <c r="E223" t="s">
        <v>107</v>
      </c>
      <c r="F223">
        <v>0</v>
      </c>
      <c r="G223">
        <v>0</v>
      </c>
      <c r="H223" t="s">
        <v>94</v>
      </c>
      <c r="I223">
        <v>113</v>
      </c>
      <c r="J223">
        <v>1</v>
      </c>
      <c r="K223" t="s">
        <v>21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45652</v>
      </c>
      <c r="C224">
        <v>0</v>
      </c>
      <c r="D224" t="s">
        <v>95</v>
      </c>
      <c r="E224" t="s">
        <v>107</v>
      </c>
      <c r="F224">
        <v>0</v>
      </c>
      <c r="G224">
        <v>0</v>
      </c>
      <c r="H224" t="s">
        <v>94</v>
      </c>
      <c r="I224">
        <v>115</v>
      </c>
      <c r="J224">
        <v>1</v>
      </c>
      <c r="K224" t="s">
        <v>21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45652</v>
      </c>
      <c r="C225">
        <v>0</v>
      </c>
      <c r="D225" t="s">
        <v>95</v>
      </c>
      <c r="E225" t="s">
        <v>107</v>
      </c>
      <c r="F225">
        <v>0</v>
      </c>
      <c r="G225">
        <v>0</v>
      </c>
      <c r="H225" t="s">
        <v>94</v>
      </c>
      <c r="I225">
        <v>95</v>
      </c>
      <c r="J225">
        <v>1</v>
      </c>
      <c r="K225" t="s">
        <v>21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45652</v>
      </c>
      <c r="C226">
        <v>0</v>
      </c>
      <c r="D226" t="s">
        <v>95</v>
      </c>
      <c r="E226" t="s">
        <v>107</v>
      </c>
      <c r="F226">
        <v>0</v>
      </c>
      <c r="G226">
        <v>0</v>
      </c>
      <c r="H226" t="s">
        <v>94</v>
      </c>
      <c r="I226">
        <v>103</v>
      </c>
      <c r="J226">
        <v>1</v>
      </c>
      <c r="K226" t="s">
        <v>21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45652</v>
      </c>
      <c r="C227">
        <v>0</v>
      </c>
      <c r="D227" t="s">
        <v>95</v>
      </c>
      <c r="E227" t="s">
        <v>107</v>
      </c>
      <c r="F227">
        <v>0</v>
      </c>
      <c r="G227">
        <v>0</v>
      </c>
      <c r="H227" t="s">
        <v>94</v>
      </c>
      <c r="I227">
        <v>108</v>
      </c>
      <c r="J227">
        <v>1</v>
      </c>
      <c r="K227" t="s">
        <v>21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45652</v>
      </c>
      <c r="C228">
        <v>0</v>
      </c>
      <c r="D228" t="s">
        <v>95</v>
      </c>
      <c r="E228" t="s">
        <v>107</v>
      </c>
      <c r="F228">
        <v>0</v>
      </c>
      <c r="G228">
        <v>0</v>
      </c>
      <c r="H228" t="s">
        <v>94</v>
      </c>
      <c r="I228">
        <v>119</v>
      </c>
      <c r="J228">
        <v>1</v>
      </c>
      <c r="K228" t="s">
        <v>21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45652</v>
      </c>
      <c r="C229">
        <v>0</v>
      </c>
      <c r="D229" t="s">
        <v>95</v>
      </c>
      <c r="E229" t="s">
        <v>107</v>
      </c>
      <c r="F229">
        <v>0</v>
      </c>
      <c r="G229">
        <v>0</v>
      </c>
      <c r="H229" t="s">
        <v>94</v>
      </c>
      <c r="I229">
        <v>112</v>
      </c>
      <c r="J229">
        <v>1</v>
      </c>
      <c r="K229" t="s">
        <v>21</v>
      </c>
      <c r="L229">
        <v>0</v>
      </c>
      <c r="M229" t="s">
        <v>67</v>
      </c>
      <c r="N229">
        <v>0</v>
      </c>
    </row>
    <row r="230" spans="1:14" x14ac:dyDescent="0.25">
      <c r="A230">
        <v>0</v>
      </c>
      <c r="B230" s="77">
        <v>45652</v>
      </c>
      <c r="C230">
        <v>0</v>
      </c>
      <c r="D230" t="s">
        <v>95</v>
      </c>
      <c r="E230" t="s">
        <v>107</v>
      </c>
      <c r="F230">
        <v>0</v>
      </c>
      <c r="G230">
        <v>0</v>
      </c>
      <c r="H230" t="s">
        <v>94</v>
      </c>
      <c r="I230">
        <v>110</v>
      </c>
      <c r="J230">
        <v>1</v>
      </c>
      <c r="K230" t="s">
        <v>21</v>
      </c>
      <c r="L230">
        <v>0</v>
      </c>
      <c r="M230" t="s">
        <v>67</v>
      </c>
      <c r="N230">
        <v>0</v>
      </c>
    </row>
    <row r="231" spans="1:14" x14ac:dyDescent="0.25">
      <c r="A231">
        <v>0</v>
      </c>
      <c r="B231" s="77">
        <v>45652</v>
      </c>
      <c r="C231">
        <v>0</v>
      </c>
      <c r="D231" t="s">
        <v>95</v>
      </c>
      <c r="E231" t="s">
        <v>107</v>
      </c>
      <c r="F231">
        <v>0</v>
      </c>
      <c r="G231">
        <v>0</v>
      </c>
      <c r="H231" t="s">
        <v>94</v>
      </c>
      <c r="I231">
        <v>99</v>
      </c>
      <c r="J231">
        <v>1</v>
      </c>
      <c r="K231" t="s">
        <v>21</v>
      </c>
      <c r="L231">
        <v>0</v>
      </c>
      <c r="M231" t="s">
        <v>67</v>
      </c>
      <c r="N231">
        <v>0</v>
      </c>
    </row>
    <row r="232" spans="1:14" x14ac:dyDescent="0.25">
      <c r="A232">
        <v>0</v>
      </c>
      <c r="B232" s="77">
        <v>45653</v>
      </c>
      <c r="C232">
        <v>0</v>
      </c>
      <c r="D232" t="s">
        <v>95</v>
      </c>
      <c r="E232" t="s">
        <v>96</v>
      </c>
      <c r="F232">
        <v>0</v>
      </c>
      <c r="G232">
        <v>0</v>
      </c>
      <c r="H232" t="s">
        <v>94</v>
      </c>
      <c r="I232">
        <v>88</v>
      </c>
      <c r="J232">
        <v>1</v>
      </c>
      <c r="K232" t="s">
        <v>21</v>
      </c>
      <c r="L232">
        <v>0</v>
      </c>
      <c r="M232" t="s">
        <v>67</v>
      </c>
      <c r="N232">
        <v>0</v>
      </c>
    </row>
    <row r="233" spans="1:14" x14ac:dyDescent="0.25">
      <c r="A233">
        <v>0</v>
      </c>
      <c r="B233" s="77">
        <v>45653</v>
      </c>
      <c r="C233">
        <v>0</v>
      </c>
      <c r="D233" t="s">
        <v>95</v>
      </c>
      <c r="E233" t="s">
        <v>96</v>
      </c>
      <c r="F233">
        <v>0</v>
      </c>
      <c r="G233">
        <v>0</v>
      </c>
      <c r="H233" t="s">
        <v>94</v>
      </c>
      <c r="I233">
        <v>101</v>
      </c>
      <c r="J233">
        <v>1</v>
      </c>
      <c r="K233" t="s">
        <v>21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45653</v>
      </c>
      <c r="C234">
        <v>0</v>
      </c>
      <c r="D234" t="s">
        <v>95</v>
      </c>
      <c r="E234" t="s">
        <v>96</v>
      </c>
      <c r="F234">
        <v>0</v>
      </c>
      <c r="G234">
        <v>0</v>
      </c>
      <c r="H234" t="s">
        <v>94</v>
      </c>
      <c r="I234">
        <v>105</v>
      </c>
      <c r="J234">
        <v>2</v>
      </c>
      <c r="K234" t="s">
        <v>21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45653</v>
      </c>
      <c r="C235">
        <v>0</v>
      </c>
      <c r="D235" t="s">
        <v>95</v>
      </c>
      <c r="E235" t="s">
        <v>96</v>
      </c>
      <c r="F235">
        <v>0</v>
      </c>
      <c r="G235">
        <v>0</v>
      </c>
      <c r="H235" t="s">
        <v>94</v>
      </c>
      <c r="I235">
        <v>107</v>
      </c>
      <c r="J235">
        <v>1</v>
      </c>
      <c r="K235" t="s">
        <v>21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45653</v>
      </c>
      <c r="C236">
        <v>0</v>
      </c>
      <c r="D236" t="s">
        <v>95</v>
      </c>
      <c r="E236" t="s">
        <v>96</v>
      </c>
      <c r="F236">
        <v>0</v>
      </c>
      <c r="G236">
        <v>0</v>
      </c>
      <c r="H236" t="s">
        <v>94</v>
      </c>
      <c r="I236">
        <v>108</v>
      </c>
      <c r="J236">
        <v>1</v>
      </c>
      <c r="K236" t="s">
        <v>21</v>
      </c>
      <c r="L236">
        <v>0</v>
      </c>
      <c r="M236" t="s">
        <v>67</v>
      </c>
      <c r="N236">
        <v>0</v>
      </c>
    </row>
    <row r="237" spans="1:14" x14ac:dyDescent="0.25">
      <c r="A237">
        <v>0</v>
      </c>
      <c r="B237" s="77">
        <v>45653</v>
      </c>
      <c r="C237">
        <v>0</v>
      </c>
      <c r="D237" t="s">
        <v>95</v>
      </c>
      <c r="E237" t="s">
        <v>96</v>
      </c>
      <c r="F237">
        <v>0</v>
      </c>
      <c r="G237">
        <v>0</v>
      </c>
      <c r="H237" t="s">
        <v>94</v>
      </c>
      <c r="I237">
        <v>112</v>
      </c>
      <c r="J237">
        <v>1</v>
      </c>
      <c r="K237" t="s">
        <v>21</v>
      </c>
      <c r="L237">
        <v>0</v>
      </c>
      <c r="M237" t="s">
        <v>67</v>
      </c>
      <c r="N237">
        <v>0</v>
      </c>
    </row>
    <row r="238" spans="1:14" x14ac:dyDescent="0.25">
      <c r="A238">
        <v>0</v>
      </c>
      <c r="B238" s="77">
        <v>45653</v>
      </c>
      <c r="C238">
        <v>0</v>
      </c>
      <c r="D238" t="s">
        <v>95</v>
      </c>
      <c r="E238" t="s">
        <v>96</v>
      </c>
      <c r="F238">
        <v>0</v>
      </c>
      <c r="G238">
        <v>0</v>
      </c>
      <c r="H238" t="s">
        <v>94</v>
      </c>
      <c r="I238">
        <v>111</v>
      </c>
      <c r="J238">
        <v>1</v>
      </c>
      <c r="K238" t="s">
        <v>21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45653</v>
      </c>
      <c r="C239">
        <v>0</v>
      </c>
      <c r="D239" t="s">
        <v>95</v>
      </c>
      <c r="E239" t="s">
        <v>96</v>
      </c>
      <c r="F239">
        <v>0</v>
      </c>
      <c r="G239">
        <v>0</v>
      </c>
      <c r="H239" t="s">
        <v>94</v>
      </c>
      <c r="I239">
        <v>115</v>
      </c>
      <c r="J239">
        <v>2</v>
      </c>
      <c r="K239" t="s">
        <v>21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45653</v>
      </c>
      <c r="C240">
        <v>0</v>
      </c>
      <c r="D240" t="s">
        <v>95</v>
      </c>
      <c r="E240" t="s">
        <v>96</v>
      </c>
      <c r="F240">
        <v>0</v>
      </c>
      <c r="G240">
        <v>0</v>
      </c>
      <c r="H240" t="s">
        <v>94</v>
      </c>
      <c r="I240">
        <v>120</v>
      </c>
      <c r="J240">
        <v>1</v>
      </c>
      <c r="K240" t="s">
        <v>21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45653</v>
      </c>
      <c r="C241">
        <v>0</v>
      </c>
      <c r="D241" t="s">
        <v>95</v>
      </c>
      <c r="E241" t="s">
        <v>96</v>
      </c>
      <c r="F241">
        <v>0</v>
      </c>
      <c r="G241">
        <v>0</v>
      </c>
      <c r="H241" t="s">
        <v>94</v>
      </c>
      <c r="I241">
        <v>96</v>
      </c>
      <c r="J241">
        <v>1</v>
      </c>
      <c r="K241" t="s">
        <v>21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45653</v>
      </c>
      <c r="C242">
        <v>0</v>
      </c>
      <c r="D242" t="s">
        <v>95</v>
      </c>
      <c r="E242" t="s">
        <v>96</v>
      </c>
      <c r="F242">
        <v>0</v>
      </c>
      <c r="G242">
        <v>0</v>
      </c>
      <c r="H242" t="s">
        <v>94</v>
      </c>
      <c r="I242">
        <v>95</v>
      </c>
      <c r="J242">
        <v>1</v>
      </c>
      <c r="K242" t="s">
        <v>21</v>
      </c>
      <c r="L242">
        <v>0</v>
      </c>
      <c r="M242" t="s">
        <v>67</v>
      </c>
      <c r="N242">
        <v>0</v>
      </c>
    </row>
    <row r="243" spans="1:14" x14ac:dyDescent="0.25">
      <c r="A243">
        <v>0</v>
      </c>
      <c r="B243" s="77">
        <v>45653</v>
      </c>
      <c r="C243">
        <v>0</v>
      </c>
      <c r="D243" t="s">
        <v>95</v>
      </c>
      <c r="E243" t="s">
        <v>96</v>
      </c>
      <c r="F243">
        <v>0</v>
      </c>
      <c r="G243">
        <v>0</v>
      </c>
      <c r="H243" t="s">
        <v>94</v>
      </c>
      <c r="I243">
        <v>110</v>
      </c>
      <c r="J243">
        <v>1</v>
      </c>
      <c r="K243" t="s">
        <v>21</v>
      </c>
      <c r="L243">
        <v>0</v>
      </c>
      <c r="M243" t="s">
        <v>67</v>
      </c>
      <c r="N243">
        <v>0</v>
      </c>
    </row>
    <row r="244" spans="1:14" x14ac:dyDescent="0.25">
      <c r="A244">
        <v>0</v>
      </c>
      <c r="B244" s="77">
        <v>45653</v>
      </c>
      <c r="C244">
        <v>0</v>
      </c>
      <c r="D244" t="s">
        <v>95</v>
      </c>
      <c r="E244" t="s">
        <v>96</v>
      </c>
      <c r="F244">
        <v>0</v>
      </c>
      <c r="G244">
        <v>0</v>
      </c>
      <c r="H244" t="s">
        <v>94</v>
      </c>
      <c r="I244">
        <v>109</v>
      </c>
      <c r="J244">
        <v>2</v>
      </c>
      <c r="K244" t="s">
        <v>21</v>
      </c>
      <c r="L244">
        <v>0</v>
      </c>
      <c r="M244" t="s">
        <v>67</v>
      </c>
      <c r="N244">
        <v>0</v>
      </c>
    </row>
    <row r="245" spans="1:14" x14ac:dyDescent="0.25">
      <c r="A245">
        <v>0</v>
      </c>
      <c r="B245" s="77">
        <v>45653</v>
      </c>
      <c r="C245">
        <v>0</v>
      </c>
      <c r="D245" t="s">
        <v>95</v>
      </c>
      <c r="E245" t="s">
        <v>96</v>
      </c>
      <c r="F245">
        <v>0</v>
      </c>
      <c r="G245">
        <v>0</v>
      </c>
      <c r="H245" t="s">
        <v>94</v>
      </c>
      <c r="I245">
        <v>95</v>
      </c>
      <c r="J245">
        <v>1</v>
      </c>
      <c r="K245" t="s">
        <v>21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45653</v>
      </c>
      <c r="C246">
        <v>0</v>
      </c>
      <c r="D246" t="s">
        <v>95</v>
      </c>
      <c r="E246" t="s">
        <v>96</v>
      </c>
      <c r="F246">
        <v>0</v>
      </c>
      <c r="G246">
        <v>0</v>
      </c>
      <c r="H246" t="s">
        <v>94</v>
      </c>
      <c r="I246">
        <v>119</v>
      </c>
      <c r="J246">
        <v>1</v>
      </c>
      <c r="K246" t="s">
        <v>21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45653</v>
      </c>
      <c r="C247">
        <v>0</v>
      </c>
      <c r="D247" t="s">
        <v>95</v>
      </c>
      <c r="E247" t="s">
        <v>96</v>
      </c>
      <c r="F247">
        <v>0</v>
      </c>
      <c r="G247">
        <v>0</v>
      </c>
      <c r="H247" t="s">
        <v>94</v>
      </c>
      <c r="I247">
        <v>105</v>
      </c>
      <c r="J247">
        <v>1</v>
      </c>
      <c r="K247" t="s">
        <v>21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45653</v>
      </c>
      <c r="C248">
        <v>0</v>
      </c>
      <c r="D248" t="s">
        <v>95</v>
      </c>
      <c r="E248" t="s">
        <v>96</v>
      </c>
      <c r="F248">
        <v>0</v>
      </c>
      <c r="G248">
        <v>0</v>
      </c>
      <c r="H248" t="s">
        <v>94</v>
      </c>
      <c r="I248">
        <v>101</v>
      </c>
      <c r="J248">
        <v>1</v>
      </c>
      <c r="K248" t="s">
        <v>21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45653</v>
      </c>
      <c r="C249">
        <v>0</v>
      </c>
      <c r="D249" t="s">
        <v>95</v>
      </c>
      <c r="E249" t="s">
        <v>96</v>
      </c>
      <c r="F249">
        <v>0</v>
      </c>
      <c r="G249">
        <v>0</v>
      </c>
      <c r="H249" t="s">
        <v>94</v>
      </c>
      <c r="I249">
        <v>102</v>
      </c>
      <c r="J249">
        <v>1</v>
      </c>
      <c r="K249" t="s">
        <v>21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45653</v>
      </c>
      <c r="C250">
        <v>0</v>
      </c>
      <c r="D250" t="s">
        <v>95</v>
      </c>
      <c r="E250" t="s">
        <v>107</v>
      </c>
      <c r="F250">
        <v>0</v>
      </c>
      <c r="G250">
        <v>0</v>
      </c>
      <c r="H250" t="s">
        <v>94</v>
      </c>
      <c r="I250">
        <v>92</v>
      </c>
      <c r="J250">
        <v>1</v>
      </c>
      <c r="K250" t="s">
        <v>21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45653</v>
      </c>
      <c r="C251">
        <v>0</v>
      </c>
      <c r="D251" t="s">
        <v>95</v>
      </c>
      <c r="E251" t="s">
        <v>107</v>
      </c>
      <c r="F251">
        <v>0</v>
      </c>
      <c r="G251">
        <v>0</v>
      </c>
      <c r="H251" t="s">
        <v>94</v>
      </c>
      <c r="I251">
        <v>102</v>
      </c>
      <c r="J251">
        <v>1</v>
      </c>
      <c r="K251" t="s">
        <v>21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45653</v>
      </c>
      <c r="C252">
        <v>0</v>
      </c>
      <c r="D252" t="s">
        <v>95</v>
      </c>
      <c r="E252" t="s">
        <v>107</v>
      </c>
      <c r="F252">
        <v>0</v>
      </c>
      <c r="G252">
        <v>0</v>
      </c>
      <c r="H252" t="s">
        <v>94</v>
      </c>
      <c r="I252">
        <v>115</v>
      </c>
      <c r="J252">
        <v>1</v>
      </c>
      <c r="K252" t="s">
        <v>21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45653</v>
      </c>
      <c r="C253">
        <v>0</v>
      </c>
      <c r="D253" t="s">
        <v>95</v>
      </c>
      <c r="E253" t="s">
        <v>107</v>
      </c>
      <c r="F253">
        <v>0</v>
      </c>
      <c r="G253">
        <v>0</v>
      </c>
      <c r="H253" t="s">
        <v>94</v>
      </c>
      <c r="I253">
        <v>110</v>
      </c>
      <c r="J253">
        <v>1</v>
      </c>
      <c r="K253" t="s">
        <v>21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45653</v>
      </c>
      <c r="C254">
        <v>0</v>
      </c>
      <c r="D254" t="s">
        <v>95</v>
      </c>
      <c r="E254" t="s">
        <v>107</v>
      </c>
      <c r="F254">
        <v>0</v>
      </c>
      <c r="G254">
        <v>0</v>
      </c>
      <c r="H254" t="s">
        <v>94</v>
      </c>
      <c r="I254">
        <v>119</v>
      </c>
      <c r="J254">
        <v>1</v>
      </c>
      <c r="K254" t="s">
        <v>21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45653</v>
      </c>
      <c r="C255">
        <v>0</v>
      </c>
      <c r="D255" t="s">
        <v>95</v>
      </c>
      <c r="E255" t="s">
        <v>107</v>
      </c>
      <c r="F255">
        <v>0</v>
      </c>
      <c r="G255">
        <v>0</v>
      </c>
      <c r="H255" t="s">
        <v>94</v>
      </c>
      <c r="I255">
        <v>107</v>
      </c>
      <c r="J255">
        <v>1</v>
      </c>
      <c r="K255" t="s">
        <v>21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45653</v>
      </c>
      <c r="C256">
        <v>0</v>
      </c>
      <c r="D256" t="s">
        <v>95</v>
      </c>
      <c r="E256" t="s">
        <v>107</v>
      </c>
      <c r="F256">
        <v>0</v>
      </c>
      <c r="G256">
        <v>0</v>
      </c>
      <c r="H256" t="s">
        <v>94</v>
      </c>
      <c r="I256">
        <v>92</v>
      </c>
      <c r="J256">
        <v>1</v>
      </c>
      <c r="K256" t="s">
        <v>21</v>
      </c>
      <c r="L256">
        <v>0</v>
      </c>
      <c r="M256" t="s">
        <v>67</v>
      </c>
      <c r="N256">
        <v>0</v>
      </c>
    </row>
    <row r="257" spans="1:14" x14ac:dyDescent="0.25">
      <c r="A257">
        <v>0</v>
      </c>
      <c r="B257" s="77">
        <v>45653</v>
      </c>
      <c r="C257">
        <v>0</v>
      </c>
      <c r="D257" t="s">
        <v>95</v>
      </c>
      <c r="E257" t="s">
        <v>107</v>
      </c>
      <c r="F257">
        <v>0</v>
      </c>
      <c r="G257">
        <v>0</v>
      </c>
      <c r="H257" t="s">
        <v>94</v>
      </c>
      <c r="I257">
        <v>112</v>
      </c>
      <c r="J257">
        <v>1</v>
      </c>
      <c r="K257" t="s">
        <v>21</v>
      </c>
      <c r="L257">
        <v>0</v>
      </c>
      <c r="M257" t="s">
        <v>67</v>
      </c>
      <c r="N257">
        <v>0</v>
      </c>
    </row>
    <row r="258" spans="1:14" x14ac:dyDescent="0.25">
      <c r="A258">
        <v>0</v>
      </c>
      <c r="B258" s="77">
        <v>45653</v>
      </c>
      <c r="C258">
        <v>0</v>
      </c>
      <c r="D258" t="s">
        <v>95</v>
      </c>
      <c r="E258" t="s">
        <v>107</v>
      </c>
      <c r="F258">
        <v>0</v>
      </c>
      <c r="G258">
        <v>0</v>
      </c>
      <c r="H258" t="s">
        <v>94</v>
      </c>
      <c r="I258">
        <v>115</v>
      </c>
      <c r="J258">
        <v>1</v>
      </c>
      <c r="K258" t="s">
        <v>21</v>
      </c>
      <c r="L258">
        <v>0</v>
      </c>
      <c r="M258" t="s">
        <v>67</v>
      </c>
      <c r="N258">
        <v>0</v>
      </c>
    </row>
    <row r="259" spans="1:14" x14ac:dyDescent="0.25">
      <c r="A259">
        <v>0</v>
      </c>
      <c r="B259" s="77">
        <v>45653</v>
      </c>
      <c r="C259">
        <v>0</v>
      </c>
      <c r="D259" t="s">
        <v>95</v>
      </c>
      <c r="E259" t="s">
        <v>107</v>
      </c>
      <c r="F259">
        <v>0</v>
      </c>
      <c r="G259">
        <v>0</v>
      </c>
      <c r="H259" t="s">
        <v>94</v>
      </c>
      <c r="I259">
        <v>95</v>
      </c>
      <c r="J259">
        <v>1</v>
      </c>
      <c r="K259" t="s">
        <v>21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45653</v>
      </c>
      <c r="C260">
        <v>0</v>
      </c>
      <c r="D260" t="s">
        <v>95</v>
      </c>
      <c r="E260" t="s">
        <v>116</v>
      </c>
      <c r="F260">
        <v>0</v>
      </c>
      <c r="G260">
        <v>0</v>
      </c>
      <c r="H260" t="s">
        <v>94</v>
      </c>
      <c r="I260">
        <v>110</v>
      </c>
      <c r="J260">
        <v>1</v>
      </c>
      <c r="K260" t="s">
        <v>21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45653</v>
      </c>
      <c r="C261">
        <v>0</v>
      </c>
      <c r="D261" t="s">
        <v>95</v>
      </c>
      <c r="E261" t="s">
        <v>116</v>
      </c>
      <c r="F261">
        <v>0</v>
      </c>
      <c r="G261">
        <v>0</v>
      </c>
      <c r="H261" t="s">
        <v>94</v>
      </c>
      <c r="I261">
        <v>103</v>
      </c>
      <c r="J261">
        <v>1</v>
      </c>
      <c r="K261" t="s">
        <v>21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45653</v>
      </c>
      <c r="C262">
        <v>0</v>
      </c>
      <c r="D262" t="s">
        <v>95</v>
      </c>
      <c r="E262" t="s">
        <v>116</v>
      </c>
      <c r="F262">
        <v>0</v>
      </c>
      <c r="G262">
        <v>0</v>
      </c>
      <c r="H262" t="s">
        <v>94</v>
      </c>
      <c r="I262">
        <v>110</v>
      </c>
      <c r="J262">
        <v>1</v>
      </c>
      <c r="K262" t="s">
        <v>21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45653</v>
      </c>
      <c r="C263">
        <v>0</v>
      </c>
      <c r="D263" t="s">
        <v>95</v>
      </c>
      <c r="E263" t="s">
        <v>116</v>
      </c>
      <c r="F263">
        <v>0</v>
      </c>
      <c r="G263">
        <v>0</v>
      </c>
      <c r="H263" t="s">
        <v>94</v>
      </c>
      <c r="I263">
        <v>94</v>
      </c>
      <c r="J263">
        <v>1</v>
      </c>
      <c r="K263" t="s">
        <v>21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45653</v>
      </c>
      <c r="C264">
        <v>0</v>
      </c>
      <c r="D264" t="s">
        <v>95</v>
      </c>
      <c r="E264" t="s">
        <v>116</v>
      </c>
      <c r="F264">
        <v>0</v>
      </c>
      <c r="G264">
        <v>0</v>
      </c>
      <c r="H264" t="s">
        <v>94</v>
      </c>
      <c r="I264">
        <v>101</v>
      </c>
      <c r="J264">
        <v>1</v>
      </c>
      <c r="K264" t="s">
        <v>21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45653</v>
      </c>
      <c r="C265">
        <v>0</v>
      </c>
      <c r="D265" t="s">
        <v>95</v>
      </c>
      <c r="E265" t="s">
        <v>116</v>
      </c>
      <c r="F265">
        <v>0</v>
      </c>
      <c r="G265">
        <v>0</v>
      </c>
      <c r="H265" t="s">
        <v>94</v>
      </c>
      <c r="I265">
        <v>112</v>
      </c>
      <c r="J265">
        <v>1</v>
      </c>
      <c r="K265" t="s">
        <v>21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45653</v>
      </c>
      <c r="C266">
        <v>0</v>
      </c>
      <c r="D266" t="s">
        <v>95</v>
      </c>
      <c r="E266" t="s">
        <v>116</v>
      </c>
      <c r="F266">
        <v>0</v>
      </c>
      <c r="G266">
        <v>0</v>
      </c>
      <c r="H266" t="s">
        <v>94</v>
      </c>
      <c r="I266">
        <v>111</v>
      </c>
      <c r="J266">
        <v>2</v>
      </c>
      <c r="K266" t="s">
        <v>21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45656</v>
      </c>
      <c r="C267">
        <v>723923</v>
      </c>
      <c r="D267" t="s">
        <v>12</v>
      </c>
      <c r="E267" t="s">
        <v>146</v>
      </c>
      <c r="F267" t="s">
        <v>13</v>
      </c>
      <c r="G267" t="s">
        <v>14</v>
      </c>
      <c r="H267" t="s">
        <v>14</v>
      </c>
      <c r="I267">
        <v>91</v>
      </c>
      <c r="J267">
        <v>1</v>
      </c>
      <c r="K267" t="s">
        <v>21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45657</v>
      </c>
      <c r="C268">
        <v>723981</v>
      </c>
      <c r="D268" t="s">
        <v>12</v>
      </c>
      <c r="E268" t="s">
        <v>147</v>
      </c>
      <c r="F268" t="s">
        <v>13</v>
      </c>
      <c r="G268" t="s">
        <v>113</v>
      </c>
      <c r="H268" t="s">
        <v>36</v>
      </c>
      <c r="I268">
        <v>112</v>
      </c>
      <c r="J268">
        <v>1</v>
      </c>
      <c r="K268" t="s">
        <v>21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45659</v>
      </c>
      <c r="C269">
        <v>724043</v>
      </c>
      <c r="D269" t="s">
        <v>12</v>
      </c>
      <c r="E269" t="s">
        <v>149</v>
      </c>
      <c r="F269" t="s">
        <v>13</v>
      </c>
      <c r="G269" t="s">
        <v>14</v>
      </c>
      <c r="H269" t="s">
        <v>14</v>
      </c>
      <c r="I269">
        <v>115</v>
      </c>
      <c r="J269">
        <v>1</v>
      </c>
      <c r="K269" t="s">
        <v>21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45659</v>
      </c>
      <c r="C270">
        <v>724057</v>
      </c>
      <c r="D270" t="s">
        <v>12</v>
      </c>
      <c r="E270" t="s">
        <v>150</v>
      </c>
      <c r="F270" t="s">
        <v>13</v>
      </c>
      <c r="G270" t="s">
        <v>14</v>
      </c>
      <c r="H270" t="s">
        <v>14</v>
      </c>
      <c r="I270">
        <v>94</v>
      </c>
      <c r="J270">
        <v>1</v>
      </c>
      <c r="K270" t="s">
        <v>21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45660</v>
      </c>
      <c r="C271">
        <v>724097</v>
      </c>
      <c r="D271" t="s">
        <v>12</v>
      </c>
      <c r="E271" t="s">
        <v>151</v>
      </c>
      <c r="F271" t="s">
        <v>68</v>
      </c>
      <c r="G271" t="s">
        <v>69</v>
      </c>
      <c r="H271" t="s">
        <v>36</v>
      </c>
      <c r="I271">
        <v>100</v>
      </c>
      <c r="J271">
        <v>1</v>
      </c>
      <c r="K271" t="s">
        <v>21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45660</v>
      </c>
      <c r="C272">
        <v>724108</v>
      </c>
      <c r="D272" t="s">
        <v>12</v>
      </c>
      <c r="E272" t="s">
        <v>152</v>
      </c>
      <c r="F272" t="s">
        <v>68</v>
      </c>
      <c r="G272" t="s">
        <v>69</v>
      </c>
      <c r="H272" t="s">
        <v>36</v>
      </c>
      <c r="I272">
        <v>111</v>
      </c>
      <c r="J272">
        <v>1</v>
      </c>
      <c r="K272" t="s">
        <v>21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45660</v>
      </c>
      <c r="C273">
        <v>724108</v>
      </c>
      <c r="D273" t="s">
        <v>12</v>
      </c>
      <c r="E273" t="s">
        <v>152</v>
      </c>
      <c r="F273" t="s">
        <v>68</v>
      </c>
      <c r="G273" t="s">
        <v>69</v>
      </c>
      <c r="H273" t="s">
        <v>36</v>
      </c>
      <c r="I273">
        <v>112</v>
      </c>
      <c r="J273">
        <v>1</v>
      </c>
      <c r="K273" t="s">
        <v>21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45660</v>
      </c>
      <c r="C274">
        <v>724119</v>
      </c>
      <c r="D274" t="s">
        <v>12</v>
      </c>
      <c r="E274" t="s">
        <v>152</v>
      </c>
      <c r="F274" t="s">
        <v>68</v>
      </c>
      <c r="G274" t="s">
        <v>69</v>
      </c>
      <c r="H274" t="s">
        <v>36</v>
      </c>
      <c r="I274">
        <v>98</v>
      </c>
      <c r="J274">
        <v>1</v>
      </c>
      <c r="K274" t="s">
        <v>21</v>
      </c>
      <c r="L274">
        <v>0</v>
      </c>
      <c r="M274" t="s">
        <v>67</v>
      </c>
      <c r="N274">
        <v>0</v>
      </c>
    </row>
    <row r="275" spans="1:14" x14ac:dyDescent="0.25">
      <c r="A275">
        <v>0</v>
      </c>
      <c r="B275" s="77">
        <v>45660</v>
      </c>
      <c r="C275">
        <v>724119</v>
      </c>
      <c r="D275" t="s">
        <v>12</v>
      </c>
      <c r="E275" t="s">
        <v>152</v>
      </c>
      <c r="F275" t="s">
        <v>68</v>
      </c>
      <c r="G275" t="s">
        <v>69</v>
      </c>
      <c r="H275" t="s">
        <v>36</v>
      </c>
      <c r="I275">
        <v>101</v>
      </c>
      <c r="J275">
        <v>1</v>
      </c>
      <c r="K275" t="s">
        <v>21</v>
      </c>
      <c r="L275">
        <v>0</v>
      </c>
      <c r="M275" t="s">
        <v>67</v>
      </c>
      <c r="N275">
        <v>0</v>
      </c>
    </row>
    <row r="276" spans="1:14" x14ac:dyDescent="0.25">
      <c r="A276">
        <v>0</v>
      </c>
      <c r="B276" s="77">
        <v>45660</v>
      </c>
      <c r="C276">
        <v>724119</v>
      </c>
      <c r="D276" t="s">
        <v>12</v>
      </c>
      <c r="E276" t="s">
        <v>152</v>
      </c>
      <c r="F276" t="s">
        <v>68</v>
      </c>
      <c r="G276" t="s">
        <v>69</v>
      </c>
      <c r="H276" t="s">
        <v>36</v>
      </c>
      <c r="I276">
        <v>103</v>
      </c>
      <c r="J276">
        <v>1</v>
      </c>
      <c r="K276" t="s">
        <v>21</v>
      </c>
      <c r="L276">
        <v>0</v>
      </c>
      <c r="M276" t="s">
        <v>67</v>
      </c>
      <c r="N276">
        <v>0</v>
      </c>
    </row>
    <row r="277" spans="1:14" x14ac:dyDescent="0.25">
      <c r="A277">
        <v>0</v>
      </c>
      <c r="B277" s="77">
        <v>45660</v>
      </c>
      <c r="C277">
        <v>724119</v>
      </c>
      <c r="D277" t="s">
        <v>12</v>
      </c>
      <c r="E277" t="s">
        <v>152</v>
      </c>
      <c r="F277" t="s">
        <v>68</v>
      </c>
      <c r="G277" t="s">
        <v>69</v>
      </c>
      <c r="H277" t="s">
        <v>36</v>
      </c>
      <c r="I277">
        <v>109</v>
      </c>
      <c r="J277">
        <v>1</v>
      </c>
      <c r="K277" t="s">
        <v>21</v>
      </c>
      <c r="L277">
        <v>0</v>
      </c>
      <c r="M277" t="s">
        <v>67</v>
      </c>
      <c r="N277">
        <v>0</v>
      </c>
    </row>
    <row r="278" spans="1:14" x14ac:dyDescent="0.25">
      <c r="A278">
        <v>0</v>
      </c>
      <c r="B278" s="77">
        <v>45660</v>
      </c>
      <c r="C278">
        <v>724120</v>
      </c>
      <c r="D278" t="s">
        <v>12</v>
      </c>
      <c r="E278" t="s">
        <v>152</v>
      </c>
      <c r="F278" t="s">
        <v>68</v>
      </c>
      <c r="G278" t="s">
        <v>69</v>
      </c>
      <c r="H278" t="s">
        <v>36</v>
      </c>
      <c r="I278">
        <v>105</v>
      </c>
      <c r="J278">
        <v>1</v>
      </c>
      <c r="K278" t="s">
        <v>21</v>
      </c>
      <c r="L278">
        <v>0</v>
      </c>
      <c r="M278" t="s">
        <v>67</v>
      </c>
      <c r="N278">
        <v>0</v>
      </c>
    </row>
    <row r="279" spans="1:14" x14ac:dyDescent="0.25">
      <c r="A279">
        <v>0</v>
      </c>
      <c r="B279" s="77">
        <v>45660</v>
      </c>
      <c r="C279">
        <v>724153</v>
      </c>
      <c r="D279" t="s">
        <v>12</v>
      </c>
      <c r="E279" t="s">
        <v>153</v>
      </c>
      <c r="F279" t="s">
        <v>13</v>
      </c>
      <c r="G279" t="s">
        <v>75</v>
      </c>
      <c r="H279" t="s">
        <v>36</v>
      </c>
      <c r="I279">
        <v>117</v>
      </c>
      <c r="J279">
        <v>2</v>
      </c>
      <c r="K279" t="s">
        <v>21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45660</v>
      </c>
      <c r="C280">
        <v>724149</v>
      </c>
      <c r="D280" t="s">
        <v>12</v>
      </c>
      <c r="E280" t="s">
        <v>153</v>
      </c>
      <c r="F280" t="s">
        <v>13</v>
      </c>
      <c r="G280" t="s">
        <v>75</v>
      </c>
      <c r="H280" t="s">
        <v>36</v>
      </c>
      <c r="I280">
        <v>109</v>
      </c>
      <c r="J280">
        <v>1</v>
      </c>
      <c r="K280" t="s">
        <v>21</v>
      </c>
      <c r="L280">
        <v>0</v>
      </c>
      <c r="M280" t="s">
        <v>67</v>
      </c>
      <c r="N280">
        <v>0</v>
      </c>
    </row>
    <row r="281" spans="1:14" x14ac:dyDescent="0.25">
      <c r="A281">
        <v>0</v>
      </c>
      <c r="B281" s="77">
        <v>45656</v>
      </c>
      <c r="C281">
        <v>0</v>
      </c>
      <c r="D281" t="s">
        <v>95</v>
      </c>
      <c r="E281" t="s">
        <v>96</v>
      </c>
      <c r="F281">
        <v>0</v>
      </c>
      <c r="G281">
        <v>0</v>
      </c>
      <c r="H281" t="s">
        <v>94</v>
      </c>
      <c r="I281">
        <v>115</v>
      </c>
      <c r="J281">
        <v>1</v>
      </c>
      <c r="K281" t="s">
        <v>21</v>
      </c>
      <c r="L281">
        <v>0</v>
      </c>
      <c r="M281" t="s">
        <v>67</v>
      </c>
      <c r="N281">
        <v>0</v>
      </c>
    </row>
    <row r="282" spans="1:14" x14ac:dyDescent="0.25">
      <c r="A282">
        <v>0</v>
      </c>
      <c r="B282" s="77">
        <v>45656</v>
      </c>
      <c r="C282">
        <v>0</v>
      </c>
      <c r="D282" t="s">
        <v>95</v>
      </c>
      <c r="E282" t="s">
        <v>96</v>
      </c>
      <c r="F282">
        <v>0</v>
      </c>
      <c r="G282">
        <v>0</v>
      </c>
      <c r="H282" t="s">
        <v>94</v>
      </c>
      <c r="I282">
        <v>114</v>
      </c>
      <c r="J282">
        <v>1</v>
      </c>
      <c r="K282" t="s">
        <v>21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45656</v>
      </c>
      <c r="C283">
        <v>0</v>
      </c>
      <c r="D283" t="s">
        <v>95</v>
      </c>
      <c r="E283" t="s">
        <v>96</v>
      </c>
      <c r="F283">
        <v>0</v>
      </c>
      <c r="G283">
        <v>0</v>
      </c>
      <c r="H283" t="s">
        <v>94</v>
      </c>
      <c r="I283">
        <v>88</v>
      </c>
      <c r="J283">
        <v>1</v>
      </c>
      <c r="K283" t="s">
        <v>21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45656</v>
      </c>
      <c r="C284">
        <v>0</v>
      </c>
      <c r="D284" t="s">
        <v>95</v>
      </c>
      <c r="E284" t="s">
        <v>96</v>
      </c>
      <c r="F284">
        <v>0</v>
      </c>
      <c r="G284">
        <v>0</v>
      </c>
      <c r="H284" t="s">
        <v>94</v>
      </c>
      <c r="I284">
        <v>109</v>
      </c>
      <c r="J284">
        <v>1</v>
      </c>
      <c r="K284" t="s">
        <v>21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45656</v>
      </c>
      <c r="C285">
        <v>0</v>
      </c>
      <c r="D285" t="s">
        <v>95</v>
      </c>
      <c r="E285" t="s">
        <v>96</v>
      </c>
      <c r="F285">
        <v>0</v>
      </c>
      <c r="G285">
        <v>0</v>
      </c>
      <c r="H285" t="s">
        <v>94</v>
      </c>
      <c r="I285">
        <v>108</v>
      </c>
      <c r="J285">
        <v>2</v>
      </c>
      <c r="K285" t="s">
        <v>21</v>
      </c>
      <c r="L285">
        <v>0</v>
      </c>
      <c r="M285" t="s">
        <v>67</v>
      </c>
      <c r="N285">
        <v>0</v>
      </c>
    </row>
    <row r="286" spans="1:14" x14ac:dyDescent="0.25">
      <c r="A286">
        <v>0</v>
      </c>
      <c r="B286" s="77">
        <v>45656</v>
      </c>
      <c r="C286">
        <v>0</v>
      </c>
      <c r="D286" t="s">
        <v>95</v>
      </c>
      <c r="E286" t="s">
        <v>96</v>
      </c>
      <c r="F286">
        <v>0</v>
      </c>
      <c r="G286">
        <v>0</v>
      </c>
      <c r="H286" t="s">
        <v>94</v>
      </c>
      <c r="I286">
        <v>112</v>
      </c>
      <c r="J286">
        <v>1</v>
      </c>
      <c r="K286" t="s">
        <v>21</v>
      </c>
      <c r="L286">
        <v>0</v>
      </c>
      <c r="M286" t="s">
        <v>67</v>
      </c>
      <c r="N286">
        <v>0</v>
      </c>
    </row>
    <row r="287" spans="1:14" x14ac:dyDescent="0.25">
      <c r="A287">
        <v>0</v>
      </c>
      <c r="B287" s="77">
        <v>45656</v>
      </c>
      <c r="C287">
        <v>0</v>
      </c>
      <c r="D287" t="s">
        <v>95</v>
      </c>
      <c r="E287" t="s">
        <v>96</v>
      </c>
      <c r="F287">
        <v>0</v>
      </c>
      <c r="G287">
        <v>0</v>
      </c>
      <c r="H287" t="s">
        <v>94</v>
      </c>
      <c r="I287">
        <v>115</v>
      </c>
      <c r="J287">
        <v>1</v>
      </c>
      <c r="K287" t="s">
        <v>21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45656</v>
      </c>
      <c r="C288">
        <v>0</v>
      </c>
      <c r="D288" t="s">
        <v>95</v>
      </c>
      <c r="E288" t="s">
        <v>96</v>
      </c>
      <c r="F288">
        <v>0</v>
      </c>
      <c r="G288">
        <v>0</v>
      </c>
      <c r="H288" t="s">
        <v>94</v>
      </c>
      <c r="I288">
        <v>116</v>
      </c>
      <c r="J288">
        <v>1</v>
      </c>
      <c r="K288" t="s">
        <v>21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45656</v>
      </c>
      <c r="C289">
        <v>0</v>
      </c>
      <c r="D289" t="s">
        <v>95</v>
      </c>
      <c r="E289" t="s">
        <v>96</v>
      </c>
      <c r="F289">
        <v>0</v>
      </c>
      <c r="G289">
        <v>0</v>
      </c>
      <c r="H289" t="s">
        <v>94</v>
      </c>
      <c r="I289">
        <v>120</v>
      </c>
      <c r="J289">
        <v>1</v>
      </c>
      <c r="K289" t="s">
        <v>21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45656</v>
      </c>
      <c r="C290">
        <v>0</v>
      </c>
      <c r="D290" t="s">
        <v>95</v>
      </c>
      <c r="E290" t="s">
        <v>96</v>
      </c>
      <c r="F290">
        <v>0</v>
      </c>
      <c r="G290">
        <v>0</v>
      </c>
      <c r="H290" t="s">
        <v>94</v>
      </c>
      <c r="I290">
        <v>114</v>
      </c>
      <c r="J290">
        <v>1</v>
      </c>
      <c r="K290" t="s">
        <v>21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45656</v>
      </c>
      <c r="C291">
        <v>0</v>
      </c>
      <c r="D291" t="s">
        <v>95</v>
      </c>
      <c r="E291" t="s">
        <v>96</v>
      </c>
      <c r="F291">
        <v>0</v>
      </c>
      <c r="G291">
        <v>0</v>
      </c>
      <c r="H291" t="s">
        <v>94</v>
      </c>
      <c r="I291">
        <v>122</v>
      </c>
      <c r="J291">
        <v>1</v>
      </c>
      <c r="K291" t="s">
        <v>21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45656</v>
      </c>
      <c r="C292">
        <v>0</v>
      </c>
      <c r="D292" t="s">
        <v>95</v>
      </c>
      <c r="E292" t="s">
        <v>96</v>
      </c>
      <c r="F292">
        <v>0</v>
      </c>
      <c r="G292">
        <v>0</v>
      </c>
      <c r="H292" t="s">
        <v>94</v>
      </c>
      <c r="I292">
        <v>110</v>
      </c>
      <c r="J292">
        <v>1</v>
      </c>
      <c r="K292" t="s">
        <v>21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45656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105</v>
      </c>
      <c r="J293">
        <v>1</v>
      </c>
      <c r="K293" t="s">
        <v>21</v>
      </c>
      <c r="L293">
        <v>0</v>
      </c>
      <c r="M293" t="s">
        <v>67</v>
      </c>
      <c r="N293">
        <v>0</v>
      </c>
    </row>
    <row r="294" spans="1:14" x14ac:dyDescent="0.25">
      <c r="A294">
        <v>0</v>
      </c>
      <c r="B294" s="77">
        <v>45656</v>
      </c>
      <c r="C294">
        <v>0</v>
      </c>
      <c r="D294" t="s">
        <v>95</v>
      </c>
      <c r="E294" t="s">
        <v>96</v>
      </c>
      <c r="F294">
        <v>0</v>
      </c>
      <c r="G294">
        <v>0</v>
      </c>
      <c r="H294" t="s">
        <v>94</v>
      </c>
      <c r="I294">
        <v>108</v>
      </c>
      <c r="J294">
        <v>1</v>
      </c>
      <c r="K294" t="s">
        <v>21</v>
      </c>
      <c r="L294">
        <v>0</v>
      </c>
      <c r="M294" t="s">
        <v>67</v>
      </c>
      <c r="N294">
        <v>0</v>
      </c>
    </row>
    <row r="295" spans="1:14" x14ac:dyDescent="0.25">
      <c r="A295">
        <v>0</v>
      </c>
      <c r="B295" s="77">
        <v>45656</v>
      </c>
      <c r="C295">
        <v>0</v>
      </c>
      <c r="D295" t="s">
        <v>95</v>
      </c>
      <c r="E295" t="s">
        <v>116</v>
      </c>
      <c r="F295">
        <v>0</v>
      </c>
      <c r="G295">
        <v>0</v>
      </c>
      <c r="H295" t="s">
        <v>94</v>
      </c>
      <c r="I295">
        <v>99</v>
      </c>
      <c r="J295">
        <v>1</v>
      </c>
      <c r="K295" t="s">
        <v>21</v>
      </c>
      <c r="L295">
        <v>0</v>
      </c>
      <c r="M295" t="s">
        <v>67</v>
      </c>
      <c r="N295">
        <v>0</v>
      </c>
    </row>
    <row r="296" spans="1:14" x14ac:dyDescent="0.25">
      <c r="A296">
        <v>0</v>
      </c>
      <c r="B296" s="77">
        <v>45656</v>
      </c>
      <c r="C296">
        <v>0</v>
      </c>
      <c r="D296" t="s">
        <v>95</v>
      </c>
      <c r="E296" t="s">
        <v>107</v>
      </c>
      <c r="F296">
        <v>0</v>
      </c>
      <c r="G296">
        <v>0</v>
      </c>
      <c r="H296" t="s">
        <v>94</v>
      </c>
      <c r="I296">
        <v>107</v>
      </c>
      <c r="J296">
        <v>1</v>
      </c>
      <c r="K296" t="s">
        <v>21</v>
      </c>
      <c r="L296">
        <v>0</v>
      </c>
      <c r="M296" t="s">
        <v>67</v>
      </c>
      <c r="N296">
        <v>0</v>
      </c>
    </row>
    <row r="297" spans="1:14" x14ac:dyDescent="0.25">
      <c r="A297">
        <v>0</v>
      </c>
      <c r="B297" s="77">
        <v>45659</v>
      </c>
      <c r="C297">
        <v>0</v>
      </c>
      <c r="D297" t="s">
        <v>95</v>
      </c>
      <c r="E297" t="s">
        <v>107</v>
      </c>
      <c r="F297">
        <v>0</v>
      </c>
      <c r="G297">
        <v>0</v>
      </c>
      <c r="H297" t="s">
        <v>94</v>
      </c>
      <c r="I297">
        <v>112</v>
      </c>
      <c r="J297">
        <v>1</v>
      </c>
      <c r="K297" t="s">
        <v>21</v>
      </c>
      <c r="L297">
        <v>0</v>
      </c>
      <c r="M297" t="s">
        <v>67</v>
      </c>
      <c r="N297">
        <v>0</v>
      </c>
    </row>
    <row r="298" spans="1:14" x14ac:dyDescent="0.25">
      <c r="A298">
        <v>0</v>
      </c>
      <c r="B298" s="77">
        <v>45659</v>
      </c>
      <c r="C298">
        <v>0</v>
      </c>
      <c r="D298" t="s">
        <v>95</v>
      </c>
      <c r="E298" t="s">
        <v>107</v>
      </c>
      <c r="F298">
        <v>0</v>
      </c>
      <c r="G298">
        <v>0</v>
      </c>
      <c r="H298" t="s">
        <v>94</v>
      </c>
      <c r="I298">
        <v>99</v>
      </c>
      <c r="J298">
        <v>1</v>
      </c>
      <c r="K298" t="s">
        <v>21</v>
      </c>
      <c r="L298">
        <v>0</v>
      </c>
      <c r="M298" t="s">
        <v>67</v>
      </c>
      <c r="N298">
        <v>0</v>
      </c>
    </row>
    <row r="299" spans="1:14" x14ac:dyDescent="0.25">
      <c r="A299">
        <v>0</v>
      </c>
      <c r="B299" s="77">
        <v>45659</v>
      </c>
      <c r="C299">
        <v>0</v>
      </c>
      <c r="D299" t="s">
        <v>95</v>
      </c>
      <c r="E299" t="s">
        <v>96</v>
      </c>
      <c r="F299">
        <v>0</v>
      </c>
      <c r="G299">
        <v>0</v>
      </c>
      <c r="H299" t="s">
        <v>94</v>
      </c>
      <c r="I299">
        <v>114</v>
      </c>
      <c r="J299">
        <v>1</v>
      </c>
      <c r="K299" t="s">
        <v>21</v>
      </c>
      <c r="L299">
        <v>0</v>
      </c>
      <c r="M299" t="s">
        <v>67</v>
      </c>
      <c r="N299">
        <v>0</v>
      </c>
    </row>
    <row r="300" spans="1:14" x14ac:dyDescent="0.25">
      <c r="A300">
        <v>0</v>
      </c>
      <c r="B300" s="77">
        <v>45659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121</v>
      </c>
      <c r="J300">
        <v>1</v>
      </c>
      <c r="K300" t="s">
        <v>21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45659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90</v>
      </c>
      <c r="J301">
        <v>1</v>
      </c>
      <c r="K301" t="s">
        <v>21</v>
      </c>
      <c r="L301">
        <v>0</v>
      </c>
      <c r="M301" t="s">
        <v>67</v>
      </c>
      <c r="N301">
        <v>0</v>
      </c>
    </row>
    <row r="302" spans="1:14" x14ac:dyDescent="0.25">
      <c r="A302">
        <v>0</v>
      </c>
      <c r="B302" s="77">
        <v>45659</v>
      </c>
      <c r="C302">
        <v>0</v>
      </c>
      <c r="D302" t="s">
        <v>95</v>
      </c>
      <c r="E302" t="s">
        <v>116</v>
      </c>
      <c r="F302">
        <v>0</v>
      </c>
      <c r="G302">
        <v>0</v>
      </c>
      <c r="H302" t="s">
        <v>94</v>
      </c>
      <c r="I302">
        <v>98</v>
      </c>
      <c r="J302">
        <v>1</v>
      </c>
      <c r="K302" t="s">
        <v>21</v>
      </c>
      <c r="L302">
        <v>0</v>
      </c>
      <c r="M302" t="s">
        <v>67</v>
      </c>
      <c r="N302">
        <v>0</v>
      </c>
    </row>
    <row r="303" spans="1:14" x14ac:dyDescent="0.25">
      <c r="A303">
        <v>0</v>
      </c>
      <c r="B303" s="77">
        <v>45659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104</v>
      </c>
      <c r="J303">
        <v>1</v>
      </c>
      <c r="K303" t="s">
        <v>21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45659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108</v>
      </c>
      <c r="J304">
        <v>1</v>
      </c>
      <c r="K304" t="s">
        <v>21</v>
      </c>
      <c r="L304">
        <v>0</v>
      </c>
      <c r="M304" t="s">
        <v>67</v>
      </c>
      <c r="N304">
        <v>0</v>
      </c>
    </row>
    <row r="305" spans="1:14" x14ac:dyDescent="0.25">
      <c r="A305">
        <v>0</v>
      </c>
      <c r="B305" s="77">
        <v>45660</v>
      </c>
      <c r="C305">
        <v>0</v>
      </c>
      <c r="D305" t="s">
        <v>95</v>
      </c>
      <c r="E305" t="s">
        <v>116</v>
      </c>
      <c r="F305">
        <v>0</v>
      </c>
      <c r="G305">
        <v>0</v>
      </c>
      <c r="H305" t="s">
        <v>94</v>
      </c>
      <c r="I305">
        <v>115</v>
      </c>
      <c r="J305">
        <v>1</v>
      </c>
      <c r="K305" t="s">
        <v>21</v>
      </c>
      <c r="L305">
        <v>0</v>
      </c>
      <c r="M305" t="s">
        <v>67</v>
      </c>
      <c r="N305">
        <v>0</v>
      </c>
    </row>
    <row r="306" spans="1:14" x14ac:dyDescent="0.25">
      <c r="A306">
        <v>0</v>
      </c>
      <c r="B306" s="77">
        <v>45660</v>
      </c>
      <c r="C306">
        <v>0</v>
      </c>
      <c r="D306" t="s">
        <v>95</v>
      </c>
      <c r="E306" t="s">
        <v>116</v>
      </c>
      <c r="F306">
        <v>0</v>
      </c>
      <c r="G306">
        <v>0</v>
      </c>
      <c r="H306" t="s">
        <v>94</v>
      </c>
      <c r="I306">
        <v>116</v>
      </c>
      <c r="J306">
        <v>1</v>
      </c>
      <c r="K306" t="s">
        <v>21</v>
      </c>
      <c r="L306">
        <v>0</v>
      </c>
      <c r="M306" t="s">
        <v>67</v>
      </c>
      <c r="N306">
        <v>0</v>
      </c>
    </row>
    <row r="307" spans="1:14" x14ac:dyDescent="0.25">
      <c r="A307">
        <v>0</v>
      </c>
      <c r="B307" s="77">
        <v>45660</v>
      </c>
      <c r="C307">
        <v>0</v>
      </c>
      <c r="D307" t="s">
        <v>95</v>
      </c>
      <c r="E307" t="s">
        <v>116</v>
      </c>
      <c r="F307">
        <v>0</v>
      </c>
      <c r="G307">
        <v>0</v>
      </c>
      <c r="H307" t="s">
        <v>94</v>
      </c>
      <c r="I307">
        <v>107</v>
      </c>
      <c r="J307">
        <v>1</v>
      </c>
      <c r="K307" t="s">
        <v>21</v>
      </c>
      <c r="L307">
        <v>0</v>
      </c>
      <c r="M307" t="s">
        <v>67</v>
      </c>
      <c r="N307">
        <v>0</v>
      </c>
    </row>
    <row r="308" spans="1:14" x14ac:dyDescent="0.25">
      <c r="A308">
        <v>0</v>
      </c>
      <c r="B308" s="77">
        <v>45660</v>
      </c>
      <c r="C308">
        <v>0</v>
      </c>
      <c r="D308" t="s">
        <v>95</v>
      </c>
      <c r="E308" t="s">
        <v>116</v>
      </c>
      <c r="F308">
        <v>0</v>
      </c>
      <c r="G308">
        <v>0</v>
      </c>
      <c r="H308" t="s">
        <v>94</v>
      </c>
      <c r="I308">
        <v>105</v>
      </c>
      <c r="J308">
        <v>1</v>
      </c>
      <c r="K308" t="s">
        <v>21</v>
      </c>
      <c r="L308">
        <v>0</v>
      </c>
      <c r="M308" t="s">
        <v>67</v>
      </c>
      <c r="N308">
        <v>0</v>
      </c>
    </row>
    <row r="309" spans="1:14" x14ac:dyDescent="0.25">
      <c r="A309">
        <v>0</v>
      </c>
      <c r="B309" s="77">
        <v>45660</v>
      </c>
      <c r="C309">
        <v>0</v>
      </c>
      <c r="D309" t="s">
        <v>95</v>
      </c>
      <c r="E309" t="s">
        <v>116</v>
      </c>
      <c r="F309">
        <v>0</v>
      </c>
      <c r="G309">
        <v>0</v>
      </c>
      <c r="H309" t="s">
        <v>94</v>
      </c>
      <c r="I309">
        <v>123</v>
      </c>
      <c r="J309">
        <v>1</v>
      </c>
      <c r="K309" t="s">
        <v>21</v>
      </c>
      <c r="L309">
        <v>0</v>
      </c>
      <c r="M309" t="s">
        <v>67</v>
      </c>
      <c r="N309">
        <v>0</v>
      </c>
    </row>
    <row r="310" spans="1:14" x14ac:dyDescent="0.25">
      <c r="A310">
        <v>0</v>
      </c>
      <c r="B310" s="77">
        <v>45660</v>
      </c>
      <c r="C310">
        <v>0</v>
      </c>
      <c r="D310" t="s">
        <v>95</v>
      </c>
      <c r="E310" t="s">
        <v>116</v>
      </c>
      <c r="F310">
        <v>0</v>
      </c>
      <c r="G310">
        <v>0</v>
      </c>
      <c r="H310" t="s">
        <v>94</v>
      </c>
      <c r="I310">
        <v>116</v>
      </c>
      <c r="J310">
        <v>1</v>
      </c>
      <c r="K310" t="s">
        <v>21</v>
      </c>
      <c r="L310">
        <v>0</v>
      </c>
      <c r="M310" t="s">
        <v>67</v>
      </c>
      <c r="N310">
        <v>0</v>
      </c>
    </row>
    <row r="311" spans="1:14" x14ac:dyDescent="0.25">
      <c r="A311">
        <v>0</v>
      </c>
      <c r="B311" s="77">
        <v>45660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117</v>
      </c>
      <c r="J311">
        <v>1</v>
      </c>
      <c r="K311" t="s">
        <v>21</v>
      </c>
      <c r="L311">
        <v>0</v>
      </c>
      <c r="M311" t="s">
        <v>67</v>
      </c>
      <c r="N311">
        <v>0</v>
      </c>
    </row>
    <row r="312" spans="1:14" x14ac:dyDescent="0.25">
      <c r="A312">
        <v>0</v>
      </c>
      <c r="B312" s="77">
        <v>45660</v>
      </c>
      <c r="C312">
        <v>0</v>
      </c>
      <c r="D312" t="s">
        <v>95</v>
      </c>
      <c r="E312" t="s">
        <v>116</v>
      </c>
      <c r="F312">
        <v>0</v>
      </c>
      <c r="G312">
        <v>0</v>
      </c>
      <c r="H312" t="s">
        <v>94</v>
      </c>
      <c r="I312">
        <v>120</v>
      </c>
      <c r="J312">
        <v>1</v>
      </c>
      <c r="K312" t="s">
        <v>21</v>
      </c>
      <c r="L312">
        <v>0</v>
      </c>
      <c r="M312" t="s">
        <v>67</v>
      </c>
      <c r="N312">
        <v>0</v>
      </c>
    </row>
    <row r="313" spans="1:14" x14ac:dyDescent="0.25">
      <c r="A313">
        <v>0</v>
      </c>
      <c r="B313" s="77">
        <v>45660</v>
      </c>
      <c r="C313">
        <v>0</v>
      </c>
      <c r="D313" t="s">
        <v>95</v>
      </c>
      <c r="E313" t="s">
        <v>116</v>
      </c>
      <c r="F313">
        <v>0</v>
      </c>
      <c r="G313">
        <v>0</v>
      </c>
      <c r="H313" t="s">
        <v>94</v>
      </c>
      <c r="I313">
        <v>99</v>
      </c>
      <c r="J313">
        <v>1</v>
      </c>
      <c r="K313" t="s">
        <v>21</v>
      </c>
      <c r="L313">
        <v>0</v>
      </c>
      <c r="M313" t="s">
        <v>67</v>
      </c>
      <c r="N313">
        <v>0</v>
      </c>
    </row>
    <row r="314" spans="1:14" x14ac:dyDescent="0.25">
      <c r="A314">
        <v>0</v>
      </c>
      <c r="B314" s="77">
        <v>45660</v>
      </c>
      <c r="C314">
        <v>0</v>
      </c>
      <c r="D314" t="s">
        <v>95</v>
      </c>
      <c r="E314" t="s">
        <v>116</v>
      </c>
      <c r="F314">
        <v>0</v>
      </c>
      <c r="G314">
        <v>0</v>
      </c>
      <c r="H314" t="s">
        <v>94</v>
      </c>
      <c r="I314">
        <v>120</v>
      </c>
      <c r="J314">
        <v>1</v>
      </c>
      <c r="K314" t="s">
        <v>21</v>
      </c>
      <c r="L314">
        <v>0</v>
      </c>
      <c r="M314" t="s">
        <v>67</v>
      </c>
      <c r="N314">
        <v>0</v>
      </c>
    </row>
    <row r="315" spans="1:14" x14ac:dyDescent="0.25">
      <c r="A315">
        <v>0</v>
      </c>
      <c r="B315" s="77">
        <v>45660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112</v>
      </c>
      <c r="J315">
        <v>1</v>
      </c>
      <c r="K315" t="s">
        <v>21</v>
      </c>
      <c r="L315">
        <v>0</v>
      </c>
      <c r="M315" t="s">
        <v>67</v>
      </c>
      <c r="N315">
        <v>0</v>
      </c>
    </row>
    <row r="316" spans="1:14" x14ac:dyDescent="0.25">
      <c r="A316">
        <v>0</v>
      </c>
      <c r="B316" s="77">
        <v>45660</v>
      </c>
      <c r="C316">
        <v>0</v>
      </c>
      <c r="D316" t="s">
        <v>95</v>
      </c>
      <c r="E316" t="s">
        <v>116</v>
      </c>
      <c r="F316">
        <v>0</v>
      </c>
      <c r="G316">
        <v>0</v>
      </c>
      <c r="H316" t="s">
        <v>94</v>
      </c>
      <c r="I316">
        <v>97</v>
      </c>
      <c r="J316">
        <v>1</v>
      </c>
      <c r="K316" t="s">
        <v>21</v>
      </c>
      <c r="L316">
        <v>0</v>
      </c>
      <c r="M316" t="s">
        <v>67</v>
      </c>
      <c r="N316">
        <v>0</v>
      </c>
    </row>
    <row r="317" spans="1:14" x14ac:dyDescent="0.25">
      <c r="A317">
        <v>0</v>
      </c>
      <c r="B317" s="77">
        <v>45660</v>
      </c>
      <c r="C317">
        <v>0</v>
      </c>
      <c r="D317" t="s">
        <v>95</v>
      </c>
      <c r="E317" t="s">
        <v>116</v>
      </c>
      <c r="F317">
        <v>0</v>
      </c>
      <c r="G317">
        <v>0</v>
      </c>
      <c r="H317" t="s">
        <v>94</v>
      </c>
      <c r="I317">
        <v>88</v>
      </c>
      <c r="J317">
        <v>1</v>
      </c>
      <c r="K317" t="s">
        <v>21</v>
      </c>
      <c r="L317">
        <v>0</v>
      </c>
      <c r="M317" t="s">
        <v>67</v>
      </c>
      <c r="N317">
        <v>0</v>
      </c>
    </row>
    <row r="318" spans="1:14" x14ac:dyDescent="0.25">
      <c r="A318">
        <v>0</v>
      </c>
      <c r="B318" s="77">
        <v>45660</v>
      </c>
      <c r="C318">
        <v>0</v>
      </c>
      <c r="D318" t="s">
        <v>95</v>
      </c>
      <c r="E318" t="s">
        <v>116</v>
      </c>
      <c r="F318">
        <v>0</v>
      </c>
      <c r="G318">
        <v>0</v>
      </c>
      <c r="H318" t="s">
        <v>94</v>
      </c>
      <c r="I318">
        <v>92</v>
      </c>
      <c r="J318">
        <v>1</v>
      </c>
      <c r="K318" t="s">
        <v>21</v>
      </c>
      <c r="L318">
        <v>0</v>
      </c>
      <c r="M318" t="s">
        <v>67</v>
      </c>
      <c r="N318">
        <v>0</v>
      </c>
    </row>
    <row r="319" spans="1:14" x14ac:dyDescent="0.25">
      <c r="A319">
        <v>0</v>
      </c>
      <c r="B319" s="77">
        <v>45660</v>
      </c>
      <c r="C319">
        <v>0</v>
      </c>
      <c r="D319" t="s">
        <v>95</v>
      </c>
      <c r="E319" t="s">
        <v>96</v>
      </c>
      <c r="F319">
        <v>0</v>
      </c>
      <c r="G319">
        <v>0</v>
      </c>
      <c r="H319" t="s">
        <v>94</v>
      </c>
      <c r="I319">
        <v>117</v>
      </c>
      <c r="J319">
        <v>1</v>
      </c>
      <c r="K319" t="s">
        <v>21</v>
      </c>
      <c r="L319">
        <v>0</v>
      </c>
      <c r="M319" t="s">
        <v>67</v>
      </c>
      <c r="N319">
        <v>0</v>
      </c>
    </row>
    <row r="320" spans="1:14" x14ac:dyDescent="0.25">
      <c r="A320">
        <v>0</v>
      </c>
      <c r="B320" s="77">
        <v>45660</v>
      </c>
      <c r="C320">
        <v>0</v>
      </c>
      <c r="D320" t="s">
        <v>95</v>
      </c>
      <c r="E320" t="s">
        <v>96</v>
      </c>
      <c r="F320">
        <v>0</v>
      </c>
      <c r="G320">
        <v>0</v>
      </c>
      <c r="H320" t="s">
        <v>94</v>
      </c>
      <c r="I320">
        <v>120</v>
      </c>
      <c r="J320">
        <v>1</v>
      </c>
      <c r="K320" t="s">
        <v>21</v>
      </c>
      <c r="L320">
        <v>0</v>
      </c>
      <c r="M320" t="s">
        <v>67</v>
      </c>
      <c r="N320">
        <v>0</v>
      </c>
    </row>
    <row r="321" spans="1:14" x14ac:dyDescent="0.25">
      <c r="A321">
        <v>0</v>
      </c>
      <c r="B321" s="77">
        <v>45660</v>
      </c>
      <c r="C321">
        <v>0</v>
      </c>
      <c r="D321" t="s">
        <v>95</v>
      </c>
      <c r="E321" t="s">
        <v>96</v>
      </c>
      <c r="F321">
        <v>0</v>
      </c>
      <c r="G321">
        <v>0</v>
      </c>
      <c r="H321" t="s">
        <v>94</v>
      </c>
      <c r="I321">
        <v>100</v>
      </c>
      <c r="J321">
        <v>1</v>
      </c>
      <c r="K321" t="s">
        <v>21</v>
      </c>
      <c r="L321">
        <v>0</v>
      </c>
      <c r="M321" t="s">
        <v>67</v>
      </c>
      <c r="N321">
        <v>0</v>
      </c>
    </row>
    <row r="322" spans="1:14" x14ac:dyDescent="0.25">
      <c r="A322">
        <v>0</v>
      </c>
      <c r="B322" s="77">
        <v>45660</v>
      </c>
      <c r="C322">
        <v>0</v>
      </c>
      <c r="D322" t="s">
        <v>95</v>
      </c>
      <c r="E322" t="s">
        <v>96</v>
      </c>
      <c r="F322">
        <v>0</v>
      </c>
      <c r="G322">
        <v>0</v>
      </c>
      <c r="H322" t="s">
        <v>94</v>
      </c>
      <c r="I322">
        <v>113</v>
      </c>
      <c r="J322">
        <v>1</v>
      </c>
      <c r="K322" t="s">
        <v>21</v>
      </c>
      <c r="L322">
        <v>0</v>
      </c>
      <c r="M322" t="s">
        <v>67</v>
      </c>
      <c r="N322">
        <v>0</v>
      </c>
    </row>
    <row r="323" spans="1:14" x14ac:dyDescent="0.25">
      <c r="A323">
        <v>0</v>
      </c>
      <c r="B323" s="77">
        <v>45660</v>
      </c>
      <c r="C323">
        <v>0</v>
      </c>
      <c r="D323" t="s">
        <v>95</v>
      </c>
      <c r="E323" t="s">
        <v>107</v>
      </c>
      <c r="F323">
        <v>0</v>
      </c>
      <c r="G323">
        <v>0</v>
      </c>
      <c r="H323" t="s">
        <v>94</v>
      </c>
      <c r="I323">
        <v>92</v>
      </c>
      <c r="J323">
        <v>1</v>
      </c>
      <c r="K323" t="s">
        <v>21</v>
      </c>
      <c r="L323">
        <v>0</v>
      </c>
      <c r="M323" t="s">
        <v>67</v>
      </c>
      <c r="N323">
        <v>0</v>
      </c>
    </row>
    <row r="324" spans="1:14" x14ac:dyDescent="0.25">
      <c r="A324">
        <v>0</v>
      </c>
      <c r="B324" s="77">
        <v>45660</v>
      </c>
      <c r="C324">
        <v>0</v>
      </c>
      <c r="D324" t="s">
        <v>95</v>
      </c>
      <c r="E324" t="s">
        <v>107</v>
      </c>
      <c r="F324">
        <v>0</v>
      </c>
      <c r="G324">
        <v>0</v>
      </c>
      <c r="H324" t="s">
        <v>94</v>
      </c>
      <c r="I324">
        <v>104</v>
      </c>
      <c r="J324">
        <v>1</v>
      </c>
      <c r="K324" t="s">
        <v>21</v>
      </c>
      <c r="L324">
        <v>0</v>
      </c>
      <c r="M324" t="s">
        <v>67</v>
      </c>
      <c r="N324">
        <v>0</v>
      </c>
    </row>
    <row r="325" spans="1:14" x14ac:dyDescent="0.25">
      <c r="A325">
        <v>0</v>
      </c>
      <c r="B325" s="77">
        <v>45660</v>
      </c>
      <c r="C325">
        <v>0</v>
      </c>
      <c r="D325" t="s">
        <v>95</v>
      </c>
      <c r="E325" t="s">
        <v>107</v>
      </c>
      <c r="F325">
        <v>0</v>
      </c>
      <c r="G325">
        <v>0</v>
      </c>
      <c r="H325" t="s">
        <v>94</v>
      </c>
      <c r="I325">
        <v>111</v>
      </c>
      <c r="J325">
        <v>1</v>
      </c>
      <c r="K325" t="s">
        <v>21</v>
      </c>
      <c r="L325">
        <v>0</v>
      </c>
      <c r="M325" t="s">
        <v>67</v>
      </c>
      <c r="N325">
        <v>0</v>
      </c>
    </row>
    <row r="326" spans="1:14" x14ac:dyDescent="0.25">
      <c r="A326">
        <v>0</v>
      </c>
      <c r="B326" s="77">
        <v>45663</v>
      </c>
      <c r="C326">
        <v>724161</v>
      </c>
      <c r="D326" t="s">
        <v>12</v>
      </c>
      <c r="E326" t="s">
        <v>154</v>
      </c>
      <c r="F326" t="s">
        <v>13</v>
      </c>
      <c r="G326" t="s">
        <v>134</v>
      </c>
      <c r="H326" t="s">
        <v>22</v>
      </c>
      <c r="I326">
        <v>111</v>
      </c>
      <c r="J326">
        <v>1</v>
      </c>
      <c r="K326" t="s">
        <v>21</v>
      </c>
      <c r="L326">
        <v>0</v>
      </c>
      <c r="M326" t="s">
        <v>67</v>
      </c>
      <c r="N326">
        <v>0</v>
      </c>
    </row>
    <row r="327" spans="1:14" x14ac:dyDescent="0.25">
      <c r="A327">
        <v>0</v>
      </c>
      <c r="B327" s="77">
        <v>45664</v>
      </c>
      <c r="C327">
        <v>724251</v>
      </c>
      <c r="D327" t="s">
        <v>12</v>
      </c>
      <c r="E327" t="s">
        <v>157</v>
      </c>
      <c r="F327" t="s">
        <v>13</v>
      </c>
      <c r="G327" t="s">
        <v>113</v>
      </c>
      <c r="H327" t="s">
        <v>36</v>
      </c>
      <c r="I327">
        <v>101</v>
      </c>
      <c r="J327">
        <v>1</v>
      </c>
      <c r="K327" t="s">
        <v>21</v>
      </c>
      <c r="L327">
        <v>0</v>
      </c>
      <c r="M327" t="s">
        <v>67</v>
      </c>
      <c r="N327">
        <v>0</v>
      </c>
    </row>
    <row r="328" spans="1:14" x14ac:dyDescent="0.25">
      <c r="A328">
        <v>0</v>
      </c>
      <c r="B328" s="77">
        <v>45665</v>
      </c>
      <c r="C328">
        <v>724314</v>
      </c>
      <c r="D328" t="s">
        <v>12</v>
      </c>
      <c r="E328" t="s">
        <v>158</v>
      </c>
      <c r="F328" t="s">
        <v>13</v>
      </c>
      <c r="G328" t="s">
        <v>75</v>
      </c>
      <c r="H328" t="s">
        <v>36</v>
      </c>
      <c r="I328">
        <v>107</v>
      </c>
      <c r="J328">
        <v>1</v>
      </c>
      <c r="K328" t="s">
        <v>21</v>
      </c>
      <c r="L328">
        <v>0</v>
      </c>
      <c r="M328" t="s">
        <v>67</v>
      </c>
      <c r="N328">
        <v>0</v>
      </c>
    </row>
    <row r="329" spans="1:14" x14ac:dyDescent="0.25">
      <c r="A329">
        <v>0</v>
      </c>
      <c r="B329" s="77">
        <v>45665</v>
      </c>
      <c r="C329">
        <v>724322</v>
      </c>
      <c r="D329" t="s">
        <v>12</v>
      </c>
      <c r="E329" t="s">
        <v>158</v>
      </c>
      <c r="F329" t="s">
        <v>13</v>
      </c>
      <c r="G329" t="s">
        <v>75</v>
      </c>
      <c r="H329" t="s">
        <v>36</v>
      </c>
      <c r="I329">
        <v>92</v>
      </c>
      <c r="J329">
        <v>1</v>
      </c>
      <c r="K329" t="s">
        <v>21</v>
      </c>
      <c r="L329">
        <v>0</v>
      </c>
      <c r="M329" t="s">
        <v>67</v>
      </c>
      <c r="N329">
        <v>0</v>
      </c>
    </row>
    <row r="330" spans="1:14" x14ac:dyDescent="0.25">
      <c r="A330">
        <v>0</v>
      </c>
      <c r="B330" s="77">
        <v>45665</v>
      </c>
      <c r="C330">
        <v>724348</v>
      </c>
      <c r="D330" t="s">
        <v>12</v>
      </c>
      <c r="E330" t="s">
        <v>159</v>
      </c>
      <c r="F330" t="s">
        <v>13</v>
      </c>
      <c r="G330" t="s">
        <v>75</v>
      </c>
      <c r="H330" t="s">
        <v>36</v>
      </c>
      <c r="I330">
        <v>113</v>
      </c>
      <c r="J330">
        <v>1</v>
      </c>
      <c r="K330" t="s">
        <v>21</v>
      </c>
      <c r="L330">
        <v>0</v>
      </c>
      <c r="M330" t="s">
        <v>67</v>
      </c>
      <c r="N330">
        <v>0</v>
      </c>
    </row>
    <row r="331" spans="1:14" x14ac:dyDescent="0.25">
      <c r="A331">
        <v>0</v>
      </c>
      <c r="B331" s="77">
        <v>45663</v>
      </c>
      <c r="C331">
        <v>0</v>
      </c>
      <c r="D331" t="s">
        <v>95</v>
      </c>
      <c r="E331" t="s">
        <v>116</v>
      </c>
      <c r="F331">
        <v>0</v>
      </c>
      <c r="G331">
        <v>0</v>
      </c>
      <c r="H331" t="s">
        <v>94</v>
      </c>
      <c r="I331">
        <v>118</v>
      </c>
      <c r="J331">
        <v>1</v>
      </c>
      <c r="K331" t="s">
        <v>21</v>
      </c>
      <c r="L331">
        <v>0</v>
      </c>
      <c r="M331" t="s">
        <v>67</v>
      </c>
      <c r="N331">
        <v>0</v>
      </c>
    </row>
    <row r="332" spans="1:14" x14ac:dyDescent="0.25">
      <c r="A332">
        <v>0</v>
      </c>
      <c r="B332" s="77">
        <v>45663</v>
      </c>
      <c r="C332">
        <v>0</v>
      </c>
      <c r="D332" t="s">
        <v>95</v>
      </c>
      <c r="E332" t="s">
        <v>116</v>
      </c>
      <c r="F332">
        <v>0</v>
      </c>
      <c r="G332">
        <v>0</v>
      </c>
      <c r="H332" t="s">
        <v>94</v>
      </c>
      <c r="I332">
        <v>103</v>
      </c>
      <c r="J332">
        <v>1</v>
      </c>
      <c r="K332" t="s">
        <v>21</v>
      </c>
      <c r="L332">
        <v>0</v>
      </c>
      <c r="M332" t="s">
        <v>67</v>
      </c>
      <c r="N332">
        <v>0</v>
      </c>
    </row>
    <row r="333" spans="1:14" x14ac:dyDescent="0.25">
      <c r="A333">
        <v>0</v>
      </c>
      <c r="B333" s="77">
        <v>45663</v>
      </c>
      <c r="C333">
        <v>0</v>
      </c>
      <c r="D333" t="s">
        <v>95</v>
      </c>
      <c r="E333" t="s">
        <v>116</v>
      </c>
      <c r="F333">
        <v>0</v>
      </c>
      <c r="G333">
        <v>0</v>
      </c>
      <c r="H333" t="s">
        <v>94</v>
      </c>
      <c r="I333">
        <v>102</v>
      </c>
      <c r="J333">
        <v>1</v>
      </c>
      <c r="K333" t="s">
        <v>21</v>
      </c>
      <c r="L333">
        <v>0</v>
      </c>
      <c r="M333" t="s">
        <v>67</v>
      </c>
      <c r="N333">
        <v>0</v>
      </c>
    </row>
    <row r="334" spans="1:14" x14ac:dyDescent="0.25">
      <c r="A334">
        <v>0</v>
      </c>
      <c r="B334" s="77">
        <v>45663</v>
      </c>
      <c r="C334">
        <v>0</v>
      </c>
      <c r="D334" t="s">
        <v>95</v>
      </c>
      <c r="E334" t="s">
        <v>116</v>
      </c>
      <c r="F334">
        <v>0</v>
      </c>
      <c r="G334">
        <v>0</v>
      </c>
      <c r="H334" t="s">
        <v>94</v>
      </c>
      <c r="I334">
        <v>105</v>
      </c>
      <c r="J334">
        <v>1</v>
      </c>
      <c r="K334" t="s">
        <v>21</v>
      </c>
      <c r="L334">
        <v>0</v>
      </c>
      <c r="M334" t="s">
        <v>67</v>
      </c>
      <c r="N334">
        <v>0</v>
      </c>
    </row>
    <row r="335" spans="1:14" x14ac:dyDescent="0.25">
      <c r="A335">
        <v>0</v>
      </c>
      <c r="B335" s="77">
        <v>45663</v>
      </c>
      <c r="C335">
        <v>0</v>
      </c>
      <c r="D335" t="s">
        <v>95</v>
      </c>
      <c r="E335" t="s">
        <v>116</v>
      </c>
      <c r="F335">
        <v>0</v>
      </c>
      <c r="G335">
        <v>0</v>
      </c>
      <c r="H335" t="s">
        <v>94</v>
      </c>
      <c r="I335">
        <v>86</v>
      </c>
      <c r="J335">
        <v>1</v>
      </c>
      <c r="K335" t="s">
        <v>21</v>
      </c>
      <c r="L335">
        <v>0</v>
      </c>
      <c r="M335" t="s">
        <v>67</v>
      </c>
      <c r="N335">
        <v>0</v>
      </c>
    </row>
    <row r="336" spans="1:14" x14ac:dyDescent="0.25">
      <c r="A336">
        <v>0</v>
      </c>
      <c r="B336" s="77">
        <v>45663</v>
      </c>
      <c r="C336">
        <v>0</v>
      </c>
      <c r="D336" t="s">
        <v>95</v>
      </c>
      <c r="E336" t="s">
        <v>116</v>
      </c>
      <c r="F336">
        <v>0</v>
      </c>
      <c r="G336">
        <v>0</v>
      </c>
      <c r="H336" t="s">
        <v>94</v>
      </c>
      <c r="I336">
        <v>99</v>
      </c>
      <c r="J336">
        <v>1</v>
      </c>
      <c r="K336" t="s">
        <v>21</v>
      </c>
      <c r="L336">
        <v>0</v>
      </c>
      <c r="M336" t="s">
        <v>67</v>
      </c>
      <c r="N336">
        <v>0</v>
      </c>
    </row>
    <row r="337" spans="1:14" x14ac:dyDescent="0.25">
      <c r="A337">
        <v>0</v>
      </c>
      <c r="B337" s="77">
        <v>45663</v>
      </c>
      <c r="C337">
        <v>0</v>
      </c>
      <c r="D337" t="s">
        <v>95</v>
      </c>
      <c r="E337" t="s">
        <v>116</v>
      </c>
      <c r="F337">
        <v>0</v>
      </c>
      <c r="G337">
        <v>0</v>
      </c>
      <c r="H337" t="s">
        <v>94</v>
      </c>
      <c r="I337">
        <v>105</v>
      </c>
      <c r="J337">
        <v>1</v>
      </c>
      <c r="K337" t="s">
        <v>21</v>
      </c>
      <c r="L337">
        <v>0</v>
      </c>
      <c r="M337" t="s">
        <v>67</v>
      </c>
      <c r="N337">
        <v>0</v>
      </c>
    </row>
    <row r="338" spans="1:14" x14ac:dyDescent="0.25">
      <c r="A338">
        <v>0</v>
      </c>
      <c r="B338" s="77">
        <v>45663</v>
      </c>
      <c r="C338">
        <v>0</v>
      </c>
      <c r="D338" t="s">
        <v>95</v>
      </c>
      <c r="E338" t="s">
        <v>96</v>
      </c>
      <c r="F338">
        <v>0</v>
      </c>
      <c r="G338">
        <v>0</v>
      </c>
      <c r="H338" t="s">
        <v>94</v>
      </c>
      <c r="I338">
        <v>110</v>
      </c>
      <c r="J338">
        <v>1</v>
      </c>
      <c r="K338" t="s">
        <v>21</v>
      </c>
      <c r="L338">
        <v>0</v>
      </c>
      <c r="M338" t="s">
        <v>67</v>
      </c>
      <c r="N338">
        <v>0</v>
      </c>
    </row>
    <row r="339" spans="1:14" x14ac:dyDescent="0.25">
      <c r="A339">
        <v>0</v>
      </c>
      <c r="B339" s="77">
        <v>45663</v>
      </c>
      <c r="C339">
        <v>0</v>
      </c>
      <c r="D339" t="s">
        <v>95</v>
      </c>
      <c r="E339" t="s">
        <v>96</v>
      </c>
      <c r="F339">
        <v>0</v>
      </c>
      <c r="G339">
        <v>0</v>
      </c>
      <c r="H339" t="s">
        <v>94</v>
      </c>
      <c r="I339">
        <v>113</v>
      </c>
      <c r="J339">
        <v>1</v>
      </c>
      <c r="K339" t="s">
        <v>21</v>
      </c>
      <c r="L339">
        <v>0</v>
      </c>
      <c r="M339" t="s">
        <v>67</v>
      </c>
      <c r="N339">
        <v>0</v>
      </c>
    </row>
    <row r="340" spans="1:14" x14ac:dyDescent="0.25">
      <c r="A340">
        <v>0</v>
      </c>
      <c r="B340" s="77">
        <v>45663</v>
      </c>
      <c r="C340">
        <v>0</v>
      </c>
      <c r="D340" t="s">
        <v>95</v>
      </c>
      <c r="E340" t="s">
        <v>96</v>
      </c>
      <c r="F340">
        <v>0</v>
      </c>
      <c r="G340">
        <v>0</v>
      </c>
      <c r="H340" t="s">
        <v>94</v>
      </c>
      <c r="I340">
        <v>105</v>
      </c>
      <c r="J340">
        <v>1</v>
      </c>
      <c r="K340" t="s">
        <v>21</v>
      </c>
      <c r="L340">
        <v>0</v>
      </c>
      <c r="M340" t="s">
        <v>67</v>
      </c>
      <c r="N340">
        <v>0</v>
      </c>
    </row>
    <row r="341" spans="1:14" x14ac:dyDescent="0.25">
      <c r="A341">
        <v>0</v>
      </c>
      <c r="B341" s="77">
        <v>45663</v>
      </c>
      <c r="C341">
        <v>0</v>
      </c>
      <c r="D341" t="s">
        <v>95</v>
      </c>
      <c r="E341" t="s">
        <v>96</v>
      </c>
      <c r="F341">
        <v>0</v>
      </c>
      <c r="G341">
        <v>0</v>
      </c>
      <c r="H341" t="s">
        <v>94</v>
      </c>
      <c r="I341">
        <v>103</v>
      </c>
      <c r="J341">
        <v>1</v>
      </c>
      <c r="K341" t="s">
        <v>21</v>
      </c>
      <c r="L341">
        <v>0</v>
      </c>
      <c r="M341" t="s">
        <v>67</v>
      </c>
      <c r="N341">
        <v>0</v>
      </c>
    </row>
    <row r="342" spans="1:14" x14ac:dyDescent="0.25">
      <c r="A342">
        <v>0</v>
      </c>
      <c r="B342" s="77">
        <v>45663</v>
      </c>
      <c r="C342">
        <v>0</v>
      </c>
      <c r="D342" t="s">
        <v>95</v>
      </c>
      <c r="E342" t="s">
        <v>96</v>
      </c>
      <c r="F342">
        <v>0</v>
      </c>
      <c r="G342">
        <v>0</v>
      </c>
      <c r="H342" t="s">
        <v>94</v>
      </c>
      <c r="I342">
        <v>117</v>
      </c>
      <c r="J342">
        <v>1</v>
      </c>
      <c r="K342" t="s">
        <v>21</v>
      </c>
      <c r="L342">
        <v>0</v>
      </c>
      <c r="M342" t="s">
        <v>67</v>
      </c>
      <c r="N342">
        <v>0</v>
      </c>
    </row>
    <row r="343" spans="1:14" x14ac:dyDescent="0.25">
      <c r="A343">
        <v>0</v>
      </c>
      <c r="B343" s="77">
        <v>45663</v>
      </c>
      <c r="C343">
        <v>0</v>
      </c>
      <c r="D343" t="s">
        <v>95</v>
      </c>
      <c r="E343" t="s">
        <v>107</v>
      </c>
      <c r="F343">
        <v>0</v>
      </c>
      <c r="G343">
        <v>0</v>
      </c>
      <c r="H343" t="s">
        <v>94</v>
      </c>
      <c r="I343">
        <v>108</v>
      </c>
      <c r="J343">
        <v>1</v>
      </c>
      <c r="K343" t="s">
        <v>21</v>
      </c>
      <c r="L343">
        <v>0</v>
      </c>
      <c r="M343" t="s">
        <v>67</v>
      </c>
      <c r="N343">
        <v>0</v>
      </c>
    </row>
    <row r="344" spans="1:14" x14ac:dyDescent="0.25">
      <c r="A344">
        <v>0</v>
      </c>
      <c r="B344" s="77">
        <v>45665</v>
      </c>
      <c r="C344">
        <v>0</v>
      </c>
      <c r="D344" t="s">
        <v>95</v>
      </c>
      <c r="E344" t="s">
        <v>96</v>
      </c>
      <c r="F344">
        <v>0</v>
      </c>
      <c r="G344">
        <v>0</v>
      </c>
      <c r="H344" t="s">
        <v>94</v>
      </c>
      <c r="I344">
        <v>106</v>
      </c>
      <c r="J344">
        <v>1</v>
      </c>
      <c r="K344" t="s">
        <v>21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45665</v>
      </c>
      <c r="C345">
        <v>0</v>
      </c>
      <c r="D345" t="s">
        <v>95</v>
      </c>
      <c r="E345" t="s">
        <v>96</v>
      </c>
      <c r="F345">
        <v>0</v>
      </c>
      <c r="G345">
        <v>0</v>
      </c>
      <c r="H345" t="s">
        <v>94</v>
      </c>
      <c r="I345">
        <v>88</v>
      </c>
      <c r="J345">
        <v>1</v>
      </c>
      <c r="K345" t="s">
        <v>21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45665</v>
      </c>
      <c r="C346">
        <v>0</v>
      </c>
      <c r="D346" t="s">
        <v>95</v>
      </c>
      <c r="E346" t="s">
        <v>96</v>
      </c>
      <c r="F346">
        <v>0</v>
      </c>
      <c r="G346">
        <v>0</v>
      </c>
      <c r="H346" t="s">
        <v>94</v>
      </c>
      <c r="I346">
        <v>107</v>
      </c>
      <c r="J346">
        <v>1</v>
      </c>
      <c r="K346" t="s">
        <v>21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45665</v>
      </c>
      <c r="C347">
        <v>0</v>
      </c>
      <c r="D347" t="s">
        <v>95</v>
      </c>
      <c r="E347" t="s">
        <v>116</v>
      </c>
      <c r="F347">
        <v>0</v>
      </c>
      <c r="G347">
        <v>0</v>
      </c>
      <c r="H347" t="s">
        <v>94</v>
      </c>
      <c r="I347">
        <v>111</v>
      </c>
      <c r="J347">
        <v>1</v>
      </c>
      <c r="K347" t="s">
        <v>21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45665</v>
      </c>
      <c r="C348">
        <v>0</v>
      </c>
      <c r="D348" t="s">
        <v>95</v>
      </c>
      <c r="E348" t="s">
        <v>107</v>
      </c>
      <c r="F348">
        <v>0</v>
      </c>
      <c r="G348">
        <v>0</v>
      </c>
      <c r="H348" t="s">
        <v>94</v>
      </c>
      <c r="I348">
        <v>109</v>
      </c>
      <c r="J348">
        <v>1</v>
      </c>
      <c r="K348" t="s">
        <v>21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45665</v>
      </c>
      <c r="C349">
        <v>0</v>
      </c>
      <c r="D349" t="s">
        <v>95</v>
      </c>
      <c r="E349" t="s">
        <v>107</v>
      </c>
      <c r="F349">
        <v>0</v>
      </c>
      <c r="G349">
        <v>0</v>
      </c>
      <c r="H349" t="s">
        <v>94</v>
      </c>
      <c r="I349">
        <v>120</v>
      </c>
      <c r="J349">
        <v>1</v>
      </c>
      <c r="K349" t="s">
        <v>21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45665</v>
      </c>
      <c r="C350">
        <v>0</v>
      </c>
      <c r="D350" t="s">
        <v>95</v>
      </c>
      <c r="E350" t="s">
        <v>107</v>
      </c>
      <c r="F350">
        <v>0</v>
      </c>
      <c r="G350">
        <v>0</v>
      </c>
      <c r="H350" t="s">
        <v>94</v>
      </c>
      <c r="I350">
        <v>113</v>
      </c>
      <c r="J350">
        <v>1</v>
      </c>
      <c r="K350" t="s">
        <v>21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45665</v>
      </c>
      <c r="C351">
        <v>0</v>
      </c>
      <c r="D351" t="s">
        <v>95</v>
      </c>
      <c r="E351" t="s">
        <v>107</v>
      </c>
      <c r="F351">
        <v>0</v>
      </c>
      <c r="G351">
        <v>0</v>
      </c>
      <c r="H351" t="s">
        <v>94</v>
      </c>
      <c r="I351">
        <v>117</v>
      </c>
      <c r="J351">
        <v>1</v>
      </c>
      <c r="K351" t="s">
        <v>21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45665</v>
      </c>
      <c r="C352">
        <v>0</v>
      </c>
      <c r="D352" t="s">
        <v>95</v>
      </c>
      <c r="E352" t="s">
        <v>107</v>
      </c>
      <c r="F352">
        <v>0</v>
      </c>
      <c r="G352">
        <v>0</v>
      </c>
      <c r="H352" t="s">
        <v>94</v>
      </c>
      <c r="I352">
        <v>102</v>
      </c>
      <c r="J352">
        <v>2</v>
      </c>
      <c r="K352" t="s">
        <v>21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45665</v>
      </c>
      <c r="C353">
        <v>0</v>
      </c>
      <c r="D353" t="s">
        <v>95</v>
      </c>
      <c r="E353" t="s">
        <v>107</v>
      </c>
      <c r="F353">
        <v>0</v>
      </c>
      <c r="G353">
        <v>0</v>
      </c>
      <c r="H353" t="s">
        <v>94</v>
      </c>
      <c r="I353">
        <v>108</v>
      </c>
      <c r="J353">
        <v>1</v>
      </c>
      <c r="K353" t="s">
        <v>21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45665</v>
      </c>
      <c r="C354">
        <v>0</v>
      </c>
      <c r="D354" t="s">
        <v>95</v>
      </c>
      <c r="E354" t="s">
        <v>107</v>
      </c>
      <c r="F354">
        <v>0</v>
      </c>
      <c r="G354">
        <v>0</v>
      </c>
      <c r="H354" t="s">
        <v>94</v>
      </c>
      <c r="I354">
        <v>94</v>
      </c>
      <c r="J354">
        <v>1</v>
      </c>
      <c r="K354" t="s">
        <v>21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45665</v>
      </c>
      <c r="C355">
        <v>0</v>
      </c>
      <c r="D355" t="s">
        <v>95</v>
      </c>
      <c r="E355" t="s">
        <v>107</v>
      </c>
      <c r="F355">
        <v>0</v>
      </c>
      <c r="G355">
        <v>0</v>
      </c>
      <c r="H355" t="s">
        <v>94</v>
      </c>
      <c r="I355">
        <v>103</v>
      </c>
      <c r="J355">
        <v>1</v>
      </c>
      <c r="K355" t="s">
        <v>21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45665</v>
      </c>
      <c r="C356">
        <v>0</v>
      </c>
      <c r="D356" t="s">
        <v>95</v>
      </c>
      <c r="E356" t="s">
        <v>107</v>
      </c>
      <c r="F356">
        <v>0</v>
      </c>
      <c r="G356">
        <v>0</v>
      </c>
      <c r="H356" t="s">
        <v>94</v>
      </c>
      <c r="I356">
        <v>107</v>
      </c>
      <c r="J356">
        <v>1</v>
      </c>
      <c r="K356" t="s">
        <v>21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45665</v>
      </c>
      <c r="C357">
        <v>0</v>
      </c>
      <c r="D357" t="s">
        <v>95</v>
      </c>
      <c r="E357" t="s">
        <v>107</v>
      </c>
      <c r="F357">
        <v>0</v>
      </c>
      <c r="G357">
        <v>0</v>
      </c>
      <c r="H357" t="s">
        <v>94</v>
      </c>
      <c r="I357">
        <v>108</v>
      </c>
      <c r="J357">
        <v>1</v>
      </c>
      <c r="K357" t="s">
        <v>21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45665</v>
      </c>
      <c r="C358">
        <v>0</v>
      </c>
      <c r="D358" t="s">
        <v>95</v>
      </c>
      <c r="E358" t="s">
        <v>107</v>
      </c>
      <c r="F358">
        <v>0</v>
      </c>
      <c r="G358">
        <v>0</v>
      </c>
      <c r="H358" t="s">
        <v>94</v>
      </c>
      <c r="I358">
        <v>117</v>
      </c>
      <c r="J358">
        <v>1</v>
      </c>
      <c r="K358" t="s">
        <v>21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45667</v>
      </c>
      <c r="C359">
        <v>0</v>
      </c>
      <c r="D359" t="s">
        <v>95</v>
      </c>
      <c r="E359" t="s">
        <v>96</v>
      </c>
      <c r="F359">
        <v>0</v>
      </c>
      <c r="G359">
        <v>0</v>
      </c>
      <c r="H359" t="s">
        <v>94</v>
      </c>
      <c r="I359">
        <v>115</v>
      </c>
      <c r="J359">
        <v>1</v>
      </c>
      <c r="K359" t="s">
        <v>21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45667</v>
      </c>
      <c r="C360">
        <v>0</v>
      </c>
      <c r="D360" t="s">
        <v>95</v>
      </c>
      <c r="E360" t="s">
        <v>96</v>
      </c>
      <c r="F360">
        <v>0</v>
      </c>
      <c r="G360">
        <v>0</v>
      </c>
      <c r="H360" t="s">
        <v>94</v>
      </c>
      <c r="I360">
        <v>92</v>
      </c>
      <c r="J360">
        <v>1</v>
      </c>
      <c r="K360" t="s">
        <v>21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45667</v>
      </c>
      <c r="C361">
        <v>0</v>
      </c>
      <c r="D361" t="s">
        <v>95</v>
      </c>
      <c r="E361" t="s">
        <v>96</v>
      </c>
      <c r="F361">
        <v>0</v>
      </c>
      <c r="G361">
        <v>0</v>
      </c>
      <c r="H361" t="s">
        <v>94</v>
      </c>
      <c r="I361">
        <v>111</v>
      </c>
      <c r="J361">
        <v>1</v>
      </c>
      <c r="K361" t="s">
        <v>21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45667</v>
      </c>
      <c r="C362">
        <v>0</v>
      </c>
      <c r="D362" t="s">
        <v>95</v>
      </c>
      <c r="E362" t="s">
        <v>96</v>
      </c>
      <c r="F362">
        <v>0</v>
      </c>
      <c r="G362">
        <v>0</v>
      </c>
      <c r="H362" t="s">
        <v>94</v>
      </c>
      <c r="I362">
        <v>112</v>
      </c>
      <c r="J362">
        <v>1</v>
      </c>
      <c r="K362" t="s">
        <v>21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45667</v>
      </c>
      <c r="C363">
        <v>0</v>
      </c>
      <c r="D363" t="s">
        <v>95</v>
      </c>
      <c r="E363" t="s">
        <v>96</v>
      </c>
      <c r="F363">
        <v>0</v>
      </c>
      <c r="G363">
        <v>0</v>
      </c>
      <c r="H363" t="s">
        <v>94</v>
      </c>
      <c r="I363">
        <v>113</v>
      </c>
      <c r="J363">
        <v>1</v>
      </c>
      <c r="K363" t="s">
        <v>21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45667</v>
      </c>
      <c r="C364">
        <v>0</v>
      </c>
      <c r="D364" t="s">
        <v>95</v>
      </c>
      <c r="E364" t="s">
        <v>96</v>
      </c>
      <c r="F364">
        <v>0</v>
      </c>
      <c r="G364">
        <v>0</v>
      </c>
      <c r="H364" t="s">
        <v>94</v>
      </c>
      <c r="I364">
        <v>114</v>
      </c>
      <c r="J364">
        <v>1</v>
      </c>
      <c r="K364" t="s">
        <v>21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45667</v>
      </c>
      <c r="C365">
        <v>0</v>
      </c>
      <c r="D365" t="s">
        <v>95</v>
      </c>
      <c r="E365" t="s">
        <v>96</v>
      </c>
      <c r="F365">
        <v>0</v>
      </c>
      <c r="G365">
        <v>0</v>
      </c>
      <c r="H365" t="s">
        <v>94</v>
      </c>
      <c r="I365">
        <v>99</v>
      </c>
      <c r="J365">
        <v>1</v>
      </c>
      <c r="K365" t="s">
        <v>21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45667</v>
      </c>
      <c r="C366">
        <v>0</v>
      </c>
      <c r="D366" t="s">
        <v>95</v>
      </c>
      <c r="E366" t="s">
        <v>96</v>
      </c>
      <c r="F366">
        <v>0</v>
      </c>
      <c r="G366">
        <v>0</v>
      </c>
      <c r="H366" t="s">
        <v>94</v>
      </c>
      <c r="I366">
        <v>109</v>
      </c>
      <c r="J366">
        <v>1</v>
      </c>
      <c r="K366" t="s">
        <v>21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45667</v>
      </c>
      <c r="C367">
        <v>0</v>
      </c>
      <c r="D367" t="s">
        <v>95</v>
      </c>
      <c r="E367" t="s">
        <v>116</v>
      </c>
      <c r="F367">
        <v>0</v>
      </c>
      <c r="G367">
        <v>0</v>
      </c>
      <c r="H367" t="s">
        <v>94</v>
      </c>
      <c r="I367">
        <v>91</v>
      </c>
      <c r="J367">
        <v>1</v>
      </c>
      <c r="K367" t="s">
        <v>21</v>
      </c>
      <c r="L367">
        <v>0</v>
      </c>
      <c r="M367" t="s">
        <v>67</v>
      </c>
      <c r="N367">
        <v>0</v>
      </c>
    </row>
    <row r="368" spans="1:14" x14ac:dyDescent="0.25">
      <c r="A368">
        <v>0</v>
      </c>
      <c r="B368" s="77">
        <v>45667</v>
      </c>
      <c r="C368">
        <v>0</v>
      </c>
      <c r="D368" t="s">
        <v>95</v>
      </c>
      <c r="E368" t="s">
        <v>116</v>
      </c>
      <c r="F368">
        <v>0</v>
      </c>
      <c r="G368">
        <v>0</v>
      </c>
      <c r="H368" t="s">
        <v>94</v>
      </c>
      <c r="I368">
        <v>126</v>
      </c>
      <c r="J368">
        <v>1</v>
      </c>
      <c r="K368" t="s">
        <v>21</v>
      </c>
      <c r="L368">
        <v>0</v>
      </c>
      <c r="M368" t="s">
        <v>67</v>
      </c>
      <c r="N368">
        <v>0</v>
      </c>
    </row>
    <row r="369" spans="1:14" x14ac:dyDescent="0.25">
      <c r="A369">
        <v>0</v>
      </c>
      <c r="B369" s="77">
        <v>45667</v>
      </c>
      <c r="C369">
        <v>0</v>
      </c>
      <c r="D369" t="s">
        <v>95</v>
      </c>
      <c r="E369" t="s">
        <v>116</v>
      </c>
      <c r="F369">
        <v>0</v>
      </c>
      <c r="G369">
        <v>0</v>
      </c>
      <c r="H369" t="s">
        <v>94</v>
      </c>
      <c r="I369">
        <v>85</v>
      </c>
      <c r="J369">
        <v>1</v>
      </c>
      <c r="K369" t="s">
        <v>21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45667</v>
      </c>
      <c r="C370">
        <v>0</v>
      </c>
      <c r="D370" t="s">
        <v>95</v>
      </c>
      <c r="E370" t="s">
        <v>107</v>
      </c>
      <c r="F370">
        <v>0</v>
      </c>
      <c r="G370">
        <v>0</v>
      </c>
      <c r="H370" t="s">
        <v>94</v>
      </c>
      <c r="I370">
        <v>87</v>
      </c>
      <c r="J370">
        <v>1</v>
      </c>
      <c r="K370" t="s">
        <v>21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45667</v>
      </c>
      <c r="C371">
        <v>0</v>
      </c>
      <c r="D371" t="s">
        <v>95</v>
      </c>
      <c r="E371" t="s">
        <v>107</v>
      </c>
      <c r="F371">
        <v>0</v>
      </c>
      <c r="G371">
        <v>0</v>
      </c>
      <c r="H371" t="s">
        <v>94</v>
      </c>
      <c r="I371">
        <v>89</v>
      </c>
      <c r="J371">
        <v>1</v>
      </c>
      <c r="K371" t="s">
        <v>21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45667</v>
      </c>
      <c r="C372">
        <v>0</v>
      </c>
      <c r="D372" t="s">
        <v>95</v>
      </c>
      <c r="E372" t="s">
        <v>107</v>
      </c>
      <c r="F372">
        <v>0</v>
      </c>
      <c r="G372">
        <v>0</v>
      </c>
      <c r="H372" t="s">
        <v>94</v>
      </c>
      <c r="I372">
        <v>92</v>
      </c>
      <c r="J372">
        <v>1</v>
      </c>
      <c r="K372" t="s">
        <v>21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45667</v>
      </c>
      <c r="C373">
        <v>0</v>
      </c>
      <c r="D373" t="s">
        <v>95</v>
      </c>
      <c r="E373" t="s">
        <v>107</v>
      </c>
      <c r="F373">
        <v>0</v>
      </c>
      <c r="G373">
        <v>0</v>
      </c>
      <c r="H373" t="s">
        <v>94</v>
      </c>
      <c r="I373">
        <v>105</v>
      </c>
      <c r="J373">
        <v>1</v>
      </c>
      <c r="K373" t="s">
        <v>21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45667</v>
      </c>
      <c r="C374">
        <v>0</v>
      </c>
      <c r="D374" t="s">
        <v>95</v>
      </c>
      <c r="E374" t="s">
        <v>107</v>
      </c>
      <c r="F374">
        <v>0</v>
      </c>
      <c r="G374">
        <v>0</v>
      </c>
      <c r="H374" t="s">
        <v>94</v>
      </c>
      <c r="I374">
        <v>94</v>
      </c>
      <c r="J374">
        <v>1</v>
      </c>
      <c r="K374" t="s">
        <v>21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45667</v>
      </c>
      <c r="C375">
        <v>0</v>
      </c>
      <c r="D375" t="s">
        <v>95</v>
      </c>
      <c r="E375" t="s">
        <v>107</v>
      </c>
      <c r="F375">
        <v>0</v>
      </c>
      <c r="G375">
        <v>0</v>
      </c>
      <c r="H375" t="s">
        <v>94</v>
      </c>
      <c r="I375">
        <v>114</v>
      </c>
      <c r="J375">
        <v>1</v>
      </c>
      <c r="K375" t="s">
        <v>21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45667</v>
      </c>
      <c r="C376">
        <v>0</v>
      </c>
      <c r="D376" t="s">
        <v>95</v>
      </c>
      <c r="E376" t="s">
        <v>107</v>
      </c>
      <c r="F376">
        <v>0</v>
      </c>
      <c r="G376">
        <v>0</v>
      </c>
      <c r="H376" t="s">
        <v>94</v>
      </c>
      <c r="I376">
        <v>113</v>
      </c>
      <c r="J376">
        <v>1</v>
      </c>
      <c r="K376" t="s">
        <v>21</v>
      </c>
      <c r="L376">
        <v>0</v>
      </c>
      <c r="M376" t="s">
        <v>67</v>
      </c>
      <c r="N376">
        <v>0</v>
      </c>
    </row>
    <row r="377" spans="1:14" x14ac:dyDescent="0.25">
      <c r="A377">
        <v>0</v>
      </c>
      <c r="B377" s="77">
        <v>45667</v>
      </c>
      <c r="C377">
        <v>0</v>
      </c>
      <c r="D377" t="s">
        <v>95</v>
      </c>
      <c r="E377" t="s">
        <v>107</v>
      </c>
      <c r="F377">
        <v>0</v>
      </c>
      <c r="G377">
        <v>0</v>
      </c>
      <c r="H377" t="s">
        <v>94</v>
      </c>
      <c r="I377">
        <v>107</v>
      </c>
      <c r="J377">
        <v>1</v>
      </c>
      <c r="K377" t="s">
        <v>21</v>
      </c>
      <c r="L377">
        <v>0</v>
      </c>
      <c r="M377" t="s">
        <v>67</v>
      </c>
      <c r="N377">
        <v>0</v>
      </c>
    </row>
    <row r="378" spans="1:14" x14ac:dyDescent="0.25">
      <c r="A378">
        <v>0</v>
      </c>
      <c r="B378" s="77">
        <v>45667</v>
      </c>
      <c r="C378">
        <v>0</v>
      </c>
      <c r="D378" t="s">
        <v>95</v>
      </c>
      <c r="E378" t="s">
        <v>107</v>
      </c>
      <c r="F378">
        <v>0</v>
      </c>
      <c r="G378">
        <v>0</v>
      </c>
      <c r="H378" t="s">
        <v>94</v>
      </c>
      <c r="I378">
        <v>101</v>
      </c>
      <c r="J378">
        <v>1</v>
      </c>
      <c r="K378" t="s">
        <v>21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45667</v>
      </c>
      <c r="C379">
        <v>0</v>
      </c>
      <c r="D379" t="s">
        <v>95</v>
      </c>
      <c r="E379" t="s">
        <v>107</v>
      </c>
      <c r="F379">
        <v>0</v>
      </c>
      <c r="G379">
        <v>0</v>
      </c>
      <c r="H379" t="s">
        <v>94</v>
      </c>
      <c r="I379">
        <v>98</v>
      </c>
      <c r="J379">
        <v>1</v>
      </c>
      <c r="K379" t="s">
        <v>21</v>
      </c>
      <c r="L379">
        <v>0</v>
      </c>
      <c r="M379" t="s">
        <v>67</v>
      </c>
      <c r="N379">
        <v>0</v>
      </c>
    </row>
    <row r="380" spans="1:14" x14ac:dyDescent="0.25">
      <c r="A380">
        <v>0</v>
      </c>
      <c r="B380" s="77">
        <v>45667</v>
      </c>
      <c r="C380">
        <v>0</v>
      </c>
      <c r="D380" t="s">
        <v>95</v>
      </c>
      <c r="E380" t="s">
        <v>107</v>
      </c>
      <c r="F380">
        <v>0</v>
      </c>
      <c r="G380">
        <v>0</v>
      </c>
      <c r="H380" t="s">
        <v>94</v>
      </c>
      <c r="I380">
        <v>85</v>
      </c>
      <c r="J380">
        <v>1</v>
      </c>
      <c r="K380" t="s">
        <v>21</v>
      </c>
      <c r="L380">
        <v>0</v>
      </c>
      <c r="M380" t="s">
        <v>67</v>
      </c>
      <c r="N380">
        <v>0</v>
      </c>
    </row>
    <row r="381" spans="1:14" x14ac:dyDescent="0.25">
      <c r="A381">
        <v>0</v>
      </c>
      <c r="B381" s="77">
        <v>45667</v>
      </c>
      <c r="C381">
        <v>0</v>
      </c>
      <c r="D381" t="s">
        <v>95</v>
      </c>
      <c r="E381" t="s">
        <v>107</v>
      </c>
      <c r="F381">
        <v>0</v>
      </c>
      <c r="G381">
        <v>0</v>
      </c>
      <c r="H381" t="s">
        <v>94</v>
      </c>
      <c r="I381">
        <v>125</v>
      </c>
      <c r="J381">
        <v>1</v>
      </c>
      <c r="K381" t="s">
        <v>21</v>
      </c>
      <c r="L381">
        <v>0</v>
      </c>
      <c r="M381" t="s">
        <v>67</v>
      </c>
      <c r="N381">
        <v>0</v>
      </c>
    </row>
    <row r="382" spans="1:14" x14ac:dyDescent="0.25">
      <c r="A382">
        <v>0</v>
      </c>
      <c r="B382" s="77">
        <v>45667</v>
      </c>
      <c r="C382">
        <v>0</v>
      </c>
      <c r="D382" t="s">
        <v>95</v>
      </c>
      <c r="E382" t="s">
        <v>107</v>
      </c>
      <c r="F382">
        <v>0</v>
      </c>
      <c r="G382">
        <v>0</v>
      </c>
      <c r="H382" t="s">
        <v>94</v>
      </c>
      <c r="I382">
        <v>117</v>
      </c>
      <c r="J382">
        <v>1</v>
      </c>
      <c r="K382" t="s">
        <v>21</v>
      </c>
      <c r="L382">
        <v>0</v>
      </c>
      <c r="M382" t="s">
        <v>67</v>
      </c>
      <c r="N382">
        <v>0</v>
      </c>
    </row>
    <row r="383" spans="1:14" x14ac:dyDescent="0.25">
      <c r="A383">
        <v>0</v>
      </c>
      <c r="B383" s="77">
        <v>45667</v>
      </c>
      <c r="C383">
        <v>0</v>
      </c>
      <c r="D383" t="s">
        <v>95</v>
      </c>
      <c r="E383" t="s">
        <v>107</v>
      </c>
      <c r="F383">
        <v>0</v>
      </c>
      <c r="G383">
        <v>0</v>
      </c>
      <c r="H383" t="s">
        <v>94</v>
      </c>
      <c r="I383">
        <v>89</v>
      </c>
      <c r="J383">
        <v>1</v>
      </c>
      <c r="K383" t="s">
        <v>21</v>
      </c>
      <c r="L383">
        <v>0</v>
      </c>
      <c r="M383" t="s">
        <v>67</v>
      </c>
      <c r="N383">
        <v>0</v>
      </c>
    </row>
    <row r="384" spans="1:14" x14ac:dyDescent="0.25">
      <c r="A384">
        <v>0</v>
      </c>
      <c r="B384" s="77">
        <v>45671</v>
      </c>
      <c r="C384">
        <v>724557</v>
      </c>
      <c r="D384" t="s">
        <v>12</v>
      </c>
      <c r="E384" t="s">
        <v>163</v>
      </c>
      <c r="F384" t="s">
        <v>13</v>
      </c>
      <c r="G384" t="s">
        <v>75</v>
      </c>
      <c r="H384" t="s">
        <v>36</v>
      </c>
      <c r="I384">
        <v>120</v>
      </c>
      <c r="J384">
        <v>1</v>
      </c>
      <c r="K384" t="s">
        <v>21</v>
      </c>
      <c r="L384">
        <v>0</v>
      </c>
      <c r="M384" t="s">
        <v>67</v>
      </c>
      <c r="N384">
        <v>0</v>
      </c>
    </row>
    <row r="385" spans="1:14" x14ac:dyDescent="0.25">
      <c r="A385">
        <v>0</v>
      </c>
      <c r="B385" s="77">
        <v>45671</v>
      </c>
      <c r="C385">
        <v>724557</v>
      </c>
      <c r="D385" t="s">
        <v>12</v>
      </c>
      <c r="E385" t="s">
        <v>163</v>
      </c>
      <c r="F385" t="s">
        <v>13</v>
      </c>
      <c r="G385" t="s">
        <v>75</v>
      </c>
      <c r="H385" t="s">
        <v>36</v>
      </c>
      <c r="I385">
        <v>96</v>
      </c>
      <c r="J385">
        <v>1</v>
      </c>
      <c r="K385" t="s">
        <v>21</v>
      </c>
      <c r="L385">
        <v>0</v>
      </c>
      <c r="M385" t="s">
        <v>67</v>
      </c>
      <c r="N385">
        <v>0</v>
      </c>
    </row>
    <row r="386" spans="1:14" x14ac:dyDescent="0.25">
      <c r="A386">
        <v>0</v>
      </c>
      <c r="B386" s="77">
        <v>45671</v>
      </c>
      <c r="C386">
        <v>724569</v>
      </c>
      <c r="D386" t="s">
        <v>12</v>
      </c>
      <c r="E386" t="s">
        <v>164</v>
      </c>
      <c r="F386" t="s">
        <v>68</v>
      </c>
      <c r="G386" t="s">
        <v>69</v>
      </c>
      <c r="H386" t="s">
        <v>36</v>
      </c>
      <c r="I386">
        <v>86</v>
      </c>
      <c r="J386">
        <v>1</v>
      </c>
      <c r="K386" t="s">
        <v>21</v>
      </c>
      <c r="L386">
        <v>0</v>
      </c>
      <c r="M386" t="s">
        <v>67</v>
      </c>
      <c r="N386">
        <v>0</v>
      </c>
    </row>
    <row r="387" spans="1:14" x14ac:dyDescent="0.25">
      <c r="A387">
        <v>0</v>
      </c>
      <c r="B387" s="77">
        <v>45671</v>
      </c>
      <c r="C387">
        <v>724570</v>
      </c>
      <c r="D387" t="s">
        <v>12</v>
      </c>
      <c r="E387" t="s">
        <v>164</v>
      </c>
      <c r="F387" t="s">
        <v>68</v>
      </c>
      <c r="G387" t="s">
        <v>69</v>
      </c>
      <c r="H387" t="s">
        <v>36</v>
      </c>
      <c r="I387">
        <v>105</v>
      </c>
      <c r="J387">
        <v>1</v>
      </c>
      <c r="K387" t="s">
        <v>21</v>
      </c>
      <c r="L387">
        <v>0</v>
      </c>
      <c r="M387" t="s">
        <v>67</v>
      </c>
      <c r="N387">
        <v>0</v>
      </c>
    </row>
    <row r="388" spans="1:14" x14ac:dyDescent="0.25">
      <c r="A388">
        <v>0</v>
      </c>
      <c r="B388" s="77">
        <v>45671</v>
      </c>
      <c r="C388">
        <v>724570</v>
      </c>
      <c r="D388" t="s">
        <v>12</v>
      </c>
      <c r="E388" t="s">
        <v>164</v>
      </c>
      <c r="F388" t="s">
        <v>68</v>
      </c>
      <c r="G388" t="s">
        <v>69</v>
      </c>
      <c r="H388" t="s">
        <v>36</v>
      </c>
      <c r="I388">
        <v>100</v>
      </c>
      <c r="J388">
        <v>1</v>
      </c>
      <c r="K388" t="s">
        <v>21</v>
      </c>
      <c r="L388">
        <v>0</v>
      </c>
      <c r="M388" t="s">
        <v>67</v>
      </c>
      <c r="N388">
        <v>0</v>
      </c>
    </row>
    <row r="389" spans="1:14" x14ac:dyDescent="0.25">
      <c r="A389">
        <v>0</v>
      </c>
      <c r="B389" s="77">
        <v>45672</v>
      </c>
      <c r="C389">
        <v>724610</v>
      </c>
      <c r="D389" t="s">
        <v>12</v>
      </c>
      <c r="E389" t="s">
        <v>165</v>
      </c>
      <c r="F389" t="s">
        <v>13</v>
      </c>
      <c r="G389" t="s">
        <v>75</v>
      </c>
      <c r="H389" t="s">
        <v>36</v>
      </c>
      <c r="I389">
        <v>106</v>
      </c>
      <c r="J389">
        <v>1</v>
      </c>
      <c r="K389" t="s">
        <v>21</v>
      </c>
      <c r="L389">
        <v>0</v>
      </c>
      <c r="M389" t="s">
        <v>67</v>
      </c>
      <c r="N389">
        <v>0</v>
      </c>
    </row>
    <row r="390" spans="1:14" x14ac:dyDescent="0.25">
      <c r="A390">
        <v>0</v>
      </c>
      <c r="B390" s="77">
        <v>45672</v>
      </c>
      <c r="C390">
        <v>724610</v>
      </c>
      <c r="D390" t="s">
        <v>12</v>
      </c>
      <c r="E390" t="s">
        <v>165</v>
      </c>
      <c r="F390" t="s">
        <v>13</v>
      </c>
      <c r="G390" t="s">
        <v>75</v>
      </c>
      <c r="H390" t="s">
        <v>36</v>
      </c>
      <c r="I390">
        <v>97</v>
      </c>
      <c r="J390">
        <v>1</v>
      </c>
      <c r="K390" t="s">
        <v>21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45672</v>
      </c>
      <c r="C391">
        <v>724662</v>
      </c>
      <c r="D391" t="s">
        <v>12</v>
      </c>
      <c r="E391" t="s">
        <v>167</v>
      </c>
      <c r="F391" t="s">
        <v>13</v>
      </c>
      <c r="G391" t="s">
        <v>75</v>
      </c>
      <c r="H391" t="s">
        <v>36</v>
      </c>
      <c r="I391">
        <v>85</v>
      </c>
      <c r="J391">
        <v>1</v>
      </c>
      <c r="K391" t="s">
        <v>21</v>
      </c>
      <c r="L391">
        <v>0</v>
      </c>
      <c r="M391" t="s">
        <v>67</v>
      </c>
      <c r="N391">
        <v>0</v>
      </c>
    </row>
    <row r="392" spans="1:14" x14ac:dyDescent="0.25">
      <c r="A392">
        <v>0</v>
      </c>
      <c r="B392" s="77">
        <v>45672</v>
      </c>
      <c r="C392">
        <v>724666</v>
      </c>
      <c r="D392" t="s">
        <v>12</v>
      </c>
      <c r="E392" t="s">
        <v>167</v>
      </c>
      <c r="F392" t="s">
        <v>13</v>
      </c>
      <c r="G392" t="s">
        <v>75</v>
      </c>
      <c r="H392" t="s">
        <v>36</v>
      </c>
      <c r="I392">
        <v>93</v>
      </c>
      <c r="J392">
        <v>1</v>
      </c>
      <c r="K392" t="s">
        <v>21</v>
      </c>
      <c r="L392">
        <v>0</v>
      </c>
      <c r="M392" t="s">
        <v>67</v>
      </c>
      <c r="N392">
        <v>0</v>
      </c>
    </row>
    <row r="393" spans="1:14" x14ac:dyDescent="0.25">
      <c r="A393">
        <v>0</v>
      </c>
      <c r="B393" s="77">
        <v>45673</v>
      </c>
      <c r="C393">
        <v>724684</v>
      </c>
      <c r="D393" t="s">
        <v>12</v>
      </c>
      <c r="E393" t="s">
        <v>168</v>
      </c>
      <c r="F393" t="s">
        <v>13</v>
      </c>
      <c r="G393" t="s">
        <v>14</v>
      </c>
      <c r="H393" t="s">
        <v>14</v>
      </c>
      <c r="I393">
        <v>85</v>
      </c>
      <c r="J393">
        <v>1</v>
      </c>
      <c r="K393" t="s">
        <v>21</v>
      </c>
      <c r="L393">
        <v>0</v>
      </c>
      <c r="M393" t="s">
        <v>67</v>
      </c>
      <c r="N393">
        <v>0</v>
      </c>
    </row>
    <row r="394" spans="1:14" x14ac:dyDescent="0.25">
      <c r="A394">
        <v>0</v>
      </c>
      <c r="B394" s="77">
        <v>45673</v>
      </c>
      <c r="C394">
        <v>724687</v>
      </c>
      <c r="D394" t="s">
        <v>12</v>
      </c>
      <c r="E394" t="s">
        <v>168</v>
      </c>
      <c r="F394" t="s">
        <v>13</v>
      </c>
      <c r="G394" t="s">
        <v>14</v>
      </c>
      <c r="H394" t="s">
        <v>14</v>
      </c>
      <c r="I394">
        <v>87</v>
      </c>
      <c r="J394">
        <v>1</v>
      </c>
      <c r="K394" t="s">
        <v>21</v>
      </c>
      <c r="L394">
        <v>0</v>
      </c>
      <c r="M394" t="s">
        <v>67</v>
      </c>
      <c r="N394">
        <v>0</v>
      </c>
    </row>
    <row r="395" spans="1:14" x14ac:dyDescent="0.25">
      <c r="A395">
        <v>0</v>
      </c>
      <c r="B395" s="77">
        <v>45670</v>
      </c>
      <c r="C395">
        <v>0</v>
      </c>
      <c r="D395" t="s">
        <v>95</v>
      </c>
      <c r="E395" t="s">
        <v>107</v>
      </c>
      <c r="F395">
        <v>0</v>
      </c>
      <c r="G395">
        <v>0</v>
      </c>
      <c r="H395" t="s">
        <v>94</v>
      </c>
      <c r="I395">
        <v>110</v>
      </c>
      <c r="J395">
        <v>2</v>
      </c>
      <c r="K395" t="s">
        <v>21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45670</v>
      </c>
      <c r="C396">
        <v>0</v>
      </c>
      <c r="D396" t="s">
        <v>95</v>
      </c>
      <c r="E396" t="s">
        <v>96</v>
      </c>
      <c r="F396">
        <v>0</v>
      </c>
      <c r="G396">
        <v>0</v>
      </c>
      <c r="H396" t="s">
        <v>94</v>
      </c>
      <c r="I396">
        <v>95</v>
      </c>
      <c r="J396">
        <v>1</v>
      </c>
      <c r="K396" t="s">
        <v>21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45672</v>
      </c>
      <c r="C397">
        <v>0</v>
      </c>
      <c r="D397" t="s">
        <v>95</v>
      </c>
      <c r="E397" t="s">
        <v>107</v>
      </c>
      <c r="F397">
        <v>0</v>
      </c>
      <c r="G397">
        <v>0</v>
      </c>
      <c r="H397" t="s">
        <v>94</v>
      </c>
      <c r="I397">
        <v>88</v>
      </c>
      <c r="J397">
        <v>1</v>
      </c>
      <c r="K397" t="s">
        <v>21</v>
      </c>
      <c r="L397">
        <v>0</v>
      </c>
      <c r="M397" t="s">
        <v>67</v>
      </c>
      <c r="N397">
        <v>0</v>
      </c>
    </row>
    <row r="398" spans="1:14" x14ac:dyDescent="0.25">
      <c r="A398">
        <v>0</v>
      </c>
      <c r="B398" s="77">
        <v>45672</v>
      </c>
      <c r="C398">
        <v>0</v>
      </c>
      <c r="D398" t="s">
        <v>95</v>
      </c>
      <c r="E398" t="s">
        <v>107</v>
      </c>
      <c r="F398">
        <v>0</v>
      </c>
      <c r="G398">
        <v>0</v>
      </c>
      <c r="H398" t="s">
        <v>94</v>
      </c>
      <c r="I398">
        <v>108</v>
      </c>
      <c r="J398">
        <v>1</v>
      </c>
      <c r="K398" t="s">
        <v>21</v>
      </c>
      <c r="L398">
        <v>0</v>
      </c>
      <c r="M398" t="s">
        <v>67</v>
      </c>
      <c r="N398">
        <v>0</v>
      </c>
    </row>
    <row r="399" spans="1:14" x14ac:dyDescent="0.25">
      <c r="A399">
        <v>0</v>
      </c>
      <c r="B399" s="77">
        <v>45672</v>
      </c>
      <c r="C399">
        <v>0</v>
      </c>
      <c r="D399" t="s">
        <v>95</v>
      </c>
      <c r="E399" t="s">
        <v>107</v>
      </c>
      <c r="F399">
        <v>0</v>
      </c>
      <c r="G399">
        <v>0</v>
      </c>
      <c r="H399" t="s">
        <v>94</v>
      </c>
      <c r="I399">
        <v>117</v>
      </c>
      <c r="J399">
        <v>1</v>
      </c>
      <c r="K399" t="s">
        <v>21</v>
      </c>
      <c r="L399">
        <v>0</v>
      </c>
      <c r="M399" t="s">
        <v>67</v>
      </c>
      <c r="N399">
        <v>0</v>
      </c>
    </row>
    <row r="400" spans="1:14" x14ac:dyDescent="0.25">
      <c r="A400">
        <v>0</v>
      </c>
      <c r="B400" s="77">
        <v>45674</v>
      </c>
      <c r="C400">
        <v>0</v>
      </c>
      <c r="D400" t="s">
        <v>95</v>
      </c>
      <c r="E400" t="s">
        <v>107</v>
      </c>
      <c r="F400">
        <v>0</v>
      </c>
      <c r="G400">
        <v>0</v>
      </c>
      <c r="H400" t="s">
        <v>94</v>
      </c>
      <c r="I400">
        <v>103</v>
      </c>
      <c r="J400">
        <v>1</v>
      </c>
      <c r="K400" t="s">
        <v>21</v>
      </c>
      <c r="L400">
        <v>0</v>
      </c>
      <c r="M400" t="s">
        <v>67</v>
      </c>
      <c r="N400">
        <v>0</v>
      </c>
    </row>
    <row r="401" spans="1:14" x14ac:dyDescent="0.25">
      <c r="A401">
        <v>0</v>
      </c>
      <c r="B401" s="77">
        <v>45674</v>
      </c>
      <c r="C401">
        <v>0</v>
      </c>
      <c r="D401" t="s">
        <v>95</v>
      </c>
      <c r="E401" t="s">
        <v>116</v>
      </c>
      <c r="F401">
        <v>0</v>
      </c>
      <c r="G401">
        <v>0</v>
      </c>
      <c r="H401" t="s">
        <v>94</v>
      </c>
      <c r="I401">
        <v>85</v>
      </c>
      <c r="J401">
        <v>1</v>
      </c>
      <c r="K401" t="s">
        <v>21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45674</v>
      </c>
      <c r="C402">
        <v>0</v>
      </c>
      <c r="D402" t="s">
        <v>95</v>
      </c>
      <c r="E402" t="s">
        <v>116</v>
      </c>
      <c r="F402">
        <v>0</v>
      </c>
      <c r="G402">
        <v>0</v>
      </c>
      <c r="H402" t="s">
        <v>94</v>
      </c>
      <c r="I402">
        <v>89</v>
      </c>
      <c r="J402">
        <v>1</v>
      </c>
      <c r="K402" t="s">
        <v>21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45674</v>
      </c>
      <c r="C403">
        <v>0</v>
      </c>
      <c r="D403" t="s">
        <v>95</v>
      </c>
      <c r="E403" t="s">
        <v>116</v>
      </c>
      <c r="F403">
        <v>0</v>
      </c>
      <c r="G403">
        <v>0</v>
      </c>
      <c r="H403" t="s">
        <v>94</v>
      </c>
      <c r="I403">
        <v>101</v>
      </c>
      <c r="J403">
        <v>1</v>
      </c>
      <c r="K403" t="s">
        <v>21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45674</v>
      </c>
      <c r="C404">
        <v>0</v>
      </c>
      <c r="D404" t="s">
        <v>95</v>
      </c>
      <c r="E404" t="s">
        <v>116</v>
      </c>
      <c r="F404">
        <v>0</v>
      </c>
      <c r="G404">
        <v>0</v>
      </c>
      <c r="H404" t="s">
        <v>94</v>
      </c>
      <c r="I404">
        <v>104</v>
      </c>
      <c r="J404">
        <v>2</v>
      </c>
      <c r="K404" t="s">
        <v>21</v>
      </c>
      <c r="L404">
        <v>0</v>
      </c>
      <c r="M404" t="s">
        <v>67</v>
      </c>
      <c r="N404">
        <v>0</v>
      </c>
    </row>
    <row r="405" spans="1:14" x14ac:dyDescent="0.25">
      <c r="A405">
        <v>0</v>
      </c>
      <c r="B405" s="77">
        <v>45674</v>
      </c>
      <c r="C405">
        <v>0</v>
      </c>
      <c r="D405" t="s">
        <v>95</v>
      </c>
      <c r="E405" t="s">
        <v>116</v>
      </c>
      <c r="F405">
        <v>0</v>
      </c>
      <c r="G405">
        <v>0</v>
      </c>
      <c r="H405" t="s">
        <v>94</v>
      </c>
      <c r="I405">
        <v>119</v>
      </c>
      <c r="J405">
        <v>1</v>
      </c>
      <c r="K405" t="s">
        <v>21</v>
      </c>
      <c r="L405">
        <v>0</v>
      </c>
      <c r="M405" t="s">
        <v>67</v>
      </c>
      <c r="N405">
        <v>0</v>
      </c>
    </row>
    <row r="406" spans="1:14" x14ac:dyDescent="0.25">
      <c r="A406">
        <v>0</v>
      </c>
      <c r="B406" s="77">
        <v>45679</v>
      </c>
      <c r="C406">
        <v>724850</v>
      </c>
      <c r="D406" t="s">
        <v>12</v>
      </c>
      <c r="E406" t="s">
        <v>171</v>
      </c>
      <c r="F406" t="s">
        <v>13</v>
      </c>
      <c r="G406" t="s">
        <v>138</v>
      </c>
      <c r="H406" t="s">
        <v>36</v>
      </c>
      <c r="I406">
        <v>89</v>
      </c>
      <c r="J406">
        <v>1</v>
      </c>
      <c r="K406" t="s">
        <v>21</v>
      </c>
      <c r="L406">
        <v>0</v>
      </c>
      <c r="M406" t="s">
        <v>67</v>
      </c>
      <c r="N406">
        <v>0</v>
      </c>
    </row>
    <row r="407" spans="1:14" x14ac:dyDescent="0.25">
      <c r="A407">
        <v>0</v>
      </c>
      <c r="B407" s="77">
        <v>45678</v>
      </c>
      <c r="C407">
        <v>0</v>
      </c>
      <c r="D407" t="s">
        <v>95</v>
      </c>
      <c r="E407" t="s">
        <v>107</v>
      </c>
      <c r="F407">
        <v>0</v>
      </c>
      <c r="G407">
        <v>0</v>
      </c>
      <c r="H407" t="s">
        <v>94</v>
      </c>
      <c r="I407">
        <v>112</v>
      </c>
      <c r="J407">
        <v>1</v>
      </c>
      <c r="K407" t="s">
        <v>21</v>
      </c>
      <c r="L407">
        <v>0</v>
      </c>
      <c r="M407" t="s">
        <v>67</v>
      </c>
      <c r="N407">
        <v>0</v>
      </c>
    </row>
    <row r="408" spans="1:14" x14ac:dyDescent="0.25">
      <c r="A408">
        <v>0</v>
      </c>
      <c r="B408" s="77">
        <v>45678</v>
      </c>
      <c r="C408">
        <v>0</v>
      </c>
      <c r="D408" t="s">
        <v>95</v>
      </c>
      <c r="E408" t="s">
        <v>107</v>
      </c>
      <c r="F408">
        <v>0</v>
      </c>
      <c r="G408">
        <v>0</v>
      </c>
      <c r="H408" t="s">
        <v>94</v>
      </c>
      <c r="I408">
        <v>93</v>
      </c>
      <c r="J408">
        <v>1</v>
      </c>
      <c r="K408" t="s">
        <v>21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45678</v>
      </c>
      <c r="C409">
        <v>0</v>
      </c>
      <c r="D409" t="s">
        <v>95</v>
      </c>
      <c r="E409" t="s">
        <v>96</v>
      </c>
      <c r="F409">
        <v>0</v>
      </c>
      <c r="G409">
        <v>0</v>
      </c>
      <c r="H409" t="s">
        <v>94</v>
      </c>
      <c r="I409">
        <v>109</v>
      </c>
      <c r="J409">
        <v>1</v>
      </c>
      <c r="K409" t="s">
        <v>21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45678</v>
      </c>
      <c r="C410">
        <v>0</v>
      </c>
      <c r="D410" t="s">
        <v>95</v>
      </c>
      <c r="E410" t="s">
        <v>96</v>
      </c>
      <c r="F410">
        <v>0</v>
      </c>
      <c r="G410">
        <v>0</v>
      </c>
      <c r="H410" t="s">
        <v>94</v>
      </c>
      <c r="I410">
        <v>98</v>
      </c>
      <c r="J410">
        <v>1</v>
      </c>
      <c r="K410" t="s">
        <v>21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45678</v>
      </c>
      <c r="C411">
        <v>0</v>
      </c>
      <c r="D411" t="s">
        <v>95</v>
      </c>
      <c r="E411" t="s">
        <v>96</v>
      </c>
      <c r="F411">
        <v>0</v>
      </c>
      <c r="G411">
        <v>0</v>
      </c>
      <c r="H411" t="s">
        <v>94</v>
      </c>
      <c r="I411">
        <v>95</v>
      </c>
      <c r="J411">
        <v>1</v>
      </c>
      <c r="K411" t="s">
        <v>21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45678</v>
      </c>
      <c r="C412">
        <v>0</v>
      </c>
      <c r="D412" t="s">
        <v>95</v>
      </c>
      <c r="E412" t="s">
        <v>96</v>
      </c>
      <c r="F412">
        <v>0</v>
      </c>
      <c r="G412">
        <v>0</v>
      </c>
      <c r="H412" t="s">
        <v>94</v>
      </c>
      <c r="I412">
        <v>106</v>
      </c>
      <c r="J412">
        <v>1</v>
      </c>
      <c r="K412" t="s">
        <v>21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45680</v>
      </c>
      <c r="C413">
        <v>0</v>
      </c>
      <c r="D413" t="s">
        <v>95</v>
      </c>
      <c r="E413" t="s">
        <v>107</v>
      </c>
      <c r="F413">
        <v>0</v>
      </c>
      <c r="G413">
        <v>0</v>
      </c>
      <c r="H413" t="s">
        <v>94</v>
      </c>
      <c r="I413">
        <v>104</v>
      </c>
      <c r="J413">
        <v>1</v>
      </c>
      <c r="K413" t="s">
        <v>21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45681</v>
      </c>
      <c r="C414">
        <v>0</v>
      </c>
      <c r="D414" t="s">
        <v>95</v>
      </c>
      <c r="E414" t="s">
        <v>116</v>
      </c>
      <c r="F414">
        <v>0</v>
      </c>
      <c r="G414">
        <v>0</v>
      </c>
      <c r="H414" t="s">
        <v>94</v>
      </c>
      <c r="I414">
        <v>95</v>
      </c>
      <c r="J414">
        <v>1</v>
      </c>
      <c r="K414" t="s">
        <v>21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45684</v>
      </c>
      <c r="C415">
        <v>725172</v>
      </c>
      <c r="D415" t="s">
        <v>12</v>
      </c>
      <c r="E415" t="s">
        <v>180</v>
      </c>
      <c r="F415" t="s">
        <v>68</v>
      </c>
      <c r="G415" t="s">
        <v>178</v>
      </c>
      <c r="H415" t="s">
        <v>174</v>
      </c>
      <c r="I415">
        <v>124</v>
      </c>
      <c r="J415">
        <v>1</v>
      </c>
      <c r="K415" t="s">
        <v>21</v>
      </c>
      <c r="L415">
        <v>0</v>
      </c>
      <c r="M415" t="s">
        <v>67</v>
      </c>
      <c r="N415">
        <v>0</v>
      </c>
    </row>
    <row r="416" spans="1:14" x14ac:dyDescent="0.25">
      <c r="A416">
        <v>0</v>
      </c>
      <c r="B416" s="77">
        <v>45686</v>
      </c>
      <c r="C416">
        <v>725254</v>
      </c>
      <c r="D416" t="s">
        <v>12</v>
      </c>
      <c r="E416" t="s">
        <v>181</v>
      </c>
      <c r="F416" t="s">
        <v>13</v>
      </c>
      <c r="G416" t="s">
        <v>14</v>
      </c>
      <c r="H416" t="s">
        <v>14</v>
      </c>
      <c r="I416">
        <v>88</v>
      </c>
      <c r="J416">
        <v>1</v>
      </c>
      <c r="K416" t="s">
        <v>21</v>
      </c>
      <c r="L416">
        <v>0</v>
      </c>
      <c r="M416" t="s">
        <v>67</v>
      </c>
      <c r="N416">
        <v>0</v>
      </c>
    </row>
    <row r="417" spans="1:14" x14ac:dyDescent="0.25">
      <c r="A417">
        <v>0</v>
      </c>
      <c r="B417" s="77">
        <v>45686</v>
      </c>
      <c r="C417">
        <v>725262</v>
      </c>
      <c r="D417" t="s">
        <v>12</v>
      </c>
      <c r="E417" t="s">
        <v>181</v>
      </c>
      <c r="F417" t="s">
        <v>13</v>
      </c>
      <c r="G417" t="s">
        <v>14</v>
      </c>
      <c r="H417" t="s">
        <v>14</v>
      </c>
      <c r="I417">
        <v>89</v>
      </c>
      <c r="J417">
        <v>1</v>
      </c>
      <c r="K417" t="s">
        <v>21</v>
      </c>
      <c r="L417">
        <v>0</v>
      </c>
      <c r="M417" t="s">
        <v>67</v>
      </c>
      <c r="N417">
        <v>0</v>
      </c>
    </row>
    <row r="418" spans="1:14" x14ac:dyDescent="0.25">
      <c r="A418">
        <v>0</v>
      </c>
      <c r="B418" s="77">
        <v>45686</v>
      </c>
      <c r="C418">
        <v>725262</v>
      </c>
      <c r="D418" t="s">
        <v>12</v>
      </c>
      <c r="E418" t="s">
        <v>181</v>
      </c>
      <c r="F418" t="s">
        <v>13</v>
      </c>
      <c r="G418" t="s">
        <v>14</v>
      </c>
      <c r="H418" t="s">
        <v>14</v>
      </c>
      <c r="I418">
        <v>92</v>
      </c>
      <c r="J418">
        <v>1</v>
      </c>
      <c r="K418" t="s">
        <v>21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45686</v>
      </c>
      <c r="C419">
        <v>725282</v>
      </c>
      <c r="D419" t="s">
        <v>12</v>
      </c>
      <c r="E419" t="s">
        <v>182</v>
      </c>
      <c r="F419" t="s">
        <v>13</v>
      </c>
      <c r="G419" t="s">
        <v>65</v>
      </c>
      <c r="H419" t="s">
        <v>14</v>
      </c>
      <c r="I419">
        <v>87</v>
      </c>
      <c r="J419">
        <v>1</v>
      </c>
      <c r="K419" t="s">
        <v>21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45691</v>
      </c>
      <c r="C420">
        <v>725419</v>
      </c>
      <c r="D420" t="s">
        <v>12</v>
      </c>
      <c r="E420" t="s">
        <v>185</v>
      </c>
      <c r="F420" t="s">
        <v>13</v>
      </c>
      <c r="G420" t="s">
        <v>14</v>
      </c>
      <c r="H420" t="s">
        <v>14</v>
      </c>
      <c r="I420">
        <v>85</v>
      </c>
      <c r="J420">
        <v>1</v>
      </c>
      <c r="K420" t="s">
        <v>21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45693</v>
      </c>
      <c r="C421">
        <v>725530</v>
      </c>
      <c r="D421" t="s">
        <v>12</v>
      </c>
      <c r="E421" t="s">
        <v>186</v>
      </c>
      <c r="F421" t="s">
        <v>68</v>
      </c>
      <c r="G421" t="s">
        <v>69</v>
      </c>
      <c r="H421" t="s">
        <v>36</v>
      </c>
      <c r="I421">
        <v>86</v>
      </c>
      <c r="J421">
        <v>1</v>
      </c>
      <c r="K421" t="s">
        <v>21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45693</v>
      </c>
      <c r="C422">
        <v>725531</v>
      </c>
      <c r="D422" t="s">
        <v>12</v>
      </c>
      <c r="E422" t="s">
        <v>186</v>
      </c>
      <c r="F422" t="s">
        <v>68</v>
      </c>
      <c r="G422" t="s">
        <v>69</v>
      </c>
      <c r="H422" t="s">
        <v>36</v>
      </c>
      <c r="I422">
        <v>103</v>
      </c>
      <c r="J422">
        <v>1</v>
      </c>
      <c r="K422" t="s">
        <v>21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45694</v>
      </c>
      <c r="C423">
        <v>725573</v>
      </c>
      <c r="D423" t="s">
        <v>12</v>
      </c>
      <c r="E423" t="s">
        <v>188</v>
      </c>
      <c r="F423" t="s">
        <v>17</v>
      </c>
      <c r="G423" t="s">
        <v>129</v>
      </c>
      <c r="H423" t="s">
        <v>22</v>
      </c>
      <c r="I423">
        <v>105</v>
      </c>
      <c r="J423">
        <v>1</v>
      </c>
      <c r="K423" t="s">
        <v>21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45694</v>
      </c>
      <c r="C424">
        <v>725576</v>
      </c>
      <c r="D424" t="s">
        <v>12</v>
      </c>
      <c r="E424" t="s">
        <v>188</v>
      </c>
      <c r="F424" t="s">
        <v>17</v>
      </c>
      <c r="G424" t="s">
        <v>129</v>
      </c>
      <c r="H424" t="s">
        <v>22</v>
      </c>
      <c r="I424">
        <v>106</v>
      </c>
      <c r="J424">
        <v>1</v>
      </c>
      <c r="K424" t="s">
        <v>21</v>
      </c>
      <c r="L424">
        <v>0</v>
      </c>
      <c r="M424" t="s">
        <v>67</v>
      </c>
      <c r="N424">
        <v>0</v>
      </c>
    </row>
    <row r="425" spans="1:14" x14ac:dyDescent="0.25">
      <c r="A425">
        <v>0</v>
      </c>
      <c r="B425" s="77">
        <v>45691</v>
      </c>
      <c r="C425">
        <v>0</v>
      </c>
      <c r="D425" t="s">
        <v>95</v>
      </c>
      <c r="E425" t="s">
        <v>96</v>
      </c>
      <c r="F425">
        <v>0</v>
      </c>
      <c r="G425">
        <v>0</v>
      </c>
      <c r="H425" t="s">
        <v>94</v>
      </c>
      <c r="I425">
        <v>95</v>
      </c>
      <c r="J425">
        <v>1</v>
      </c>
      <c r="K425" t="s">
        <v>21</v>
      </c>
      <c r="L425">
        <v>0</v>
      </c>
      <c r="M425" t="s">
        <v>67</v>
      </c>
      <c r="N425">
        <v>0</v>
      </c>
    </row>
    <row r="426" spans="1:14" x14ac:dyDescent="0.25">
      <c r="A426">
        <v>0</v>
      </c>
      <c r="B426" s="77">
        <v>45691</v>
      </c>
      <c r="C426">
        <v>0</v>
      </c>
      <c r="D426" t="s">
        <v>95</v>
      </c>
      <c r="E426" t="s">
        <v>96</v>
      </c>
      <c r="F426">
        <v>0</v>
      </c>
      <c r="G426">
        <v>0</v>
      </c>
      <c r="H426" t="s">
        <v>94</v>
      </c>
      <c r="I426">
        <v>97</v>
      </c>
      <c r="J426">
        <v>1</v>
      </c>
      <c r="K426" t="s">
        <v>21</v>
      </c>
      <c r="L426">
        <v>0</v>
      </c>
      <c r="M426" t="s">
        <v>67</v>
      </c>
      <c r="N426">
        <v>0</v>
      </c>
    </row>
    <row r="427" spans="1:14" x14ac:dyDescent="0.25">
      <c r="A427">
        <v>0</v>
      </c>
      <c r="B427" s="77">
        <v>45691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102</v>
      </c>
      <c r="J427">
        <v>1</v>
      </c>
      <c r="K427" t="s">
        <v>21</v>
      </c>
      <c r="L427">
        <v>0</v>
      </c>
      <c r="M427" t="s">
        <v>67</v>
      </c>
      <c r="N427">
        <v>0</v>
      </c>
    </row>
    <row r="428" spans="1:14" x14ac:dyDescent="0.25">
      <c r="A428">
        <v>0</v>
      </c>
      <c r="B428" s="77">
        <v>45691</v>
      </c>
      <c r="C428">
        <v>0</v>
      </c>
      <c r="D428" t="s">
        <v>95</v>
      </c>
      <c r="E428" t="s">
        <v>107</v>
      </c>
      <c r="F428">
        <v>0</v>
      </c>
      <c r="G428">
        <v>0</v>
      </c>
      <c r="H428" t="s">
        <v>94</v>
      </c>
      <c r="I428">
        <v>119</v>
      </c>
      <c r="J428">
        <v>1</v>
      </c>
      <c r="K428" t="s">
        <v>21</v>
      </c>
      <c r="L428">
        <v>0</v>
      </c>
      <c r="M428" t="s">
        <v>67</v>
      </c>
      <c r="N428">
        <v>0</v>
      </c>
    </row>
    <row r="429" spans="1:14" x14ac:dyDescent="0.25">
      <c r="A429">
        <v>0</v>
      </c>
      <c r="B429" s="77">
        <v>45693</v>
      </c>
      <c r="C429">
        <v>0</v>
      </c>
      <c r="D429" t="s">
        <v>95</v>
      </c>
      <c r="E429" t="s">
        <v>116</v>
      </c>
      <c r="F429">
        <v>0</v>
      </c>
      <c r="G429">
        <v>0</v>
      </c>
      <c r="H429" t="s">
        <v>94</v>
      </c>
      <c r="I429">
        <v>117</v>
      </c>
      <c r="J429">
        <v>1</v>
      </c>
      <c r="K429" t="s">
        <v>21</v>
      </c>
      <c r="L429">
        <v>0</v>
      </c>
      <c r="M429" t="s">
        <v>67</v>
      </c>
      <c r="N429">
        <v>0</v>
      </c>
    </row>
    <row r="430" spans="1:14" x14ac:dyDescent="0.25">
      <c r="A430">
        <v>0</v>
      </c>
      <c r="B430" s="77">
        <v>45695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90</v>
      </c>
      <c r="J430">
        <v>1</v>
      </c>
      <c r="K430" t="s">
        <v>21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45698</v>
      </c>
      <c r="C431">
        <v>725693</v>
      </c>
      <c r="D431" t="s">
        <v>12</v>
      </c>
      <c r="E431" t="s">
        <v>190</v>
      </c>
      <c r="F431" t="s">
        <v>68</v>
      </c>
      <c r="G431" t="s">
        <v>189</v>
      </c>
      <c r="H431" t="s">
        <v>174</v>
      </c>
      <c r="I431">
        <v>111</v>
      </c>
      <c r="J431">
        <v>1</v>
      </c>
      <c r="K431" t="s">
        <v>21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45698</v>
      </c>
      <c r="C432">
        <v>725695</v>
      </c>
      <c r="D432" t="s">
        <v>12</v>
      </c>
      <c r="E432" t="s">
        <v>190</v>
      </c>
      <c r="F432" t="s">
        <v>68</v>
      </c>
      <c r="G432" t="s">
        <v>189</v>
      </c>
      <c r="H432" t="s">
        <v>174</v>
      </c>
      <c r="I432">
        <v>90</v>
      </c>
      <c r="J432">
        <v>1</v>
      </c>
      <c r="K432" t="s">
        <v>21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45698</v>
      </c>
      <c r="C433">
        <v>725696</v>
      </c>
      <c r="D433" t="s">
        <v>12</v>
      </c>
      <c r="E433" t="s">
        <v>190</v>
      </c>
      <c r="F433" t="s">
        <v>68</v>
      </c>
      <c r="G433" t="s">
        <v>189</v>
      </c>
      <c r="H433" t="s">
        <v>174</v>
      </c>
      <c r="I433">
        <v>87</v>
      </c>
      <c r="J433">
        <v>1</v>
      </c>
      <c r="K433" t="s">
        <v>21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45698</v>
      </c>
      <c r="C434">
        <v>725741</v>
      </c>
      <c r="D434" t="s">
        <v>12</v>
      </c>
      <c r="E434" t="s">
        <v>191</v>
      </c>
      <c r="F434" t="s">
        <v>68</v>
      </c>
      <c r="G434" t="s">
        <v>178</v>
      </c>
      <c r="H434" t="s">
        <v>174</v>
      </c>
      <c r="I434">
        <v>106</v>
      </c>
      <c r="J434">
        <v>1</v>
      </c>
      <c r="K434" t="s">
        <v>21</v>
      </c>
      <c r="L434">
        <v>0</v>
      </c>
      <c r="M434" t="s">
        <v>67</v>
      </c>
      <c r="N434">
        <v>0</v>
      </c>
    </row>
    <row r="435" spans="1:14" x14ac:dyDescent="0.25">
      <c r="A435">
        <v>0</v>
      </c>
      <c r="B435" s="77">
        <v>45698</v>
      </c>
      <c r="C435">
        <v>725753</v>
      </c>
      <c r="D435" t="s">
        <v>12</v>
      </c>
      <c r="E435" t="s">
        <v>191</v>
      </c>
      <c r="F435" t="s">
        <v>68</v>
      </c>
      <c r="G435" t="s">
        <v>178</v>
      </c>
      <c r="H435" t="s">
        <v>174</v>
      </c>
      <c r="I435">
        <v>106</v>
      </c>
      <c r="J435">
        <v>1</v>
      </c>
      <c r="K435" t="s">
        <v>21</v>
      </c>
      <c r="L435">
        <v>0</v>
      </c>
      <c r="M435" t="s">
        <v>67</v>
      </c>
      <c r="N435">
        <v>0</v>
      </c>
    </row>
    <row r="436" spans="1:14" x14ac:dyDescent="0.25">
      <c r="A436">
        <v>0</v>
      </c>
      <c r="B436" s="77">
        <v>45698</v>
      </c>
      <c r="C436">
        <v>725753</v>
      </c>
      <c r="D436" t="s">
        <v>12</v>
      </c>
      <c r="E436" t="s">
        <v>191</v>
      </c>
      <c r="F436" t="s">
        <v>68</v>
      </c>
      <c r="G436" t="s">
        <v>178</v>
      </c>
      <c r="H436" t="s">
        <v>174</v>
      </c>
      <c r="I436">
        <v>93</v>
      </c>
      <c r="J436">
        <v>1</v>
      </c>
      <c r="K436" t="s">
        <v>21</v>
      </c>
      <c r="L436">
        <v>0</v>
      </c>
      <c r="M436" t="s">
        <v>67</v>
      </c>
      <c r="N436">
        <v>0</v>
      </c>
    </row>
    <row r="437" spans="1:14" x14ac:dyDescent="0.25">
      <c r="A437">
        <v>0</v>
      </c>
      <c r="B437" s="77">
        <v>45698</v>
      </c>
      <c r="C437">
        <v>725754</v>
      </c>
      <c r="D437" t="s">
        <v>12</v>
      </c>
      <c r="E437" t="s">
        <v>191</v>
      </c>
      <c r="F437" t="s">
        <v>68</v>
      </c>
      <c r="G437" t="s">
        <v>178</v>
      </c>
      <c r="H437" t="s">
        <v>174</v>
      </c>
      <c r="I437">
        <v>116</v>
      </c>
      <c r="J437">
        <v>1</v>
      </c>
      <c r="K437" t="s">
        <v>21</v>
      </c>
      <c r="L437">
        <v>0</v>
      </c>
      <c r="M437" t="s">
        <v>67</v>
      </c>
      <c r="N437">
        <v>0</v>
      </c>
    </row>
    <row r="438" spans="1:14" x14ac:dyDescent="0.25">
      <c r="A438">
        <v>0</v>
      </c>
      <c r="B438" s="77">
        <v>45698</v>
      </c>
      <c r="C438">
        <v>725754</v>
      </c>
      <c r="D438" t="s">
        <v>12</v>
      </c>
      <c r="E438" t="s">
        <v>191</v>
      </c>
      <c r="F438" t="s">
        <v>68</v>
      </c>
      <c r="G438" t="s">
        <v>178</v>
      </c>
      <c r="H438" t="s">
        <v>174</v>
      </c>
      <c r="I438">
        <v>104</v>
      </c>
      <c r="J438">
        <v>1</v>
      </c>
      <c r="K438" t="s">
        <v>21</v>
      </c>
      <c r="L438">
        <v>0</v>
      </c>
      <c r="M438" t="s">
        <v>67</v>
      </c>
      <c r="N438">
        <v>0</v>
      </c>
    </row>
    <row r="439" spans="1:14" x14ac:dyDescent="0.25">
      <c r="A439">
        <v>0</v>
      </c>
      <c r="B439" s="77">
        <v>45698</v>
      </c>
      <c r="C439">
        <v>725754</v>
      </c>
      <c r="D439" t="s">
        <v>12</v>
      </c>
      <c r="E439" t="s">
        <v>191</v>
      </c>
      <c r="F439" t="s">
        <v>68</v>
      </c>
      <c r="G439" t="s">
        <v>178</v>
      </c>
      <c r="H439" t="s">
        <v>174</v>
      </c>
      <c r="I439">
        <v>88</v>
      </c>
      <c r="J439">
        <v>1</v>
      </c>
      <c r="K439" t="s">
        <v>21</v>
      </c>
      <c r="L439">
        <v>0</v>
      </c>
      <c r="M439" t="s">
        <v>67</v>
      </c>
      <c r="N439">
        <v>0</v>
      </c>
    </row>
    <row r="440" spans="1:14" x14ac:dyDescent="0.25">
      <c r="A440">
        <v>0</v>
      </c>
      <c r="B440" s="77">
        <v>45698</v>
      </c>
      <c r="C440">
        <v>725754</v>
      </c>
      <c r="D440" t="s">
        <v>12</v>
      </c>
      <c r="E440" t="s">
        <v>191</v>
      </c>
      <c r="F440" t="s">
        <v>68</v>
      </c>
      <c r="G440" t="s">
        <v>178</v>
      </c>
      <c r="H440" t="s">
        <v>174</v>
      </c>
      <c r="I440">
        <v>86</v>
      </c>
      <c r="J440">
        <v>1</v>
      </c>
      <c r="K440" t="s">
        <v>21</v>
      </c>
      <c r="L440">
        <v>0</v>
      </c>
      <c r="M440" t="s">
        <v>67</v>
      </c>
      <c r="N440">
        <v>0</v>
      </c>
    </row>
    <row r="441" spans="1:14" x14ac:dyDescent="0.25">
      <c r="A441">
        <v>0</v>
      </c>
      <c r="B441" s="77">
        <v>45698</v>
      </c>
      <c r="C441">
        <v>725754</v>
      </c>
      <c r="D441" t="s">
        <v>12</v>
      </c>
      <c r="E441" t="s">
        <v>191</v>
      </c>
      <c r="F441" t="s">
        <v>68</v>
      </c>
      <c r="G441" t="s">
        <v>178</v>
      </c>
      <c r="H441" t="s">
        <v>174</v>
      </c>
      <c r="I441">
        <v>89</v>
      </c>
      <c r="J441">
        <v>1</v>
      </c>
      <c r="K441" t="s">
        <v>21</v>
      </c>
      <c r="L441">
        <v>0</v>
      </c>
      <c r="M441" t="s">
        <v>67</v>
      </c>
      <c r="N441">
        <v>0</v>
      </c>
    </row>
    <row r="442" spans="1:14" x14ac:dyDescent="0.25">
      <c r="A442">
        <v>0</v>
      </c>
      <c r="B442" s="77">
        <v>45698</v>
      </c>
      <c r="C442">
        <v>725756</v>
      </c>
      <c r="D442" t="s">
        <v>12</v>
      </c>
      <c r="E442" t="s">
        <v>191</v>
      </c>
      <c r="F442" t="s">
        <v>68</v>
      </c>
      <c r="G442" t="s">
        <v>178</v>
      </c>
      <c r="H442" t="s">
        <v>174</v>
      </c>
      <c r="I442">
        <v>86</v>
      </c>
      <c r="J442">
        <v>1</v>
      </c>
      <c r="K442" t="s">
        <v>21</v>
      </c>
      <c r="L442">
        <v>0</v>
      </c>
      <c r="M442" t="s">
        <v>67</v>
      </c>
      <c r="N442">
        <v>0</v>
      </c>
    </row>
    <row r="443" spans="1:14" x14ac:dyDescent="0.25">
      <c r="A443">
        <v>0</v>
      </c>
      <c r="B443" s="77">
        <v>45699</v>
      </c>
      <c r="C443">
        <v>725782</v>
      </c>
      <c r="D443" t="s">
        <v>12</v>
      </c>
      <c r="E443" t="s">
        <v>192</v>
      </c>
      <c r="F443" t="s">
        <v>68</v>
      </c>
      <c r="G443" t="s">
        <v>69</v>
      </c>
      <c r="H443" t="s">
        <v>36</v>
      </c>
      <c r="I443">
        <v>91</v>
      </c>
      <c r="J443">
        <v>1</v>
      </c>
      <c r="K443" t="s">
        <v>21</v>
      </c>
      <c r="L443">
        <v>0</v>
      </c>
      <c r="M443" t="s">
        <v>67</v>
      </c>
      <c r="N443">
        <v>0</v>
      </c>
    </row>
    <row r="444" spans="1:14" x14ac:dyDescent="0.25">
      <c r="A444">
        <v>0</v>
      </c>
      <c r="B444" s="77">
        <v>45699</v>
      </c>
      <c r="C444">
        <v>725814</v>
      </c>
      <c r="D444" t="s">
        <v>12</v>
      </c>
      <c r="E444" t="s">
        <v>193</v>
      </c>
      <c r="F444" t="s">
        <v>13</v>
      </c>
      <c r="G444" t="s">
        <v>113</v>
      </c>
      <c r="H444" t="s">
        <v>36</v>
      </c>
      <c r="I444">
        <v>110</v>
      </c>
      <c r="J444">
        <v>1</v>
      </c>
      <c r="K444" t="s">
        <v>21</v>
      </c>
      <c r="L444">
        <v>0</v>
      </c>
      <c r="M444" t="s">
        <v>67</v>
      </c>
      <c r="N444">
        <v>0</v>
      </c>
    </row>
    <row r="445" spans="1:14" x14ac:dyDescent="0.25">
      <c r="A445">
        <v>0</v>
      </c>
      <c r="B445" s="77">
        <v>45699</v>
      </c>
      <c r="C445">
        <v>725816</v>
      </c>
      <c r="D445" t="s">
        <v>12</v>
      </c>
      <c r="E445" t="s">
        <v>193</v>
      </c>
      <c r="F445" t="s">
        <v>13</v>
      </c>
      <c r="G445" t="s">
        <v>113</v>
      </c>
      <c r="H445" t="s">
        <v>36</v>
      </c>
      <c r="I445">
        <v>99</v>
      </c>
      <c r="J445">
        <v>1</v>
      </c>
      <c r="K445" t="s">
        <v>21</v>
      </c>
      <c r="L445">
        <v>0</v>
      </c>
      <c r="M445" t="s">
        <v>67</v>
      </c>
      <c r="N445">
        <v>0</v>
      </c>
    </row>
    <row r="446" spans="1:14" x14ac:dyDescent="0.25">
      <c r="A446">
        <v>0</v>
      </c>
      <c r="B446" s="77">
        <v>45699</v>
      </c>
      <c r="C446">
        <v>725823</v>
      </c>
      <c r="D446" t="s">
        <v>12</v>
      </c>
      <c r="E446" t="s">
        <v>193</v>
      </c>
      <c r="F446" t="s">
        <v>13</v>
      </c>
      <c r="G446" t="s">
        <v>113</v>
      </c>
      <c r="H446" t="s">
        <v>36</v>
      </c>
      <c r="I446">
        <v>125</v>
      </c>
      <c r="J446">
        <v>1</v>
      </c>
      <c r="K446" t="s">
        <v>21</v>
      </c>
      <c r="L446">
        <v>0</v>
      </c>
      <c r="M446" t="s">
        <v>67</v>
      </c>
      <c r="N446">
        <v>0</v>
      </c>
    </row>
    <row r="447" spans="1:14" x14ac:dyDescent="0.25">
      <c r="A447">
        <v>0</v>
      </c>
      <c r="B447" s="77">
        <v>45699</v>
      </c>
      <c r="C447">
        <v>725832</v>
      </c>
      <c r="D447" t="s">
        <v>12</v>
      </c>
      <c r="E447" t="s">
        <v>194</v>
      </c>
      <c r="F447" t="s">
        <v>13</v>
      </c>
      <c r="G447" t="s">
        <v>113</v>
      </c>
      <c r="H447" t="s">
        <v>36</v>
      </c>
      <c r="I447">
        <v>85</v>
      </c>
      <c r="J447">
        <v>1</v>
      </c>
      <c r="K447" t="s">
        <v>21</v>
      </c>
      <c r="L447">
        <v>0</v>
      </c>
      <c r="M447" t="s">
        <v>67</v>
      </c>
      <c r="N447">
        <v>0</v>
      </c>
    </row>
    <row r="448" spans="1:14" x14ac:dyDescent="0.25">
      <c r="A448">
        <v>0</v>
      </c>
      <c r="B448" s="77">
        <v>45698</v>
      </c>
      <c r="C448">
        <v>0</v>
      </c>
      <c r="D448" t="s">
        <v>95</v>
      </c>
      <c r="E448" t="s">
        <v>96</v>
      </c>
      <c r="F448">
        <v>0</v>
      </c>
      <c r="G448">
        <v>0</v>
      </c>
      <c r="H448" t="s">
        <v>94</v>
      </c>
      <c r="I448">
        <v>94</v>
      </c>
      <c r="J448">
        <v>1</v>
      </c>
      <c r="K448" t="s">
        <v>21</v>
      </c>
      <c r="L448">
        <v>0</v>
      </c>
      <c r="M448" t="s">
        <v>67</v>
      </c>
      <c r="N448">
        <v>0</v>
      </c>
    </row>
    <row r="449" spans="1:14" x14ac:dyDescent="0.25">
      <c r="A449">
        <v>0</v>
      </c>
      <c r="B449" s="77">
        <v>45699</v>
      </c>
      <c r="C449">
        <v>0</v>
      </c>
      <c r="D449" t="s">
        <v>95</v>
      </c>
      <c r="E449" t="s">
        <v>116</v>
      </c>
      <c r="F449">
        <v>0</v>
      </c>
      <c r="G449">
        <v>0</v>
      </c>
      <c r="H449" t="s">
        <v>94</v>
      </c>
      <c r="I449">
        <v>95</v>
      </c>
      <c r="J449">
        <v>1</v>
      </c>
      <c r="K449" t="s">
        <v>21</v>
      </c>
      <c r="L449">
        <v>0</v>
      </c>
      <c r="M449" t="s">
        <v>67</v>
      </c>
      <c r="N449">
        <v>0</v>
      </c>
    </row>
    <row r="450" spans="1:14" x14ac:dyDescent="0.25">
      <c r="A450">
        <v>0</v>
      </c>
      <c r="B450" s="77">
        <v>45699</v>
      </c>
      <c r="C450">
        <v>0</v>
      </c>
      <c r="D450" t="s">
        <v>95</v>
      </c>
      <c r="E450" t="s">
        <v>116</v>
      </c>
      <c r="F450">
        <v>0</v>
      </c>
      <c r="G450">
        <v>0</v>
      </c>
      <c r="H450" t="s">
        <v>94</v>
      </c>
      <c r="I450">
        <v>109</v>
      </c>
      <c r="J450">
        <v>1</v>
      </c>
      <c r="K450" t="s">
        <v>21</v>
      </c>
      <c r="L450">
        <v>0</v>
      </c>
      <c r="M450" t="s">
        <v>67</v>
      </c>
      <c r="N450">
        <v>0</v>
      </c>
    </row>
    <row r="451" spans="1:14" x14ac:dyDescent="0.25">
      <c r="A451">
        <v>0</v>
      </c>
      <c r="B451" s="77">
        <v>45699</v>
      </c>
      <c r="C451">
        <v>0</v>
      </c>
      <c r="D451" t="s">
        <v>95</v>
      </c>
      <c r="E451" t="s">
        <v>116</v>
      </c>
      <c r="F451">
        <v>0</v>
      </c>
      <c r="G451">
        <v>0</v>
      </c>
      <c r="H451" t="s">
        <v>94</v>
      </c>
      <c r="I451">
        <v>110</v>
      </c>
      <c r="J451">
        <v>1</v>
      </c>
      <c r="K451" t="s">
        <v>21</v>
      </c>
      <c r="L451">
        <v>0</v>
      </c>
      <c r="M451" t="s">
        <v>67</v>
      </c>
      <c r="N451">
        <v>0</v>
      </c>
    </row>
    <row r="452" spans="1:14" x14ac:dyDescent="0.25">
      <c r="A452">
        <v>0</v>
      </c>
      <c r="B452" s="77">
        <v>45699</v>
      </c>
      <c r="C452">
        <v>0</v>
      </c>
      <c r="D452" t="s">
        <v>95</v>
      </c>
      <c r="E452" t="s">
        <v>107</v>
      </c>
      <c r="F452">
        <v>0</v>
      </c>
      <c r="G452">
        <v>0</v>
      </c>
      <c r="H452" t="s">
        <v>94</v>
      </c>
      <c r="I452">
        <v>110</v>
      </c>
      <c r="J452">
        <v>1</v>
      </c>
      <c r="K452" t="s">
        <v>21</v>
      </c>
      <c r="L452">
        <v>0</v>
      </c>
      <c r="M452" t="s">
        <v>67</v>
      </c>
      <c r="N452">
        <v>0</v>
      </c>
    </row>
    <row r="453" spans="1:14" x14ac:dyDescent="0.25">
      <c r="A453">
        <v>0</v>
      </c>
      <c r="B453" s="77">
        <v>45708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85</v>
      </c>
      <c r="J453">
        <v>1</v>
      </c>
      <c r="K453" t="s">
        <v>21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45708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97</v>
      </c>
      <c r="J454">
        <v>1</v>
      </c>
      <c r="K454" t="s">
        <v>21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45708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90</v>
      </c>
      <c r="J455">
        <v>1</v>
      </c>
      <c r="K455" t="s">
        <v>21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45708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102</v>
      </c>
      <c r="J456">
        <v>1</v>
      </c>
      <c r="K456" t="s">
        <v>21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45708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113</v>
      </c>
      <c r="J457">
        <v>1</v>
      </c>
      <c r="K457" t="s">
        <v>21</v>
      </c>
      <c r="L457">
        <v>0</v>
      </c>
      <c r="M457" t="s">
        <v>67</v>
      </c>
      <c r="N457">
        <v>0</v>
      </c>
    </row>
    <row r="458" spans="1:14" x14ac:dyDescent="0.25">
      <c r="A458">
        <v>0</v>
      </c>
      <c r="B458" s="77">
        <v>45708</v>
      </c>
      <c r="C458">
        <v>0</v>
      </c>
      <c r="D458" t="s">
        <v>95</v>
      </c>
      <c r="E458" t="s">
        <v>96</v>
      </c>
      <c r="F458">
        <v>0</v>
      </c>
      <c r="G458">
        <v>0</v>
      </c>
      <c r="H458" t="s">
        <v>94</v>
      </c>
      <c r="I458">
        <v>106</v>
      </c>
      <c r="J458">
        <v>1</v>
      </c>
      <c r="K458" t="s">
        <v>21</v>
      </c>
      <c r="L458">
        <v>0</v>
      </c>
      <c r="M458" t="s">
        <v>67</v>
      </c>
      <c r="N458">
        <v>0</v>
      </c>
    </row>
    <row r="459" spans="1:14" x14ac:dyDescent="0.25">
      <c r="A459">
        <v>0</v>
      </c>
      <c r="B459" s="77">
        <v>45709</v>
      </c>
      <c r="C459">
        <v>0</v>
      </c>
      <c r="D459" t="s">
        <v>95</v>
      </c>
      <c r="E459" t="s">
        <v>96</v>
      </c>
      <c r="F459">
        <v>0</v>
      </c>
      <c r="G459">
        <v>0</v>
      </c>
      <c r="H459" t="s">
        <v>94</v>
      </c>
      <c r="I459">
        <v>98</v>
      </c>
      <c r="J459">
        <v>1</v>
      </c>
      <c r="K459" t="s">
        <v>21</v>
      </c>
      <c r="L459">
        <v>0</v>
      </c>
      <c r="M459" t="s">
        <v>67</v>
      </c>
      <c r="N459">
        <v>0</v>
      </c>
    </row>
    <row r="460" spans="1:14" x14ac:dyDescent="0.25">
      <c r="A460">
        <v>0</v>
      </c>
      <c r="B460" s="77">
        <v>45709</v>
      </c>
      <c r="C460">
        <v>0</v>
      </c>
      <c r="D460" t="s">
        <v>95</v>
      </c>
      <c r="E460" t="s">
        <v>96</v>
      </c>
      <c r="F460">
        <v>0</v>
      </c>
      <c r="G460">
        <v>0</v>
      </c>
      <c r="H460" t="s">
        <v>94</v>
      </c>
      <c r="I460">
        <v>88</v>
      </c>
      <c r="J460">
        <v>1</v>
      </c>
      <c r="K460" t="s">
        <v>21</v>
      </c>
      <c r="L460">
        <v>0</v>
      </c>
      <c r="M460" t="s">
        <v>67</v>
      </c>
      <c r="N460">
        <v>0</v>
      </c>
    </row>
    <row r="461" spans="1:14" x14ac:dyDescent="0.25">
      <c r="A461">
        <v>0</v>
      </c>
      <c r="B461" s="77">
        <v>45709</v>
      </c>
      <c r="C461">
        <v>0</v>
      </c>
      <c r="D461" t="s">
        <v>95</v>
      </c>
      <c r="E461" t="s">
        <v>96</v>
      </c>
      <c r="F461">
        <v>0</v>
      </c>
      <c r="G461">
        <v>0</v>
      </c>
      <c r="H461" t="s">
        <v>94</v>
      </c>
      <c r="I461">
        <v>110</v>
      </c>
      <c r="J461">
        <v>1</v>
      </c>
      <c r="K461" t="s">
        <v>21</v>
      </c>
      <c r="L461">
        <v>0</v>
      </c>
      <c r="M461" t="s">
        <v>67</v>
      </c>
      <c r="N461">
        <v>0</v>
      </c>
    </row>
    <row r="462" spans="1:14" x14ac:dyDescent="0.25">
      <c r="A462">
        <v>0</v>
      </c>
      <c r="B462" s="77">
        <v>45709</v>
      </c>
      <c r="C462">
        <v>0</v>
      </c>
      <c r="D462" t="s">
        <v>95</v>
      </c>
      <c r="E462" t="s">
        <v>96</v>
      </c>
      <c r="F462">
        <v>0</v>
      </c>
      <c r="G462">
        <v>0</v>
      </c>
      <c r="H462" t="s">
        <v>94</v>
      </c>
      <c r="I462">
        <v>95</v>
      </c>
      <c r="J462">
        <v>1</v>
      </c>
      <c r="K462" t="s">
        <v>21</v>
      </c>
      <c r="L462">
        <v>0</v>
      </c>
      <c r="M462" t="s">
        <v>67</v>
      </c>
      <c r="N462">
        <v>0</v>
      </c>
    </row>
    <row r="463" spans="1:14" x14ac:dyDescent="0.25">
      <c r="A463">
        <v>0</v>
      </c>
      <c r="B463" s="77">
        <v>45709</v>
      </c>
      <c r="C463">
        <v>0</v>
      </c>
      <c r="D463" t="s">
        <v>95</v>
      </c>
      <c r="E463" t="s">
        <v>96</v>
      </c>
      <c r="F463">
        <v>0</v>
      </c>
      <c r="G463">
        <v>0</v>
      </c>
      <c r="H463" t="s">
        <v>94</v>
      </c>
      <c r="I463">
        <v>107</v>
      </c>
      <c r="J463">
        <v>1</v>
      </c>
      <c r="K463" t="s">
        <v>21</v>
      </c>
      <c r="L463">
        <v>0</v>
      </c>
      <c r="M463" t="s">
        <v>67</v>
      </c>
      <c r="N463">
        <v>0</v>
      </c>
    </row>
    <row r="464" spans="1:14" x14ac:dyDescent="0.25">
      <c r="A464">
        <v>0</v>
      </c>
      <c r="B464" s="77">
        <v>45709</v>
      </c>
      <c r="C464">
        <v>0</v>
      </c>
      <c r="D464" t="s">
        <v>95</v>
      </c>
      <c r="E464" t="s">
        <v>96</v>
      </c>
      <c r="F464">
        <v>0</v>
      </c>
      <c r="G464">
        <v>0</v>
      </c>
      <c r="H464" t="s">
        <v>94</v>
      </c>
      <c r="I464">
        <v>121</v>
      </c>
      <c r="J464">
        <v>1</v>
      </c>
      <c r="K464" t="s">
        <v>21</v>
      </c>
      <c r="L464">
        <v>0</v>
      </c>
      <c r="M464" t="s">
        <v>67</v>
      </c>
      <c r="N464">
        <v>0</v>
      </c>
    </row>
    <row r="465" spans="1:14" x14ac:dyDescent="0.25">
      <c r="A465">
        <v>0</v>
      </c>
      <c r="B465" s="77">
        <v>45709</v>
      </c>
      <c r="C465">
        <v>0</v>
      </c>
      <c r="D465" t="s">
        <v>95</v>
      </c>
      <c r="E465" t="s">
        <v>96</v>
      </c>
      <c r="F465">
        <v>0</v>
      </c>
      <c r="G465">
        <v>0</v>
      </c>
      <c r="H465" t="s">
        <v>94</v>
      </c>
      <c r="I465">
        <v>106</v>
      </c>
      <c r="J465">
        <v>1</v>
      </c>
      <c r="K465" t="s">
        <v>21</v>
      </c>
      <c r="L465">
        <v>0</v>
      </c>
      <c r="M465" t="s">
        <v>67</v>
      </c>
      <c r="N465">
        <v>0</v>
      </c>
    </row>
    <row r="466" spans="1:14" x14ac:dyDescent="0.25">
      <c r="A466">
        <v>0</v>
      </c>
      <c r="B466" s="77">
        <v>45709</v>
      </c>
      <c r="C466">
        <v>0</v>
      </c>
      <c r="D466" t="s">
        <v>95</v>
      </c>
      <c r="E466" t="s">
        <v>96</v>
      </c>
      <c r="F466">
        <v>0</v>
      </c>
      <c r="G466">
        <v>0</v>
      </c>
      <c r="H466" t="s">
        <v>94</v>
      </c>
      <c r="I466">
        <v>96</v>
      </c>
      <c r="J466">
        <v>1</v>
      </c>
      <c r="K466" t="s">
        <v>21</v>
      </c>
      <c r="L466">
        <v>0</v>
      </c>
      <c r="M466" t="s">
        <v>67</v>
      </c>
      <c r="N466">
        <v>0</v>
      </c>
    </row>
    <row r="467" spans="1:14" x14ac:dyDescent="0.25">
      <c r="A467">
        <v>0</v>
      </c>
      <c r="B467" s="77">
        <v>45709</v>
      </c>
      <c r="C467">
        <v>0</v>
      </c>
      <c r="D467" t="s">
        <v>95</v>
      </c>
      <c r="E467" t="s">
        <v>96</v>
      </c>
      <c r="F467">
        <v>0</v>
      </c>
      <c r="G467">
        <v>0</v>
      </c>
      <c r="H467" t="s">
        <v>94</v>
      </c>
      <c r="I467">
        <v>94</v>
      </c>
      <c r="J467">
        <v>2</v>
      </c>
      <c r="K467" t="s">
        <v>21</v>
      </c>
      <c r="L467">
        <v>0</v>
      </c>
      <c r="M467" t="s">
        <v>67</v>
      </c>
      <c r="N467">
        <v>0</v>
      </c>
    </row>
    <row r="468" spans="1:14" x14ac:dyDescent="0.25">
      <c r="A468">
        <v>0</v>
      </c>
      <c r="B468" s="77">
        <v>45709</v>
      </c>
      <c r="C468">
        <v>0</v>
      </c>
      <c r="D468" t="s">
        <v>95</v>
      </c>
      <c r="E468" t="s">
        <v>116</v>
      </c>
      <c r="F468">
        <v>0</v>
      </c>
      <c r="G468">
        <v>0</v>
      </c>
      <c r="H468" t="s">
        <v>94</v>
      </c>
      <c r="I468">
        <v>96</v>
      </c>
      <c r="J468">
        <v>1</v>
      </c>
      <c r="K468" t="s">
        <v>21</v>
      </c>
      <c r="L468">
        <v>0</v>
      </c>
      <c r="M468" t="s">
        <v>67</v>
      </c>
      <c r="N468">
        <v>0</v>
      </c>
    </row>
    <row r="469" spans="1:14" x14ac:dyDescent="0.25">
      <c r="A469">
        <v>0</v>
      </c>
      <c r="B469" s="77">
        <v>45709</v>
      </c>
      <c r="C469">
        <v>0</v>
      </c>
      <c r="D469" t="s">
        <v>95</v>
      </c>
      <c r="E469" t="s">
        <v>116</v>
      </c>
      <c r="F469">
        <v>0</v>
      </c>
      <c r="G469">
        <v>0</v>
      </c>
      <c r="H469" t="s">
        <v>94</v>
      </c>
      <c r="I469">
        <v>100</v>
      </c>
      <c r="J469">
        <v>2</v>
      </c>
      <c r="K469" t="s">
        <v>21</v>
      </c>
      <c r="L469">
        <v>0</v>
      </c>
      <c r="M469" t="s">
        <v>67</v>
      </c>
      <c r="N469">
        <v>0</v>
      </c>
    </row>
    <row r="470" spans="1:14" x14ac:dyDescent="0.25">
      <c r="A470">
        <v>0</v>
      </c>
      <c r="B470" s="77">
        <v>45709</v>
      </c>
      <c r="C470">
        <v>0</v>
      </c>
      <c r="D470" t="s">
        <v>95</v>
      </c>
      <c r="E470" t="s">
        <v>116</v>
      </c>
      <c r="F470">
        <v>0</v>
      </c>
      <c r="G470">
        <v>0</v>
      </c>
      <c r="H470" t="s">
        <v>94</v>
      </c>
      <c r="I470">
        <v>113</v>
      </c>
      <c r="J470">
        <v>1</v>
      </c>
      <c r="K470" t="s">
        <v>21</v>
      </c>
      <c r="L470">
        <v>0</v>
      </c>
      <c r="M470" t="s">
        <v>67</v>
      </c>
      <c r="N470">
        <v>0</v>
      </c>
    </row>
    <row r="471" spans="1:14" x14ac:dyDescent="0.25">
      <c r="A471">
        <v>0</v>
      </c>
      <c r="B471" s="77">
        <v>45709</v>
      </c>
      <c r="C471">
        <v>0</v>
      </c>
      <c r="D471" t="s">
        <v>95</v>
      </c>
      <c r="E471" t="s">
        <v>116</v>
      </c>
      <c r="F471">
        <v>0</v>
      </c>
      <c r="G471">
        <v>0</v>
      </c>
      <c r="H471" t="s">
        <v>94</v>
      </c>
      <c r="I471">
        <v>117</v>
      </c>
      <c r="J471">
        <v>1</v>
      </c>
      <c r="K471" t="s">
        <v>21</v>
      </c>
      <c r="L471">
        <v>0</v>
      </c>
      <c r="M471" t="s">
        <v>67</v>
      </c>
      <c r="N471">
        <v>0</v>
      </c>
    </row>
    <row r="472" spans="1:14" x14ac:dyDescent="0.25">
      <c r="A472">
        <v>0</v>
      </c>
      <c r="B472" s="77">
        <v>45709</v>
      </c>
      <c r="C472">
        <v>0</v>
      </c>
      <c r="D472" t="s">
        <v>95</v>
      </c>
      <c r="E472" t="s">
        <v>116</v>
      </c>
      <c r="F472">
        <v>0</v>
      </c>
      <c r="G472">
        <v>0</v>
      </c>
      <c r="H472" t="s">
        <v>94</v>
      </c>
      <c r="I472">
        <v>116</v>
      </c>
      <c r="J472">
        <v>1</v>
      </c>
      <c r="K472" t="s">
        <v>21</v>
      </c>
      <c r="L472">
        <v>0</v>
      </c>
      <c r="M472" t="s">
        <v>67</v>
      </c>
      <c r="N472">
        <v>0</v>
      </c>
    </row>
    <row r="473" spans="1:14" x14ac:dyDescent="0.25">
      <c r="A473">
        <v>0</v>
      </c>
      <c r="B473" s="77">
        <v>45709</v>
      </c>
      <c r="C473">
        <v>0</v>
      </c>
      <c r="D473" t="s">
        <v>95</v>
      </c>
      <c r="E473" t="s">
        <v>116</v>
      </c>
      <c r="F473">
        <v>0</v>
      </c>
      <c r="G473">
        <v>0</v>
      </c>
      <c r="H473" t="s">
        <v>94</v>
      </c>
      <c r="I473">
        <v>112</v>
      </c>
      <c r="J473">
        <v>1</v>
      </c>
      <c r="K473" t="s">
        <v>21</v>
      </c>
      <c r="L473">
        <v>0</v>
      </c>
      <c r="M473" t="s">
        <v>67</v>
      </c>
      <c r="N473">
        <v>0</v>
      </c>
    </row>
    <row r="474" spans="1:14" x14ac:dyDescent="0.25">
      <c r="A474">
        <v>0</v>
      </c>
      <c r="B474" s="77">
        <v>45714</v>
      </c>
      <c r="C474">
        <v>726393</v>
      </c>
      <c r="D474" t="s">
        <v>12</v>
      </c>
      <c r="E474" t="s">
        <v>196</v>
      </c>
      <c r="F474" t="s">
        <v>13</v>
      </c>
      <c r="G474" t="s">
        <v>14</v>
      </c>
      <c r="H474" t="s">
        <v>14</v>
      </c>
      <c r="I474">
        <v>86</v>
      </c>
      <c r="J474">
        <v>1</v>
      </c>
      <c r="K474" t="s">
        <v>21</v>
      </c>
      <c r="L474">
        <v>0</v>
      </c>
      <c r="M474" t="s">
        <v>67</v>
      </c>
      <c r="N474">
        <v>0</v>
      </c>
    </row>
    <row r="475" spans="1:14" x14ac:dyDescent="0.25">
      <c r="A475">
        <v>0</v>
      </c>
      <c r="B475" s="77">
        <v>45715</v>
      </c>
      <c r="C475">
        <v>726455</v>
      </c>
      <c r="D475" t="s">
        <v>12</v>
      </c>
      <c r="E475" t="s">
        <v>197</v>
      </c>
      <c r="F475" t="s">
        <v>13</v>
      </c>
      <c r="G475" t="s">
        <v>75</v>
      </c>
      <c r="H475" t="s">
        <v>36</v>
      </c>
      <c r="I475">
        <v>90</v>
      </c>
      <c r="J475">
        <v>1</v>
      </c>
      <c r="K475" t="s">
        <v>21</v>
      </c>
      <c r="L475">
        <v>0</v>
      </c>
      <c r="M475" t="s">
        <v>67</v>
      </c>
      <c r="N475">
        <v>0</v>
      </c>
    </row>
    <row r="476" spans="1:14" x14ac:dyDescent="0.25">
      <c r="A476">
        <v>0</v>
      </c>
      <c r="B476" s="77">
        <v>45711</v>
      </c>
      <c r="C476">
        <v>0</v>
      </c>
      <c r="D476" t="s">
        <v>95</v>
      </c>
      <c r="E476" t="s">
        <v>107</v>
      </c>
      <c r="F476">
        <v>0</v>
      </c>
      <c r="G476">
        <v>0</v>
      </c>
      <c r="H476" t="s">
        <v>94</v>
      </c>
      <c r="I476">
        <v>86</v>
      </c>
      <c r="J476">
        <v>1</v>
      </c>
      <c r="K476" t="s">
        <v>21</v>
      </c>
      <c r="L476">
        <v>0</v>
      </c>
      <c r="M476" t="s">
        <v>67</v>
      </c>
      <c r="N476">
        <v>0</v>
      </c>
    </row>
    <row r="477" spans="1:14" x14ac:dyDescent="0.25">
      <c r="A477">
        <v>0</v>
      </c>
      <c r="B477" s="77">
        <v>45711</v>
      </c>
      <c r="C477">
        <v>0</v>
      </c>
      <c r="D477" t="s">
        <v>95</v>
      </c>
      <c r="E477" t="s">
        <v>107</v>
      </c>
      <c r="F477">
        <v>0</v>
      </c>
      <c r="G477">
        <v>0</v>
      </c>
      <c r="H477" t="s">
        <v>94</v>
      </c>
      <c r="I477">
        <v>90</v>
      </c>
      <c r="J477">
        <v>1</v>
      </c>
      <c r="K477" t="s">
        <v>21</v>
      </c>
      <c r="L477">
        <v>0</v>
      </c>
      <c r="M477" t="s">
        <v>67</v>
      </c>
      <c r="N477">
        <v>0</v>
      </c>
    </row>
    <row r="478" spans="1:14" x14ac:dyDescent="0.25">
      <c r="A478">
        <v>0</v>
      </c>
      <c r="B478" s="77">
        <v>45711</v>
      </c>
      <c r="C478">
        <v>0</v>
      </c>
      <c r="D478" t="s">
        <v>95</v>
      </c>
      <c r="E478" t="s">
        <v>107</v>
      </c>
      <c r="F478">
        <v>0</v>
      </c>
      <c r="G478">
        <v>0</v>
      </c>
      <c r="H478" t="s">
        <v>94</v>
      </c>
      <c r="I478">
        <v>109</v>
      </c>
      <c r="J478">
        <v>1</v>
      </c>
      <c r="K478" t="s">
        <v>21</v>
      </c>
      <c r="L478">
        <v>0</v>
      </c>
      <c r="M478" t="s">
        <v>67</v>
      </c>
      <c r="N478">
        <v>0</v>
      </c>
    </row>
    <row r="479" spans="1:14" x14ac:dyDescent="0.25">
      <c r="A479">
        <v>0</v>
      </c>
      <c r="B479" s="77">
        <v>45711</v>
      </c>
      <c r="C479">
        <v>0</v>
      </c>
      <c r="D479" t="s">
        <v>95</v>
      </c>
      <c r="E479" t="s">
        <v>107</v>
      </c>
      <c r="F479">
        <v>0</v>
      </c>
      <c r="G479">
        <v>0</v>
      </c>
      <c r="H479" t="s">
        <v>94</v>
      </c>
      <c r="I479">
        <v>86</v>
      </c>
      <c r="J479">
        <v>1</v>
      </c>
      <c r="K479" t="s">
        <v>21</v>
      </c>
      <c r="L479">
        <v>0</v>
      </c>
      <c r="M479" t="s">
        <v>67</v>
      </c>
      <c r="N479">
        <v>0</v>
      </c>
    </row>
    <row r="480" spans="1:14" x14ac:dyDescent="0.25">
      <c r="A480">
        <v>0</v>
      </c>
      <c r="B480" s="77">
        <v>45711</v>
      </c>
      <c r="C480">
        <v>0</v>
      </c>
      <c r="D480" t="s">
        <v>95</v>
      </c>
      <c r="E480" t="s">
        <v>107</v>
      </c>
      <c r="F480">
        <v>0</v>
      </c>
      <c r="G480">
        <v>0</v>
      </c>
      <c r="H480" t="s">
        <v>94</v>
      </c>
      <c r="I480">
        <v>104</v>
      </c>
      <c r="J480">
        <v>1</v>
      </c>
      <c r="K480" t="s">
        <v>21</v>
      </c>
      <c r="L480">
        <v>0</v>
      </c>
      <c r="M480" t="s">
        <v>67</v>
      </c>
      <c r="N480">
        <v>0</v>
      </c>
    </row>
    <row r="481" spans="1:14" x14ac:dyDescent="0.25">
      <c r="A481">
        <v>0</v>
      </c>
      <c r="B481" s="77">
        <v>45711</v>
      </c>
      <c r="C481">
        <v>0</v>
      </c>
      <c r="D481" t="s">
        <v>95</v>
      </c>
      <c r="E481" t="s">
        <v>107</v>
      </c>
      <c r="F481">
        <v>0</v>
      </c>
      <c r="G481">
        <v>0</v>
      </c>
      <c r="H481" t="s">
        <v>94</v>
      </c>
      <c r="I481">
        <v>109</v>
      </c>
      <c r="J481">
        <v>1</v>
      </c>
      <c r="K481" t="s">
        <v>21</v>
      </c>
      <c r="L481">
        <v>0</v>
      </c>
      <c r="M481" t="s">
        <v>67</v>
      </c>
      <c r="N481">
        <v>0</v>
      </c>
    </row>
    <row r="482" spans="1:14" x14ac:dyDescent="0.25">
      <c r="A482">
        <v>0</v>
      </c>
      <c r="B482" s="77">
        <v>45711</v>
      </c>
      <c r="C482">
        <v>0</v>
      </c>
      <c r="D482" t="s">
        <v>95</v>
      </c>
      <c r="E482" t="s">
        <v>107</v>
      </c>
      <c r="F482">
        <v>0</v>
      </c>
      <c r="G482">
        <v>0</v>
      </c>
      <c r="H482" t="s">
        <v>94</v>
      </c>
      <c r="I482">
        <v>86</v>
      </c>
      <c r="J482">
        <v>1</v>
      </c>
      <c r="K482" t="s">
        <v>21</v>
      </c>
      <c r="L482">
        <v>0</v>
      </c>
      <c r="M482" t="s">
        <v>67</v>
      </c>
      <c r="N482">
        <v>0</v>
      </c>
    </row>
    <row r="483" spans="1:14" x14ac:dyDescent="0.25">
      <c r="A483">
        <v>0</v>
      </c>
      <c r="B483" s="77">
        <v>45711</v>
      </c>
      <c r="C483">
        <v>0</v>
      </c>
      <c r="D483" t="s">
        <v>95</v>
      </c>
      <c r="E483" t="s">
        <v>107</v>
      </c>
      <c r="F483">
        <v>0</v>
      </c>
      <c r="G483">
        <v>0</v>
      </c>
      <c r="H483" t="s">
        <v>94</v>
      </c>
      <c r="I483">
        <v>121</v>
      </c>
      <c r="J483">
        <v>1</v>
      </c>
      <c r="K483" t="s">
        <v>21</v>
      </c>
      <c r="L483">
        <v>0</v>
      </c>
      <c r="M483" t="s">
        <v>67</v>
      </c>
      <c r="N483">
        <v>0</v>
      </c>
    </row>
    <row r="484" spans="1:14" x14ac:dyDescent="0.25">
      <c r="A484">
        <v>0</v>
      </c>
      <c r="B484" s="77">
        <v>45711</v>
      </c>
      <c r="C484">
        <v>0</v>
      </c>
      <c r="D484" t="s">
        <v>95</v>
      </c>
      <c r="E484" t="s">
        <v>107</v>
      </c>
      <c r="F484">
        <v>0</v>
      </c>
      <c r="G484">
        <v>0</v>
      </c>
      <c r="H484" t="s">
        <v>94</v>
      </c>
      <c r="I484">
        <v>114</v>
      </c>
      <c r="J484">
        <v>1</v>
      </c>
      <c r="K484" t="s">
        <v>21</v>
      </c>
      <c r="L484">
        <v>0</v>
      </c>
      <c r="M484" t="s">
        <v>67</v>
      </c>
      <c r="N484">
        <v>0</v>
      </c>
    </row>
    <row r="485" spans="1:14" x14ac:dyDescent="0.25">
      <c r="A485">
        <v>0</v>
      </c>
      <c r="B485" s="77">
        <v>45711</v>
      </c>
      <c r="C485">
        <v>0</v>
      </c>
      <c r="D485" t="s">
        <v>95</v>
      </c>
      <c r="E485" t="s">
        <v>107</v>
      </c>
      <c r="F485">
        <v>0</v>
      </c>
      <c r="G485">
        <v>0</v>
      </c>
      <c r="H485" t="s">
        <v>94</v>
      </c>
      <c r="I485">
        <v>111</v>
      </c>
      <c r="J485">
        <v>1</v>
      </c>
      <c r="K485" t="s">
        <v>21</v>
      </c>
      <c r="L485">
        <v>0</v>
      </c>
      <c r="M485" t="s">
        <v>67</v>
      </c>
      <c r="N485">
        <v>0</v>
      </c>
    </row>
    <row r="486" spans="1:14" x14ac:dyDescent="0.25">
      <c r="A486">
        <v>0</v>
      </c>
      <c r="B486" s="77">
        <v>45711</v>
      </c>
      <c r="C486">
        <v>0</v>
      </c>
      <c r="D486" t="s">
        <v>95</v>
      </c>
      <c r="E486" t="s">
        <v>107</v>
      </c>
      <c r="F486">
        <v>0</v>
      </c>
      <c r="G486">
        <v>0</v>
      </c>
      <c r="H486" t="s">
        <v>94</v>
      </c>
      <c r="I486">
        <v>109</v>
      </c>
      <c r="J486">
        <v>1</v>
      </c>
      <c r="K486" t="s">
        <v>21</v>
      </c>
      <c r="L486">
        <v>0</v>
      </c>
      <c r="M486" t="s">
        <v>67</v>
      </c>
      <c r="N486">
        <v>0</v>
      </c>
    </row>
    <row r="487" spans="1:14" x14ac:dyDescent="0.25">
      <c r="A487">
        <v>0</v>
      </c>
      <c r="B487" s="77">
        <v>45711</v>
      </c>
      <c r="C487">
        <v>0</v>
      </c>
      <c r="D487" t="s">
        <v>95</v>
      </c>
      <c r="E487" t="s">
        <v>107</v>
      </c>
      <c r="F487">
        <v>0</v>
      </c>
      <c r="G487">
        <v>0</v>
      </c>
      <c r="H487" t="s">
        <v>94</v>
      </c>
      <c r="I487">
        <v>107</v>
      </c>
      <c r="J487">
        <v>1</v>
      </c>
      <c r="K487" t="s">
        <v>21</v>
      </c>
      <c r="L487">
        <v>0</v>
      </c>
      <c r="M487" t="s">
        <v>67</v>
      </c>
      <c r="N487">
        <v>0</v>
      </c>
    </row>
    <row r="488" spans="1:14" x14ac:dyDescent="0.25">
      <c r="A488">
        <v>0</v>
      </c>
      <c r="B488" s="77">
        <v>45711</v>
      </c>
      <c r="C488">
        <v>0</v>
      </c>
      <c r="D488" t="s">
        <v>95</v>
      </c>
      <c r="E488" t="s">
        <v>107</v>
      </c>
      <c r="F488">
        <v>0</v>
      </c>
      <c r="G488">
        <v>0</v>
      </c>
      <c r="H488" t="s">
        <v>94</v>
      </c>
      <c r="I488">
        <v>104</v>
      </c>
      <c r="J488">
        <v>1</v>
      </c>
      <c r="K488" t="s">
        <v>21</v>
      </c>
      <c r="L488">
        <v>0</v>
      </c>
      <c r="M488" t="s">
        <v>67</v>
      </c>
      <c r="N488">
        <v>0</v>
      </c>
    </row>
    <row r="489" spans="1:14" x14ac:dyDescent="0.25">
      <c r="A489">
        <v>0</v>
      </c>
      <c r="B489" s="77">
        <v>45711</v>
      </c>
      <c r="C489">
        <v>0</v>
      </c>
      <c r="D489" t="s">
        <v>95</v>
      </c>
      <c r="E489" t="s">
        <v>107</v>
      </c>
      <c r="F489">
        <v>0</v>
      </c>
      <c r="G489">
        <v>0</v>
      </c>
      <c r="H489" t="s">
        <v>94</v>
      </c>
      <c r="I489">
        <v>88</v>
      </c>
      <c r="J489">
        <v>1</v>
      </c>
      <c r="K489" t="s">
        <v>21</v>
      </c>
      <c r="L489">
        <v>0</v>
      </c>
      <c r="M489" t="s">
        <v>67</v>
      </c>
      <c r="N489">
        <v>0</v>
      </c>
    </row>
    <row r="490" spans="1:14" x14ac:dyDescent="0.25">
      <c r="A490">
        <v>0</v>
      </c>
      <c r="B490" s="77">
        <v>45711</v>
      </c>
      <c r="C490">
        <v>0</v>
      </c>
      <c r="D490" t="s">
        <v>95</v>
      </c>
      <c r="E490" t="s">
        <v>107</v>
      </c>
      <c r="F490">
        <v>0</v>
      </c>
      <c r="G490">
        <v>0</v>
      </c>
      <c r="H490" t="s">
        <v>94</v>
      </c>
      <c r="I490">
        <v>85</v>
      </c>
      <c r="J490">
        <v>1</v>
      </c>
      <c r="K490" t="s">
        <v>21</v>
      </c>
      <c r="L490">
        <v>0</v>
      </c>
      <c r="M490" t="s">
        <v>67</v>
      </c>
      <c r="N490">
        <v>0</v>
      </c>
    </row>
    <row r="491" spans="1:14" x14ac:dyDescent="0.25">
      <c r="A491">
        <v>0</v>
      </c>
      <c r="B491" s="77">
        <v>45711</v>
      </c>
      <c r="C491">
        <v>0</v>
      </c>
      <c r="D491" t="s">
        <v>95</v>
      </c>
      <c r="E491" t="s">
        <v>107</v>
      </c>
      <c r="F491">
        <v>0</v>
      </c>
      <c r="G491">
        <v>0</v>
      </c>
      <c r="H491" t="s">
        <v>94</v>
      </c>
      <c r="I491">
        <v>94</v>
      </c>
      <c r="J491">
        <v>1</v>
      </c>
      <c r="K491" t="s">
        <v>21</v>
      </c>
      <c r="L491">
        <v>0</v>
      </c>
      <c r="M491" t="s">
        <v>67</v>
      </c>
      <c r="N491">
        <v>0</v>
      </c>
    </row>
    <row r="492" spans="1:14" x14ac:dyDescent="0.25">
      <c r="A492">
        <v>0</v>
      </c>
      <c r="B492" s="77">
        <v>45711</v>
      </c>
      <c r="C492">
        <v>0</v>
      </c>
      <c r="D492" t="s">
        <v>95</v>
      </c>
      <c r="E492" t="s">
        <v>116</v>
      </c>
      <c r="F492">
        <v>0</v>
      </c>
      <c r="G492">
        <v>0</v>
      </c>
      <c r="H492" t="s">
        <v>94</v>
      </c>
      <c r="I492">
        <v>111</v>
      </c>
      <c r="J492">
        <v>2</v>
      </c>
      <c r="K492" t="s">
        <v>21</v>
      </c>
      <c r="L492">
        <v>0</v>
      </c>
      <c r="M492" t="s">
        <v>67</v>
      </c>
      <c r="N492">
        <v>0</v>
      </c>
    </row>
    <row r="493" spans="1:14" x14ac:dyDescent="0.25">
      <c r="A493">
        <v>0</v>
      </c>
      <c r="B493" s="77">
        <v>45711</v>
      </c>
      <c r="C493">
        <v>0</v>
      </c>
      <c r="D493" t="s">
        <v>95</v>
      </c>
      <c r="E493" t="s">
        <v>116</v>
      </c>
      <c r="F493">
        <v>0</v>
      </c>
      <c r="G493">
        <v>0</v>
      </c>
      <c r="H493" t="s">
        <v>94</v>
      </c>
      <c r="I493">
        <v>112</v>
      </c>
      <c r="J493">
        <v>1</v>
      </c>
      <c r="K493" t="s">
        <v>21</v>
      </c>
      <c r="L493">
        <v>0</v>
      </c>
      <c r="M493" t="s">
        <v>67</v>
      </c>
      <c r="N493">
        <v>0</v>
      </c>
    </row>
    <row r="494" spans="1:14" x14ac:dyDescent="0.25">
      <c r="A494">
        <v>0</v>
      </c>
      <c r="B494" s="77">
        <v>45711</v>
      </c>
      <c r="C494">
        <v>0</v>
      </c>
      <c r="D494" t="s">
        <v>95</v>
      </c>
      <c r="E494" t="s">
        <v>116</v>
      </c>
      <c r="F494">
        <v>0</v>
      </c>
      <c r="G494">
        <v>0</v>
      </c>
      <c r="H494" t="s">
        <v>94</v>
      </c>
      <c r="I494">
        <v>89</v>
      </c>
      <c r="J494">
        <v>1</v>
      </c>
      <c r="K494" t="s">
        <v>21</v>
      </c>
      <c r="L494">
        <v>0</v>
      </c>
      <c r="M494" t="s">
        <v>67</v>
      </c>
      <c r="N494">
        <v>0</v>
      </c>
    </row>
    <row r="495" spans="1:14" x14ac:dyDescent="0.25">
      <c r="A495">
        <v>0</v>
      </c>
      <c r="B495" s="77">
        <v>45711</v>
      </c>
      <c r="C495">
        <v>0</v>
      </c>
      <c r="D495" t="s">
        <v>95</v>
      </c>
      <c r="E495" t="s">
        <v>116</v>
      </c>
      <c r="F495">
        <v>0</v>
      </c>
      <c r="G495">
        <v>0</v>
      </c>
      <c r="H495" t="s">
        <v>94</v>
      </c>
      <c r="I495">
        <v>87</v>
      </c>
      <c r="J495">
        <v>1</v>
      </c>
      <c r="K495" t="s">
        <v>21</v>
      </c>
      <c r="L495">
        <v>0</v>
      </c>
      <c r="M495" t="s">
        <v>67</v>
      </c>
      <c r="N495">
        <v>0</v>
      </c>
    </row>
    <row r="496" spans="1:14" x14ac:dyDescent="0.25">
      <c r="A496">
        <v>0</v>
      </c>
      <c r="B496" s="77">
        <v>45711</v>
      </c>
      <c r="C496">
        <v>0</v>
      </c>
      <c r="D496" t="s">
        <v>95</v>
      </c>
      <c r="E496" t="s">
        <v>116</v>
      </c>
      <c r="F496">
        <v>0</v>
      </c>
      <c r="G496">
        <v>0</v>
      </c>
      <c r="H496" t="s">
        <v>94</v>
      </c>
      <c r="I496">
        <v>91</v>
      </c>
      <c r="J496">
        <v>1</v>
      </c>
      <c r="K496" t="s">
        <v>21</v>
      </c>
      <c r="L496">
        <v>0</v>
      </c>
      <c r="M496" t="s">
        <v>67</v>
      </c>
      <c r="N496">
        <v>0</v>
      </c>
    </row>
    <row r="497" spans="1:14" x14ac:dyDescent="0.25">
      <c r="A497">
        <v>0</v>
      </c>
      <c r="B497" s="77">
        <v>45711</v>
      </c>
      <c r="C497">
        <v>0</v>
      </c>
      <c r="D497" t="s">
        <v>95</v>
      </c>
      <c r="E497" t="s">
        <v>116</v>
      </c>
      <c r="F497">
        <v>0</v>
      </c>
      <c r="G497">
        <v>0</v>
      </c>
      <c r="H497" t="s">
        <v>94</v>
      </c>
      <c r="I497">
        <v>103</v>
      </c>
      <c r="J497">
        <v>1</v>
      </c>
      <c r="K497" t="s">
        <v>21</v>
      </c>
      <c r="L497">
        <v>0</v>
      </c>
      <c r="M497" t="s">
        <v>67</v>
      </c>
      <c r="N497">
        <v>0</v>
      </c>
    </row>
    <row r="498" spans="1:14" x14ac:dyDescent="0.25">
      <c r="A498">
        <v>0</v>
      </c>
      <c r="B498" s="77">
        <v>45711</v>
      </c>
      <c r="C498">
        <v>0</v>
      </c>
      <c r="D498" t="s">
        <v>95</v>
      </c>
      <c r="E498" t="s">
        <v>116</v>
      </c>
      <c r="F498">
        <v>0</v>
      </c>
      <c r="G498">
        <v>0</v>
      </c>
      <c r="H498" t="s">
        <v>94</v>
      </c>
      <c r="I498">
        <v>106</v>
      </c>
      <c r="J498">
        <v>1</v>
      </c>
      <c r="K498" t="s">
        <v>21</v>
      </c>
      <c r="L498">
        <v>0</v>
      </c>
      <c r="M498" t="s">
        <v>67</v>
      </c>
      <c r="N498">
        <v>0</v>
      </c>
    </row>
    <row r="499" spans="1:14" x14ac:dyDescent="0.25">
      <c r="A499">
        <v>0</v>
      </c>
      <c r="B499" s="77">
        <v>45711</v>
      </c>
      <c r="C499">
        <v>0</v>
      </c>
      <c r="D499" t="s">
        <v>95</v>
      </c>
      <c r="E499" t="s">
        <v>96</v>
      </c>
      <c r="F499">
        <v>0</v>
      </c>
      <c r="G499">
        <v>0</v>
      </c>
      <c r="H499" t="s">
        <v>94</v>
      </c>
      <c r="I499">
        <v>86</v>
      </c>
      <c r="J499">
        <v>1</v>
      </c>
      <c r="K499" t="s">
        <v>21</v>
      </c>
      <c r="L499">
        <v>0</v>
      </c>
      <c r="M499" t="s">
        <v>67</v>
      </c>
      <c r="N499">
        <v>0</v>
      </c>
    </row>
    <row r="500" spans="1:14" x14ac:dyDescent="0.25">
      <c r="A500">
        <v>0</v>
      </c>
      <c r="B500" s="77">
        <v>45711</v>
      </c>
      <c r="C500">
        <v>0</v>
      </c>
      <c r="D500" t="s">
        <v>95</v>
      </c>
      <c r="E500" t="s">
        <v>96</v>
      </c>
      <c r="F500">
        <v>0</v>
      </c>
      <c r="G500">
        <v>0</v>
      </c>
      <c r="H500" t="s">
        <v>94</v>
      </c>
      <c r="I500">
        <v>96</v>
      </c>
      <c r="J500">
        <v>1</v>
      </c>
      <c r="K500" t="s">
        <v>21</v>
      </c>
      <c r="L500">
        <v>0</v>
      </c>
      <c r="M500" t="s">
        <v>67</v>
      </c>
      <c r="N500">
        <v>0</v>
      </c>
    </row>
    <row r="501" spans="1:14" x14ac:dyDescent="0.25">
      <c r="A501">
        <v>0</v>
      </c>
      <c r="B501" s="77">
        <v>45711</v>
      </c>
      <c r="C501">
        <v>0</v>
      </c>
      <c r="D501" t="s">
        <v>95</v>
      </c>
      <c r="E501" t="s">
        <v>96</v>
      </c>
      <c r="F501">
        <v>0</v>
      </c>
      <c r="G501">
        <v>0</v>
      </c>
      <c r="H501" t="s">
        <v>94</v>
      </c>
      <c r="I501">
        <v>86</v>
      </c>
      <c r="J501">
        <v>1</v>
      </c>
      <c r="K501" t="s">
        <v>21</v>
      </c>
      <c r="L501">
        <v>0</v>
      </c>
      <c r="M501" t="s">
        <v>67</v>
      </c>
      <c r="N501">
        <v>0</v>
      </c>
    </row>
    <row r="502" spans="1:14" x14ac:dyDescent="0.25">
      <c r="A502">
        <v>0</v>
      </c>
      <c r="B502" s="77">
        <v>45711</v>
      </c>
      <c r="C502">
        <v>0</v>
      </c>
      <c r="D502" t="s">
        <v>95</v>
      </c>
      <c r="E502" t="s">
        <v>96</v>
      </c>
      <c r="F502">
        <v>0</v>
      </c>
      <c r="G502">
        <v>0</v>
      </c>
      <c r="H502" t="s">
        <v>94</v>
      </c>
      <c r="I502">
        <v>90</v>
      </c>
      <c r="J502">
        <v>1</v>
      </c>
      <c r="K502" t="s">
        <v>21</v>
      </c>
      <c r="L502">
        <v>0</v>
      </c>
      <c r="M502" t="s">
        <v>67</v>
      </c>
      <c r="N502">
        <v>0</v>
      </c>
    </row>
    <row r="503" spans="1:14" x14ac:dyDescent="0.25">
      <c r="A503">
        <v>0</v>
      </c>
      <c r="B503" s="77">
        <v>45712</v>
      </c>
      <c r="C503">
        <v>0</v>
      </c>
      <c r="D503" t="s">
        <v>95</v>
      </c>
      <c r="E503" t="s">
        <v>107</v>
      </c>
      <c r="F503">
        <v>0</v>
      </c>
      <c r="G503">
        <v>0</v>
      </c>
      <c r="H503" t="s">
        <v>94</v>
      </c>
      <c r="I503">
        <v>96</v>
      </c>
      <c r="J503">
        <v>1</v>
      </c>
      <c r="K503" t="s">
        <v>21</v>
      </c>
      <c r="L503">
        <v>0</v>
      </c>
      <c r="M503" t="s">
        <v>67</v>
      </c>
      <c r="N503">
        <v>0</v>
      </c>
    </row>
    <row r="504" spans="1:14" x14ac:dyDescent="0.25">
      <c r="A504">
        <v>0</v>
      </c>
      <c r="B504" s="77">
        <v>45712</v>
      </c>
      <c r="C504">
        <v>0</v>
      </c>
      <c r="D504" t="s">
        <v>95</v>
      </c>
      <c r="E504" t="s">
        <v>96</v>
      </c>
      <c r="F504">
        <v>0</v>
      </c>
      <c r="G504">
        <v>0</v>
      </c>
      <c r="H504" t="s">
        <v>94</v>
      </c>
      <c r="I504">
        <v>90</v>
      </c>
      <c r="J504">
        <v>1</v>
      </c>
      <c r="K504" t="s">
        <v>21</v>
      </c>
      <c r="L504">
        <v>0</v>
      </c>
      <c r="M504" t="s">
        <v>67</v>
      </c>
      <c r="N504">
        <v>0</v>
      </c>
    </row>
    <row r="505" spans="1:14" x14ac:dyDescent="0.25">
      <c r="A505">
        <v>0</v>
      </c>
      <c r="B505" s="77">
        <v>45712</v>
      </c>
      <c r="C505">
        <v>0</v>
      </c>
      <c r="D505" t="s">
        <v>95</v>
      </c>
      <c r="E505" t="s">
        <v>96</v>
      </c>
      <c r="F505">
        <v>0</v>
      </c>
      <c r="G505">
        <v>0</v>
      </c>
      <c r="H505" t="s">
        <v>94</v>
      </c>
      <c r="I505">
        <v>109</v>
      </c>
      <c r="J505">
        <v>1</v>
      </c>
      <c r="K505" t="s">
        <v>21</v>
      </c>
      <c r="L505">
        <v>0</v>
      </c>
      <c r="M505" t="s">
        <v>67</v>
      </c>
      <c r="N505">
        <v>0</v>
      </c>
    </row>
    <row r="506" spans="1:14" x14ac:dyDescent="0.25">
      <c r="A506">
        <v>0</v>
      </c>
      <c r="B506" s="77">
        <v>45713</v>
      </c>
      <c r="C506">
        <v>0</v>
      </c>
      <c r="D506" t="s">
        <v>95</v>
      </c>
      <c r="E506" t="s">
        <v>116</v>
      </c>
      <c r="F506">
        <v>0</v>
      </c>
      <c r="G506">
        <v>0</v>
      </c>
      <c r="H506" t="s">
        <v>94</v>
      </c>
      <c r="I506">
        <v>90</v>
      </c>
      <c r="J506">
        <v>1</v>
      </c>
      <c r="K506" t="s">
        <v>21</v>
      </c>
      <c r="L506">
        <v>0</v>
      </c>
      <c r="M506" t="s">
        <v>67</v>
      </c>
      <c r="N506">
        <v>0</v>
      </c>
    </row>
    <row r="507" spans="1:14" x14ac:dyDescent="0.25">
      <c r="A507">
        <v>0</v>
      </c>
      <c r="B507" s="77">
        <v>45713</v>
      </c>
      <c r="C507">
        <v>0</v>
      </c>
      <c r="D507" t="s">
        <v>95</v>
      </c>
      <c r="E507" t="s">
        <v>116</v>
      </c>
      <c r="F507">
        <v>0</v>
      </c>
      <c r="G507">
        <v>0</v>
      </c>
      <c r="H507" t="s">
        <v>94</v>
      </c>
      <c r="I507">
        <v>109</v>
      </c>
      <c r="J507">
        <v>1</v>
      </c>
      <c r="K507" t="s">
        <v>21</v>
      </c>
      <c r="L507">
        <v>0</v>
      </c>
      <c r="M507" t="s">
        <v>67</v>
      </c>
      <c r="N507">
        <v>0</v>
      </c>
    </row>
    <row r="508" spans="1:14" x14ac:dyDescent="0.25">
      <c r="A508">
        <v>0</v>
      </c>
      <c r="B508" s="77">
        <v>45713</v>
      </c>
      <c r="C508">
        <v>0</v>
      </c>
      <c r="D508" t="s">
        <v>95</v>
      </c>
      <c r="E508" t="s">
        <v>116</v>
      </c>
      <c r="F508">
        <v>0</v>
      </c>
      <c r="G508">
        <v>0</v>
      </c>
      <c r="H508" t="s">
        <v>94</v>
      </c>
      <c r="I508">
        <v>120</v>
      </c>
      <c r="J508">
        <v>1</v>
      </c>
      <c r="K508" t="s">
        <v>21</v>
      </c>
      <c r="L508">
        <v>0</v>
      </c>
      <c r="M508" t="s">
        <v>67</v>
      </c>
      <c r="N508">
        <v>0</v>
      </c>
    </row>
    <row r="509" spans="1:14" x14ac:dyDescent="0.25">
      <c r="A509">
        <v>0</v>
      </c>
      <c r="B509" s="77">
        <v>45714</v>
      </c>
      <c r="C509">
        <v>0</v>
      </c>
      <c r="D509" t="s">
        <v>95</v>
      </c>
      <c r="E509" t="s">
        <v>96</v>
      </c>
      <c r="F509">
        <v>0</v>
      </c>
      <c r="G509">
        <v>0</v>
      </c>
      <c r="H509" t="s">
        <v>94</v>
      </c>
      <c r="I509">
        <v>93</v>
      </c>
      <c r="J509">
        <v>1</v>
      </c>
      <c r="K509" t="s">
        <v>21</v>
      </c>
      <c r="L509">
        <v>0</v>
      </c>
      <c r="M509" t="s">
        <v>67</v>
      </c>
      <c r="N509">
        <v>0</v>
      </c>
    </row>
    <row r="510" spans="1:14" x14ac:dyDescent="0.25">
      <c r="A510">
        <v>0</v>
      </c>
      <c r="B510" s="77">
        <v>45714</v>
      </c>
      <c r="C510">
        <v>0</v>
      </c>
      <c r="D510" t="s">
        <v>95</v>
      </c>
      <c r="E510" t="s">
        <v>107</v>
      </c>
      <c r="F510">
        <v>0</v>
      </c>
      <c r="G510">
        <v>0</v>
      </c>
      <c r="H510" t="s">
        <v>94</v>
      </c>
      <c r="I510">
        <v>90</v>
      </c>
      <c r="J510">
        <v>1</v>
      </c>
      <c r="K510" t="s">
        <v>21</v>
      </c>
      <c r="L510">
        <v>0</v>
      </c>
      <c r="M510" t="s">
        <v>67</v>
      </c>
      <c r="N510">
        <v>0</v>
      </c>
    </row>
    <row r="511" spans="1:14" x14ac:dyDescent="0.25">
      <c r="A511">
        <v>0</v>
      </c>
      <c r="B511" s="77">
        <v>45714</v>
      </c>
      <c r="C511">
        <v>0</v>
      </c>
      <c r="D511" t="s">
        <v>95</v>
      </c>
      <c r="E511" t="s">
        <v>116</v>
      </c>
      <c r="F511">
        <v>0</v>
      </c>
      <c r="G511">
        <v>0</v>
      </c>
      <c r="H511" t="s">
        <v>94</v>
      </c>
      <c r="I511">
        <v>96</v>
      </c>
      <c r="J511">
        <v>1</v>
      </c>
      <c r="K511" t="s">
        <v>21</v>
      </c>
      <c r="L511">
        <v>0</v>
      </c>
      <c r="M511" t="s">
        <v>67</v>
      </c>
      <c r="N511">
        <v>0</v>
      </c>
    </row>
    <row r="512" spans="1:14" x14ac:dyDescent="0.25">
      <c r="A512">
        <v>0</v>
      </c>
      <c r="B512" s="77">
        <v>45714</v>
      </c>
      <c r="C512">
        <v>0</v>
      </c>
      <c r="D512" t="s">
        <v>95</v>
      </c>
      <c r="E512" t="s">
        <v>116</v>
      </c>
      <c r="F512">
        <v>0</v>
      </c>
      <c r="G512">
        <v>0</v>
      </c>
      <c r="H512" t="s">
        <v>94</v>
      </c>
      <c r="I512">
        <v>105</v>
      </c>
      <c r="J512">
        <v>1</v>
      </c>
      <c r="K512" t="s">
        <v>21</v>
      </c>
      <c r="L512">
        <v>0</v>
      </c>
      <c r="M512" t="s">
        <v>67</v>
      </c>
      <c r="N512">
        <v>0</v>
      </c>
    </row>
    <row r="513" spans="1:14" x14ac:dyDescent="0.25">
      <c r="A513">
        <v>0</v>
      </c>
      <c r="B513" s="77">
        <v>45714</v>
      </c>
      <c r="C513">
        <v>0</v>
      </c>
      <c r="D513" t="s">
        <v>95</v>
      </c>
      <c r="E513" t="s">
        <v>116</v>
      </c>
      <c r="F513">
        <v>0</v>
      </c>
      <c r="G513">
        <v>0</v>
      </c>
      <c r="H513" t="s">
        <v>94</v>
      </c>
      <c r="I513">
        <v>85</v>
      </c>
      <c r="J513">
        <v>1</v>
      </c>
      <c r="K513" t="s">
        <v>21</v>
      </c>
      <c r="L513">
        <v>0</v>
      </c>
      <c r="M513" t="s">
        <v>67</v>
      </c>
      <c r="N513">
        <v>0</v>
      </c>
    </row>
    <row r="514" spans="1:14" x14ac:dyDescent="0.25">
      <c r="A514">
        <v>0</v>
      </c>
      <c r="B514" s="77">
        <v>45714</v>
      </c>
      <c r="C514">
        <v>0</v>
      </c>
      <c r="D514" t="s">
        <v>95</v>
      </c>
      <c r="E514" t="s">
        <v>116</v>
      </c>
      <c r="F514">
        <v>0</v>
      </c>
      <c r="G514">
        <v>0</v>
      </c>
      <c r="H514" t="s">
        <v>94</v>
      </c>
      <c r="I514">
        <v>87</v>
      </c>
      <c r="J514">
        <v>1</v>
      </c>
      <c r="K514" t="s">
        <v>21</v>
      </c>
      <c r="L514">
        <v>0</v>
      </c>
      <c r="M514" t="s">
        <v>67</v>
      </c>
      <c r="N514">
        <v>0</v>
      </c>
    </row>
    <row r="515" spans="1:14" x14ac:dyDescent="0.25">
      <c r="A515">
        <v>0</v>
      </c>
      <c r="B515" s="77">
        <v>45715</v>
      </c>
      <c r="C515">
        <v>0</v>
      </c>
      <c r="D515" t="s">
        <v>95</v>
      </c>
      <c r="E515" t="s">
        <v>96</v>
      </c>
      <c r="F515">
        <v>0</v>
      </c>
      <c r="G515">
        <v>0</v>
      </c>
      <c r="H515" t="s">
        <v>94</v>
      </c>
      <c r="I515">
        <v>90</v>
      </c>
      <c r="J515">
        <v>1</v>
      </c>
      <c r="K515" t="s">
        <v>21</v>
      </c>
      <c r="L515">
        <v>0</v>
      </c>
      <c r="M515" t="s">
        <v>67</v>
      </c>
      <c r="N515">
        <v>0</v>
      </c>
    </row>
    <row r="516" spans="1:14" x14ac:dyDescent="0.25">
      <c r="A516">
        <v>0</v>
      </c>
      <c r="B516" s="77">
        <v>45721</v>
      </c>
      <c r="C516">
        <v>726707</v>
      </c>
      <c r="D516" t="s">
        <v>12</v>
      </c>
      <c r="E516" t="s">
        <v>200</v>
      </c>
      <c r="F516" t="s">
        <v>68</v>
      </c>
      <c r="G516" t="s">
        <v>189</v>
      </c>
      <c r="H516" t="s">
        <v>174</v>
      </c>
      <c r="I516">
        <v>93</v>
      </c>
      <c r="J516">
        <v>1</v>
      </c>
      <c r="K516" t="s">
        <v>21</v>
      </c>
      <c r="L516">
        <v>0</v>
      </c>
      <c r="M516" t="s">
        <v>67</v>
      </c>
      <c r="N516">
        <v>0</v>
      </c>
    </row>
    <row r="517" spans="1:14" x14ac:dyDescent="0.25">
      <c r="A517">
        <v>0</v>
      </c>
      <c r="B517" s="77">
        <v>45721</v>
      </c>
      <c r="C517">
        <v>726707</v>
      </c>
      <c r="D517" t="s">
        <v>12</v>
      </c>
      <c r="E517" t="s">
        <v>200</v>
      </c>
      <c r="F517" t="s">
        <v>68</v>
      </c>
      <c r="G517" t="s">
        <v>189</v>
      </c>
      <c r="H517" t="s">
        <v>174</v>
      </c>
      <c r="I517">
        <v>85</v>
      </c>
      <c r="J517">
        <v>1</v>
      </c>
      <c r="K517" t="s">
        <v>21</v>
      </c>
      <c r="L517">
        <v>0</v>
      </c>
      <c r="M517" t="s">
        <v>67</v>
      </c>
      <c r="N517">
        <v>0</v>
      </c>
    </row>
    <row r="518" spans="1:14" x14ac:dyDescent="0.25">
      <c r="A518">
        <v>0</v>
      </c>
      <c r="B518" s="77">
        <v>45721</v>
      </c>
      <c r="C518">
        <v>726714</v>
      </c>
      <c r="D518" t="s">
        <v>12</v>
      </c>
      <c r="E518" t="s">
        <v>201</v>
      </c>
      <c r="F518" t="s">
        <v>68</v>
      </c>
      <c r="G518" t="s">
        <v>189</v>
      </c>
      <c r="H518" t="s">
        <v>174</v>
      </c>
      <c r="I518">
        <v>86</v>
      </c>
      <c r="J518">
        <v>1</v>
      </c>
      <c r="K518" t="s">
        <v>21</v>
      </c>
      <c r="L518">
        <v>0</v>
      </c>
      <c r="M518" t="s">
        <v>67</v>
      </c>
      <c r="N518">
        <v>0</v>
      </c>
    </row>
    <row r="519" spans="1:14" x14ac:dyDescent="0.25">
      <c r="A519">
        <v>0</v>
      </c>
      <c r="B519" s="77">
        <v>45719</v>
      </c>
      <c r="C519">
        <v>0</v>
      </c>
      <c r="D519" t="s">
        <v>95</v>
      </c>
      <c r="E519" t="s">
        <v>96</v>
      </c>
      <c r="F519">
        <v>0</v>
      </c>
      <c r="G519">
        <v>0</v>
      </c>
      <c r="H519" t="s">
        <v>94</v>
      </c>
      <c r="I519">
        <v>88</v>
      </c>
      <c r="J519">
        <v>1</v>
      </c>
      <c r="K519" t="s">
        <v>21</v>
      </c>
      <c r="L519">
        <v>0</v>
      </c>
      <c r="M519" t="s">
        <v>67</v>
      </c>
      <c r="N519">
        <v>0</v>
      </c>
    </row>
    <row r="520" spans="1:14" x14ac:dyDescent="0.25">
      <c r="A520">
        <v>0</v>
      </c>
      <c r="B520" s="77">
        <v>45721</v>
      </c>
      <c r="C520">
        <v>0</v>
      </c>
      <c r="D520" t="s">
        <v>95</v>
      </c>
      <c r="E520" t="s">
        <v>116</v>
      </c>
      <c r="F520">
        <v>0</v>
      </c>
      <c r="G520">
        <v>0</v>
      </c>
      <c r="H520" t="s">
        <v>94</v>
      </c>
      <c r="I520">
        <v>86</v>
      </c>
      <c r="J520">
        <v>1</v>
      </c>
      <c r="K520" t="s">
        <v>21</v>
      </c>
      <c r="L520">
        <v>0</v>
      </c>
      <c r="M520" t="s">
        <v>67</v>
      </c>
      <c r="N520">
        <v>0</v>
      </c>
    </row>
    <row r="521" spans="1:14" x14ac:dyDescent="0.25">
      <c r="A521">
        <v>0</v>
      </c>
      <c r="B521" s="77">
        <v>45722</v>
      </c>
      <c r="C521">
        <v>0</v>
      </c>
      <c r="D521" t="s">
        <v>12</v>
      </c>
      <c r="E521" t="s">
        <v>202</v>
      </c>
      <c r="F521" t="s">
        <v>68</v>
      </c>
      <c r="G521" t="s">
        <v>69</v>
      </c>
      <c r="H521" t="s">
        <v>36</v>
      </c>
      <c r="I521">
        <v>90</v>
      </c>
      <c r="J521">
        <v>1</v>
      </c>
      <c r="K521" t="s">
        <v>21</v>
      </c>
      <c r="L521">
        <v>0</v>
      </c>
      <c r="M521" t="s">
        <v>67</v>
      </c>
      <c r="N521">
        <v>0</v>
      </c>
    </row>
    <row r="522" spans="1:14" x14ac:dyDescent="0.25">
      <c r="A522">
        <v>0</v>
      </c>
      <c r="B522" s="77">
        <v>45722</v>
      </c>
      <c r="C522">
        <v>0</v>
      </c>
      <c r="D522" t="s">
        <v>12</v>
      </c>
      <c r="E522" t="s">
        <v>202</v>
      </c>
      <c r="F522" t="s">
        <v>68</v>
      </c>
      <c r="G522" t="s">
        <v>69</v>
      </c>
      <c r="H522" t="s">
        <v>36</v>
      </c>
      <c r="I522">
        <v>85</v>
      </c>
      <c r="J522">
        <v>1</v>
      </c>
      <c r="K522" t="s">
        <v>21</v>
      </c>
      <c r="L522">
        <v>0</v>
      </c>
      <c r="M522" t="s">
        <v>67</v>
      </c>
      <c r="N522">
        <v>0</v>
      </c>
    </row>
    <row r="523" spans="1:14" x14ac:dyDescent="0.25">
      <c r="A523">
        <v>0</v>
      </c>
      <c r="B523" s="77">
        <v>45722</v>
      </c>
      <c r="C523">
        <v>0</v>
      </c>
      <c r="D523" t="s">
        <v>12</v>
      </c>
      <c r="E523" t="s">
        <v>202</v>
      </c>
      <c r="F523" t="s">
        <v>68</v>
      </c>
      <c r="G523" t="s">
        <v>69</v>
      </c>
      <c r="H523" t="s">
        <v>36</v>
      </c>
      <c r="I523">
        <v>113</v>
      </c>
      <c r="J523">
        <v>1</v>
      </c>
      <c r="K523" t="s">
        <v>21</v>
      </c>
      <c r="L523">
        <v>0</v>
      </c>
      <c r="M523" t="s">
        <v>67</v>
      </c>
      <c r="N523">
        <v>0</v>
      </c>
    </row>
    <row r="524" spans="1:14" x14ac:dyDescent="0.25">
      <c r="A524">
        <v>0</v>
      </c>
      <c r="B524" s="77">
        <v>45722</v>
      </c>
      <c r="C524">
        <v>0</v>
      </c>
      <c r="D524" t="s">
        <v>12</v>
      </c>
      <c r="E524" t="s">
        <v>202</v>
      </c>
      <c r="F524" t="s">
        <v>68</v>
      </c>
      <c r="G524" t="s">
        <v>69</v>
      </c>
      <c r="H524" t="s">
        <v>36</v>
      </c>
      <c r="I524">
        <v>86</v>
      </c>
      <c r="J524">
        <v>1</v>
      </c>
      <c r="K524" t="s">
        <v>21</v>
      </c>
      <c r="L524">
        <v>0</v>
      </c>
      <c r="M524" t="s">
        <v>67</v>
      </c>
      <c r="N524">
        <v>0</v>
      </c>
    </row>
    <row r="525" spans="1:14" x14ac:dyDescent="0.25">
      <c r="A525">
        <v>0</v>
      </c>
      <c r="B525" s="77">
        <v>45722</v>
      </c>
      <c r="C525">
        <v>0</v>
      </c>
      <c r="D525" t="s">
        <v>12</v>
      </c>
      <c r="E525" t="s">
        <v>202</v>
      </c>
      <c r="F525" t="s">
        <v>68</v>
      </c>
      <c r="G525" t="s">
        <v>69</v>
      </c>
      <c r="H525" t="s">
        <v>36</v>
      </c>
      <c r="I525">
        <v>104</v>
      </c>
      <c r="J525">
        <v>1</v>
      </c>
      <c r="K525" t="s">
        <v>21</v>
      </c>
      <c r="L525">
        <v>0</v>
      </c>
      <c r="M525" t="s">
        <v>67</v>
      </c>
      <c r="N525">
        <v>0</v>
      </c>
    </row>
    <row r="526" spans="1:14" x14ac:dyDescent="0.25">
      <c r="A526">
        <v>0</v>
      </c>
      <c r="B526" s="77">
        <v>45722</v>
      </c>
      <c r="C526">
        <v>0</v>
      </c>
      <c r="D526" t="s">
        <v>12</v>
      </c>
      <c r="E526" t="s">
        <v>203</v>
      </c>
      <c r="F526" t="s">
        <v>13</v>
      </c>
      <c r="G526" t="s">
        <v>75</v>
      </c>
      <c r="H526" t="s">
        <v>36</v>
      </c>
      <c r="I526">
        <v>95</v>
      </c>
      <c r="J526">
        <v>1</v>
      </c>
      <c r="K526" t="s">
        <v>21</v>
      </c>
      <c r="L526">
        <v>0</v>
      </c>
      <c r="M526" t="s">
        <v>67</v>
      </c>
      <c r="N526">
        <v>0</v>
      </c>
    </row>
    <row r="527" spans="1:14" x14ac:dyDescent="0.25">
      <c r="A527">
        <v>0</v>
      </c>
      <c r="B527" s="77">
        <v>45722</v>
      </c>
      <c r="C527">
        <v>0</v>
      </c>
      <c r="D527" t="s">
        <v>12</v>
      </c>
      <c r="E527" t="s">
        <v>203</v>
      </c>
      <c r="F527" t="s">
        <v>13</v>
      </c>
      <c r="G527" t="s">
        <v>75</v>
      </c>
      <c r="H527" t="s">
        <v>36</v>
      </c>
      <c r="I527">
        <v>94</v>
      </c>
      <c r="J527">
        <v>1</v>
      </c>
      <c r="K527" t="s">
        <v>21</v>
      </c>
      <c r="L527">
        <v>0</v>
      </c>
      <c r="M527" t="s">
        <v>67</v>
      </c>
      <c r="N527">
        <v>0</v>
      </c>
    </row>
    <row r="528" spans="1:14" x14ac:dyDescent="0.25">
      <c r="A528">
        <v>0</v>
      </c>
      <c r="B528" s="77">
        <v>45726</v>
      </c>
      <c r="C528">
        <v>726848</v>
      </c>
      <c r="D528" t="s">
        <v>12</v>
      </c>
      <c r="E528" t="s">
        <v>204</v>
      </c>
      <c r="F528" t="s">
        <v>13</v>
      </c>
      <c r="G528" t="s">
        <v>14</v>
      </c>
      <c r="H528" t="s">
        <v>14</v>
      </c>
      <c r="I528">
        <v>85</v>
      </c>
      <c r="J528">
        <v>1</v>
      </c>
      <c r="K528" t="s">
        <v>21</v>
      </c>
      <c r="L528">
        <v>0</v>
      </c>
      <c r="M528" t="s">
        <v>67</v>
      </c>
      <c r="N528">
        <v>0</v>
      </c>
    </row>
    <row r="529" spans="1:14" x14ac:dyDescent="0.25">
      <c r="A529">
        <v>0</v>
      </c>
      <c r="B529" s="77">
        <v>45727</v>
      </c>
      <c r="C529">
        <v>726939</v>
      </c>
      <c r="D529" t="s">
        <v>12</v>
      </c>
      <c r="E529" t="s">
        <v>205</v>
      </c>
      <c r="F529" t="s">
        <v>68</v>
      </c>
      <c r="G529" t="s">
        <v>173</v>
      </c>
      <c r="H529" t="s">
        <v>174</v>
      </c>
      <c r="I529">
        <v>86</v>
      </c>
      <c r="J529">
        <v>1</v>
      </c>
      <c r="K529" t="s">
        <v>21</v>
      </c>
      <c r="L529">
        <v>0</v>
      </c>
      <c r="M529" t="s">
        <v>67</v>
      </c>
      <c r="N529">
        <v>0</v>
      </c>
    </row>
    <row r="530" spans="1:14" x14ac:dyDescent="0.25">
      <c r="A530">
        <v>0</v>
      </c>
      <c r="B530" s="77">
        <v>45727</v>
      </c>
      <c r="C530">
        <v>726939</v>
      </c>
      <c r="D530" t="s">
        <v>12</v>
      </c>
      <c r="E530" t="s">
        <v>205</v>
      </c>
      <c r="F530" t="s">
        <v>68</v>
      </c>
      <c r="G530" t="s">
        <v>173</v>
      </c>
      <c r="H530" t="s">
        <v>174</v>
      </c>
      <c r="I530">
        <v>85</v>
      </c>
      <c r="J530">
        <v>1</v>
      </c>
      <c r="K530" t="s">
        <v>21</v>
      </c>
      <c r="L530">
        <v>0</v>
      </c>
      <c r="M530" t="s">
        <v>67</v>
      </c>
      <c r="N530">
        <v>0</v>
      </c>
    </row>
    <row r="531" spans="1:14" x14ac:dyDescent="0.25">
      <c r="A531">
        <v>0</v>
      </c>
      <c r="B531" s="77">
        <v>45727</v>
      </c>
      <c r="C531">
        <v>726939</v>
      </c>
      <c r="D531" t="s">
        <v>12</v>
      </c>
      <c r="E531" t="s">
        <v>205</v>
      </c>
      <c r="F531" t="s">
        <v>68</v>
      </c>
      <c r="G531" t="s">
        <v>173</v>
      </c>
      <c r="H531" t="s">
        <v>174</v>
      </c>
      <c r="I531">
        <v>87</v>
      </c>
      <c r="J531">
        <v>1</v>
      </c>
      <c r="K531" t="s">
        <v>21</v>
      </c>
      <c r="L531">
        <v>0</v>
      </c>
      <c r="M531" t="s">
        <v>67</v>
      </c>
      <c r="N531">
        <v>0</v>
      </c>
    </row>
    <row r="532" spans="1:14" x14ac:dyDescent="0.25">
      <c r="A532">
        <v>0</v>
      </c>
      <c r="B532" s="77">
        <v>45727</v>
      </c>
      <c r="C532">
        <v>726940</v>
      </c>
      <c r="D532" t="s">
        <v>12</v>
      </c>
      <c r="E532" t="s">
        <v>205</v>
      </c>
      <c r="F532" t="s">
        <v>68</v>
      </c>
      <c r="G532" t="s">
        <v>173</v>
      </c>
      <c r="H532" t="s">
        <v>174</v>
      </c>
      <c r="I532">
        <v>107</v>
      </c>
      <c r="J532">
        <v>1</v>
      </c>
      <c r="K532" t="s">
        <v>21</v>
      </c>
      <c r="L532">
        <v>0</v>
      </c>
      <c r="M532" t="s">
        <v>67</v>
      </c>
      <c r="N532">
        <v>0</v>
      </c>
    </row>
    <row r="533" spans="1:14" x14ac:dyDescent="0.25">
      <c r="A533">
        <v>0</v>
      </c>
      <c r="B533" s="77">
        <v>45728</v>
      </c>
      <c r="C533">
        <v>726994</v>
      </c>
      <c r="D533" t="s">
        <v>12</v>
      </c>
      <c r="E533" t="s">
        <v>206</v>
      </c>
      <c r="F533" t="s">
        <v>68</v>
      </c>
      <c r="G533" t="s">
        <v>69</v>
      </c>
      <c r="H533" t="s">
        <v>36</v>
      </c>
      <c r="I533">
        <v>94</v>
      </c>
      <c r="J533">
        <v>1</v>
      </c>
      <c r="K533" t="s">
        <v>21</v>
      </c>
      <c r="L533">
        <v>0</v>
      </c>
      <c r="M533" t="s">
        <v>67</v>
      </c>
      <c r="N533">
        <v>0</v>
      </c>
    </row>
    <row r="534" spans="1:14" x14ac:dyDescent="0.25">
      <c r="A534">
        <v>10</v>
      </c>
      <c r="B534" t="s">
        <v>229</v>
      </c>
      <c r="C534">
        <v>0</v>
      </c>
      <c r="D534" t="s">
        <v>48</v>
      </c>
      <c r="E534">
        <v>214</v>
      </c>
      <c r="F534" t="s">
        <v>303</v>
      </c>
      <c r="G534">
        <v>0</v>
      </c>
      <c r="H534" t="s">
        <v>303</v>
      </c>
      <c r="I534">
        <v>87</v>
      </c>
      <c r="J534">
        <v>1</v>
      </c>
      <c r="K534" t="s">
        <v>21</v>
      </c>
      <c r="L534">
        <v>0</v>
      </c>
      <c r="M534" t="s">
        <v>227</v>
      </c>
      <c r="N534" t="s">
        <v>226</v>
      </c>
    </row>
    <row r="535" spans="1:14" x14ac:dyDescent="0.25">
      <c r="A535">
        <v>10</v>
      </c>
      <c r="B535" t="s">
        <v>230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94</v>
      </c>
      <c r="J535">
        <v>1</v>
      </c>
      <c r="K535" t="s">
        <v>21</v>
      </c>
      <c r="L535">
        <v>0</v>
      </c>
      <c r="M535" t="s">
        <v>227</v>
      </c>
      <c r="N535" t="s">
        <v>226</v>
      </c>
    </row>
    <row r="536" spans="1:14" x14ac:dyDescent="0.25">
      <c r="A536">
        <v>11</v>
      </c>
      <c r="B536" t="s">
        <v>232</v>
      </c>
      <c r="C536">
        <v>0</v>
      </c>
      <c r="D536" t="s">
        <v>48</v>
      </c>
      <c r="E536">
        <v>751</v>
      </c>
      <c r="F536" t="s">
        <v>17</v>
      </c>
      <c r="G536">
        <v>0</v>
      </c>
      <c r="H536" t="s">
        <v>22</v>
      </c>
      <c r="I536">
        <v>118</v>
      </c>
      <c r="J536">
        <v>1</v>
      </c>
      <c r="K536" t="s">
        <v>21</v>
      </c>
      <c r="L536">
        <v>0</v>
      </c>
      <c r="M536" t="s">
        <v>227</v>
      </c>
      <c r="N536" t="s">
        <v>226</v>
      </c>
    </row>
    <row r="537" spans="1:14" x14ac:dyDescent="0.25">
      <c r="A537">
        <v>11</v>
      </c>
      <c r="B537" t="s">
        <v>233</v>
      </c>
      <c r="C537">
        <v>0</v>
      </c>
      <c r="D537" t="s">
        <v>48</v>
      </c>
      <c r="E537">
        <v>534</v>
      </c>
      <c r="F537" t="s">
        <v>13</v>
      </c>
      <c r="G537">
        <v>0</v>
      </c>
      <c r="H537" t="s">
        <v>36</v>
      </c>
      <c r="I537">
        <v>115</v>
      </c>
      <c r="J537">
        <v>1</v>
      </c>
      <c r="K537" t="s">
        <v>21</v>
      </c>
      <c r="L537">
        <v>0</v>
      </c>
      <c r="M537" t="s">
        <v>227</v>
      </c>
      <c r="N537" t="s">
        <v>226</v>
      </c>
    </row>
    <row r="538" spans="1:14" x14ac:dyDescent="0.25">
      <c r="A538">
        <v>11</v>
      </c>
      <c r="B538" t="s">
        <v>234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89</v>
      </c>
      <c r="J538">
        <v>1</v>
      </c>
      <c r="K538" t="s">
        <v>21</v>
      </c>
      <c r="L538">
        <v>0</v>
      </c>
      <c r="M538" t="s">
        <v>227</v>
      </c>
      <c r="N538" t="s">
        <v>226</v>
      </c>
    </row>
    <row r="539" spans="1:14" x14ac:dyDescent="0.25">
      <c r="A539">
        <v>11</v>
      </c>
      <c r="B539" t="s">
        <v>236</v>
      </c>
      <c r="C539">
        <v>0</v>
      </c>
      <c r="D539" t="s">
        <v>48</v>
      </c>
      <c r="E539">
        <v>214</v>
      </c>
      <c r="F539" t="s">
        <v>303</v>
      </c>
      <c r="G539">
        <v>0</v>
      </c>
      <c r="H539" t="s">
        <v>303</v>
      </c>
      <c r="I539">
        <v>89</v>
      </c>
      <c r="J539">
        <v>1</v>
      </c>
      <c r="K539" t="s">
        <v>21</v>
      </c>
      <c r="L539">
        <v>0</v>
      </c>
      <c r="M539" t="s">
        <v>227</v>
      </c>
      <c r="N539" t="s">
        <v>226</v>
      </c>
    </row>
    <row r="540" spans="1:14" x14ac:dyDescent="0.25">
      <c r="A540">
        <v>12</v>
      </c>
      <c r="B540" s="80">
        <v>0</v>
      </c>
      <c r="C540">
        <v>0</v>
      </c>
      <c r="D540" t="s">
        <v>48</v>
      </c>
      <c r="E540">
        <v>853</v>
      </c>
      <c r="F540" t="s">
        <v>13</v>
      </c>
      <c r="G540">
        <v>0</v>
      </c>
      <c r="H540" t="s">
        <v>35</v>
      </c>
      <c r="I540">
        <v>114</v>
      </c>
      <c r="J540">
        <v>1</v>
      </c>
      <c r="K540" t="s">
        <v>21</v>
      </c>
      <c r="L540">
        <v>0</v>
      </c>
      <c r="M540" t="s">
        <v>227</v>
      </c>
      <c r="N540">
        <v>0</v>
      </c>
    </row>
    <row r="541" spans="1:14" x14ac:dyDescent="0.25">
      <c r="A541">
        <v>12</v>
      </c>
      <c r="B541" s="80">
        <v>0</v>
      </c>
      <c r="C541">
        <v>0</v>
      </c>
      <c r="D541" t="s">
        <v>48</v>
      </c>
      <c r="E541">
        <v>761</v>
      </c>
      <c r="F541" t="s">
        <v>17</v>
      </c>
      <c r="G541">
        <v>0</v>
      </c>
      <c r="H541" t="s">
        <v>22</v>
      </c>
      <c r="I541">
        <v>113</v>
      </c>
      <c r="J541">
        <v>1</v>
      </c>
      <c r="K541" t="s">
        <v>21</v>
      </c>
      <c r="L541">
        <v>0</v>
      </c>
      <c r="M541" t="s">
        <v>227</v>
      </c>
      <c r="N541">
        <v>0</v>
      </c>
    </row>
    <row r="542" spans="1:14" x14ac:dyDescent="0.25">
      <c r="A542">
        <v>12</v>
      </c>
      <c r="B542" s="80">
        <v>0</v>
      </c>
      <c r="C542">
        <v>0</v>
      </c>
      <c r="D542" t="s">
        <v>48</v>
      </c>
      <c r="E542">
        <v>751</v>
      </c>
      <c r="F542" t="s">
        <v>17</v>
      </c>
      <c r="G542">
        <v>0</v>
      </c>
      <c r="H542" t="s">
        <v>22</v>
      </c>
      <c r="I542">
        <v>117</v>
      </c>
      <c r="J542">
        <v>1</v>
      </c>
      <c r="K542" t="s">
        <v>21</v>
      </c>
      <c r="L542">
        <v>0</v>
      </c>
      <c r="M542" t="s">
        <v>227</v>
      </c>
      <c r="N542">
        <v>0</v>
      </c>
    </row>
    <row r="543" spans="1:14" x14ac:dyDescent="0.25">
      <c r="A543">
        <v>12</v>
      </c>
      <c r="B543" s="80">
        <v>0</v>
      </c>
      <c r="C543">
        <v>0</v>
      </c>
      <c r="D543" t="s">
        <v>48</v>
      </c>
      <c r="E543">
        <v>750</v>
      </c>
      <c r="F543" t="s">
        <v>13</v>
      </c>
      <c r="G543">
        <v>0</v>
      </c>
      <c r="H543" t="s">
        <v>22</v>
      </c>
      <c r="I543">
        <v>103</v>
      </c>
      <c r="J543">
        <v>1</v>
      </c>
      <c r="K543" t="s">
        <v>21</v>
      </c>
      <c r="L543">
        <v>0</v>
      </c>
      <c r="M543" t="s">
        <v>227</v>
      </c>
      <c r="N543">
        <v>0</v>
      </c>
    </row>
    <row r="544" spans="1:14" x14ac:dyDescent="0.25">
      <c r="A544">
        <v>12</v>
      </c>
      <c r="B544" s="80">
        <v>0</v>
      </c>
      <c r="C544">
        <v>0</v>
      </c>
      <c r="D544" t="s">
        <v>48</v>
      </c>
      <c r="E544">
        <v>736</v>
      </c>
      <c r="F544" t="s">
        <v>13</v>
      </c>
      <c r="G544">
        <v>0</v>
      </c>
      <c r="H544" t="s">
        <v>22</v>
      </c>
      <c r="I544">
        <v>106</v>
      </c>
      <c r="J544">
        <v>1</v>
      </c>
      <c r="K544" t="s">
        <v>21</v>
      </c>
      <c r="L544">
        <v>0</v>
      </c>
      <c r="M544" t="s">
        <v>227</v>
      </c>
      <c r="N544">
        <v>0</v>
      </c>
    </row>
    <row r="545" spans="1:14" x14ac:dyDescent="0.25">
      <c r="A545">
        <v>12</v>
      </c>
      <c r="B545" s="80">
        <v>0</v>
      </c>
      <c r="C545">
        <v>0</v>
      </c>
      <c r="D545" t="s">
        <v>48</v>
      </c>
      <c r="E545">
        <v>535</v>
      </c>
      <c r="F545" t="s">
        <v>13</v>
      </c>
      <c r="G545">
        <v>0</v>
      </c>
      <c r="H545" t="s">
        <v>36</v>
      </c>
      <c r="I545">
        <v>107</v>
      </c>
      <c r="J545">
        <v>1</v>
      </c>
      <c r="K545" t="s">
        <v>21</v>
      </c>
      <c r="L545">
        <v>0</v>
      </c>
      <c r="M545" t="s">
        <v>227</v>
      </c>
      <c r="N545">
        <v>0</v>
      </c>
    </row>
    <row r="546" spans="1:14" x14ac:dyDescent="0.25">
      <c r="A546">
        <v>12</v>
      </c>
      <c r="B546" s="80">
        <v>0</v>
      </c>
      <c r="C546">
        <v>0</v>
      </c>
      <c r="D546" t="s">
        <v>48</v>
      </c>
      <c r="E546">
        <v>535</v>
      </c>
      <c r="F546" t="s">
        <v>13</v>
      </c>
      <c r="G546">
        <v>0</v>
      </c>
      <c r="H546" t="s">
        <v>36</v>
      </c>
      <c r="I546">
        <v>95</v>
      </c>
      <c r="J546">
        <v>1</v>
      </c>
      <c r="K546" t="s">
        <v>21</v>
      </c>
      <c r="L546">
        <v>0</v>
      </c>
      <c r="M546" t="s">
        <v>227</v>
      </c>
      <c r="N546">
        <v>0</v>
      </c>
    </row>
    <row r="547" spans="1:14" x14ac:dyDescent="0.25">
      <c r="A547">
        <v>12</v>
      </c>
      <c r="B547" s="80">
        <v>0</v>
      </c>
      <c r="C547">
        <v>0</v>
      </c>
      <c r="D547" t="s">
        <v>48</v>
      </c>
      <c r="E547">
        <v>433</v>
      </c>
      <c r="F547" t="s">
        <v>13</v>
      </c>
      <c r="G547">
        <v>0</v>
      </c>
      <c r="H547" t="s">
        <v>36</v>
      </c>
      <c r="I547">
        <v>113</v>
      </c>
      <c r="J547">
        <v>1</v>
      </c>
      <c r="K547" t="s">
        <v>21</v>
      </c>
      <c r="L547">
        <v>0</v>
      </c>
      <c r="M547" t="s">
        <v>227</v>
      </c>
      <c r="N547">
        <v>0</v>
      </c>
    </row>
    <row r="548" spans="1:14" x14ac:dyDescent="0.25">
      <c r="A548">
        <v>12</v>
      </c>
      <c r="B548" s="80">
        <v>0</v>
      </c>
      <c r="C548">
        <v>0</v>
      </c>
      <c r="D548" t="s">
        <v>48</v>
      </c>
      <c r="E548">
        <v>433</v>
      </c>
      <c r="F548" t="s">
        <v>13</v>
      </c>
      <c r="G548">
        <v>0</v>
      </c>
      <c r="H548" t="s">
        <v>36</v>
      </c>
      <c r="I548">
        <v>107</v>
      </c>
      <c r="J548">
        <v>1</v>
      </c>
      <c r="K548" t="s">
        <v>21</v>
      </c>
      <c r="L548">
        <v>0</v>
      </c>
      <c r="M548" t="s">
        <v>227</v>
      </c>
      <c r="N548">
        <v>0</v>
      </c>
    </row>
    <row r="549" spans="1:14" x14ac:dyDescent="0.25">
      <c r="A549">
        <v>12</v>
      </c>
      <c r="B549" s="80">
        <v>0</v>
      </c>
      <c r="C549">
        <v>0</v>
      </c>
      <c r="D549" t="s">
        <v>48</v>
      </c>
      <c r="E549">
        <v>433</v>
      </c>
      <c r="F549" t="s">
        <v>13</v>
      </c>
      <c r="G549">
        <v>0</v>
      </c>
      <c r="H549" t="s">
        <v>36</v>
      </c>
      <c r="I549">
        <v>97</v>
      </c>
      <c r="J549">
        <v>1</v>
      </c>
      <c r="K549" t="s">
        <v>21</v>
      </c>
      <c r="L549">
        <v>0</v>
      </c>
      <c r="M549" t="s">
        <v>227</v>
      </c>
      <c r="N549">
        <v>0</v>
      </c>
    </row>
    <row r="550" spans="1:14" x14ac:dyDescent="0.25">
      <c r="A550">
        <v>12</v>
      </c>
      <c r="B550" s="80">
        <v>0</v>
      </c>
      <c r="C550">
        <v>0</v>
      </c>
      <c r="D550" t="s">
        <v>48</v>
      </c>
      <c r="E550">
        <v>432</v>
      </c>
      <c r="F550" t="s">
        <v>68</v>
      </c>
      <c r="G550">
        <v>0</v>
      </c>
      <c r="H550" t="s">
        <v>36</v>
      </c>
      <c r="I550">
        <v>113</v>
      </c>
      <c r="J550">
        <v>1</v>
      </c>
      <c r="K550" t="s">
        <v>21</v>
      </c>
      <c r="L550">
        <v>0</v>
      </c>
      <c r="M550" t="s">
        <v>227</v>
      </c>
      <c r="N550">
        <v>0</v>
      </c>
    </row>
    <row r="551" spans="1:14" x14ac:dyDescent="0.25">
      <c r="A551">
        <v>12</v>
      </c>
      <c r="B551" s="80">
        <v>0</v>
      </c>
      <c r="C551">
        <v>0</v>
      </c>
      <c r="D551" t="s">
        <v>48</v>
      </c>
      <c r="E551">
        <v>432</v>
      </c>
      <c r="F551" t="s">
        <v>68</v>
      </c>
      <c r="G551">
        <v>0</v>
      </c>
      <c r="H551" t="s">
        <v>36</v>
      </c>
      <c r="I551">
        <v>107</v>
      </c>
      <c r="J551">
        <v>1</v>
      </c>
      <c r="K551" t="s">
        <v>21</v>
      </c>
      <c r="L551">
        <v>0</v>
      </c>
      <c r="M551" t="s">
        <v>227</v>
      </c>
      <c r="N551">
        <v>0</v>
      </c>
    </row>
    <row r="552" spans="1:14" x14ac:dyDescent="0.25">
      <c r="A552">
        <v>12</v>
      </c>
      <c r="B552" s="80">
        <v>0</v>
      </c>
      <c r="C552">
        <v>0</v>
      </c>
      <c r="D552" t="s">
        <v>48</v>
      </c>
      <c r="E552">
        <v>430</v>
      </c>
      <c r="F552" t="s">
        <v>13</v>
      </c>
      <c r="G552">
        <v>0</v>
      </c>
      <c r="H552" t="s">
        <v>14</v>
      </c>
      <c r="I552">
        <v>111</v>
      </c>
      <c r="J552">
        <v>1</v>
      </c>
      <c r="K552" t="s">
        <v>21</v>
      </c>
      <c r="L552">
        <v>0</v>
      </c>
      <c r="M552" t="s">
        <v>227</v>
      </c>
      <c r="N552">
        <v>0</v>
      </c>
    </row>
    <row r="553" spans="1:14" x14ac:dyDescent="0.25">
      <c r="A553">
        <v>12</v>
      </c>
      <c r="B553" s="80">
        <v>0</v>
      </c>
      <c r="C553">
        <v>0</v>
      </c>
      <c r="D553" t="s">
        <v>48</v>
      </c>
      <c r="E553">
        <v>429</v>
      </c>
      <c r="F553" t="s">
        <v>68</v>
      </c>
      <c r="G553">
        <v>0</v>
      </c>
      <c r="H553" t="s">
        <v>36</v>
      </c>
      <c r="I553">
        <v>108</v>
      </c>
      <c r="J553">
        <v>1</v>
      </c>
      <c r="K553" t="s">
        <v>21</v>
      </c>
      <c r="L553">
        <v>0</v>
      </c>
      <c r="M553" t="s">
        <v>227</v>
      </c>
      <c r="N553">
        <v>0</v>
      </c>
    </row>
    <row r="554" spans="1:14" x14ac:dyDescent="0.25">
      <c r="A554">
        <v>12</v>
      </c>
      <c r="B554" s="80">
        <v>0</v>
      </c>
      <c r="C554">
        <v>0</v>
      </c>
      <c r="D554" t="s">
        <v>48</v>
      </c>
      <c r="E554">
        <v>428</v>
      </c>
      <c r="F554" t="s">
        <v>68</v>
      </c>
      <c r="G554">
        <v>0</v>
      </c>
      <c r="H554" t="s">
        <v>36</v>
      </c>
      <c r="I554">
        <v>93</v>
      </c>
      <c r="J554">
        <v>1</v>
      </c>
      <c r="K554" t="s">
        <v>21</v>
      </c>
      <c r="L554">
        <v>0</v>
      </c>
      <c r="M554" t="s">
        <v>227</v>
      </c>
      <c r="N554">
        <v>0</v>
      </c>
    </row>
    <row r="555" spans="1:14" x14ac:dyDescent="0.25">
      <c r="A555">
        <v>12</v>
      </c>
      <c r="B555" s="80">
        <v>0</v>
      </c>
      <c r="C555">
        <v>0</v>
      </c>
      <c r="D555" t="s">
        <v>48</v>
      </c>
      <c r="E555">
        <v>427</v>
      </c>
      <c r="F555" t="s">
        <v>68</v>
      </c>
      <c r="G555">
        <v>0</v>
      </c>
      <c r="H555" t="s">
        <v>174</v>
      </c>
      <c r="I555">
        <v>113</v>
      </c>
      <c r="J555">
        <v>1</v>
      </c>
      <c r="K555" t="s">
        <v>21</v>
      </c>
      <c r="L555">
        <v>0</v>
      </c>
      <c r="M555" t="s">
        <v>227</v>
      </c>
      <c r="N555">
        <v>0</v>
      </c>
    </row>
    <row r="556" spans="1:14" x14ac:dyDescent="0.25">
      <c r="A556">
        <v>12</v>
      </c>
      <c r="B556" s="80">
        <v>0</v>
      </c>
      <c r="C556">
        <v>0</v>
      </c>
      <c r="D556" t="s">
        <v>48</v>
      </c>
      <c r="E556">
        <v>427</v>
      </c>
      <c r="F556" t="s">
        <v>68</v>
      </c>
      <c r="G556">
        <v>0</v>
      </c>
      <c r="H556" t="s">
        <v>174</v>
      </c>
      <c r="I556">
        <v>97</v>
      </c>
      <c r="J556">
        <v>1</v>
      </c>
      <c r="K556" t="s">
        <v>21</v>
      </c>
      <c r="L556">
        <v>0</v>
      </c>
      <c r="M556" t="s">
        <v>227</v>
      </c>
      <c r="N556">
        <v>0</v>
      </c>
    </row>
    <row r="557" spans="1:14" x14ac:dyDescent="0.25">
      <c r="A557">
        <v>12</v>
      </c>
      <c r="B557" s="80">
        <v>0</v>
      </c>
      <c r="C557">
        <v>0</v>
      </c>
      <c r="D557" t="s">
        <v>48</v>
      </c>
      <c r="E557">
        <v>427</v>
      </c>
      <c r="F557" t="s">
        <v>68</v>
      </c>
      <c r="G557">
        <v>0</v>
      </c>
      <c r="H557" t="s">
        <v>174</v>
      </c>
      <c r="I557">
        <v>96</v>
      </c>
      <c r="J557">
        <v>1</v>
      </c>
      <c r="K557" t="s">
        <v>21</v>
      </c>
      <c r="L557">
        <v>0</v>
      </c>
      <c r="M557" t="s">
        <v>227</v>
      </c>
      <c r="N557">
        <v>0</v>
      </c>
    </row>
    <row r="558" spans="1:14" x14ac:dyDescent="0.25">
      <c r="A558">
        <v>12</v>
      </c>
      <c r="B558" s="80">
        <v>0</v>
      </c>
      <c r="C558">
        <v>0</v>
      </c>
      <c r="D558" t="s">
        <v>48</v>
      </c>
      <c r="E558">
        <v>346</v>
      </c>
      <c r="F558" t="s">
        <v>68</v>
      </c>
      <c r="G558">
        <v>0</v>
      </c>
      <c r="H558" t="s">
        <v>174</v>
      </c>
      <c r="I558">
        <v>102</v>
      </c>
      <c r="J558">
        <v>1</v>
      </c>
      <c r="K558" t="s">
        <v>21</v>
      </c>
      <c r="L558">
        <v>0</v>
      </c>
      <c r="M558" t="s">
        <v>227</v>
      </c>
      <c r="N558">
        <v>0</v>
      </c>
    </row>
    <row r="559" spans="1:14" x14ac:dyDescent="0.25">
      <c r="A559">
        <v>12</v>
      </c>
      <c r="B559" s="80">
        <v>0</v>
      </c>
      <c r="C559">
        <v>0</v>
      </c>
      <c r="D559" t="s">
        <v>48</v>
      </c>
      <c r="E559">
        <v>345</v>
      </c>
      <c r="F559" t="s">
        <v>303</v>
      </c>
      <c r="G559">
        <v>0</v>
      </c>
      <c r="H559" t="s">
        <v>303</v>
      </c>
      <c r="I559">
        <v>107</v>
      </c>
      <c r="J559">
        <v>1</v>
      </c>
      <c r="K559" t="s">
        <v>21</v>
      </c>
      <c r="L559">
        <v>0</v>
      </c>
      <c r="M559" t="s">
        <v>227</v>
      </c>
      <c r="N559">
        <v>0</v>
      </c>
    </row>
    <row r="560" spans="1:14" x14ac:dyDescent="0.25">
      <c r="A560">
        <v>12</v>
      </c>
      <c r="B560" s="80">
        <v>0</v>
      </c>
      <c r="C560">
        <v>0</v>
      </c>
      <c r="D560" t="s">
        <v>48</v>
      </c>
      <c r="E560">
        <v>345</v>
      </c>
      <c r="F560" t="s">
        <v>303</v>
      </c>
      <c r="G560">
        <v>0</v>
      </c>
      <c r="H560" t="s">
        <v>303</v>
      </c>
      <c r="I560">
        <v>106</v>
      </c>
      <c r="J560">
        <v>1</v>
      </c>
      <c r="K560" t="s">
        <v>21</v>
      </c>
      <c r="L560">
        <v>0</v>
      </c>
      <c r="M560" t="s">
        <v>227</v>
      </c>
      <c r="N560">
        <v>0</v>
      </c>
    </row>
    <row r="561" spans="1:14" x14ac:dyDescent="0.25">
      <c r="A561">
        <v>12</v>
      </c>
      <c r="B561" s="80">
        <v>0</v>
      </c>
      <c r="C561">
        <v>0</v>
      </c>
      <c r="D561" t="s">
        <v>48</v>
      </c>
      <c r="E561">
        <v>345</v>
      </c>
      <c r="F561" t="s">
        <v>303</v>
      </c>
      <c r="G561">
        <v>0</v>
      </c>
      <c r="H561" t="s">
        <v>303</v>
      </c>
      <c r="I561">
        <v>100</v>
      </c>
      <c r="J561">
        <v>1</v>
      </c>
      <c r="K561" t="s">
        <v>21</v>
      </c>
      <c r="L561">
        <v>0</v>
      </c>
      <c r="M561" t="s">
        <v>227</v>
      </c>
      <c r="N561">
        <v>0</v>
      </c>
    </row>
    <row r="562" spans="1:14" x14ac:dyDescent="0.25">
      <c r="A562">
        <v>12</v>
      </c>
      <c r="B562" s="80">
        <v>0</v>
      </c>
      <c r="C562">
        <v>0</v>
      </c>
      <c r="D562" t="s">
        <v>48</v>
      </c>
      <c r="E562">
        <v>325</v>
      </c>
      <c r="F562" t="s">
        <v>303</v>
      </c>
      <c r="G562">
        <v>0</v>
      </c>
      <c r="H562" t="s">
        <v>303</v>
      </c>
      <c r="I562">
        <v>118</v>
      </c>
      <c r="J562">
        <v>1</v>
      </c>
      <c r="K562" t="s">
        <v>21</v>
      </c>
      <c r="L562">
        <v>0</v>
      </c>
      <c r="M562" t="s">
        <v>227</v>
      </c>
      <c r="N562">
        <v>0</v>
      </c>
    </row>
    <row r="563" spans="1:14" x14ac:dyDescent="0.25">
      <c r="A563">
        <v>12</v>
      </c>
      <c r="B563" s="80">
        <v>0</v>
      </c>
      <c r="C563">
        <v>0</v>
      </c>
      <c r="D563" t="s">
        <v>48</v>
      </c>
      <c r="E563">
        <v>325</v>
      </c>
      <c r="F563" t="s">
        <v>303</v>
      </c>
      <c r="G563">
        <v>0</v>
      </c>
      <c r="H563" t="s">
        <v>303</v>
      </c>
      <c r="I563">
        <v>110</v>
      </c>
      <c r="J563">
        <v>2</v>
      </c>
      <c r="K563" t="s">
        <v>21</v>
      </c>
      <c r="L563">
        <v>0</v>
      </c>
      <c r="M563" t="s">
        <v>227</v>
      </c>
      <c r="N563">
        <v>0</v>
      </c>
    </row>
    <row r="564" spans="1:14" x14ac:dyDescent="0.25">
      <c r="A564">
        <v>12</v>
      </c>
      <c r="B564" s="80">
        <v>0</v>
      </c>
      <c r="C564">
        <v>0</v>
      </c>
      <c r="D564" t="s">
        <v>48</v>
      </c>
      <c r="E564">
        <v>325</v>
      </c>
      <c r="F564" t="s">
        <v>303</v>
      </c>
      <c r="G564">
        <v>0</v>
      </c>
      <c r="H564" t="s">
        <v>303</v>
      </c>
      <c r="I564">
        <v>109</v>
      </c>
      <c r="J564">
        <v>1</v>
      </c>
      <c r="K564" t="s">
        <v>21</v>
      </c>
      <c r="L564">
        <v>0</v>
      </c>
      <c r="M564" t="s">
        <v>227</v>
      </c>
      <c r="N564">
        <v>0</v>
      </c>
    </row>
    <row r="565" spans="1:14" x14ac:dyDescent="0.25">
      <c r="A565">
        <v>12</v>
      </c>
      <c r="B565" s="80">
        <v>0</v>
      </c>
      <c r="C565">
        <v>0</v>
      </c>
      <c r="D565" t="s">
        <v>48</v>
      </c>
      <c r="E565">
        <v>325</v>
      </c>
      <c r="F565" t="s">
        <v>303</v>
      </c>
      <c r="G565">
        <v>0</v>
      </c>
      <c r="H565" t="s">
        <v>303</v>
      </c>
      <c r="I565">
        <v>108</v>
      </c>
      <c r="J565">
        <v>1</v>
      </c>
      <c r="K565" t="s">
        <v>21</v>
      </c>
      <c r="L565">
        <v>0</v>
      </c>
      <c r="M565" t="s">
        <v>227</v>
      </c>
      <c r="N565">
        <v>0</v>
      </c>
    </row>
    <row r="566" spans="1:14" x14ac:dyDescent="0.25">
      <c r="A566">
        <v>12</v>
      </c>
      <c r="B566" s="80">
        <v>0</v>
      </c>
      <c r="C566">
        <v>0</v>
      </c>
      <c r="D566" t="s">
        <v>48</v>
      </c>
      <c r="E566">
        <v>325</v>
      </c>
      <c r="F566" t="s">
        <v>303</v>
      </c>
      <c r="G566">
        <v>0</v>
      </c>
      <c r="H566" t="s">
        <v>303</v>
      </c>
      <c r="I566">
        <v>107</v>
      </c>
      <c r="J566">
        <v>1</v>
      </c>
      <c r="K566" t="s">
        <v>21</v>
      </c>
      <c r="L566">
        <v>0</v>
      </c>
      <c r="M566" t="s">
        <v>227</v>
      </c>
      <c r="N566">
        <v>0</v>
      </c>
    </row>
    <row r="567" spans="1:14" x14ac:dyDescent="0.25">
      <c r="A567">
        <v>12</v>
      </c>
      <c r="B567" s="80">
        <v>0</v>
      </c>
      <c r="C567">
        <v>0</v>
      </c>
      <c r="D567" t="s">
        <v>48</v>
      </c>
      <c r="E567">
        <v>325</v>
      </c>
      <c r="F567" t="s">
        <v>303</v>
      </c>
      <c r="G567">
        <v>0</v>
      </c>
      <c r="H567" t="s">
        <v>303</v>
      </c>
      <c r="I567">
        <v>106</v>
      </c>
      <c r="J567">
        <v>2</v>
      </c>
      <c r="K567" t="s">
        <v>21</v>
      </c>
      <c r="L567">
        <v>0</v>
      </c>
      <c r="M567" t="s">
        <v>227</v>
      </c>
      <c r="N567">
        <v>0</v>
      </c>
    </row>
    <row r="568" spans="1:14" x14ac:dyDescent="0.25">
      <c r="A568">
        <v>12</v>
      </c>
      <c r="B568" s="80">
        <v>0</v>
      </c>
      <c r="C568">
        <v>0</v>
      </c>
      <c r="D568" t="s">
        <v>48</v>
      </c>
      <c r="E568">
        <v>325</v>
      </c>
      <c r="F568" t="s">
        <v>303</v>
      </c>
      <c r="G568">
        <v>0</v>
      </c>
      <c r="H568" t="s">
        <v>303</v>
      </c>
      <c r="I568">
        <v>105</v>
      </c>
      <c r="J568">
        <v>1</v>
      </c>
      <c r="K568" t="s">
        <v>21</v>
      </c>
      <c r="L568">
        <v>0</v>
      </c>
      <c r="M568" t="s">
        <v>227</v>
      </c>
      <c r="N568">
        <v>0</v>
      </c>
    </row>
    <row r="569" spans="1:14" x14ac:dyDescent="0.25">
      <c r="A569">
        <v>12</v>
      </c>
      <c r="B569" s="80">
        <v>0</v>
      </c>
      <c r="C569">
        <v>0</v>
      </c>
      <c r="D569" t="s">
        <v>48</v>
      </c>
      <c r="E569">
        <v>325</v>
      </c>
      <c r="F569" t="s">
        <v>303</v>
      </c>
      <c r="G569">
        <v>0</v>
      </c>
      <c r="H569" t="s">
        <v>303</v>
      </c>
      <c r="I569">
        <v>103</v>
      </c>
      <c r="J569">
        <v>1</v>
      </c>
      <c r="K569" t="s">
        <v>21</v>
      </c>
      <c r="L569">
        <v>0</v>
      </c>
      <c r="M569" t="s">
        <v>227</v>
      </c>
      <c r="N569">
        <v>0</v>
      </c>
    </row>
    <row r="570" spans="1:14" x14ac:dyDescent="0.25">
      <c r="A570">
        <v>12</v>
      </c>
      <c r="B570" s="80">
        <v>0</v>
      </c>
      <c r="C570">
        <v>0</v>
      </c>
      <c r="D570" t="s">
        <v>48</v>
      </c>
      <c r="E570">
        <v>325</v>
      </c>
      <c r="F570" t="s">
        <v>303</v>
      </c>
      <c r="G570">
        <v>0</v>
      </c>
      <c r="H570" t="s">
        <v>303</v>
      </c>
      <c r="I570">
        <v>102</v>
      </c>
      <c r="J570">
        <v>1</v>
      </c>
      <c r="K570" t="s">
        <v>21</v>
      </c>
      <c r="L570">
        <v>0</v>
      </c>
      <c r="M570" t="s">
        <v>227</v>
      </c>
      <c r="N570">
        <v>0</v>
      </c>
    </row>
    <row r="571" spans="1:14" x14ac:dyDescent="0.25">
      <c r="A571">
        <v>12</v>
      </c>
      <c r="B571" s="80">
        <v>0</v>
      </c>
      <c r="C571">
        <v>0</v>
      </c>
      <c r="D571" t="s">
        <v>48</v>
      </c>
      <c r="E571">
        <v>325</v>
      </c>
      <c r="F571" t="s">
        <v>303</v>
      </c>
      <c r="G571">
        <v>0</v>
      </c>
      <c r="H571" t="s">
        <v>303</v>
      </c>
      <c r="I571">
        <v>98</v>
      </c>
      <c r="J571">
        <v>1</v>
      </c>
      <c r="K571" t="s">
        <v>21</v>
      </c>
      <c r="L571">
        <v>0</v>
      </c>
      <c r="M571" t="s">
        <v>227</v>
      </c>
      <c r="N571">
        <v>0</v>
      </c>
    </row>
    <row r="572" spans="1:14" x14ac:dyDescent="0.25">
      <c r="A572">
        <v>12</v>
      </c>
      <c r="B572" s="80">
        <v>0</v>
      </c>
      <c r="C572">
        <v>0</v>
      </c>
      <c r="D572" t="s">
        <v>48</v>
      </c>
      <c r="E572">
        <v>325</v>
      </c>
      <c r="F572" t="s">
        <v>303</v>
      </c>
      <c r="G572">
        <v>0</v>
      </c>
      <c r="H572" t="s">
        <v>303</v>
      </c>
      <c r="I572">
        <v>96</v>
      </c>
      <c r="J572">
        <v>1</v>
      </c>
      <c r="K572" t="s">
        <v>21</v>
      </c>
      <c r="L572">
        <v>0</v>
      </c>
      <c r="M572" t="s">
        <v>227</v>
      </c>
      <c r="N572">
        <v>0</v>
      </c>
    </row>
    <row r="573" spans="1:14" x14ac:dyDescent="0.25">
      <c r="A573">
        <v>12</v>
      </c>
      <c r="B573" s="80">
        <v>0</v>
      </c>
      <c r="C573">
        <v>0</v>
      </c>
      <c r="D573" t="s">
        <v>48</v>
      </c>
      <c r="E573">
        <v>325</v>
      </c>
      <c r="F573" t="s">
        <v>303</v>
      </c>
      <c r="G573">
        <v>0</v>
      </c>
      <c r="H573" t="s">
        <v>303</v>
      </c>
      <c r="I573">
        <v>93</v>
      </c>
      <c r="J573">
        <v>1</v>
      </c>
      <c r="K573" t="s">
        <v>21</v>
      </c>
      <c r="L573">
        <v>0</v>
      </c>
      <c r="M573" t="s">
        <v>227</v>
      </c>
      <c r="N573">
        <v>0</v>
      </c>
    </row>
    <row r="574" spans="1:14" x14ac:dyDescent="0.25">
      <c r="A574">
        <v>12</v>
      </c>
      <c r="B574" s="80">
        <v>0</v>
      </c>
      <c r="C574">
        <v>0</v>
      </c>
      <c r="D574" t="s">
        <v>48</v>
      </c>
      <c r="E574">
        <v>325</v>
      </c>
      <c r="F574" t="s">
        <v>303</v>
      </c>
      <c r="G574">
        <v>0</v>
      </c>
      <c r="H574" t="s">
        <v>303</v>
      </c>
      <c r="I574">
        <v>92</v>
      </c>
      <c r="J574">
        <v>1</v>
      </c>
      <c r="K574" t="s">
        <v>21</v>
      </c>
      <c r="L574">
        <v>0</v>
      </c>
      <c r="M574" t="s">
        <v>227</v>
      </c>
      <c r="N574">
        <v>0</v>
      </c>
    </row>
    <row r="575" spans="1:14" x14ac:dyDescent="0.25">
      <c r="A575">
        <v>12</v>
      </c>
      <c r="B575" s="80">
        <v>0</v>
      </c>
      <c r="C575">
        <v>0</v>
      </c>
      <c r="D575" t="s">
        <v>48</v>
      </c>
      <c r="E575">
        <v>322</v>
      </c>
      <c r="F575" t="s">
        <v>303</v>
      </c>
      <c r="G575">
        <v>0</v>
      </c>
      <c r="H575" t="s">
        <v>303</v>
      </c>
      <c r="I575">
        <v>113</v>
      </c>
      <c r="J575">
        <v>1</v>
      </c>
      <c r="K575" t="s">
        <v>21</v>
      </c>
      <c r="L575">
        <v>0</v>
      </c>
      <c r="M575" t="s">
        <v>227</v>
      </c>
      <c r="N575">
        <v>0</v>
      </c>
    </row>
    <row r="576" spans="1:14" x14ac:dyDescent="0.25">
      <c r="A576">
        <v>12</v>
      </c>
      <c r="B576" s="80">
        <v>0</v>
      </c>
      <c r="C576">
        <v>0</v>
      </c>
      <c r="D576" t="s">
        <v>48</v>
      </c>
      <c r="E576">
        <v>322</v>
      </c>
      <c r="F576" t="s">
        <v>303</v>
      </c>
      <c r="G576">
        <v>0</v>
      </c>
      <c r="H576" t="s">
        <v>303</v>
      </c>
      <c r="I576">
        <v>107</v>
      </c>
      <c r="J576">
        <v>1</v>
      </c>
      <c r="K576" t="s">
        <v>21</v>
      </c>
      <c r="L576">
        <v>0</v>
      </c>
      <c r="M576" t="s">
        <v>227</v>
      </c>
      <c r="N576">
        <v>0</v>
      </c>
    </row>
    <row r="577" spans="1:14" x14ac:dyDescent="0.25">
      <c r="A577">
        <v>12</v>
      </c>
      <c r="B577" s="80">
        <v>0</v>
      </c>
      <c r="C577">
        <v>0</v>
      </c>
      <c r="D577" t="s">
        <v>48</v>
      </c>
      <c r="E577">
        <v>319</v>
      </c>
      <c r="F577" t="s">
        <v>68</v>
      </c>
      <c r="G577">
        <v>0</v>
      </c>
      <c r="H577" t="s">
        <v>174</v>
      </c>
      <c r="I577">
        <v>98</v>
      </c>
      <c r="J577">
        <v>1</v>
      </c>
      <c r="K577" t="s">
        <v>21</v>
      </c>
      <c r="L577">
        <v>0</v>
      </c>
      <c r="M577" t="s">
        <v>227</v>
      </c>
      <c r="N577">
        <v>0</v>
      </c>
    </row>
    <row r="578" spans="1:14" x14ac:dyDescent="0.25">
      <c r="A578">
        <v>12</v>
      </c>
      <c r="B578" s="80">
        <v>0</v>
      </c>
      <c r="C578">
        <v>0</v>
      </c>
      <c r="D578" t="s">
        <v>48</v>
      </c>
      <c r="E578">
        <v>216</v>
      </c>
      <c r="F578" t="s">
        <v>303</v>
      </c>
      <c r="G578">
        <v>0</v>
      </c>
      <c r="H578" t="s">
        <v>303</v>
      </c>
      <c r="I578">
        <v>113</v>
      </c>
      <c r="J578">
        <v>1</v>
      </c>
      <c r="K578" t="s">
        <v>21</v>
      </c>
      <c r="L578">
        <v>0</v>
      </c>
      <c r="M578" t="s">
        <v>227</v>
      </c>
      <c r="N578">
        <v>0</v>
      </c>
    </row>
    <row r="579" spans="1:14" x14ac:dyDescent="0.25">
      <c r="A579">
        <v>12</v>
      </c>
      <c r="B579" s="80">
        <v>0</v>
      </c>
      <c r="C579">
        <v>0</v>
      </c>
      <c r="D579" t="s">
        <v>48</v>
      </c>
      <c r="E579">
        <v>215</v>
      </c>
      <c r="F579" t="s">
        <v>303</v>
      </c>
      <c r="G579">
        <v>0</v>
      </c>
      <c r="H579" t="s">
        <v>303</v>
      </c>
      <c r="I579">
        <v>120</v>
      </c>
      <c r="J579">
        <v>1</v>
      </c>
      <c r="K579" t="s">
        <v>21</v>
      </c>
      <c r="L579">
        <v>0</v>
      </c>
      <c r="M579" t="s">
        <v>227</v>
      </c>
      <c r="N579">
        <v>0</v>
      </c>
    </row>
    <row r="580" spans="1:14" x14ac:dyDescent="0.25">
      <c r="A580">
        <v>12</v>
      </c>
      <c r="B580" s="80">
        <v>0</v>
      </c>
      <c r="C580">
        <v>0</v>
      </c>
      <c r="D580" t="s">
        <v>48</v>
      </c>
      <c r="E580">
        <v>214</v>
      </c>
      <c r="F580" t="s">
        <v>303</v>
      </c>
      <c r="G580">
        <v>0</v>
      </c>
      <c r="H580" t="s">
        <v>303</v>
      </c>
      <c r="I580">
        <v>106</v>
      </c>
      <c r="J580">
        <v>1</v>
      </c>
      <c r="K580" t="s">
        <v>21</v>
      </c>
      <c r="L580">
        <v>0</v>
      </c>
      <c r="M580" t="s">
        <v>227</v>
      </c>
      <c r="N580">
        <v>0</v>
      </c>
    </row>
    <row r="581" spans="1:14" x14ac:dyDescent="0.25">
      <c r="A581">
        <v>12</v>
      </c>
      <c r="B581" s="80">
        <v>0</v>
      </c>
      <c r="C581">
        <v>0</v>
      </c>
      <c r="D581" t="s">
        <v>48</v>
      </c>
      <c r="E581">
        <v>211</v>
      </c>
      <c r="F581" t="s">
        <v>303</v>
      </c>
      <c r="G581">
        <v>0</v>
      </c>
      <c r="H581" t="s">
        <v>303</v>
      </c>
      <c r="I581">
        <v>108</v>
      </c>
      <c r="J581">
        <v>1</v>
      </c>
      <c r="K581" t="s">
        <v>21</v>
      </c>
      <c r="L581">
        <v>0</v>
      </c>
      <c r="M581" t="s">
        <v>227</v>
      </c>
      <c r="N581">
        <v>0</v>
      </c>
    </row>
    <row r="582" spans="1:14" x14ac:dyDescent="0.25">
      <c r="A582">
        <v>12</v>
      </c>
      <c r="B582" s="80">
        <v>0</v>
      </c>
      <c r="C582">
        <v>0</v>
      </c>
      <c r="D582" t="s">
        <v>48</v>
      </c>
      <c r="E582">
        <v>110</v>
      </c>
      <c r="F582" t="s">
        <v>303</v>
      </c>
      <c r="G582">
        <v>0</v>
      </c>
      <c r="H582" t="s">
        <v>303</v>
      </c>
      <c r="I582">
        <v>116</v>
      </c>
      <c r="J582">
        <v>1</v>
      </c>
      <c r="K582" t="s">
        <v>21</v>
      </c>
      <c r="L582">
        <v>0</v>
      </c>
      <c r="M582" t="s">
        <v>227</v>
      </c>
      <c r="N582">
        <v>0</v>
      </c>
    </row>
    <row r="583" spans="1:14" x14ac:dyDescent="0.25">
      <c r="A583">
        <v>12</v>
      </c>
      <c r="B583" s="80">
        <v>0</v>
      </c>
      <c r="C583">
        <v>0</v>
      </c>
      <c r="D583" t="s">
        <v>48</v>
      </c>
      <c r="E583">
        <v>110</v>
      </c>
      <c r="F583" t="s">
        <v>303</v>
      </c>
      <c r="G583">
        <v>0</v>
      </c>
      <c r="H583" t="s">
        <v>303</v>
      </c>
      <c r="I583">
        <v>112</v>
      </c>
      <c r="J583">
        <v>1</v>
      </c>
      <c r="K583" t="s">
        <v>21</v>
      </c>
      <c r="L583">
        <v>0</v>
      </c>
      <c r="M583" t="s">
        <v>227</v>
      </c>
      <c r="N583">
        <v>0</v>
      </c>
    </row>
    <row r="584" spans="1:14" x14ac:dyDescent="0.25">
      <c r="A584">
        <v>1</v>
      </c>
      <c r="B584" s="77">
        <v>45665</v>
      </c>
      <c r="C584">
        <v>0</v>
      </c>
      <c r="D584" t="s">
        <v>48</v>
      </c>
      <c r="E584">
        <v>101</v>
      </c>
      <c r="F584" t="s">
        <v>303</v>
      </c>
      <c r="G584">
        <v>0</v>
      </c>
      <c r="H584" t="s">
        <v>303</v>
      </c>
      <c r="I584">
        <v>117</v>
      </c>
      <c r="J584">
        <v>1</v>
      </c>
      <c r="K584" t="s">
        <v>21</v>
      </c>
      <c r="L584">
        <v>0</v>
      </c>
      <c r="M584" t="s">
        <v>227</v>
      </c>
      <c r="N584">
        <v>0</v>
      </c>
    </row>
    <row r="585" spans="1:14" x14ac:dyDescent="0.25">
      <c r="A585">
        <v>1</v>
      </c>
      <c r="B585" s="77">
        <v>45671</v>
      </c>
      <c r="C585">
        <v>0</v>
      </c>
      <c r="D585" t="s">
        <v>48</v>
      </c>
      <c r="E585">
        <v>106</v>
      </c>
      <c r="F585" t="s">
        <v>303</v>
      </c>
      <c r="G585">
        <v>0</v>
      </c>
      <c r="H585" t="s">
        <v>303</v>
      </c>
      <c r="I585">
        <v>97</v>
      </c>
      <c r="J585">
        <v>1</v>
      </c>
      <c r="K585" t="s">
        <v>21</v>
      </c>
      <c r="L585">
        <v>0</v>
      </c>
      <c r="M585" t="s">
        <v>227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106</v>
      </c>
      <c r="F586" t="s">
        <v>303</v>
      </c>
      <c r="G586">
        <v>0</v>
      </c>
      <c r="H586" t="s">
        <v>303</v>
      </c>
      <c r="I586">
        <v>110</v>
      </c>
      <c r="J586">
        <v>1</v>
      </c>
      <c r="K586" t="s">
        <v>21</v>
      </c>
      <c r="L586">
        <v>0</v>
      </c>
      <c r="M586" t="s">
        <v>227</v>
      </c>
      <c r="N586">
        <v>0</v>
      </c>
    </row>
    <row r="587" spans="1:14" x14ac:dyDescent="0.25">
      <c r="A587">
        <v>1</v>
      </c>
      <c r="B587" s="77">
        <v>45671</v>
      </c>
      <c r="C587">
        <v>0</v>
      </c>
      <c r="D587" t="s">
        <v>48</v>
      </c>
      <c r="E587">
        <v>106</v>
      </c>
      <c r="F587" t="s">
        <v>303</v>
      </c>
      <c r="G587">
        <v>0</v>
      </c>
      <c r="H587" t="s">
        <v>303</v>
      </c>
      <c r="I587">
        <v>91</v>
      </c>
      <c r="J587">
        <v>1</v>
      </c>
      <c r="K587" t="s">
        <v>21</v>
      </c>
      <c r="L587">
        <v>0</v>
      </c>
      <c r="M587" t="s">
        <v>227</v>
      </c>
      <c r="N587">
        <v>0</v>
      </c>
    </row>
    <row r="588" spans="1:14" x14ac:dyDescent="0.25">
      <c r="A588">
        <v>1</v>
      </c>
      <c r="B588" s="77">
        <v>45666</v>
      </c>
      <c r="C588">
        <v>0</v>
      </c>
      <c r="D588" t="s">
        <v>48</v>
      </c>
      <c r="E588">
        <v>106</v>
      </c>
      <c r="F588" t="s">
        <v>303</v>
      </c>
      <c r="G588">
        <v>0</v>
      </c>
      <c r="H588" t="s">
        <v>303</v>
      </c>
      <c r="I588">
        <v>95</v>
      </c>
      <c r="J588">
        <v>1</v>
      </c>
      <c r="K588" t="s">
        <v>21</v>
      </c>
      <c r="L588">
        <v>0</v>
      </c>
      <c r="M588" t="s">
        <v>227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108</v>
      </c>
      <c r="F589" t="s">
        <v>303</v>
      </c>
      <c r="G589">
        <v>0</v>
      </c>
      <c r="H589" t="s">
        <v>303</v>
      </c>
      <c r="I589">
        <v>101</v>
      </c>
      <c r="J589">
        <v>1</v>
      </c>
      <c r="K589" t="s">
        <v>21</v>
      </c>
      <c r="L589">
        <v>0</v>
      </c>
      <c r="M589" t="s">
        <v>227</v>
      </c>
      <c r="N589">
        <v>0</v>
      </c>
    </row>
    <row r="590" spans="1:14" x14ac:dyDescent="0.25">
      <c r="A590">
        <v>1</v>
      </c>
      <c r="B590" s="77">
        <v>45670</v>
      </c>
      <c r="C590">
        <v>0</v>
      </c>
      <c r="D590" t="s">
        <v>48</v>
      </c>
      <c r="E590">
        <v>346</v>
      </c>
      <c r="F590" t="s">
        <v>68</v>
      </c>
      <c r="G590">
        <v>0</v>
      </c>
      <c r="H590" t="s">
        <v>174</v>
      </c>
      <c r="I590">
        <v>91</v>
      </c>
      <c r="J590">
        <v>1</v>
      </c>
      <c r="K590" t="s">
        <v>21</v>
      </c>
      <c r="L590">
        <v>0</v>
      </c>
      <c r="M590" t="s">
        <v>227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346</v>
      </c>
      <c r="F591" t="s">
        <v>68</v>
      </c>
      <c r="G591">
        <v>0</v>
      </c>
      <c r="H591" t="s">
        <v>174</v>
      </c>
      <c r="I591">
        <v>111</v>
      </c>
      <c r="J591">
        <v>1</v>
      </c>
      <c r="K591" t="s">
        <v>21</v>
      </c>
      <c r="L591">
        <v>0</v>
      </c>
      <c r="M591" t="s">
        <v>227</v>
      </c>
      <c r="N591">
        <v>0</v>
      </c>
    </row>
    <row r="592" spans="1:14" x14ac:dyDescent="0.25">
      <c r="A592">
        <v>1</v>
      </c>
      <c r="B592">
        <v>45666</v>
      </c>
      <c r="C592">
        <v>0</v>
      </c>
      <c r="D592" t="s">
        <v>48</v>
      </c>
      <c r="E592">
        <v>428</v>
      </c>
      <c r="F592" t="s">
        <v>68</v>
      </c>
      <c r="G592">
        <v>0</v>
      </c>
      <c r="H592" t="s">
        <v>36</v>
      </c>
      <c r="I592">
        <v>105</v>
      </c>
      <c r="J592">
        <v>1</v>
      </c>
      <c r="K592" t="s">
        <v>21</v>
      </c>
      <c r="L592">
        <v>0</v>
      </c>
      <c r="M592" t="s">
        <v>227</v>
      </c>
      <c r="N592">
        <v>0</v>
      </c>
    </row>
    <row r="593" spans="1:14" x14ac:dyDescent="0.25">
      <c r="A593">
        <v>1</v>
      </c>
      <c r="B593">
        <v>45666</v>
      </c>
      <c r="C593">
        <v>0</v>
      </c>
      <c r="D593" t="s">
        <v>48</v>
      </c>
      <c r="E593">
        <v>428</v>
      </c>
      <c r="F593" t="s">
        <v>68</v>
      </c>
      <c r="G593">
        <v>0</v>
      </c>
      <c r="H593" t="s">
        <v>36</v>
      </c>
      <c r="I593">
        <v>119</v>
      </c>
      <c r="J593">
        <v>1</v>
      </c>
      <c r="K593" t="s">
        <v>21</v>
      </c>
      <c r="L593">
        <v>0</v>
      </c>
      <c r="M593" t="s">
        <v>227</v>
      </c>
      <c r="N593">
        <v>0</v>
      </c>
    </row>
    <row r="594" spans="1:14" x14ac:dyDescent="0.25">
      <c r="A594">
        <v>1</v>
      </c>
      <c r="B594">
        <v>45671</v>
      </c>
      <c r="C594">
        <v>0</v>
      </c>
      <c r="D594" t="s">
        <v>48</v>
      </c>
      <c r="E594">
        <v>432</v>
      </c>
      <c r="F594" t="s">
        <v>68</v>
      </c>
      <c r="G594">
        <v>0</v>
      </c>
      <c r="H594" t="s">
        <v>36</v>
      </c>
      <c r="I594">
        <v>90</v>
      </c>
      <c r="J594">
        <v>1</v>
      </c>
      <c r="K594" t="s">
        <v>21</v>
      </c>
      <c r="L594">
        <v>0</v>
      </c>
      <c r="M594" t="s">
        <v>227</v>
      </c>
      <c r="N594">
        <v>0</v>
      </c>
    </row>
    <row r="595" spans="1:14" x14ac:dyDescent="0.25">
      <c r="A595">
        <v>1</v>
      </c>
      <c r="B595">
        <v>45670</v>
      </c>
      <c r="C595">
        <v>0</v>
      </c>
      <c r="D595" t="s">
        <v>48</v>
      </c>
      <c r="E595">
        <v>433</v>
      </c>
      <c r="F595" t="s">
        <v>13</v>
      </c>
      <c r="G595">
        <v>0</v>
      </c>
      <c r="H595" t="s">
        <v>36</v>
      </c>
      <c r="I595">
        <v>99</v>
      </c>
      <c r="J595">
        <v>1</v>
      </c>
      <c r="K595" t="s">
        <v>21</v>
      </c>
      <c r="L595">
        <v>0</v>
      </c>
      <c r="M595" t="s">
        <v>227</v>
      </c>
      <c r="N595">
        <v>0</v>
      </c>
    </row>
    <row r="596" spans="1:14" x14ac:dyDescent="0.25">
      <c r="A596">
        <v>1</v>
      </c>
      <c r="B596">
        <v>45666</v>
      </c>
      <c r="C596">
        <v>0</v>
      </c>
      <c r="D596" t="s">
        <v>48</v>
      </c>
      <c r="E596">
        <v>433</v>
      </c>
      <c r="F596" t="s">
        <v>13</v>
      </c>
      <c r="G596">
        <v>0</v>
      </c>
      <c r="H596" t="s">
        <v>36</v>
      </c>
      <c r="I596">
        <v>93</v>
      </c>
      <c r="J596">
        <v>1</v>
      </c>
      <c r="K596" t="s">
        <v>21</v>
      </c>
      <c r="L596">
        <v>0</v>
      </c>
      <c r="M596" t="s">
        <v>227</v>
      </c>
      <c r="N596">
        <v>0</v>
      </c>
    </row>
    <row r="597" spans="1:14" x14ac:dyDescent="0.25">
      <c r="A597">
        <v>1</v>
      </c>
      <c r="B597">
        <v>45671</v>
      </c>
      <c r="C597">
        <v>0</v>
      </c>
      <c r="D597" t="s">
        <v>48</v>
      </c>
      <c r="E597">
        <v>535</v>
      </c>
      <c r="F597" t="s">
        <v>13</v>
      </c>
      <c r="G597">
        <v>0</v>
      </c>
      <c r="H597" t="s">
        <v>36</v>
      </c>
      <c r="I597">
        <v>118</v>
      </c>
      <c r="J597">
        <v>1</v>
      </c>
      <c r="K597" t="s">
        <v>21</v>
      </c>
      <c r="L597">
        <v>0</v>
      </c>
      <c r="M597" t="s">
        <v>227</v>
      </c>
      <c r="N597">
        <v>0</v>
      </c>
    </row>
    <row r="598" spans="1:14" x14ac:dyDescent="0.25">
      <c r="A598" t="s">
        <v>239</v>
      </c>
      <c r="B598">
        <v>0</v>
      </c>
      <c r="C598">
        <v>0</v>
      </c>
      <c r="D598" t="s">
        <v>241</v>
      </c>
      <c r="E598">
        <v>327</v>
      </c>
      <c r="F598" t="s">
        <v>303</v>
      </c>
      <c r="G598">
        <v>0</v>
      </c>
      <c r="H598" t="s">
        <v>226</v>
      </c>
      <c r="I598">
        <v>90</v>
      </c>
      <c r="J598">
        <v>1</v>
      </c>
      <c r="K598" t="s">
        <v>21</v>
      </c>
      <c r="L598">
        <v>0</v>
      </c>
      <c r="M598" t="s">
        <v>227</v>
      </c>
      <c r="N598" t="s">
        <v>240</v>
      </c>
    </row>
    <row r="599" spans="1:14" x14ac:dyDescent="0.25">
      <c r="A599" t="s">
        <v>239</v>
      </c>
      <c r="B599">
        <v>0</v>
      </c>
      <c r="C599">
        <v>0</v>
      </c>
      <c r="D599" t="s">
        <v>241</v>
      </c>
      <c r="E599">
        <v>418</v>
      </c>
      <c r="F599" t="s">
        <v>68</v>
      </c>
      <c r="G599">
        <v>0</v>
      </c>
      <c r="H599" t="s">
        <v>36</v>
      </c>
      <c r="I599">
        <v>103</v>
      </c>
      <c r="J599">
        <v>1</v>
      </c>
      <c r="K599" t="s">
        <v>21</v>
      </c>
      <c r="L599">
        <v>0</v>
      </c>
      <c r="M599" t="s">
        <v>227</v>
      </c>
      <c r="N599" t="s">
        <v>240</v>
      </c>
    </row>
    <row r="600" spans="1:14" x14ac:dyDescent="0.25">
      <c r="A600" t="s">
        <v>243</v>
      </c>
      <c r="B600">
        <v>0</v>
      </c>
      <c r="C600">
        <v>0</v>
      </c>
      <c r="D600" t="s">
        <v>241</v>
      </c>
      <c r="E600">
        <v>504</v>
      </c>
      <c r="F600" t="s">
        <v>13</v>
      </c>
      <c r="G600">
        <v>0</v>
      </c>
      <c r="H600" t="s">
        <v>36</v>
      </c>
      <c r="I600">
        <v>95</v>
      </c>
      <c r="J600">
        <v>1</v>
      </c>
      <c r="K600" t="s">
        <v>21</v>
      </c>
      <c r="L600">
        <v>0</v>
      </c>
      <c r="M600" t="s">
        <v>227</v>
      </c>
      <c r="N600" t="s">
        <v>240</v>
      </c>
    </row>
    <row r="601" spans="1:14" x14ac:dyDescent="0.25">
      <c r="A601" t="s">
        <v>243</v>
      </c>
      <c r="B601">
        <v>0</v>
      </c>
      <c r="C601">
        <v>0</v>
      </c>
      <c r="D601" t="s">
        <v>241</v>
      </c>
      <c r="E601">
        <v>512</v>
      </c>
      <c r="F601" t="s">
        <v>13</v>
      </c>
      <c r="G601">
        <v>0</v>
      </c>
      <c r="H601" t="s">
        <v>36</v>
      </c>
      <c r="I601">
        <v>86</v>
      </c>
      <c r="J601">
        <v>1</v>
      </c>
      <c r="K601" t="s">
        <v>21</v>
      </c>
      <c r="L601">
        <v>0</v>
      </c>
      <c r="M601" t="s">
        <v>227</v>
      </c>
      <c r="N601" t="s">
        <v>240</v>
      </c>
    </row>
    <row r="602" spans="1:14" x14ac:dyDescent="0.25">
      <c r="A602" t="s">
        <v>243</v>
      </c>
      <c r="B602">
        <v>0</v>
      </c>
      <c r="C602">
        <v>0</v>
      </c>
      <c r="D602" t="s">
        <v>241</v>
      </c>
      <c r="E602">
        <v>606</v>
      </c>
      <c r="F602" t="s">
        <v>13</v>
      </c>
      <c r="G602">
        <v>0</v>
      </c>
      <c r="H602" t="s">
        <v>14</v>
      </c>
      <c r="I602">
        <v>104</v>
      </c>
      <c r="J602">
        <v>1</v>
      </c>
      <c r="K602" t="s">
        <v>21</v>
      </c>
      <c r="L602">
        <v>0</v>
      </c>
      <c r="M602" t="s">
        <v>227</v>
      </c>
      <c r="N602" t="s">
        <v>240</v>
      </c>
    </row>
    <row r="603" spans="1:14" x14ac:dyDescent="0.25">
      <c r="A603" t="s">
        <v>243</v>
      </c>
      <c r="B603">
        <v>0</v>
      </c>
      <c r="C603">
        <v>0</v>
      </c>
      <c r="D603" t="s">
        <v>241</v>
      </c>
      <c r="E603">
        <v>609</v>
      </c>
      <c r="F603" t="s">
        <v>13</v>
      </c>
      <c r="G603">
        <v>0</v>
      </c>
      <c r="H603" t="s">
        <v>14</v>
      </c>
      <c r="I603">
        <v>105</v>
      </c>
      <c r="J603">
        <v>1</v>
      </c>
      <c r="K603" t="s">
        <v>21</v>
      </c>
      <c r="L603">
        <v>0</v>
      </c>
      <c r="M603" t="s">
        <v>227</v>
      </c>
      <c r="N603" t="s">
        <v>240</v>
      </c>
    </row>
    <row r="604" spans="1:14" x14ac:dyDescent="0.25">
      <c r="A604" t="s">
        <v>244</v>
      </c>
      <c r="B604">
        <v>0</v>
      </c>
      <c r="C604">
        <v>0</v>
      </c>
      <c r="D604" t="s">
        <v>241</v>
      </c>
      <c r="E604">
        <v>341</v>
      </c>
      <c r="F604" t="s">
        <v>68</v>
      </c>
      <c r="G604">
        <v>0</v>
      </c>
      <c r="H604" t="s">
        <v>174</v>
      </c>
      <c r="I604">
        <v>110</v>
      </c>
      <c r="J604">
        <v>1</v>
      </c>
      <c r="K604" t="s">
        <v>21</v>
      </c>
      <c r="L604">
        <v>0</v>
      </c>
      <c r="M604" t="s">
        <v>227</v>
      </c>
      <c r="N604" t="s">
        <v>240</v>
      </c>
    </row>
    <row r="605" spans="1:14" x14ac:dyDescent="0.25">
      <c r="A605" t="s">
        <v>244</v>
      </c>
      <c r="B605">
        <v>0</v>
      </c>
      <c r="C605">
        <v>0</v>
      </c>
      <c r="D605" t="s">
        <v>241</v>
      </c>
      <c r="E605">
        <v>342</v>
      </c>
      <c r="F605" t="s">
        <v>68</v>
      </c>
      <c r="G605">
        <v>0</v>
      </c>
      <c r="H605" t="s">
        <v>174</v>
      </c>
      <c r="I605">
        <v>102</v>
      </c>
      <c r="J605">
        <v>1</v>
      </c>
      <c r="K605" t="s">
        <v>21</v>
      </c>
      <c r="L605">
        <v>0</v>
      </c>
      <c r="M605" t="s">
        <v>227</v>
      </c>
      <c r="N605" t="s">
        <v>240</v>
      </c>
    </row>
    <row r="606" spans="1:14" x14ac:dyDescent="0.25">
      <c r="A606" t="s">
        <v>244</v>
      </c>
      <c r="B606">
        <v>0</v>
      </c>
      <c r="C606">
        <v>0</v>
      </c>
      <c r="D606" t="s">
        <v>241</v>
      </c>
      <c r="E606">
        <v>342</v>
      </c>
      <c r="F606" t="s">
        <v>68</v>
      </c>
      <c r="G606">
        <v>0</v>
      </c>
      <c r="H606" t="s">
        <v>174</v>
      </c>
      <c r="I606">
        <v>106</v>
      </c>
      <c r="J606">
        <v>1</v>
      </c>
      <c r="K606" t="s">
        <v>21</v>
      </c>
      <c r="L606">
        <v>0</v>
      </c>
      <c r="M606" t="s">
        <v>227</v>
      </c>
      <c r="N606" t="s">
        <v>240</v>
      </c>
    </row>
    <row r="607" spans="1:14" x14ac:dyDescent="0.25">
      <c r="A607" t="s">
        <v>244</v>
      </c>
      <c r="B607">
        <v>0</v>
      </c>
      <c r="C607">
        <v>0</v>
      </c>
      <c r="D607" t="s">
        <v>241</v>
      </c>
      <c r="E607">
        <v>351</v>
      </c>
      <c r="F607" t="s">
        <v>68</v>
      </c>
      <c r="G607">
        <v>0</v>
      </c>
      <c r="H607" t="s">
        <v>174</v>
      </c>
      <c r="I607">
        <v>100</v>
      </c>
      <c r="J607">
        <v>1</v>
      </c>
      <c r="K607" t="s">
        <v>21</v>
      </c>
      <c r="L607">
        <v>0</v>
      </c>
      <c r="M607" t="s">
        <v>227</v>
      </c>
      <c r="N607" t="s">
        <v>240</v>
      </c>
    </row>
    <row r="608" spans="1:14" x14ac:dyDescent="0.25">
      <c r="A608" t="s">
        <v>244</v>
      </c>
      <c r="B608">
        <v>0</v>
      </c>
      <c r="C608">
        <v>0</v>
      </c>
      <c r="D608" t="s">
        <v>241</v>
      </c>
      <c r="E608">
        <v>410</v>
      </c>
      <c r="F608" t="s">
        <v>68</v>
      </c>
      <c r="G608">
        <v>0</v>
      </c>
      <c r="H608" t="s">
        <v>36</v>
      </c>
      <c r="I608">
        <v>95</v>
      </c>
      <c r="J608">
        <v>1</v>
      </c>
      <c r="K608" t="s">
        <v>21</v>
      </c>
      <c r="L608">
        <v>0</v>
      </c>
      <c r="M608" t="s">
        <v>227</v>
      </c>
      <c r="N608" t="s">
        <v>240</v>
      </c>
    </row>
    <row r="609" spans="1:14" x14ac:dyDescent="0.25">
      <c r="A609" t="s">
        <v>244</v>
      </c>
      <c r="B609">
        <v>0</v>
      </c>
      <c r="C609">
        <v>0</v>
      </c>
      <c r="D609" t="s">
        <v>241</v>
      </c>
      <c r="E609">
        <v>410</v>
      </c>
      <c r="F609" t="s">
        <v>68</v>
      </c>
      <c r="G609">
        <v>0</v>
      </c>
      <c r="H609" t="s">
        <v>36</v>
      </c>
      <c r="I609">
        <v>98</v>
      </c>
      <c r="J609">
        <v>1</v>
      </c>
      <c r="K609" t="s">
        <v>21</v>
      </c>
      <c r="L609">
        <v>0</v>
      </c>
      <c r="M609" t="s">
        <v>227</v>
      </c>
      <c r="N609" t="s">
        <v>240</v>
      </c>
    </row>
    <row r="610" spans="1:14" x14ac:dyDescent="0.25">
      <c r="A610" t="s">
        <v>244</v>
      </c>
      <c r="B610">
        <v>0</v>
      </c>
      <c r="C610">
        <v>0</v>
      </c>
      <c r="D610" t="s">
        <v>241</v>
      </c>
      <c r="E610">
        <v>410</v>
      </c>
      <c r="F610" t="s">
        <v>68</v>
      </c>
      <c r="G610">
        <v>0</v>
      </c>
      <c r="H610" t="s">
        <v>36</v>
      </c>
      <c r="I610">
        <v>100</v>
      </c>
      <c r="J610">
        <v>1</v>
      </c>
      <c r="K610" t="s">
        <v>21</v>
      </c>
      <c r="L610">
        <v>0</v>
      </c>
      <c r="M610" t="s">
        <v>227</v>
      </c>
      <c r="N610" t="s">
        <v>240</v>
      </c>
    </row>
    <row r="611" spans="1:14" x14ac:dyDescent="0.25">
      <c r="A611" t="s">
        <v>244</v>
      </c>
      <c r="B611">
        <v>0</v>
      </c>
      <c r="C611">
        <v>0</v>
      </c>
      <c r="D611" t="s">
        <v>241</v>
      </c>
      <c r="E611">
        <v>410</v>
      </c>
      <c r="F611" t="s">
        <v>68</v>
      </c>
      <c r="G611">
        <v>0</v>
      </c>
      <c r="H611" t="s">
        <v>36</v>
      </c>
      <c r="I611">
        <v>105</v>
      </c>
      <c r="J611">
        <v>1</v>
      </c>
      <c r="K611" t="s">
        <v>21</v>
      </c>
      <c r="L611">
        <v>0</v>
      </c>
      <c r="M611" t="s">
        <v>227</v>
      </c>
      <c r="N611" t="s">
        <v>240</v>
      </c>
    </row>
    <row r="612" spans="1:14" x14ac:dyDescent="0.25">
      <c r="A612" t="s">
        <v>244</v>
      </c>
      <c r="B612">
        <v>0</v>
      </c>
      <c r="C612">
        <v>0</v>
      </c>
      <c r="D612" t="s">
        <v>241</v>
      </c>
      <c r="E612">
        <v>410</v>
      </c>
      <c r="F612" t="s">
        <v>68</v>
      </c>
      <c r="G612">
        <v>0</v>
      </c>
      <c r="H612" t="s">
        <v>36</v>
      </c>
      <c r="I612">
        <v>113</v>
      </c>
      <c r="J612">
        <v>1</v>
      </c>
      <c r="K612" t="s">
        <v>21</v>
      </c>
      <c r="L612">
        <v>0</v>
      </c>
      <c r="M612" t="s">
        <v>227</v>
      </c>
      <c r="N612" t="s">
        <v>240</v>
      </c>
    </row>
    <row r="613" spans="1:14" x14ac:dyDescent="0.25">
      <c r="A613" t="s">
        <v>244</v>
      </c>
      <c r="B613" s="80">
        <v>0</v>
      </c>
      <c r="C613">
        <v>0</v>
      </c>
      <c r="D613" t="s">
        <v>241</v>
      </c>
      <c r="E613">
        <v>413</v>
      </c>
      <c r="F613" t="s">
        <v>68</v>
      </c>
      <c r="G613">
        <v>0</v>
      </c>
      <c r="H613" t="s">
        <v>36</v>
      </c>
      <c r="I613">
        <v>117</v>
      </c>
      <c r="J613">
        <v>1</v>
      </c>
      <c r="K613" t="s">
        <v>21</v>
      </c>
      <c r="L613">
        <v>0</v>
      </c>
      <c r="M613" t="s">
        <v>227</v>
      </c>
      <c r="N613" t="s">
        <v>240</v>
      </c>
    </row>
    <row r="614" spans="1:14" x14ac:dyDescent="0.25">
      <c r="A614" t="s">
        <v>244</v>
      </c>
      <c r="B614" s="80">
        <v>0</v>
      </c>
      <c r="C614">
        <v>0</v>
      </c>
      <c r="D614" t="s">
        <v>241</v>
      </c>
      <c r="E614">
        <v>414</v>
      </c>
      <c r="F614" t="s">
        <v>68</v>
      </c>
      <c r="G614">
        <v>0</v>
      </c>
      <c r="H614" t="s">
        <v>36</v>
      </c>
      <c r="I614">
        <v>110</v>
      </c>
      <c r="J614">
        <v>1</v>
      </c>
      <c r="K614" t="s">
        <v>21</v>
      </c>
      <c r="L614">
        <v>0</v>
      </c>
      <c r="M614" t="s">
        <v>227</v>
      </c>
      <c r="N614" t="s">
        <v>240</v>
      </c>
    </row>
    <row r="615" spans="1:14" x14ac:dyDescent="0.25">
      <c r="A615" t="s">
        <v>244</v>
      </c>
      <c r="B615" s="80">
        <v>0</v>
      </c>
      <c r="C615">
        <v>0</v>
      </c>
      <c r="D615" t="s">
        <v>241</v>
      </c>
      <c r="E615">
        <v>416</v>
      </c>
      <c r="F615" t="s">
        <v>68</v>
      </c>
      <c r="G615">
        <v>0</v>
      </c>
      <c r="H615" t="s">
        <v>36</v>
      </c>
      <c r="I615">
        <v>110</v>
      </c>
      <c r="J615">
        <v>1</v>
      </c>
      <c r="K615" t="s">
        <v>21</v>
      </c>
      <c r="L615">
        <v>0</v>
      </c>
      <c r="M615" t="s">
        <v>227</v>
      </c>
      <c r="N615" t="s">
        <v>240</v>
      </c>
    </row>
    <row r="616" spans="1:14" x14ac:dyDescent="0.25">
      <c r="A616" t="s">
        <v>244</v>
      </c>
      <c r="B616" s="80">
        <v>0</v>
      </c>
      <c r="C616">
        <v>0</v>
      </c>
      <c r="D616" t="s">
        <v>241</v>
      </c>
      <c r="E616">
        <v>503</v>
      </c>
      <c r="F616" t="s">
        <v>13</v>
      </c>
      <c r="G616">
        <v>0</v>
      </c>
      <c r="H616" t="s">
        <v>36</v>
      </c>
      <c r="I616">
        <v>112</v>
      </c>
      <c r="J616">
        <v>1</v>
      </c>
      <c r="K616" t="s">
        <v>21</v>
      </c>
      <c r="L616">
        <v>0</v>
      </c>
      <c r="M616" t="s">
        <v>227</v>
      </c>
      <c r="N616" t="s">
        <v>240</v>
      </c>
    </row>
    <row r="617" spans="1:14" x14ac:dyDescent="0.25">
      <c r="A617" t="s">
        <v>244</v>
      </c>
      <c r="B617" s="80">
        <v>0</v>
      </c>
      <c r="C617">
        <v>0</v>
      </c>
      <c r="D617" t="s">
        <v>241</v>
      </c>
      <c r="E617">
        <v>503</v>
      </c>
      <c r="F617" t="s">
        <v>13</v>
      </c>
      <c r="G617">
        <v>0</v>
      </c>
      <c r="H617" t="s">
        <v>36</v>
      </c>
      <c r="I617">
        <v>118</v>
      </c>
      <c r="J617">
        <v>1</v>
      </c>
      <c r="K617" t="s">
        <v>21</v>
      </c>
      <c r="L617">
        <v>0</v>
      </c>
      <c r="M617" t="s">
        <v>227</v>
      </c>
      <c r="N617" t="s">
        <v>240</v>
      </c>
    </row>
    <row r="618" spans="1:14" x14ac:dyDescent="0.25">
      <c r="A618" t="s">
        <v>244</v>
      </c>
      <c r="B618" s="80">
        <v>0</v>
      </c>
      <c r="C618">
        <v>0</v>
      </c>
      <c r="D618" t="s">
        <v>241</v>
      </c>
      <c r="E618">
        <v>505</v>
      </c>
      <c r="F618" t="s">
        <v>13</v>
      </c>
      <c r="G618">
        <v>0</v>
      </c>
      <c r="H618" t="s">
        <v>36</v>
      </c>
      <c r="I618">
        <v>113</v>
      </c>
      <c r="J618">
        <v>1</v>
      </c>
      <c r="K618" t="s">
        <v>21</v>
      </c>
      <c r="L618">
        <v>0</v>
      </c>
      <c r="M618" t="s">
        <v>227</v>
      </c>
      <c r="N618" t="s">
        <v>240</v>
      </c>
    </row>
    <row r="619" spans="1:14" x14ac:dyDescent="0.25">
      <c r="A619" t="s">
        <v>244</v>
      </c>
      <c r="B619" s="80">
        <v>0</v>
      </c>
      <c r="C619">
        <v>0</v>
      </c>
      <c r="D619" t="s">
        <v>241</v>
      </c>
      <c r="E619">
        <v>505</v>
      </c>
      <c r="F619" t="s">
        <v>13</v>
      </c>
      <c r="G619">
        <v>0</v>
      </c>
      <c r="H619" t="s">
        <v>36</v>
      </c>
      <c r="I619">
        <v>117</v>
      </c>
      <c r="J619">
        <v>1</v>
      </c>
      <c r="K619" t="s">
        <v>21</v>
      </c>
      <c r="L619">
        <v>0</v>
      </c>
      <c r="M619" t="s">
        <v>227</v>
      </c>
      <c r="N619" t="s">
        <v>240</v>
      </c>
    </row>
    <row r="620" spans="1:14" x14ac:dyDescent="0.25">
      <c r="A620" t="s">
        <v>244</v>
      </c>
      <c r="B620" s="80">
        <v>0</v>
      </c>
      <c r="C620">
        <v>0</v>
      </c>
      <c r="D620" t="s">
        <v>241</v>
      </c>
      <c r="E620">
        <v>507</v>
      </c>
      <c r="F620" t="s">
        <v>13</v>
      </c>
      <c r="G620">
        <v>0</v>
      </c>
      <c r="H620" t="s">
        <v>36</v>
      </c>
      <c r="I620">
        <v>113</v>
      </c>
      <c r="J620">
        <v>1</v>
      </c>
      <c r="K620" t="s">
        <v>21</v>
      </c>
      <c r="L620">
        <v>0</v>
      </c>
      <c r="M620" t="s">
        <v>227</v>
      </c>
      <c r="N620" t="s">
        <v>240</v>
      </c>
    </row>
    <row r="621" spans="1:14" x14ac:dyDescent="0.25">
      <c r="A621" t="s">
        <v>244</v>
      </c>
      <c r="B621" s="80">
        <v>0</v>
      </c>
      <c r="C621">
        <v>0</v>
      </c>
      <c r="D621" t="s">
        <v>241</v>
      </c>
      <c r="E621">
        <v>511</v>
      </c>
      <c r="F621" t="s">
        <v>13</v>
      </c>
      <c r="G621">
        <v>0</v>
      </c>
      <c r="H621" t="s">
        <v>36</v>
      </c>
      <c r="I621">
        <v>112</v>
      </c>
      <c r="J621">
        <v>1</v>
      </c>
      <c r="K621" t="s">
        <v>21</v>
      </c>
      <c r="L621">
        <v>0</v>
      </c>
      <c r="M621" t="s">
        <v>227</v>
      </c>
      <c r="N621" t="s">
        <v>240</v>
      </c>
    </row>
    <row r="622" spans="1:14" x14ac:dyDescent="0.25">
      <c r="A622" t="s">
        <v>244</v>
      </c>
      <c r="B622" s="80">
        <v>0</v>
      </c>
      <c r="C622">
        <v>0</v>
      </c>
      <c r="D622" t="s">
        <v>241</v>
      </c>
      <c r="E622">
        <v>517</v>
      </c>
      <c r="F622" t="s">
        <v>13</v>
      </c>
      <c r="G622">
        <v>0</v>
      </c>
      <c r="H622" t="s">
        <v>36</v>
      </c>
      <c r="I622">
        <v>114</v>
      </c>
      <c r="J622">
        <v>1</v>
      </c>
      <c r="K622" t="s">
        <v>21</v>
      </c>
      <c r="L622">
        <v>0</v>
      </c>
      <c r="M622" t="s">
        <v>227</v>
      </c>
      <c r="N622" t="s">
        <v>240</v>
      </c>
    </row>
    <row r="623" spans="1:14" x14ac:dyDescent="0.25">
      <c r="A623" t="s">
        <v>244</v>
      </c>
      <c r="B623" s="80">
        <v>0</v>
      </c>
      <c r="C623">
        <v>0</v>
      </c>
      <c r="D623" t="s">
        <v>241</v>
      </c>
      <c r="E623">
        <v>517</v>
      </c>
      <c r="F623" t="s">
        <v>13</v>
      </c>
      <c r="G623">
        <v>0</v>
      </c>
      <c r="H623" t="s">
        <v>36</v>
      </c>
      <c r="I623">
        <v>118</v>
      </c>
      <c r="J623">
        <v>1</v>
      </c>
      <c r="K623" t="s">
        <v>21</v>
      </c>
      <c r="L623">
        <v>0</v>
      </c>
      <c r="M623" t="s">
        <v>227</v>
      </c>
      <c r="N623" t="s">
        <v>240</v>
      </c>
    </row>
    <row r="624" spans="1:14" x14ac:dyDescent="0.25">
      <c r="A624" t="s">
        <v>244</v>
      </c>
      <c r="B624" s="80">
        <v>0</v>
      </c>
      <c r="C624">
        <v>0</v>
      </c>
      <c r="D624" t="s">
        <v>241</v>
      </c>
      <c r="E624">
        <v>701</v>
      </c>
      <c r="F624" t="s">
        <v>13</v>
      </c>
      <c r="G624">
        <v>0</v>
      </c>
      <c r="H624" t="s">
        <v>22</v>
      </c>
      <c r="I624">
        <v>110</v>
      </c>
      <c r="J624">
        <v>1</v>
      </c>
      <c r="K624" t="s">
        <v>21</v>
      </c>
      <c r="L624">
        <v>0</v>
      </c>
      <c r="M624" t="s">
        <v>227</v>
      </c>
      <c r="N624" t="s">
        <v>240</v>
      </c>
    </row>
    <row r="625" spans="1:14" x14ac:dyDescent="0.25">
      <c r="A625" t="s">
        <v>244</v>
      </c>
      <c r="B625" s="80">
        <v>0</v>
      </c>
      <c r="C625">
        <v>0</v>
      </c>
      <c r="D625" t="s">
        <v>241</v>
      </c>
      <c r="E625">
        <v>808</v>
      </c>
      <c r="F625" t="s">
        <v>13</v>
      </c>
      <c r="G625">
        <v>0</v>
      </c>
      <c r="H625" t="s">
        <v>35</v>
      </c>
      <c r="I625">
        <v>113</v>
      </c>
      <c r="J625">
        <v>1</v>
      </c>
      <c r="K625" t="s">
        <v>21</v>
      </c>
      <c r="L625">
        <v>0</v>
      </c>
      <c r="M625" t="s">
        <v>227</v>
      </c>
      <c r="N625" t="s">
        <v>240</v>
      </c>
    </row>
    <row r="626" spans="1:14" x14ac:dyDescent="0.25">
      <c r="A626" t="s">
        <v>244</v>
      </c>
      <c r="B626" s="80">
        <v>0</v>
      </c>
      <c r="C626">
        <v>0</v>
      </c>
      <c r="D626" t="s">
        <v>241</v>
      </c>
      <c r="E626">
        <v>812</v>
      </c>
      <c r="F626" t="s">
        <v>25</v>
      </c>
      <c r="G626">
        <v>0</v>
      </c>
      <c r="H626" t="s">
        <v>35</v>
      </c>
      <c r="I626">
        <v>101</v>
      </c>
      <c r="J626">
        <v>1</v>
      </c>
      <c r="K626" t="s">
        <v>21</v>
      </c>
      <c r="L626">
        <v>0</v>
      </c>
      <c r="M626" t="s">
        <v>227</v>
      </c>
      <c r="N626" t="s">
        <v>240</v>
      </c>
    </row>
    <row r="627" spans="1:14" x14ac:dyDescent="0.25">
      <c r="A627">
        <v>2</v>
      </c>
      <c r="B627" s="77">
        <v>45693</v>
      </c>
      <c r="C627">
        <v>0</v>
      </c>
      <c r="D627" t="s">
        <v>48</v>
      </c>
      <c r="E627">
        <v>535</v>
      </c>
      <c r="F627" t="s">
        <v>13</v>
      </c>
      <c r="G627">
        <v>0</v>
      </c>
      <c r="H627" t="s">
        <v>36</v>
      </c>
      <c r="I627">
        <v>87</v>
      </c>
      <c r="J627">
        <v>1</v>
      </c>
      <c r="K627" t="s">
        <v>21</v>
      </c>
      <c r="L627">
        <v>0</v>
      </c>
      <c r="M627" t="s">
        <v>227</v>
      </c>
      <c r="N627" t="s">
        <v>226</v>
      </c>
    </row>
    <row r="628" spans="1:14" x14ac:dyDescent="0.25">
      <c r="A628">
        <v>2</v>
      </c>
      <c r="B628" s="77">
        <v>45693</v>
      </c>
      <c r="C628">
        <v>0</v>
      </c>
      <c r="D628" t="s">
        <v>48</v>
      </c>
      <c r="E628">
        <v>429</v>
      </c>
      <c r="F628" t="s">
        <v>68</v>
      </c>
      <c r="G628">
        <v>0</v>
      </c>
      <c r="H628" t="s">
        <v>36</v>
      </c>
      <c r="I628">
        <v>101</v>
      </c>
      <c r="J628">
        <v>1</v>
      </c>
      <c r="K628" t="s">
        <v>21</v>
      </c>
      <c r="L628">
        <v>0</v>
      </c>
      <c r="M628" t="s">
        <v>227</v>
      </c>
      <c r="N628" t="s">
        <v>226</v>
      </c>
    </row>
    <row r="629" spans="1:14" x14ac:dyDescent="0.25">
      <c r="A629">
        <v>2</v>
      </c>
      <c r="B629" s="77">
        <v>45693</v>
      </c>
      <c r="C629">
        <v>0</v>
      </c>
      <c r="D629" t="s">
        <v>48</v>
      </c>
      <c r="E629">
        <v>429</v>
      </c>
      <c r="F629" t="s">
        <v>68</v>
      </c>
      <c r="G629">
        <v>0</v>
      </c>
      <c r="H629" t="s">
        <v>36</v>
      </c>
      <c r="I629">
        <v>90</v>
      </c>
      <c r="J629">
        <v>1</v>
      </c>
      <c r="K629" t="s">
        <v>21</v>
      </c>
      <c r="L629">
        <v>0</v>
      </c>
      <c r="M629" t="s">
        <v>227</v>
      </c>
      <c r="N629" t="s">
        <v>226</v>
      </c>
    </row>
    <row r="630" spans="1:14" x14ac:dyDescent="0.25">
      <c r="A630">
        <v>2</v>
      </c>
      <c r="B630" s="77">
        <v>45693</v>
      </c>
      <c r="C630">
        <v>0</v>
      </c>
      <c r="D630" t="s">
        <v>48</v>
      </c>
      <c r="E630">
        <v>429</v>
      </c>
      <c r="F630" t="s">
        <v>68</v>
      </c>
      <c r="G630">
        <v>0</v>
      </c>
      <c r="H630" t="s">
        <v>36</v>
      </c>
      <c r="I630">
        <v>87</v>
      </c>
      <c r="J630">
        <v>1</v>
      </c>
      <c r="K630" t="s">
        <v>21</v>
      </c>
      <c r="L630">
        <v>0</v>
      </c>
      <c r="M630" t="s">
        <v>227</v>
      </c>
      <c r="N630" t="s">
        <v>226</v>
      </c>
    </row>
    <row r="631" spans="1:14" x14ac:dyDescent="0.25">
      <c r="A631">
        <v>2</v>
      </c>
      <c r="B631" s="77">
        <v>45693</v>
      </c>
      <c r="C631">
        <v>0</v>
      </c>
      <c r="D631" t="s">
        <v>48</v>
      </c>
      <c r="E631">
        <v>429</v>
      </c>
      <c r="F631" t="s">
        <v>68</v>
      </c>
      <c r="G631">
        <v>0</v>
      </c>
      <c r="H631" t="s">
        <v>36</v>
      </c>
      <c r="I631">
        <v>86</v>
      </c>
      <c r="J631">
        <v>1</v>
      </c>
      <c r="K631" t="s">
        <v>21</v>
      </c>
      <c r="L631">
        <v>0</v>
      </c>
      <c r="M631" t="s">
        <v>227</v>
      </c>
      <c r="N631" t="s">
        <v>226</v>
      </c>
    </row>
    <row r="632" spans="1:14" x14ac:dyDescent="0.25">
      <c r="A632">
        <v>2</v>
      </c>
      <c r="B632" s="77">
        <v>45693</v>
      </c>
      <c r="C632">
        <v>0</v>
      </c>
      <c r="D632" t="s">
        <v>48</v>
      </c>
      <c r="E632">
        <v>428</v>
      </c>
      <c r="F632" t="s">
        <v>68</v>
      </c>
      <c r="G632">
        <v>0</v>
      </c>
      <c r="H632" t="s">
        <v>36</v>
      </c>
      <c r="I632">
        <v>86</v>
      </c>
      <c r="J632">
        <v>1</v>
      </c>
      <c r="K632" t="s">
        <v>21</v>
      </c>
      <c r="L632">
        <v>0</v>
      </c>
      <c r="M632" t="s">
        <v>227</v>
      </c>
      <c r="N632" t="s">
        <v>226</v>
      </c>
    </row>
    <row r="633" spans="1:14" x14ac:dyDescent="0.25">
      <c r="A633">
        <v>2</v>
      </c>
      <c r="B633" s="77">
        <v>45694</v>
      </c>
      <c r="C633">
        <v>0</v>
      </c>
      <c r="D633" t="s">
        <v>48</v>
      </c>
      <c r="E633">
        <v>346</v>
      </c>
      <c r="F633" t="s">
        <v>68</v>
      </c>
      <c r="G633">
        <v>0</v>
      </c>
      <c r="H633" t="s">
        <v>174</v>
      </c>
      <c r="I633">
        <v>112</v>
      </c>
      <c r="J633">
        <v>1</v>
      </c>
      <c r="K633" t="s">
        <v>21</v>
      </c>
      <c r="L633">
        <v>0</v>
      </c>
      <c r="M633" t="s">
        <v>227</v>
      </c>
      <c r="N633" t="s">
        <v>226</v>
      </c>
    </row>
    <row r="634" spans="1:14" x14ac:dyDescent="0.25">
      <c r="A634">
        <v>2</v>
      </c>
      <c r="B634" s="77">
        <v>45694</v>
      </c>
      <c r="C634">
        <v>0</v>
      </c>
      <c r="D634" t="s">
        <v>48</v>
      </c>
      <c r="E634">
        <v>346</v>
      </c>
      <c r="F634" t="s">
        <v>68</v>
      </c>
      <c r="G634">
        <v>0</v>
      </c>
      <c r="H634" t="s">
        <v>174</v>
      </c>
      <c r="I634">
        <v>111</v>
      </c>
      <c r="J634">
        <v>1</v>
      </c>
      <c r="K634" t="s">
        <v>21</v>
      </c>
      <c r="L634">
        <v>0</v>
      </c>
      <c r="M634" t="s">
        <v>227</v>
      </c>
      <c r="N634" t="s">
        <v>226</v>
      </c>
    </row>
    <row r="635" spans="1:14" x14ac:dyDescent="0.25">
      <c r="A635">
        <v>2</v>
      </c>
      <c r="B635" s="77">
        <v>45694</v>
      </c>
      <c r="C635">
        <v>0</v>
      </c>
      <c r="D635" t="s">
        <v>48</v>
      </c>
      <c r="E635">
        <v>346</v>
      </c>
      <c r="F635" t="s">
        <v>68</v>
      </c>
      <c r="G635">
        <v>0</v>
      </c>
      <c r="H635" t="s">
        <v>174</v>
      </c>
      <c r="I635">
        <v>110</v>
      </c>
      <c r="J635">
        <v>1</v>
      </c>
      <c r="K635" t="s">
        <v>21</v>
      </c>
      <c r="L635">
        <v>0</v>
      </c>
      <c r="M635" t="s">
        <v>227</v>
      </c>
      <c r="N635" t="s">
        <v>226</v>
      </c>
    </row>
    <row r="636" spans="1:14" x14ac:dyDescent="0.25">
      <c r="A636">
        <v>2</v>
      </c>
      <c r="B636" s="77">
        <v>45694</v>
      </c>
      <c r="C636">
        <v>0</v>
      </c>
      <c r="D636" t="s">
        <v>48</v>
      </c>
      <c r="E636">
        <v>346</v>
      </c>
      <c r="F636" t="s">
        <v>68</v>
      </c>
      <c r="G636">
        <v>0</v>
      </c>
      <c r="H636" t="s">
        <v>174</v>
      </c>
      <c r="I636">
        <v>86</v>
      </c>
      <c r="J636">
        <v>1</v>
      </c>
      <c r="K636" t="s">
        <v>21</v>
      </c>
      <c r="L636">
        <v>0</v>
      </c>
      <c r="M636" t="s">
        <v>227</v>
      </c>
      <c r="N636" t="s">
        <v>226</v>
      </c>
    </row>
    <row r="637" spans="1:14" x14ac:dyDescent="0.25">
      <c r="A637">
        <v>2</v>
      </c>
      <c r="B637" s="77">
        <v>45694</v>
      </c>
      <c r="C637">
        <v>0</v>
      </c>
      <c r="D637" t="s">
        <v>48</v>
      </c>
      <c r="E637">
        <v>323</v>
      </c>
      <c r="F637" t="s">
        <v>303</v>
      </c>
      <c r="G637">
        <v>0</v>
      </c>
      <c r="H637" t="s">
        <v>303</v>
      </c>
      <c r="I637">
        <v>102</v>
      </c>
      <c r="J637">
        <v>1</v>
      </c>
      <c r="K637" t="s">
        <v>21</v>
      </c>
      <c r="L637">
        <v>0</v>
      </c>
      <c r="M637" t="s">
        <v>227</v>
      </c>
      <c r="N637" t="s">
        <v>226</v>
      </c>
    </row>
    <row r="638" spans="1:14" x14ac:dyDescent="0.25">
      <c r="A638">
        <v>2</v>
      </c>
      <c r="B638" s="77">
        <v>45694</v>
      </c>
      <c r="C638">
        <v>0</v>
      </c>
      <c r="D638" t="s">
        <v>48</v>
      </c>
      <c r="E638">
        <v>318</v>
      </c>
      <c r="F638" t="s">
        <v>303</v>
      </c>
      <c r="G638">
        <v>0</v>
      </c>
      <c r="H638" t="s">
        <v>303</v>
      </c>
      <c r="I638">
        <v>110</v>
      </c>
      <c r="J638">
        <v>1</v>
      </c>
      <c r="K638" t="s">
        <v>21</v>
      </c>
      <c r="L638">
        <v>0</v>
      </c>
      <c r="M638" t="s">
        <v>227</v>
      </c>
      <c r="N638" t="s">
        <v>226</v>
      </c>
    </row>
    <row r="639" spans="1:14" x14ac:dyDescent="0.25">
      <c r="A639">
        <v>2</v>
      </c>
      <c r="B639" s="77">
        <v>45698</v>
      </c>
      <c r="C639">
        <v>0</v>
      </c>
      <c r="D639" t="s">
        <v>48</v>
      </c>
      <c r="E639">
        <v>214</v>
      </c>
      <c r="F639" t="s">
        <v>303</v>
      </c>
      <c r="G639">
        <v>0</v>
      </c>
      <c r="H639" t="s">
        <v>303</v>
      </c>
      <c r="I639">
        <v>110</v>
      </c>
      <c r="J639">
        <v>1</v>
      </c>
      <c r="K639" t="s">
        <v>21</v>
      </c>
      <c r="L639">
        <v>0</v>
      </c>
      <c r="M639" t="s">
        <v>227</v>
      </c>
      <c r="N639" t="s">
        <v>226</v>
      </c>
    </row>
    <row r="640" spans="1:14" x14ac:dyDescent="0.25">
      <c r="A640">
        <v>2</v>
      </c>
      <c r="B640" s="77">
        <v>45699</v>
      </c>
      <c r="C640">
        <v>0</v>
      </c>
      <c r="D640" t="s">
        <v>48</v>
      </c>
      <c r="E640">
        <v>108</v>
      </c>
      <c r="F640" t="s">
        <v>303</v>
      </c>
      <c r="G640">
        <v>0</v>
      </c>
      <c r="H640" t="s">
        <v>303</v>
      </c>
      <c r="I640">
        <v>103</v>
      </c>
      <c r="J640">
        <v>1</v>
      </c>
      <c r="K640" t="s">
        <v>21</v>
      </c>
      <c r="L640">
        <v>0</v>
      </c>
      <c r="M640" t="s">
        <v>227</v>
      </c>
      <c r="N640" t="s">
        <v>226</v>
      </c>
    </row>
    <row r="641" spans="1:14" x14ac:dyDescent="0.25">
      <c r="A641">
        <v>0</v>
      </c>
      <c r="B641" s="77">
        <v>45481</v>
      </c>
      <c r="C641">
        <v>716368</v>
      </c>
      <c r="D641" t="s">
        <v>12</v>
      </c>
      <c r="E641" t="s">
        <v>66</v>
      </c>
      <c r="F641" t="s">
        <v>13</v>
      </c>
      <c r="G641" t="s">
        <v>65</v>
      </c>
      <c r="H641" t="s">
        <v>14</v>
      </c>
      <c r="I641">
        <v>50</v>
      </c>
      <c r="J641">
        <v>1</v>
      </c>
      <c r="K641" t="s">
        <v>15</v>
      </c>
      <c r="L641">
        <v>0</v>
      </c>
      <c r="M641" t="s">
        <v>67</v>
      </c>
      <c r="N641">
        <v>0</v>
      </c>
    </row>
    <row r="642" spans="1:14" x14ac:dyDescent="0.25">
      <c r="A642">
        <v>0</v>
      </c>
      <c r="B642" s="77">
        <v>45481</v>
      </c>
      <c r="C642">
        <v>716368</v>
      </c>
      <c r="D642" t="s">
        <v>12</v>
      </c>
      <c r="E642" t="s">
        <v>66</v>
      </c>
      <c r="F642" t="s">
        <v>13</v>
      </c>
      <c r="G642" t="s">
        <v>65</v>
      </c>
      <c r="H642" t="s">
        <v>14</v>
      </c>
      <c r="I642">
        <v>49</v>
      </c>
      <c r="J642">
        <v>1</v>
      </c>
      <c r="K642" t="s">
        <v>15</v>
      </c>
      <c r="L642">
        <v>0</v>
      </c>
      <c r="M642" t="s">
        <v>67</v>
      </c>
      <c r="N642">
        <v>0</v>
      </c>
    </row>
    <row r="643" spans="1:14" x14ac:dyDescent="0.25">
      <c r="A643">
        <v>0</v>
      </c>
      <c r="B643" s="77">
        <v>45483</v>
      </c>
      <c r="C643">
        <v>716588</v>
      </c>
      <c r="D643" t="s">
        <v>12</v>
      </c>
      <c r="E643" t="s">
        <v>70</v>
      </c>
      <c r="F643" t="s">
        <v>68</v>
      </c>
      <c r="G643" t="s">
        <v>69</v>
      </c>
      <c r="H643" t="s">
        <v>36</v>
      </c>
      <c r="I643">
        <v>78</v>
      </c>
      <c r="J643">
        <v>1</v>
      </c>
      <c r="K643" t="s">
        <v>15</v>
      </c>
      <c r="L643">
        <v>0</v>
      </c>
      <c r="M643" t="s">
        <v>67</v>
      </c>
      <c r="N643">
        <v>0</v>
      </c>
    </row>
    <row r="644" spans="1:14" x14ac:dyDescent="0.25">
      <c r="A644">
        <v>0</v>
      </c>
      <c r="B644" s="77">
        <v>45492</v>
      </c>
      <c r="C644">
        <v>716970</v>
      </c>
      <c r="D644" t="s">
        <v>12</v>
      </c>
      <c r="E644" t="s">
        <v>71</v>
      </c>
      <c r="F644" t="s">
        <v>13</v>
      </c>
      <c r="G644" t="s">
        <v>65</v>
      </c>
      <c r="H644" t="s">
        <v>14</v>
      </c>
      <c r="I644">
        <v>52</v>
      </c>
      <c r="J644">
        <v>1</v>
      </c>
      <c r="K644" t="s">
        <v>15</v>
      </c>
      <c r="L644">
        <v>0</v>
      </c>
      <c r="M644" t="s">
        <v>67</v>
      </c>
      <c r="N644">
        <v>0</v>
      </c>
    </row>
    <row r="645" spans="1:14" x14ac:dyDescent="0.25">
      <c r="A645">
        <v>0</v>
      </c>
      <c r="B645" s="77">
        <v>45497</v>
      </c>
      <c r="C645">
        <v>717179</v>
      </c>
      <c r="D645" t="s">
        <v>12</v>
      </c>
      <c r="E645" t="s">
        <v>72</v>
      </c>
      <c r="F645" t="s">
        <v>13</v>
      </c>
      <c r="G645" t="s">
        <v>14</v>
      </c>
      <c r="H645" t="s">
        <v>14</v>
      </c>
      <c r="I645">
        <v>38</v>
      </c>
      <c r="J645">
        <v>1</v>
      </c>
      <c r="K645" t="s">
        <v>15</v>
      </c>
      <c r="L645">
        <v>0</v>
      </c>
      <c r="M645" t="s">
        <v>67</v>
      </c>
      <c r="N645">
        <v>0</v>
      </c>
    </row>
    <row r="646" spans="1:14" x14ac:dyDescent="0.25">
      <c r="A646">
        <v>0</v>
      </c>
      <c r="B646" s="77">
        <v>45504</v>
      </c>
      <c r="C646">
        <v>717392</v>
      </c>
      <c r="D646" t="s">
        <v>12</v>
      </c>
      <c r="E646" t="s">
        <v>73</v>
      </c>
      <c r="F646" t="s">
        <v>13</v>
      </c>
      <c r="G646" t="s">
        <v>14</v>
      </c>
      <c r="H646" t="s">
        <v>14</v>
      </c>
      <c r="I646">
        <v>48</v>
      </c>
      <c r="J646">
        <v>1</v>
      </c>
      <c r="K646" t="s">
        <v>15</v>
      </c>
      <c r="L646">
        <v>0</v>
      </c>
      <c r="M646" t="s">
        <v>67</v>
      </c>
      <c r="N646">
        <v>0</v>
      </c>
    </row>
    <row r="647" spans="1:14" x14ac:dyDescent="0.25">
      <c r="A647">
        <v>0</v>
      </c>
      <c r="B647" s="77">
        <v>45509</v>
      </c>
      <c r="C647">
        <v>717551</v>
      </c>
      <c r="D647" t="s">
        <v>12</v>
      </c>
      <c r="E647" t="s">
        <v>74</v>
      </c>
      <c r="F647" t="s">
        <v>13</v>
      </c>
      <c r="G647" t="s">
        <v>65</v>
      </c>
      <c r="H647" t="s">
        <v>14</v>
      </c>
      <c r="I647">
        <v>53</v>
      </c>
      <c r="J647">
        <v>1</v>
      </c>
      <c r="K647" t="s">
        <v>15</v>
      </c>
      <c r="L647">
        <v>0</v>
      </c>
      <c r="M647" t="s">
        <v>67</v>
      </c>
      <c r="N647">
        <v>0</v>
      </c>
    </row>
    <row r="648" spans="1:14" x14ac:dyDescent="0.25">
      <c r="A648">
        <v>0</v>
      </c>
      <c r="B648" s="77">
        <v>45511</v>
      </c>
      <c r="C648">
        <v>717707</v>
      </c>
      <c r="D648" t="s">
        <v>12</v>
      </c>
      <c r="E648" t="s">
        <v>76</v>
      </c>
      <c r="F648" t="s">
        <v>13</v>
      </c>
      <c r="G648" t="s">
        <v>75</v>
      </c>
      <c r="H648" t="s">
        <v>36</v>
      </c>
      <c r="I648">
        <v>54</v>
      </c>
      <c r="J648">
        <v>1</v>
      </c>
      <c r="K648" t="s">
        <v>15</v>
      </c>
      <c r="L648">
        <v>0</v>
      </c>
      <c r="M648" t="s">
        <v>67</v>
      </c>
      <c r="N648">
        <v>0</v>
      </c>
    </row>
    <row r="649" spans="1:14" x14ac:dyDescent="0.25">
      <c r="A649">
        <v>0</v>
      </c>
      <c r="B649" s="77">
        <v>45511</v>
      </c>
      <c r="C649">
        <v>717732</v>
      </c>
      <c r="D649" t="s">
        <v>12</v>
      </c>
      <c r="E649" t="s">
        <v>77</v>
      </c>
      <c r="F649" t="s">
        <v>68</v>
      </c>
      <c r="G649" t="s">
        <v>69</v>
      </c>
      <c r="H649" t="s">
        <v>36</v>
      </c>
      <c r="I649">
        <v>49</v>
      </c>
      <c r="J649">
        <v>1</v>
      </c>
      <c r="K649" t="s">
        <v>15</v>
      </c>
      <c r="L649">
        <v>0</v>
      </c>
      <c r="M649" t="s">
        <v>67</v>
      </c>
      <c r="N649">
        <v>0</v>
      </c>
    </row>
    <row r="650" spans="1:14" x14ac:dyDescent="0.25">
      <c r="A650">
        <v>0</v>
      </c>
      <c r="B650" s="77">
        <v>45511</v>
      </c>
      <c r="C650">
        <v>717733</v>
      </c>
      <c r="D650" t="s">
        <v>12</v>
      </c>
      <c r="E650" t="s">
        <v>77</v>
      </c>
      <c r="F650" t="s">
        <v>68</v>
      </c>
      <c r="G650" t="s">
        <v>69</v>
      </c>
      <c r="H650" t="s">
        <v>36</v>
      </c>
      <c r="I650">
        <v>57</v>
      </c>
      <c r="J650">
        <v>1</v>
      </c>
      <c r="K650" t="s">
        <v>15</v>
      </c>
      <c r="L650">
        <v>0</v>
      </c>
      <c r="M650" t="s">
        <v>67</v>
      </c>
      <c r="N650">
        <v>0</v>
      </c>
    </row>
    <row r="651" spans="1:14" x14ac:dyDescent="0.25">
      <c r="A651">
        <v>0</v>
      </c>
      <c r="B651" s="77">
        <v>45511</v>
      </c>
      <c r="C651">
        <v>717733</v>
      </c>
      <c r="D651" t="s">
        <v>12</v>
      </c>
      <c r="E651" t="s">
        <v>77</v>
      </c>
      <c r="F651" t="s">
        <v>68</v>
      </c>
      <c r="G651" t="s">
        <v>69</v>
      </c>
      <c r="H651" t="s">
        <v>36</v>
      </c>
      <c r="I651">
        <v>49</v>
      </c>
      <c r="J651">
        <v>1</v>
      </c>
      <c r="K651" t="s">
        <v>15</v>
      </c>
      <c r="L651">
        <v>0</v>
      </c>
      <c r="M651" t="s">
        <v>67</v>
      </c>
      <c r="N651">
        <v>0</v>
      </c>
    </row>
    <row r="652" spans="1:14" x14ac:dyDescent="0.25">
      <c r="A652">
        <v>0</v>
      </c>
      <c r="B652" s="77">
        <v>45531</v>
      </c>
      <c r="C652">
        <v>718475</v>
      </c>
      <c r="D652" t="s">
        <v>12</v>
      </c>
      <c r="E652" t="s">
        <v>78</v>
      </c>
      <c r="F652" t="s">
        <v>13</v>
      </c>
      <c r="G652" t="s">
        <v>65</v>
      </c>
      <c r="H652" t="s">
        <v>14</v>
      </c>
      <c r="I652">
        <v>53</v>
      </c>
      <c r="J652">
        <v>1</v>
      </c>
      <c r="K652" t="s">
        <v>15</v>
      </c>
      <c r="L652">
        <v>0</v>
      </c>
      <c r="M652" t="s">
        <v>67</v>
      </c>
      <c r="N652">
        <v>0</v>
      </c>
    </row>
    <row r="653" spans="1:14" x14ac:dyDescent="0.25">
      <c r="A653">
        <v>0</v>
      </c>
      <c r="B653" s="77">
        <v>45531</v>
      </c>
      <c r="C653">
        <v>718487</v>
      </c>
      <c r="D653" t="s">
        <v>12</v>
      </c>
      <c r="E653" t="s">
        <v>79</v>
      </c>
      <c r="F653" t="s">
        <v>13</v>
      </c>
      <c r="G653" t="s">
        <v>65</v>
      </c>
      <c r="H653" t="s">
        <v>14</v>
      </c>
      <c r="I653">
        <v>43</v>
      </c>
      <c r="J653">
        <v>1</v>
      </c>
      <c r="K653" t="s">
        <v>15</v>
      </c>
      <c r="L653">
        <v>0</v>
      </c>
      <c r="M653" t="s">
        <v>67</v>
      </c>
      <c r="N653">
        <v>0</v>
      </c>
    </row>
    <row r="654" spans="1:14" x14ac:dyDescent="0.25">
      <c r="A654">
        <v>0</v>
      </c>
      <c r="B654" s="77">
        <v>45531</v>
      </c>
      <c r="C654">
        <v>718487</v>
      </c>
      <c r="D654" t="s">
        <v>12</v>
      </c>
      <c r="E654" t="s">
        <v>79</v>
      </c>
      <c r="F654" t="s">
        <v>13</v>
      </c>
      <c r="G654" t="s">
        <v>65</v>
      </c>
      <c r="H654" t="s">
        <v>14</v>
      </c>
      <c r="I654">
        <v>45</v>
      </c>
      <c r="J654">
        <v>1</v>
      </c>
      <c r="K654" t="s">
        <v>15</v>
      </c>
      <c r="L654">
        <v>0</v>
      </c>
      <c r="M654" t="s">
        <v>67</v>
      </c>
      <c r="N654">
        <v>0</v>
      </c>
    </row>
    <row r="655" spans="1:14" x14ac:dyDescent="0.25">
      <c r="A655">
        <v>0</v>
      </c>
      <c r="B655" s="77">
        <v>45531</v>
      </c>
      <c r="C655">
        <v>718487</v>
      </c>
      <c r="D655" t="s">
        <v>12</v>
      </c>
      <c r="E655" t="s">
        <v>79</v>
      </c>
      <c r="F655" t="s">
        <v>13</v>
      </c>
      <c r="G655" t="s">
        <v>65</v>
      </c>
      <c r="H655" t="s">
        <v>14</v>
      </c>
      <c r="I655">
        <v>53</v>
      </c>
      <c r="J655">
        <v>1</v>
      </c>
      <c r="K655" t="s">
        <v>15</v>
      </c>
      <c r="L655">
        <v>0</v>
      </c>
      <c r="M655" t="s">
        <v>67</v>
      </c>
      <c r="N655">
        <v>0</v>
      </c>
    </row>
    <row r="656" spans="1:14" x14ac:dyDescent="0.25">
      <c r="A656">
        <v>0</v>
      </c>
      <c r="B656" s="77">
        <v>45531</v>
      </c>
      <c r="C656">
        <v>718487</v>
      </c>
      <c r="D656" t="s">
        <v>12</v>
      </c>
      <c r="E656" t="s">
        <v>79</v>
      </c>
      <c r="F656" t="s">
        <v>13</v>
      </c>
      <c r="G656" t="s">
        <v>65</v>
      </c>
      <c r="H656" t="s">
        <v>14</v>
      </c>
      <c r="I656">
        <v>55</v>
      </c>
      <c r="J656">
        <v>1</v>
      </c>
      <c r="K656" t="s">
        <v>15</v>
      </c>
      <c r="L656">
        <v>0</v>
      </c>
      <c r="M656" t="s">
        <v>67</v>
      </c>
      <c r="N656">
        <v>0</v>
      </c>
    </row>
    <row r="657" spans="1:14" x14ac:dyDescent="0.25">
      <c r="A657">
        <v>0</v>
      </c>
      <c r="B657" s="77">
        <v>45551</v>
      </c>
      <c r="C657">
        <v>719278</v>
      </c>
      <c r="D657" t="s">
        <v>12</v>
      </c>
      <c r="E657" t="s">
        <v>80</v>
      </c>
      <c r="F657" t="s">
        <v>68</v>
      </c>
      <c r="G657" t="s">
        <v>69</v>
      </c>
      <c r="H657" t="s">
        <v>36</v>
      </c>
      <c r="I657">
        <v>58</v>
      </c>
      <c r="J657">
        <v>1</v>
      </c>
      <c r="K657" t="s">
        <v>15</v>
      </c>
      <c r="L657">
        <v>0</v>
      </c>
      <c r="M657" t="s">
        <v>67</v>
      </c>
      <c r="N657">
        <v>0</v>
      </c>
    </row>
    <row r="658" spans="1:14" x14ac:dyDescent="0.25">
      <c r="A658">
        <v>0</v>
      </c>
      <c r="B658" s="77">
        <v>45551</v>
      </c>
      <c r="C658">
        <v>719281</v>
      </c>
      <c r="D658" t="s">
        <v>12</v>
      </c>
      <c r="E658" t="s">
        <v>80</v>
      </c>
      <c r="F658" t="s">
        <v>68</v>
      </c>
      <c r="G658" t="s">
        <v>69</v>
      </c>
      <c r="H658" t="s">
        <v>36</v>
      </c>
      <c r="I658">
        <v>53</v>
      </c>
      <c r="J658">
        <v>1</v>
      </c>
      <c r="K658" t="s">
        <v>15</v>
      </c>
      <c r="L658">
        <v>0</v>
      </c>
      <c r="M658" t="s">
        <v>67</v>
      </c>
      <c r="N658">
        <v>0</v>
      </c>
    </row>
    <row r="659" spans="1:14" x14ac:dyDescent="0.25">
      <c r="A659">
        <v>0</v>
      </c>
      <c r="B659" s="77">
        <v>45553</v>
      </c>
      <c r="C659">
        <v>719413</v>
      </c>
      <c r="D659" t="s">
        <v>12</v>
      </c>
      <c r="E659" t="s">
        <v>81</v>
      </c>
      <c r="F659" t="s">
        <v>13</v>
      </c>
      <c r="G659" t="s">
        <v>65</v>
      </c>
      <c r="H659" t="s">
        <v>14</v>
      </c>
      <c r="I659">
        <v>56</v>
      </c>
      <c r="J659">
        <v>1</v>
      </c>
      <c r="K659" t="s">
        <v>15</v>
      </c>
      <c r="L659">
        <v>0</v>
      </c>
      <c r="M659" t="s">
        <v>67</v>
      </c>
      <c r="N659">
        <v>0</v>
      </c>
    </row>
    <row r="660" spans="1:14" x14ac:dyDescent="0.25">
      <c r="A660">
        <v>0</v>
      </c>
      <c r="B660" s="77">
        <v>45553</v>
      </c>
      <c r="C660">
        <v>719487</v>
      </c>
      <c r="D660" t="s">
        <v>12</v>
      </c>
      <c r="E660" t="s">
        <v>82</v>
      </c>
      <c r="F660" t="s">
        <v>13</v>
      </c>
      <c r="G660" t="s">
        <v>65</v>
      </c>
      <c r="H660" t="s">
        <v>14</v>
      </c>
      <c r="I660">
        <v>58</v>
      </c>
      <c r="J660">
        <v>1</v>
      </c>
      <c r="K660" t="s">
        <v>15</v>
      </c>
      <c r="L660">
        <v>0</v>
      </c>
      <c r="M660" t="s">
        <v>67</v>
      </c>
      <c r="N660">
        <v>0</v>
      </c>
    </row>
    <row r="661" spans="1:14" x14ac:dyDescent="0.25">
      <c r="A661">
        <v>0</v>
      </c>
      <c r="B661" s="77">
        <v>45553</v>
      </c>
      <c r="C661">
        <v>719488</v>
      </c>
      <c r="D661" t="s">
        <v>12</v>
      </c>
      <c r="E661" t="s">
        <v>82</v>
      </c>
      <c r="F661" t="s">
        <v>13</v>
      </c>
      <c r="G661" t="s">
        <v>65</v>
      </c>
      <c r="H661" t="s">
        <v>14</v>
      </c>
      <c r="I661">
        <v>49</v>
      </c>
      <c r="J661">
        <v>1</v>
      </c>
      <c r="K661" t="s">
        <v>15</v>
      </c>
      <c r="L661">
        <v>0</v>
      </c>
      <c r="M661" t="s">
        <v>67</v>
      </c>
      <c r="N661">
        <v>0</v>
      </c>
    </row>
    <row r="662" spans="1:14" x14ac:dyDescent="0.25">
      <c r="A662">
        <v>0</v>
      </c>
      <c r="B662" s="77">
        <v>45553</v>
      </c>
      <c r="C662">
        <v>719488</v>
      </c>
      <c r="D662" t="s">
        <v>12</v>
      </c>
      <c r="E662" t="s">
        <v>82</v>
      </c>
      <c r="F662" t="s">
        <v>13</v>
      </c>
      <c r="G662" t="s">
        <v>65</v>
      </c>
      <c r="H662" t="s">
        <v>14</v>
      </c>
      <c r="I662">
        <v>52</v>
      </c>
      <c r="J662">
        <v>1</v>
      </c>
      <c r="K662" t="s">
        <v>15</v>
      </c>
      <c r="L662">
        <v>0</v>
      </c>
      <c r="M662" t="s">
        <v>67</v>
      </c>
      <c r="N662">
        <v>0</v>
      </c>
    </row>
    <row r="663" spans="1:14" x14ac:dyDescent="0.25">
      <c r="A663">
        <v>0</v>
      </c>
      <c r="B663" s="77">
        <v>45553</v>
      </c>
      <c r="C663">
        <v>719488</v>
      </c>
      <c r="D663" t="s">
        <v>12</v>
      </c>
      <c r="E663" t="s">
        <v>82</v>
      </c>
      <c r="F663" t="s">
        <v>13</v>
      </c>
      <c r="G663" t="s">
        <v>65</v>
      </c>
      <c r="H663" t="s">
        <v>14</v>
      </c>
      <c r="I663">
        <v>76</v>
      </c>
      <c r="J663">
        <v>1</v>
      </c>
      <c r="K663" t="s">
        <v>15</v>
      </c>
      <c r="L663">
        <v>0</v>
      </c>
      <c r="M663" t="s">
        <v>67</v>
      </c>
      <c r="N663">
        <v>0</v>
      </c>
    </row>
    <row r="664" spans="1:14" x14ac:dyDescent="0.25">
      <c r="A664">
        <v>0</v>
      </c>
      <c r="B664" s="77">
        <v>45553</v>
      </c>
      <c r="C664">
        <v>719488</v>
      </c>
      <c r="D664" t="s">
        <v>12</v>
      </c>
      <c r="E664" t="s">
        <v>82</v>
      </c>
      <c r="F664" t="s">
        <v>13</v>
      </c>
      <c r="G664" t="s">
        <v>65</v>
      </c>
      <c r="H664" t="s">
        <v>14</v>
      </c>
      <c r="I664">
        <v>55</v>
      </c>
      <c r="J664">
        <v>1</v>
      </c>
      <c r="K664" t="s">
        <v>15</v>
      </c>
      <c r="L664">
        <v>0</v>
      </c>
      <c r="M664" t="s">
        <v>67</v>
      </c>
      <c r="N664">
        <v>0</v>
      </c>
    </row>
    <row r="665" spans="1:14" x14ac:dyDescent="0.25">
      <c r="A665">
        <v>0</v>
      </c>
      <c r="B665" s="77">
        <v>45553</v>
      </c>
      <c r="C665">
        <v>719488</v>
      </c>
      <c r="D665" t="s">
        <v>12</v>
      </c>
      <c r="E665" t="s">
        <v>82</v>
      </c>
      <c r="F665" t="s">
        <v>13</v>
      </c>
      <c r="G665" t="s">
        <v>65</v>
      </c>
      <c r="H665" t="s">
        <v>14</v>
      </c>
      <c r="I665">
        <v>62</v>
      </c>
      <c r="J665">
        <v>1</v>
      </c>
      <c r="K665" t="s">
        <v>15</v>
      </c>
      <c r="L665">
        <v>0</v>
      </c>
      <c r="M665" t="s">
        <v>67</v>
      </c>
      <c r="N665">
        <v>0</v>
      </c>
    </row>
    <row r="666" spans="1:14" x14ac:dyDescent="0.25">
      <c r="A666">
        <v>0</v>
      </c>
      <c r="B666" s="77">
        <v>45553</v>
      </c>
      <c r="C666">
        <v>719488</v>
      </c>
      <c r="D666" t="s">
        <v>12</v>
      </c>
      <c r="E666" t="s">
        <v>82</v>
      </c>
      <c r="F666" t="s">
        <v>13</v>
      </c>
      <c r="G666" t="s">
        <v>65</v>
      </c>
      <c r="H666" t="s">
        <v>14</v>
      </c>
      <c r="I666">
        <v>44</v>
      </c>
      <c r="J666">
        <v>1</v>
      </c>
      <c r="K666" t="s">
        <v>15</v>
      </c>
      <c r="L666">
        <v>0</v>
      </c>
      <c r="M666" t="s">
        <v>67</v>
      </c>
      <c r="N666">
        <v>0</v>
      </c>
    </row>
    <row r="667" spans="1:14" x14ac:dyDescent="0.25">
      <c r="A667">
        <v>0</v>
      </c>
      <c r="B667" s="77">
        <v>45553</v>
      </c>
      <c r="C667">
        <v>719488</v>
      </c>
      <c r="D667" t="s">
        <v>12</v>
      </c>
      <c r="E667" t="s">
        <v>82</v>
      </c>
      <c r="F667" t="s">
        <v>13</v>
      </c>
      <c r="G667" t="s">
        <v>65</v>
      </c>
      <c r="H667" t="s">
        <v>14</v>
      </c>
      <c r="I667">
        <v>50</v>
      </c>
      <c r="J667">
        <v>1</v>
      </c>
      <c r="K667" t="s">
        <v>15</v>
      </c>
      <c r="L667">
        <v>0</v>
      </c>
      <c r="M667" t="s">
        <v>67</v>
      </c>
      <c r="N667">
        <v>0</v>
      </c>
    </row>
    <row r="668" spans="1:14" x14ac:dyDescent="0.25">
      <c r="A668">
        <v>0</v>
      </c>
      <c r="B668" s="77">
        <v>45553</v>
      </c>
      <c r="C668">
        <v>719489</v>
      </c>
      <c r="D668" t="s">
        <v>12</v>
      </c>
      <c r="E668" t="s">
        <v>82</v>
      </c>
      <c r="F668" t="s">
        <v>13</v>
      </c>
      <c r="G668" t="s">
        <v>65</v>
      </c>
      <c r="H668" t="s">
        <v>14</v>
      </c>
      <c r="I668">
        <v>59</v>
      </c>
      <c r="J668">
        <v>1</v>
      </c>
      <c r="K668" t="s">
        <v>15</v>
      </c>
      <c r="L668">
        <v>0</v>
      </c>
      <c r="M668" t="s">
        <v>67</v>
      </c>
      <c r="N668">
        <v>0</v>
      </c>
    </row>
    <row r="669" spans="1:14" x14ac:dyDescent="0.25">
      <c r="A669">
        <v>0</v>
      </c>
      <c r="B669" s="77">
        <v>45566</v>
      </c>
      <c r="C669">
        <v>719950</v>
      </c>
      <c r="D669" t="s">
        <v>12</v>
      </c>
      <c r="E669" t="s">
        <v>83</v>
      </c>
      <c r="F669" t="s">
        <v>13</v>
      </c>
      <c r="G669" t="s">
        <v>14</v>
      </c>
      <c r="H669" t="s">
        <v>14</v>
      </c>
      <c r="I669">
        <v>59</v>
      </c>
      <c r="J669">
        <v>1</v>
      </c>
      <c r="K669" t="s">
        <v>15</v>
      </c>
      <c r="L669">
        <v>0</v>
      </c>
      <c r="M669" t="s">
        <v>67</v>
      </c>
      <c r="N669">
        <v>0</v>
      </c>
    </row>
    <row r="670" spans="1:14" x14ac:dyDescent="0.25">
      <c r="A670">
        <v>0</v>
      </c>
      <c r="B670" s="77">
        <v>45567</v>
      </c>
      <c r="C670">
        <v>720019</v>
      </c>
      <c r="D670" t="s">
        <v>12</v>
      </c>
      <c r="E670" t="s">
        <v>84</v>
      </c>
      <c r="F670" t="s">
        <v>13</v>
      </c>
      <c r="G670" t="s">
        <v>65</v>
      </c>
      <c r="H670" t="s">
        <v>14</v>
      </c>
      <c r="I670">
        <v>49</v>
      </c>
      <c r="J670">
        <v>1</v>
      </c>
      <c r="K670" t="s">
        <v>15</v>
      </c>
      <c r="L670">
        <v>0</v>
      </c>
      <c r="M670" t="s">
        <v>67</v>
      </c>
      <c r="N670">
        <v>0</v>
      </c>
    </row>
    <row r="671" spans="1:14" x14ac:dyDescent="0.25">
      <c r="A671">
        <v>0</v>
      </c>
      <c r="B671" s="77">
        <v>45567</v>
      </c>
      <c r="C671">
        <v>720085</v>
      </c>
      <c r="D671" t="s">
        <v>12</v>
      </c>
      <c r="E671" t="s">
        <v>84</v>
      </c>
      <c r="F671" t="s">
        <v>13</v>
      </c>
      <c r="G671" t="s">
        <v>65</v>
      </c>
      <c r="H671" t="s">
        <v>14</v>
      </c>
      <c r="I671">
        <v>60</v>
      </c>
      <c r="J671">
        <v>1</v>
      </c>
      <c r="K671" t="s">
        <v>15</v>
      </c>
      <c r="L671">
        <v>0</v>
      </c>
      <c r="M671" t="s">
        <v>67</v>
      </c>
      <c r="N671">
        <v>0</v>
      </c>
    </row>
    <row r="672" spans="1:14" x14ac:dyDescent="0.25">
      <c r="A672">
        <v>0</v>
      </c>
      <c r="B672" s="77">
        <v>45583</v>
      </c>
      <c r="C672">
        <v>720787</v>
      </c>
      <c r="D672" t="s">
        <v>12</v>
      </c>
      <c r="E672" t="s">
        <v>87</v>
      </c>
      <c r="F672" t="s">
        <v>13</v>
      </c>
      <c r="G672" t="s">
        <v>65</v>
      </c>
      <c r="H672" t="s">
        <v>14</v>
      </c>
      <c r="I672">
        <v>55</v>
      </c>
      <c r="J672">
        <v>1</v>
      </c>
      <c r="K672" t="s">
        <v>15</v>
      </c>
      <c r="L672">
        <v>0</v>
      </c>
      <c r="M672" t="s">
        <v>67</v>
      </c>
      <c r="N672">
        <v>0</v>
      </c>
    </row>
    <row r="673" spans="1:14" x14ac:dyDescent="0.25">
      <c r="A673">
        <v>0</v>
      </c>
      <c r="B673" s="77">
        <v>45583</v>
      </c>
      <c r="C673">
        <v>720794</v>
      </c>
      <c r="D673" t="s">
        <v>12</v>
      </c>
      <c r="E673" t="s">
        <v>87</v>
      </c>
      <c r="F673" t="s">
        <v>13</v>
      </c>
      <c r="G673" t="s">
        <v>65</v>
      </c>
      <c r="H673" t="s">
        <v>14</v>
      </c>
      <c r="I673">
        <v>47</v>
      </c>
      <c r="J673">
        <v>1</v>
      </c>
      <c r="K673" t="s">
        <v>15</v>
      </c>
      <c r="L673">
        <v>0</v>
      </c>
      <c r="M673" t="s">
        <v>67</v>
      </c>
      <c r="N673">
        <v>0</v>
      </c>
    </row>
    <row r="674" spans="1:14" x14ac:dyDescent="0.25">
      <c r="A674">
        <v>0</v>
      </c>
      <c r="B674" s="77">
        <v>45587</v>
      </c>
      <c r="C674">
        <v>720960</v>
      </c>
      <c r="D674" t="s">
        <v>12</v>
      </c>
      <c r="E674" t="s">
        <v>88</v>
      </c>
      <c r="F674" t="s">
        <v>13</v>
      </c>
      <c r="G674" t="s">
        <v>65</v>
      </c>
      <c r="H674" t="s">
        <v>14</v>
      </c>
      <c r="I674">
        <v>50</v>
      </c>
      <c r="J674">
        <v>1</v>
      </c>
      <c r="K674" t="s">
        <v>15</v>
      </c>
      <c r="L674">
        <v>0</v>
      </c>
      <c r="M674" t="s">
        <v>67</v>
      </c>
      <c r="N674">
        <v>0</v>
      </c>
    </row>
    <row r="675" spans="1:14" x14ac:dyDescent="0.25">
      <c r="A675">
        <v>0</v>
      </c>
      <c r="B675" s="77">
        <v>45587</v>
      </c>
      <c r="C675">
        <v>720966</v>
      </c>
      <c r="D675" t="s">
        <v>12</v>
      </c>
      <c r="E675" t="s">
        <v>89</v>
      </c>
      <c r="F675" t="s">
        <v>13</v>
      </c>
      <c r="G675" t="s">
        <v>65</v>
      </c>
      <c r="H675" t="s">
        <v>14</v>
      </c>
      <c r="I675">
        <v>57</v>
      </c>
      <c r="J675">
        <v>1</v>
      </c>
      <c r="K675" t="s">
        <v>15</v>
      </c>
      <c r="L675">
        <v>0</v>
      </c>
      <c r="M675" t="s">
        <v>67</v>
      </c>
      <c r="N675">
        <v>0</v>
      </c>
    </row>
    <row r="676" spans="1:14" x14ac:dyDescent="0.25">
      <c r="A676">
        <v>0</v>
      </c>
      <c r="B676" s="77">
        <v>45594</v>
      </c>
      <c r="C676">
        <v>721334</v>
      </c>
      <c r="D676" t="s">
        <v>12</v>
      </c>
      <c r="E676" t="s">
        <v>90</v>
      </c>
      <c r="F676" t="s">
        <v>13</v>
      </c>
      <c r="G676" t="s">
        <v>14</v>
      </c>
      <c r="H676" t="s">
        <v>14</v>
      </c>
      <c r="I676">
        <v>52</v>
      </c>
      <c r="J676">
        <v>1</v>
      </c>
      <c r="K676" t="s">
        <v>15</v>
      </c>
      <c r="L676">
        <v>0</v>
      </c>
      <c r="M676" t="s">
        <v>67</v>
      </c>
      <c r="N676">
        <v>0</v>
      </c>
    </row>
    <row r="677" spans="1:14" x14ac:dyDescent="0.25">
      <c r="A677">
        <v>0</v>
      </c>
      <c r="B677" s="77">
        <v>45594</v>
      </c>
      <c r="C677">
        <v>721339</v>
      </c>
      <c r="D677" t="s">
        <v>12</v>
      </c>
      <c r="E677" t="s">
        <v>90</v>
      </c>
      <c r="F677" t="s">
        <v>13</v>
      </c>
      <c r="G677" t="s">
        <v>14</v>
      </c>
      <c r="H677" t="s">
        <v>14</v>
      </c>
      <c r="I677">
        <v>65</v>
      </c>
      <c r="J677">
        <v>1</v>
      </c>
      <c r="K677" t="s">
        <v>15</v>
      </c>
      <c r="L677">
        <v>0</v>
      </c>
      <c r="M677" t="s">
        <v>67</v>
      </c>
      <c r="N677">
        <v>0</v>
      </c>
    </row>
    <row r="678" spans="1:14" x14ac:dyDescent="0.25">
      <c r="A678">
        <v>0</v>
      </c>
      <c r="B678" s="77">
        <v>45594</v>
      </c>
      <c r="C678">
        <v>721342</v>
      </c>
      <c r="D678" t="s">
        <v>12</v>
      </c>
      <c r="E678" t="s">
        <v>91</v>
      </c>
      <c r="F678" t="s">
        <v>13</v>
      </c>
      <c r="G678" t="s">
        <v>14</v>
      </c>
      <c r="H678" t="s">
        <v>14</v>
      </c>
      <c r="I678">
        <v>60</v>
      </c>
      <c r="J678">
        <v>1</v>
      </c>
      <c r="K678" t="s">
        <v>15</v>
      </c>
      <c r="L678">
        <v>0</v>
      </c>
      <c r="M678" t="s">
        <v>67</v>
      </c>
      <c r="N678">
        <v>0</v>
      </c>
    </row>
    <row r="679" spans="1:14" x14ac:dyDescent="0.25">
      <c r="A679">
        <v>0</v>
      </c>
      <c r="B679" s="77">
        <v>45596</v>
      </c>
      <c r="C679">
        <v>721494</v>
      </c>
      <c r="D679" t="s">
        <v>12</v>
      </c>
      <c r="E679" t="s">
        <v>92</v>
      </c>
      <c r="F679" t="s">
        <v>13</v>
      </c>
      <c r="G679" t="s">
        <v>65</v>
      </c>
      <c r="H679" t="s">
        <v>14</v>
      </c>
      <c r="I679">
        <v>57</v>
      </c>
      <c r="J679">
        <v>1</v>
      </c>
      <c r="K679" t="s">
        <v>15</v>
      </c>
      <c r="L679">
        <v>0</v>
      </c>
      <c r="M679" t="s">
        <v>67</v>
      </c>
      <c r="N679">
        <v>0</v>
      </c>
    </row>
    <row r="680" spans="1:14" x14ac:dyDescent="0.25">
      <c r="A680">
        <v>0</v>
      </c>
      <c r="B680" s="77">
        <v>45601</v>
      </c>
      <c r="C680">
        <v>721592</v>
      </c>
      <c r="D680" t="s">
        <v>12</v>
      </c>
      <c r="E680" t="s">
        <v>93</v>
      </c>
      <c r="F680" t="s">
        <v>13</v>
      </c>
      <c r="G680" t="s">
        <v>65</v>
      </c>
      <c r="H680" t="s">
        <v>14</v>
      </c>
      <c r="I680">
        <v>55</v>
      </c>
      <c r="J680">
        <v>1</v>
      </c>
      <c r="K680" t="s">
        <v>15</v>
      </c>
      <c r="L680">
        <v>0</v>
      </c>
      <c r="M680" t="s">
        <v>67</v>
      </c>
      <c r="N680">
        <v>0</v>
      </c>
    </row>
    <row r="681" spans="1:14" x14ac:dyDescent="0.25">
      <c r="A681">
        <v>0</v>
      </c>
      <c r="B681" s="77">
        <v>45601</v>
      </c>
      <c r="C681">
        <v>721592</v>
      </c>
      <c r="D681" t="s">
        <v>12</v>
      </c>
      <c r="E681" t="s">
        <v>93</v>
      </c>
      <c r="F681" t="s">
        <v>13</v>
      </c>
      <c r="G681" t="s">
        <v>65</v>
      </c>
      <c r="H681" t="s">
        <v>14</v>
      </c>
      <c r="I681">
        <v>55</v>
      </c>
      <c r="J681">
        <v>1</v>
      </c>
      <c r="K681" t="s">
        <v>15</v>
      </c>
      <c r="L681">
        <v>0</v>
      </c>
      <c r="M681" t="s">
        <v>67</v>
      </c>
      <c r="N681">
        <v>0</v>
      </c>
    </row>
    <row r="682" spans="1:14" x14ac:dyDescent="0.25">
      <c r="A682">
        <v>0</v>
      </c>
      <c r="B682" s="77">
        <v>45601</v>
      </c>
      <c r="C682">
        <v>721592</v>
      </c>
      <c r="D682" t="s">
        <v>12</v>
      </c>
      <c r="E682" t="s">
        <v>93</v>
      </c>
      <c r="F682" t="s">
        <v>13</v>
      </c>
      <c r="G682" t="s">
        <v>65</v>
      </c>
      <c r="H682" t="s">
        <v>14</v>
      </c>
      <c r="I682">
        <v>64</v>
      </c>
      <c r="J682">
        <v>1</v>
      </c>
      <c r="K682" t="s">
        <v>15</v>
      </c>
      <c r="L682">
        <v>0</v>
      </c>
      <c r="M682" t="s">
        <v>67</v>
      </c>
      <c r="N682">
        <v>0</v>
      </c>
    </row>
    <row r="683" spans="1:14" x14ac:dyDescent="0.25">
      <c r="A683">
        <v>0</v>
      </c>
      <c r="B683" s="77">
        <v>45601</v>
      </c>
      <c r="C683">
        <v>721592</v>
      </c>
      <c r="D683" t="s">
        <v>12</v>
      </c>
      <c r="E683" t="s">
        <v>93</v>
      </c>
      <c r="F683" t="s">
        <v>13</v>
      </c>
      <c r="G683" t="s">
        <v>65</v>
      </c>
      <c r="H683" t="s">
        <v>14</v>
      </c>
      <c r="I683">
        <v>62</v>
      </c>
      <c r="J683">
        <v>1</v>
      </c>
      <c r="K683" t="s">
        <v>15</v>
      </c>
      <c r="L683">
        <v>0</v>
      </c>
      <c r="M683" t="s">
        <v>67</v>
      </c>
      <c r="N683">
        <v>0</v>
      </c>
    </row>
    <row r="684" spans="1:14" x14ac:dyDescent="0.25">
      <c r="A684">
        <v>0</v>
      </c>
      <c r="B684" s="77">
        <v>45601</v>
      </c>
      <c r="C684">
        <v>721594</v>
      </c>
      <c r="D684" t="s">
        <v>12</v>
      </c>
      <c r="E684" t="s">
        <v>93</v>
      </c>
      <c r="F684" t="s">
        <v>13</v>
      </c>
      <c r="G684" t="s">
        <v>65</v>
      </c>
      <c r="H684" t="s">
        <v>14</v>
      </c>
      <c r="I684">
        <v>57</v>
      </c>
      <c r="J684">
        <v>1</v>
      </c>
      <c r="K684" t="s">
        <v>15</v>
      </c>
      <c r="L684">
        <v>0</v>
      </c>
      <c r="M684" t="s">
        <v>67</v>
      </c>
      <c r="N684">
        <v>0</v>
      </c>
    </row>
    <row r="685" spans="1:14" x14ac:dyDescent="0.25">
      <c r="A685">
        <v>0</v>
      </c>
      <c r="B685" s="77">
        <v>45601</v>
      </c>
      <c r="C685">
        <v>721594</v>
      </c>
      <c r="D685" t="s">
        <v>12</v>
      </c>
      <c r="E685" t="s">
        <v>93</v>
      </c>
      <c r="F685" t="s">
        <v>13</v>
      </c>
      <c r="G685" t="s">
        <v>65</v>
      </c>
      <c r="H685" t="s">
        <v>14</v>
      </c>
      <c r="I685">
        <v>58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45601</v>
      </c>
      <c r="C686">
        <v>721594</v>
      </c>
      <c r="D686" t="s">
        <v>12</v>
      </c>
      <c r="E686" t="s">
        <v>93</v>
      </c>
      <c r="F686" t="s">
        <v>13</v>
      </c>
      <c r="G686" t="s">
        <v>65</v>
      </c>
      <c r="H686" t="s">
        <v>14</v>
      </c>
      <c r="I686">
        <v>64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45601</v>
      </c>
      <c r="C687">
        <v>721596</v>
      </c>
      <c r="D687" t="s">
        <v>12</v>
      </c>
      <c r="E687" t="s">
        <v>93</v>
      </c>
      <c r="F687" t="s">
        <v>13</v>
      </c>
      <c r="G687" t="s">
        <v>65</v>
      </c>
      <c r="H687" t="s">
        <v>14</v>
      </c>
      <c r="I687">
        <v>54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0</v>
      </c>
      <c r="B688" s="77">
        <v>45608</v>
      </c>
      <c r="C688">
        <v>0</v>
      </c>
      <c r="D688" t="s">
        <v>95</v>
      </c>
      <c r="E688" t="s">
        <v>96</v>
      </c>
      <c r="F688">
        <v>0</v>
      </c>
      <c r="G688">
        <v>0</v>
      </c>
      <c r="H688" t="s">
        <v>94</v>
      </c>
      <c r="I688">
        <v>61</v>
      </c>
      <c r="J688">
        <v>1</v>
      </c>
      <c r="K688" t="s">
        <v>15</v>
      </c>
      <c r="L688">
        <v>0</v>
      </c>
      <c r="M688" t="s">
        <v>67</v>
      </c>
      <c r="N688">
        <v>0</v>
      </c>
    </row>
    <row r="689" spans="1:14" x14ac:dyDescent="0.25">
      <c r="A689">
        <v>0</v>
      </c>
      <c r="B689" s="77">
        <v>45609</v>
      </c>
      <c r="C689">
        <v>721934</v>
      </c>
      <c r="D689" t="s">
        <v>12</v>
      </c>
      <c r="E689" t="s">
        <v>97</v>
      </c>
      <c r="F689" t="s">
        <v>13</v>
      </c>
      <c r="G689" t="s">
        <v>14</v>
      </c>
      <c r="H689" t="s">
        <v>14</v>
      </c>
      <c r="I689">
        <v>72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0</v>
      </c>
      <c r="B690" s="77">
        <v>45609</v>
      </c>
      <c r="C690">
        <v>721936</v>
      </c>
      <c r="D690" t="s">
        <v>12</v>
      </c>
      <c r="E690" t="s">
        <v>97</v>
      </c>
      <c r="F690" t="s">
        <v>13</v>
      </c>
      <c r="G690" t="s">
        <v>14</v>
      </c>
      <c r="H690" t="s">
        <v>14</v>
      </c>
      <c r="I690">
        <v>64</v>
      </c>
      <c r="J690">
        <v>1</v>
      </c>
      <c r="K690" t="s">
        <v>15</v>
      </c>
      <c r="L690">
        <v>0</v>
      </c>
      <c r="M690" t="s">
        <v>67</v>
      </c>
      <c r="N690">
        <v>0</v>
      </c>
    </row>
    <row r="691" spans="1:14" x14ac:dyDescent="0.25">
      <c r="A691">
        <v>0</v>
      </c>
      <c r="B691" s="77">
        <v>45609</v>
      </c>
      <c r="C691">
        <v>721936</v>
      </c>
      <c r="D691" t="s">
        <v>12</v>
      </c>
      <c r="E691" t="s">
        <v>97</v>
      </c>
      <c r="F691" t="s">
        <v>13</v>
      </c>
      <c r="G691" t="s">
        <v>14</v>
      </c>
      <c r="H691" t="s">
        <v>14</v>
      </c>
      <c r="I691">
        <v>66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45609</v>
      </c>
      <c r="C692">
        <v>721936</v>
      </c>
      <c r="D692" t="s">
        <v>12</v>
      </c>
      <c r="E692" t="s">
        <v>97</v>
      </c>
      <c r="F692" t="s">
        <v>13</v>
      </c>
      <c r="G692" t="s">
        <v>14</v>
      </c>
      <c r="H692" t="s">
        <v>14</v>
      </c>
      <c r="I692">
        <v>58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45609</v>
      </c>
      <c r="C693">
        <v>721936</v>
      </c>
      <c r="D693" t="s">
        <v>12</v>
      </c>
      <c r="E693" t="s">
        <v>97</v>
      </c>
      <c r="F693" t="s">
        <v>13</v>
      </c>
      <c r="G693" t="s">
        <v>14</v>
      </c>
      <c r="H693" t="s">
        <v>14</v>
      </c>
      <c r="I693">
        <v>59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45609</v>
      </c>
      <c r="C694">
        <v>721936</v>
      </c>
      <c r="D694" t="s">
        <v>12</v>
      </c>
      <c r="E694" t="s">
        <v>97</v>
      </c>
      <c r="F694" t="s">
        <v>13</v>
      </c>
      <c r="G694" t="s">
        <v>14</v>
      </c>
      <c r="H694" t="s">
        <v>14</v>
      </c>
      <c r="I694">
        <v>69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0</v>
      </c>
      <c r="B695" s="77">
        <v>45609</v>
      </c>
      <c r="C695">
        <v>721936</v>
      </c>
      <c r="D695" t="s">
        <v>12</v>
      </c>
      <c r="E695" t="s">
        <v>97</v>
      </c>
      <c r="F695" t="s">
        <v>13</v>
      </c>
      <c r="G695" t="s">
        <v>14</v>
      </c>
      <c r="H695" t="s">
        <v>14</v>
      </c>
      <c r="I695">
        <v>61</v>
      </c>
      <c r="J695">
        <v>1</v>
      </c>
      <c r="K695" t="s">
        <v>15</v>
      </c>
      <c r="L695">
        <v>0</v>
      </c>
      <c r="M695" t="s">
        <v>67</v>
      </c>
      <c r="N695">
        <v>0</v>
      </c>
    </row>
    <row r="696" spans="1:14" x14ac:dyDescent="0.25">
      <c r="A696">
        <v>0</v>
      </c>
      <c r="B696" s="77">
        <v>45609</v>
      </c>
      <c r="C696">
        <v>721936</v>
      </c>
      <c r="D696" t="s">
        <v>12</v>
      </c>
      <c r="E696" t="s">
        <v>97</v>
      </c>
      <c r="F696" t="s">
        <v>13</v>
      </c>
      <c r="G696" t="s">
        <v>14</v>
      </c>
      <c r="H696" t="s">
        <v>14</v>
      </c>
      <c r="I696">
        <v>62</v>
      </c>
      <c r="J696">
        <v>1</v>
      </c>
      <c r="K696" t="s">
        <v>15</v>
      </c>
      <c r="L696">
        <v>0</v>
      </c>
      <c r="M696" t="s">
        <v>67</v>
      </c>
      <c r="N696" t="s">
        <v>98</v>
      </c>
    </row>
    <row r="697" spans="1:14" x14ac:dyDescent="0.25">
      <c r="A697">
        <v>0</v>
      </c>
      <c r="B697" s="77">
        <v>45609</v>
      </c>
      <c r="C697">
        <v>721936</v>
      </c>
      <c r="D697" t="s">
        <v>12</v>
      </c>
      <c r="E697" t="s">
        <v>97</v>
      </c>
      <c r="F697" t="s">
        <v>13</v>
      </c>
      <c r="G697" t="s">
        <v>14</v>
      </c>
      <c r="H697" t="s">
        <v>14</v>
      </c>
      <c r="I697">
        <v>73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0</v>
      </c>
      <c r="B698" s="77">
        <v>45609</v>
      </c>
      <c r="C698">
        <v>721936</v>
      </c>
      <c r="D698" t="s">
        <v>12</v>
      </c>
      <c r="E698" t="s">
        <v>97</v>
      </c>
      <c r="F698" t="s">
        <v>13</v>
      </c>
      <c r="G698" t="s">
        <v>14</v>
      </c>
      <c r="H698" t="s">
        <v>14</v>
      </c>
      <c r="I698">
        <v>64</v>
      </c>
      <c r="J698">
        <v>1</v>
      </c>
      <c r="K698" t="s">
        <v>15</v>
      </c>
      <c r="L698">
        <v>0</v>
      </c>
      <c r="M698" t="s">
        <v>67</v>
      </c>
      <c r="N698">
        <v>0</v>
      </c>
    </row>
    <row r="699" spans="1:14" x14ac:dyDescent="0.25">
      <c r="A699">
        <v>0</v>
      </c>
      <c r="B699" s="77">
        <v>45609</v>
      </c>
      <c r="C699">
        <v>721942</v>
      </c>
      <c r="D699" t="s">
        <v>12</v>
      </c>
      <c r="E699" t="s">
        <v>97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45609</v>
      </c>
      <c r="C700">
        <v>721942</v>
      </c>
      <c r="D700" t="s">
        <v>12</v>
      </c>
      <c r="E700" t="s">
        <v>97</v>
      </c>
      <c r="F700" t="s">
        <v>13</v>
      </c>
      <c r="G700" t="s">
        <v>14</v>
      </c>
      <c r="H700" t="s">
        <v>14</v>
      </c>
      <c r="I700">
        <v>62</v>
      </c>
      <c r="J700">
        <v>2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45609</v>
      </c>
      <c r="C701">
        <v>721942</v>
      </c>
      <c r="D701" t="s">
        <v>12</v>
      </c>
      <c r="E701" t="s">
        <v>97</v>
      </c>
      <c r="F701" t="s">
        <v>13</v>
      </c>
      <c r="G701" t="s">
        <v>14</v>
      </c>
      <c r="H701" t="s">
        <v>14</v>
      </c>
      <c r="I701">
        <v>58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45609</v>
      </c>
      <c r="C702">
        <v>721942</v>
      </c>
      <c r="D702" t="s">
        <v>12</v>
      </c>
      <c r="E702" t="s">
        <v>97</v>
      </c>
      <c r="F702" t="s">
        <v>13</v>
      </c>
      <c r="G702" t="s">
        <v>14</v>
      </c>
      <c r="H702" t="s">
        <v>14</v>
      </c>
      <c r="I702">
        <v>59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45609</v>
      </c>
      <c r="C703">
        <v>721942</v>
      </c>
      <c r="D703" t="s">
        <v>12</v>
      </c>
      <c r="E703" t="s">
        <v>97</v>
      </c>
      <c r="F703" t="s">
        <v>13</v>
      </c>
      <c r="G703" t="s">
        <v>14</v>
      </c>
      <c r="H703" t="s">
        <v>14</v>
      </c>
      <c r="I703">
        <v>57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45609</v>
      </c>
      <c r="C704">
        <v>721942</v>
      </c>
      <c r="D704" t="s">
        <v>12</v>
      </c>
      <c r="E704" t="s">
        <v>97</v>
      </c>
      <c r="F704" t="s">
        <v>13</v>
      </c>
      <c r="G704" t="s">
        <v>14</v>
      </c>
      <c r="H704" t="s">
        <v>14</v>
      </c>
      <c r="I704">
        <v>64</v>
      </c>
      <c r="J704">
        <v>2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45609</v>
      </c>
      <c r="C705">
        <v>721942</v>
      </c>
      <c r="D705" t="s">
        <v>12</v>
      </c>
      <c r="E705" t="s">
        <v>97</v>
      </c>
      <c r="F705" t="s">
        <v>13</v>
      </c>
      <c r="G705" t="s">
        <v>14</v>
      </c>
      <c r="H705" t="s">
        <v>14</v>
      </c>
      <c r="I705">
        <v>66</v>
      </c>
      <c r="J705">
        <v>2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45609</v>
      </c>
      <c r="C706">
        <v>721942</v>
      </c>
      <c r="D706" t="s">
        <v>12</v>
      </c>
      <c r="E706" t="s">
        <v>97</v>
      </c>
      <c r="F706" t="s">
        <v>13</v>
      </c>
      <c r="G706" t="s">
        <v>14</v>
      </c>
      <c r="H706" t="s">
        <v>14</v>
      </c>
      <c r="I706">
        <v>70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45609</v>
      </c>
      <c r="C707">
        <v>721943</v>
      </c>
      <c r="D707" t="s">
        <v>12</v>
      </c>
      <c r="E707" t="s">
        <v>97</v>
      </c>
      <c r="F707" t="s">
        <v>13</v>
      </c>
      <c r="G707" t="s">
        <v>14</v>
      </c>
      <c r="H707" t="s">
        <v>14</v>
      </c>
      <c r="I707">
        <v>65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0</v>
      </c>
      <c r="B708" s="77">
        <v>45609</v>
      </c>
      <c r="C708">
        <v>721943</v>
      </c>
      <c r="D708" t="s">
        <v>12</v>
      </c>
      <c r="E708" t="s">
        <v>97</v>
      </c>
      <c r="F708" t="s">
        <v>13</v>
      </c>
      <c r="G708" t="s">
        <v>14</v>
      </c>
      <c r="H708" t="s">
        <v>14</v>
      </c>
      <c r="I708">
        <v>76</v>
      </c>
      <c r="J708">
        <v>1</v>
      </c>
      <c r="K708" t="s">
        <v>15</v>
      </c>
      <c r="L708">
        <v>0</v>
      </c>
      <c r="M708" t="s">
        <v>67</v>
      </c>
      <c r="N708">
        <v>0</v>
      </c>
    </row>
    <row r="709" spans="1:14" x14ac:dyDescent="0.25">
      <c r="A709">
        <v>0</v>
      </c>
      <c r="B709" s="77">
        <v>45609</v>
      </c>
      <c r="C709">
        <v>721943</v>
      </c>
      <c r="D709" t="s">
        <v>12</v>
      </c>
      <c r="E709" t="s">
        <v>97</v>
      </c>
      <c r="F709" t="s">
        <v>13</v>
      </c>
      <c r="G709" t="s">
        <v>14</v>
      </c>
      <c r="H709" t="s">
        <v>14</v>
      </c>
      <c r="I709">
        <v>59</v>
      </c>
      <c r="J709">
        <v>1</v>
      </c>
      <c r="K709" t="s">
        <v>15</v>
      </c>
      <c r="L709">
        <v>0</v>
      </c>
      <c r="M709" t="s">
        <v>67</v>
      </c>
      <c r="N709">
        <v>0</v>
      </c>
    </row>
    <row r="710" spans="1:14" x14ac:dyDescent="0.25">
      <c r="A710">
        <v>0</v>
      </c>
      <c r="B710" s="77">
        <v>45609</v>
      </c>
      <c r="C710">
        <v>721943</v>
      </c>
      <c r="D710" t="s">
        <v>12</v>
      </c>
      <c r="E710" t="s">
        <v>97</v>
      </c>
      <c r="F710" t="s">
        <v>13</v>
      </c>
      <c r="G710" t="s">
        <v>14</v>
      </c>
      <c r="H710" t="s">
        <v>14</v>
      </c>
      <c r="I710">
        <v>55</v>
      </c>
      <c r="J710">
        <v>1</v>
      </c>
      <c r="K710" t="s">
        <v>15</v>
      </c>
      <c r="L710">
        <v>0</v>
      </c>
      <c r="M710" t="s">
        <v>67</v>
      </c>
      <c r="N710">
        <v>0</v>
      </c>
    </row>
    <row r="711" spans="1:14" x14ac:dyDescent="0.25">
      <c r="A711">
        <v>0</v>
      </c>
      <c r="B711" s="77">
        <v>45609</v>
      </c>
      <c r="C711">
        <v>721943</v>
      </c>
      <c r="D711" t="s">
        <v>12</v>
      </c>
      <c r="E711" t="s">
        <v>97</v>
      </c>
      <c r="F711" t="s">
        <v>13</v>
      </c>
      <c r="G711" t="s">
        <v>14</v>
      </c>
      <c r="H711" t="s">
        <v>14</v>
      </c>
      <c r="I711">
        <v>64</v>
      </c>
      <c r="J711">
        <v>1</v>
      </c>
      <c r="K711" t="s">
        <v>15</v>
      </c>
      <c r="L711">
        <v>0</v>
      </c>
      <c r="M711" t="s">
        <v>67</v>
      </c>
      <c r="N711">
        <v>0</v>
      </c>
    </row>
    <row r="712" spans="1:14" x14ac:dyDescent="0.25">
      <c r="A712">
        <v>0</v>
      </c>
      <c r="B712" s="77">
        <v>45610</v>
      </c>
      <c r="C712">
        <v>721957</v>
      </c>
      <c r="D712" t="s">
        <v>12</v>
      </c>
      <c r="E712" t="s">
        <v>99</v>
      </c>
      <c r="F712" t="s">
        <v>13</v>
      </c>
      <c r="G712" t="s">
        <v>14</v>
      </c>
      <c r="H712" t="s">
        <v>14</v>
      </c>
      <c r="I712">
        <v>57</v>
      </c>
      <c r="J712">
        <v>1</v>
      </c>
      <c r="K712" t="s">
        <v>15</v>
      </c>
      <c r="L712">
        <v>0</v>
      </c>
      <c r="M712" t="s">
        <v>67</v>
      </c>
      <c r="N712">
        <v>0</v>
      </c>
    </row>
    <row r="713" spans="1:14" x14ac:dyDescent="0.25">
      <c r="A713">
        <v>0</v>
      </c>
      <c r="B713" s="77">
        <v>45610</v>
      </c>
      <c r="C713">
        <v>721957</v>
      </c>
      <c r="D713" t="s">
        <v>12</v>
      </c>
      <c r="E713" t="s">
        <v>99</v>
      </c>
      <c r="F713" t="s">
        <v>13</v>
      </c>
      <c r="G713" t="s">
        <v>14</v>
      </c>
      <c r="H713" t="s">
        <v>14</v>
      </c>
      <c r="I713">
        <v>68</v>
      </c>
      <c r="J713">
        <v>1</v>
      </c>
      <c r="K713" t="s">
        <v>15</v>
      </c>
      <c r="L713">
        <v>0</v>
      </c>
      <c r="M713" t="s">
        <v>67</v>
      </c>
      <c r="N713">
        <v>0</v>
      </c>
    </row>
    <row r="714" spans="1:14" x14ac:dyDescent="0.25">
      <c r="A714">
        <v>0</v>
      </c>
      <c r="B714" s="77">
        <v>45610</v>
      </c>
      <c r="C714">
        <v>721958</v>
      </c>
      <c r="D714" t="s">
        <v>12</v>
      </c>
      <c r="E714" t="s">
        <v>99</v>
      </c>
      <c r="F714" t="s">
        <v>13</v>
      </c>
      <c r="G714" t="s">
        <v>14</v>
      </c>
      <c r="H714" t="s">
        <v>14</v>
      </c>
      <c r="I714">
        <v>63</v>
      </c>
      <c r="J714">
        <v>1</v>
      </c>
      <c r="K714" t="s">
        <v>15</v>
      </c>
      <c r="L714">
        <v>0</v>
      </c>
      <c r="M714" t="s">
        <v>67</v>
      </c>
      <c r="N714">
        <v>0</v>
      </c>
    </row>
    <row r="715" spans="1:14" x14ac:dyDescent="0.25">
      <c r="A715">
        <v>0</v>
      </c>
      <c r="B715" s="77">
        <v>45610</v>
      </c>
      <c r="C715">
        <v>722003</v>
      </c>
      <c r="D715" t="s">
        <v>12</v>
      </c>
      <c r="E715" t="s">
        <v>99</v>
      </c>
      <c r="F715" t="s">
        <v>13</v>
      </c>
      <c r="G715" t="s">
        <v>14</v>
      </c>
      <c r="H715" t="s">
        <v>14</v>
      </c>
      <c r="I715">
        <v>68</v>
      </c>
      <c r="J715">
        <v>1</v>
      </c>
      <c r="K715" t="s">
        <v>15</v>
      </c>
      <c r="L715">
        <v>0</v>
      </c>
      <c r="M715" t="s">
        <v>67</v>
      </c>
      <c r="N715">
        <v>0</v>
      </c>
    </row>
    <row r="716" spans="1:14" x14ac:dyDescent="0.25">
      <c r="A716">
        <v>0</v>
      </c>
      <c r="B716" s="77">
        <v>45610</v>
      </c>
      <c r="C716">
        <v>722003</v>
      </c>
      <c r="D716" t="s">
        <v>12</v>
      </c>
      <c r="E716" t="s">
        <v>99</v>
      </c>
      <c r="F716" t="s">
        <v>13</v>
      </c>
      <c r="G716" t="s">
        <v>14</v>
      </c>
      <c r="H716" t="s">
        <v>14</v>
      </c>
      <c r="I716">
        <v>62</v>
      </c>
      <c r="J716">
        <v>1</v>
      </c>
      <c r="K716" t="s">
        <v>15</v>
      </c>
      <c r="L716">
        <v>0</v>
      </c>
      <c r="M716" t="s">
        <v>67</v>
      </c>
      <c r="N716">
        <v>0</v>
      </c>
    </row>
    <row r="717" spans="1:14" x14ac:dyDescent="0.25">
      <c r="A717">
        <v>0</v>
      </c>
      <c r="B717" s="77">
        <v>45610</v>
      </c>
      <c r="C717">
        <v>722003</v>
      </c>
      <c r="D717" t="s">
        <v>12</v>
      </c>
      <c r="E717" t="s">
        <v>99</v>
      </c>
      <c r="F717" t="s">
        <v>13</v>
      </c>
      <c r="G717" t="s">
        <v>14</v>
      </c>
      <c r="H717" t="s">
        <v>14</v>
      </c>
      <c r="I717">
        <v>64</v>
      </c>
      <c r="J717">
        <v>1</v>
      </c>
      <c r="K717" t="s">
        <v>15</v>
      </c>
      <c r="L717">
        <v>0</v>
      </c>
      <c r="M717" t="s">
        <v>67</v>
      </c>
      <c r="N717">
        <v>0</v>
      </c>
    </row>
    <row r="718" spans="1:14" x14ac:dyDescent="0.25">
      <c r="A718">
        <v>0</v>
      </c>
      <c r="B718" s="77">
        <v>45611</v>
      </c>
      <c r="C718">
        <v>722070</v>
      </c>
      <c r="D718" t="s">
        <v>12</v>
      </c>
      <c r="E718" t="s">
        <v>100</v>
      </c>
      <c r="F718" t="s">
        <v>13</v>
      </c>
      <c r="G718" t="s">
        <v>65</v>
      </c>
      <c r="H718" t="s">
        <v>14</v>
      </c>
      <c r="I718">
        <v>56</v>
      </c>
      <c r="J718">
        <v>1</v>
      </c>
      <c r="K718" t="s">
        <v>15</v>
      </c>
      <c r="L718">
        <v>0</v>
      </c>
      <c r="M718" t="s">
        <v>67</v>
      </c>
      <c r="N718">
        <v>0</v>
      </c>
    </row>
    <row r="719" spans="1:14" x14ac:dyDescent="0.25">
      <c r="A719">
        <v>0</v>
      </c>
      <c r="B719" s="77">
        <v>45611</v>
      </c>
      <c r="C719">
        <v>722073</v>
      </c>
      <c r="D719" t="s">
        <v>12</v>
      </c>
      <c r="E719" t="s">
        <v>100</v>
      </c>
      <c r="F719" t="s">
        <v>13</v>
      </c>
      <c r="G719" t="s">
        <v>65</v>
      </c>
      <c r="H719" t="s">
        <v>14</v>
      </c>
      <c r="I719">
        <v>64</v>
      </c>
      <c r="J719">
        <v>1</v>
      </c>
      <c r="K719" t="s">
        <v>15</v>
      </c>
      <c r="L719">
        <v>0</v>
      </c>
      <c r="M719" t="s">
        <v>67</v>
      </c>
      <c r="N719">
        <v>0</v>
      </c>
    </row>
    <row r="720" spans="1:14" x14ac:dyDescent="0.25">
      <c r="A720">
        <v>0</v>
      </c>
      <c r="B720" s="77">
        <v>45611</v>
      </c>
      <c r="C720">
        <v>722079</v>
      </c>
      <c r="D720" t="s">
        <v>12</v>
      </c>
      <c r="E720" t="s">
        <v>100</v>
      </c>
      <c r="F720" t="s">
        <v>13</v>
      </c>
      <c r="G720" t="s">
        <v>65</v>
      </c>
      <c r="H720" t="s">
        <v>14</v>
      </c>
      <c r="I720">
        <v>58</v>
      </c>
      <c r="J720">
        <v>1</v>
      </c>
      <c r="K720" t="s">
        <v>15</v>
      </c>
      <c r="L720">
        <v>0</v>
      </c>
      <c r="M720" t="s">
        <v>67</v>
      </c>
      <c r="N720">
        <v>0</v>
      </c>
    </row>
    <row r="721" spans="1:14" x14ac:dyDescent="0.25">
      <c r="A721">
        <v>0</v>
      </c>
      <c r="B721" s="77">
        <v>45611</v>
      </c>
      <c r="C721">
        <v>722095</v>
      </c>
      <c r="D721" t="s">
        <v>12</v>
      </c>
      <c r="E721" t="s">
        <v>101</v>
      </c>
      <c r="F721" t="s">
        <v>13</v>
      </c>
      <c r="G721" t="s">
        <v>14</v>
      </c>
      <c r="H721" t="s">
        <v>14</v>
      </c>
      <c r="I721">
        <v>63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0</v>
      </c>
      <c r="B722" s="77">
        <v>45614</v>
      </c>
      <c r="C722">
        <v>722125</v>
      </c>
      <c r="D722" t="s">
        <v>12</v>
      </c>
      <c r="E722" t="s">
        <v>102</v>
      </c>
      <c r="F722" t="s">
        <v>13</v>
      </c>
      <c r="G722" t="s">
        <v>65</v>
      </c>
      <c r="H722" t="s">
        <v>14</v>
      </c>
      <c r="I722">
        <v>59</v>
      </c>
      <c r="J722">
        <v>1</v>
      </c>
      <c r="K722" t="s">
        <v>15</v>
      </c>
      <c r="L722">
        <v>0</v>
      </c>
      <c r="M722" t="s">
        <v>67</v>
      </c>
      <c r="N722">
        <v>0</v>
      </c>
    </row>
    <row r="723" spans="1:14" x14ac:dyDescent="0.25">
      <c r="A723">
        <v>0</v>
      </c>
      <c r="B723" s="77">
        <v>45614</v>
      </c>
      <c r="C723">
        <v>722125</v>
      </c>
      <c r="D723" t="s">
        <v>12</v>
      </c>
      <c r="E723" t="s">
        <v>102</v>
      </c>
      <c r="F723" t="s">
        <v>13</v>
      </c>
      <c r="G723" t="s">
        <v>65</v>
      </c>
      <c r="H723" t="s">
        <v>14</v>
      </c>
      <c r="I723">
        <v>61</v>
      </c>
      <c r="J723">
        <v>1</v>
      </c>
      <c r="K723" t="s">
        <v>15</v>
      </c>
      <c r="L723">
        <v>0</v>
      </c>
      <c r="M723" t="s">
        <v>67</v>
      </c>
      <c r="N723">
        <v>0</v>
      </c>
    </row>
    <row r="724" spans="1:14" x14ac:dyDescent="0.25">
      <c r="A724">
        <v>0</v>
      </c>
      <c r="B724" s="77">
        <v>45614</v>
      </c>
      <c r="C724">
        <v>722144</v>
      </c>
      <c r="D724" t="s">
        <v>12</v>
      </c>
      <c r="E724" t="s">
        <v>103</v>
      </c>
      <c r="F724" t="s">
        <v>13</v>
      </c>
      <c r="G724" t="s">
        <v>65</v>
      </c>
      <c r="H724" t="s">
        <v>14</v>
      </c>
      <c r="I724">
        <v>57</v>
      </c>
      <c r="J724">
        <v>1</v>
      </c>
      <c r="K724" t="s">
        <v>15</v>
      </c>
      <c r="L724">
        <v>0</v>
      </c>
      <c r="M724" t="s">
        <v>67</v>
      </c>
      <c r="N724">
        <v>0</v>
      </c>
    </row>
    <row r="725" spans="1:14" x14ac:dyDescent="0.25">
      <c r="A725">
        <v>0</v>
      </c>
      <c r="B725" s="77">
        <v>45614</v>
      </c>
      <c r="C725">
        <v>722144</v>
      </c>
      <c r="D725" t="s">
        <v>12</v>
      </c>
      <c r="E725" t="s">
        <v>103</v>
      </c>
      <c r="F725" t="s">
        <v>13</v>
      </c>
      <c r="G725" t="s">
        <v>65</v>
      </c>
      <c r="H725" t="s">
        <v>14</v>
      </c>
      <c r="I725">
        <v>70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0</v>
      </c>
      <c r="B726" s="77">
        <v>45614</v>
      </c>
      <c r="C726">
        <v>722144</v>
      </c>
      <c r="D726" t="s">
        <v>12</v>
      </c>
      <c r="E726" t="s">
        <v>103</v>
      </c>
      <c r="F726" t="s">
        <v>13</v>
      </c>
      <c r="G726" t="s">
        <v>65</v>
      </c>
      <c r="H726" t="s">
        <v>14</v>
      </c>
      <c r="I726">
        <v>58</v>
      </c>
      <c r="J726">
        <v>1</v>
      </c>
      <c r="K726" t="s">
        <v>15</v>
      </c>
      <c r="L726">
        <v>0</v>
      </c>
      <c r="M726" t="s">
        <v>67</v>
      </c>
      <c r="N726">
        <v>0</v>
      </c>
    </row>
    <row r="727" spans="1:14" x14ac:dyDescent="0.25">
      <c r="A727">
        <v>0</v>
      </c>
      <c r="B727" s="77">
        <v>45614</v>
      </c>
      <c r="C727">
        <v>722144</v>
      </c>
      <c r="D727" t="s">
        <v>12</v>
      </c>
      <c r="E727" t="s">
        <v>103</v>
      </c>
      <c r="F727" t="s">
        <v>13</v>
      </c>
      <c r="G727" t="s">
        <v>65</v>
      </c>
      <c r="H727" t="s">
        <v>14</v>
      </c>
      <c r="I727">
        <v>66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45614</v>
      </c>
      <c r="C728">
        <v>722144</v>
      </c>
      <c r="D728" t="s">
        <v>12</v>
      </c>
      <c r="E728" t="s">
        <v>103</v>
      </c>
      <c r="F728" t="s">
        <v>13</v>
      </c>
      <c r="G728" t="s">
        <v>65</v>
      </c>
      <c r="H728" t="s">
        <v>14</v>
      </c>
      <c r="I728">
        <v>56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45614</v>
      </c>
      <c r="C729">
        <v>722144</v>
      </c>
      <c r="D729" t="s">
        <v>12</v>
      </c>
      <c r="E729" t="s">
        <v>103</v>
      </c>
      <c r="F729" t="s">
        <v>13</v>
      </c>
      <c r="G729" t="s">
        <v>65</v>
      </c>
      <c r="H729" t="s">
        <v>14</v>
      </c>
      <c r="I729">
        <v>66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0</v>
      </c>
      <c r="B730" s="77">
        <v>45614</v>
      </c>
      <c r="C730">
        <v>722144</v>
      </c>
      <c r="D730" t="s">
        <v>12</v>
      </c>
      <c r="E730" t="s">
        <v>103</v>
      </c>
      <c r="F730" t="s">
        <v>13</v>
      </c>
      <c r="G730" t="s">
        <v>65</v>
      </c>
      <c r="H730" t="s">
        <v>14</v>
      </c>
      <c r="I730">
        <v>55</v>
      </c>
      <c r="J730">
        <v>1</v>
      </c>
      <c r="K730" t="s">
        <v>15</v>
      </c>
      <c r="L730">
        <v>0</v>
      </c>
      <c r="M730" t="s">
        <v>67</v>
      </c>
      <c r="N730">
        <v>0</v>
      </c>
    </row>
    <row r="731" spans="1:14" x14ac:dyDescent="0.25">
      <c r="A731">
        <v>0</v>
      </c>
      <c r="B731" s="77">
        <v>45614</v>
      </c>
      <c r="C731">
        <v>722145</v>
      </c>
      <c r="D731" t="s">
        <v>12</v>
      </c>
      <c r="E731" t="s">
        <v>103</v>
      </c>
      <c r="F731" t="s">
        <v>13</v>
      </c>
      <c r="G731" t="s">
        <v>65</v>
      </c>
      <c r="H731" t="s">
        <v>14</v>
      </c>
      <c r="I731">
        <v>56</v>
      </c>
      <c r="J731">
        <v>1</v>
      </c>
      <c r="K731" t="s">
        <v>15</v>
      </c>
      <c r="L731">
        <v>0</v>
      </c>
      <c r="M731" t="s">
        <v>67</v>
      </c>
      <c r="N731">
        <v>0</v>
      </c>
    </row>
    <row r="732" spans="1:14" x14ac:dyDescent="0.25">
      <c r="A732">
        <v>0</v>
      </c>
      <c r="B732" s="77">
        <v>45614</v>
      </c>
      <c r="C732">
        <v>722145</v>
      </c>
      <c r="D732" t="s">
        <v>12</v>
      </c>
      <c r="E732" t="s">
        <v>103</v>
      </c>
      <c r="F732" t="s">
        <v>13</v>
      </c>
      <c r="G732" t="s">
        <v>65</v>
      </c>
      <c r="H732" t="s">
        <v>14</v>
      </c>
      <c r="I732">
        <v>54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0</v>
      </c>
      <c r="B733" s="77">
        <v>45614</v>
      </c>
      <c r="C733">
        <v>722146</v>
      </c>
      <c r="D733" t="s">
        <v>12</v>
      </c>
      <c r="E733" t="s">
        <v>103</v>
      </c>
      <c r="F733" t="s">
        <v>13</v>
      </c>
      <c r="G733" t="s">
        <v>65</v>
      </c>
      <c r="H733" t="s">
        <v>14</v>
      </c>
      <c r="I733">
        <v>65</v>
      </c>
      <c r="J733">
        <v>1</v>
      </c>
      <c r="K733" t="s">
        <v>15</v>
      </c>
      <c r="L733">
        <v>0</v>
      </c>
      <c r="M733" t="s">
        <v>67</v>
      </c>
      <c r="N733">
        <v>0</v>
      </c>
    </row>
    <row r="734" spans="1:14" x14ac:dyDescent="0.25">
      <c r="A734">
        <v>0</v>
      </c>
      <c r="B734" s="77">
        <v>45614</v>
      </c>
      <c r="C734">
        <v>722146</v>
      </c>
      <c r="D734" t="s">
        <v>12</v>
      </c>
      <c r="E734" t="s">
        <v>103</v>
      </c>
      <c r="F734" t="s">
        <v>13</v>
      </c>
      <c r="G734" t="s">
        <v>65</v>
      </c>
      <c r="H734" t="s">
        <v>14</v>
      </c>
      <c r="I734">
        <v>54</v>
      </c>
      <c r="J734">
        <v>1</v>
      </c>
      <c r="K734" t="s">
        <v>15</v>
      </c>
      <c r="L734">
        <v>0</v>
      </c>
      <c r="M734" t="s">
        <v>67</v>
      </c>
      <c r="N734">
        <v>0</v>
      </c>
    </row>
    <row r="735" spans="1:14" x14ac:dyDescent="0.25">
      <c r="A735">
        <v>0</v>
      </c>
      <c r="B735" s="77">
        <v>45614</v>
      </c>
      <c r="C735">
        <v>722146</v>
      </c>
      <c r="D735" t="s">
        <v>12</v>
      </c>
      <c r="E735" t="s">
        <v>103</v>
      </c>
      <c r="F735" t="s">
        <v>13</v>
      </c>
      <c r="G735" t="s">
        <v>65</v>
      </c>
      <c r="H735" t="s">
        <v>14</v>
      </c>
      <c r="I735">
        <v>55</v>
      </c>
      <c r="J735">
        <v>2</v>
      </c>
      <c r="K735" t="s">
        <v>15</v>
      </c>
      <c r="L735">
        <v>0</v>
      </c>
      <c r="M735" t="s">
        <v>67</v>
      </c>
      <c r="N735">
        <v>0</v>
      </c>
    </row>
    <row r="736" spans="1:14" x14ac:dyDescent="0.25">
      <c r="A736">
        <v>0</v>
      </c>
      <c r="B736" s="77">
        <v>45614</v>
      </c>
      <c r="C736">
        <v>722146</v>
      </c>
      <c r="D736" t="s">
        <v>12</v>
      </c>
      <c r="E736" t="s">
        <v>103</v>
      </c>
      <c r="F736" t="s">
        <v>13</v>
      </c>
      <c r="G736" t="s">
        <v>65</v>
      </c>
      <c r="H736" t="s">
        <v>14</v>
      </c>
      <c r="I736">
        <v>60</v>
      </c>
      <c r="J736">
        <v>2</v>
      </c>
      <c r="K736" t="s">
        <v>15</v>
      </c>
      <c r="L736">
        <v>0</v>
      </c>
      <c r="M736" t="s">
        <v>67</v>
      </c>
      <c r="N736">
        <v>0</v>
      </c>
    </row>
    <row r="737" spans="1:14" x14ac:dyDescent="0.25">
      <c r="A737">
        <v>0</v>
      </c>
      <c r="B737" s="77">
        <v>45614</v>
      </c>
      <c r="C737">
        <v>722146</v>
      </c>
      <c r="D737" t="s">
        <v>12</v>
      </c>
      <c r="E737" t="s">
        <v>103</v>
      </c>
      <c r="F737" t="s">
        <v>13</v>
      </c>
      <c r="G737" t="s">
        <v>65</v>
      </c>
      <c r="H737" t="s">
        <v>14</v>
      </c>
      <c r="I737">
        <v>58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0</v>
      </c>
      <c r="B738" s="77">
        <v>45614</v>
      </c>
      <c r="C738">
        <v>722146</v>
      </c>
      <c r="D738" t="s">
        <v>12</v>
      </c>
      <c r="E738" t="s">
        <v>103</v>
      </c>
      <c r="F738" t="s">
        <v>13</v>
      </c>
      <c r="G738" t="s">
        <v>65</v>
      </c>
      <c r="H738" t="s">
        <v>14</v>
      </c>
      <c r="I738">
        <v>66</v>
      </c>
      <c r="J738">
        <v>1</v>
      </c>
      <c r="K738" t="s">
        <v>15</v>
      </c>
      <c r="L738">
        <v>0</v>
      </c>
      <c r="M738" t="s">
        <v>67</v>
      </c>
      <c r="N738">
        <v>0</v>
      </c>
    </row>
    <row r="739" spans="1:14" x14ac:dyDescent="0.25">
      <c r="A739">
        <v>0</v>
      </c>
      <c r="B739" s="77">
        <v>45614</v>
      </c>
      <c r="C739">
        <v>722146</v>
      </c>
      <c r="D739" t="s">
        <v>12</v>
      </c>
      <c r="E739" t="s">
        <v>103</v>
      </c>
      <c r="F739" t="s">
        <v>13</v>
      </c>
      <c r="G739" t="s">
        <v>65</v>
      </c>
      <c r="H739" t="s">
        <v>14</v>
      </c>
      <c r="I739">
        <v>62</v>
      </c>
      <c r="J739">
        <v>1</v>
      </c>
      <c r="K739" t="s">
        <v>15</v>
      </c>
      <c r="L739">
        <v>0</v>
      </c>
      <c r="M739" t="s">
        <v>67</v>
      </c>
      <c r="N739">
        <v>0</v>
      </c>
    </row>
    <row r="740" spans="1:14" x14ac:dyDescent="0.25">
      <c r="A740">
        <v>0</v>
      </c>
      <c r="B740" s="77">
        <v>45614</v>
      </c>
      <c r="C740">
        <v>722146</v>
      </c>
      <c r="D740" t="s">
        <v>12</v>
      </c>
      <c r="E740" t="s">
        <v>103</v>
      </c>
      <c r="F740" t="s">
        <v>13</v>
      </c>
      <c r="G740" t="s">
        <v>65</v>
      </c>
      <c r="H740" t="s">
        <v>14</v>
      </c>
      <c r="I740">
        <v>64</v>
      </c>
      <c r="J740">
        <v>1</v>
      </c>
      <c r="K740" t="s">
        <v>15</v>
      </c>
      <c r="L740">
        <v>0</v>
      </c>
      <c r="M740" t="s">
        <v>67</v>
      </c>
      <c r="N740">
        <v>0</v>
      </c>
    </row>
    <row r="741" spans="1:14" x14ac:dyDescent="0.25">
      <c r="A741">
        <v>0</v>
      </c>
      <c r="B741" s="77">
        <v>45614</v>
      </c>
      <c r="C741">
        <v>722148</v>
      </c>
      <c r="D741" t="s">
        <v>12</v>
      </c>
      <c r="E741" t="s">
        <v>103</v>
      </c>
      <c r="F741" t="s">
        <v>13</v>
      </c>
      <c r="G741" t="s">
        <v>65</v>
      </c>
      <c r="H741" t="s">
        <v>14</v>
      </c>
      <c r="I741">
        <v>61</v>
      </c>
      <c r="J741">
        <v>1</v>
      </c>
      <c r="K741" t="s">
        <v>15</v>
      </c>
      <c r="L741">
        <v>0</v>
      </c>
      <c r="M741" t="s">
        <v>67</v>
      </c>
      <c r="N741">
        <v>0</v>
      </c>
    </row>
    <row r="742" spans="1:14" x14ac:dyDescent="0.25">
      <c r="A742">
        <v>0</v>
      </c>
      <c r="B742" s="77">
        <v>45614</v>
      </c>
      <c r="C742">
        <v>722166</v>
      </c>
      <c r="D742" t="s">
        <v>12</v>
      </c>
      <c r="E742" t="s">
        <v>104</v>
      </c>
      <c r="F742" t="s">
        <v>13</v>
      </c>
      <c r="G742" t="s">
        <v>65</v>
      </c>
      <c r="H742" t="s">
        <v>14</v>
      </c>
      <c r="I742">
        <v>65</v>
      </c>
      <c r="J742">
        <v>1</v>
      </c>
      <c r="K742" t="s">
        <v>15</v>
      </c>
      <c r="L742">
        <v>0</v>
      </c>
      <c r="M742" t="s">
        <v>67</v>
      </c>
      <c r="N742">
        <v>0</v>
      </c>
    </row>
    <row r="743" spans="1:14" x14ac:dyDescent="0.25">
      <c r="A743">
        <v>0</v>
      </c>
      <c r="B743" s="77">
        <v>45616</v>
      </c>
      <c r="C743">
        <v>722337</v>
      </c>
      <c r="D743" t="s">
        <v>12</v>
      </c>
      <c r="E743" t="s">
        <v>105</v>
      </c>
      <c r="F743" t="s">
        <v>13</v>
      </c>
      <c r="G743" t="s">
        <v>14</v>
      </c>
      <c r="H743" t="s">
        <v>14</v>
      </c>
      <c r="I743">
        <v>57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0</v>
      </c>
      <c r="B744" s="77">
        <v>45616</v>
      </c>
      <c r="C744">
        <v>722337</v>
      </c>
      <c r="D744" t="s">
        <v>12</v>
      </c>
      <c r="E744" t="s">
        <v>105</v>
      </c>
      <c r="F744" t="s">
        <v>13</v>
      </c>
      <c r="G744" t="s">
        <v>14</v>
      </c>
      <c r="H744" t="s">
        <v>14</v>
      </c>
      <c r="I744">
        <v>54</v>
      </c>
      <c r="J744">
        <v>1</v>
      </c>
      <c r="K744" t="s">
        <v>15</v>
      </c>
      <c r="L744">
        <v>0</v>
      </c>
      <c r="M744" t="s">
        <v>67</v>
      </c>
      <c r="N744">
        <v>0</v>
      </c>
    </row>
    <row r="745" spans="1:14" x14ac:dyDescent="0.25">
      <c r="A745">
        <v>0</v>
      </c>
      <c r="B745" s="77">
        <v>45616</v>
      </c>
      <c r="C745">
        <v>722324</v>
      </c>
      <c r="D745" t="s">
        <v>12</v>
      </c>
      <c r="E745" t="s">
        <v>106</v>
      </c>
      <c r="F745" t="s">
        <v>13</v>
      </c>
      <c r="G745" t="s">
        <v>14</v>
      </c>
      <c r="H745" t="s">
        <v>14</v>
      </c>
      <c r="I745">
        <v>70</v>
      </c>
      <c r="J745">
        <v>1</v>
      </c>
      <c r="K745" t="s">
        <v>15</v>
      </c>
      <c r="L745">
        <v>0</v>
      </c>
      <c r="M745" t="s">
        <v>67</v>
      </c>
      <c r="N745">
        <v>0</v>
      </c>
    </row>
    <row r="746" spans="1:14" x14ac:dyDescent="0.25">
      <c r="A746">
        <v>0</v>
      </c>
      <c r="B746" s="77">
        <v>45616</v>
      </c>
      <c r="C746">
        <v>722325</v>
      </c>
      <c r="D746" t="s">
        <v>12</v>
      </c>
      <c r="E746" t="s">
        <v>106</v>
      </c>
      <c r="F746" t="s">
        <v>13</v>
      </c>
      <c r="G746" t="s">
        <v>14</v>
      </c>
      <c r="H746" t="s">
        <v>14</v>
      </c>
      <c r="I746">
        <v>70</v>
      </c>
      <c r="J746">
        <v>1</v>
      </c>
      <c r="K746" t="s">
        <v>15</v>
      </c>
      <c r="L746">
        <v>0</v>
      </c>
      <c r="M746" t="s">
        <v>67</v>
      </c>
      <c r="N746">
        <v>0</v>
      </c>
    </row>
    <row r="747" spans="1:14" x14ac:dyDescent="0.25">
      <c r="A747">
        <v>0</v>
      </c>
      <c r="B747" s="77">
        <v>45616</v>
      </c>
      <c r="C747">
        <v>722325</v>
      </c>
      <c r="D747" t="s">
        <v>12</v>
      </c>
      <c r="E747" t="s">
        <v>106</v>
      </c>
      <c r="F747" t="s">
        <v>13</v>
      </c>
      <c r="G747" t="s">
        <v>14</v>
      </c>
      <c r="H747" t="s">
        <v>14</v>
      </c>
      <c r="I747">
        <v>58</v>
      </c>
      <c r="J747">
        <v>1</v>
      </c>
      <c r="K747" t="s">
        <v>15</v>
      </c>
      <c r="L747">
        <v>0</v>
      </c>
      <c r="M747" t="s">
        <v>67</v>
      </c>
      <c r="N747">
        <v>0</v>
      </c>
    </row>
    <row r="748" spans="1:14" x14ac:dyDescent="0.25">
      <c r="A748">
        <v>0</v>
      </c>
      <c r="B748" s="77">
        <v>45616</v>
      </c>
      <c r="C748">
        <v>722327</v>
      </c>
      <c r="D748" t="s">
        <v>12</v>
      </c>
      <c r="E748" t="s">
        <v>106</v>
      </c>
      <c r="F748" t="s">
        <v>13</v>
      </c>
      <c r="G748" t="s">
        <v>14</v>
      </c>
      <c r="H748" t="s">
        <v>14</v>
      </c>
      <c r="I748">
        <v>57</v>
      </c>
      <c r="J748">
        <v>1</v>
      </c>
      <c r="K748" t="s">
        <v>15</v>
      </c>
      <c r="L748">
        <v>0</v>
      </c>
      <c r="M748" t="s">
        <v>67</v>
      </c>
      <c r="N748">
        <v>0</v>
      </c>
    </row>
    <row r="749" spans="1:14" x14ac:dyDescent="0.25">
      <c r="A749">
        <v>0</v>
      </c>
      <c r="B749" s="77">
        <v>45616</v>
      </c>
      <c r="C749">
        <v>722327</v>
      </c>
      <c r="D749" t="s">
        <v>12</v>
      </c>
      <c r="E749" t="s">
        <v>106</v>
      </c>
      <c r="F749" t="s">
        <v>13</v>
      </c>
      <c r="G749" t="s">
        <v>14</v>
      </c>
      <c r="H749" t="s">
        <v>14</v>
      </c>
      <c r="I749">
        <v>64</v>
      </c>
      <c r="J749">
        <v>1</v>
      </c>
      <c r="K749" t="s">
        <v>15</v>
      </c>
      <c r="L749">
        <v>0</v>
      </c>
      <c r="M749" t="s">
        <v>67</v>
      </c>
      <c r="N749">
        <v>0</v>
      </c>
    </row>
    <row r="750" spans="1:14" x14ac:dyDescent="0.25">
      <c r="A750">
        <v>0</v>
      </c>
      <c r="B750" s="77">
        <v>45616</v>
      </c>
      <c r="C750">
        <v>722327</v>
      </c>
      <c r="D750" t="s">
        <v>12</v>
      </c>
      <c r="E750" t="s">
        <v>106</v>
      </c>
      <c r="F750" t="s">
        <v>13</v>
      </c>
      <c r="G750" t="s">
        <v>14</v>
      </c>
      <c r="H750" t="s">
        <v>14</v>
      </c>
      <c r="I750">
        <v>61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0</v>
      </c>
      <c r="B751" s="77">
        <v>45616</v>
      </c>
      <c r="C751">
        <v>722328</v>
      </c>
      <c r="D751" t="s">
        <v>12</v>
      </c>
      <c r="E751" t="s">
        <v>106</v>
      </c>
      <c r="F751" t="s">
        <v>13</v>
      </c>
      <c r="G751" t="s">
        <v>14</v>
      </c>
      <c r="H751" t="s">
        <v>14</v>
      </c>
      <c r="I751">
        <v>69</v>
      </c>
      <c r="J751">
        <v>1</v>
      </c>
      <c r="K751" t="s">
        <v>15</v>
      </c>
      <c r="L751">
        <v>0</v>
      </c>
      <c r="M751" t="s">
        <v>67</v>
      </c>
      <c r="N751">
        <v>0</v>
      </c>
    </row>
    <row r="752" spans="1:14" x14ac:dyDescent="0.25">
      <c r="A752">
        <v>0</v>
      </c>
      <c r="B752" s="77">
        <v>45616</v>
      </c>
      <c r="C752">
        <v>722328</v>
      </c>
      <c r="D752" t="s">
        <v>12</v>
      </c>
      <c r="E752" t="s">
        <v>106</v>
      </c>
      <c r="F752" t="s">
        <v>13</v>
      </c>
      <c r="G752" t="s">
        <v>14</v>
      </c>
      <c r="H752" t="s">
        <v>14</v>
      </c>
      <c r="I752">
        <v>65</v>
      </c>
      <c r="J752">
        <v>1</v>
      </c>
      <c r="K752" t="s">
        <v>15</v>
      </c>
      <c r="L752">
        <v>0</v>
      </c>
      <c r="M752" t="s">
        <v>67</v>
      </c>
      <c r="N752">
        <v>0</v>
      </c>
    </row>
    <row r="753" spans="1:14" x14ac:dyDescent="0.25">
      <c r="A753">
        <v>0</v>
      </c>
      <c r="B753" s="77">
        <v>45616</v>
      </c>
      <c r="C753">
        <v>722328</v>
      </c>
      <c r="D753" t="s">
        <v>12</v>
      </c>
      <c r="E753" t="s">
        <v>106</v>
      </c>
      <c r="F753" t="s">
        <v>13</v>
      </c>
      <c r="G753" t="s">
        <v>14</v>
      </c>
      <c r="H753" t="s">
        <v>14</v>
      </c>
      <c r="I753">
        <v>62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0</v>
      </c>
      <c r="B754" s="77">
        <v>45616</v>
      </c>
      <c r="C754">
        <v>722328</v>
      </c>
      <c r="D754" t="s">
        <v>12</v>
      </c>
      <c r="E754" t="s">
        <v>106</v>
      </c>
      <c r="F754" t="s">
        <v>13</v>
      </c>
      <c r="G754" t="s">
        <v>14</v>
      </c>
      <c r="H754" t="s">
        <v>14</v>
      </c>
      <c r="I754">
        <v>63</v>
      </c>
      <c r="J754">
        <v>2</v>
      </c>
      <c r="K754" t="s">
        <v>15</v>
      </c>
      <c r="L754">
        <v>0</v>
      </c>
      <c r="M754" t="s">
        <v>67</v>
      </c>
      <c r="N754">
        <v>0</v>
      </c>
    </row>
    <row r="755" spans="1:14" x14ac:dyDescent="0.25">
      <c r="A755">
        <v>0</v>
      </c>
      <c r="B755" s="77">
        <v>45616</v>
      </c>
      <c r="C755">
        <v>722328</v>
      </c>
      <c r="D755" t="s">
        <v>12</v>
      </c>
      <c r="E755" t="s">
        <v>106</v>
      </c>
      <c r="F755" t="s">
        <v>13</v>
      </c>
      <c r="G755" t="s">
        <v>14</v>
      </c>
      <c r="H755" t="s">
        <v>14</v>
      </c>
      <c r="I755">
        <v>74</v>
      </c>
      <c r="J755">
        <v>1</v>
      </c>
      <c r="K755" t="s">
        <v>15</v>
      </c>
      <c r="L755">
        <v>0</v>
      </c>
      <c r="M755" t="s">
        <v>67</v>
      </c>
      <c r="N755">
        <v>0</v>
      </c>
    </row>
    <row r="756" spans="1:14" x14ac:dyDescent="0.25">
      <c r="A756">
        <v>0</v>
      </c>
      <c r="B756" s="77">
        <v>45616</v>
      </c>
      <c r="C756">
        <v>722328</v>
      </c>
      <c r="D756" t="s">
        <v>12</v>
      </c>
      <c r="E756" t="s">
        <v>106</v>
      </c>
      <c r="F756" t="s">
        <v>13</v>
      </c>
      <c r="G756" t="s">
        <v>14</v>
      </c>
      <c r="H756" t="s">
        <v>14</v>
      </c>
      <c r="I756">
        <v>58</v>
      </c>
      <c r="J756">
        <v>3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0</v>
      </c>
      <c r="B757" s="77">
        <v>45616</v>
      </c>
      <c r="C757">
        <v>722328</v>
      </c>
      <c r="D757" t="s">
        <v>12</v>
      </c>
      <c r="E757" t="s">
        <v>106</v>
      </c>
      <c r="F757" t="s">
        <v>13</v>
      </c>
      <c r="G757" t="s">
        <v>14</v>
      </c>
      <c r="H757" t="s">
        <v>14</v>
      </c>
      <c r="I757">
        <v>70</v>
      </c>
      <c r="J757">
        <v>1</v>
      </c>
      <c r="K757" t="s">
        <v>15</v>
      </c>
      <c r="L757">
        <v>0</v>
      </c>
      <c r="M757" t="s">
        <v>67</v>
      </c>
      <c r="N757">
        <v>0</v>
      </c>
    </row>
    <row r="758" spans="1:14" x14ac:dyDescent="0.25">
      <c r="A758">
        <v>0</v>
      </c>
      <c r="B758" s="77">
        <v>45616</v>
      </c>
      <c r="C758">
        <v>722328</v>
      </c>
      <c r="D758" t="s">
        <v>12</v>
      </c>
      <c r="E758" t="s">
        <v>106</v>
      </c>
      <c r="F758" t="s">
        <v>13</v>
      </c>
      <c r="G758" t="s">
        <v>14</v>
      </c>
      <c r="H758" t="s">
        <v>14</v>
      </c>
      <c r="I758">
        <v>64</v>
      </c>
      <c r="J758">
        <v>1</v>
      </c>
      <c r="K758" t="s">
        <v>15</v>
      </c>
      <c r="L758">
        <v>0</v>
      </c>
      <c r="M758" t="s">
        <v>67</v>
      </c>
      <c r="N758">
        <v>0</v>
      </c>
    </row>
    <row r="759" spans="1:14" x14ac:dyDescent="0.25">
      <c r="A759">
        <v>0</v>
      </c>
      <c r="B759" s="77">
        <v>45616</v>
      </c>
      <c r="C759">
        <v>722328</v>
      </c>
      <c r="D759" t="s">
        <v>12</v>
      </c>
      <c r="E759" t="s">
        <v>106</v>
      </c>
      <c r="F759" t="s">
        <v>13</v>
      </c>
      <c r="G759" t="s">
        <v>14</v>
      </c>
      <c r="H759" t="s">
        <v>14</v>
      </c>
      <c r="I759">
        <v>66</v>
      </c>
      <c r="J759">
        <v>3</v>
      </c>
      <c r="K759" t="s">
        <v>15</v>
      </c>
      <c r="L759">
        <v>0</v>
      </c>
      <c r="M759" t="s">
        <v>67</v>
      </c>
      <c r="N759">
        <v>0</v>
      </c>
    </row>
    <row r="760" spans="1:14" x14ac:dyDescent="0.25">
      <c r="A760">
        <v>0</v>
      </c>
      <c r="B760" s="77">
        <v>45617</v>
      </c>
      <c r="C760">
        <v>0</v>
      </c>
      <c r="D760" t="s">
        <v>95</v>
      </c>
      <c r="E760" t="s">
        <v>96</v>
      </c>
      <c r="F760">
        <v>0</v>
      </c>
      <c r="G760">
        <v>0</v>
      </c>
      <c r="H760" t="s">
        <v>94</v>
      </c>
      <c r="I760">
        <v>58</v>
      </c>
      <c r="J760">
        <v>1</v>
      </c>
      <c r="K760" t="s">
        <v>15</v>
      </c>
      <c r="L760">
        <v>0</v>
      </c>
      <c r="M760" t="s">
        <v>67</v>
      </c>
      <c r="N760">
        <v>0</v>
      </c>
    </row>
    <row r="761" spans="1:14" x14ac:dyDescent="0.25">
      <c r="A761">
        <v>0</v>
      </c>
      <c r="B761" s="77">
        <v>45617</v>
      </c>
      <c r="C761">
        <v>0</v>
      </c>
      <c r="D761" t="s">
        <v>95</v>
      </c>
      <c r="E761" t="s">
        <v>96</v>
      </c>
      <c r="F761">
        <v>0</v>
      </c>
      <c r="G761">
        <v>0</v>
      </c>
      <c r="H761" t="s">
        <v>94</v>
      </c>
      <c r="I761">
        <v>58</v>
      </c>
      <c r="J761">
        <v>1</v>
      </c>
      <c r="K761" t="s">
        <v>15</v>
      </c>
      <c r="L761">
        <v>0</v>
      </c>
      <c r="M761" t="s">
        <v>67</v>
      </c>
      <c r="N761">
        <v>0</v>
      </c>
    </row>
    <row r="762" spans="1:14" x14ac:dyDescent="0.25">
      <c r="A762">
        <v>0</v>
      </c>
      <c r="B762" s="77">
        <v>45617</v>
      </c>
      <c r="C762">
        <v>0</v>
      </c>
      <c r="D762" t="s">
        <v>95</v>
      </c>
      <c r="E762" t="s">
        <v>96</v>
      </c>
      <c r="F762">
        <v>0</v>
      </c>
      <c r="G762">
        <v>0</v>
      </c>
      <c r="H762" t="s">
        <v>94</v>
      </c>
      <c r="I762">
        <v>59</v>
      </c>
      <c r="J762">
        <v>1</v>
      </c>
      <c r="K762" t="s">
        <v>15</v>
      </c>
      <c r="L762">
        <v>0</v>
      </c>
      <c r="M762" t="s">
        <v>67</v>
      </c>
      <c r="N762">
        <v>0</v>
      </c>
    </row>
    <row r="763" spans="1:14" x14ac:dyDescent="0.25">
      <c r="A763">
        <v>0</v>
      </c>
      <c r="B763" s="77">
        <v>45617</v>
      </c>
      <c r="C763">
        <v>0</v>
      </c>
      <c r="D763" t="s">
        <v>95</v>
      </c>
      <c r="E763" t="s">
        <v>96</v>
      </c>
      <c r="F763">
        <v>0</v>
      </c>
      <c r="G763">
        <v>0</v>
      </c>
      <c r="H763" t="s">
        <v>94</v>
      </c>
      <c r="I763">
        <v>60</v>
      </c>
      <c r="J763">
        <v>1</v>
      </c>
      <c r="K763" t="s">
        <v>15</v>
      </c>
      <c r="L763">
        <v>0</v>
      </c>
      <c r="M763" t="s">
        <v>67</v>
      </c>
      <c r="N763">
        <v>0</v>
      </c>
    </row>
    <row r="764" spans="1:14" x14ac:dyDescent="0.25">
      <c r="A764">
        <v>0</v>
      </c>
      <c r="B764" s="77">
        <v>45617</v>
      </c>
      <c r="C764">
        <v>0</v>
      </c>
      <c r="D764" t="s">
        <v>95</v>
      </c>
      <c r="E764" t="s">
        <v>96</v>
      </c>
      <c r="F764">
        <v>0</v>
      </c>
      <c r="G764">
        <v>0</v>
      </c>
      <c r="H764" t="s">
        <v>94</v>
      </c>
      <c r="I764">
        <v>61</v>
      </c>
      <c r="J764">
        <v>1</v>
      </c>
      <c r="K764" t="s">
        <v>15</v>
      </c>
      <c r="L764">
        <v>0</v>
      </c>
      <c r="M764" t="s">
        <v>67</v>
      </c>
      <c r="N764">
        <v>0</v>
      </c>
    </row>
    <row r="765" spans="1:14" x14ac:dyDescent="0.25">
      <c r="A765">
        <v>0</v>
      </c>
      <c r="B765" s="77">
        <v>45617</v>
      </c>
      <c r="C765">
        <v>0</v>
      </c>
      <c r="D765" t="s">
        <v>95</v>
      </c>
      <c r="E765" t="s">
        <v>96</v>
      </c>
      <c r="F765">
        <v>0</v>
      </c>
      <c r="G765">
        <v>0</v>
      </c>
      <c r="H765" t="s">
        <v>94</v>
      </c>
      <c r="I765">
        <v>62</v>
      </c>
      <c r="J765">
        <v>1</v>
      </c>
      <c r="K765" t="s">
        <v>15</v>
      </c>
      <c r="L765">
        <v>0</v>
      </c>
      <c r="M765" t="s">
        <v>67</v>
      </c>
      <c r="N765">
        <v>0</v>
      </c>
    </row>
    <row r="766" spans="1:14" x14ac:dyDescent="0.25">
      <c r="A766">
        <v>0</v>
      </c>
      <c r="B766" s="77">
        <v>45617</v>
      </c>
      <c r="C766">
        <v>0</v>
      </c>
      <c r="D766" t="s">
        <v>95</v>
      </c>
      <c r="E766" t="s">
        <v>96</v>
      </c>
      <c r="F766">
        <v>0</v>
      </c>
      <c r="G766">
        <v>0</v>
      </c>
      <c r="H766" t="s">
        <v>94</v>
      </c>
      <c r="I766">
        <v>65</v>
      </c>
      <c r="J766">
        <v>1</v>
      </c>
      <c r="K766" t="s">
        <v>15</v>
      </c>
      <c r="L766">
        <v>0</v>
      </c>
      <c r="M766" t="s">
        <v>67</v>
      </c>
      <c r="N766">
        <v>0</v>
      </c>
    </row>
    <row r="767" spans="1:14" x14ac:dyDescent="0.25">
      <c r="A767">
        <v>0</v>
      </c>
      <c r="B767" s="77">
        <v>45617</v>
      </c>
      <c r="C767">
        <v>0</v>
      </c>
      <c r="D767" t="s">
        <v>95</v>
      </c>
      <c r="E767" t="s">
        <v>96</v>
      </c>
      <c r="F767">
        <v>0</v>
      </c>
      <c r="G767">
        <v>0</v>
      </c>
      <c r="H767" t="s">
        <v>94</v>
      </c>
      <c r="I767">
        <v>66</v>
      </c>
      <c r="J767">
        <v>1</v>
      </c>
      <c r="K767" t="s">
        <v>15</v>
      </c>
      <c r="L767">
        <v>0</v>
      </c>
      <c r="M767" t="s">
        <v>67</v>
      </c>
      <c r="N767">
        <v>0</v>
      </c>
    </row>
    <row r="768" spans="1:14" x14ac:dyDescent="0.25">
      <c r="A768">
        <v>0</v>
      </c>
      <c r="B768" s="77">
        <v>45617</v>
      </c>
      <c r="C768">
        <v>0</v>
      </c>
      <c r="D768" t="s">
        <v>95</v>
      </c>
      <c r="E768" t="s">
        <v>96</v>
      </c>
      <c r="F768">
        <v>0</v>
      </c>
      <c r="G768">
        <v>0</v>
      </c>
      <c r="H768" t="s">
        <v>94</v>
      </c>
      <c r="I768">
        <v>70</v>
      </c>
      <c r="J768">
        <v>1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45617</v>
      </c>
      <c r="C769">
        <v>0</v>
      </c>
      <c r="D769" t="s">
        <v>95</v>
      </c>
      <c r="E769" t="s">
        <v>96</v>
      </c>
      <c r="F769">
        <v>0</v>
      </c>
      <c r="G769">
        <v>0</v>
      </c>
      <c r="H769" t="s">
        <v>94</v>
      </c>
      <c r="I769">
        <v>71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45617</v>
      </c>
      <c r="C770">
        <v>0</v>
      </c>
      <c r="D770" t="s">
        <v>95</v>
      </c>
      <c r="E770" t="s">
        <v>96</v>
      </c>
      <c r="F770">
        <v>0</v>
      </c>
      <c r="G770">
        <v>0</v>
      </c>
      <c r="H770" t="s">
        <v>94</v>
      </c>
      <c r="I770">
        <v>72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45617</v>
      </c>
      <c r="C771">
        <v>0</v>
      </c>
      <c r="D771" t="s">
        <v>95</v>
      </c>
      <c r="E771" t="s">
        <v>96</v>
      </c>
      <c r="F771">
        <v>0</v>
      </c>
      <c r="G771">
        <v>0</v>
      </c>
      <c r="H771" t="s">
        <v>94</v>
      </c>
      <c r="I771">
        <v>73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45621</v>
      </c>
      <c r="C772">
        <v>722466</v>
      </c>
      <c r="D772" t="s">
        <v>12</v>
      </c>
      <c r="E772" t="s">
        <v>108</v>
      </c>
      <c r="F772" t="s">
        <v>68</v>
      </c>
      <c r="G772" t="s">
        <v>69</v>
      </c>
      <c r="H772" t="s">
        <v>36</v>
      </c>
      <c r="I772">
        <v>63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45621</v>
      </c>
      <c r="C773">
        <v>722466</v>
      </c>
      <c r="D773" t="s">
        <v>12</v>
      </c>
      <c r="E773" t="s">
        <v>108</v>
      </c>
      <c r="F773" t="s">
        <v>68</v>
      </c>
      <c r="G773" t="s">
        <v>69</v>
      </c>
      <c r="H773" t="s">
        <v>36</v>
      </c>
      <c r="I773">
        <v>68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0</v>
      </c>
      <c r="B774" s="77">
        <v>45621</v>
      </c>
      <c r="C774">
        <v>722466</v>
      </c>
      <c r="D774" t="s">
        <v>12</v>
      </c>
      <c r="E774" t="s">
        <v>108</v>
      </c>
      <c r="F774" t="s">
        <v>68</v>
      </c>
      <c r="G774" t="s">
        <v>69</v>
      </c>
      <c r="H774" t="s">
        <v>36</v>
      </c>
      <c r="I774">
        <v>65</v>
      </c>
      <c r="J774">
        <v>1</v>
      </c>
      <c r="K774" t="s">
        <v>15</v>
      </c>
      <c r="L774">
        <v>0</v>
      </c>
      <c r="M774" t="s">
        <v>67</v>
      </c>
      <c r="N774">
        <v>0</v>
      </c>
    </row>
    <row r="775" spans="1:14" x14ac:dyDescent="0.25">
      <c r="A775">
        <v>0</v>
      </c>
      <c r="B775" s="77">
        <v>45621</v>
      </c>
      <c r="C775">
        <v>722473</v>
      </c>
      <c r="D775" t="s">
        <v>12</v>
      </c>
      <c r="E775" t="s">
        <v>108</v>
      </c>
      <c r="F775" t="s">
        <v>68</v>
      </c>
      <c r="G775" t="s">
        <v>69</v>
      </c>
      <c r="H775" t="s">
        <v>36</v>
      </c>
      <c r="I775">
        <v>57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45622</v>
      </c>
      <c r="C776">
        <v>722622</v>
      </c>
      <c r="D776" t="s">
        <v>12</v>
      </c>
      <c r="E776" t="s">
        <v>109</v>
      </c>
      <c r="F776" t="s">
        <v>13</v>
      </c>
      <c r="G776" t="s">
        <v>14</v>
      </c>
      <c r="H776" t="s">
        <v>14</v>
      </c>
      <c r="I776">
        <v>64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0</v>
      </c>
      <c r="B777" s="77">
        <v>45622</v>
      </c>
      <c r="C777">
        <v>722622</v>
      </c>
      <c r="D777" t="s">
        <v>12</v>
      </c>
      <c r="E777" t="s">
        <v>109</v>
      </c>
      <c r="F777" t="s">
        <v>13</v>
      </c>
      <c r="G777" t="s">
        <v>14</v>
      </c>
      <c r="H777" t="s">
        <v>14</v>
      </c>
      <c r="I777">
        <v>65</v>
      </c>
      <c r="J777">
        <v>1</v>
      </c>
      <c r="K777" t="s">
        <v>15</v>
      </c>
      <c r="L777">
        <v>0</v>
      </c>
      <c r="M777" t="s">
        <v>67</v>
      </c>
      <c r="N777">
        <v>0</v>
      </c>
    </row>
    <row r="778" spans="1:14" x14ac:dyDescent="0.25">
      <c r="A778">
        <v>0</v>
      </c>
      <c r="B778" s="77">
        <v>45622</v>
      </c>
      <c r="C778">
        <v>722622</v>
      </c>
      <c r="D778" t="s">
        <v>12</v>
      </c>
      <c r="E778" t="s">
        <v>109</v>
      </c>
      <c r="F778" t="s">
        <v>13</v>
      </c>
      <c r="G778" t="s">
        <v>14</v>
      </c>
      <c r="H778" t="s">
        <v>14</v>
      </c>
      <c r="I778">
        <v>69</v>
      </c>
      <c r="J778">
        <v>1</v>
      </c>
      <c r="K778" t="s">
        <v>15</v>
      </c>
      <c r="L778">
        <v>0</v>
      </c>
      <c r="M778" t="s">
        <v>67</v>
      </c>
      <c r="N778">
        <v>0</v>
      </c>
    </row>
    <row r="779" spans="1:14" x14ac:dyDescent="0.25">
      <c r="A779">
        <v>0</v>
      </c>
      <c r="B779" s="77">
        <v>45622</v>
      </c>
      <c r="C779">
        <v>722622</v>
      </c>
      <c r="D779" t="s">
        <v>12</v>
      </c>
      <c r="E779" t="s">
        <v>109</v>
      </c>
      <c r="F779" t="s">
        <v>13</v>
      </c>
      <c r="G779" t="s">
        <v>14</v>
      </c>
      <c r="H779" t="s">
        <v>14</v>
      </c>
      <c r="I779">
        <v>66</v>
      </c>
      <c r="J779">
        <v>1</v>
      </c>
      <c r="K779" t="s">
        <v>15</v>
      </c>
      <c r="L779">
        <v>0</v>
      </c>
      <c r="M779" t="s">
        <v>67</v>
      </c>
      <c r="N779">
        <v>0</v>
      </c>
    </row>
    <row r="780" spans="1:14" x14ac:dyDescent="0.25">
      <c r="A780">
        <v>0</v>
      </c>
      <c r="B780" s="77">
        <v>45622</v>
      </c>
      <c r="C780">
        <v>722622</v>
      </c>
      <c r="D780" t="s">
        <v>12</v>
      </c>
      <c r="E780" t="s">
        <v>109</v>
      </c>
      <c r="F780" t="s">
        <v>13</v>
      </c>
      <c r="G780" t="s">
        <v>14</v>
      </c>
      <c r="H780" t="s">
        <v>14</v>
      </c>
      <c r="I780">
        <v>64</v>
      </c>
      <c r="J780">
        <v>1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45622</v>
      </c>
      <c r="C781">
        <v>722622</v>
      </c>
      <c r="D781" t="s">
        <v>12</v>
      </c>
      <c r="E781" t="s">
        <v>109</v>
      </c>
      <c r="F781" t="s">
        <v>13</v>
      </c>
      <c r="G781" t="s">
        <v>14</v>
      </c>
      <c r="H781" t="s">
        <v>14</v>
      </c>
      <c r="I781">
        <v>63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45622</v>
      </c>
      <c r="C782">
        <v>722624</v>
      </c>
      <c r="D782" t="s">
        <v>12</v>
      </c>
      <c r="E782" t="s">
        <v>109</v>
      </c>
      <c r="F782" t="s">
        <v>13</v>
      </c>
      <c r="G782" t="s">
        <v>14</v>
      </c>
      <c r="H782" t="s">
        <v>14</v>
      </c>
      <c r="I782">
        <v>64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45622</v>
      </c>
      <c r="C783">
        <v>722624</v>
      </c>
      <c r="D783" t="s">
        <v>12</v>
      </c>
      <c r="E783" t="s">
        <v>109</v>
      </c>
      <c r="F783" t="s">
        <v>13</v>
      </c>
      <c r="G783" t="s">
        <v>14</v>
      </c>
      <c r="H783" t="s">
        <v>14</v>
      </c>
      <c r="I783">
        <v>66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45622</v>
      </c>
      <c r="C784">
        <v>722624</v>
      </c>
      <c r="D784" t="s">
        <v>12</v>
      </c>
      <c r="E784" t="s">
        <v>109</v>
      </c>
      <c r="F784" t="s">
        <v>13</v>
      </c>
      <c r="G784" t="s">
        <v>14</v>
      </c>
      <c r="H784" t="s">
        <v>14</v>
      </c>
      <c r="I784">
        <v>60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45622</v>
      </c>
      <c r="C785">
        <v>722624</v>
      </c>
      <c r="D785" t="s">
        <v>12</v>
      </c>
      <c r="E785" t="s">
        <v>109</v>
      </c>
      <c r="F785" t="s">
        <v>13</v>
      </c>
      <c r="G785" t="s">
        <v>14</v>
      </c>
      <c r="H785" t="s">
        <v>14</v>
      </c>
      <c r="I785">
        <v>75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45622</v>
      </c>
      <c r="C786">
        <v>722624</v>
      </c>
      <c r="D786" t="s">
        <v>12</v>
      </c>
      <c r="E786" t="s">
        <v>109</v>
      </c>
      <c r="F786" t="s">
        <v>13</v>
      </c>
      <c r="G786" t="s">
        <v>14</v>
      </c>
      <c r="H786" t="s">
        <v>14</v>
      </c>
      <c r="I786">
        <v>76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0</v>
      </c>
      <c r="B787" s="77">
        <v>45622</v>
      </c>
      <c r="C787">
        <v>722624</v>
      </c>
      <c r="D787" t="s">
        <v>12</v>
      </c>
      <c r="E787" t="s">
        <v>109</v>
      </c>
      <c r="F787" t="s">
        <v>13</v>
      </c>
      <c r="G787" t="s">
        <v>14</v>
      </c>
      <c r="H787" t="s">
        <v>14</v>
      </c>
      <c r="I787">
        <v>80</v>
      </c>
      <c r="J787">
        <v>1</v>
      </c>
      <c r="K787" t="s">
        <v>15</v>
      </c>
      <c r="L787">
        <v>0</v>
      </c>
      <c r="M787" t="s">
        <v>67</v>
      </c>
      <c r="N787">
        <v>0</v>
      </c>
    </row>
    <row r="788" spans="1:14" x14ac:dyDescent="0.25">
      <c r="A788">
        <v>0</v>
      </c>
      <c r="B788" s="77">
        <v>45622</v>
      </c>
      <c r="C788">
        <v>722625</v>
      </c>
      <c r="D788" t="s">
        <v>12</v>
      </c>
      <c r="E788" t="s">
        <v>109</v>
      </c>
      <c r="F788" t="s">
        <v>13</v>
      </c>
      <c r="G788" t="s">
        <v>14</v>
      </c>
      <c r="H788" t="s">
        <v>14</v>
      </c>
      <c r="I788">
        <v>68</v>
      </c>
      <c r="J788">
        <v>4</v>
      </c>
      <c r="K788" t="s">
        <v>15</v>
      </c>
      <c r="L788">
        <v>0</v>
      </c>
      <c r="M788" t="s">
        <v>67</v>
      </c>
      <c r="N788">
        <v>0</v>
      </c>
    </row>
    <row r="789" spans="1:14" x14ac:dyDescent="0.25">
      <c r="A789">
        <v>0</v>
      </c>
      <c r="B789" s="77">
        <v>45622</v>
      </c>
      <c r="C789">
        <v>722625</v>
      </c>
      <c r="D789" t="s">
        <v>12</v>
      </c>
      <c r="E789" t="s">
        <v>109</v>
      </c>
      <c r="F789" t="s">
        <v>13</v>
      </c>
      <c r="G789" t="s">
        <v>14</v>
      </c>
      <c r="H789" t="s">
        <v>14</v>
      </c>
      <c r="I789">
        <v>70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45622</v>
      </c>
      <c r="C790">
        <v>722625</v>
      </c>
      <c r="D790" t="s">
        <v>12</v>
      </c>
      <c r="E790" t="s">
        <v>109</v>
      </c>
      <c r="F790" t="s">
        <v>13</v>
      </c>
      <c r="G790" t="s">
        <v>14</v>
      </c>
      <c r="H790" t="s">
        <v>14</v>
      </c>
      <c r="I790">
        <v>66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0</v>
      </c>
      <c r="B791" s="77">
        <v>45622</v>
      </c>
      <c r="C791">
        <v>722625</v>
      </c>
      <c r="D791" t="s">
        <v>12</v>
      </c>
      <c r="E791" t="s">
        <v>109</v>
      </c>
      <c r="F791" t="s">
        <v>13</v>
      </c>
      <c r="G791" t="s">
        <v>14</v>
      </c>
      <c r="H791" t="s">
        <v>14</v>
      </c>
      <c r="I791">
        <v>63</v>
      </c>
      <c r="J791">
        <v>3</v>
      </c>
      <c r="K791" t="s">
        <v>15</v>
      </c>
      <c r="L791">
        <v>0</v>
      </c>
      <c r="M791" t="s">
        <v>67</v>
      </c>
      <c r="N791">
        <v>0</v>
      </c>
    </row>
    <row r="792" spans="1:14" x14ac:dyDescent="0.25">
      <c r="A792">
        <v>0</v>
      </c>
      <c r="B792" s="77">
        <v>45622</v>
      </c>
      <c r="C792">
        <v>722625</v>
      </c>
      <c r="D792" t="s">
        <v>12</v>
      </c>
      <c r="E792" t="s">
        <v>109</v>
      </c>
      <c r="F792" t="s">
        <v>13</v>
      </c>
      <c r="G792" t="s">
        <v>14</v>
      </c>
      <c r="H792" t="s">
        <v>14</v>
      </c>
      <c r="I792">
        <v>65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45622</v>
      </c>
      <c r="C793">
        <v>722625</v>
      </c>
      <c r="D793" t="s">
        <v>12</v>
      </c>
      <c r="E793" t="s">
        <v>109</v>
      </c>
      <c r="F793" t="s">
        <v>13</v>
      </c>
      <c r="G793" t="s">
        <v>14</v>
      </c>
      <c r="H793" t="s">
        <v>14</v>
      </c>
      <c r="I793">
        <v>72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0</v>
      </c>
      <c r="B794" s="77">
        <v>45622</v>
      </c>
      <c r="C794">
        <v>722625</v>
      </c>
      <c r="D794" t="s">
        <v>12</v>
      </c>
      <c r="E794" t="s">
        <v>109</v>
      </c>
      <c r="F794" t="s">
        <v>13</v>
      </c>
      <c r="G794" t="s">
        <v>14</v>
      </c>
      <c r="H794" t="s">
        <v>14</v>
      </c>
      <c r="I794">
        <v>71</v>
      </c>
      <c r="J794">
        <v>1</v>
      </c>
      <c r="K794" t="s">
        <v>15</v>
      </c>
      <c r="L794">
        <v>0</v>
      </c>
      <c r="M794" t="s">
        <v>67</v>
      </c>
      <c r="N794">
        <v>0</v>
      </c>
    </row>
    <row r="795" spans="1:14" x14ac:dyDescent="0.25">
      <c r="A795">
        <v>0</v>
      </c>
      <c r="B795" s="77">
        <v>45622</v>
      </c>
      <c r="C795">
        <v>722626</v>
      </c>
      <c r="D795" t="s">
        <v>12</v>
      </c>
      <c r="E795" t="s">
        <v>109</v>
      </c>
      <c r="F795" t="s">
        <v>13</v>
      </c>
      <c r="G795" t="s">
        <v>14</v>
      </c>
      <c r="H795" t="s">
        <v>14</v>
      </c>
      <c r="I795">
        <v>66</v>
      </c>
      <c r="J795">
        <v>1</v>
      </c>
      <c r="K795" t="s">
        <v>15</v>
      </c>
      <c r="L795">
        <v>0</v>
      </c>
      <c r="M795" t="s">
        <v>67</v>
      </c>
      <c r="N795">
        <v>0</v>
      </c>
    </row>
    <row r="796" spans="1:14" x14ac:dyDescent="0.25">
      <c r="A796">
        <v>0</v>
      </c>
      <c r="B796" s="77">
        <v>45622</v>
      </c>
      <c r="C796">
        <v>722626</v>
      </c>
      <c r="D796" t="s">
        <v>12</v>
      </c>
      <c r="E796" t="s">
        <v>109</v>
      </c>
      <c r="F796" t="s">
        <v>13</v>
      </c>
      <c r="G796" t="s">
        <v>14</v>
      </c>
      <c r="H796" t="s">
        <v>14</v>
      </c>
      <c r="I796">
        <v>68</v>
      </c>
      <c r="J796">
        <v>2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45622</v>
      </c>
      <c r="C797">
        <v>722626</v>
      </c>
      <c r="D797" t="s">
        <v>12</v>
      </c>
      <c r="E797" t="s">
        <v>109</v>
      </c>
      <c r="F797" t="s">
        <v>13</v>
      </c>
      <c r="G797" t="s">
        <v>14</v>
      </c>
      <c r="H797" t="s">
        <v>14</v>
      </c>
      <c r="I797">
        <v>63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45622</v>
      </c>
      <c r="C798">
        <v>722626</v>
      </c>
      <c r="D798" t="s">
        <v>12</v>
      </c>
      <c r="E798" t="s">
        <v>109</v>
      </c>
      <c r="F798" t="s">
        <v>13</v>
      </c>
      <c r="G798" t="s">
        <v>14</v>
      </c>
      <c r="H798" t="s">
        <v>14</v>
      </c>
      <c r="I798">
        <v>59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45622</v>
      </c>
      <c r="C799">
        <v>722626</v>
      </c>
      <c r="D799" t="s">
        <v>12</v>
      </c>
      <c r="E799" t="s">
        <v>109</v>
      </c>
      <c r="F799" t="s">
        <v>13</v>
      </c>
      <c r="G799" t="s">
        <v>14</v>
      </c>
      <c r="H799" t="s">
        <v>14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0</v>
      </c>
      <c r="B800" s="77">
        <v>45622</v>
      </c>
      <c r="C800">
        <v>722627</v>
      </c>
      <c r="D800" t="s">
        <v>12</v>
      </c>
      <c r="E800" t="s">
        <v>109</v>
      </c>
      <c r="F800" t="s">
        <v>13</v>
      </c>
      <c r="G800" t="s">
        <v>14</v>
      </c>
      <c r="H800" t="s">
        <v>14</v>
      </c>
      <c r="I800">
        <v>65</v>
      </c>
      <c r="J800">
        <v>1</v>
      </c>
      <c r="K800" t="s">
        <v>15</v>
      </c>
      <c r="L800">
        <v>0</v>
      </c>
      <c r="M800" t="s">
        <v>67</v>
      </c>
      <c r="N800">
        <v>0</v>
      </c>
    </row>
    <row r="801" spans="1:14" x14ac:dyDescent="0.25">
      <c r="A801">
        <v>0</v>
      </c>
      <c r="B801" s="77">
        <v>45623</v>
      </c>
      <c r="C801">
        <v>722668</v>
      </c>
      <c r="D801" t="s">
        <v>12</v>
      </c>
      <c r="E801" t="s">
        <v>110</v>
      </c>
      <c r="F801" t="s">
        <v>13</v>
      </c>
      <c r="G801" t="s">
        <v>65</v>
      </c>
      <c r="H801" t="s">
        <v>14</v>
      </c>
      <c r="I801">
        <v>61</v>
      </c>
      <c r="J801">
        <v>1</v>
      </c>
      <c r="K801" t="s">
        <v>15</v>
      </c>
      <c r="L801">
        <v>0</v>
      </c>
      <c r="M801" t="s">
        <v>67</v>
      </c>
      <c r="N801">
        <v>0</v>
      </c>
    </row>
    <row r="802" spans="1:14" x14ac:dyDescent="0.25">
      <c r="A802">
        <v>0</v>
      </c>
      <c r="B802" s="77">
        <v>45625</v>
      </c>
      <c r="C802">
        <v>722731</v>
      </c>
      <c r="D802" t="s">
        <v>12</v>
      </c>
      <c r="E802" t="s">
        <v>112</v>
      </c>
      <c r="F802" t="s">
        <v>13</v>
      </c>
      <c r="G802" t="s">
        <v>75</v>
      </c>
      <c r="H802" t="s">
        <v>36</v>
      </c>
      <c r="I802">
        <v>66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45625</v>
      </c>
      <c r="C803">
        <v>722736</v>
      </c>
      <c r="D803" t="s">
        <v>12</v>
      </c>
      <c r="E803" t="s">
        <v>112</v>
      </c>
      <c r="F803" t="s">
        <v>13</v>
      </c>
      <c r="G803" t="s">
        <v>75</v>
      </c>
      <c r="H803" t="s">
        <v>36</v>
      </c>
      <c r="I803">
        <v>76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0</v>
      </c>
      <c r="B804" s="77">
        <v>45625</v>
      </c>
      <c r="C804">
        <v>722760</v>
      </c>
      <c r="D804" t="s">
        <v>12</v>
      </c>
      <c r="E804" t="s">
        <v>114</v>
      </c>
      <c r="F804" t="s">
        <v>13</v>
      </c>
      <c r="G804" t="s">
        <v>113</v>
      </c>
      <c r="H804" t="s">
        <v>36</v>
      </c>
      <c r="I804">
        <v>72</v>
      </c>
      <c r="J804">
        <v>1</v>
      </c>
      <c r="K804" t="s">
        <v>15</v>
      </c>
      <c r="L804">
        <v>0</v>
      </c>
      <c r="M804" t="s">
        <v>67</v>
      </c>
      <c r="N804">
        <v>0</v>
      </c>
    </row>
    <row r="805" spans="1:14" x14ac:dyDescent="0.25">
      <c r="A805">
        <v>0</v>
      </c>
      <c r="B805" s="77">
        <v>45625</v>
      </c>
      <c r="C805">
        <v>722762</v>
      </c>
      <c r="D805" t="s">
        <v>12</v>
      </c>
      <c r="E805" t="s">
        <v>114</v>
      </c>
      <c r="F805" t="s">
        <v>13</v>
      </c>
      <c r="G805" t="s">
        <v>113</v>
      </c>
      <c r="H805" t="s">
        <v>36</v>
      </c>
      <c r="I805">
        <v>61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0</v>
      </c>
      <c r="B806" s="77">
        <v>45622</v>
      </c>
      <c r="C806">
        <v>0</v>
      </c>
      <c r="D806" t="s">
        <v>95</v>
      </c>
      <c r="E806" t="s">
        <v>107</v>
      </c>
      <c r="F806">
        <v>0</v>
      </c>
      <c r="G806">
        <v>0</v>
      </c>
      <c r="H806" t="s">
        <v>94</v>
      </c>
      <c r="I806">
        <v>61</v>
      </c>
      <c r="J806">
        <v>1</v>
      </c>
      <c r="K806" t="s">
        <v>15</v>
      </c>
      <c r="L806">
        <v>0</v>
      </c>
      <c r="M806" t="s">
        <v>67</v>
      </c>
      <c r="N806">
        <v>0</v>
      </c>
    </row>
    <row r="807" spans="1:14" x14ac:dyDescent="0.25">
      <c r="A807">
        <v>0</v>
      </c>
      <c r="B807" s="77">
        <v>45629</v>
      </c>
      <c r="C807">
        <v>722875</v>
      </c>
      <c r="D807" t="s">
        <v>12</v>
      </c>
      <c r="E807" t="s">
        <v>118</v>
      </c>
      <c r="F807" t="s">
        <v>13</v>
      </c>
      <c r="G807" t="s">
        <v>65</v>
      </c>
      <c r="H807" t="s">
        <v>14</v>
      </c>
      <c r="I807">
        <v>69</v>
      </c>
      <c r="J807">
        <v>1</v>
      </c>
      <c r="K807" t="s">
        <v>15</v>
      </c>
      <c r="L807">
        <v>0</v>
      </c>
      <c r="M807" t="s">
        <v>67</v>
      </c>
      <c r="N807">
        <v>0</v>
      </c>
    </row>
    <row r="808" spans="1:14" x14ac:dyDescent="0.25">
      <c r="A808">
        <v>0</v>
      </c>
      <c r="B808" s="77">
        <v>45629</v>
      </c>
      <c r="C808">
        <v>722878</v>
      </c>
      <c r="D808" t="s">
        <v>12</v>
      </c>
      <c r="E808" t="s">
        <v>118</v>
      </c>
      <c r="F808" t="s">
        <v>13</v>
      </c>
      <c r="G808" t="s">
        <v>65</v>
      </c>
      <c r="H808" t="s">
        <v>14</v>
      </c>
      <c r="I808">
        <v>69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45630</v>
      </c>
      <c r="C809">
        <v>722936</v>
      </c>
      <c r="D809" t="s">
        <v>12</v>
      </c>
      <c r="E809" t="s">
        <v>119</v>
      </c>
      <c r="F809" t="s">
        <v>13</v>
      </c>
      <c r="G809" t="s">
        <v>65</v>
      </c>
      <c r="H809" t="s">
        <v>14</v>
      </c>
      <c r="I809">
        <v>62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0</v>
      </c>
      <c r="B810" s="77">
        <v>45630</v>
      </c>
      <c r="C810">
        <v>722936</v>
      </c>
      <c r="D810" t="s">
        <v>12</v>
      </c>
      <c r="E810" t="s">
        <v>119</v>
      </c>
      <c r="F810" t="s">
        <v>13</v>
      </c>
      <c r="G810" t="s">
        <v>65</v>
      </c>
      <c r="H810" t="s">
        <v>14</v>
      </c>
      <c r="I810">
        <v>64</v>
      </c>
      <c r="J810">
        <v>1</v>
      </c>
      <c r="K810" t="s">
        <v>15</v>
      </c>
      <c r="L810">
        <v>0</v>
      </c>
      <c r="M810" t="s">
        <v>67</v>
      </c>
      <c r="N810">
        <v>0</v>
      </c>
    </row>
    <row r="811" spans="1:14" x14ac:dyDescent="0.25">
      <c r="A811">
        <v>0</v>
      </c>
      <c r="B811" s="77">
        <v>45630</v>
      </c>
      <c r="C811">
        <v>722936</v>
      </c>
      <c r="D811" t="s">
        <v>12</v>
      </c>
      <c r="E811" t="s">
        <v>119</v>
      </c>
      <c r="F811" t="s">
        <v>13</v>
      </c>
      <c r="G811" t="s">
        <v>65</v>
      </c>
      <c r="H811" t="s">
        <v>14</v>
      </c>
      <c r="I811">
        <v>71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45630</v>
      </c>
      <c r="C812">
        <v>722936</v>
      </c>
      <c r="D812" t="s">
        <v>12</v>
      </c>
      <c r="E812" t="s">
        <v>119</v>
      </c>
      <c r="F812" t="s">
        <v>13</v>
      </c>
      <c r="G812" t="s">
        <v>65</v>
      </c>
      <c r="H812" t="s">
        <v>14</v>
      </c>
      <c r="I812">
        <v>71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0</v>
      </c>
      <c r="B813" s="77">
        <v>45630</v>
      </c>
      <c r="C813">
        <v>722937</v>
      </c>
      <c r="D813" t="s">
        <v>12</v>
      </c>
      <c r="E813" t="s">
        <v>119</v>
      </c>
      <c r="F813" t="s">
        <v>13</v>
      </c>
      <c r="G813" t="s">
        <v>65</v>
      </c>
      <c r="H813" t="s">
        <v>14</v>
      </c>
      <c r="I813">
        <v>52</v>
      </c>
      <c r="J813">
        <v>1</v>
      </c>
      <c r="K813" t="s">
        <v>15</v>
      </c>
      <c r="L813">
        <v>0</v>
      </c>
      <c r="M813" t="s">
        <v>67</v>
      </c>
      <c r="N813">
        <v>0</v>
      </c>
    </row>
    <row r="814" spans="1:14" x14ac:dyDescent="0.25">
      <c r="A814">
        <v>0</v>
      </c>
      <c r="B814" s="77">
        <v>45630</v>
      </c>
      <c r="C814">
        <v>722937</v>
      </c>
      <c r="D814" t="s">
        <v>12</v>
      </c>
      <c r="E814" t="s">
        <v>119</v>
      </c>
      <c r="F814" t="s">
        <v>13</v>
      </c>
      <c r="G814" t="s">
        <v>65</v>
      </c>
      <c r="H814" t="s">
        <v>14</v>
      </c>
      <c r="I814">
        <v>62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0</v>
      </c>
      <c r="B815" s="77">
        <v>45630</v>
      </c>
      <c r="C815">
        <v>722937</v>
      </c>
      <c r="D815" t="s">
        <v>12</v>
      </c>
      <c r="E815" t="s">
        <v>119</v>
      </c>
      <c r="F815" t="s">
        <v>13</v>
      </c>
      <c r="G815" t="s">
        <v>65</v>
      </c>
      <c r="H815" t="s">
        <v>14</v>
      </c>
      <c r="I815">
        <v>63</v>
      </c>
      <c r="J815">
        <v>1</v>
      </c>
      <c r="K815" t="s">
        <v>15</v>
      </c>
      <c r="L815">
        <v>0</v>
      </c>
      <c r="M815" t="s">
        <v>67</v>
      </c>
      <c r="N815">
        <v>0</v>
      </c>
    </row>
    <row r="816" spans="1:14" x14ac:dyDescent="0.25">
      <c r="A816">
        <v>0</v>
      </c>
      <c r="B816" s="77">
        <v>45630</v>
      </c>
      <c r="C816">
        <v>722985</v>
      </c>
      <c r="D816" t="s">
        <v>12</v>
      </c>
      <c r="E816" t="s">
        <v>120</v>
      </c>
      <c r="F816" t="s">
        <v>13</v>
      </c>
      <c r="G816" t="s">
        <v>14</v>
      </c>
      <c r="H816" t="s">
        <v>14</v>
      </c>
      <c r="I816">
        <v>65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45631</v>
      </c>
      <c r="C817">
        <v>722993</v>
      </c>
      <c r="D817" t="s">
        <v>12</v>
      </c>
      <c r="E817" t="s">
        <v>121</v>
      </c>
      <c r="F817" t="s">
        <v>13</v>
      </c>
      <c r="G817" t="s">
        <v>75</v>
      </c>
      <c r="H817" t="s">
        <v>36</v>
      </c>
      <c r="I817">
        <v>61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0</v>
      </c>
      <c r="B818" s="77">
        <v>45631</v>
      </c>
      <c r="C818">
        <v>722994</v>
      </c>
      <c r="D818" t="s">
        <v>12</v>
      </c>
      <c r="E818" t="s">
        <v>121</v>
      </c>
      <c r="F818" t="s">
        <v>13</v>
      </c>
      <c r="G818" t="s">
        <v>75</v>
      </c>
      <c r="H818" t="s">
        <v>36</v>
      </c>
      <c r="I818">
        <v>61</v>
      </c>
      <c r="J818">
        <v>1</v>
      </c>
      <c r="K818" t="s">
        <v>15</v>
      </c>
      <c r="L818">
        <v>0</v>
      </c>
      <c r="M818" t="s">
        <v>67</v>
      </c>
      <c r="N818">
        <v>0</v>
      </c>
    </row>
    <row r="819" spans="1:14" x14ac:dyDescent="0.25">
      <c r="A819">
        <v>0</v>
      </c>
      <c r="B819" s="77">
        <v>45631</v>
      </c>
      <c r="C819">
        <v>723014</v>
      </c>
      <c r="D819" t="s">
        <v>12</v>
      </c>
      <c r="E819" t="s">
        <v>122</v>
      </c>
      <c r="F819" t="s">
        <v>13</v>
      </c>
      <c r="G819" t="s">
        <v>75</v>
      </c>
      <c r="H819" t="s">
        <v>36</v>
      </c>
      <c r="I819">
        <v>62</v>
      </c>
      <c r="J819">
        <v>1</v>
      </c>
      <c r="K819" t="s">
        <v>15</v>
      </c>
      <c r="L819">
        <v>0</v>
      </c>
      <c r="M819" t="s">
        <v>67</v>
      </c>
      <c r="N819">
        <v>0</v>
      </c>
    </row>
    <row r="820" spans="1:14" x14ac:dyDescent="0.25">
      <c r="A820">
        <v>0</v>
      </c>
      <c r="B820" s="77">
        <v>45631</v>
      </c>
      <c r="C820">
        <v>723014</v>
      </c>
      <c r="D820" t="s">
        <v>12</v>
      </c>
      <c r="E820" t="s">
        <v>122</v>
      </c>
      <c r="F820" t="s">
        <v>13</v>
      </c>
      <c r="G820" t="s">
        <v>75</v>
      </c>
      <c r="H820" t="s">
        <v>36</v>
      </c>
      <c r="I820">
        <v>68</v>
      </c>
      <c r="J820">
        <v>1</v>
      </c>
      <c r="K820" t="s">
        <v>15</v>
      </c>
      <c r="L820">
        <v>0</v>
      </c>
      <c r="M820" t="s">
        <v>67</v>
      </c>
      <c r="N820">
        <v>0</v>
      </c>
    </row>
    <row r="821" spans="1:14" x14ac:dyDescent="0.25">
      <c r="A821">
        <v>0</v>
      </c>
      <c r="B821" s="77">
        <v>45635</v>
      </c>
      <c r="C821">
        <v>723091</v>
      </c>
      <c r="D821" t="s">
        <v>12</v>
      </c>
      <c r="E821" t="s">
        <v>123</v>
      </c>
      <c r="F821" t="s">
        <v>13</v>
      </c>
      <c r="G821" t="s">
        <v>75</v>
      </c>
      <c r="H821" t="s">
        <v>36</v>
      </c>
      <c r="I821">
        <v>56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45635</v>
      </c>
      <c r="C822">
        <v>723109</v>
      </c>
      <c r="D822" t="s">
        <v>12</v>
      </c>
      <c r="E822" t="s">
        <v>124</v>
      </c>
      <c r="F822" t="s">
        <v>13</v>
      </c>
      <c r="G822" t="s">
        <v>75</v>
      </c>
      <c r="H822" t="s">
        <v>36</v>
      </c>
      <c r="I822">
        <v>65</v>
      </c>
      <c r="J822">
        <v>1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0</v>
      </c>
      <c r="B823" s="77">
        <v>45635</v>
      </c>
      <c r="C823">
        <v>723109</v>
      </c>
      <c r="D823" t="s">
        <v>12</v>
      </c>
      <c r="E823" t="s">
        <v>124</v>
      </c>
      <c r="F823" t="s">
        <v>13</v>
      </c>
      <c r="G823" t="s">
        <v>75</v>
      </c>
      <c r="H823" t="s">
        <v>36</v>
      </c>
      <c r="I823">
        <v>53</v>
      </c>
      <c r="J823">
        <v>1</v>
      </c>
      <c r="K823" t="s">
        <v>15</v>
      </c>
      <c r="L823">
        <v>0</v>
      </c>
      <c r="M823" t="s">
        <v>67</v>
      </c>
      <c r="N823">
        <v>0</v>
      </c>
    </row>
    <row r="824" spans="1:14" x14ac:dyDescent="0.25">
      <c r="A824">
        <v>0</v>
      </c>
      <c r="B824" s="77">
        <v>45635</v>
      </c>
      <c r="C824">
        <v>723111</v>
      </c>
      <c r="D824" t="s">
        <v>12</v>
      </c>
      <c r="E824" t="s">
        <v>124</v>
      </c>
      <c r="F824" t="s">
        <v>13</v>
      </c>
      <c r="G824" t="s">
        <v>75</v>
      </c>
      <c r="H824" t="s">
        <v>36</v>
      </c>
      <c r="I824">
        <v>54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45635</v>
      </c>
      <c r="C825">
        <v>723111</v>
      </c>
      <c r="D825" t="s">
        <v>12</v>
      </c>
      <c r="E825" t="s">
        <v>124</v>
      </c>
      <c r="F825" t="s">
        <v>13</v>
      </c>
      <c r="G825" t="s">
        <v>75</v>
      </c>
      <c r="H825" t="s">
        <v>36</v>
      </c>
      <c r="I825">
        <v>56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0</v>
      </c>
      <c r="B826" s="77">
        <v>45635</v>
      </c>
      <c r="C826">
        <v>723111</v>
      </c>
      <c r="D826" t="s">
        <v>12</v>
      </c>
      <c r="E826" t="s">
        <v>124</v>
      </c>
      <c r="F826" t="s">
        <v>13</v>
      </c>
      <c r="G826" t="s">
        <v>75</v>
      </c>
      <c r="H826" t="s">
        <v>36</v>
      </c>
      <c r="I826">
        <v>61</v>
      </c>
      <c r="J826">
        <v>1</v>
      </c>
      <c r="K826" t="s">
        <v>15</v>
      </c>
      <c r="L826">
        <v>0</v>
      </c>
      <c r="M826" t="s">
        <v>67</v>
      </c>
      <c r="N826">
        <v>0</v>
      </c>
    </row>
    <row r="827" spans="1:14" x14ac:dyDescent="0.25">
      <c r="A827">
        <v>0</v>
      </c>
      <c r="B827" s="77">
        <v>45635</v>
      </c>
      <c r="C827">
        <v>723111</v>
      </c>
      <c r="D827" t="s">
        <v>12</v>
      </c>
      <c r="E827" t="s">
        <v>124</v>
      </c>
      <c r="F827" t="s">
        <v>13</v>
      </c>
      <c r="G827" t="s">
        <v>75</v>
      </c>
      <c r="H827" t="s">
        <v>36</v>
      </c>
      <c r="I827">
        <v>72</v>
      </c>
      <c r="J827">
        <v>1</v>
      </c>
      <c r="K827" t="s">
        <v>15</v>
      </c>
      <c r="L827">
        <v>0</v>
      </c>
      <c r="M827" t="s">
        <v>67</v>
      </c>
      <c r="N827">
        <v>0</v>
      </c>
    </row>
    <row r="828" spans="1:14" x14ac:dyDescent="0.25">
      <c r="A828">
        <v>0</v>
      </c>
      <c r="B828" s="77">
        <v>45635</v>
      </c>
      <c r="C828">
        <v>723111</v>
      </c>
      <c r="D828" t="s">
        <v>12</v>
      </c>
      <c r="E828" t="s">
        <v>124</v>
      </c>
      <c r="F828" t="s">
        <v>13</v>
      </c>
      <c r="G828" t="s">
        <v>75</v>
      </c>
      <c r="H828" t="s">
        <v>36</v>
      </c>
      <c r="I828">
        <v>62</v>
      </c>
      <c r="J828">
        <v>1</v>
      </c>
      <c r="K828" t="s">
        <v>15</v>
      </c>
      <c r="L828">
        <v>0</v>
      </c>
      <c r="M828" t="s">
        <v>67</v>
      </c>
      <c r="N828">
        <v>0</v>
      </c>
    </row>
    <row r="829" spans="1:14" x14ac:dyDescent="0.25">
      <c r="A829">
        <v>0</v>
      </c>
      <c r="B829" s="77">
        <v>45635</v>
      </c>
      <c r="C829">
        <v>723111</v>
      </c>
      <c r="D829" t="s">
        <v>12</v>
      </c>
      <c r="E829" t="s">
        <v>124</v>
      </c>
      <c r="F829" t="s">
        <v>13</v>
      </c>
      <c r="G829" t="s">
        <v>75</v>
      </c>
      <c r="H829" t="s">
        <v>36</v>
      </c>
      <c r="I829">
        <v>63</v>
      </c>
      <c r="J829">
        <v>1</v>
      </c>
      <c r="K829" t="s">
        <v>15</v>
      </c>
      <c r="L829">
        <v>0</v>
      </c>
      <c r="M829" t="s">
        <v>67</v>
      </c>
      <c r="N829">
        <v>0</v>
      </c>
    </row>
    <row r="830" spans="1:14" x14ac:dyDescent="0.25">
      <c r="A830">
        <v>0</v>
      </c>
      <c r="B830" s="77">
        <v>45635</v>
      </c>
      <c r="C830">
        <v>723111</v>
      </c>
      <c r="D830" t="s">
        <v>12</v>
      </c>
      <c r="E830" t="s">
        <v>124</v>
      </c>
      <c r="F830" t="s">
        <v>13</v>
      </c>
      <c r="G830" t="s">
        <v>75</v>
      </c>
      <c r="H830" t="s">
        <v>36</v>
      </c>
      <c r="I830">
        <v>62</v>
      </c>
      <c r="J830">
        <v>1</v>
      </c>
      <c r="K830" t="s">
        <v>15</v>
      </c>
      <c r="L830">
        <v>0</v>
      </c>
      <c r="M830" t="s">
        <v>67</v>
      </c>
      <c r="N830">
        <v>0</v>
      </c>
    </row>
    <row r="831" spans="1:14" x14ac:dyDescent="0.25">
      <c r="A831">
        <v>0</v>
      </c>
      <c r="B831" s="77">
        <v>45635</v>
      </c>
      <c r="C831">
        <v>723112</v>
      </c>
      <c r="D831" t="s">
        <v>12</v>
      </c>
      <c r="E831" t="s">
        <v>124</v>
      </c>
      <c r="F831" t="s">
        <v>13</v>
      </c>
      <c r="G831" t="s">
        <v>75</v>
      </c>
      <c r="H831" t="s">
        <v>36</v>
      </c>
      <c r="I831">
        <v>60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45638</v>
      </c>
      <c r="C832">
        <v>723260</v>
      </c>
      <c r="D832" t="s">
        <v>12</v>
      </c>
      <c r="E832" t="s">
        <v>126</v>
      </c>
      <c r="F832" t="s">
        <v>13</v>
      </c>
      <c r="G832" t="s">
        <v>65</v>
      </c>
      <c r="H832" t="s">
        <v>14</v>
      </c>
      <c r="I832">
        <v>57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45638</v>
      </c>
      <c r="C833">
        <v>723260</v>
      </c>
      <c r="D833" t="s">
        <v>12</v>
      </c>
      <c r="E833" t="s">
        <v>126</v>
      </c>
      <c r="F833" t="s">
        <v>13</v>
      </c>
      <c r="G833" t="s">
        <v>65</v>
      </c>
      <c r="H833" t="s">
        <v>14</v>
      </c>
      <c r="I833">
        <v>58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45638</v>
      </c>
      <c r="C834">
        <v>723260</v>
      </c>
      <c r="D834" t="s">
        <v>12</v>
      </c>
      <c r="E834" t="s">
        <v>126</v>
      </c>
      <c r="F834" t="s">
        <v>13</v>
      </c>
      <c r="G834" t="s">
        <v>65</v>
      </c>
      <c r="H834" t="s">
        <v>14</v>
      </c>
      <c r="I834">
        <v>66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45638</v>
      </c>
      <c r="C835">
        <v>723260</v>
      </c>
      <c r="D835" t="s">
        <v>12</v>
      </c>
      <c r="E835" t="s">
        <v>126</v>
      </c>
      <c r="F835" t="s">
        <v>13</v>
      </c>
      <c r="G835" t="s">
        <v>65</v>
      </c>
      <c r="H835" t="s">
        <v>14</v>
      </c>
      <c r="I835">
        <v>67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45638</v>
      </c>
      <c r="C836">
        <v>723261</v>
      </c>
      <c r="D836" t="s">
        <v>12</v>
      </c>
      <c r="E836" t="s">
        <v>126</v>
      </c>
      <c r="F836" t="s">
        <v>13</v>
      </c>
      <c r="G836" t="s">
        <v>65</v>
      </c>
      <c r="H836" t="s">
        <v>14</v>
      </c>
      <c r="I836">
        <v>60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45638</v>
      </c>
      <c r="C837">
        <v>723261</v>
      </c>
      <c r="D837" t="s">
        <v>12</v>
      </c>
      <c r="E837" t="s">
        <v>126</v>
      </c>
      <c r="F837" t="s">
        <v>13</v>
      </c>
      <c r="G837" t="s">
        <v>65</v>
      </c>
      <c r="H837" t="s">
        <v>14</v>
      </c>
      <c r="I837">
        <v>62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45638</v>
      </c>
      <c r="C838">
        <v>723261</v>
      </c>
      <c r="D838" t="s">
        <v>12</v>
      </c>
      <c r="E838" t="s">
        <v>126</v>
      </c>
      <c r="F838" t="s">
        <v>13</v>
      </c>
      <c r="G838" t="s">
        <v>65</v>
      </c>
      <c r="H838" t="s">
        <v>14</v>
      </c>
      <c r="I838">
        <v>64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45638</v>
      </c>
      <c r="C839">
        <v>723261</v>
      </c>
      <c r="D839" t="s">
        <v>12</v>
      </c>
      <c r="E839" t="s">
        <v>126</v>
      </c>
      <c r="F839" t="s">
        <v>13</v>
      </c>
      <c r="G839" t="s">
        <v>65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45638</v>
      </c>
      <c r="C840">
        <v>723261</v>
      </c>
      <c r="D840" t="s">
        <v>12</v>
      </c>
      <c r="E840" t="s">
        <v>126</v>
      </c>
      <c r="F840" t="s">
        <v>13</v>
      </c>
      <c r="G840" t="s">
        <v>65</v>
      </c>
      <c r="H840" t="s">
        <v>14</v>
      </c>
      <c r="I840">
        <v>69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45638</v>
      </c>
      <c r="C841">
        <v>723269</v>
      </c>
      <c r="D841" t="s">
        <v>12</v>
      </c>
      <c r="E841" t="s">
        <v>126</v>
      </c>
      <c r="F841" t="s">
        <v>13</v>
      </c>
      <c r="G841" t="s">
        <v>65</v>
      </c>
      <c r="H841" t="s">
        <v>14</v>
      </c>
      <c r="I841">
        <v>56</v>
      </c>
      <c r="J841">
        <v>4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45638</v>
      </c>
      <c r="C842">
        <v>723269</v>
      </c>
      <c r="D842" t="s">
        <v>12</v>
      </c>
      <c r="E842" t="s">
        <v>126</v>
      </c>
      <c r="F842" t="s">
        <v>13</v>
      </c>
      <c r="G842" t="s">
        <v>65</v>
      </c>
      <c r="H842" t="s">
        <v>14</v>
      </c>
      <c r="I842">
        <v>58</v>
      </c>
      <c r="J842">
        <v>2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0</v>
      </c>
      <c r="B843" s="77">
        <v>45638</v>
      </c>
      <c r="C843">
        <v>723269</v>
      </c>
      <c r="D843" t="s">
        <v>12</v>
      </c>
      <c r="E843" t="s">
        <v>126</v>
      </c>
      <c r="F843" t="s">
        <v>13</v>
      </c>
      <c r="G843" t="s">
        <v>65</v>
      </c>
      <c r="H843" t="s">
        <v>14</v>
      </c>
      <c r="I843">
        <v>60</v>
      </c>
      <c r="J843">
        <v>1</v>
      </c>
      <c r="K843" t="s">
        <v>15</v>
      </c>
      <c r="L843">
        <v>0</v>
      </c>
      <c r="M843" t="s">
        <v>67</v>
      </c>
      <c r="N843">
        <v>0</v>
      </c>
    </row>
    <row r="844" spans="1:14" x14ac:dyDescent="0.25">
      <c r="A844">
        <v>0</v>
      </c>
      <c r="B844" s="77">
        <v>45638</v>
      </c>
      <c r="C844">
        <v>723269</v>
      </c>
      <c r="D844" t="s">
        <v>12</v>
      </c>
      <c r="E844" t="s">
        <v>126</v>
      </c>
      <c r="F844" t="s">
        <v>13</v>
      </c>
      <c r="G844" t="s">
        <v>65</v>
      </c>
      <c r="H844" t="s">
        <v>14</v>
      </c>
      <c r="I844">
        <v>61</v>
      </c>
      <c r="J844">
        <v>2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45638</v>
      </c>
      <c r="C845">
        <v>723269</v>
      </c>
      <c r="D845" t="s">
        <v>12</v>
      </c>
      <c r="E845" t="s">
        <v>126</v>
      </c>
      <c r="F845" t="s">
        <v>13</v>
      </c>
      <c r="G845" t="s">
        <v>65</v>
      </c>
      <c r="H845" t="s">
        <v>14</v>
      </c>
      <c r="I845">
        <v>63</v>
      </c>
      <c r="J845">
        <v>2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45638</v>
      </c>
      <c r="C846">
        <v>723269</v>
      </c>
      <c r="D846" t="s">
        <v>12</v>
      </c>
      <c r="E846" t="s">
        <v>126</v>
      </c>
      <c r="F846" t="s">
        <v>13</v>
      </c>
      <c r="G846" t="s">
        <v>65</v>
      </c>
      <c r="H846" t="s">
        <v>14</v>
      </c>
      <c r="I846">
        <v>64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45638</v>
      </c>
      <c r="C847">
        <v>723269</v>
      </c>
      <c r="D847" t="s">
        <v>12</v>
      </c>
      <c r="E847" t="s">
        <v>126</v>
      </c>
      <c r="F847" t="s">
        <v>13</v>
      </c>
      <c r="G847" t="s">
        <v>65</v>
      </c>
      <c r="H847" t="s">
        <v>14</v>
      </c>
      <c r="I847">
        <v>65</v>
      </c>
      <c r="J847">
        <v>5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45638</v>
      </c>
      <c r="C848">
        <v>723269</v>
      </c>
      <c r="D848" t="s">
        <v>12</v>
      </c>
      <c r="E848" t="s">
        <v>126</v>
      </c>
      <c r="F848" t="s">
        <v>13</v>
      </c>
      <c r="G848" t="s">
        <v>65</v>
      </c>
      <c r="H848" t="s">
        <v>14</v>
      </c>
      <c r="I848">
        <v>67</v>
      </c>
      <c r="J848">
        <v>1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45638</v>
      </c>
      <c r="C849">
        <v>723269</v>
      </c>
      <c r="D849" t="s">
        <v>12</v>
      </c>
      <c r="E849" t="s">
        <v>126</v>
      </c>
      <c r="F849" t="s">
        <v>13</v>
      </c>
      <c r="G849" t="s">
        <v>65</v>
      </c>
      <c r="H849" t="s">
        <v>14</v>
      </c>
      <c r="I849">
        <v>68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0</v>
      </c>
      <c r="B850" s="77">
        <v>45638</v>
      </c>
      <c r="C850">
        <v>723269</v>
      </c>
      <c r="D850" t="s">
        <v>12</v>
      </c>
      <c r="E850" t="s">
        <v>126</v>
      </c>
      <c r="F850" t="s">
        <v>13</v>
      </c>
      <c r="G850" t="s">
        <v>65</v>
      </c>
      <c r="H850" t="s">
        <v>14</v>
      </c>
      <c r="I850">
        <v>69</v>
      </c>
      <c r="J850">
        <v>1</v>
      </c>
      <c r="K850" t="s">
        <v>15</v>
      </c>
      <c r="L850">
        <v>0</v>
      </c>
      <c r="M850" t="s">
        <v>67</v>
      </c>
      <c r="N850">
        <v>0</v>
      </c>
    </row>
    <row r="851" spans="1:14" x14ac:dyDescent="0.25">
      <c r="A851">
        <v>0</v>
      </c>
      <c r="B851" s="77">
        <v>45638</v>
      </c>
      <c r="C851">
        <v>723269</v>
      </c>
      <c r="D851" t="s">
        <v>12</v>
      </c>
      <c r="E851" t="s">
        <v>126</v>
      </c>
      <c r="F851" t="s">
        <v>13</v>
      </c>
      <c r="G851" t="s">
        <v>65</v>
      </c>
      <c r="H851" t="s">
        <v>14</v>
      </c>
      <c r="I851">
        <v>70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45638</v>
      </c>
      <c r="C852">
        <v>723269</v>
      </c>
      <c r="D852" t="s">
        <v>12</v>
      </c>
      <c r="E852" t="s">
        <v>126</v>
      </c>
      <c r="F852" t="s">
        <v>13</v>
      </c>
      <c r="G852" t="s">
        <v>65</v>
      </c>
      <c r="H852" t="s">
        <v>14</v>
      </c>
      <c r="I852">
        <v>72</v>
      </c>
      <c r="J852">
        <v>3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0</v>
      </c>
      <c r="B853" s="77">
        <v>45638</v>
      </c>
      <c r="C853">
        <v>723271</v>
      </c>
      <c r="D853" t="s">
        <v>12</v>
      </c>
      <c r="E853" t="s">
        <v>126</v>
      </c>
      <c r="F853" t="s">
        <v>13</v>
      </c>
      <c r="G853" t="s">
        <v>65</v>
      </c>
      <c r="H853" t="s">
        <v>14</v>
      </c>
      <c r="I853">
        <v>55</v>
      </c>
      <c r="J853">
        <v>1</v>
      </c>
      <c r="K853" t="s">
        <v>15</v>
      </c>
      <c r="L853">
        <v>0</v>
      </c>
      <c r="M853" t="s">
        <v>67</v>
      </c>
      <c r="N853">
        <v>0</v>
      </c>
    </row>
    <row r="854" spans="1:14" x14ac:dyDescent="0.25">
      <c r="A854">
        <v>0</v>
      </c>
      <c r="B854" s="77">
        <v>45638</v>
      </c>
      <c r="C854">
        <v>723271</v>
      </c>
      <c r="D854" t="s">
        <v>12</v>
      </c>
      <c r="E854" t="s">
        <v>126</v>
      </c>
      <c r="F854" t="s">
        <v>13</v>
      </c>
      <c r="G854" t="s">
        <v>65</v>
      </c>
      <c r="H854" t="s">
        <v>14</v>
      </c>
      <c r="I854">
        <v>58</v>
      </c>
      <c r="J854">
        <v>2</v>
      </c>
      <c r="K854" t="s">
        <v>15</v>
      </c>
      <c r="L854">
        <v>0</v>
      </c>
      <c r="M854" t="s">
        <v>67</v>
      </c>
      <c r="N854">
        <v>0</v>
      </c>
    </row>
    <row r="855" spans="1:14" x14ac:dyDescent="0.25">
      <c r="A855">
        <v>0</v>
      </c>
      <c r="B855" s="77">
        <v>45638</v>
      </c>
      <c r="C855">
        <v>723271</v>
      </c>
      <c r="D855" t="s">
        <v>12</v>
      </c>
      <c r="E855" t="s">
        <v>126</v>
      </c>
      <c r="F855" t="s">
        <v>13</v>
      </c>
      <c r="G855" t="s">
        <v>65</v>
      </c>
      <c r="H855" t="s">
        <v>14</v>
      </c>
      <c r="I855">
        <v>59</v>
      </c>
      <c r="J855">
        <v>2</v>
      </c>
      <c r="K855" t="s">
        <v>15</v>
      </c>
      <c r="L855">
        <v>0</v>
      </c>
      <c r="M855" t="s">
        <v>67</v>
      </c>
      <c r="N855">
        <v>0</v>
      </c>
    </row>
    <row r="856" spans="1:14" x14ac:dyDescent="0.25">
      <c r="A856">
        <v>0</v>
      </c>
      <c r="B856" s="77">
        <v>45638</v>
      </c>
      <c r="C856">
        <v>723271</v>
      </c>
      <c r="D856" t="s">
        <v>12</v>
      </c>
      <c r="E856" t="s">
        <v>126</v>
      </c>
      <c r="F856" t="s">
        <v>13</v>
      </c>
      <c r="G856" t="s">
        <v>65</v>
      </c>
      <c r="H856" t="s">
        <v>14</v>
      </c>
      <c r="I856">
        <v>60</v>
      </c>
      <c r="J856">
        <v>4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45638</v>
      </c>
      <c r="C857">
        <v>723271</v>
      </c>
      <c r="D857" t="s">
        <v>12</v>
      </c>
      <c r="E857" t="s">
        <v>126</v>
      </c>
      <c r="F857" t="s">
        <v>13</v>
      </c>
      <c r="G857" t="s">
        <v>65</v>
      </c>
      <c r="H857" t="s">
        <v>14</v>
      </c>
      <c r="I857">
        <v>62</v>
      </c>
      <c r="J857">
        <v>2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0</v>
      </c>
      <c r="B858" s="77">
        <v>45638</v>
      </c>
      <c r="C858">
        <v>723271</v>
      </c>
      <c r="D858" t="s">
        <v>12</v>
      </c>
      <c r="E858" t="s">
        <v>126</v>
      </c>
      <c r="F858" t="s">
        <v>13</v>
      </c>
      <c r="G858" t="s">
        <v>65</v>
      </c>
      <c r="H858" t="s">
        <v>14</v>
      </c>
      <c r="I858">
        <v>64</v>
      </c>
      <c r="J858">
        <v>1</v>
      </c>
      <c r="K858" t="s">
        <v>15</v>
      </c>
      <c r="L858">
        <v>0</v>
      </c>
      <c r="M858" t="s">
        <v>67</v>
      </c>
      <c r="N858">
        <v>0</v>
      </c>
    </row>
    <row r="859" spans="1:14" x14ac:dyDescent="0.25">
      <c r="A859">
        <v>0</v>
      </c>
      <c r="B859" s="77">
        <v>45638</v>
      </c>
      <c r="C859">
        <v>723271</v>
      </c>
      <c r="D859" t="s">
        <v>12</v>
      </c>
      <c r="E859" t="s">
        <v>126</v>
      </c>
      <c r="F859" t="s">
        <v>13</v>
      </c>
      <c r="G859" t="s">
        <v>65</v>
      </c>
      <c r="H859" t="s">
        <v>14</v>
      </c>
      <c r="I859">
        <v>65</v>
      </c>
      <c r="J859">
        <v>2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0</v>
      </c>
      <c r="B860" s="77">
        <v>45638</v>
      </c>
      <c r="C860">
        <v>723271</v>
      </c>
      <c r="D860" t="s">
        <v>12</v>
      </c>
      <c r="E860" t="s">
        <v>126</v>
      </c>
      <c r="F860" t="s">
        <v>13</v>
      </c>
      <c r="G860" t="s">
        <v>65</v>
      </c>
      <c r="H860" t="s">
        <v>14</v>
      </c>
      <c r="I860">
        <v>66</v>
      </c>
      <c r="J860">
        <v>2</v>
      </c>
      <c r="K860" t="s">
        <v>15</v>
      </c>
      <c r="L860">
        <v>0</v>
      </c>
      <c r="M860" t="s">
        <v>67</v>
      </c>
      <c r="N860">
        <v>0</v>
      </c>
    </row>
    <row r="861" spans="1:14" x14ac:dyDescent="0.25">
      <c r="A861">
        <v>0</v>
      </c>
      <c r="B861" s="77">
        <v>45638</v>
      </c>
      <c r="C861">
        <v>723271</v>
      </c>
      <c r="D861" t="s">
        <v>12</v>
      </c>
      <c r="E861" t="s">
        <v>126</v>
      </c>
      <c r="F861" t="s">
        <v>13</v>
      </c>
      <c r="G861" t="s">
        <v>65</v>
      </c>
      <c r="H861" t="s">
        <v>14</v>
      </c>
      <c r="I861">
        <v>67</v>
      </c>
      <c r="J861">
        <v>2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0</v>
      </c>
      <c r="B862" s="77">
        <v>45638</v>
      </c>
      <c r="C862">
        <v>723271</v>
      </c>
      <c r="D862" t="s">
        <v>12</v>
      </c>
      <c r="E862" t="s">
        <v>126</v>
      </c>
      <c r="F862" t="s">
        <v>13</v>
      </c>
      <c r="G862" t="s">
        <v>65</v>
      </c>
      <c r="H862" t="s">
        <v>14</v>
      </c>
      <c r="I862">
        <v>68</v>
      </c>
      <c r="J862">
        <v>2</v>
      </c>
      <c r="K862" t="s">
        <v>15</v>
      </c>
      <c r="L862">
        <v>0</v>
      </c>
      <c r="M862" t="s">
        <v>67</v>
      </c>
      <c r="N862">
        <v>0</v>
      </c>
    </row>
    <row r="863" spans="1:14" x14ac:dyDescent="0.25">
      <c r="A863">
        <v>0</v>
      </c>
      <c r="B863" s="77">
        <v>45638</v>
      </c>
      <c r="C863">
        <v>723271</v>
      </c>
      <c r="D863" t="s">
        <v>12</v>
      </c>
      <c r="E863" t="s">
        <v>126</v>
      </c>
      <c r="F863" t="s">
        <v>13</v>
      </c>
      <c r="G863" t="s">
        <v>65</v>
      </c>
      <c r="H863" t="s">
        <v>14</v>
      </c>
      <c r="I863">
        <v>69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0</v>
      </c>
      <c r="B864" s="77">
        <v>45638</v>
      </c>
      <c r="C864">
        <v>723271</v>
      </c>
      <c r="D864" t="s">
        <v>12</v>
      </c>
      <c r="E864" t="s">
        <v>126</v>
      </c>
      <c r="F864" t="s">
        <v>13</v>
      </c>
      <c r="G864" t="s">
        <v>65</v>
      </c>
      <c r="H864" t="s">
        <v>14</v>
      </c>
      <c r="I864">
        <v>70</v>
      </c>
      <c r="J864">
        <v>1</v>
      </c>
      <c r="K864" t="s">
        <v>15</v>
      </c>
      <c r="L864">
        <v>0</v>
      </c>
      <c r="M864" t="s">
        <v>67</v>
      </c>
      <c r="N864">
        <v>0</v>
      </c>
    </row>
    <row r="865" spans="1:14" x14ac:dyDescent="0.25">
      <c r="A865">
        <v>0</v>
      </c>
      <c r="B865" s="77">
        <v>45638</v>
      </c>
      <c r="C865">
        <v>723271</v>
      </c>
      <c r="D865" t="s">
        <v>12</v>
      </c>
      <c r="E865" t="s">
        <v>126</v>
      </c>
      <c r="F865" t="s">
        <v>13</v>
      </c>
      <c r="G865" t="s">
        <v>65</v>
      </c>
      <c r="H865" t="s">
        <v>14</v>
      </c>
      <c r="I865">
        <v>71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45638</v>
      </c>
      <c r="C866">
        <v>723271</v>
      </c>
      <c r="D866" t="s">
        <v>12</v>
      </c>
      <c r="E866" t="s">
        <v>126</v>
      </c>
      <c r="F866" t="s">
        <v>13</v>
      </c>
      <c r="G866" t="s">
        <v>65</v>
      </c>
      <c r="H866" t="s">
        <v>14</v>
      </c>
      <c r="I866">
        <v>72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45638</v>
      </c>
      <c r="C867">
        <v>723271</v>
      </c>
      <c r="D867" t="s">
        <v>12</v>
      </c>
      <c r="E867" t="s">
        <v>126</v>
      </c>
      <c r="F867" t="s">
        <v>13</v>
      </c>
      <c r="G867" t="s">
        <v>65</v>
      </c>
      <c r="H867" t="s">
        <v>14</v>
      </c>
      <c r="I867">
        <v>73</v>
      </c>
      <c r="J867">
        <v>2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45638</v>
      </c>
      <c r="C868">
        <v>723271</v>
      </c>
      <c r="D868" t="s">
        <v>12</v>
      </c>
      <c r="E868" t="s">
        <v>126</v>
      </c>
      <c r="F868" t="s">
        <v>13</v>
      </c>
      <c r="G868" t="s">
        <v>65</v>
      </c>
      <c r="H868" t="s">
        <v>14</v>
      </c>
      <c r="I868">
        <v>77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45638</v>
      </c>
      <c r="C869">
        <v>723277</v>
      </c>
      <c r="D869" t="s">
        <v>12</v>
      </c>
      <c r="E869" t="s">
        <v>127</v>
      </c>
      <c r="F869" t="s">
        <v>13</v>
      </c>
      <c r="G869" t="s">
        <v>14</v>
      </c>
      <c r="H869" t="s">
        <v>14</v>
      </c>
      <c r="I869">
        <v>67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0</v>
      </c>
      <c r="B870" s="77">
        <v>45638</v>
      </c>
      <c r="C870">
        <v>723278</v>
      </c>
      <c r="D870" t="s">
        <v>12</v>
      </c>
      <c r="E870" t="s">
        <v>127</v>
      </c>
      <c r="F870" t="s">
        <v>13</v>
      </c>
      <c r="G870" t="s">
        <v>14</v>
      </c>
      <c r="H870" t="s">
        <v>14</v>
      </c>
      <c r="I870">
        <v>58</v>
      </c>
      <c r="J870">
        <v>1</v>
      </c>
      <c r="K870" t="s">
        <v>15</v>
      </c>
      <c r="L870">
        <v>0</v>
      </c>
      <c r="M870" t="s">
        <v>67</v>
      </c>
      <c r="N870">
        <v>0</v>
      </c>
    </row>
    <row r="871" spans="1:14" x14ac:dyDescent="0.25">
      <c r="A871">
        <v>0</v>
      </c>
      <c r="B871" s="77">
        <v>45638</v>
      </c>
      <c r="C871">
        <v>723284</v>
      </c>
      <c r="D871" t="s">
        <v>12</v>
      </c>
      <c r="E871" t="s">
        <v>127</v>
      </c>
      <c r="F871" t="s">
        <v>13</v>
      </c>
      <c r="G871" t="s">
        <v>14</v>
      </c>
      <c r="H871" t="s">
        <v>14</v>
      </c>
      <c r="I871">
        <v>66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0</v>
      </c>
      <c r="B872" s="77">
        <v>45638</v>
      </c>
      <c r="C872">
        <v>723306</v>
      </c>
      <c r="D872" t="s">
        <v>12</v>
      </c>
      <c r="E872" t="s">
        <v>128</v>
      </c>
      <c r="F872" t="s">
        <v>13</v>
      </c>
      <c r="G872" t="s">
        <v>14</v>
      </c>
      <c r="H872" t="s">
        <v>14</v>
      </c>
      <c r="I872">
        <v>58</v>
      </c>
      <c r="J872">
        <v>1</v>
      </c>
      <c r="K872" t="s">
        <v>15</v>
      </c>
      <c r="L872">
        <v>0</v>
      </c>
      <c r="M872" t="s">
        <v>67</v>
      </c>
      <c r="N872">
        <v>0</v>
      </c>
    </row>
    <row r="873" spans="1:14" x14ac:dyDescent="0.25">
      <c r="A873">
        <v>0</v>
      </c>
      <c r="B873" s="77">
        <v>45638</v>
      </c>
      <c r="C873">
        <v>723309</v>
      </c>
      <c r="D873" t="s">
        <v>12</v>
      </c>
      <c r="E873" t="s">
        <v>128</v>
      </c>
      <c r="F873" t="s">
        <v>13</v>
      </c>
      <c r="G873" t="s">
        <v>14</v>
      </c>
      <c r="H873" t="s">
        <v>14</v>
      </c>
      <c r="I873">
        <v>64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45638</v>
      </c>
      <c r="C874">
        <v>723312</v>
      </c>
      <c r="D874" t="s">
        <v>12</v>
      </c>
      <c r="E874" t="s">
        <v>128</v>
      </c>
      <c r="F874" t="s">
        <v>13</v>
      </c>
      <c r="G874" t="s">
        <v>14</v>
      </c>
      <c r="H874" t="s">
        <v>14</v>
      </c>
      <c r="I874">
        <v>69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0</v>
      </c>
      <c r="B875" s="77">
        <v>45638</v>
      </c>
      <c r="C875">
        <v>723312</v>
      </c>
      <c r="D875" t="s">
        <v>12</v>
      </c>
      <c r="E875" t="s">
        <v>128</v>
      </c>
      <c r="F875" t="s">
        <v>13</v>
      </c>
      <c r="G875" t="s">
        <v>14</v>
      </c>
      <c r="H875" t="s">
        <v>14</v>
      </c>
      <c r="I875">
        <v>75</v>
      </c>
      <c r="J875">
        <v>1</v>
      </c>
      <c r="K875" t="s">
        <v>15</v>
      </c>
      <c r="L875">
        <v>0</v>
      </c>
      <c r="M875" t="s">
        <v>67</v>
      </c>
      <c r="N875">
        <v>0</v>
      </c>
    </row>
    <row r="876" spans="1:14" x14ac:dyDescent="0.25">
      <c r="A876">
        <v>0</v>
      </c>
      <c r="B876" s="77">
        <v>45638</v>
      </c>
      <c r="C876">
        <v>723314</v>
      </c>
      <c r="D876" t="s">
        <v>12</v>
      </c>
      <c r="E876" t="s">
        <v>128</v>
      </c>
      <c r="F876" t="s">
        <v>13</v>
      </c>
      <c r="G876" t="s">
        <v>14</v>
      </c>
      <c r="H876" t="s">
        <v>14</v>
      </c>
      <c r="I876">
        <v>54</v>
      </c>
      <c r="J876">
        <v>1</v>
      </c>
      <c r="K876" t="s">
        <v>15</v>
      </c>
      <c r="L876">
        <v>0</v>
      </c>
      <c r="M876" t="s">
        <v>67</v>
      </c>
      <c r="N876">
        <v>0</v>
      </c>
    </row>
    <row r="877" spans="1:14" x14ac:dyDescent="0.25">
      <c r="A877">
        <v>0</v>
      </c>
      <c r="B877" s="77">
        <v>45638</v>
      </c>
      <c r="C877">
        <v>723314</v>
      </c>
      <c r="D877" t="s">
        <v>12</v>
      </c>
      <c r="E877" t="s">
        <v>128</v>
      </c>
      <c r="F877" t="s">
        <v>13</v>
      </c>
      <c r="G877" t="s">
        <v>14</v>
      </c>
      <c r="H877" t="s">
        <v>14</v>
      </c>
      <c r="I877">
        <v>55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0</v>
      </c>
      <c r="B878" s="77">
        <v>45638</v>
      </c>
      <c r="C878">
        <v>723314</v>
      </c>
      <c r="D878" t="s">
        <v>12</v>
      </c>
      <c r="E878" t="s">
        <v>128</v>
      </c>
      <c r="F878" t="s">
        <v>13</v>
      </c>
      <c r="G878" t="s">
        <v>14</v>
      </c>
      <c r="H878" t="s">
        <v>14</v>
      </c>
      <c r="I878">
        <v>62</v>
      </c>
      <c r="J878">
        <v>1</v>
      </c>
      <c r="K878" t="s">
        <v>15</v>
      </c>
      <c r="L878">
        <v>0</v>
      </c>
      <c r="M878" t="s">
        <v>67</v>
      </c>
      <c r="N878">
        <v>0</v>
      </c>
    </row>
    <row r="879" spans="1:14" x14ac:dyDescent="0.25">
      <c r="A879">
        <v>0</v>
      </c>
      <c r="B879" s="77">
        <v>45638</v>
      </c>
      <c r="C879">
        <v>723314</v>
      </c>
      <c r="D879" t="s">
        <v>12</v>
      </c>
      <c r="E879" t="s">
        <v>128</v>
      </c>
      <c r="F879" t="s">
        <v>13</v>
      </c>
      <c r="G879" t="s">
        <v>14</v>
      </c>
      <c r="H879" t="s">
        <v>14</v>
      </c>
      <c r="I879">
        <v>70</v>
      </c>
      <c r="J879">
        <v>2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45638</v>
      </c>
      <c r="C880">
        <v>723314</v>
      </c>
      <c r="D880" t="s">
        <v>12</v>
      </c>
      <c r="E880" t="s">
        <v>128</v>
      </c>
      <c r="F880" t="s">
        <v>13</v>
      </c>
      <c r="G880" t="s">
        <v>14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45638</v>
      </c>
      <c r="C881">
        <v>723314</v>
      </c>
      <c r="D881" t="s">
        <v>12</v>
      </c>
      <c r="E881" t="s">
        <v>128</v>
      </c>
      <c r="F881" t="s">
        <v>13</v>
      </c>
      <c r="G881" t="s">
        <v>14</v>
      </c>
      <c r="H881" t="s">
        <v>14</v>
      </c>
      <c r="I881">
        <v>73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45635</v>
      </c>
      <c r="C882">
        <v>0</v>
      </c>
      <c r="D882" t="s">
        <v>95</v>
      </c>
      <c r="E882" t="s">
        <v>96</v>
      </c>
      <c r="F882">
        <v>0</v>
      </c>
      <c r="G882">
        <v>0</v>
      </c>
      <c r="H882" t="s">
        <v>94</v>
      </c>
      <c r="I882">
        <v>52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45635</v>
      </c>
      <c r="C883">
        <v>0</v>
      </c>
      <c r="D883" t="s">
        <v>95</v>
      </c>
      <c r="E883" t="s">
        <v>96</v>
      </c>
      <c r="F883">
        <v>0</v>
      </c>
      <c r="G883">
        <v>0</v>
      </c>
      <c r="H883" t="s">
        <v>94</v>
      </c>
      <c r="I883">
        <v>59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45635</v>
      </c>
      <c r="C884">
        <v>0</v>
      </c>
      <c r="D884" t="s">
        <v>95</v>
      </c>
      <c r="E884" t="s">
        <v>116</v>
      </c>
      <c r="F884">
        <v>0</v>
      </c>
      <c r="G884">
        <v>0</v>
      </c>
      <c r="H884" t="s">
        <v>94</v>
      </c>
      <c r="I884">
        <v>60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45635</v>
      </c>
      <c r="C885">
        <v>0</v>
      </c>
      <c r="D885" t="s">
        <v>95</v>
      </c>
      <c r="E885" t="s">
        <v>116</v>
      </c>
      <c r="F885">
        <v>0</v>
      </c>
      <c r="G885">
        <v>0</v>
      </c>
      <c r="H885" t="s">
        <v>94</v>
      </c>
      <c r="I885">
        <v>68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45635</v>
      </c>
      <c r="C886">
        <v>0</v>
      </c>
      <c r="D886" t="s">
        <v>95</v>
      </c>
      <c r="E886" t="s">
        <v>116</v>
      </c>
      <c r="F886">
        <v>0</v>
      </c>
      <c r="G886">
        <v>0</v>
      </c>
      <c r="H886" t="s">
        <v>94</v>
      </c>
      <c r="I886">
        <v>72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0</v>
      </c>
      <c r="B887" s="77">
        <v>45635</v>
      </c>
      <c r="C887">
        <v>0</v>
      </c>
      <c r="D887" t="s">
        <v>95</v>
      </c>
      <c r="E887" t="s">
        <v>116</v>
      </c>
      <c r="F887">
        <v>0</v>
      </c>
      <c r="G887">
        <v>0</v>
      </c>
      <c r="H887" t="s">
        <v>94</v>
      </c>
      <c r="I887">
        <v>58</v>
      </c>
      <c r="J887">
        <v>1</v>
      </c>
      <c r="K887" t="s">
        <v>15</v>
      </c>
      <c r="L887">
        <v>0</v>
      </c>
      <c r="M887" t="s">
        <v>67</v>
      </c>
      <c r="N887">
        <v>0</v>
      </c>
    </row>
    <row r="888" spans="1:14" x14ac:dyDescent="0.25">
      <c r="A888">
        <v>0</v>
      </c>
      <c r="B888" s="77">
        <v>45635</v>
      </c>
      <c r="C888">
        <v>0</v>
      </c>
      <c r="D888" t="s">
        <v>95</v>
      </c>
      <c r="E888" t="s">
        <v>107</v>
      </c>
      <c r="F888">
        <v>0</v>
      </c>
      <c r="G888">
        <v>0</v>
      </c>
      <c r="H888" t="s">
        <v>94</v>
      </c>
      <c r="I888">
        <v>63</v>
      </c>
      <c r="J888">
        <v>1</v>
      </c>
      <c r="K888" t="s">
        <v>15</v>
      </c>
      <c r="L888">
        <v>0</v>
      </c>
      <c r="M888" t="s">
        <v>67</v>
      </c>
      <c r="N888">
        <v>0</v>
      </c>
    </row>
    <row r="889" spans="1:14" x14ac:dyDescent="0.25">
      <c r="A889">
        <v>0</v>
      </c>
      <c r="B889" s="77">
        <v>45638</v>
      </c>
      <c r="C889">
        <v>0</v>
      </c>
      <c r="D889" t="s">
        <v>95</v>
      </c>
      <c r="E889" t="s">
        <v>116</v>
      </c>
      <c r="F889">
        <v>0</v>
      </c>
      <c r="G889">
        <v>0</v>
      </c>
      <c r="H889" t="s">
        <v>94</v>
      </c>
      <c r="I889">
        <v>80</v>
      </c>
      <c r="J889">
        <v>1</v>
      </c>
      <c r="K889" t="s">
        <v>15</v>
      </c>
      <c r="L889">
        <v>0</v>
      </c>
      <c r="M889" t="s">
        <v>67</v>
      </c>
      <c r="N889">
        <v>0</v>
      </c>
    </row>
    <row r="890" spans="1:14" x14ac:dyDescent="0.25">
      <c r="A890">
        <v>0</v>
      </c>
      <c r="B890" s="77">
        <v>45638</v>
      </c>
      <c r="C890">
        <v>0</v>
      </c>
      <c r="D890" t="s">
        <v>95</v>
      </c>
      <c r="E890" t="s">
        <v>116</v>
      </c>
      <c r="F890">
        <v>0</v>
      </c>
      <c r="G890">
        <v>0</v>
      </c>
      <c r="H890" t="s">
        <v>94</v>
      </c>
      <c r="I890">
        <v>72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45638</v>
      </c>
      <c r="C891">
        <v>0</v>
      </c>
      <c r="D891" t="s">
        <v>95</v>
      </c>
      <c r="E891" t="s">
        <v>96</v>
      </c>
      <c r="F891">
        <v>0</v>
      </c>
      <c r="G891">
        <v>0</v>
      </c>
      <c r="H891" t="s">
        <v>94</v>
      </c>
      <c r="I891">
        <v>76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45638</v>
      </c>
      <c r="C892">
        <v>0</v>
      </c>
      <c r="D892" t="s">
        <v>95</v>
      </c>
      <c r="E892" t="s">
        <v>107</v>
      </c>
      <c r="F892">
        <v>0</v>
      </c>
      <c r="G892">
        <v>0</v>
      </c>
      <c r="H892" t="s">
        <v>94</v>
      </c>
      <c r="I892">
        <v>65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45638</v>
      </c>
      <c r="C893">
        <v>0</v>
      </c>
      <c r="D893" t="s">
        <v>95</v>
      </c>
      <c r="E893" t="s">
        <v>107</v>
      </c>
      <c r="F893">
        <v>0</v>
      </c>
      <c r="G893">
        <v>0</v>
      </c>
      <c r="H893" t="s">
        <v>94</v>
      </c>
      <c r="I893">
        <v>71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45638</v>
      </c>
      <c r="C894">
        <v>0</v>
      </c>
      <c r="D894" t="s">
        <v>95</v>
      </c>
      <c r="E894" t="s">
        <v>107</v>
      </c>
      <c r="F894">
        <v>0</v>
      </c>
      <c r="G894">
        <v>0</v>
      </c>
      <c r="H894" t="s">
        <v>94</v>
      </c>
      <c r="I894">
        <v>61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0</v>
      </c>
      <c r="B895" s="77">
        <v>45643</v>
      </c>
      <c r="C895">
        <v>723463</v>
      </c>
      <c r="D895" t="s">
        <v>12</v>
      </c>
      <c r="E895" t="s">
        <v>131</v>
      </c>
      <c r="F895" t="s">
        <v>13</v>
      </c>
      <c r="G895" t="s">
        <v>14</v>
      </c>
      <c r="H895" t="s">
        <v>14</v>
      </c>
      <c r="I895">
        <v>66</v>
      </c>
      <c r="J895">
        <v>1</v>
      </c>
      <c r="K895" t="s">
        <v>15</v>
      </c>
      <c r="L895">
        <v>0</v>
      </c>
      <c r="M895" t="s">
        <v>67</v>
      </c>
      <c r="N895">
        <v>0</v>
      </c>
    </row>
    <row r="896" spans="1:14" x14ac:dyDescent="0.25">
      <c r="A896">
        <v>0</v>
      </c>
      <c r="B896" s="77">
        <v>45643</v>
      </c>
      <c r="C896">
        <v>723474</v>
      </c>
      <c r="D896" t="s">
        <v>12</v>
      </c>
      <c r="E896" t="s">
        <v>132</v>
      </c>
      <c r="F896" t="s">
        <v>13</v>
      </c>
      <c r="G896" t="s">
        <v>14</v>
      </c>
      <c r="H896" t="s">
        <v>14</v>
      </c>
      <c r="I896">
        <v>59</v>
      </c>
      <c r="J896">
        <v>1</v>
      </c>
      <c r="K896" t="s">
        <v>15</v>
      </c>
      <c r="L896">
        <v>0</v>
      </c>
      <c r="M896" t="s">
        <v>67</v>
      </c>
      <c r="N896">
        <v>0</v>
      </c>
    </row>
    <row r="897" spans="1:14" x14ac:dyDescent="0.25">
      <c r="A897">
        <v>0</v>
      </c>
      <c r="B897" s="77">
        <v>45643</v>
      </c>
      <c r="C897">
        <v>723475</v>
      </c>
      <c r="D897" t="s">
        <v>12</v>
      </c>
      <c r="E897" t="s">
        <v>132</v>
      </c>
      <c r="F897" t="s">
        <v>13</v>
      </c>
      <c r="G897" t="s">
        <v>14</v>
      </c>
      <c r="H897" t="s">
        <v>14</v>
      </c>
      <c r="I897">
        <v>59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45643</v>
      </c>
      <c r="C898">
        <v>723476</v>
      </c>
      <c r="D898" t="s">
        <v>12</v>
      </c>
      <c r="E898" t="s">
        <v>132</v>
      </c>
      <c r="F898" t="s">
        <v>13</v>
      </c>
      <c r="G898" t="s">
        <v>14</v>
      </c>
      <c r="H898" t="s">
        <v>14</v>
      </c>
      <c r="I898">
        <v>54</v>
      </c>
      <c r="J898">
        <v>1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45643</v>
      </c>
      <c r="C899">
        <v>723476</v>
      </c>
      <c r="D899" t="s">
        <v>12</v>
      </c>
      <c r="E899" t="s">
        <v>132</v>
      </c>
      <c r="F899" t="s">
        <v>13</v>
      </c>
      <c r="G899" t="s">
        <v>14</v>
      </c>
      <c r="H899" t="s">
        <v>14</v>
      </c>
      <c r="I899">
        <v>60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0</v>
      </c>
      <c r="B900" s="77">
        <v>45643</v>
      </c>
      <c r="C900">
        <v>723476</v>
      </c>
      <c r="D900" t="s">
        <v>12</v>
      </c>
      <c r="E900" t="s">
        <v>132</v>
      </c>
      <c r="F900" t="s">
        <v>13</v>
      </c>
      <c r="G900" t="s">
        <v>14</v>
      </c>
      <c r="H900" t="s">
        <v>14</v>
      </c>
      <c r="I900">
        <v>63</v>
      </c>
      <c r="J900">
        <v>1</v>
      </c>
      <c r="K900" t="s">
        <v>15</v>
      </c>
      <c r="L900">
        <v>0</v>
      </c>
      <c r="M900" t="s">
        <v>67</v>
      </c>
      <c r="N900">
        <v>0</v>
      </c>
    </row>
    <row r="901" spans="1:14" x14ac:dyDescent="0.25">
      <c r="A901">
        <v>0</v>
      </c>
      <c r="B901" s="77">
        <v>45643</v>
      </c>
      <c r="C901">
        <v>723476</v>
      </c>
      <c r="D901" t="s">
        <v>12</v>
      </c>
      <c r="E901" t="s">
        <v>132</v>
      </c>
      <c r="F901" t="s">
        <v>13</v>
      </c>
      <c r="G901" t="s">
        <v>14</v>
      </c>
      <c r="H901" t="s">
        <v>14</v>
      </c>
      <c r="I901">
        <v>69</v>
      </c>
      <c r="J901">
        <v>1</v>
      </c>
      <c r="K901" t="s">
        <v>15</v>
      </c>
      <c r="L901">
        <v>0</v>
      </c>
      <c r="M901" t="s">
        <v>67</v>
      </c>
      <c r="N901">
        <v>0</v>
      </c>
    </row>
    <row r="902" spans="1:14" x14ac:dyDescent="0.25">
      <c r="A902">
        <v>0</v>
      </c>
      <c r="B902" s="77">
        <v>45643</v>
      </c>
      <c r="C902">
        <v>723476</v>
      </c>
      <c r="D902" t="s">
        <v>12</v>
      </c>
      <c r="E902" t="s">
        <v>132</v>
      </c>
      <c r="F902" t="s">
        <v>13</v>
      </c>
      <c r="G902" t="s">
        <v>14</v>
      </c>
      <c r="H902" t="s">
        <v>14</v>
      </c>
      <c r="I902">
        <v>73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45643</v>
      </c>
      <c r="C903">
        <v>723476</v>
      </c>
      <c r="D903" t="s">
        <v>12</v>
      </c>
      <c r="E903" t="s">
        <v>132</v>
      </c>
      <c r="F903" t="s">
        <v>13</v>
      </c>
      <c r="G903" t="s">
        <v>14</v>
      </c>
      <c r="H903" t="s">
        <v>14</v>
      </c>
      <c r="I903">
        <v>75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45643</v>
      </c>
      <c r="C904">
        <v>723476</v>
      </c>
      <c r="D904" t="s">
        <v>12</v>
      </c>
      <c r="E904" t="s">
        <v>132</v>
      </c>
      <c r="F904" t="s">
        <v>13</v>
      </c>
      <c r="G904" t="s">
        <v>14</v>
      </c>
      <c r="H904" t="s">
        <v>14</v>
      </c>
      <c r="I904">
        <v>76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0</v>
      </c>
      <c r="B905" s="77">
        <v>45643</v>
      </c>
      <c r="C905">
        <v>723477</v>
      </c>
      <c r="D905" t="s">
        <v>12</v>
      </c>
      <c r="E905" t="s">
        <v>132</v>
      </c>
      <c r="F905" t="s">
        <v>13</v>
      </c>
      <c r="G905" t="s">
        <v>14</v>
      </c>
      <c r="H905" t="s">
        <v>14</v>
      </c>
      <c r="I905">
        <v>60</v>
      </c>
      <c r="J905">
        <v>1</v>
      </c>
      <c r="K905" t="s">
        <v>15</v>
      </c>
      <c r="L905">
        <v>0</v>
      </c>
      <c r="M905" t="s">
        <v>67</v>
      </c>
      <c r="N905">
        <v>0</v>
      </c>
    </row>
    <row r="906" spans="1:14" x14ac:dyDescent="0.25">
      <c r="A906">
        <v>0</v>
      </c>
      <c r="B906" s="77">
        <v>45643</v>
      </c>
      <c r="C906">
        <v>723477</v>
      </c>
      <c r="D906" t="s">
        <v>12</v>
      </c>
      <c r="E906" t="s">
        <v>132</v>
      </c>
      <c r="F906" t="s">
        <v>13</v>
      </c>
      <c r="G906" t="s">
        <v>14</v>
      </c>
      <c r="H906" t="s">
        <v>14</v>
      </c>
      <c r="I906">
        <v>65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0</v>
      </c>
      <c r="B907" s="77">
        <v>45643</v>
      </c>
      <c r="C907">
        <v>723477</v>
      </c>
      <c r="D907" t="s">
        <v>12</v>
      </c>
      <c r="E907" t="s">
        <v>132</v>
      </c>
      <c r="F907" t="s">
        <v>13</v>
      </c>
      <c r="G907" t="s">
        <v>14</v>
      </c>
      <c r="H907" t="s">
        <v>14</v>
      </c>
      <c r="I907">
        <v>74</v>
      </c>
      <c r="J907">
        <v>1</v>
      </c>
      <c r="K907" t="s">
        <v>15</v>
      </c>
      <c r="L907">
        <v>0</v>
      </c>
      <c r="M907" t="s">
        <v>67</v>
      </c>
      <c r="N907">
        <v>0</v>
      </c>
    </row>
    <row r="908" spans="1:14" x14ac:dyDescent="0.25">
      <c r="A908">
        <v>0</v>
      </c>
      <c r="B908" s="77">
        <v>45643</v>
      </c>
      <c r="C908">
        <v>723477</v>
      </c>
      <c r="D908" t="s">
        <v>12</v>
      </c>
      <c r="E908" t="s">
        <v>132</v>
      </c>
      <c r="F908" t="s">
        <v>13</v>
      </c>
      <c r="G908" t="s">
        <v>14</v>
      </c>
      <c r="H908" t="s">
        <v>14</v>
      </c>
      <c r="I908">
        <v>76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45644</v>
      </c>
      <c r="C909">
        <v>723502</v>
      </c>
      <c r="D909" t="s">
        <v>12</v>
      </c>
      <c r="E909" t="s">
        <v>133</v>
      </c>
      <c r="F909" t="s">
        <v>13</v>
      </c>
      <c r="G909" t="s">
        <v>14</v>
      </c>
      <c r="H909" t="s">
        <v>14</v>
      </c>
      <c r="I909">
        <v>62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0</v>
      </c>
      <c r="B910" s="77">
        <v>45644</v>
      </c>
      <c r="C910">
        <v>723502</v>
      </c>
      <c r="D910" t="s">
        <v>12</v>
      </c>
      <c r="E910" t="s">
        <v>133</v>
      </c>
      <c r="F910" t="s">
        <v>13</v>
      </c>
      <c r="G910" t="s">
        <v>14</v>
      </c>
      <c r="H910" t="s">
        <v>14</v>
      </c>
      <c r="I910">
        <v>66</v>
      </c>
      <c r="J910">
        <v>1</v>
      </c>
      <c r="K910" t="s">
        <v>15</v>
      </c>
      <c r="L910">
        <v>0</v>
      </c>
      <c r="M910" t="s">
        <v>67</v>
      </c>
      <c r="N910">
        <v>0</v>
      </c>
    </row>
    <row r="911" spans="1:14" x14ac:dyDescent="0.25">
      <c r="A911">
        <v>0</v>
      </c>
      <c r="B911" s="77">
        <v>45644</v>
      </c>
      <c r="C911">
        <v>723502</v>
      </c>
      <c r="D911" t="s">
        <v>12</v>
      </c>
      <c r="E911" t="s">
        <v>133</v>
      </c>
      <c r="F911" t="s">
        <v>13</v>
      </c>
      <c r="G911" t="s">
        <v>14</v>
      </c>
      <c r="H911" t="s">
        <v>14</v>
      </c>
      <c r="I911">
        <v>69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45644</v>
      </c>
      <c r="C912">
        <v>723502</v>
      </c>
      <c r="D912" t="s">
        <v>12</v>
      </c>
      <c r="E912" t="s">
        <v>133</v>
      </c>
      <c r="F912" t="s">
        <v>13</v>
      </c>
      <c r="G912" t="s">
        <v>14</v>
      </c>
      <c r="H912" t="s">
        <v>14</v>
      </c>
      <c r="I912">
        <v>70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0</v>
      </c>
      <c r="B913" s="77">
        <v>45644</v>
      </c>
      <c r="C913">
        <v>723502</v>
      </c>
      <c r="D913" t="s">
        <v>12</v>
      </c>
      <c r="E913" t="s">
        <v>133</v>
      </c>
      <c r="F913" t="s">
        <v>13</v>
      </c>
      <c r="G913" t="s">
        <v>14</v>
      </c>
      <c r="H913" t="s">
        <v>14</v>
      </c>
      <c r="I913">
        <v>71</v>
      </c>
      <c r="J913">
        <v>1</v>
      </c>
      <c r="K913" t="s">
        <v>15</v>
      </c>
      <c r="L913">
        <v>0</v>
      </c>
      <c r="M913" t="s">
        <v>67</v>
      </c>
      <c r="N913">
        <v>0</v>
      </c>
    </row>
    <row r="914" spans="1:14" x14ac:dyDescent="0.25">
      <c r="A914">
        <v>0</v>
      </c>
      <c r="B914" s="77">
        <v>45644</v>
      </c>
      <c r="C914">
        <v>723502</v>
      </c>
      <c r="D914" t="s">
        <v>12</v>
      </c>
      <c r="E914" t="s">
        <v>133</v>
      </c>
      <c r="F914" t="s">
        <v>13</v>
      </c>
      <c r="G914" t="s">
        <v>14</v>
      </c>
      <c r="H914" t="s">
        <v>14</v>
      </c>
      <c r="I914">
        <v>72</v>
      </c>
      <c r="J914">
        <v>1</v>
      </c>
      <c r="K914" t="s">
        <v>15</v>
      </c>
      <c r="L914">
        <v>0</v>
      </c>
      <c r="M914" t="s">
        <v>67</v>
      </c>
      <c r="N914">
        <v>0</v>
      </c>
    </row>
    <row r="915" spans="1:14" x14ac:dyDescent="0.25">
      <c r="A915">
        <v>0</v>
      </c>
      <c r="B915" s="77">
        <v>45644</v>
      </c>
      <c r="C915">
        <v>723502</v>
      </c>
      <c r="D915" t="s">
        <v>12</v>
      </c>
      <c r="E915" t="s">
        <v>133</v>
      </c>
      <c r="F915" t="s">
        <v>13</v>
      </c>
      <c r="G915" t="s">
        <v>14</v>
      </c>
      <c r="H915" t="s">
        <v>14</v>
      </c>
      <c r="I915">
        <v>72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45644</v>
      </c>
      <c r="C916">
        <v>723502</v>
      </c>
      <c r="D916" t="s">
        <v>12</v>
      </c>
      <c r="E916" t="s">
        <v>133</v>
      </c>
      <c r="F916" t="s">
        <v>13</v>
      </c>
      <c r="G916" t="s">
        <v>14</v>
      </c>
      <c r="H916" t="s">
        <v>14</v>
      </c>
      <c r="I916">
        <v>73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45644</v>
      </c>
      <c r="C917">
        <v>723502</v>
      </c>
      <c r="D917" t="s">
        <v>12</v>
      </c>
      <c r="E917" t="s">
        <v>133</v>
      </c>
      <c r="F917" t="s">
        <v>13</v>
      </c>
      <c r="G917" t="s">
        <v>14</v>
      </c>
      <c r="H917" t="s">
        <v>14</v>
      </c>
      <c r="I917">
        <v>74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45644</v>
      </c>
      <c r="C918">
        <v>723502</v>
      </c>
      <c r="D918" t="s">
        <v>12</v>
      </c>
      <c r="E918" t="s">
        <v>133</v>
      </c>
      <c r="F918" t="s">
        <v>13</v>
      </c>
      <c r="G918" t="s">
        <v>14</v>
      </c>
      <c r="H918" t="s">
        <v>14</v>
      </c>
      <c r="I918">
        <v>75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45644</v>
      </c>
      <c r="C919">
        <v>723503</v>
      </c>
      <c r="D919" t="s">
        <v>12</v>
      </c>
      <c r="E919" t="s">
        <v>133</v>
      </c>
      <c r="F919" t="s">
        <v>13</v>
      </c>
      <c r="G919" t="s">
        <v>14</v>
      </c>
      <c r="H919" t="s">
        <v>14</v>
      </c>
      <c r="I919">
        <v>64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45644</v>
      </c>
      <c r="C920">
        <v>723503</v>
      </c>
      <c r="D920" t="s">
        <v>12</v>
      </c>
      <c r="E920" t="s">
        <v>133</v>
      </c>
      <c r="F920" t="s">
        <v>13</v>
      </c>
      <c r="G920" t="s">
        <v>14</v>
      </c>
      <c r="H920" t="s">
        <v>14</v>
      </c>
      <c r="I920">
        <v>68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0</v>
      </c>
      <c r="B921" s="77">
        <v>45644</v>
      </c>
      <c r="C921">
        <v>723503</v>
      </c>
      <c r="D921" t="s">
        <v>12</v>
      </c>
      <c r="E921" t="s">
        <v>133</v>
      </c>
      <c r="F921" t="s">
        <v>13</v>
      </c>
      <c r="G921" t="s">
        <v>14</v>
      </c>
      <c r="H921" t="s">
        <v>14</v>
      </c>
      <c r="I921">
        <v>71</v>
      </c>
      <c r="J921">
        <v>2</v>
      </c>
      <c r="K921" t="s">
        <v>15</v>
      </c>
      <c r="L921">
        <v>0</v>
      </c>
      <c r="M921" t="s">
        <v>67</v>
      </c>
      <c r="N921">
        <v>0</v>
      </c>
    </row>
    <row r="922" spans="1:14" x14ac:dyDescent="0.25">
      <c r="A922">
        <v>0</v>
      </c>
      <c r="B922" s="77">
        <v>45644</v>
      </c>
      <c r="C922">
        <v>723503</v>
      </c>
      <c r="D922" t="s">
        <v>12</v>
      </c>
      <c r="E922" t="s">
        <v>133</v>
      </c>
      <c r="F922" t="s">
        <v>13</v>
      </c>
      <c r="G922" t="s">
        <v>14</v>
      </c>
      <c r="H922" t="s">
        <v>14</v>
      </c>
      <c r="I922">
        <v>72</v>
      </c>
      <c r="J922">
        <v>2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0</v>
      </c>
      <c r="B923" s="77">
        <v>45644</v>
      </c>
      <c r="C923">
        <v>723503</v>
      </c>
      <c r="D923" t="s">
        <v>12</v>
      </c>
      <c r="E923" t="s">
        <v>133</v>
      </c>
      <c r="F923" t="s">
        <v>13</v>
      </c>
      <c r="G923" t="s">
        <v>14</v>
      </c>
      <c r="H923" t="s">
        <v>14</v>
      </c>
      <c r="I923">
        <v>74</v>
      </c>
      <c r="J923">
        <v>1</v>
      </c>
      <c r="K923" t="s">
        <v>15</v>
      </c>
      <c r="L923">
        <v>0</v>
      </c>
      <c r="M923" t="s">
        <v>67</v>
      </c>
      <c r="N923">
        <v>0</v>
      </c>
    </row>
    <row r="924" spans="1:14" x14ac:dyDescent="0.25">
      <c r="A924">
        <v>0</v>
      </c>
      <c r="B924" s="77">
        <v>45644</v>
      </c>
      <c r="C924">
        <v>723503</v>
      </c>
      <c r="D924" t="s">
        <v>12</v>
      </c>
      <c r="E924" t="s">
        <v>133</v>
      </c>
      <c r="F924" t="s">
        <v>13</v>
      </c>
      <c r="G924" t="s">
        <v>14</v>
      </c>
      <c r="H924" t="s">
        <v>14</v>
      </c>
      <c r="I924">
        <v>78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0</v>
      </c>
      <c r="B925" s="77">
        <v>45644</v>
      </c>
      <c r="C925">
        <v>723504</v>
      </c>
      <c r="D925" t="s">
        <v>12</v>
      </c>
      <c r="E925" t="s">
        <v>133</v>
      </c>
      <c r="F925" t="s">
        <v>13</v>
      </c>
      <c r="G925" t="s">
        <v>14</v>
      </c>
      <c r="H925" t="s">
        <v>14</v>
      </c>
      <c r="I925">
        <v>65</v>
      </c>
      <c r="J925">
        <v>1</v>
      </c>
      <c r="K925" t="s">
        <v>15</v>
      </c>
      <c r="L925">
        <v>0</v>
      </c>
      <c r="M925" t="s">
        <v>67</v>
      </c>
      <c r="N925">
        <v>0</v>
      </c>
    </row>
    <row r="926" spans="1:14" x14ac:dyDescent="0.25">
      <c r="A926">
        <v>0</v>
      </c>
      <c r="B926" s="77">
        <v>45644</v>
      </c>
      <c r="C926">
        <v>723504</v>
      </c>
      <c r="D926" t="s">
        <v>12</v>
      </c>
      <c r="E926" t="s">
        <v>133</v>
      </c>
      <c r="F926" t="s">
        <v>13</v>
      </c>
      <c r="G926" t="s">
        <v>14</v>
      </c>
      <c r="H926" t="s">
        <v>14</v>
      </c>
      <c r="I926">
        <v>76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45644</v>
      </c>
      <c r="C927">
        <v>723506</v>
      </c>
      <c r="D927" t="s">
        <v>12</v>
      </c>
      <c r="E927" t="s">
        <v>133</v>
      </c>
      <c r="F927" t="s">
        <v>13</v>
      </c>
      <c r="G927" t="s">
        <v>14</v>
      </c>
      <c r="H927" t="s">
        <v>14</v>
      </c>
      <c r="I927">
        <v>76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45644</v>
      </c>
      <c r="C928">
        <v>723511</v>
      </c>
      <c r="D928" t="s">
        <v>12</v>
      </c>
      <c r="E928" t="s">
        <v>133</v>
      </c>
      <c r="F928" t="s">
        <v>13</v>
      </c>
      <c r="G928" t="s">
        <v>14</v>
      </c>
      <c r="H928" t="s">
        <v>14</v>
      </c>
      <c r="I928">
        <v>64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0</v>
      </c>
      <c r="B929" s="77">
        <v>45652</v>
      </c>
      <c r="C929">
        <v>723737</v>
      </c>
      <c r="D929" t="s">
        <v>12</v>
      </c>
      <c r="E929" t="s">
        <v>139</v>
      </c>
      <c r="F929" t="s">
        <v>13</v>
      </c>
      <c r="G929" t="s">
        <v>138</v>
      </c>
      <c r="H929" t="s">
        <v>36</v>
      </c>
      <c r="I929">
        <v>66</v>
      </c>
      <c r="J929">
        <v>1</v>
      </c>
      <c r="K929" t="s">
        <v>15</v>
      </c>
      <c r="L929">
        <v>0</v>
      </c>
      <c r="M929" t="s">
        <v>67</v>
      </c>
      <c r="N929">
        <v>0</v>
      </c>
    </row>
    <row r="930" spans="1:14" x14ac:dyDescent="0.25">
      <c r="A930">
        <v>0</v>
      </c>
      <c r="B930" s="77">
        <v>45652</v>
      </c>
      <c r="C930">
        <v>723738</v>
      </c>
      <c r="D930" t="s">
        <v>12</v>
      </c>
      <c r="E930" t="s">
        <v>139</v>
      </c>
      <c r="F930" t="s">
        <v>13</v>
      </c>
      <c r="G930" t="s">
        <v>138</v>
      </c>
      <c r="H930" t="s">
        <v>36</v>
      </c>
      <c r="I930">
        <v>63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0</v>
      </c>
      <c r="B931" s="77">
        <v>45652</v>
      </c>
      <c r="C931">
        <v>723738</v>
      </c>
      <c r="D931" t="s">
        <v>12</v>
      </c>
      <c r="E931" t="s">
        <v>139</v>
      </c>
      <c r="F931" t="s">
        <v>13</v>
      </c>
      <c r="G931" t="s">
        <v>138</v>
      </c>
      <c r="H931" t="s">
        <v>36</v>
      </c>
      <c r="I931">
        <v>71</v>
      </c>
      <c r="J931">
        <v>1</v>
      </c>
      <c r="K931" t="s">
        <v>15</v>
      </c>
      <c r="L931">
        <v>0</v>
      </c>
      <c r="M931" t="s">
        <v>67</v>
      </c>
      <c r="N931">
        <v>0</v>
      </c>
    </row>
    <row r="932" spans="1:14" x14ac:dyDescent="0.25">
      <c r="A932">
        <v>0</v>
      </c>
      <c r="B932" s="77">
        <v>45652</v>
      </c>
      <c r="C932">
        <v>723738</v>
      </c>
      <c r="D932" t="s">
        <v>12</v>
      </c>
      <c r="E932" t="s">
        <v>139</v>
      </c>
      <c r="F932" t="s">
        <v>13</v>
      </c>
      <c r="G932" t="s">
        <v>138</v>
      </c>
      <c r="H932" t="s">
        <v>36</v>
      </c>
      <c r="I932">
        <v>74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45652</v>
      </c>
      <c r="C933">
        <v>723739</v>
      </c>
      <c r="D933" t="s">
        <v>12</v>
      </c>
      <c r="E933" t="s">
        <v>139</v>
      </c>
      <c r="F933" t="s">
        <v>13</v>
      </c>
      <c r="G933" t="s">
        <v>138</v>
      </c>
      <c r="H933" t="s">
        <v>36</v>
      </c>
      <c r="I933">
        <v>73</v>
      </c>
      <c r="J933">
        <v>1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0</v>
      </c>
      <c r="B934" s="77">
        <v>45652</v>
      </c>
      <c r="C934">
        <v>723739</v>
      </c>
      <c r="D934" t="s">
        <v>12</v>
      </c>
      <c r="E934" t="s">
        <v>139</v>
      </c>
      <c r="F934" t="s">
        <v>13</v>
      </c>
      <c r="G934" t="s">
        <v>138</v>
      </c>
      <c r="H934" t="s">
        <v>36</v>
      </c>
      <c r="I934">
        <v>55</v>
      </c>
      <c r="J934">
        <v>1</v>
      </c>
      <c r="K934" t="s">
        <v>15</v>
      </c>
      <c r="L934">
        <v>0</v>
      </c>
      <c r="M934" t="s">
        <v>67</v>
      </c>
      <c r="N934">
        <v>0</v>
      </c>
    </row>
    <row r="935" spans="1:14" x14ac:dyDescent="0.25">
      <c r="A935">
        <v>0</v>
      </c>
      <c r="B935" s="77">
        <v>45652</v>
      </c>
      <c r="C935">
        <v>723739</v>
      </c>
      <c r="D935" t="s">
        <v>12</v>
      </c>
      <c r="E935" t="s">
        <v>139</v>
      </c>
      <c r="F935" t="s">
        <v>13</v>
      </c>
      <c r="G935" t="s">
        <v>138</v>
      </c>
      <c r="H935" t="s">
        <v>36</v>
      </c>
      <c r="I935">
        <v>70</v>
      </c>
      <c r="J935">
        <v>2</v>
      </c>
      <c r="K935" t="s">
        <v>15</v>
      </c>
      <c r="L935">
        <v>0</v>
      </c>
      <c r="M935" t="s">
        <v>67</v>
      </c>
      <c r="N935">
        <v>0</v>
      </c>
    </row>
    <row r="936" spans="1:14" x14ac:dyDescent="0.25">
      <c r="A936">
        <v>0</v>
      </c>
      <c r="B936" s="77">
        <v>45652</v>
      </c>
      <c r="C936">
        <v>723739</v>
      </c>
      <c r="D936" t="s">
        <v>12</v>
      </c>
      <c r="E936" t="s">
        <v>139</v>
      </c>
      <c r="F936" t="s">
        <v>13</v>
      </c>
      <c r="G936" t="s">
        <v>138</v>
      </c>
      <c r="H936" t="s">
        <v>36</v>
      </c>
      <c r="I936">
        <v>67</v>
      </c>
      <c r="J936">
        <v>1</v>
      </c>
      <c r="K936" t="s">
        <v>15</v>
      </c>
      <c r="L936">
        <v>0</v>
      </c>
      <c r="M936" t="s">
        <v>67</v>
      </c>
      <c r="N936">
        <v>0</v>
      </c>
    </row>
    <row r="937" spans="1:14" x14ac:dyDescent="0.25">
      <c r="A937">
        <v>0</v>
      </c>
      <c r="B937" s="77">
        <v>45652</v>
      </c>
      <c r="C937">
        <v>723740</v>
      </c>
      <c r="D937" t="s">
        <v>12</v>
      </c>
      <c r="E937" t="s">
        <v>139</v>
      </c>
      <c r="F937" t="s">
        <v>13</v>
      </c>
      <c r="G937" t="s">
        <v>138</v>
      </c>
      <c r="H937" t="s">
        <v>36</v>
      </c>
      <c r="I937">
        <v>65</v>
      </c>
      <c r="J937">
        <v>1</v>
      </c>
      <c r="K937" t="s">
        <v>15</v>
      </c>
      <c r="L937">
        <v>0</v>
      </c>
      <c r="M937" t="s">
        <v>67</v>
      </c>
      <c r="N937">
        <v>0</v>
      </c>
    </row>
    <row r="938" spans="1:14" x14ac:dyDescent="0.25">
      <c r="A938">
        <v>0</v>
      </c>
      <c r="B938" s="77">
        <v>45652</v>
      </c>
      <c r="C938">
        <v>723740</v>
      </c>
      <c r="D938" t="s">
        <v>12</v>
      </c>
      <c r="E938" t="s">
        <v>139</v>
      </c>
      <c r="F938" t="s">
        <v>13</v>
      </c>
      <c r="G938" t="s">
        <v>138</v>
      </c>
      <c r="H938" t="s">
        <v>36</v>
      </c>
      <c r="I938">
        <v>63</v>
      </c>
      <c r="J938">
        <v>1</v>
      </c>
      <c r="K938" t="s">
        <v>15</v>
      </c>
      <c r="L938">
        <v>0</v>
      </c>
      <c r="M938" t="s">
        <v>67</v>
      </c>
      <c r="N938">
        <v>0</v>
      </c>
    </row>
    <row r="939" spans="1:14" x14ac:dyDescent="0.25">
      <c r="A939">
        <v>0</v>
      </c>
      <c r="B939" s="77">
        <v>45652</v>
      </c>
      <c r="C939">
        <v>723740</v>
      </c>
      <c r="D939" t="s">
        <v>12</v>
      </c>
      <c r="E939" t="s">
        <v>139</v>
      </c>
      <c r="F939" t="s">
        <v>13</v>
      </c>
      <c r="G939" t="s">
        <v>138</v>
      </c>
      <c r="H939" t="s">
        <v>36</v>
      </c>
      <c r="I939">
        <v>70</v>
      </c>
      <c r="J939">
        <v>1</v>
      </c>
      <c r="K939" t="s">
        <v>15</v>
      </c>
      <c r="L939">
        <v>0</v>
      </c>
      <c r="M939" t="s">
        <v>67</v>
      </c>
      <c r="N939">
        <v>0</v>
      </c>
    </row>
    <row r="940" spans="1:14" x14ac:dyDescent="0.25">
      <c r="A940">
        <v>0</v>
      </c>
      <c r="B940" s="77">
        <v>45652</v>
      </c>
      <c r="C940">
        <v>723740</v>
      </c>
      <c r="D940" t="s">
        <v>12</v>
      </c>
      <c r="E940" t="s">
        <v>139</v>
      </c>
      <c r="F940" t="s">
        <v>13</v>
      </c>
      <c r="G940" t="s">
        <v>138</v>
      </c>
      <c r="H940" t="s">
        <v>36</v>
      </c>
      <c r="I940">
        <v>69</v>
      </c>
      <c r="J940">
        <v>1</v>
      </c>
      <c r="K940" t="s">
        <v>15</v>
      </c>
      <c r="L940">
        <v>0</v>
      </c>
      <c r="M940" t="s">
        <v>67</v>
      </c>
      <c r="N940">
        <v>0</v>
      </c>
    </row>
    <row r="941" spans="1:14" x14ac:dyDescent="0.25">
      <c r="A941">
        <v>0</v>
      </c>
      <c r="B941" s="77">
        <v>45652</v>
      </c>
      <c r="C941">
        <v>723740</v>
      </c>
      <c r="D941" t="s">
        <v>12</v>
      </c>
      <c r="E941" t="s">
        <v>139</v>
      </c>
      <c r="F941" t="s">
        <v>13</v>
      </c>
      <c r="G941" t="s">
        <v>138</v>
      </c>
      <c r="H941" t="s">
        <v>36</v>
      </c>
      <c r="I941">
        <v>74</v>
      </c>
      <c r="J941">
        <v>1</v>
      </c>
      <c r="K941" t="s">
        <v>15</v>
      </c>
      <c r="L941">
        <v>0</v>
      </c>
      <c r="M941" t="s">
        <v>67</v>
      </c>
      <c r="N941">
        <v>0</v>
      </c>
    </row>
    <row r="942" spans="1:14" x14ac:dyDescent="0.25">
      <c r="A942">
        <v>0</v>
      </c>
      <c r="B942" s="77">
        <v>45653</v>
      </c>
      <c r="C942">
        <v>723783</v>
      </c>
      <c r="D942" t="s">
        <v>12</v>
      </c>
      <c r="E942" t="s">
        <v>141</v>
      </c>
      <c r="F942" t="s">
        <v>13</v>
      </c>
      <c r="G942" t="s">
        <v>14</v>
      </c>
      <c r="H942" t="s">
        <v>14</v>
      </c>
      <c r="I942">
        <v>55</v>
      </c>
      <c r="J942">
        <v>1</v>
      </c>
      <c r="K942" t="s">
        <v>15</v>
      </c>
      <c r="L942">
        <v>0</v>
      </c>
      <c r="M942" t="s">
        <v>67</v>
      </c>
      <c r="N942">
        <v>0</v>
      </c>
    </row>
    <row r="943" spans="1:14" x14ac:dyDescent="0.25">
      <c r="A943">
        <v>0</v>
      </c>
      <c r="B943" s="77">
        <v>45653</v>
      </c>
      <c r="C943">
        <v>723783</v>
      </c>
      <c r="D943" t="s">
        <v>12</v>
      </c>
      <c r="E943" t="s">
        <v>141</v>
      </c>
      <c r="F943" t="s">
        <v>13</v>
      </c>
      <c r="G943" t="s">
        <v>14</v>
      </c>
      <c r="H943" t="s">
        <v>14</v>
      </c>
      <c r="I943">
        <v>72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0</v>
      </c>
      <c r="B944" s="77">
        <v>45653</v>
      </c>
      <c r="C944">
        <v>723785</v>
      </c>
      <c r="D944" t="s">
        <v>12</v>
      </c>
      <c r="E944" t="s">
        <v>141</v>
      </c>
      <c r="F944" t="s">
        <v>13</v>
      </c>
      <c r="G944" t="s">
        <v>14</v>
      </c>
      <c r="H944" t="s">
        <v>14</v>
      </c>
      <c r="I944">
        <v>63</v>
      </c>
      <c r="J944">
        <v>1</v>
      </c>
      <c r="K944" t="s">
        <v>15</v>
      </c>
      <c r="L944">
        <v>0</v>
      </c>
      <c r="M944" t="s">
        <v>67</v>
      </c>
      <c r="N944">
        <v>0</v>
      </c>
    </row>
    <row r="945" spans="1:14" x14ac:dyDescent="0.25">
      <c r="A945">
        <v>0</v>
      </c>
      <c r="B945" s="77">
        <v>45653</v>
      </c>
      <c r="C945">
        <v>723785</v>
      </c>
      <c r="D945" t="s">
        <v>12</v>
      </c>
      <c r="E945" t="s">
        <v>141</v>
      </c>
      <c r="F945" t="s">
        <v>13</v>
      </c>
      <c r="G945" t="s">
        <v>14</v>
      </c>
      <c r="H945" t="s">
        <v>14</v>
      </c>
      <c r="I945">
        <v>64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0</v>
      </c>
      <c r="B946" s="77">
        <v>45653</v>
      </c>
      <c r="C946">
        <v>723785</v>
      </c>
      <c r="D946" t="s">
        <v>12</v>
      </c>
      <c r="E946" t="s">
        <v>141</v>
      </c>
      <c r="F946" t="s">
        <v>13</v>
      </c>
      <c r="G946" t="s">
        <v>14</v>
      </c>
      <c r="H946" t="s">
        <v>14</v>
      </c>
      <c r="I946">
        <v>74</v>
      </c>
      <c r="J946">
        <v>1</v>
      </c>
      <c r="K946" t="s">
        <v>15</v>
      </c>
      <c r="L946">
        <v>0</v>
      </c>
      <c r="M946" t="s">
        <v>67</v>
      </c>
      <c r="N946">
        <v>0</v>
      </c>
    </row>
    <row r="947" spans="1:14" x14ac:dyDescent="0.25">
      <c r="A947">
        <v>0</v>
      </c>
      <c r="B947" s="77">
        <v>45653</v>
      </c>
      <c r="C947">
        <v>723785</v>
      </c>
      <c r="D947" t="s">
        <v>12</v>
      </c>
      <c r="E947" t="s">
        <v>141</v>
      </c>
      <c r="F947" t="s">
        <v>13</v>
      </c>
      <c r="G947" t="s">
        <v>14</v>
      </c>
      <c r="H947" t="s">
        <v>14</v>
      </c>
      <c r="I947">
        <v>80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45653</v>
      </c>
      <c r="C948">
        <v>723785</v>
      </c>
      <c r="D948" t="s">
        <v>12</v>
      </c>
      <c r="E948" t="s">
        <v>141</v>
      </c>
      <c r="F948" t="s">
        <v>13</v>
      </c>
      <c r="G948" t="s">
        <v>14</v>
      </c>
      <c r="H948" t="s">
        <v>14</v>
      </c>
      <c r="I948">
        <v>57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45653</v>
      </c>
      <c r="C949">
        <v>723786</v>
      </c>
      <c r="D949" t="s">
        <v>12</v>
      </c>
      <c r="E949" t="s">
        <v>141</v>
      </c>
      <c r="F949" t="s">
        <v>13</v>
      </c>
      <c r="G949" t="s">
        <v>14</v>
      </c>
      <c r="H949" t="s">
        <v>14</v>
      </c>
      <c r="I949">
        <v>68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45653</v>
      </c>
      <c r="C950">
        <v>723787</v>
      </c>
      <c r="D950" t="s">
        <v>12</v>
      </c>
      <c r="E950" t="s">
        <v>141</v>
      </c>
      <c r="F950" t="s">
        <v>13</v>
      </c>
      <c r="G950" t="s">
        <v>14</v>
      </c>
      <c r="H950" t="s">
        <v>14</v>
      </c>
      <c r="I950">
        <v>62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45653</v>
      </c>
      <c r="C951">
        <v>723795</v>
      </c>
      <c r="D951" t="s">
        <v>12</v>
      </c>
      <c r="E951" t="s">
        <v>142</v>
      </c>
      <c r="F951" t="s">
        <v>13</v>
      </c>
      <c r="G951" t="s">
        <v>65</v>
      </c>
      <c r="H951" t="s">
        <v>14</v>
      </c>
      <c r="I951">
        <v>65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45653</v>
      </c>
      <c r="C952">
        <v>723799</v>
      </c>
      <c r="D952" t="s">
        <v>12</v>
      </c>
      <c r="E952" t="s">
        <v>142</v>
      </c>
      <c r="F952" t="s">
        <v>13</v>
      </c>
      <c r="G952" t="s">
        <v>65</v>
      </c>
      <c r="H952" t="s">
        <v>14</v>
      </c>
      <c r="I952">
        <v>72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45653</v>
      </c>
      <c r="C953">
        <v>723807</v>
      </c>
      <c r="D953" t="s">
        <v>12</v>
      </c>
      <c r="E953" t="s">
        <v>142</v>
      </c>
      <c r="F953" t="s">
        <v>13</v>
      </c>
      <c r="G953" t="s">
        <v>65</v>
      </c>
      <c r="H953" t="s">
        <v>14</v>
      </c>
      <c r="I953">
        <v>68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45653</v>
      </c>
      <c r="C954">
        <v>723809</v>
      </c>
      <c r="D954" t="s">
        <v>12</v>
      </c>
      <c r="E954" t="s">
        <v>142</v>
      </c>
      <c r="F954" t="s">
        <v>13</v>
      </c>
      <c r="G954" t="s">
        <v>65</v>
      </c>
      <c r="H954" t="s">
        <v>14</v>
      </c>
      <c r="I954">
        <v>58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45653</v>
      </c>
      <c r="C955">
        <v>723814</v>
      </c>
      <c r="D955" t="s">
        <v>12</v>
      </c>
      <c r="E955" t="s">
        <v>143</v>
      </c>
      <c r="F955" t="s">
        <v>13</v>
      </c>
      <c r="G955" t="s">
        <v>14</v>
      </c>
      <c r="H955" t="s">
        <v>14</v>
      </c>
      <c r="I955">
        <v>64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0</v>
      </c>
      <c r="B956" s="77">
        <v>45653</v>
      </c>
      <c r="C956">
        <v>723816</v>
      </c>
      <c r="D956" t="s">
        <v>12</v>
      </c>
      <c r="E956" t="s">
        <v>143</v>
      </c>
      <c r="F956" t="s">
        <v>13</v>
      </c>
      <c r="G956" t="s">
        <v>14</v>
      </c>
      <c r="H956" t="s">
        <v>14</v>
      </c>
      <c r="I956">
        <v>74</v>
      </c>
      <c r="J956">
        <v>1</v>
      </c>
      <c r="K956" t="s">
        <v>15</v>
      </c>
      <c r="L956">
        <v>0</v>
      </c>
      <c r="M956" t="s">
        <v>67</v>
      </c>
      <c r="N956">
        <v>0</v>
      </c>
    </row>
    <row r="957" spans="1:14" x14ac:dyDescent="0.25">
      <c r="A957">
        <v>0</v>
      </c>
      <c r="B957" s="77">
        <v>45642</v>
      </c>
      <c r="C957">
        <v>0</v>
      </c>
      <c r="D957" t="s">
        <v>95</v>
      </c>
      <c r="E957" t="s">
        <v>107</v>
      </c>
      <c r="F957">
        <v>0</v>
      </c>
      <c r="G957">
        <v>0</v>
      </c>
      <c r="H957" t="s">
        <v>94</v>
      </c>
      <c r="I957">
        <v>63</v>
      </c>
      <c r="J957">
        <v>1</v>
      </c>
      <c r="K957" t="s">
        <v>15</v>
      </c>
      <c r="L957">
        <v>0</v>
      </c>
      <c r="M957" t="s">
        <v>67</v>
      </c>
      <c r="N957">
        <v>0</v>
      </c>
    </row>
    <row r="958" spans="1:14" x14ac:dyDescent="0.25">
      <c r="A958">
        <v>0</v>
      </c>
      <c r="B958" s="77">
        <v>45642</v>
      </c>
      <c r="C958">
        <v>0</v>
      </c>
      <c r="D958" t="s">
        <v>95</v>
      </c>
      <c r="E958" t="s">
        <v>96</v>
      </c>
      <c r="F958">
        <v>0</v>
      </c>
      <c r="G958">
        <v>0</v>
      </c>
      <c r="H958" t="s">
        <v>94</v>
      </c>
      <c r="I958">
        <v>66</v>
      </c>
      <c r="J958">
        <v>1</v>
      </c>
      <c r="K958" t="s">
        <v>15</v>
      </c>
      <c r="L958">
        <v>0</v>
      </c>
      <c r="M958" t="s">
        <v>67</v>
      </c>
      <c r="N958">
        <v>0</v>
      </c>
    </row>
    <row r="959" spans="1:14" x14ac:dyDescent="0.25">
      <c r="A959">
        <v>0</v>
      </c>
      <c r="B959" s="77">
        <v>45642</v>
      </c>
      <c r="C959">
        <v>0</v>
      </c>
      <c r="D959" t="s">
        <v>95</v>
      </c>
      <c r="E959" t="s">
        <v>96</v>
      </c>
      <c r="F959">
        <v>0</v>
      </c>
      <c r="G959">
        <v>0</v>
      </c>
      <c r="H959" t="s">
        <v>94</v>
      </c>
      <c r="I959">
        <v>67</v>
      </c>
      <c r="J959">
        <v>2</v>
      </c>
      <c r="K959" t="s">
        <v>15</v>
      </c>
      <c r="L959">
        <v>0</v>
      </c>
      <c r="M959" t="s">
        <v>67</v>
      </c>
      <c r="N959">
        <v>0</v>
      </c>
    </row>
    <row r="960" spans="1:14" x14ac:dyDescent="0.25">
      <c r="A960">
        <v>0</v>
      </c>
      <c r="B960" s="77">
        <v>45642</v>
      </c>
      <c r="C960">
        <v>0</v>
      </c>
      <c r="D960" t="s">
        <v>95</v>
      </c>
      <c r="E960" t="s">
        <v>96</v>
      </c>
      <c r="F960">
        <v>0</v>
      </c>
      <c r="G960">
        <v>0</v>
      </c>
      <c r="H960" t="s">
        <v>94</v>
      </c>
      <c r="I960">
        <v>70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45642</v>
      </c>
      <c r="C961">
        <v>0</v>
      </c>
      <c r="D961" t="s">
        <v>95</v>
      </c>
      <c r="E961" t="s">
        <v>96</v>
      </c>
      <c r="F961">
        <v>0</v>
      </c>
      <c r="G961">
        <v>0</v>
      </c>
      <c r="H961" t="s">
        <v>94</v>
      </c>
      <c r="I961">
        <v>74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45642</v>
      </c>
      <c r="C962">
        <v>0</v>
      </c>
      <c r="D962" t="s">
        <v>95</v>
      </c>
      <c r="E962" t="s">
        <v>96</v>
      </c>
      <c r="F962">
        <v>0</v>
      </c>
      <c r="G962">
        <v>0</v>
      </c>
      <c r="H962" t="s">
        <v>94</v>
      </c>
      <c r="I962">
        <v>82</v>
      </c>
      <c r="J962">
        <v>1</v>
      </c>
      <c r="K962" t="s">
        <v>15</v>
      </c>
      <c r="L962">
        <v>0</v>
      </c>
      <c r="M962" t="s">
        <v>67</v>
      </c>
      <c r="N962">
        <v>0</v>
      </c>
    </row>
    <row r="963" spans="1:14" x14ac:dyDescent="0.25">
      <c r="A963">
        <v>0</v>
      </c>
      <c r="B963" s="77">
        <v>45646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64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45646</v>
      </c>
      <c r="C964">
        <v>0</v>
      </c>
      <c r="D964" t="s">
        <v>95</v>
      </c>
      <c r="E964" t="s">
        <v>107</v>
      </c>
      <c r="F964">
        <v>0</v>
      </c>
      <c r="G964">
        <v>0</v>
      </c>
      <c r="H964" t="s">
        <v>94</v>
      </c>
      <c r="I964">
        <v>69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45646</v>
      </c>
      <c r="C965">
        <v>0</v>
      </c>
      <c r="D965" t="s">
        <v>95</v>
      </c>
      <c r="E965" t="s">
        <v>107</v>
      </c>
      <c r="F965">
        <v>0</v>
      </c>
      <c r="G965">
        <v>0</v>
      </c>
      <c r="H965" t="s">
        <v>94</v>
      </c>
      <c r="I965">
        <v>75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45646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77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45646</v>
      </c>
      <c r="C967">
        <v>0</v>
      </c>
      <c r="D967" t="s">
        <v>95</v>
      </c>
      <c r="E967" t="s">
        <v>107</v>
      </c>
      <c r="F967">
        <v>0</v>
      </c>
      <c r="G967">
        <v>0</v>
      </c>
      <c r="H967" t="s">
        <v>94</v>
      </c>
      <c r="I967">
        <v>83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45646</v>
      </c>
      <c r="C968">
        <v>0</v>
      </c>
      <c r="D968" t="s">
        <v>95</v>
      </c>
      <c r="E968" t="s">
        <v>96</v>
      </c>
      <c r="F968">
        <v>0</v>
      </c>
      <c r="G968">
        <v>0</v>
      </c>
      <c r="H968" t="s">
        <v>94</v>
      </c>
      <c r="I968">
        <v>77</v>
      </c>
      <c r="J968">
        <v>2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45646</v>
      </c>
      <c r="C969">
        <v>0</v>
      </c>
      <c r="D969" t="s">
        <v>24</v>
      </c>
      <c r="E969" t="s">
        <v>26</v>
      </c>
      <c r="F969" t="s">
        <v>25</v>
      </c>
      <c r="G969">
        <v>0</v>
      </c>
      <c r="H969" t="s">
        <v>144</v>
      </c>
      <c r="I969">
        <v>64</v>
      </c>
      <c r="J969">
        <v>1</v>
      </c>
      <c r="K969" t="s">
        <v>15</v>
      </c>
      <c r="L969">
        <v>1</v>
      </c>
      <c r="M969" t="s">
        <v>24</v>
      </c>
      <c r="N969">
        <v>0</v>
      </c>
    </row>
    <row r="970" spans="1:14" x14ac:dyDescent="0.25">
      <c r="A970">
        <v>0</v>
      </c>
      <c r="B970" s="77">
        <v>45652</v>
      </c>
      <c r="C970">
        <v>0</v>
      </c>
      <c r="D970" t="s">
        <v>95</v>
      </c>
      <c r="E970" t="s">
        <v>96</v>
      </c>
      <c r="F970">
        <v>0</v>
      </c>
      <c r="G970">
        <v>0</v>
      </c>
      <c r="H970" t="s">
        <v>94</v>
      </c>
      <c r="I970">
        <v>68</v>
      </c>
      <c r="J970">
        <v>1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45652</v>
      </c>
      <c r="C971">
        <v>0</v>
      </c>
      <c r="D971" t="s">
        <v>95</v>
      </c>
      <c r="E971" t="s">
        <v>116</v>
      </c>
      <c r="F971">
        <v>0</v>
      </c>
      <c r="G971">
        <v>0</v>
      </c>
      <c r="H971" t="s">
        <v>94</v>
      </c>
      <c r="I971">
        <v>63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45652</v>
      </c>
      <c r="C972">
        <v>0</v>
      </c>
      <c r="D972" t="s">
        <v>95</v>
      </c>
      <c r="E972" t="s">
        <v>116</v>
      </c>
      <c r="F972">
        <v>0</v>
      </c>
      <c r="G972">
        <v>0</v>
      </c>
      <c r="H972" t="s">
        <v>94</v>
      </c>
      <c r="I972">
        <v>71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45652</v>
      </c>
      <c r="C973">
        <v>0</v>
      </c>
      <c r="D973" t="s">
        <v>95</v>
      </c>
      <c r="E973" t="s">
        <v>116</v>
      </c>
      <c r="F973">
        <v>0</v>
      </c>
      <c r="G973">
        <v>0</v>
      </c>
      <c r="H973" t="s">
        <v>94</v>
      </c>
      <c r="I973">
        <v>76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45652</v>
      </c>
      <c r="C974">
        <v>0</v>
      </c>
      <c r="D974" t="s">
        <v>95</v>
      </c>
      <c r="E974" t="s">
        <v>116</v>
      </c>
      <c r="F974">
        <v>0</v>
      </c>
      <c r="G974">
        <v>0</v>
      </c>
      <c r="H974" t="s">
        <v>94</v>
      </c>
      <c r="I974">
        <v>78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45652</v>
      </c>
      <c r="C975">
        <v>0</v>
      </c>
      <c r="D975" t="s">
        <v>95</v>
      </c>
      <c r="E975" t="s">
        <v>116</v>
      </c>
      <c r="F975">
        <v>0</v>
      </c>
      <c r="G975">
        <v>0</v>
      </c>
      <c r="H975" t="s">
        <v>94</v>
      </c>
      <c r="I975">
        <v>58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45652</v>
      </c>
      <c r="C976">
        <v>0</v>
      </c>
      <c r="D976" t="s">
        <v>95</v>
      </c>
      <c r="E976" t="s">
        <v>107</v>
      </c>
      <c r="F976">
        <v>0</v>
      </c>
      <c r="G976">
        <v>0</v>
      </c>
      <c r="H976" t="s">
        <v>94</v>
      </c>
      <c r="I976">
        <v>63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45652</v>
      </c>
      <c r="C977">
        <v>0</v>
      </c>
      <c r="D977" t="s">
        <v>95</v>
      </c>
      <c r="E977" t="s">
        <v>107</v>
      </c>
      <c r="F977">
        <v>0</v>
      </c>
      <c r="G977">
        <v>0</v>
      </c>
      <c r="H977" t="s">
        <v>94</v>
      </c>
      <c r="I977">
        <v>64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45653</v>
      </c>
      <c r="C978">
        <v>0</v>
      </c>
      <c r="D978" t="s">
        <v>95</v>
      </c>
      <c r="E978" t="s">
        <v>116</v>
      </c>
      <c r="F978">
        <v>0</v>
      </c>
      <c r="G978">
        <v>0</v>
      </c>
      <c r="H978" t="s">
        <v>94</v>
      </c>
      <c r="I978">
        <v>79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45653</v>
      </c>
      <c r="C979">
        <v>0</v>
      </c>
      <c r="D979" t="s">
        <v>95</v>
      </c>
      <c r="E979" t="s">
        <v>116</v>
      </c>
      <c r="F979">
        <v>0</v>
      </c>
      <c r="G979">
        <v>0</v>
      </c>
      <c r="H979" t="s">
        <v>94</v>
      </c>
      <c r="I979">
        <v>65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45653</v>
      </c>
      <c r="C980">
        <v>0</v>
      </c>
      <c r="D980" t="s">
        <v>95</v>
      </c>
      <c r="E980" t="s">
        <v>116</v>
      </c>
      <c r="F980">
        <v>0</v>
      </c>
      <c r="G980">
        <v>0</v>
      </c>
      <c r="H980" t="s">
        <v>94</v>
      </c>
      <c r="I980">
        <v>66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45653</v>
      </c>
      <c r="C981">
        <v>0</v>
      </c>
      <c r="D981" t="s">
        <v>95</v>
      </c>
      <c r="E981" t="s">
        <v>116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45656</v>
      </c>
      <c r="C982">
        <v>723919</v>
      </c>
      <c r="D982" t="s">
        <v>12</v>
      </c>
      <c r="E982" t="s">
        <v>146</v>
      </c>
      <c r="F982" t="s">
        <v>13</v>
      </c>
      <c r="G982" t="s">
        <v>14</v>
      </c>
      <c r="H982" t="s">
        <v>14</v>
      </c>
      <c r="I982">
        <v>75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45656</v>
      </c>
      <c r="C983">
        <v>723919</v>
      </c>
      <c r="D983" t="s">
        <v>12</v>
      </c>
      <c r="E983" t="s">
        <v>146</v>
      </c>
      <c r="F983" t="s">
        <v>13</v>
      </c>
      <c r="G983" t="s">
        <v>14</v>
      </c>
      <c r="H983" t="s">
        <v>14</v>
      </c>
      <c r="I983">
        <v>72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45656</v>
      </c>
      <c r="C984">
        <v>723923</v>
      </c>
      <c r="D984" t="s">
        <v>12</v>
      </c>
      <c r="E984" t="s">
        <v>146</v>
      </c>
      <c r="F984" t="s">
        <v>13</v>
      </c>
      <c r="G984" t="s">
        <v>14</v>
      </c>
      <c r="H984" t="s">
        <v>14</v>
      </c>
      <c r="I984">
        <v>62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45656</v>
      </c>
      <c r="C985">
        <v>723923</v>
      </c>
      <c r="D985" t="s">
        <v>12</v>
      </c>
      <c r="E985" t="s">
        <v>146</v>
      </c>
      <c r="F985" t="s">
        <v>13</v>
      </c>
      <c r="G985" t="s">
        <v>14</v>
      </c>
      <c r="H985" t="s">
        <v>14</v>
      </c>
      <c r="I985">
        <v>54</v>
      </c>
      <c r="J985">
        <v>1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45659</v>
      </c>
      <c r="C986">
        <v>724012</v>
      </c>
      <c r="D986" t="s">
        <v>12</v>
      </c>
      <c r="E986" t="s">
        <v>148</v>
      </c>
      <c r="F986" t="s">
        <v>13</v>
      </c>
      <c r="G986" t="s">
        <v>65</v>
      </c>
      <c r="H986" t="s">
        <v>14</v>
      </c>
      <c r="I986">
        <v>75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45659</v>
      </c>
      <c r="C987">
        <v>724040</v>
      </c>
      <c r="D987" t="s">
        <v>12</v>
      </c>
      <c r="E987" t="s">
        <v>149</v>
      </c>
      <c r="F987" t="s">
        <v>13</v>
      </c>
      <c r="G987" t="s">
        <v>14</v>
      </c>
      <c r="H987" t="s">
        <v>14</v>
      </c>
      <c r="I987">
        <v>70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45660</v>
      </c>
      <c r="C988">
        <v>724097</v>
      </c>
      <c r="D988" t="s">
        <v>12</v>
      </c>
      <c r="E988" t="s">
        <v>151</v>
      </c>
      <c r="F988" t="s">
        <v>68</v>
      </c>
      <c r="G988" t="s">
        <v>69</v>
      </c>
      <c r="H988" t="s">
        <v>36</v>
      </c>
      <c r="I988">
        <v>61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45660</v>
      </c>
      <c r="C989">
        <v>724097</v>
      </c>
      <c r="D989" t="s">
        <v>12</v>
      </c>
      <c r="E989" t="s">
        <v>151</v>
      </c>
      <c r="F989" t="s">
        <v>68</v>
      </c>
      <c r="G989" t="s">
        <v>69</v>
      </c>
      <c r="H989" t="s">
        <v>36</v>
      </c>
      <c r="I989">
        <v>76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45660</v>
      </c>
      <c r="C990">
        <v>724099</v>
      </c>
      <c r="D990" t="s">
        <v>12</v>
      </c>
      <c r="E990" t="s">
        <v>151</v>
      </c>
      <c r="F990" t="s">
        <v>68</v>
      </c>
      <c r="G990" t="s">
        <v>69</v>
      </c>
      <c r="H990" t="s">
        <v>36</v>
      </c>
      <c r="I990">
        <v>67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45660</v>
      </c>
      <c r="C991">
        <v>724099</v>
      </c>
      <c r="D991" t="s">
        <v>12</v>
      </c>
      <c r="E991" t="s">
        <v>151</v>
      </c>
      <c r="F991" t="s">
        <v>68</v>
      </c>
      <c r="G991" t="s">
        <v>69</v>
      </c>
      <c r="H991" t="s">
        <v>36</v>
      </c>
      <c r="I991">
        <v>68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45660</v>
      </c>
      <c r="C992">
        <v>724108</v>
      </c>
      <c r="D992" t="s">
        <v>12</v>
      </c>
      <c r="E992" t="s">
        <v>152</v>
      </c>
      <c r="F992" t="s">
        <v>68</v>
      </c>
      <c r="G992" t="s">
        <v>69</v>
      </c>
      <c r="H992" t="s">
        <v>36</v>
      </c>
      <c r="I992">
        <v>68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45660</v>
      </c>
      <c r="C993">
        <v>724112</v>
      </c>
      <c r="D993" t="s">
        <v>12</v>
      </c>
      <c r="E993" t="s">
        <v>152</v>
      </c>
      <c r="F993" t="s">
        <v>68</v>
      </c>
      <c r="G993" t="s">
        <v>69</v>
      </c>
      <c r="H993" t="s">
        <v>36</v>
      </c>
      <c r="I993">
        <v>67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45660</v>
      </c>
      <c r="C994">
        <v>724119</v>
      </c>
      <c r="D994" t="s">
        <v>12</v>
      </c>
      <c r="E994" t="s">
        <v>152</v>
      </c>
      <c r="F994" t="s">
        <v>68</v>
      </c>
      <c r="G994" t="s">
        <v>69</v>
      </c>
      <c r="H994" t="s">
        <v>36</v>
      </c>
      <c r="I994">
        <v>68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45660</v>
      </c>
      <c r="C995">
        <v>724119</v>
      </c>
      <c r="D995" t="s">
        <v>12</v>
      </c>
      <c r="E995" t="s">
        <v>152</v>
      </c>
      <c r="F995" t="s">
        <v>68</v>
      </c>
      <c r="G995" t="s">
        <v>69</v>
      </c>
      <c r="H995" t="s">
        <v>36</v>
      </c>
      <c r="I995">
        <v>82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45660</v>
      </c>
      <c r="C996">
        <v>724120</v>
      </c>
      <c r="D996" t="s">
        <v>12</v>
      </c>
      <c r="E996" t="s">
        <v>152</v>
      </c>
      <c r="F996" t="s">
        <v>68</v>
      </c>
      <c r="G996" t="s">
        <v>69</v>
      </c>
      <c r="H996" t="s">
        <v>36</v>
      </c>
      <c r="I996">
        <v>68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45660</v>
      </c>
      <c r="C997">
        <v>724120</v>
      </c>
      <c r="D997" t="s">
        <v>12</v>
      </c>
      <c r="E997" t="s">
        <v>152</v>
      </c>
      <c r="F997" t="s">
        <v>68</v>
      </c>
      <c r="G997" t="s">
        <v>69</v>
      </c>
      <c r="H997" t="s">
        <v>36</v>
      </c>
      <c r="I997">
        <v>70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45660</v>
      </c>
      <c r="C998">
        <v>724120</v>
      </c>
      <c r="D998" t="s">
        <v>12</v>
      </c>
      <c r="E998" t="s">
        <v>152</v>
      </c>
      <c r="F998" t="s">
        <v>68</v>
      </c>
      <c r="G998" t="s">
        <v>69</v>
      </c>
      <c r="H998" t="s">
        <v>36</v>
      </c>
      <c r="I998">
        <v>72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45663</v>
      </c>
      <c r="C999">
        <v>724195</v>
      </c>
      <c r="D999" t="s">
        <v>12</v>
      </c>
      <c r="E999" t="s">
        <v>155</v>
      </c>
      <c r="F999" t="s">
        <v>13</v>
      </c>
      <c r="G999" t="s">
        <v>65</v>
      </c>
      <c r="H999" t="s">
        <v>14</v>
      </c>
      <c r="I999">
        <v>75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45663</v>
      </c>
      <c r="C1000">
        <v>724173</v>
      </c>
      <c r="D1000" t="s">
        <v>12</v>
      </c>
      <c r="E1000" t="s">
        <v>156</v>
      </c>
      <c r="F1000" t="s">
        <v>13</v>
      </c>
      <c r="G1000" t="s">
        <v>134</v>
      </c>
      <c r="H1000" t="s">
        <v>22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45664</v>
      </c>
      <c r="C1001">
        <v>724251</v>
      </c>
      <c r="D1001" t="s">
        <v>12</v>
      </c>
      <c r="E1001" t="s">
        <v>157</v>
      </c>
      <c r="F1001" t="s">
        <v>13</v>
      </c>
      <c r="G1001" t="s">
        <v>113</v>
      </c>
      <c r="H1001" t="s">
        <v>36</v>
      </c>
      <c r="I1001">
        <v>74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45665</v>
      </c>
      <c r="C1002">
        <v>724314</v>
      </c>
      <c r="D1002" t="s">
        <v>12</v>
      </c>
      <c r="E1002" t="s">
        <v>158</v>
      </c>
      <c r="F1002" t="s">
        <v>13</v>
      </c>
      <c r="G1002" t="s">
        <v>75</v>
      </c>
      <c r="H1002" t="s">
        <v>36</v>
      </c>
      <c r="I1002">
        <v>66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45665</v>
      </c>
      <c r="C1003">
        <v>724314</v>
      </c>
      <c r="D1003" t="s">
        <v>12</v>
      </c>
      <c r="E1003" t="s">
        <v>158</v>
      </c>
      <c r="F1003" t="s">
        <v>13</v>
      </c>
      <c r="G1003" t="s">
        <v>75</v>
      </c>
      <c r="H1003" t="s">
        <v>36</v>
      </c>
      <c r="I1003">
        <v>59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45665</v>
      </c>
      <c r="C1004">
        <v>724314</v>
      </c>
      <c r="D1004" t="s">
        <v>12</v>
      </c>
      <c r="E1004" t="s">
        <v>158</v>
      </c>
      <c r="F1004" t="s">
        <v>13</v>
      </c>
      <c r="G1004" t="s">
        <v>75</v>
      </c>
      <c r="H1004" t="s">
        <v>36</v>
      </c>
      <c r="I1004">
        <v>72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45665</v>
      </c>
      <c r="C1005">
        <v>724314</v>
      </c>
      <c r="D1005" t="s">
        <v>12</v>
      </c>
      <c r="E1005" t="s">
        <v>158</v>
      </c>
      <c r="F1005" t="s">
        <v>13</v>
      </c>
      <c r="G1005" t="s">
        <v>75</v>
      </c>
      <c r="H1005" t="s">
        <v>36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45665</v>
      </c>
      <c r="C1006">
        <v>724322</v>
      </c>
      <c r="D1006" t="s">
        <v>12</v>
      </c>
      <c r="E1006" t="s">
        <v>158</v>
      </c>
      <c r="F1006" t="s">
        <v>13</v>
      </c>
      <c r="G1006" t="s">
        <v>75</v>
      </c>
      <c r="H1006" t="s">
        <v>36</v>
      </c>
      <c r="I1006">
        <v>64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45665</v>
      </c>
      <c r="C1007">
        <v>724323</v>
      </c>
      <c r="D1007" t="s">
        <v>12</v>
      </c>
      <c r="E1007" t="s">
        <v>158</v>
      </c>
      <c r="F1007" t="s">
        <v>13</v>
      </c>
      <c r="G1007" t="s">
        <v>75</v>
      </c>
      <c r="H1007" t="s">
        <v>36</v>
      </c>
      <c r="I1007">
        <v>74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45665</v>
      </c>
      <c r="C1008">
        <v>724348</v>
      </c>
      <c r="D1008" t="s">
        <v>12</v>
      </c>
      <c r="E1008" t="s">
        <v>159</v>
      </c>
      <c r="F1008" t="s">
        <v>13</v>
      </c>
      <c r="G1008" t="s">
        <v>75</v>
      </c>
      <c r="H1008" t="s">
        <v>36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45667</v>
      </c>
      <c r="C1009">
        <v>724368</v>
      </c>
      <c r="D1009" t="s">
        <v>12</v>
      </c>
      <c r="E1009" t="s">
        <v>160</v>
      </c>
      <c r="F1009" t="s">
        <v>13</v>
      </c>
      <c r="G1009" t="s">
        <v>14</v>
      </c>
      <c r="H1009" t="s">
        <v>14</v>
      </c>
      <c r="I1009">
        <v>65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45667</v>
      </c>
      <c r="C1010">
        <v>724373</v>
      </c>
      <c r="D1010" t="s">
        <v>12</v>
      </c>
      <c r="E1010" t="s">
        <v>160</v>
      </c>
      <c r="F1010" t="s">
        <v>13</v>
      </c>
      <c r="G1010" t="s">
        <v>14</v>
      </c>
      <c r="H1010" t="s">
        <v>14</v>
      </c>
      <c r="I1010">
        <v>70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45667</v>
      </c>
      <c r="C1011">
        <v>724373</v>
      </c>
      <c r="D1011" t="s">
        <v>12</v>
      </c>
      <c r="E1011" t="s">
        <v>160</v>
      </c>
      <c r="F1011" t="s">
        <v>13</v>
      </c>
      <c r="G1011" t="s">
        <v>14</v>
      </c>
      <c r="H1011" t="s">
        <v>14</v>
      </c>
      <c r="I1011">
        <v>68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45667</v>
      </c>
      <c r="C1012">
        <v>724376</v>
      </c>
      <c r="D1012" t="s">
        <v>12</v>
      </c>
      <c r="E1012" t="s">
        <v>160</v>
      </c>
      <c r="F1012" t="s">
        <v>13</v>
      </c>
      <c r="G1012" t="s">
        <v>14</v>
      </c>
      <c r="H1012" t="s">
        <v>14</v>
      </c>
      <c r="I1012">
        <v>76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45667</v>
      </c>
      <c r="C1013">
        <v>724376</v>
      </c>
      <c r="D1013" t="s">
        <v>12</v>
      </c>
      <c r="E1013" t="s">
        <v>160</v>
      </c>
      <c r="F1013" t="s">
        <v>13</v>
      </c>
      <c r="G1013" t="s">
        <v>14</v>
      </c>
      <c r="H1013" t="s">
        <v>14</v>
      </c>
      <c r="I1013">
        <v>73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45667</v>
      </c>
      <c r="C1014">
        <v>724378</v>
      </c>
      <c r="D1014" t="s">
        <v>12</v>
      </c>
      <c r="E1014" t="s">
        <v>160</v>
      </c>
      <c r="F1014" t="s">
        <v>13</v>
      </c>
      <c r="G1014" t="s">
        <v>14</v>
      </c>
      <c r="H1014" t="s">
        <v>14</v>
      </c>
      <c r="I1014">
        <v>75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45667</v>
      </c>
      <c r="C1015">
        <v>724415</v>
      </c>
      <c r="D1015" t="s">
        <v>12</v>
      </c>
      <c r="E1015" t="s">
        <v>161</v>
      </c>
      <c r="F1015" t="s">
        <v>17</v>
      </c>
      <c r="G1015" t="s">
        <v>129</v>
      </c>
      <c r="H1015" t="s">
        <v>22</v>
      </c>
      <c r="I1015">
        <v>74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45667</v>
      </c>
      <c r="C1016">
        <v>724402</v>
      </c>
      <c r="D1016" t="s">
        <v>12</v>
      </c>
      <c r="E1016" t="s">
        <v>162</v>
      </c>
      <c r="F1016" t="s">
        <v>13</v>
      </c>
      <c r="G1016" t="s">
        <v>14</v>
      </c>
      <c r="H1016" t="s">
        <v>14</v>
      </c>
      <c r="I1016">
        <v>52</v>
      </c>
      <c r="J1016">
        <v>1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45667</v>
      </c>
      <c r="C1017">
        <v>724402</v>
      </c>
      <c r="D1017" t="s">
        <v>12</v>
      </c>
      <c r="E1017" t="s">
        <v>162</v>
      </c>
      <c r="F1017" t="s">
        <v>13</v>
      </c>
      <c r="G1017" t="s">
        <v>14</v>
      </c>
      <c r="H1017" t="s">
        <v>14</v>
      </c>
      <c r="I1017">
        <v>78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45665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76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45665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82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45665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75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45665</v>
      </c>
      <c r="C1021">
        <v>0</v>
      </c>
      <c r="D1021" t="s">
        <v>95</v>
      </c>
      <c r="E1021" t="s">
        <v>107</v>
      </c>
      <c r="F1021">
        <v>0</v>
      </c>
      <c r="G1021">
        <v>0</v>
      </c>
      <c r="H1021" t="s">
        <v>94</v>
      </c>
      <c r="I1021">
        <v>82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45665</v>
      </c>
      <c r="C1022">
        <v>0</v>
      </c>
      <c r="D1022" t="s">
        <v>95</v>
      </c>
      <c r="E1022" t="s">
        <v>107</v>
      </c>
      <c r="F1022">
        <v>0</v>
      </c>
      <c r="G1022">
        <v>0</v>
      </c>
      <c r="H1022" t="s">
        <v>94</v>
      </c>
      <c r="I1022">
        <v>84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45665</v>
      </c>
      <c r="C1023">
        <v>0</v>
      </c>
      <c r="D1023" t="s">
        <v>95</v>
      </c>
      <c r="E1023" t="s">
        <v>107</v>
      </c>
      <c r="F1023">
        <v>0</v>
      </c>
      <c r="G1023">
        <v>0</v>
      </c>
      <c r="H1023" t="s">
        <v>94</v>
      </c>
      <c r="I1023">
        <v>78</v>
      </c>
      <c r="J1023">
        <v>1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45665</v>
      </c>
      <c r="C1024">
        <v>0</v>
      </c>
      <c r="D1024" t="s">
        <v>95</v>
      </c>
      <c r="E1024" t="s">
        <v>107</v>
      </c>
      <c r="F1024">
        <v>0</v>
      </c>
      <c r="G1024">
        <v>0</v>
      </c>
      <c r="H1024" t="s">
        <v>94</v>
      </c>
      <c r="I1024">
        <v>69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45667</v>
      </c>
      <c r="C1025">
        <v>0</v>
      </c>
      <c r="D1025" t="s">
        <v>95</v>
      </c>
      <c r="E1025" t="s">
        <v>96</v>
      </c>
      <c r="F1025">
        <v>0</v>
      </c>
      <c r="G1025">
        <v>0</v>
      </c>
      <c r="H1025" t="s">
        <v>94</v>
      </c>
      <c r="I1025">
        <v>79</v>
      </c>
      <c r="J1025">
        <v>1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45667</v>
      </c>
      <c r="C1026">
        <v>0</v>
      </c>
      <c r="D1026" t="s">
        <v>95</v>
      </c>
      <c r="E1026" t="s">
        <v>96</v>
      </c>
      <c r="F1026">
        <v>0</v>
      </c>
      <c r="G1026">
        <v>0</v>
      </c>
      <c r="H1026" t="s">
        <v>94</v>
      </c>
      <c r="I1026">
        <v>76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45667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77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  <row r="1028" spans="1:14" x14ac:dyDescent="0.25">
      <c r="A1028">
        <v>0</v>
      </c>
      <c r="B1028" s="77">
        <v>45667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80</v>
      </c>
      <c r="J1028">
        <v>1</v>
      </c>
      <c r="K1028" t="s">
        <v>15</v>
      </c>
      <c r="L1028">
        <v>0</v>
      </c>
      <c r="M1028" t="s">
        <v>67</v>
      </c>
      <c r="N1028">
        <v>0</v>
      </c>
    </row>
    <row r="1029" spans="1:14" x14ac:dyDescent="0.25">
      <c r="A1029">
        <v>0</v>
      </c>
      <c r="B1029" s="77">
        <v>45667</v>
      </c>
      <c r="C1029">
        <v>0</v>
      </c>
      <c r="D1029" t="s">
        <v>95</v>
      </c>
      <c r="E1029" t="s">
        <v>107</v>
      </c>
      <c r="F1029">
        <v>0</v>
      </c>
      <c r="G1029">
        <v>0</v>
      </c>
      <c r="H1029" t="s">
        <v>94</v>
      </c>
      <c r="I1029">
        <v>79</v>
      </c>
      <c r="J1029">
        <v>2</v>
      </c>
      <c r="K1029" t="s">
        <v>15</v>
      </c>
      <c r="L1029">
        <v>0</v>
      </c>
      <c r="M1029" t="s">
        <v>67</v>
      </c>
      <c r="N1029">
        <v>0</v>
      </c>
    </row>
    <row r="1030" spans="1:14" x14ac:dyDescent="0.25">
      <c r="A1030">
        <v>0</v>
      </c>
      <c r="B1030" s="77">
        <v>45667</v>
      </c>
      <c r="C1030">
        <v>0</v>
      </c>
      <c r="D1030" t="s">
        <v>95</v>
      </c>
      <c r="E1030" t="s">
        <v>107</v>
      </c>
      <c r="F1030">
        <v>0</v>
      </c>
      <c r="G1030">
        <v>0</v>
      </c>
      <c r="H1030" t="s">
        <v>94</v>
      </c>
      <c r="I1030">
        <v>82</v>
      </c>
      <c r="J1030">
        <v>1</v>
      </c>
      <c r="K1030" t="s">
        <v>15</v>
      </c>
      <c r="L1030">
        <v>0</v>
      </c>
      <c r="M1030" t="s">
        <v>67</v>
      </c>
      <c r="N1030">
        <v>0</v>
      </c>
    </row>
    <row r="1031" spans="1:14" x14ac:dyDescent="0.25">
      <c r="A1031">
        <v>0</v>
      </c>
      <c r="B1031" s="77">
        <v>45667</v>
      </c>
      <c r="C1031">
        <v>0</v>
      </c>
      <c r="D1031" t="s">
        <v>95</v>
      </c>
      <c r="E1031" t="s">
        <v>107</v>
      </c>
      <c r="F1031">
        <v>0</v>
      </c>
      <c r="G1031">
        <v>0</v>
      </c>
      <c r="H1031" t="s">
        <v>94</v>
      </c>
      <c r="I1031">
        <v>80</v>
      </c>
      <c r="J1031">
        <v>1</v>
      </c>
      <c r="K1031" t="s">
        <v>15</v>
      </c>
      <c r="L1031">
        <v>0</v>
      </c>
      <c r="M1031" t="s">
        <v>67</v>
      </c>
      <c r="N1031">
        <v>0</v>
      </c>
    </row>
    <row r="1032" spans="1:14" x14ac:dyDescent="0.25">
      <c r="A1032">
        <v>0</v>
      </c>
      <c r="B1032" s="77">
        <v>45667</v>
      </c>
      <c r="C1032">
        <v>0</v>
      </c>
      <c r="D1032" t="s">
        <v>95</v>
      </c>
      <c r="E1032" t="s">
        <v>107</v>
      </c>
      <c r="F1032">
        <v>0</v>
      </c>
      <c r="G1032">
        <v>0</v>
      </c>
      <c r="H1032" t="s">
        <v>94</v>
      </c>
      <c r="I1032">
        <v>77</v>
      </c>
      <c r="J1032">
        <v>1</v>
      </c>
      <c r="K1032" t="s">
        <v>15</v>
      </c>
      <c r="L1032">
        <v>0</v>
      </c>
      <c r="M1032" t="s">
        <v>67</v>
      </c>
      <c r="N1032">
        <v>0</v>
      </c>
    </row>
    <row r="1033" spans="1:14" x14ac:dyDescent="0.25">
      <c r="A1033">
        <v>0</v>
      </c>
      <c r="B1033" s="77">
        <v>45667</v>
      </c>
      <c r="C1033">
        <v>0</v>
      </c>
      <c r="D1033" t="s">
        <v>95</v>
      </c>
      <c r="E1033" t="s">
        <v>107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 t="s">
        <v>67</v>
      </c>
      <c r="N1033">
        <v>0</v>
      </c>
    </row>
    <row r="1034" spans="1:14" x14ac:dyDescent="0.25">
      <c r="A1034">
        <v>0</v>
      </c>
      <c r="B1034" s="77">
        <v>45667</v>
      </c>
      <c r="C1034">
        <v>0</v>
      </c>
      <c r="D1034" t="s">
        <v>95</v>
      </c>
      <c r="E1034" t="s">
        <v>107</v>
      </c>
      <c r="F1034">
        <v>0</v>
      </c>
      <c r="G1034">
        <v>0</v>
      </c>
      <c r="H1034" t="s">
        <v>94</v>
      </c>
      <c r="I1034">
        <v>73</v>
      </c>
      <c r="J1034">
        <v>1</v>
      </c>
      <c r="K1034" t="s">
        <v>15</v>
      </c>
      <c r="L1034">
        <v>0</v>
      </c>
      <c r="M1034" t="s">
        <v>67</v>
      </c>
      <c r="N1034">
        <v>0</v>
      </c>
    </row>
    <row r="1035" spans="1:14" x14ac:dyDescent="0.25">
      <c r="A1035">
        <v>0</v>
      </c>
      <c r="B1035" s="77">
        <v>45667</v>
      </c>
      <c r="C1035">
        <v>0</v>
      </c>
      <c r="D1035" t="s">
        <v>95</v>
      </c>
      <c r="E1035" t="s">
        <v>107</v>
      </c>
      <c r="F1035">
        <v>0</v>
      </c>
      <c r="G1035">
        <v>0</v>
      </c>
      <c r="H1035" t="s">
        <v>94</v>
      </c>
      <c r="I1035">
        <v>81</v>
      </c>
      <c r="J1035">
        <v>1</v>
      </c>
      <c r="K1035" t="s">
        <v>15</v>
      </c>
      <c r="L1035">
        <v>0</v>
      </c>
      <c r="M1035" t="s">
        <v>67</v>
      </c>
      <c r="N1035">
        <v>0</v>
      </c>
    </row>
    <row r="1036" spans="1:14" x14ac:dyDescent="0.25">
      <c r="A1036">
        <v>0</v>
      </c>
      <c r="B1036" s="77">
        <v>45667</v>
      </c>
      <c r="C1036">
        <v>0</v>
      </c>
      <c r="D1036" t="s">
        <v>95</v>
      </c>
      <c r="E1036" t="s">
        <v>107</v>
      </c>
      <c r="F1036">
        <v>0</v>
      </c>
      <c r="G1036">
        <v>0</v>
      </c>
      <c r="H1036" t="s">
        <v>94</v>
      </c>
      <c r="I1036">
        <v>73</v>
      </c>
      <c r="J1036">
        <v>1</v>
      </c>
      <c r="K1036" t="s">
        <v>15</v>
      </c>
      <c r="L1036">
        <v>0</v>
      </c>
      <c r="M1036" t="s">
        <v>67</v>
      </c>
      <c r="N1036">
        <v>0</v>
      </c>
    </row>
    <row r="1037" spans="1:14" x14ac:dyDescent="0.25">
      <c r="A1037">
        <v>0</v>
      </c>
      <c r="B1037" s="77">
        <v>45667</v>
      </c>
      <c r="C1037">
        <v>0</v>
      </c>
      <c r="D1037" t="s">
        <v>95</v>
      </c>
      <c r="E1037" t="s">
        <v>107</v>
      </c>
      <c r="F1037">
        <v>0</v>
      </c>
      <c r="G1037">
        <v>0</v>
      </c>
      <c r="H1037" t="s">
        <v>94</v>
      </c>
      <c r="I1037">
        <v>74</v>
      </c>
      <c r="J1037">
        <v>2</v>
      </c>
      <c r="K1037" t="s">
        <v>15</v>
      </c>
      <c r="L1037">
        <v>0</v>
      </c>
      <c r="M1037" t="s">
        <v>67</v>
      </c>
      <c r="N1037">
        <v>0</v>
      </c>
    </row>
    <row r="1038" spans="1:14" x14ac:dyDescent="0.25">
      <c r="A1038">
        <v>0</v>
      </c>
      <c r="B1038" s="77">
        <v>45667</v>
      </c>
      <c r="C1038">
        <v>0</v>
      </c>
      <c r="D1038" t="s">
        <v>95</v>
      </c>
      <c r="E1038" t="s">
        <v>107</v>
      </c>
      <c r="F1038">
        <v>0</v>
      </c>
      <c r="G1038">
        <v>0</v>
      </c>
      <c r="H1038" t="s">
        <v>94</v>
      </c>
      <c r="I1038">
        <v>70</v>
      </c>
      <c r="J1038">
        <v>1</v>
      </c>
      <c r="K1038" t="s">
        <v>15</v>
      </c>
      <c r="L1038">
        <v>0</v>
      </c>
      <c r="M1038" t="s">
        <v>67</v>
      </c>
      <c r="N1038">
        <v>0</v>
      </c>
    </row>
    <row r="1039" spans="1:14" x14ac:dyDescent="0.25">
      <c r="A1039">
        <v>0</v>
      </c>
      <c r="B1039" s="77">
        <v>45667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75</v>
      </c>
      <c r="J1039">
        <v>1</v>
      </c>
      <c r="K1039" t="s">
        <v>15</v>
      </c>
      <c r="L1039">
        <v>0</v>
      </c>
      <c r="M1039" t="s">
        <v>67</v>
      </c>
      <c r="N1039">
        <v>0</v>
      </c>
    </row>
    <row r="1040" spans="1:14" x14ac:dyDescent="0.25">
      <c r="A1040">
        <v>0</v>
      </c>
      <c r="B1040" s="77">
        <v>45667</v>
      </c>
      <c r="C1040">
        <v>0</v>
      </c>
      <c r="D1040" t="s">
        <v>95</v>
      </c>
      <c r="E1040" t="s">
        <v>107</v>
      </c>
      <c r="F1040">
        <v>0</v>
      </c>
      <c r="G1040">
        <v>0</v>
      </c>
      <c r="H1040" t="s">
        <v>94</v>
      </c>
      <c r="I1040">
        <v>84</v>
      </c>
      <c r="J1040">
        <v>1</v>
      </c>
      <c r="K1040" t="s">
        <v>15</v>
      </c>
      <c r="L1040">
        <v>0</v>
      </c>
      <c r="M1040" t="s">
        <v>67</v>
      </c>
      <c r="N1040">
        <v>0</v>
      </c>
    </row>
    <row r="1041" spans="1:14" x14ac:dyDescent="0.25">
      <c r="A1041">
        <v>0</v>
      </c>
      <c r="B1041" s="77">
        <v>45667</v>
      </c>
      <c r="C1041">
        <v>0</v>
      </c>
      <c r="D1041" t="s">
        <v>95</v>
      </c>
      <c r="E1041" t="s">
        <v>107</v>
      </c>
      <c r="F1041">
        <v>0</v>
      </c>
      <c r="G1041">
        <v>0</v>
      </c>
      <c r="H1041" t="s">
        <v>94</v>
      </c>
      <c r="I1041">
        <v>71</v>
      </c>
      <c r="J1041">
        <v>1</v>
      </c>
      <c r="K1041" t="s">
        <v>15</v>
      </c>
      <c r="L1041">
        <v>0</v>
      </c>
      <c r="M1041" t="s">
        <v>67</v>
      </c>
      <c r="N1041">
        <v>0</v>
      </c>
    </row>
    <row r="1042" spans="1:14" x14ac:dyDescent="0.25">
      <c r="A1042">
        <v>0</v>
      </c>
      <c r="B1042" s="77">
        <v>45667</v>
      </c>
      <c r="C1042">
        <v>0</v>
      </c>
      <c r="D1042" t="s">
        <v>95</v>
      </c>
      <c r="E1042" t="s">
        <v>107</v>
      </c>
      <c r="F1042">
        <v>0</v>
      </c>
      <c r="G1042">
        <v>0</v>
      </c>
      <c r="H1042" t="s">
        <v>94</v>
      </c>
      <c r="I1042">
        <v>72</v>
      </c>
      <c r="J1042">
        <v>1</v>
      </c>
      <c r="K1042" t="s">
        <v>15</v>
      </c>
      <c r="L1042">
        <v>0</v>
      </c>
      <c r="M1042" t="s">
        <v>67</v>
      </c>
      <c r="N1042">
        <v>0</v>
      </c>
    </row>
    <row r="1043" spans="1:14" x14ac:dyDescent="0.25">
      <c r="A1043">
        <v>0</v>
      </c>
      <c r="B1043" s="77">
        <v>45667</v>
      </c>
      <c r="C1043">
        <v>0</v>
      </c>
      <c r="D1043" t="s">
        <v>95</v>
      </c>
      <c r="E1043" t="s">
        <v>107</v>
      </c>
      <c r="F1043">
        <v>0</v>
      </c>
      <c r="G1043">
        <v>0</v>
      </c>
      <c r="H1043" t="s">
        <v>94</v>
      </c>
      <c r="I1043">
        <v>78</v>
      </c>
      <c r="J1043">
        <v>1</v>
      </c>
      <c r="K1043" t="s">
        <v>15</v>
      </c>
      <c r="L1043">
        <v>0</v>
      </c>
      <c r="M1043" t="s">
        <v>67</v>
      </c>
      <c r="N1043">
        <v>0</v>
      </c>
    </row>
    <row r="1044" spans="1:14" x14ac:dyDescent="0.25">
      <c r="A1044">
        <v>0</v>
      </c>
      <c r="B1044" s="77">
        <v>45671</v>
      </c>
      <c r="C1044">
        <v>724560</v>
      </c>
      <c r="D1044" t="s">
        <v>12</v>
      </c>
      <c r="E1044" t="s">
        <v>163</v>
      </c>
      <c r="F1044" t="s">
        <v>13</v>
      </c>
      <c r="G1044" t="s">
        <v>75</v>
      </c>
      <c r="H1044" t="s">
        <v>36</v>
      </c>
      <c r="I1044">
        <v>72</v>
      </c>
      <c r="J1044">
        <v>1</v>
      </c>
      <c r="K1044" t="s">
        <v>15</v>
      </c>
      <c r="L1044">
        <v>0</v>
      </c>
      <c r="M1044" t="s">
        <v>67</v>
      </c>
      <c r="N1044">
        <v>0</v>
      </c>
    </row>
    <row r="1045" spans="1:14" x14ac:dyDescent="0.25">
      <c r="A1045">
        <v>0</v>
      </c>
      <c r="B1045" s="77">
        <v>45671</v>
      </c>
      <c r="C1045">
        <v>724568</v>
      </c>
      <c r="D1045" t="s">
        <v>12</v>
      </c>
      <c r="E1045" t="s">
        <v>164</v>
      </c>
      <c r="F1045" t="s">
        <v>68</v>
      </c>
      <c r="G1045" t="s">
        <v>69</v>
      </c>
      <c r="H1045" t="s">
        <v>36</v>
      </c>
      <c r="I1045">
        <v>74</v>
      </c>
      <c r="J1045">
        <v>1</v>
      </c>
      <c r="K1045" t="s">
        <v>15</v>
      </c>
      <c r="L1045">
        <v>0</v>
      </c>
      <c r="M1045" t="s">
        <v>67</v>
      </c>
      <c r="N1045">
        <v>0</v>
      </c>
    </row>
    <row r="1046" spans="1:14" x14ac:dyDescent="0.25">
      <c r="A1046">
        <v>0</v>
      </c>
      <c r="B1046" s="77">
        <v>45671</v>
      </c>
      <c r="C1046">
        <v>724569</v>
      </c>
      <c r="D1046" t="s">
        <v>12</v>
      </c>
      <c r="E1046" t="s">
        <v>164</v>
      </c>
      <c r="F1046" t="s">
        <v>68</v>
      </c>
      <c r="G1046" t="s">
        <v>69</v>
      </c>
      <c r="H1046" t="s">
        <v>36</v>
      </c>
      <c r="I1046">
        <v>66</v>
      </c>
      <c r="J1046">
        <v>1</v>
      </c>
      <c r="K1046" t="s">
        <v>15</v>
      </c>
      <c r="L1046">
        <v>0</v>
      </c>
      <c r="M1046" t="s">
        <v>67</v>
      </c>
      <c r="N1046">
        <v>0</v>
      </c>
    </row>
    <row r="1047" spans="1:14" x14ac:dyDescent="0.25">
      <c r="A1047">
        <v>0</v>
      </c>
      <c r="B1047" s="77">
        <v>45671</v>
      </c>
      <c r="C1047">
        <v>724570</v>
      </c>
      <c r="D1047" t="s">
        <v>12</v>
      </c>
      <c r="E1047" t="s">
        <v>164</v>
      </c>
      <c r="F1047" t="s">
        <v>68</v>
      </c>
      <c r="G1047" t="s">
        <v>69</v>
      </c>
      <c r="H1047" t="s">
        <v>36</v>
      </c>
      <c r="I1047">
        <v>69</v>
      </c>
      <c r="J1047">
        <v>1</v>
      </c>
      <c r="K1047" t="s">
        <v>15</v>
      </c>
      <c r="L1047">
        <v>0</v>
      </c>
      <c r="M1047" t="s">
        <v>67</v>
      </c>
      <c r="N1047">
        <v>0</v>
      </c>
    </row>
    <row r="1048" spans="1:14" x14ac:dyDescent="0.25">
      <c r="A1048">
        <v>0</v>
      </c>
      <c r="B1048" s="77">
        <v>45671</v>
      </c>
      <c r="C1048">
        <v>724571</v>
      </c>
      <c r="D1048" t="s">
        <v>12</v>
      </c>
      <c r="E1048" t="s">
        <v>164</v>
      </c>
      <c r="F1048" t="s">
        <v>68</v>
      </c>
      <c r="G1048" t="s">
        <v>69</v>
      </c>
      <c r="H1048" t="s">
        <v>36</v>
      </c>
      <c r="I1048">
        <v>64</v>
      </c>
      <c r="J1048">
        <v>1</v>
      </c>
      <c r="K1048" t="s">
        <v>15</v>
      </c>
      <c r="L1048">
        <v>0</v>
      </c>
      <c r="M1048" t="s">
        <v>67</v>
      </c>
      <c r="N1048">
        <v>0</v>
      </c>
    </row>
    <row r="1049" spans="1:14" x14ac:dyDescent="0.25">
      <c r="A1049">
        <v>0</v>
      </c>
      <c r="B1049" s="77">
        <v>45671</v>
      </c>
      <c r="C1049">
        <v>724571</v>
      </c>
      <c r="D1049" t="s">
        <v>12</v>
      </c>
      <c r="E1049" t="s">
        <v>164</v>
      </c>
      <c r="F1049" t="s">
        <v>68</v>
      </c>
      <c r="G1049" t="s">
        <v>69</v>
      </c>
      <c r="H1049" t="s">
        <v>36</v>
      </c>
      <c r="I1049">
        <v>72</v>
      </c>
      <c r="J1049">
        <v>1</v>
      </c>
      <c r="K1049" t="s">
        <v>15</v>
      </c>
      <c r="L1049">
        <v>0</v>
      </c>
      <c r="M1049" t="s">
        <v>67</v>
      </c>
      <c r="N1049">
        <v>0</v>
      </c>
    </row>
    <row r="1050" spans="1:14" x14ac:dyDescent="0.25">
      <c r="A1050">
        <v>0</v>
      </c>
      <c r="B1050" s="77">
        <v>45672</v>
      </c>
      <c r="C1050">
        <v>724608</v>
      </c>
      <c r="D1050" t="s">
        <v>12</v>
      </c>
      <c r="E1050" t="s">
        <v>165</v>
      </c>
      <c r="F1050" t="s">
        <v>13</v>
      </c>
      <c r="G1050" t="s">
        <v>75</v>
      </c>
      <c r="H1050" t="s">
        <v>36</v>
      </c>
      <c r="I1050">
        <v>61</v>
      </c>
      <c r="J1050">
        <v>1</v>
      </c>
      <c r="K1050" t="s">
        <v>15</v>
      </c>
      <c r="L1050">
        <v>0</v>
      </c>
      <c r="M1050" t="s">
        <v>67</v>
      </c>
      <c r="N1050">
        <v>0</v>
      </c>
    </row>
    <row r="1051" spans="1:14" x14ac:dyDescent="0.25">
      <c r="A1051">
        <v>0</v>
      </c>
      <c r="B1051" s="77">
        <v>45672</v>
      </c>
      <c r="C1051">
        <v>724608</v>
      </c>
      <c r="D1051" t="s">
        <v>12</v>
      </c>
      <c r="E1051" t="s">
        <v>165</v>
      </c>
      <c r="F1051" t="s">
        <v>13</v>
      </c>
      <c r="G1051" t="s">
        <v>75</v>
      </c>
      <c r="H1051" t="s">
        <v>36</v>
      </c>
      <c r="I1051">
        <v>74</v>
      </c>
      <c r="J1051">
        <v>1</v>
      </c>
      <c r="K1051" t="s">
        <v>15</v>
      </c>
      <c r="L1051">
        <v>0</v>
      </c>
      <c r="M1051" t="s">
        <v>67</v>
      </c>
      <c r="N1051">
        <v>0</v>
      </c>
    </row>
    <row r="1052" spans="1:14" x14ac:dyDescent="0.25">
      <c r="A1052">
        <v>0</v>
      </c>
      <c r="B1052" s="77">
        <v>45672</v>
      </c>
      <c r="C1052">
        <v>724612</v>
      </c>
      <c r="D1052" t="s">
        <v>12</v>
      </c>
      <c r="E1052" t="s">
        <v>166</v>
      </c>
      <c r="F1052" t="s">
        <v>13</v>
      </c>
      <c r="G1052" t="s">
        <v>134</v>
      </c>
      <c r="H1052" t="s">
        <v>22</v>
      </c>
      <c r="I1052">
        <v>73</v>
      </c>
      <c r="J1052">
        <v>1</v>
      </c>
      <c r="K1052" t="s">
        <v>15</v>
      </c>
      <c r="L1052">
        <v>0</v>
      </c>
      <c r="M1052" t="s">
        <v>67</v>
      </c>
      <c r="N1052">
        <v>0</v>
      </c>
    </row>
    <row r="1053" spans="1:14" x14ac:dyDescent="0.25">
      <c r="A1053">
        <v>0</v>
      </c>
      <c r="B1053" s="77">
        <v>45672</v>
      </c>
      <c r="C1053">
        <v>724657</v>
      </c>
      <c r="D1053" t="s">
        <v>12</v>
      </c>
      <c r="E1053" t="s">
        <v>167</v>
      </c>
      <c r="F1053" t="s">
        <v>13</v>
      </c>
      <c r="G1053" t="s">
        <v>75</v>
      </c>
      <c r="H1053" t="s">
        <v>36</v>
      </c>
      <c r="I1053">
        <v>80</v>
      </c>
      <c r="J1053">
        <v>1</v>
      </c>
      <c r="K1053" t="s">
        <v>15</v>
      </c>
      <c r="L1053">
        <v>0</v>
      </c>
      <c r="M1053" t="s">
        <v>67</v>
      </c>
      <c r="N1053">
        <v>0</v>
      </c>
    </row>
    <row r="1054" spans="1:14" x14ac:dyDescent="0.25">
      <c r="A1054">
        <v>0</v>
      </c>
      <c r="B1054" s="77">
        <v>45672</v>
      </c>
      <c r="C1054">
        <v>724664</v>
      </c>
      <c r="D1054" t="s">
        <v>12</v>
      </c>
      <c r="E1054" t="s">
        <v>167</v>
      </c>
      <c r="F1054" t="s">
        <v>13</v>
      </c>
      <c r="G1054" t="s">
        <v>75</v>
      </c>
      <c r="H1054" t="s">
        <v>36</v>
      </c>
      <c r="I1054">
        <v>75</v>
      </c>
      <c r="J1054">
        <v>1</v>
      </c>
      <c r="K1054" t="s">
        <v>15</v>
      </c>
      <c r="L1054">
        <v>0</v>
      </c>
      <c r="M1054" t="s">
        <v>67</v>
      </c>
      <c r="N1054">
        <v>0</v>
      </c>
    </row>
    <row r="1055" spans="1:14" x14ac:dyDescent="0.25">
      <c r="A1055">
        <v>0</v>
      </c>
      <c r="B1055" s="77">
        <v>45673</v>
      </c>
      <c r="C1055">
        <v>724684</v>
      </c>
      <c r="D1055" t="s">
        <v>12</v>
      </c>
      <c r="E1055" t="s">
        <v>168</v>
      </c>
      <c r="F1055" t="s">
        <v>13</v>
      </c>
      <c r="G1055" t="s">
        <v>14</v>
      </c>
      <c r="H1055" t="s">
        <v>14</v>
      </c>
      <c r="I1055">
        <v>77</v>
      </c>
      <c r="J1055">
        <v>1</v>
      </c>
      <c r="K1055" t="s">
        <v>15</v>
      </c>
      <c r="L1055">
        <v>0</v>
      </c>
      <c r="M1055" t="s">
        <v>67</v>
      </c>
      <c r="N1055">
        <v>0</v>
      </c>
    </row>
    <row r="1056" spans="1:14" x14ac:dyDescent="0.25">
      <c r="A1056">
        <v>0</v>
      </c>
      <c r="B1056" s="77">
        <v>45673</v>
      </c>
      <c r="C1056">
        <v>724687</v>
      </c>
      <c r="D1056" t="s">
        <v>12</v>
      </c>
      <c r="E1056" t="s">
        <v>168</v>
      </c>
      <c r="F1056" t="s">
        <v>13</v>
      </c>
      <c r="G1056" t="s">
        <v>14</v>
      </c>
      <c r="H1056" t="s">
        <v>14</v>
      </c>
      <c r="I1056">
        <v>68</v>
      </c>
      <c r="J1056">
        <v>1</v>
      </c>
      <c r="K1056" t="s">
        <v>15</v>
      </c>
      <c r="L1056">
        <v>0</v>
      </c>
      <c r="M1056" t="s">
        <v>67</v>
      </c>
      <c r="N1056">
        <v>0</v>
      </c>
    </row>
    <row r="1057" spans="1:14" x14ac:dyDescent="0.25">
      <c r="A1057">
        <v>0</v>
      </c>
      <c r="B1057" s="77">
        <v>45670</v>
      </c>
      <c r="C1057">
        <v>0</v>
      </c>
      <c r="D1057" t="s">
        <v>95</v>
      </c>
      <c r="E1057" t="s">
        <v>107</v>
      </c>
      <c r="F1057">
        <v>0</v>
      </c>
      <c r="G1057">
        <v>0</v>
      </c>
      <c r="H1057" t="s">
        <v>94</v>
      </c>
      <c r="I1057">
        <v>75</v>
      </c>
      <c r="J1057">
        <v>1</v>
      </c>
      <c r="K1057" t="s">
        <v>15</v>
      </c>
      <c r="L1057">
        <v>0</v>
      </c>
      <c r="M1057" t="s">
        <v>67</v>
      </c>
      <c r="N1057">
        <v>0</v>
      </c>
    </row>
    <row r="1058" spans="1:14" x14ac:dyDescent="0.25">
      <c r="A1058">
        <v>0</v>
      </c>
      <c r="B1058" s="77">
        <v>45670</v>
      </c>
      <c r="C1058">
        <v>0</v>
      </c>
      <c r="D1058" t="s">
        <v>95</v>
      </c>
      <c r="E1058" t="s">
        <v>107</v>
      </c>
      <c r="F1058">
        <v>0</v>
      </c>
      <c r="G1058">
        <v>0</v>
      </c>
      <c r="H1058" t="s">
        <v>94</v>
      </c>
      <c r="I1058">
        <v>80</v>
      </c>
      <c r="J1058">
        <v>1</v>
      </c>
      <c r="K1058" t="s">
        <v>15</v>
      </c>
      <c r="L1058">
        <v>0</v>
      </c>
      <c r="M1058" t="s">
        <v>67</v>
      </c>
      <c r="N1058">
        <v>0</v>
      </c>
    </row>
    <row r="1059" spans="1:14" x14ac:dyDescent="0.25">
      <c r="A1059">
        <v>0</v>
      </c>
      <c r="B1059" s="77">
        <v>45670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75</v>
      </c>
      <c r="J1059">
        <v>1</v>
      </c>
      <c r="K1059" t="s">
        <v>15</v>
      </c>
      <c r="L1059">
        <v>0</v>
      </c>
      <c r="M1059" t="s">
        <v>67</v>
      </c>
      <c r="N1059">
        <v>0</v>
      </c>
    </row>
    <row r="1060" spans="1:14" x14ac:dyDescent="0.25">
      <c r="A1060">
        <v>0</v>
      </c>
      <c r="B1060" s="77">
        <v>45672</v>
      </c>
      <c r="C1060">
        <v>0</v>
      </c>
      <c r="D1060" t="s">
        <v>95</v>
      </c>
      <c r="E1060" t="s">
        <v>107</v>
      </c>
      <c r="F1060">
        <v>0</v>
      </c>
      <c r="G1060">
        <v>0</v>
      </c>
      <c r="H1060" t="s">
        <v>94</v>
      </c>
      <c r="I1060">
        <v>78</v>
      </c>
      <c r="J1060">
        <v>1</v>
      </c>
      <c r="K1060" t="s">
        <v>15</v>
      </c>
      <c r="L1060">
        <v>0</v>
      </c>
      <c r="M1060" t="s">
        <v>67</v>
      </c>
      <c r="N1060">
        <v>0</v>
      </c>
    </row>
    <row r="1061" spans="1:14" x14ac:dyDescent="0.25">
      <c r="A1061">
        <v>0</v>
      </c>
      <c r="B1061" s="77">
        <v>45672</v>
      </c>
      <c r="C1061">
        <v>0</v>
      </c>
      <c r="D1061" t="s">
        <v>95</v>
      </c>
      <c r="E1061" t="s">
        <v>107</v>
      </c>
      <c r="F1061">
        <v>0</v>
      </c>
      <c r="G1061">
        <v>0</v>
      </c>
      <c r="H1061" t="s">
        <v>94</v>
      </c>
      <c r="I1061">
        <v>82</v>
      </c>
      <c r="J1061">
        <v>1</v>
      </c>
      <c r="K1061" t="s">
        <v>15</v>
      </c>
      <c r="L1061">
        <v>0</v>
      </c>
      <c r="M1061" t="s">
        <v>67</v>
      </c>
      <c r="N1061">
        <v>0</v>
      </c>
    </row>
    <row r="1062" spans="1:14" x14ac:dyDescent="0.25">
      <c r="A1062">
        <v>0</v>
      </c>
      <c r="B1062" s="77">
        <v>45672</v>
      </c>
      <c r="C1062">
        <v>0</v>
      </c>
      <c r="D1062" t="s">
        <v>95</v>
      </c>
      <c r="E1062" t="s">
        <v>116</v>
      </c>
      <c r="F1062">
        <v>0</v>
      </c>
      <c r="G1062">
        <v>0</v>
      </c>
      <c r="H1062" t="s">
        <v>94</v>
      </c>
      <c r="I1062">
        <v>78</v>
      </c>
      <c r="J1062">
        <v>1</v>
      </c>
      <c r="K1062" t="s">
        <v>15</v>
      </c>
      <c r="L1062">
        <v>0</v>
      </c>
      <c r="M1062" t="s">
        <v>67</v>
      </c>
      <c r="N1062">
        <v>0</v>
      </c>
    </row>
    <row r="1063" spans="1:14" x14ac:dyDescent="0.25">
      <c r="A1063">
        <v>0</v>
      </c>
      <c r="B1063" s="77">
        <v>45674</v>
      </c>
      <c r="C1063">
        <v>0</v>
      </c>
      <c r="D1063" t="s">
        <v>95</v>
      </c>
      <c r="E1063" t="s">
        <v>107</v>
      </c>
      <c r="F1063">
        <v>0</v>
      </c>
      <c r="G1063">
        <v>0</v>
      </c>
      <c r="H1063" t="s">
        <v>94</v>
      </c>
      <c r="I1063">
        <v>75</v>
      </c>
      <c r="J1063">
        <v>2</v>
      </c>
      <c r="K1063" t="s">
        <v>15</v>
      </c>
      <c r="L1063">
        <v>0</v>
      </c>
      <c r="M1063" t="s">
        <v>67</v>
      </c>
      <c r="N1063">
        <v>0</v>
      </c>
    </row>
    <row r="1064" spans="1:14" x14ac:dyDescent="0.25">
      <c r="A1064">
        <v>0</v>
      </c>
      <c r="B1064" s="77">
        <v>45674</v>
      </c>
      <c r="C1064">
        <v>0</v>
      </c>
      <c r="D1064" t="s">
        <v>95</v>
      </c>
      <c r="E1064" t="s">
        <v>96</v>
      </c>
      <c r="F1064">
        <v>0</v>
      </c>
      <c r="G1064">
        <v>0</v>
      </c>
      <c r="H1064" t="s">
        <v>94</v>
      </c>
      <c r="I1064">
        <v>74</v>
      </c>
      <c r="J1064">
        <v>1</v>
      </c>
      <c r="K1064" t="s">
        <v>15</v>
      </c>
      <c r="L1064">
        <v>0</v>
      </c>
      <c r="M1064" t="s">
        <v>67</v>
      </c>
      <c r="N1064">
        <v>0</v>
      </c>
    </row>
    <row r="1065" spans="1:14" x14ac:dyDescent="0.25">
      <c r="A1065">
        <v>0</v>
      </c>
      <c r="B1065" s="77">
        <v>45674</v>
      </c>
      <c r="C1065">
        <v>0</v>
      </c>
      <c r="D1065" t="s">
        <v>95</v>
      </c>
      <c r="E1065" t="s">
        <v>116</v>
      </c>
      <c r="F1065">
        <v>0</v>
      </c>
      <c r="G1065">
        <v>0</v>
      </c>
      <c r="H1065" t="s">
        <v>94</v>
      </c>
      <c r="I1065">
        <v>75</v>
      </c>
      <c r="J1065">
        <v>1</v>
      </c>
      <c r="K1065" t="s">
        <v>15</v>
      </c>
      <c r="L1065">
        <v>0</v>
      </c>
      <c r="M1065" t="s">
        <v>67</v>
      </c>
      <c r="N1065">
        <v>0</v>
      </c>
    </row>
    <row r="1066" spans="1:14" x14ac:dyDescent="0.25">
      <c r="A1066">
        <v>0</v>
      </c>
      <c r="B1066" s="77">
        <v>45678</v>
      </c>
      <c r="C1066">
        <v>724773</v>
      </c>
      <c r="D1066" t="s">
        <v>12</v>
      </c>
      <c r="E1066" t="s">
        <v>169</v>
      </c>
      <c r="F1066" t="s">
        <v>13</v>
      </c>
      <c r="G1066" t="s">
        <v>65</v>
      </c>
      <c r="H1066" t="s">
        <v>14</v>
      </c>
      <c r="I1066">
        <v>68</v>
      </c>
      <c r="J1066">
        <v>1</v>
      </c>
      <c r="K1066" t="s">
        <v>15</v>
      </c>
      <c r="L1066">
        <v>0</v>
      </c>
      <c r="M1066" t="s">
        <v>67</v>
      </c>
      <c r="N1066">
        <v>0</v>
      </c>
    </row>
    <row r="1067" spans="1:14" x14ac:dyDescent="0.25">
      <c r="A1067">
        <v>0</v>
      </c>
      <c r="B1067" s="77">
        <v>45678</v>
      </c>
      <c r="C1067">
        <v>724775</v>
      </c>
      <c r="D1067" t="s">
        <v>12</v>
      </c>
      <c r="E1067" t="s">
        <v>169</v>
      </c>
      <c r="F1067" t="s">
        <v>13</v>
      </c>
      <c r="G1067" t="s">
        <v>65</v>
      </c>
      <c r="H1067" t="s">
        <v>14</v>
      </c>
      <c r="I1067">
        <v>84</v>
      </c>
      <c r="J1067">
        <v>1</v>
      </c>
      <c r="K1067" t="s">
        <v>15</v>
      </c>
      <c r="L1067">
        <v>0</v>
      </c>
      <c r="M1067" t="s">
        <v>67</v>
      </c>
      <c r="N1067">
        <v>0</v>
      </c>
    </row>
    <row r="1068" spans="1:14" x14ac:dyDescent="0.25">
      <c r="A1068">
        <v>0</v>
      </c>
      <c r="B1068" s="77">
        <v>45678</v>
      </c>
      <c r="C1068">
        <v>724774</v>
      </c>
      <c r="D1068" t="s">
        <v>12</v>
      </c>
      <c r="E1068" t="s">
        <v>169</v>
      </c>
      <c r="F1068" t="s">
        <v>13</v>
      </c>
      <c r="G1068" t="s">
        <v>65</v>
      </c>
      <c r="H1068" t="s">
        <v>14</v>
      </c>
      <c r="I1068">
        <v>78</v>
      </c>
      <c r="J1068">
        <v>1</v>
      </c>
      <c r="K1068" t="s">
        <v>15</v>
      </c>
      <c r="L1068">
        <v>0</v>
      </c>
      <c r="M1068" t="s">
        <v>67</v>
      </c>
      <c r="N1068">
        <v>0</v>
      </c>
    </row>
    <row r="1069" spans="1:14" x14ac:dyDescent="0.25">
      <c r="A1069">
        <v>0</v>
      </c>
      <c r="B1069" s="77">
        <v>45678</v>
      </c>
      <c r="C1069">
        <v>724774</v>
      </c>
      <c r="D1069" t="s">
        <v>12</v>
      </c>
      <c r="E1069" t="s">
        <v>169</v>
      </c>
      <c r="F1069" t="s">
        <v>13</v>
      </c>
      <c r="G1069" t="s">
        <v>65</v>
      </c>
      <c r="H1069" t="s">
        <v>14</v>
      </c>
      <c r="I1069">
        <v>70</v>
      </c>
      <c r="J1069">
        <v>1</v>
      </c>
      <c r="K1069" t="s">
        <v>15</v>
      </c>
      <c r="L1069">
        <v>0</v>
      </c>
      <c r="M1069" t="s">
        <v>67</v>
      </c>
      <c r="N1069">
        <v>0</v>
      </c>
    </row>
    <row r="1070" spans="1:14" x14ac:dyDescent="0.25">
      <c r="A1070">
        <v>0</v>
      </c>
      <c r="B1070" s="77">
        <v>45678</v>
      </c>
      <c r="C1070">
        <v>724795</v>
      </c>
      <c r="D1070" t="s">
        <v>12</v>
      </c>
      <c r="E1070" t="s">
        <v>170</v>
      </c>
      <c r="F1070" t="s">
        <v>13</v>
      </c>
      <c r="G1070" t="s">
        <v>14</v>
      </c>
      <c r="H1070" t="s">
        <v>14</v>
      </c>
      <c r="I1070">
        <v>71</v>
      </c>
      <c r="J1070">
        <v>1</v>
      </c>
      <c r="K1070" t="s">
        <v>15</v>
      </c>
      <c r="L1070">
        <v>0</v>
      </c>
      <c r="M1070" t="s">
        <v>67</v>
      </c>
      <c r="N1070">
        <v>0</v>
      </c>
    </row>
    <row r="1071" spans="1:14" x14ac:dyDescent="0.25">
      <c r="A1071">
        <v>0</v>
      </c>
      <c r="B1071" s="77">
        <v>45678</v>
      </c>
      <c r="C1071">
        <v>724796</v>
      </c>
      <c r="D1071" t="s">
        <v>12</v>
      </c>
      <c r="E1071" t="s">
        <v>170</v>
      </c>
      <c r="F1071" t="s">
        <v>13</v>
      </c>
      <c r="G1071" t="s">
        <v>14</v>
      </c>
      <c r="H1071" t="s">
        <v>14</v>
      </c>
      <c r="I1071">
        <v>71</v>
      </c>
      <c r="J1071">
        <v>1</v>
      </c>
      <c r="K1071" t="s">
        <v>15</v>
      </c>
      <c r="L1071">
        <v>0</v>
      </c>
      <c r="M1071" t="s">
        <v>67</v>
      </c>
      <c r="N1071">
        <v>0</v>
      </c>
    </row>
    <row r="1072" spans="1:14" x14ac:dyDescent="0.25">
      <c r="A1072">
        <v>0</v>
      </c>
      <c r="B1072" s="77">
        <v>45678</v>
      </c>
      <c r="C1072">
        <v>724796</v>
      </c>
      <c r="D1072" t="s">
        <v>12</v>
      </c>
      <c r="E1072" t="s">
        <v>170</v>
      </c>
      <c r="F1072" t="s">
        <v>13</v>
      </c>
      <c r="G1072" t="s">
        <v>14</v>
      </c>
      <c r="H1072" t="s">
        <v>14</v>
      </c>
      <c r="I1072">
        <v>76</v>
      </c>
      <c r="J1072">
        <v>1</v>
      </c>
      <c r="K1072" t="s">
        <v>15</v>
      </c>
      <c r="L1072">
        <v>0</v>
      </c>
      <c r="M1072" t="s">
        <v>67</v>
      </c>
      <c r="N1072">
        <v>0</v>
      </c>
    </row>
    <row r="1073" spans="1:14" x14ac:dyDescent="0.25">
      <c r="A1073">
        <v>0</v>
      </c>
      <c r="B1073" s="77">
        <v>45678</v>
      </c>
      <c r="C1073">
        <v>724797</v>
      </c>
      <c r="D1073" t="s">
        <v>12</v>
      </c>
      <c r="E1073" t="s">
        <v>170</v>
      </c>
      <c r="F1073" t="s">
        <v>13</v>
      </c>
      <c r="G1073" t="s">
        <v>14</v>
      </c>
      <c r="H1073" t="s">
        <v>14</v>
      </c>
      <c r="I1073">
        <v>68</v>
      </c>
      <c r="J1073">
        <v>1</v>
      </c>
      <c r="K1073" t="s">
        <v>15</v>
      </c>
      <c r="L1073">
        <v>0</v>
      </c>
      <c r="M1073" t="s">
        <v>67</v>
      </c>
      <c r="N1073">
        <v>0</v>
      </c>
    </row>
    <row r="1074" spans="1:14" x14ac:dyDescent="0.25">
      <c r="A1074">
        <v>0</v>
      </c>
      <c r="B1074" s="77">
        <v>45678</v>
      </c>
      <c r="C1074">
        <v>724797</v>
      </c>
      <c r="D1074" t="s">
        <v>12</v>
      </c>
      <c r="E1074" t="s">
        <v>170</v>
      </c>
      <c r="F1074" t="s">
        <v>13</v>
      </c>
      <c r="G1074" t="s">
        <v>14</v>
      </c>
      <c r="H1074" t="s">
        <v>14</v>
      </c>
      <c r="I1074">
        <v>67</v>
      </c>
      <c r="J1074">
        <v>1</v>
      </c>
      <c r="K1074" t="s">
        <v>15</v>
      </c>
      <c r="L1074">
        <v>0</v>
      </c>
      <c r="M1074" t="s">
        <v>67</v>
      </c>
      <c r="N1074">
        <v>0</v>
      </c>
    </row>
    <row r="1075" spans="1:14" x14ac:dyDescent="0.25">
      <c r="A1075">
        <v>0</v>
      </c>
      <c r="B1075" s="77">
        <v>45678</v>
      </c>
      <c r="C1075">
        <v>724797</v>
      </c>
      <c r="D1075" t="s">
        <v>12</v>
      </c>
      <c r="E1075" t="s">
        <v>170</v>
      </c>
      <c r="F1075" t="s">
        <v>13</v>
      </c>
      <c r="G1075" t="s">
        <v>14</v>
      </c>
      <c r="H1075" t="s">
        <v>14</v>
      </c>
      <c r="I1075">
        <v>75</v>
      </c>
      <c r="J1075">
        <v>1</v>
      </c>
      <c r="K1075" t="s">
        <v>15</v>
      </c>
      <c r="L1075">
        <v>0</v>
      </c>
      <c r="M1075" t="s">
        <v>67</v>
      </c>
      <c r="N1075">
        <v>0</v>
      </c>
    </row>
    <row r="1076" spans="1:14" x14ac:dyDescent="0.25">
      <c r="A1076">
        <v>0</v>
      </c>
      <c r="B1076" s="77">
        <v>45678</v>
      </c>
      <c r="C1076">
        <v>724798</v>
      </c>
      <c r="D1076" t="s">
        <v>12</v>
      </c>
      <c r="E1076" t="s">
        <v>170</v>
      </c>
      <c r="F1076" t="s">
        <v>13</v>
      </c>
      <c r="G1076" t="s">
        <v>14</v>
      </c>
      <c r="H1076" t="s">
        <v>14</v>
      </c>
      <c r="I1076">
        <v>68</v>
      </c>
      <c r="J1076">
        <v>1</v>
      </c>
      <c r="K1076" t="s">
        <v>15</v>
      </c>
      <c r="L1076">
        <v>0</v>
      </c>
      <c r="M1076" t="s">
        <v>67</v>
      </c>
      <c r="N1076">
        <v>0</v>
      </c>
    </row>
    <row r="1077" spans="1:14" x14ac:dyDescent="0.25">
      <c r="A1077">
        <v>0</v>
      </c>
      <c r="B1077" s="77">
        <v>45679</v>
      </c>
      <c r="C1077">
        <v>724849</v>
      </c>
      <c r="D1077" t="s">
        <v>12</v>
      </c>
      <c r="E1077" t="s">
        <v>171</v>
      </c>
      <c r="F1077" t="s">
        <v>13</v>
      </c>
      <c r="G1077" t="s">
        <v>138</v>
      </c>
      <c r="H1077" t="s">
        <v>36</v>
      </c>
      <c r="I1077">
        <v>65</v>
      </c>
      <c r="J1077">
        <v>1</v>
      </c>
      <c r="K1077" t="s">
        <v>15</v>
      </c>
      <c r="L1077">
        <v>0</v>
      </c>
      <c r="M1077" t="s">
        <v>67</v>
      </c>
      <c r="N1077">
        <v>0</v>
      </c>
    </row>
    <row r="1078" spans="1:14" x14ac:dyDescent="0.25">
      <c r="A1078">
        <v>0</v>
      </c>
      <c r="B1078" s="77">
        <v>45679</v>
      </c>
      <c r="C1078">
        <v>724870</v>
      </c>
      <c r="D1078" t="s">
        <v>12</v>
      </c>
      <c r="E1078" t="s">
        <v>172</v>
      </c>
      <c r="F1078" t="s">
        <v>13</v>
      </c>
      <c r="G1078" t="s">
        <v>75</v>
      </c>
      <c r="H1078" t="s">
        <v>36</v>
      </c>
      <c r="I1078">
        <v>70</v>
      </c>
      <c r="J1078">
        <v>1</v>
      </c>
      <c r="K1078" t="s">
        <v>15</v>
      </c>
      <c r="L1078">
        <v>0</v>
      </c>
      <c r="M1078" t="s">
        <v>67</v>
      </c>
      <c r="N1078">
        <v>0</v>
      </c>
    </row>
    <row r="1079" spans="1:14" x14ac:dyDescent="0.25">
      <c r="A1079">
        <v>0</v>
      </c>
      <c r="B1079" s="77">
        <v>45680</v>
      </c>
      <c r="C1079">
        <v>724981</v>
      </c>
      <c r="D1079" t="s">
        <v>12</v>
      </c>
      <c r="E1079" t="s">
        <v>175</v>
      </c>
      <c r="F1079" t="s">
        <v>68</v>
      </c>
      <c r="G1079" t="s">
        <v>173</v>
      </c>
      <c r="H1079" t="s">
        <v>174</v>
      </c>
      <c r="I1079">
        <v>64</v>
      </c>
      <c r="J1079">
        <v>1</v>
      </c>
      <c r="K1079" t="s">
        <v>15</v>
      </c>
      <c r="L1079">
        <v>0</v>
      </c>
      <c r="M1079" t="s">
        <v>67</v>
      </c>
      <c r="N1079">
        <v>0</v>
      </c>
    </row>
    <row r="1080" spans="1:14" x14ac:dyDescent="0.25">
      <c r="A1080">
        <v>0</v>
      </c>
      <c r="B1080" s="77">
        <v>45678</v>
      </c>
      <c r="C1080">
        <v>0</v>
      </c>
      <c r="D1080" t="s">
        <v>95</v>
      </c>
      <c r="E1080" t="s">
        <v>107</v>
      </c>
      <c r="F1080">
        <v>0</v>
      </c>
      <c r="G1080">
        <v>0</v>
      </c>
      <c r="H1080" t="s">
        <v>94</v>
      </c>
      <c r="I1080">
        <v>72</v>
      </c>
      <c r="J1080">
        <v>1</v>
      </c>
      <c r="K1080" t="s">
        <v>15</v>
      </c>
      <c r="L1080">
        <v>0</v>
      </c>
      <c r="M1080" t="s">
        <v>67</v>
      </c>
      <c r="N1080">
        <v>0</v>
      </c>
    </row>
    <row r="1081" spans="1:14" x14ac:dyDescent="0.25">
      <c r="A1081">
        <v>0</v>
      </c>
      <c r="B1081" s="77">
        <v>45678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74</v>
      </c>
      <c r="J1081">
        <v>1</v>
      </c>
      <c r="K1081" t="s">
        <v>15</v>
      </c>
      <c r="L1081">
        <v>0</v>
      </c>
      <c r="M1081" t="s">
        <v>67</v>
      </c>
      <c r="N1081">
        <v>0</v>
      </c>
    </row>
    <row r="1082" spans="1:14" x14ac:dyDescent="0.25">
      <c r="A1082">
        <v>0</v>
      </c>
      <c r="B1082" s="77">
        <v>45678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83</v>
      </c>
      <c r="J1082">
        <v>2</v>
      </c>
      <c r="K1082" t="s">
        <v>15</v>
      </c>
      <c r="L1082">
        <v>0</v>
      </c>
      <c r="M1082" t="s">
        <v>67</v>
      </c>
      <c r="N1082">
        <v>0</v>
      </c>
    </row>
    <row r="1083" spans="1:14" x14ac:dyDescent="0.25">
      <c r="A1083">
        <v>0</v>
      </c>
      <c r="B1083" s="77">
        <v>45678</v>
      </c>
      <c r="C1083">
        <v>0</v>
      </c>
      <c r="D1083" t="s">
        <v>95</v>
      </c>
      <c r="E1083" t="s">
        <v>107</v>
      </c>
      <c r="F1083">
        <v>0</v>
      </c>
      <c r="G1083">
        <v>0</v>
      </c>
      <c r="H1083" t="s">
        <v>94</v>
      </c>
      <c r="I1083">
        <v>84</v>
      </c>
      <c r="J1083">
        <v>1</v>
      </c>
      <c r="K1083" t="s">
        <v>15</v>
      </c>
      <c r="L1083">
        <v>0</v>
      </c>
      <c r="M1083" t="s">
        <v>67</v>
      </c>
      <c r="N1083">
        <v>0</v>
      </c>
    </row>
    <row r="1084" spans="1:14" x14ac:dyDescent="0.25">
      <c r="A1084">
        <v>0</v>
      </c>
      <c r="B1084" s="77">
        <v>45678</v>
      </c>
      <c r="C1084">
        <v>0</v>
      </c>
      <c r="D1084" t="s">
        <v>95</v>
      </c>
      <c r="E1084" t="s">
        <v>107</v>
      </c>
      <c r="F1084">
        <v>0</v>
      </c>
      <c r="G1084">
        <v>0</v>
      </c>
      <c r="H1084" t="s">
        <v>94</v>
      </c>
      <c r="I1084">
        <v>71</v>
      </c>
      <c r="J1084">
        <v>1</v>
      </c>
      <c r="K1084" t="s">
        <v>15</v>
      </c>
      <c r="L1084">
        <v>0</v>
      </c>
      <c r="M1084" t="s">
        <v>67</v>
      </c>
      <c r="N1084">
        <v>0</v>
      </c>
    </row>
    <row r="1085" spans="1:14" x14ac:dyDescent="0.25">
      <c r="A1085">
        <v>0</v>
      </c>
      <c r="B1085" s="77">
        <v>45678</v>
      </c>
      <c r="C1085">
        <v>0</v>
      </c>
      <c r="D1085" t="s">
        <v>95</v>
      </c>
      <c r="E1085" t="s">
        <v>107</v>
      </c>
      <c r="F1085">
        <v>0</v>
      </c>
      <c r="G1085">
        <v>0</v>
      </c>
      <c r="H1085" t="s">
        <v>94</v>
      </c>
      <c r="I1085">
        <v>75</v>
      </c>
      <c r="J1085">
        <v>1</v>
      </c>
      <c r="K1085" t="s">
        <v>15</v>
      </c>
      <c r="L1085">
        <v>0</v>
      </c>
      <c r="M1085" t="s">
        <v>67</v>
      </c>
      <c r="N1085">
        <v>0</v>
      </c>
    </row>
    <row r="1086" spans="1:14" x14ac:dyDescent="0.25">
      <c r="A1086">
        <v>0</v>
      </c>
      <c r="B1086" s="77">
        <v>45678</v>
      </c>
      <c r="C1086">
        <v>0</v>
      </c>
      <c r="D1086" t="s">
        <v>95</v>
      </c>
      <c r="E1086" t="s">
        <v>96</v>
      </c>
      <c r="F1086">
        <v>0</v>
      </c>
      <c r="G1086">
        <v>0</v>
      </c>
      <c r="H1086" t="s">
        <v>94</v>
      </c>
      <c r="I1086">
        <v>78</v>
      </c>
      <c r="J1086">
        <v>1</v>
      </c>
      <c r="K1086" t="s">
        <v>15</v>
      </c>
      <c r="L1086">
        <v>0</v>
      </c>
      <c r="M1086" t="s">
        <v>67</v>
      </c>
      <c r="N1086">
        <v>0</v>
      </c>
    </row>
    <row r="1087" spans="1:14" x14ac:dyDescent="0.25">
      <c r="A1087">
        <v>0</v>
      </c>
      <c r="B1087" s="77">
        <v>45678</v>
      </c>
      <c r="C1087">
        <v>0</v>
      </c>
      <c r="D1087" t="s">
        <v>95</v>
      </c>
      <c r="E1087" t="s">
        <v>96</v>
      </c>
      <c r="F1087">
        <v>0</v>
      </c>
      <c r="G1087">
        <v>0</v>
      </c>
      <c r="H1087" t="s">
        <v>94</v>
      </c>
      <c r="I1087">
        <v>79</v>
      </c>
      <c r="J1087">
        <v>1</v>
      </c>
      <c r="K1087" t="s">
        <v>15</v>
      </c>
      <c r="L1087">
        <v>0</v>
      </c>
      <c r="M1087" t="s">
        <v>67</v>
      </c>
      <c r="N1087">
        <v>0</v>
      </c>
    </row>
    <row r="1088" spans="1:14" x14ac:dyDescent="0.25">
      <c r="A1088">
        <v>0</v>
      </c>
      <c r="B1088" s="77">
        <v>45678</v>
      </c>
      <c r="C1088">
        <v>0</v>
      </c>
      <c r="D1088" t="s">
        <v>95</v>
      </c>
      <c r="E1088" t="s">
        <v>96</v>
      </c>
      <c r="F1088">
        <v>0</v>
      </c>
      <c r="G1088">
        <v>0</v>
      </c>
      <c r="H1088" t="s">
        <v>94</v>
      </c>
      <c r="I1088">
        <v>80</v>
      </c>
      <c r="J1088">
        <v>1</v>
      </c>
      <c r="K1088" t="s">
        <v>15</v>
      </c>
      <c r="L1088">
        <v>0</v>
      </c>
      <c r="M1088" t="s">
        <v>67</v>
      </c>
      <c r="N1088">
        <v>0</v>
      </c>
    </row>
    <row r="1089" spans="1:14" x14ac:dyDescent="0.25">
      <c r="A1089">
        <v>0</v>
      </c>
      <c r="B1089" s="77">
        <v>45680</v>
      </c>
      <c r="C1089">
        <v>0</v>
      </c>
      <c r="D1089" t="s">
        <v>95</v>
      </c>
      <c r="E1089" t="s">
        <v>107</v>
      </c>
      <c r="F1089">
        <v>0</v>
      </c>
      <c r="G1089">
        <v>0</v>
      </c>
      <c r="H1089" t="s">
        <v>94</v>
      </c>
      <c r="I1089">
        <v>77</v>
      </c>
      <c r="J1089">
        <v>1</v>
      </c>
      <c r="K1089" t="s">
        <v>15</v>
      </c>
      <c r="L1089">
        <v>0</v>
      </c>
      <c r="M1089" t="s">
        <v>67</v>
      </c>
      <c r="N1089">
        <v>0</v>
      </c>
    </row>
    <row r="1090" spans="1:14" x14ac:dyDescent="0.25">
      <c r="A1090">
        <v>0</v>
      </c>
      <c r="B1090" s="77">
        <v>45680</v>
      </c>
      <c r="C1090">
        <v>0</v>
      </c>
      <c r="D1090" t="s">
        <v>95</v>
      </c>
      <c r="E1090" t="s">
        <v>116</v>
      </c>
      <c r="F1090">
        <v>0</v>
      </c>
      <c r="G1090">
        <v>0</v>
      </c>
      <c r="H1090" t="s">
        <v>94</v>
      </c>
      <c r="I1090">
        <v>81</v>
      </c>
      <c r="J1090">
        <v>1</v>
      </c>
      <c r="K1090" t="s">
        <v>15</v>
      </c>
      <c r="L1090">
        <v>0</v>
      </c>
      <c r="M1090" t="s">
        <v>67</v>
      </c>
      <c r="N1090">
        <v>0</v>
      </c>
    </row>
    <row r="1091" spans="1:14" x14ac:dyDescent="0.25">
      <c r="A1091">
        <v>0</v>
      </c>
      <c r="B1091" s="77">
        <v>45681</v>
      </c>
      <c r="C1091">
        <v>725036</v>
      </c>
      <c r="D1091" t="s">
        <v>12</v>
      </c>
      <c r="E1091" t="s">
        <v>176</v>
      </c>
      <c r="F1091" t="s">
        <v>68</v>
      </c>
      <c r="G1091" t="s">
        <v>69</v>
      </c>
      <c r="H1091" t="s">
        <v>36</v>
      </c>
      <c r="I1091">
        <v>66</v>
      </c>
      <c r="J1091">
        <v>1</v>
      </c>
      <c r="K1091" t="s">
        <v>15</v>
      </c>
      <c r="L1091">
        <v>0</v>
      </c>
      <c r="M1091" t="s">
        <v>67</v>
      </c>
      <c r="N1091">
        <v>0</v>
      </c>
    </row>
    <row r="1092" spans="1:14" x14ac:dyDescent="0.25">
      <c r="A1092">
        <v>0</v>
      </c>
      <c r="B1092" s="77">
        <v>45681</v>
      </c>
      <c r="C1092">
        <v>725056</v>
      </c>
      <c r="D1092" t="s">
        <v>12</v>
      </c>
      <c r="E1092" t="s">
        <v>177</v>
      </c>
      <c r="F1092" t="s">
        <v>68</v>
      </c>
      <c r="G1092" t="s">
        <v>69</v>
      </c>
      <c r="H1092" t="s">
        <v>36</v>
      </c>
      <c r="I1092">
        <v>65</v>
      </c>
      <c r="J1092">
        <v>1</v>
      </c>
      <c r="K1092" t="s">
        <v>15</v>
      </c>
      <c r="L1092">
        <v>0</v>
      </c>
      <c r="M1092" t="s">
        <v>67</v>
      </c>
      <c r="N1092">
        <v>0</v>
      </c>
    </row>
    <row r="1093" spans="1:14" x14ac:dyDescent="0.25">
      <c r="A1093">
        <v>0</v>
      </c>
      <c r="B1093" s="77">
        <v>45681</v>
      </c>
      <c r="C1093">
        <v>725058</v>
      </c>
      <c r="D1093" t="s">
        <v>12</v>
      </c>
      <c r="E1093" t="s">
        <v>177</v>
      </c>
      <c r="F1093" t="s">
        <v>68</v>
      </c>
      <c r="G1093" t="s">
        <v>69</v>
      </c>
      <c r="H1093" t="s">
        <v>36</v>
      </c>
      <c r="I1093">
        <v>75</v>
      </c>
      <c r="J1093">
        <v>1</v>
      </c>
      <c r="K1093" t="s">
        <v>15</v>
      </c>
      <c r="L1093">
        <v>0</v>
      </c>
      <c r="M1093" t="s">
        <v>67</v>
      </c>
      <c r="N1093">
        <v>0</v>
      </c>
    </row>
    <row r="1094" spans="1:14" x14ac:dyDescent="0.25">
      <c r="A1094">
        <v>0</v>
      </c>
      <c r="B1094" s="77">
        <v>45681</v>
      </c>
      <c r="C1094">
        <v>725059</v>
      </c>
      <c r="D1094" t="s">
        <v>12</v>
      </c>
      <c r="E1094" t="s">
        <v>177</v>
      </c>
      <c r="F1094" t="s">
        <v>68</v>
      </c>
      <c r="G1094" t="s">
        <v>69</v>
      </c>
      <c r="H1094" t="s">
        <v>36</v>
      </c>
      <c r="I1094">
        <v>63</v>
      </c>
      <c r="J1094">
        <v>1</v>
      </c>
      <c r="K1094" t="s">
        <v>15</v>
      </c>
      <c r="L1094">
        <v>0</v>
      </c>
      <c r="M1094" t="s">
        <v>67</v>
      </c>
      <c r="N1094">
        <v>0</v>
      </c>
    </row>
    <row r="1095" spans="1:14" x14ac:dyDescent="0.25">
      <c r="A1095">
        <v>0</v>
      </c>
      <c r="B1095" s="77">
        <v>45684</v>
      </c>
      <c r="C1095">
        <v>725135</v>
      </c>
      <c r="D1095" t="s">
        <v>12</v>
      </c>
      <c r="E1095" t="s">
        <v>179</v>
      </c>
      <c r="F1095" t="s">
        <v>68</v>
      </c>
      <c r="G1095" t="s">
        <v>178</v>
      </c>
      <c r="H1095" t="s">
        <v>174</v>
      </c>
      <c r="I1095">
        <v>70</v>
      </c>
      <c r="J1095">
        <v>1</v>
      </c>
      <c r="K1095" t="s">
        <v>15</v>
      </c>
      <c r="L1095">
        <v>0</v>
      </c>
      <c r="M1095" t="s">
        <v>67</v>
      </c>
      <c r="N1095">
        <v>0</v>
      </c>
    </row>
    <row r="1096" spans="1:14" x14ac:dyDescent="0.25">
      <c r="A1096">
        <v>0</v>
      </c>
      <c r="B1096" s="77">
        <v>45686</v>
      </c>
      <c r="C1096">
        <v>725254</v>
      </c>
      <c r="D1096" t="s">
        <v>12</v>
      </c>
      <c r="E1096" t="s">
        <v>181</v>
      </c>
      <c r="F1096" t="s">
        <v>13</v>
      </c>
      <c r="G1096" t="s">
        <v>14</v>
      </c>
      <c r="H1096" t="s">
        <v>14</v>
      </c>
      <c r="I1096">
        <v>81</v>
      </c>
      <c r="J1096">
        <v>1</v>
      </c>
      <c r="K1096" t="s">
        <v>15</v>
      </c>
      <c r="L1096">
        <v>0</v>
      </c>
      <c r="M1096" t="s">
        <v>67</v>
      </c>
      <c r="N1096">
        <v>0</v>
      </c>
    </row>
    <row r="1097" spans="1:14" x14ac:dyDescent="0.25">
      <c r="A1097">
        <v>0</v>
      </c>
      <c r="B1097" s="77">
        <v>45686</v>
      </c>
      <c r="C1097">
        <v>725255</v>
      </c>
      <c r="D1097" t="s">
        <v>12</v>
      </c>
      <c r="E1097" t="s">
        <v>181</v>
      </c>
      <c r="F1097" t="s">
        <v>13</v>
      </c>
      <c r="G1097" t="s">
        <v>14</v>
      </c>
      <c r="H1097" t="s">
        <v>14</v>
      </c>
      <c r="I1097">
        <v>62</v>
      </c>
      <c r="J1097">
        <v>1</v>
      </c>
      <c r="K1097" t="s">
        <v>15</v>
      </c>
      <c r="L1097">
        <v>0</v>
      </c>
      <c r="M1097" t="s">
        <v>67</v>
      </c>
      <c r="N1097">
        <v>0</v>
      </c>
    </row>
    <row r="1098" spans="1:14" x14ac:dyDescent="0.25">
      <c r="A1098">
        <v>0</v>
      </c>
      <c r="B1098" s="77">
        <v>45686</v>
      </c>
      <c r="C1098">
        <v>725258</v>
      </c>
      <c r="D1098" t="s">
        <v>12</v>
      </c>
      <c r="E1098" t="s">
        <v>181</v>
      </c>
      <c r="F1098" t="s">
        <v>13</v>
      </c>
      <c r="G1098" t="s">
        <v>14</v>
      </c>
      <c r="H1098" t="s">
        <v>14</v>
      </c>
      <c r="I1098">
        <v>76</v>
      </c>
      <c r="J1098">
        <v>1</v>
      </c>
      <c r="K1098" t="s">
        <v>15</v>
      </c>
      <c r="L1098">
        <v>0</v>
      </c>
      <c r="M1098" t="s">
        <v>67</v>
      </c>
      <c r="N1098">
        <v>0</v>
      </c>
    </row>
    <row r="1099" spans="1:14" x14ac:dyDescent="0.25">
      <c r="A1099">
        <v>0</v>
      </c>
      <c r="B1099" s="77">
        <v>45686</v>
      </c>
      <c r="C1099">
        <v>725262</v>
      </c>
      <c r="D1099" t="s">
        <v>12</v>
      </c>
      <c r="E1099" t="s">
        <v>181</v>
      </c>
      <c r="F1099" t="s">
        <v>13</v>
      </c>
      <c r="G1099" t="s">
        <v>14</v>
      </c>
      <c r="H1099" t="s">
        <v>14</v>
      </c>
      <c r="I1099">
        <v>83</v>
      </c>
      <c r="J1099">
        <v>1</v>
      </c>
      <c r="K1099" t="s">
        <v>15</v>
      </c>
      <c r="L1099">
        <v>0</v>
      </c>
      <c r="M1099" t="s">
        <v>67</v>
      </c>
      <c r="N1099">
        <v>0</v>
      </c>
    </row>
    <row r="1100" spans="1:14" x14ac:dyDescent="0.25">
      <c r="A1100">
        <v>0</v>
      </c>
      <c r="B1100" s="77">
        <v>45686</v>
      </c>
      <c r="C1100">
        <v>725290</v>
      </c>
      <c r="D1100" t="s">
        <v>12</v>
      </c>
      <c r="E1100" t="s">
        <v>183</v>
      </c>
      <c r="F1100" t="s">
        <v>13</v>
      </c>
      <c r="G1100" t="s">
        <v>65</v>
      </c>
      <c r="H1100" t="s">
        <v>14</v>
      </c>
      <c r="I1100">
        <v>74</v>
      </c>
      <c r="J1100">
        <v>1</v>
      </c>
      <c r="K1100" t="s">
        <v>15</v>
      </c>
      <c r="L1100">
        <v>0</v>
      </c>
      <c r="M1100" t="s">
        <v>67</v>
      </c>
      <c r="N1100">
        <v>0</v>
      </c>
    </row>
    <row r="1101" spans="1:14" x14ac:dyDescent="0.25">
      <c r="A1101">
        <v>0</v>
      </c>
      <c r="B1101" s="77">
        <v>45686</v>
      </c>
      <c r="C1101">
        <v>725295</v>
      </c>
      <c r="D1101" t="s">
        <v>12</v>
      </c>
      <c r="E1101" t="s">
        <v>183</v>
      </c>
      <c r="F1101" t="s">
        <v>13</v>
      </c>
      <c r="G1101" t="s">
        <v>65</v>
      </c>
      <c r="H1101" t="s">
        <v>14</v>
      </c>
      <c r="I1101">
        <v>72</v>
      </c>
      <c r="J1101">
        <v>1</v>
      </c>
      <c r="K1101" t="s">
        <v>15</v>
      </c>
      <c r="L1101">
        <v>0</v>
      </c>
      <c r="M1101" t="s">
        <v>67</v>
      </c>
      <c r="N1101">
        <v>0</v>
      </c>
    </row>
    <row r="1102" spans="1:14" x14ac:dyDescent="0.25">
      <c r="A1102">
        <v>0</v>
      </c>
      <c r="B1102" s="77">
        <v>45691</v>
      </c>
      <c r="C1102">
        <v>725392</v>
      </c>
      <c r="D1102" t="s">
        <v>12</v>
      </c>
      <c r="E1102" t="s">
        <v>184</v>
      </c>
      <c r="F1102" t="s">
        <v>13</v>
      </c>
      <c r="G1102" t="s">
        <v>65</v>
      </c>
      <c r="H1102" t="s">
        <v>14</v>
      </c>
      <c r="I1102">
        <v>65</v>
      </c>
      <c r="J1102">
        <v>1</v>
      </c>
      <c r="K1102" t="s">
        <v>15</v>
      </c>
      <c r="L1102">
        <v>0</v>
      </c>
      <c r="M1102" t="s">
        <v>67</v>
      </c>
      <c r="N1102">
        <v>0</v>
      </c>
    </row>
    <row r="1103" spans="1:14" x14ac:dyDescent="0.25">
      <c r="A1103">
        <v>0</v>
      </c>
      <c r="B1103" s="77">
        <v>45691</v>
      </c>
      <c r="C1103">
        <v>725401</v>
      </c>
      <c r="D1103" t="s">
        <v>12</v>
      </c>
      <c r="E1103" t="s">
        <v>184</v>
      </c>
      <c r="F1103" t="s">
        <v>13</v>
      </c>
      <c r="G1103" t="s">
        <v>65</v>
      </c>
      <c r="H1103" t="s">
        <v>14</v>
      </c>
      <c r="I1103">
        <v>74</v>
      </c>
      <c r="J1103">
        <v>1</v>
      </c>
      <c r="K1103" t="s">
        <v>15</v>
      </c>
      <c r="L1103">
        <v>0</v>
      </c>
      <c r="M1103" t="s">
        <v>67</v>
      </c>
      <c r="N1103">
        <v>0</v>
      </c>
    </row>
    <row r="1104" spans="1:14" x14ac:dyDescent="0.25">
      <c r="A1104">
        <v>0</v>
      </c>
      <c r="B1104" s="77">
        <v>45691</v>
      </c>
      <c r="C1104">
        <v>725394</v>
      </c>
      <c r="D1104" t="s">
        <v>12</v>
      </c>
      <c r="E1104" t="s">
        <v>184</v>
      </c>
      <c r="F1104" t="s">
        <v>13</v>
      </c>
      <c r="G1104" t="s">
        <v>65</v>
      </c>
      <c r="H1104" t="s">
        <v>14</v>
      </c>
      <c r="I1104">
        <v>83</v>
      </c>
      <c r="J1104">
        <v>1</v>
      </c>
      <c r="K1104" t="s">
        <v>15</v>
      </c>
      <c r="L1104">
        <v>0</v>
      </c>
      <c r="M1104" t="s">
        <v>67</v>
      </c>
      <c r="N1104">
        <v>0</v>
      </c>
    </row>
    <row r="1105" spans="1:14" x14ac:dyDescent="0.25">
      <c r="A1105">
        <v>0</v>
      </c>
      <c r="B1105" s="77">
        <v>45691</v>
      </c>
      <c r="C1105">
        <v>725394</v>
      </c>
      <c r="D1105" t="s">
        <v>12</v>
      </c>
      <c r="E1105" t="s">
        <v>184</v>
      </c>
      <c r="F1105" t="s">
        <v>13</v>
      </c>
      <c r="G1105" t="s">
        <v>65</v>
      </c>
      <c r="H1105" t="s">
        <v>14</v>
      </c>
      <c r="I1105">
        <v>75</v>
      </c>
      <c r="J1105">
        <v>1</v>
      </c>
      <c r="K1105" t="s">
        <v>15</v>
      </c>
      <c r="L1105">
        <v>0</v>
      </c>
      <c r="M1105" t="s">
        <v>67</v>
      </c>
      <c r="N1105">
        <v>0</v>
      </c>
    </row>
    <row r="1106" spans="1:14" x14ac:dyDescent="0.25">
      <c r="A1106">
        <v>0</v>
      </c>
      <c r="B1106" s="77">
        <v>45691</v>
      </c>
      <c r="C1106">
        <v>725418</v>
      </c>
      <c r="D1106" t="s">
        <v>12</v>
      </c>
      <c r="E1106" t="s">
        <v>185</v>
      </c>
      <c r="F1106" t="s">
        <v>13</v>
      </c>
      <c r="G1106" t="s">
        <v>14</v>
      </c>
      <c r="H1106" t="s">
        <v>14</v>
      </c>
      <c r="I1106">
        <v>75</v>
      </c>
      <c r="J1106">
        <v>1</v>
      </c>
      <c r="K1106" t="s">
        <v>15</v>
      </c>
      <c r="L1106">
        <v>0</v>
      </c>
      <c r="M1106" t="s">
        <v>67</v>
      </c>
      <c r="N1106">
        <v>0</v>
      </c>
    </row>
    <row r="1107" spans="1:14" x14ac:dyDescent="0.25">
      <c r="A1107">
        <v>0</v>
      </c>
      <c r="B1107" s="77">
        <v>45691</v>
      </c>
      <c r="C1107">
        <v>725419</v>
      </c>
      <c r="D1107" t="s">
        <v>12</v>
      </c>
      <c r="E1107" t="s">
        <v>185</v>
      </c>
      <c r="F1107" t="s">
        <v>13</v>
      </c>
      <c r="G1107" t="s">
        <v>14</v>
      </c>
      <c r="H1107" t="s">
        <v>14</v>
      </c>
      <c r="I1107">
        <v>76</v>
      </c>
      <c r="J1107">
        <v>1</v>
      </c>
      <c r="K1107" t="s">
        <v>15</v>
      </c>
      <c r="L1107">
        <v>0</v>
      </c>
      <c r="M1107" t="s">
        <v>67</v>
      </c>
      <c r="N1107">
        <v>0</v>
      </c>
    </row>
    <row r="1108" spans="1:14" x14ac:dyDescent="0.25">
      <c r="A1108">
        <v>0</v>
      </c>
      <c r="B1108" s="77">
        <v>45693</v>
      </c>
      <c r="C1108">
        <v>725531</v>
      </c>
      <c r="D1108" t="s">
        <v>12</v>
      </c>
      <c r="E1108" t="s">
        <v>186</v>
      </c>
      <c r="F1108" t="s">
        <v>68</v>
      </c>
      <c r="G1108" t="s">
        <v>69</v>
      </c>
      <c r="H1108" t="s">
        <v>36</v>
      </c>
      <c r="I1108">
        <v>65</v>
      </c>
      <c r="J1108">
        <v>1</v>
      </c>
      <c r="K1108" t="s">
        <v>15</v>
      </c>
      <c r="L1108">
        <v>0</v>
      </c>
      <c r="M1108" t="s">
        <v>67</v>
      </c>
      <c r="N1108">
        <v>0</v>
      </c>
    </row>
    <row r="1109" spans="1:14" x14ac:dyDescent="0.25">
      <c r="A1109">
        <v>0</v>
      </c>
      <c r="B1109" s="77">
        <v>45693</v>
      </c>
      <c r="C1109">
        <v>725531</v>
      </c>
      <c r="D1109" t="s">
        <v>12</v>
      </c>
      <c r="E1109" t="s">
        <v>186</v>
      </c>
      <c r="F1109" t="s">
        <v>68</v>
      </c>
      <c r="G1109" t="s">
        <v>69</v>
      </c>
      <c r="H1109" t="s">
        <v>36</v>
      </c>
      <c r="I1109">
        <v>74</v>
      </c>
      <c r="J1109">
        <v>1</v>
      </c>
      <c r="K1109" t="s">
        <v>15</v>
      </c>
      <c r="L1109">
        <v>0</v>
      </c>
      <c r="M1109" t="s">
        <v>67</v>
      </c>
      <c r="N1109">
        <v>0</v>
      </c>
    </row>
    <row r="1110" spans="1:14" x14ac:dyDescent="0.25">
      <c r="A1110">
        <v>0</v>
      </c>
      <c r="B1110" s="77">
        <v>45693</v>
      </c>
      <c r="C1110">
        <v>725538</v>
      </c>
      <c r="D1110" t="s">
        <v>12</v>
      </c>
      <c r="E1110" t="s">
        <v>186</v>
      </c>
      <c r="F1110" t="s">
        <v>68</v>
      </c>
      <c r="G1110" t="s">
        <v>69</v>
      </c>
      <c r="H1110" t="s">
        <v>36</v>
      </c>
      <c r="I1110">
        <v>79</v>
      </c>
      <c r="J1110">
        <v>1</v>
      </c>
      <c r="K1110" t="s">
        <v>15</v>
      </c>
      <c r="L1110">
        <v>0</v>
      </c>
      <c r="M1110" t="s">
        <v>67</v>
      </c>
      <c r="N1110">
        <v>0</v>
      </c>
    </row>
    <row r="1111" spans="1:14" x14ac:dyDescent="0.25">
      <c r="A1111">
        <v>0</v>
      </c>
      <c r="B1111" s="77">
        <v>45693</v>
      </c>
      <c r="C1111">
        <v>725551</v>
      </c>
      <c r="D1111" t="s">
        <v>12</v>
      </c>
      <c r="E1111" t="s">
        <v>187</v>
      </c>
      <c r="F1111" t="s">
        <v>13</v>
      </c>
      <c r="G1111" t="s">
        <v>75</v>
      </c>
      <c r="H1111" t="s">
        <v>36</v>
      </c>
      <c r="I1111">
        <v>80</v>
      </c>
      <c r="J1111">
        <v>1</v>
      </c>
      <c r="K1111" t="s">
        <v>15</v>
      </c>
      <c r="L1111">
        <v>0</v>
      </c>
      <c r="M1111" t="s">
        <v>67</v>
      </c>
      <c r="N1111">
        <v>0</v>
      </c>
    </row>
    <row r="1112" spans="1:14" x14ac:dyDescent="0.25">
      <c r="A1112">
        <v>0</v>
      </c>
      <c r="B1112" s="77">
        <v>45693</v>
      </c>
      <c r="C1112">
        <v>725551</v>
      </c>
      <c r="D1112" t="s">
        <v>12</v>
      </c>
      <c r="E1112" t="s">
        <v>187</v>
      </c>
      <c r="F1112" t="s">
        <v>13</v>
      </c>
      <c r="G1112" t="s">
        <v>75</v>
      </c>
      <c r="H1112" t="s">
        <v>36</v>
      </c>
      <c r="I1112">
        <v>81</v>
      </c>
      <c r="J1112">
        <v>1</v>
      </c>
      <c r="K1112" t="s">
        <v>15</v>
      </c>
      <c r="L1112">
        <v>0</v>
      </c>
      <c r="M1112" t="s">
        <v>67</v>
      </c>
      <c r="N1112">
        <v>0</v>
      </c>
    </row>
    <row r="1113" spans="1:14" x14ac:dyDescent="0.25">
      <c r="A1113">
        <v>0</v>
      </c>
      <c r="B1113" s="77">
        <v>45691</v>
      </c>
      <c r="C1113">
        <v>0</v>
      </c>
      <c r="D1113" t="s">
        <v>95</v>
      </c>
      <c r="E1113" t="s">
        <v>96</v>
      </c>
      <c r="F1113">
        <v>0</v>
      </c>
      <c r="G1113">
        <v>0</v>
      </c>
      <c r="H1113" t="s">
        <v>94</v>
      </c>
      <c r="I1113">
        <v>81</v>
      </c>
      <c r="J1113">
        <v>1</v>
      </c>
      <c r="K1113" t="s">
        <v>15</v>
      </c>
      <c r="L1113">
        <v>0</v>
      </c>
      <c r="M1113" t="s">
        <v>67</v>
      </c>
      <c r="N1113">
        <v>0</v>
      </c>
    </row>
    <row r="1114" spans="1:14" x14ac:dyDescent="0.25">
      <c r="A1114">
        <v>0</v>
      </c>
      <c r="B1114" s="77">
        <v>45691</v>
      </c>
      <c r="C1114">
        <v>0</v>
      </c>
      <c r="D1114" t="s">
        <v>95</v>
      </c>
      <c r="E1114" t="s">
        <v>96</v>
      </c>
      <c r="F1114">
        <v>0</v>
      </c>
      <c r="G1114">
        <v>0</v>
      </c>
      <c r="H1114" t="s">
        <v>94</v>
      </c>
      <c r="I1114">
        <v>75</v>
      </c>
      <c r="J1114">
        <v>2</v>
      </c>
      <c r="K1114" t="s">
        <v>15</v>
      </c>
      <c r="L1114">
        <v>0</v>
      </c>
      <c r="M1114" t="s">
        <v>67</v>
      </c>
      <c r="N1114">
        <v>0</v>
      </c>
    </row>
    <row r="1115" spans="1:14" x14ac:dyDescent="0.25">
      <c r="A1115">
        <v>0</v>
      </c>
      <c r="B1115" s="77">
        <v>45691</v>
      </c>
      <c r="C1115">
        <v>0</v>
      </c>
      <c r="D1115" t="s">
        <v>95</v>
      </c>
      <c r="E1115" t="s">
        <v>96</v>
      </c>
      <c r="F1115">
        <v>0</v>
      </c>
      <c r="G1115">
        <v>0</v>
      </c>
      <c r="H1115" t="s">
        <v>94</v>
      </c>
      <c r="I1115">
        <v>77</v>
      </c>
      <c r="J1115">
        <v>1</v>
      </c>
      <c r="K1115" t="s">
        <v>15</v>
      </c>
      <c r="L1115">
        <v>0</v>
      </c>
      <c r="M1115" t="s">
        <v>67</v>
      </c>
      <c r="N1115">
        <v>0</v>
      </c>
    </row>
    <row r="1116" spans="1:14" x14ac:dyDescent="0.25">
      <c r="A1116">
        <v>0</v>
      </c>
      <c r="B1116" s="77">
        <v>45691</v>
      </c>
      <c r="C1116">
        <v>0</v>
      </c>
      <c r="D1116" t="s">
        <v>95</v>
      </c>
      <c r="E1116" t="s">
        <v>96</v>
      </c>
      <c r="F1116">
        <v>0</v>
      </c>
      <c r="G1116">
        <v>0</v>
      </c>
      <c r="H1116" t="s">
        <v>94</v>
      </c>
      <c r="I1116">
        <v>68</v>
      </c>
      <c r="J1116">
        <v>1</v>
      </c>
      <c r="K1116" t="s">
        <v>15</v>
      </c>
      <c r="L1116">
        <v>0</v>
      </c>
      <c r="M1116" t="s">
        <v>67</v>
      </c>
      <c r="N1116">
        <v>0</v>
      </c>
    </row>
    <row r="1117" spans="1:14" x14ac:dyDescent="0.25">
      <c r="A1117">
        <v>0</v>
      </c>
      <c r="B1117" s="77">
        <v>45691</v>
      </c>
      <c r="C1117">
        <v>0</v>
      </c>
      <c r="D1117" t="s">
        <v>95</v>
      </c>
      <c r="E1117" t="s">
        <v>96</v>
      </c>
      <c r="F1117">
        <v>0</v>
      </c>
      <c r="G1117">
        <v>0</v>
      </c>
      <c r="H1117" t="s">
        <v>94</v>
      </c>
      <c r="I1117">
        <v>80</v>
      </c>
      <c r="J1117">
        <v>1</v>
      </c>
      <c r="K1117" t="s">
        <v>15</v>
      </c>
      <c r="L1117">
        <v>0</v>
      </c>
      <c r="M1117" t="s">
        <v>67</v>
      </c>
      <c r="N1117">
        <v>0</v>
      </c>
    </row>
    <row r="1118" spans="1:14" x14ac:dyDescent="0.25">
      <c r="A1118">
        <v>0</v>
      </c>
      <c r="B1118" s="77">
        <v>45691</v>
      </c>
      <c r="C1118">
        <v>0</v>
      </c>
      <c r="D1118" t="s">
        <v>95</v>
      </c>
      <c r="E1118" t="s">
        <v>107</v>
      </c>
      <c r="F1118">
        <v>0</v>
      </c>
      <c r="G1118">
        <v>0</v>
      </c>
      <c r="H1118" t="s">
        <v>94</v>
      </c>
      <c r="I1118">
        <v>77</v>
      </c>
      <c r="J1118">
        <v>1</v>
      </c>
      <c r="K1118" t="s">
        <v>15</v>
      </c>
      <c r="L1118">
        <v>0</v>
      </c>
      <c r="M1118" t="s">
        <v>67</v>
      </c>
      <c r="N1118">
        <v>0</v>
      </c>
    </row>
    <row r="1119" spans="1:14" x14ac:dyDescent="0.25">
      <c r="A1119">
        <v>0</v>
      </c>
      <c r="B1119" s="77">
        <v>45691</v>
      </c>
      <c r="C1119">
        <v>0</v>
      </c>
      <c r="D1119" t="s">
        <v>95</v>
      </c>
      <c r="E1119" t="s">
        <v>107</v>
      </c>
      <c r="F1119">
        <v>0</v>
      </c>
      <c r="G1119">
        <v>0</v>
      </c>
      <c r="H1119" t="s">
        <v>94</v>
      </c>
      <c r="I1119">
        <v>75</v>
      </c>
      <c r="J1119">
        <v>1</v>
      </c>
      <c r="K1119" t="s">
        <v>15</v>
      </c>
      <c r="L1119">
        <v>0</v>
      </c>
      <c r="M1119" t="s">
        <v>67</v>
      </c>
      <c r="N1119">
        <v>0</v>
      </c>
    </row>
    <row r="1120" spans="1:14" x14ac:dyDescent="0.25">
      <c r="A1120">
        <v>0</v>
      </c>
      <c r="B1120" s="77">
        <v>45691</v>
      </c>
      <c r="C1120">
        <v>0</v>
      </c>
      <c r="D1120" t="s">
        <v>95</v>
      </c>
      <c r="E1120" t="s">
        <v>116</v>
      </c>
      <c r="F1120">
        <v>0</v>
      </c>
      <c r="G1120">
        <v>0</v>
      </c>
      <c r="H1120" t="s">
        <v>94</v>
      </c>
      <c r="I1120">
        <v>74</v>
      </c>
      <c r="J1120">
        <v>1</v>
      </c>
      <c r="K1120" t="s">
        <v>15</v>
      </c>
      <c r="L1120">
        <v>0</v>
      </c>
      <c r="M1120" t="s">
        <v>67</v>
      </c>
      <c r="N1120">
        <v>0</v>
      </c>
    </row>
    <row r="1121" spans="1:14" x14ac:dyDescent="0.25">
      <c r="A1121">
        <v>0</v>
      </c>
      <c r="B1121" s="77">
        <v>45691</v>
      </c>
      <c r="C1121">
        <v>0</v>
      </c>
      <c r="D1121" t="s">
        <v>95</v>
      </c>
      <c r="E1121" t="s">
        <v>116</v>
      </c>
      <c r="F1121">
        <v>0</v>
      </c>
      <c r="G1121">
        <v>0</v>
      </c>
      <c r="H1121" t="s">
        <v>94</v>
      </c>
      <c r="I1121">
        <v>78</v>
      </c>
      <c r="J1121">
        <v>1</v>
      </c>
      <c r="K1121" t="s">
        <v>15</v>
      </c>
      <c r="L1121">
        <v>0</v>
      </c>
      <c r="M1121" t="s">
        <v>67</v>
      </c>
      <c r="N1121">
        <v>0</v>
      </c>
    </row>
    <row r="1122" spans="1:14" x14ac:dyDescent="0.25">
      <c r="A1122">
        <v>0</v>
      </c>
      <c r="B1122" s="77">
        <v>45695</v>
      </c>
      <c r="C1122">
        <v>0</v>
      </c>
      <c r="D1122" t="s">
        <v>95</v>
      </c>
      <c r="E1122" t="s">
        <v>116</v>
      </c>
      <c r="F1122">
        <v>0</v>
      </c>
      <c r="G1122">
        <v>0</v>
      </c>
      <c r="H1122" t="s">
        <v>94</v>
      </c>
      <c r="I1122">
        <v>77</v>
      </c>
      <c r="J1122">
        <v>1</v>
      </c>
      <c r="K1122" t="s">
        <v>15</v>
      </c>
      <c r="L1122">
        <v>0</v>
      </c>
      <c r="M1122" t="s">
        <v>67</v>
      </c>
      <c r="N1122">
        <v>0</v>
      </c>
    </row>
    <row r="1123" spans="1:14" x14ac:dyDescent="0.25">
      <c r="A1123">
        <v>0</v>
      </c>
      <c r="B1123" s="77">
        <v>45695</v>
      </c>
      <c r="C1123">
        <v>0</v>
      </c>
      <c r="D1123" t="s">
        <v>95</v>
      </c>
      <c r="E1123" t="s">
        <v>96</v>
      </c>
      <c r="F1123">
        <v>0</v>
      </c>
      <c r="G1123">
        <v>0</v>
      </c>
      <c r="H1123" t="s">
        <v>94</v>
      </c>
      <c r="I1123">
        <v>80</v>
      </c>
      <c r="J1123">
        <v>1</v>
      </c>
      <c r="K1123" t="s">
        <v>15</v>
      </c>
      <c r="L1123">
        <v>0</v>
      </c>
      <c r="M1123" t="s">
        <v>67</v>
      </c>
      <c r="N1123">
        <v>0</v>
      </c>
    </row>
    <row r="1124" spans="1:14" x14ac:dyDescent="0.25">
      <c r="A1124">
        <v>0</v>
      </c>
      <c r="B1124" s="77">
        <v>45698</v>
      </c>
      <c r="C1124">
        <v>725693</v>
      </c>
      <c r="D1124" t="s">
        <v>12</v>
      </c>
      <c r="E1124" t="s">
        <v>190</v>
      </c>
      <c r="F1124" t="s">
        <v>68</v>
      </c>
      <c r="G1124" t="s">
        <v>189</v>
      </c>
      <c r="H1124" t="s">
        <v>174</v>
      </c>
      <c r="I1124">
        <v>79</v>
      </c>
      <c r="J1124">
        <v>1</v>
      </c>
      <c r="K1124" t="s">
        <v>15</v>
      </c>
      <c r="L1124">
        <v>0</v>
      </c>
      <c r="M1124" t="s">
        <v>67</v>
      </c>
      <c r="N1124">
        <v>0</v>
      </c>
    </row>
    <row r="1125" spans="1:14" x14ac:dyDescent="0.25">
      <c r="A1125">
        <v>0</v>
      </c>
      <c r="B1125" s="77">
        <v>45698</v>
      </c>
      <c r="C1125">
        <v>725694</v>
      </c>
      <c r="D1125" t="s">
        <v>12</v>
      </c>
      <c r="E1125" t="s">
        <v>190</v>
      </c>
      <c r="F1125" t="s">
        <v>68</v>
      </c>
      <c r="G1125" t="s">
        <v>189</v>
      </c>
      <c r="H1125" t="s">
        <v>174</v>
      </c>
      <c r="I1125">
        <v>65</v>
      </c>
      <c r="J1125">
        <v>1</v>
      </c>
      <c r="K1125" t="s">
        <v>15</v>
      </c>
      <c r="L1125">
        <v>0</v>
      </c>
      <c r="M1125" t="s">
        <v>67</v>
      </c>
      <c r="N1125">
        <v>0</v>
      </c>
    </row>
    <row r="1126" spans="1:14" x14ac:dyDescent="0.25">
      <c r="A1126">
        <v>0</v>
      </c>
      <c r="B1126" s="77">
        <v>45698</v>
      </c>
      <c r="C1126">
        <v>725694</v>
      </c>
      <c r="D1126" t="s">
        <v>12</v>
      </c>
      <c r="E1126" t="s">
        <v>190</v>
      </c>
      <c r="F1126" t="s">
        <v>68</v>
      </c>
      <c r="G1126" t="s">
        <v>189</v>
      </c>
      <c r="H1126" t="s">
        <v>174</v>
      </c>
      <c r="I1126">
        <v>72</v>
      </c>
      <c r="J1126">
        <v>1</v>
      </c>
      <c r="K1126" t="s">
        <v>15</v>
      </c>
      <c r="L1126">
        <v>0</v>
      </c>
      <c r="M1126" t="s">
        <v>67</v>
      </c>
      <c r="N1126">
        <v>0</v>
      </c>
    </row>
    <row r="1127" spans="1:14" x14ac:dyDescent="0.25">
      <c r="A1127">
        <v>0</v>
      </c>
      <c r="B1127" s="77">
        <v>45698</v>
      </c>
      <c r="C1127">
        <v>725694</v>
      </c>
      <c r="D1127" t="s">
        <v>12</v>
      </c>
      <c r="E1127" t="s">
        <v>190</v>
      </c>
      <c r="F1127" t="s">
        <v>68</v>
      </c>
      <c r="G1127" t="s">
        <v>189</v>
      </c>
      <c r="H1127" t="s">
        <v>174</v>
      </c>
      <c r="I1127">
        <v>77</v>
      </c>
      <c r="J1127">
        <v>1</v>
      </c>
      <c r="K1127" t="s">
        <v>15</v>
      </c>
      <c r="L1127">
        <v>0</v>
      </c>
      <c r="M1127" t="s">
        <v>67</v>
      </c>
      <c r="N1127">
        <v>0</v>
      </c>
    </row>
    <row r="1128" spans="1:14" x14ac:dyDescent="0.25">
      <c r="A1128">
        <v>0</v>
      </c>
      <c r="B1128" s="77">
        <v>45698</v>
      </c>
      <c r="C1128">
        <v>725694</v>
      </c>
      <c r="D1128" t="s">
        <v>12</v>
      </c>
      <c r="E1128" t="s">
        <v>190</v>
      </c>
      <c r="F1128" t="s">
        <v>68</v>
      </c>
      <c r="G1128" t="s">
        <v>189</v>
      </c>
      <c r="H1128" t="s">
        <v>174</v>
      </c>
      <c r="I1128">
        <v>79</v>
      </c>
      <c r="J1128">
        <v>1</v>
      </c>
      <c r="K1128" t="s">
        <v>15</v>
      </c>
      <c r="L1128">
        <v>0</v>
      </c>
      <c r="M1128" t="s">
        <v>67</v>
      </c>
      <c r="N1128">
        <v>0</v>
      </c>
    </row>
    <row r="1129" spans="1:14" x14ac:dyDescent="0.25">
      <c r="A1129">
        <v>0</v>
      </c>
      <c r="B1129" s="77">
        <v>45698</v>
      </c>
      <c r="C1129">
        <v>725695</v>
      </c>
      <c r="D1129" t="s">
        <v>12</v>
      </c>
      <c r="E1129" t="s">
        <v>190</v>
      </c>
      <c r="F1129" t="s">
        <v>68</v>
      </c>
      <c r="G1129" t="s">
        <v>189</v>
      </c>
      <c r="H1129" t="s">
        <v>174</v>
      </c>
      <c r="I1129">
        <v>82</v>
      </c>
      <c r="J1129">
        <v>1</v>
      </c>
      <c r="K1129" t="s">
        <v>15</v>
      </c>
      <c r="L1129">
        <v>0</v>
      </c>
      <c r="M1129" t="s">
        <v>67</v>
      </c>
      <c r="N1129">
        <v>0</v>
      </c>
    </row>
    <row r="1130" spans="1:14" x14ac:dyDescent="0.25">
      <c r="A1130">
        <v>0</v>
      </c>
      <c r="B1130" s="77">
        <v>45698</v>
      </c>
      <c r="C1130">
        <v>725695</v>
      </c>
      <c r="D1130" t="s">
        <v>12</v>
      </c>
      <c r="E1130" t="s">
        <v>190</v>
      </c>
      <c r="F1130" t="s">
        <v>68</v>
      </c>
      <c r="G1130" t="s">
        <v>189</v>
      </c>
      <c r="H1130" t="s">
        <v>174</v>
      </c>
      <c r="I1130">
        <v>76</v>
      </c>
      <c r="J1130">
        <v>1</v>
      </c>
      <c r="K1130" t="s">
        <v>15</v>
      </c>
      <c r="L1130">
        <v>0</v>
      </c>
      <c r="M1130" t="s">
        <v>67</v>
      </c>
      <c r="N1130">
        <v>0</v>
      </c>
    </row>
    <row r="1131" spans="1:14" x14ac:dyDescent="0.25">
      <c r="A1131">
        <v>0</v>
      </c>
      <c r="B1131" s="77">
        <v>45698</v>
      </c>
      <c r="C1131">
        <v>725741</v>
      </c>
      <c r="D1131" t="s">
        <v>12</v>
      </c>
      <c r="E1131" t="s">
        <v>191</v>
      </c>
      <c r="F1131" t="s">
        <v>68</v>
      </c>
      <c r="G1131" t="s">
        <v>178</v>
      </c>
      <c r="H1131" t="s">
        <v>174</v>
      </c>
      <c r="I1131">
        <v>76</v>
      </c>
      <c r="J1131">
        <v>1</v>
      </c>
      <c r="K1131" t="s">
        <v>15</v>
      </c>
      <c r="L1131">
        <v>0</v>
      </c>
      <c r="M1131" t="s">
        <v>67</v>
      </c>
      <c r="N1131">
        <v>0</v>
      </c>
    </row>
    <row r="1132" spans="1:14" x14ac:dyDescent="0.25">
      <c r="A1132">
        <v>0</v>
      </c>
      <c r="B1132" s="77">
        <v>45698</v>
      </c>
      <c r="C1132">
        <v>725746</v>
      </c>
      <c r="D1132" t="s">
        <v>12</v>
      </c>
      <c r="E1132" t="s">
        <v>191</v>
      </c>
      <c r="F1132" t="s">
        <v>68</v>
      </c>
      <c r="G1132" t="s">
        <v>178</v>
      </c>
      <c r="H1132" t="s">
        <v>174</v>
      </c>
      <c r="I1132">
        <v>82</v>
      </c>
      <c r="J1132">
        <v>1</v>
      </c>
      <c r="K1132" t="s">
        <v>15</v>
      </c>
      <c r="L1132">
        <v>0</v>
      </c>
      <c r="M1132" t="s">
        <v>67</v>
      </c>
      <c r="N1132">
        <v>0</v>
      </c>
    </row>
    <row r="1133" spans="1:14" x14ac:dyDescent="0.25">
      <c r="A1133">
        <v>0</v>
      </c>
      <c r="B1133" s="77">
        <v>45698</v>
      </c>
      <c r="C1133">
        <v>725746</v>
      </c>
      <c r="D1133" t="s">
        <v>12</v>
      </c>
      <c r="E1133" t="s">
        <v>191</v>
      </c>
      <c r="F1133" t="s">
        <v>68</v>
      </c>
      <c r="G1133" t="s">
        <v>178</v>
      </c>
      <c r="H1133" t="s">
        <v>174</v>
      </c>
      <c r="I1133">
        <v>70</v>
      </c>
      <c r="J1133">
        <v>1</v>
      </c>
      <c r="K1133" t="s">
        <v>15</v>
      </c>
      <c r="L1133">
        <v>0</v>
      </c>
      <c r="M1133" t="s">
        <v>67</v>
      </c>
      <c r="N1133">
        <v>0</v>
      </c>
    </row>
    <row r="1134" spans="1:14" x14ac:dyDescent="0.25">
      <c r="A1134">
        <v>0</v>
      </c>
      <c r="B1134" s="77">
        <v>45698</v>
      </c>
      <c r="C1134">
        <v>725746</v>
      </c>
      <c r="D1134" t="s">
        <v>12</v>
      </c>
      <c r="E1134" t="s">
        <v>191</v>
      </c>
      <c r="F1134" t="s">
        <v>68</v>
      </c>
      <c r="G1134" t="s">
        <v>178</v>
      </c>
      <c r="H1134" t="s">
        <v>174</v>
      </c>
      <c r="I1134">
        <v>74</v>
      </c>
      <c r="J1134">
        <v>1</v>
      </c>
      <c r="K1134" t="s">
        <v>15</v>
      </c>
      <c r="L1134">
        <v>0</v>
      </c>
      <c r="M1134" t="s">
        <v>67</v>
      </c>
      <c r="N1134">
        <v>0</v>
      </c>
    </row>
    <row r="1135" spans="1:14" x14ac:dyDescent="0.25">
      <c r="A1135">
        <v>0</v>
      </c>
      <c r="B1135" s="77">
        <v>45698</v>
      </c>
      <c r="C1135">
        <v>725753</v>
      </c>
      <c r="D1135" t="s">
        <v>12</v>
      </c>
      <c r="E1135" t="s">
        <v>191</v>
      </c>
      <c r="F1135" t="s">
        <v>68</v>
      </c>
      <c r="G1135" t="s">
        <v>178</v>
      </c>
      <c r="H1135" t="s">
        <v>174</v>
      </c>
      <c r="I1135">
        <v>75</v>
      </c>
      <c r="J1135">
        <v>1</v>
      </c>
      <c r="K1135" t="s">
        <v>15</v>
      </c>
      <c r="L1135">
        <v>0</v>
      </c>
      <c r="M1135" t="s">
        <v>67</v>
      </c>
      <c r="N1135">
        <v>0</v>
      </c>
    </row>
    <row r="1136" spans="1:14" x14ac:dyDescent="0.25">
      <c r="A1136">
        <v>0</v>
      </c>
      <c r="B1136" s="77">
        <v>45698</v>
      </c>
      <c r="C1136">
        <v>725754</v>
      </c>
      <c r="D1136" t="s">
        <v>12</v>
      </c>
      <c r="E1136" t="s">
        <v>191</v>
      </c>
      <c r="F1136" t="s">
        <v>68</v>
      </c>
      <c r="G1136" t="s">
        <v>178</v>
      </c>
      <c r="H1136" t="s">
        <v>174</v>
      </c>
      <c r="I1136">
        <v>81</v>
      </c>
      <c r="J1136">
        <v>1</v>
      </c>
      <c r="K1136" t="s">
        <v>15</v>
      </c>
      <c r="L1136">
        <v>0</v>
      </c>
      <c r="M1136" t="s">
        <v>67</v>
      </c>
      <c r="N1136">
        <v>0</v>
      </c>
    </row>
    <row r="1137" spans="1:14" x14ac:dyDescent="0.25">
      <c r="A1137">
        <v>0</v>
      </c>
      <c r="B1137" s="77">
        <v>45698</v>
      </c>
      <c r="C1137">
        <v>725754</v>
      </c>
      <c r="D1137" t="s">
        <v>12</v>
      </c>
      <c r="E1137" t="s">
        <v>191</v>
      </c>
      <c r="F1137" t="s">
        <v>68</v>
      </c>
      <c r="G1137" t="s">
        <v>178</v>
      </c>
      <c r="H1137" t="s">
        <v>174</v>
      </c>
      <c r="I1137">
        <v>83</v>
      </c>
      <c r="J1137">
        <v>2</v>
      </c>
      <c r="K1137" t="s">
        <v>15</v>
      </c>
      <c r="L1137">
        <v>0</v>
      </c>
      <c r="M1137" t="s">
        <v>67</v>
      </c>
      <c r="N1137">
        <v>0</v>
      </c>
    </row>
    <row r="1138" spans="1:14" x14ac:dyDescent="0.25">
      <c r="A1138">
        <v>0</v>
      </c>
      <c r="B1138" s="77">
        <v>45699</v>
      </c>
      <c r="C1138">
        <v>725822</v>
      </c>
      <c r="D1138" t="s">
        <v>12</v>
      </c>
      <c r="E1138" t="s">
        <v>193</v>
      </c>
      <c r="F1138" t="s">
        <v>13</v>
      </c>
      <c r="G1138" t="s">
        <v>113</v>
      </c>
      <c r="H1138" t="s">
        <v>36</v>
      </c>
      <c r="I1138">
        <v>75</v>
      </c>
      <c r="J1138">
        <v>1</v>
      </c>
      <c r="K1138" t="s">
        <v>15</v>
      </c>
      <c r="L1138">
        <v>0</v>
      </c>
      <c r="M1138" t="s">
        <v>67</v>
      </c>
      <c r="N1138">
        <v>0</v>
      </c>
    </row>
    <row r="1139" spans="1:14" x14ac:dyDescent="0.25">
      <c r="A1139">
        <v>0</v>
      </c>
      <c r="B1139" s="77">
        <v>45699</v>
      </c>
      <c r="C1139">
        <v>725824</v>
      </c>
      <c r="D1139" t="s">
        <v>12</v>
      </c>
      <c r="E1139" t="s">
        <v>194</v>
      </c>
      <c r="F1139" t="s">
        <v>13</v>
      </c>
      <c r="G1139" t="s">
        <v>113</v>
      </c>
      <c r="H1139" t="s">
        <v>36</v>
      </c>
      <c r="I1139">
        <v>79</v>
      </c>
      <c r="J1139">
        <v>1</v>
      </c>
      <c r="K1139" t="s">
        <v>15</v>
      </c>
      <c r="L1139">
        <v>0</v>
      </c>
      <c r="M1139" t="s">
        <v>67</v>
      </c>
      <c r="N1139">
        <v>0</v>
      </c>
    </row>
    <row r="1140" spans="1:14" x14ac:dyDescent="0.25">
      <c r="A1140">
        <v>0</v>
      </c>
      <c r="B1140" s="77">
        <v>45699</v>
      </c>
      <c r="C1140">
        <v>725833</v>
      </c>
      <c r="D1140" t="s">
        <v>12</v>
      </c>
      <c r="E1140" t="s">
        <v>194</v>
      </c>
      <c r="F1140" t="s">
        <v>13</v>
      </c>
      <c r="G1140" t="s">
        <v>113</v>
      </c>
      <c r="H1140" t="s">
        <v>36</v>
      </c>
      <c r="I1140">
        <v>63</v>
      </c>
      <c r="J1140">
        <v>1</v>
      </c>
      <c r="K1140" t="s">
        <v>15</v>
      </c>
      <c r="L1140">
        <v>0</v>
      </c>
      <c r="M1140" t="s">
        <v>67</v>
      </c>
      <c r="N1140">
        <v>0</v>
      </c>
    </row>
    <row r="1141" spans="1:14" x14ac:dyDescent="0.25">
      <c r="A1141">
        <v>0</v>
      </c>
      <c r="B1141" s="77">
        <v>45699</v>
      </c>
      <c r="C1141">
        <v>725833</v>
      </c>
      <c r="D1141" t="s">
        <v>12</v>
      </c>
      <c r="E1141" t="s">
        <v>194</v>
      </c>
      <c r="F1141" t="s">
        <v>13</v>
      </c>
      <c r="G1141" t="s">
        <v>113</v>
      </c>
      <c r="H1141" t="s">
        <v>36</v>
      </c>
      <c r="I1141">
        <v>81</v>
      </c>
      <c r="J1141">
        <v>1</v>
      </c>
      <c r="K1141" t="s">
        <v>15</v>
      </c>
      <c r="L1141">
        <v>0</v>
      </c>
      <c r="M1141" t="s">
        <v>67</v>
      </c>
      <c r="N1141">
        <v>0</v>
      </c>
    </row>
    <row r="1142" spans="1:14" x14ac:dyDescent="0.25">
      <c r="A1142">
        <v>0</v>
      </c>
      <c r="B1142" s="77">
        <v>45700</v>
      </c>
      <c r="C1142">
        <v>725868</v>
      </c>
      <c r="D1142" t="s">
        <v>12</v>
      </c>
      <c r="E1142" t="s">
        <v>195</v>
      </c>
      <c r="F1142" t="s">
        <v>13</v>
      </c>
      <c r="G1142" t="s">
        <v>14</v>
      </c>
      <c r="H1142" t="s">
        <v>14</v>
      </c>
      <c r="I1142">
        <v>79</v>
      </c>
      <c r="J1142">
        <v>1</v>
      </c>
      <c r="K1142" t="s">
        <v>15</v>
      </c>
      <c r="L1142">
        <v>0</v>
      </c>
      <c r="M1142" t="s">
        <v>67</v>
      </c>
      <c r="N1142">
        <v>0</v>
      </c>
    </row>
    <row r="1143" spans="1:14" x14ac:dyDescent="0.25">
      <c r="A1143">
        <v>0</v>
      </c>
      <c r="B1143" s="77">
        <v>45698</v>
      </c>
      <c r="C1143">
        <v>0</v>
      </c>
      <c r="D1143" t="s">
        <v>95</v>
      </c>
      <c r="E1143" t="s">
        <v>116</v>
      </c>
      <c r="F1143">
        <v>0</v>
      </c>
      <c r="G1143">
        <v>0</v>
      </c>
      <c r="H1143" t="s">
        <v>94</v>
      </c>
      <c r="I1143">
        <v>75</v>
      </c>
      <c r="J1143">
        <v>1</v>
      </c>
      <c r="K1143" t="s">
        <v>15</v>
      </c>
      <c r="L1143">
        <v>0</v>
      </c>
      <c r="M1143" t="s">
        <v>67</v>
      </c>
      <c r="N1143">
        <v>0</v>
      </c>
    </row>
    <row r="1144" spans="1:14" x14ac:dyDescent="0.25">
      <c r="A1144">
        <v>0</v>
      </c>
      <c r="B1144" s="77">
        <v>45698</v>
      </c>
      <c r="C1144">
        <v>0</v>
      </c>
      <c r="D1144" t="s">
        <v>95</v>
      </c>
      <c r="E1144" t="s">
        <v>96</v>
      </c>
      <c r="F1144">
        <v>0</v>
      </c>
      <c r="G1144">
        <v>0</v>
      </c>
      <c r="H1144" t="s">
        <v>94</v>
      </c>
      <c r="I1144">
        <v>81</v>
      </c>
      <c r="J1144">
        <v>1</v>
      </c>
      <c r="K1144" t="s">
        <v>15</v>
      </c>
      <c r="L1144">
        <v>0</v>
      </c>
      <c r="M1144" t="s">
        <v>67</v>
      </c>
      <c r="N1144">
        <v>0</v>
      </c>
    </row>
    <row r="1145" spans="1:14" x14ac:dyDescent="0.25">
      <c r="A1145">
        <v>0</v>
      </c>
      <c r="B1145" s="77">
        <v>45698</v>
      </c>
      <c r="C1145">
        <v>0</v>
      </c>
      <c r="D1145" t="s">
        <v>95</v>
      </c>
      <c r="E1145" t="s">
        <v>96</v>
      </c>
      <c r="F1145">
        <v>0</v>
      </c>
      <c r="G1145">
        <v>0</v>
      </c>
      <c r="H1145" t="s">
        <v>94</v>
      </c>
      <c r="I1145">
        <v>80</v>
      </c>
      <c r="J1145">
        <v>1</v>
      </c>
      <c r="K1145" t="s">
        <v>15</v>
      </c>
      <c r="L1145">
        <v>0</v>
      </c>
      <c r="M1145" t="s">
        <v>67</v>
      </c>
      <c r="N1145">
        <v>0</v>
      </c>
    </row>
    <row r="1146" spans="1:14" x14ac:dyDescent="0.25">
      <c r="A1146">
        <v>0</v>
      </c>
      <c r="B1146" s="77">
        <v>45698</v>
      </c>
      <c r="C1146">
        <v>0</v>
      </c>
      <c r="D1146" t="s">
        <v>95</v>
      </c>
      <c r="E1146" t="s">
        <v>96</v>
      </c>
      <c r="F1146">
        <v>0</v>
      </c>
      <c r="G1146">
        <v>0</v>
      </c>
      <c r="H1146" t="s">
        <v>94</v>
      </c>
      <c r="I1146">
        <v>75</v>
      </c>
      <c r="J1146">
        <v>1</v>
      </c>
      <c r="K1146" t="s">
        <v>15</v>
      </c>
      <c r="L1146">
        <v>0</v>
      </c>
      <c r="M1146" t="s">
        <v>67</v>
      </c>
      <c r="N1146">
        <v>0</v>
      </c>
    </row>
    <row r="1147" spans="1:14" x14ac:dyDescent="0.25">
      <c r="A1147">
        <v>0</v>
      </c>
      <c r="B1147" s="77">
        <v>45698</v>
      </c>
      <c r="C1147">
        <v>0</v>
      </c>
      <c r="D1147" t="s">
        <v>95</v>
      </c>
      <c r="E1147" t="s">
        <v>96</v>
      </c>
      <c r="F1147">
        <v>0</v>
      </c>
      <c r="G1147">
        <v>0</v>
      </c>
      <c r="H1147" t="s">
        <v>94</v>
      </c>
      <c r="I1147">
        <v>84</v>
      </c>
      <c r="J1147">
        <v>1</v>
      </c>
      <c r="K1147" t="s">
        <v>15</v>
      </c>
      <c r="L1147">
        <v>0</v>
      </c>
      <c r="M1147" t="s">
        <v>67</v>
      </c>
      <c r="N1147">
        <v>0</v>
      </c>
    </row>
    <row r="1148" spans="1:14" x14ac:dyDescent="0.25">
      <c r="A1148">
        <v>0</v>
      </c>
      <c r="B1148" s="77">
        <v>45698</v>
      </c>
      <c r="C1148">
        <v>0</v>
      </c>
      <c r="D1148" t="s">
        <v>95</v>
      </c>
      <c r="E1148" t="s">
        <v>96</v>
      </c>
      <c r="F1148">
        <v>0</v>
      </c>
      <c r="G1148">
        <v>0</v>
      </c>
      <c r="H1148" t="s">
        <v>94</v>
      </c>
      <c r="I1148">
        <v>80</v>
      </c>
      <c r="J1148">
        <v>1</v>
      </c>
      <c r="K1148" t="s">
        <v>15</v>
      </c>
      <c r="L1148">
        <v>0</v>
      </c>
      <c r="M1148" t="s">
        <v>67</v>
      </c>
      <c r="N1148">
        <v>0</v>
      </c>
    </row>
    <row r="1149" spans="1:14" x14ac:dyDescent="0.25">
      <c r="A1149">
        <v>0</v>
      </c>
      <c r="B1149" s="77">
        <v>45699</v>
      </c>
      <c r="C1149">
        <v>0</v>
      </c>
      <c r="D1149" t="s">
        <v>95</v>
      </c>
      <c r="E1149" t="s">
        <v>107</v>
      </c>
      <c r="F1149">
        <v>0</v>
      </c>
      <c r="G1149">
        <v>0</v>
      </c>
      <c r="H1149" t="s">
        <v>94</v>
      </c>
      <c r="I1149">
        <v>78</v>
      </c>
      <c r="J1149">
        <v>1</v>
      </c>
      <c r="K1149" t="s">
        <v>15</v>
      </c>
      <c r="L1149">
        <v>0</v>
      </c>
      <c r="M1149" t="s">
        <v>67</v>
      </c>
      <c r="N1149">
        <v>0</v>
      </c>
    </row>
    <row r="1150" spans="1:14" x14ac:dyDescent="0.25">
      <c r="A1150">
        <v>0</v>
      </c>
      <c r="B1150" s="77">
        <v>45699</v>
      </c>
      <c r="C1150">
        <v>0</v>
      </c>
      <c r="D1150" t="s">
        <v>95</v>
      </c>
      <c r="E1150" t="s">
        <v>107</v>
      </c>
      <c r="F1150">
        <v>0</v>
      </c>
      <c r="G1150">
        <v>0</v>
      </c>
      <c r="H1150" t="s">
        <v>94</v>
      </c>
      <c r="I1150">
        <v>83</v>
      </c>
      <c r="J1150">
        <v>1</v>
      </c>
      <c r="K1150" t="s">
        <v>15</v>
      </c>
      <c r="L1150">
        <v>0</v>
      </c>
      <c r="M1150" t="s">
        <v>67</v>
      </c>
      <c r="N1150">
        <v>0</v>
      </c>
    </row>
    <row r="1151" spans="1:14" x14ac:dyDescent="0.25">
      <c r="A1151">
        <v>0</v>
      </c>
      <c r="B1151" s="77">
        <v>45708</v>
      </c>
      <c r="C1151">
        <v>0</v>
      </c>
      <c r="D1151" t="s">
        <v>95</v>
      </c>
      <c r="E1151" t="s">
        <v>107</v>
      </c>
      <c r="F1151">
        <v>0</v>
      </c>
      <c r="G1151">
        <v>0</v>
      </c>
      <c r="H1151" t="s">
        <v>94</v>
      </c>
      <c r="I1151">
        <v>80</v>
      </c>
      <c r="J1151">
        <v>1</v>
      </c>
      <c r="K1151" t="s">
        <v>15</v>
      </c>
      <c r="L1151">
        <v>0</v>
      </c>
      <c r="M1151" t="s">
        <v>67</v>
      </c>
      <c r="N1151">
        <v>0</v>
      </c>
    </row>
    <row r="1152" spans="1:14" x14ac:dyDescent="0.25">
      <c r="A1152">
        <v>0</v>
      </c>
      <c r="B1152" s="77">
        <v>45708</v>
      </c>
      <c r="C1152">
        <v>0</v>
      </c>
      <c r="D1152" t="s">
        <v>95</v>
      </c>
      <c r="E1152" t="s">
        <v>107</v>
      </c>
      <c r="F1152">
        <v>0</v>
      </c>
      <c r="G1152">
        <v>0</v>
      </c>
      <c r="H1152" t="s">
        <v>94</v>
      </c>
      <c r="I1152">
        <v>76</v>
      </c>
      <c r="J1152">
        <v>1</v>
      </c>
      <c r="K1152" t="s">
        <v>15</v>
      </c>
      <c r="L1152">
        <v>0</v>
      </c>
      <c r="M1152" t="s">
        <v>67</v>
      </c>
      <c r="N1152">
        <v>0</v>
      </c>
    </row>
    <row r="1153" spans="1:14" x14ac:dyDescent="0.25">
      <c r="A1153">
        <v>0</v>
      </c>
      <c r="B1153" s="77">
        <v>45709</v>
      </c>
      <c r="C1153">
        <v>0</v>
      </c>
      <c r="D1153" t="s">
        <v>95</v>
      </c>
      <c r="E1153" t="s">
        <v>96</v>
      </c>
      <c r="F1153">
        <v>0</v>
      </c>
      <c r="G1153">
        <v>0</v>
      </c>
      <c r="H1153" t="s">
        <v>94</v>
      </c>
      <c r="I1153">
        <v>80</v>
      </c>
      <c r="J1153">
        <v>1</v>
      </c>
      <c r="K1153" t="s">
        <v>15</v>
      </c>
      <c r="L1153">
        <v>0</v>
      </c>
      <c r="M1153" t="s">
        <v>67</v>
      </c>
      <c r="N1153">
        <v>0</v>
      </c>
    </row>
    <row r="1154" spans="1:14" x14ac:dyDescent="0.25">
      <c r="A1154">
        <v>0</v>
      </c>
      <c r="B1154" s="77">
        <v>45709</v>
      </c>
      <c r="C1154">
        <v>0</v>
      </c>
      <c r="D1154" t="s">
        <v>95</v>
      </c>
      <c r="E1154" t="s">
        <v>96</v>
      </c>
      <c r="F1154">
        <v>0</v>
      </c>
      <c r="G1154">
        <v>0</v>
      </c>
      <c r="H1154" t="s">
        <v>94</v>
      </c>
      <c r="I1154">
        <v>82</v>
      </c>
      <c r="J1154">
        <v>1</v>
      </c>
      <c r="K1154" t="s">
        <v>15</v>
      </c>
      <c r="L1154">
        <v>0</v>
      </c>
      <c r="M1154" t="s">
        <v>67</v>
      </c>
      <c r="N1154">
        <v>0</v>
      </c>
    </row>
    <row r="1155" spans="1:14" x14ac:dyDescent="0.25">
      <c r="A1155">
        <v>0</v>
      </c>
      <c r="B1155" s="77">
        <v>45709</v>
      </c>
      <c r="C1155">
        <v>0</v>
      </c>
      <c r="D1155" t="s">
        <v>95</v>
      </c>
      <c r="E1155" t="s">
        <v>96</v>
      </c>
      <c r="F1155">
        <v>0</v>
      </c>
      <c r="G1155">
        <v>0</v>
      </c>
      <c r="H1155" t="s">
        <v>94</v>
      </c>
      <c r="I1155">
        <v>79</v>
      </c>
      <c r="J1155">
        <v>1</v>
      </c>
      <c r="K1155" t="s">
        <v>15</v>
      </c>
      <c r="L1155">
        <v>0</v>
      </c>
      <c r="M1155" t="s">
        <v>67</v>
      </c>
      <c r="N1155">
        <v>0</v>
      </c>
    </row>
    <row r="1156" spans="1:14" x14ac:dyDescent="0.25">
      <c r="A1156">
        <v>0</v>
      </c>
      <c r="B1156" s="77">
        <v>45709</v>
      </c>
      <c r="C1156">
        <v>0</v>
      </c>
      <c r="D1156" t="s">
        <v>95</v>
      </c>
      <c r="E1156" t="s">
        <v>96</v>
      </c>
      <c r="F1156">
        <v>0</v>
      </c>
      <c r="G1156">
        <v>0</v>
      </c>
      <c r="H1156" t="s">
        <v>94</v>
      </c>
      <c r="I1156">
        <v>82</v>
      </c>
      <c r="J1156">
        <v>1</v>
      </c>
      <c r="K1156" t="s">
        <v>15</v>
      </c>
      <c r="L1156">
        <v>0</v>
      </c>
      <c r="M1156" t="s">
        <v>67</v>
      </c>
      <c r="N1156">
        <v>0</v>
      </c>
    </row>
    <row r="1157" spans="1:14" x14ac:dyDescent="0.25">
      <c r="A1157">
        <v>0</v>
      </c>
      <c r="B1157" s="77">
        <v>45709</v>
      </c>
      <c r="C1157">
        <v>0</v>
      </c>
      <c r="D1157" t="s">
        <v>95</v>
      </c>
      <c r="E1157" t="s">
        <v>116</v>
      </c>
      <c r="F1157">
        <v>0</v>
      </c>
      <c r="G1157">
        <v>0</v>
      </c>
      <c r="H1157" t="s">
        <v>94</v>
      </c>
      <c r="I1157">
        <v>74</v>
      </c>
      <c r="J1157">
        <v>1</v>
      </c>
      <c r="K1157" t="s">
        <v>15</v>
      </c>
      <c r="L1157">
        <v>0</v>
      </c>
      <c r="M1157" t="s">
        <v>67</v>
      </c>
      <c r="N1157">
        <v>0</v>
      </c>
    </row>
    <row r="1158" spans="1:14" x14ac:dyDescent="0.25">
      <c r="A1158">
        <v>0</v>
      </c>
      <c r="B1158" s="77">
        <v>45709</v>
      </c>
      <c r="C1158">
        <v>0</v>
      </c>
      <c r="D1158" t="s">
        <v>95</v>
      </c>
      <c r="E1158" t="s">
        <v>116</v>
      </c>
      <c r="F1158">
        <v>0</v>
      </c>
      <c r="G1158">
        <v>0</v>
      </c>
      <c r="H1158" t="s">
        <v>94</v>
      </c>
      <c r="I1158">
        <v>77</v>
      </c>
      <c r="J1158">
        <v>2</v>
      </c>
      <c r="K1158" t="s">
        <v>15</v>
      </c>
      <c r="L1158">
        <v>0</v>
      </c>
      <c r="M1158" t="s">
        <v>67</v>
      </c>
      <c r="N1158">
        <v>0</v>
      </c>
    </row>
    <row r="1159" spans="1:14" x14ac:dyDescent="0.25">
      <c r="A1159">
        <v>0</v>
      </c>
      <c r="B1159" s="77">
        <v>45709</v>
      </c>
      <c r="C1159">
        <v>0</v>
      </c>
      <c r="D1159" t="s">
        <v>95</v>
      </c>
      <c r="E1159" t="s">
        <v>116</v>
      </c>
      <c r="F1159">
        <v>0</v>
      </c>
      <c r="G1159">
        <v>0</v>
      </c>
      <c r="H1159" t="s">
        <v>94</v>
      </c>
      <c r="I1159">
        <v>75</v>
      </c>
      <c r="J1159">
        <v>1</v>
      </c>
      <c r="K1159" t="s">
        <v>15</v>
      </c>
      <c r="L1159">
        <v>0</v>
      </c>
      <c r="M1159" t="s">
        <v>67</v>
      </c>
      <c r="N1159">
        <v>0</v>
      </c>
    </row>
    <row r="1160" spans="1:14" x14ac:dyDescent="0.25">
      <c r="A1160">
        <v>0</v>
      </c>
      <c r="B1160" s="77">
        <v>45709</v>
      </c>
      <c r="C1160">
        <v>0</v>
      </c>
      <c r="D1160" t="s">
        <v>95</v>
      </c>
      <c r="E1160" t="s">
        <v>116</v>
      </c>
      <c r="F1160">
        <v>0</v>
      </c>
      <c r="G1160">
        <v>0</v>
      </c>
      <c r="H1160" t="s">
        <v>94</v>
      </c>
      <c r="I1160">
        <v>79</v>
      </c>
      <c r="J1160">
        <v>1</v>
      </c>
      <c r="K1160" t="s">
        <v>15</v>
      </c>
      <c r="L1160">
        <v>0</v>
      </c>
      <c r="M1160" t="s">
        <v>67</v>
      </c>
      <c r="N1160">
        <v>0</v>
      </c>
    </row>
    <row r="1161" spans="1:14" x14ac:dyDescent="0.25">
      <c r="A1161">
        <v>0</v>
      </c>
      <c r="B1161" s="77">
        <v>45709</v>
      </c>
      <c r="C1161">
        <v>0</v>
      </c>
      <c r="D1161" t="s">
        <v>95</v>
      </c>
      <c r="E1161" t="s">
        <v>116</v>
      </c>
      <c r="F1161">
        <v>0</v>
      </c>
      <c r="G1161">
        <v>0</v>
      </c>
      <c r="H1161" t="s">
        <v>94</v>
      </c>
      <c r="I1161">
        <v>80</v>
      </c>
      <c r="J1161">
        <v>1</v>
      </c>
      <c r="K1161" t="s">
        <v>15</v>
      </c>
      <c r="L1161">
        <v>0</v>
      </c>
      <c r="M1161" t="s">
        <v>67</v>
      </c>
      <c r="N1161">
        <v>0</v>
      </c>
    </row>
    <row r="1162" spans="1:14" x14ac:dyDescent="0.25">
      <c r="A1162">
        <v>0</v>
      </c>
      <c r="B1162" s="77">
        <v>45715</v>
      </c>
      <c r="C1162">
        <v>726476</v>
      </c>
      <c r="D1162" t="s">
        <v>12</v>
      </c>
      <c r="E1162" t="s">
        <v>198</v>
      </c>
      <c r="F1162" t="s">
        <v>13</v>
      </c>
      <c r="G1162" t="s">
        <v>75</v>
      </c>
      <c r="H1162" t="s">
        <v>36</v>
      </c>
      <c r="I1162">
        <v>74</v>
      </c>
      <c r="J1162">
        <v>1</v>
      </c>
      <c r="K1162" t="s">
        <v>15</v>
      </c>
      <c r="L1162">
        <v>0</v>
      </c>
      <c r="M1162" t="s">
        <v>67</v>
      </c>
      <c r="N1162">
        <v>0</v>
      </c>
    </row>
    <row r="1163" spans="1:14" x14ac:dyDescent="0.25">
      <c r="A1163">
        <v>0</v>
      </c>
      <c r="B1163" s="77">
        <v>45711</v>
      </c>
      <c r="C1163">
        <v>0</v>
      </c>
      <c r="D1163" t="s">
        <v>95</v>
      </c>
      <c r="E1163" t="s">
        <v>107</v>
      </c>
      <c r="F1163">
        <v>0</v>
      </c>
      <c r="G1163">
        <v>0</v>
      </c>
      <c r="H1163" t="s">
        <v>94</v>
      </c>
      <c r="I1163">
        <v>77</v>
      </c>
      <c r="J1163">
        <v>1</v>
      </c>
      <c r="K1163" t="s">
        <v>15</v>
      </c>
      <c r="L1163">
        <v>0</v>
      </c>
      <c r="M1163" t="s">
        <v>67</v>
      </c>
      <c r="N1163">
        <v>0</v>
      </c>
    </row>
    <row r="1164" spans="1:14" x14ac:dyDescent="0.25">
      <c r="A1164">
        <v>0</v>
      </c>
      <c r="B1164" s="77">
        <v>45711</v>
      </c>
      <c r="C1164">
        <v>0</v>
      </c>
      <c r="D1164" t="s">
        <v>95</v>
      </c>
      <c r="E1164" t="s">
        <v>107</v>
      </c>
      <c r="F1164">
        <v>0</v>
      </c>
      <c r="G1164">
        <v>0</v>
      </c>
      <c r="H1164" t="s">
        <v>94</v>
      </c>
      <c r="I1164">
        <v>84</v>
      </c>
      <c r="J1164">
        <v>1</v>
      </c>
      <c r="K1164" t="s">
        <v>15</v>
      </c>
      <c r="L1164">
        <v>0</v>
      </c>
      <c r="M1164" t="s">
        <v>67</v>
      </c>
      <c r="N1164">
        <v>0</v>
      </c>
    </row>
    <row r="1165" spans="1:14" x14ac:dyDescent="0.25">
      <c r="A1165">
        <v>0</v>
      </c>
      <c r="B1165" s="77">
        <v>45711</v>
      </c>
      <c r="C1165">
        <v>0</v>
      </c>
      <c r="D1165" t="s">
        <v>95</v>
      </c>
      <c r="E1165" t="s">
        <v>107</v>
      </c>
      <c r="F1165">
        <v>0</v>
      </c>
      <c r="G1165">
        <v>0</v>
      </c>
      <c r="H1165" t="s">
        <v>94</v>
      </c>
      <c r="I1165">
        <v>83</v>
      </c>
      <c r="J1165">
        <v>1</v>
      </c>
      <c r="K1165" t="s">
        <v>15</v>
      </c>
      <c r="L1165">
        <v>0</v>
      </c>
      <c r="M1165" t="s">
        <v>67</v>
      </c>
      <c r="N1165">
        <v>0</v>
      </c>
    </row>
    <row r="1166" spans="1:14" x14ac:dyDescent="0.25">
      <c r="A1166">
        <v>0</v>
      </c>
      <c r="B1166" s="77">
        <v>45711</v>
      </c>
      <c r="C1166">
        <v>0</v>
      </c>
      <c r="D1166" t="s">
        <v>95</v>
      </c>
      <c r="E1166" t="s">
        <v>107</v>
      </c>
      <c r="F1166">
        <v>0</v>
      </c>
      <c r="G1166">
        <v>0</v>
      </c>
      <c r="H1166" t="s">
        <v>94</v>
      </c>
      <c r="I1166">
        <v>77</v>
      </c>
      <c r="J1166">
        <v>2</v>
      </c>
      <c r="K1166" t="s">
        <v>15</v>
      </c>
      <c r="L1166">
        <v>0</v>
      </c>
      <c r="M1166" t="s">
        <v>67</v>
      </c>
      <c r="N1166">
        <v>0</v>
      </c>
    </row>
    <row r="1167" spans="1:14" x14ac:dyDescent="0.25">
      <c r="A1167">
        <v>0</v>
      </c>
      <c r="B1167" s="77">
        <v>45711</v>
      </c>
      <c r="C1167">
        <v>0</v>
      </c>
      <c r="D1167" t="s">
        <v>95</v>
      </c>
      <c r="E1167" t="s">
        <v>107</v>
      </c>
      <c r="F1167">
        <v>0</v>
      </c>
      <c r="G1167">
        <v>0</v>
      </c>
      <c r="H1167" t="s">
        <v>94</v>
      </c>
      <c r="I1167">
        <v>75</v>
      </c>
      <c r="J1167">
        <v>1</v>
      </c>
      <c r="K1167" t="s">
        <v>15</v>
      </c>
      <c r="L1167">
        <v>0</v>
      </c>
      <c r="M1167" t="s">
        <v>67</v>
      </c>
      <c r="N1167">
        <v>0</v>
      </c>
    </row>
    <row r="1168" spans="1:14" x14ac:dyDescent="0.25">
      <c r="A1168">
        <v>0</v>
      </c>
      <c r="B1168" s="77">
        <v>45711</v>
      </c>
      <c r="C1168">
        <v>0</v>
      </c>
      <c r="D1168" t="s">
        <v>95</v>
      </c>
      <c r="E1168" t="s">
        <v>116</v>
      </c>
      <c r="F1168">
        <v>0</v>
      </c>
      <c r="G1168">
        <v>0</v>
      </c>
      <c r="H1168" t="s">
        <v>94</v>
      </c>
      <c r="I1168">
        <v>80</v>
      </c>
      <c r="J1168">
        <v>1</v>
      </c>
      <c r="K1168" t="s">
        <v>15</v>
      </c>
      <c r="L1168">
        <v>0</v>
      </c>
      <c r="M1168" t="s">
        <v>67</v>
      </c>
      <c r="N1168">
        <v>0</v>
      </c>
    </row>
    <row r="1169" spans="1:14" x14ac:dyDescent="0.25">
      <c r="A1169">
        <v>0</v>
      </c>
      <c r="B1169" s="77">
        <v>45711</v>
      </c>
      <c r="C1169">
        <v>0</v>
      </c>
      <c r="D1169" t="s">
        <v>95</v>
      </c>
      <c r="E1169" t="s">
        <v>116</v>
      </c>
      <c r="F1169">
        <v>0</v>
      </c>
      <c r="G1169">
        <v>0</v>
      </c>
      <c r="H1169" t="s">
        <v>94</v>
      </c>
      <c r="I1169">
        <v>79</v>
      </c>
      <c r="J1169">
        <v>1</v>
      </c>
      <c r="K1169" t="s">
        <v>15</v>
      </c>
      <c r="L1169">
        <v>0</v>
      </c>
      <c r="M1169" t="s">
        <v>67</v>
      </c>
      <c r="N1169">
        <v>0</v>
      </c>
    </row>
    <row r="1170" spans="1:14" x14ac:dyDescent="0.25">
      <c r="A1170">
        <v>0</v>
      </c>
      <c r="B1170" s="77">
        <v>45711</v>
      </c>
      <c r="C1170">
        <v>0</v>
      </c>
      <c r="D1170" t="s">
        <v>95</v>
      </c>
      <c r="E1170" t="s">
        <v>116</v>
      </c>
      <c r="F1170">
        <v>0</v>
      </c>
      <c r="G1170">
        <v>0</v>
      </c>
      <c r="H1170" t="s">
        <v>94</v>
      </c>
      <c r="I1170">
        <v>84</v>
      </c>
      <c r="J1170">
        <v>2</v>
      </c>
      <c r="K1170" t="s">
        <v>15</v>
      </c>
      <c r="L1170">
        <v>0</v>
      </c>
      <c r="M1170" t="s">
        <v>67</v>
      </c>
      <c r="N1170">
        <v>0</v>
      </c>
    </row>
    <row r="1171" spans="1:14" x14ac:dyDescent="0.25">
      <c r="A1171">
        <v>0</v>
      </c>
      <c r="B1171" s="77">
        <v>45711</v>
      </c>
      <c r="C1171">
        <v>0</v>
      </c>
      <c r="D1171" t="s">
        <v>95</v>
      </c>
      <c r="E1171" t="s">
        <v>116</v>
      </c>
      <c r="F1171">
        <v>0</v>
      </c>
      <c r="G1171">
        <v>0</v>
      </c>
      <c r="H1171" t="s">
        <v>94</v>
      </c>
      <c r="I1171">
        <v>83</v>
      </c>
      <c r="J1171">
        <v>1</v>
      </c>
      <c r="K1171" t="s">
        <v>15</v>
      </c>
      <c r="L1171">
        <v>0</v>
      </c>
      <c r="M1171" t="s">
        <v>67</v>
      </c>
      <c r="N1171">
        <v>0</v>
      </c>
    </row>
    <row r="1172" spans="1:14" x14ac:dyDescent="0.25">
      <c r="A1172">
        <v>0</v>
      </c>
      <c r="B1172" s="77">
        <v>45711</v>
      </c>
      <c r="C1172">
        <v>0</v>
      </c>
      <c r="D1172" t="s">
        <v>95</v>
      </c>
      <c r="E1172" t="s">
        <v>116</v>
      </c>
      <c r="F1172">
        <v>0</v>
      </c>
      <c r="G1172">
        <v>0</v>
      </c>
      <c r="H1172" t="s">
        <v>94</v>
      </c>
      <c r="I1172">
        <v>78</v>
      </c>
      <c r="J1172">
        <v>1</v>
      </c>
      <c r="K1172" t="s">
        <v>15</v>
      </c>
      <c r="L1172">
        <v>0</v>
      </c>
      <c r="M1172" t="s">
        <v>67</v>
      </c>
      <c r="N1172">
        <v>0</v>
      </c>
    </row>
    <row r="1173" spans="1:14" x14ac:dyDescent="0.25">
      <c r="A1173">
        <v>0</v>
      </c>
      <c r="B1173" s="77">
        <v>45711</v>
      </c>
      <c r="C1173">
        <v>0</v>
      </c>
      <c r="D1173" t="s">
        <v>95</v>
      </c>
      <c r="E1173" t="s">
        <v>116</v>
      </c>
      <c r="F1173">
        <v>0</v>
      </c>
      <c r="G1173">
        <v>0</v>
      </c>
      <c r="H1173" t="s">
        <v>94</v>
      </c>
      <c r="I1173">
        <v>82</v>
      </c>
      <c r="J1173">
        <v>1</v>
      </c>
      <c r="K1173" t="s">
        <v>15</v>
      </c>
      <c r="L1173">
        <v>0</v>
      </c>
      <c r="M1173" t="s">
        <v>67</v>
      </c>
      <c r="N1173">
        <v>0</v>
      </c>
    </row>
    <row r="1174" spans="1:14" x14ac:dyDescent="0.25">
      <c r="A1174">
        <v>0</v>
      </c>
      <c r="B1174" s="77">
        <v>45711</v>
      </c>
      <c r="C1174">
        <v>0</v>
      </c>
      <c r="D1174" t="s">
        <v>95</v>
      </c>
      <c r="E1174" t="s">
        <v>116</v>
      </c>
      <c r="F1174">
        <v>0</v>
      </c>
      <c r="G1174">
        <v>0</v>
      </c>
      <c r="H1174" t="s">
        <v>94</v>
      </c>
      <c r="I1174">
        <v>83</v>
      </c>
      <c r="J1174">
        <v>2</v>
      </c>
      <c r="K1174" t="s">
        <v>15</v>
      </c>
      <c r="L1174">
        <v>0</v>
      </c>
      <c r="M1174" t="s">
        <v>67</v>
      </c>
      <c r="N1174">
        <v>0</v>
      </c>
    </row>
    <row r="1175" spans="1:14" x14ac:dyDescent="0.25">
      <c r="A1175">
        <v>0</v>
      </c>
      <c r="B1175" s="77">
        <v>45711</v>
      </c>
      <c r="C1175">
        <v>0</v>
      </c>
      <c r="D1175" t="s">
        <v>95</v>
      </c>
      <c r="E1175" t="s">
        <v>96</v>
      </c>
      <c r="F1175">
        <v>0</v>
      </c>
      <c r="G1175">
        <v>0</v>
      </c>
      <c r="H1175" t="s">
        <v>94</v>
      </c>
      <c r="I1175">
        <v>75</v>
      </c>
      <c r="J1175">
        <v>1</v>
      </c>
      <c r="K1175" t="s">
        <v>15</v>
      </c>
      <c r="L1175">
        <v>0</v>
      </c>
      <c r="M1175" t="s">
        <v>67</v>
      </c>
      <c r="N1175">
        <v>0</v>
      </c>
    </row>
    <row r="1176" spans="1:14" x14ac:dyDescent="0.25">
      <c r="A1176">
        <v>0</v>
      </c>
      <c r="B1176" s="77">
        <v>45712</v>
      </c>
      <c r="C1176">
        <v>0</v>
      </c>
      <c r="D1176" t="s">
        <v>95</v>
      </c>
      <c r="E1176" t="s">
        <v>107</v>
      </c>
      <c r="F1176">
        <v>0</v>
      </c>
      <c r="G1176">
        <v>0</v>
      </c>
      <c r="H1176" t="s">
        <v>94</v>
      </c>
      <c r="I1176">
        <v>80</v>
      </c>
      <c r="J1176">
        <v>1</v>
      </c>
      <c r="K1176" t="s">
        <v>15</v>
      </c>
      <c r="L1176">
        <v>0</v>
      </c>
      <c r="M1176" t="s">
        <v>67</v>
      </c>
      <c r="N1176">
        <v>0</v>
      </c>
    </row>
    <row r="1177" spans="1:14" x14ac:dyDescent="0.25">
      <c r="A1177">
        <v>0</v>
      </c>
      <c r="B1177" s="77">
        <v>45712</v>
      </c>
      <c r="C1177">
        <v>0</v>
      </c>
      <c r="D1177" t="s">
        <v>95</v>
      </c>
      <c r="E1177" t="s">
        <v>96</v>
      </c>
      <c r="F1177">
        <v>0</v>
      </c>
      <c r="G1177">
        <v>0</v>
      </c>
      <c r="H1177" t="s">
        <v>94</v>
      </c>
      <c r="I1177">
        <v>80</v>
      </c>
      <c r="J1177">
        <v>1</v>
      </c>
      <c r="K1177" t="s">
        <v>15</v>
      </c>
      <c r="L1177">
        <v>0</v>
      </c>
      <c r="M1177" t="s">
        <v>67</v>
      </c>
      <c r="N1177">
        <v>0</v>
      </c>
    </row>
    <row r="1178" spans="1:14" x14ac:dyDescent="0.25">
      <c r="A1178">
        <v>0</v>
      </c>
      <c r="B1178" s="77">
        <v>45712</v>
      </c>
      <c r="C1178">
        <v>0</v>
      </c>
      <c r="D1178" t="s">
        <v>95</v>
      </c>
      <c r="E1178" t="s">
        <v>96</v>
      </c>
      <c r="F1178">
        <v>0</v>
      </c>
      <c r="G1178">
        <v>0</v>
      </c>
      <c r="H1178" t="s">
        <v>94</v>
      </c>
      <c r="I1178">
        <v>83</v>
      </c>
      <c r="J1178">
        <v>1</v>
      </c>
      <c r="K1178" t="s">
        <v>15</v>
      </c>
      <c r="L1178">
        <v>0</v>
      </c>
      <c r="M1178" t="s">
        <v>67</v>
      </c>
      <c r="N1178">
        <v>0</v>
      </c>
    </row>
    <row r="1179" spans="1:14" x14ac:dyDescent="0.25">
      <c r="A1179">
        <v>0</v>
      </c>
      <c r="B1179" s="77">
        <v>45713</v>
      </c>
      <c r="C1179">
        <v>0</v>
      </c>
      <c r="D1179" t="s">
        <v>95</v>
      </c>
      <c r="E1179" t="s">
        <v>116</v>
      </c>
      <c r="F1179">
        <v>0</v>
      </c>
      <c r="G1179">
        <v>0</v>
      </c>
      <c r="H1179" t="s">
        <v>94</v>
      </c>
      <c r="I1179">
        <v>84</v>
      </c>
      <c r="J1179">
        <v>1</v>
      </c>
      <c r="K1179" t="s">
        <v>15</v>
      </c>
      <c r="L1179">
        <v>0</v>
      </c>
      <c r="M1179" t="s">
        <v>67</v>
      </c>
      <c r="N1179">
        <v>0</v>
      </c>
    </row>
    <row r="1180" spans="1:14" x14ac:dyDescent="0.25">
      <c r="A1180">
        <v>0</v>
      </c>
      <c r="B1180" s="77">
        <v>45713</v>
      </c>
      <c r="C1180">
        <v>0</v>
      </c>
      <c r="D1180" t="s">
        <v>95</v>
      </c>
      <c r="E1180" t="s">
        <v>116</v>
      </c>
      <c r="F1180">
        <v>0</v>
      </c>
      <c r="G1180">
        <v>0</v>
      </c>
      <c r="H1180" t="s">
        <v>94</v>
      </c>
      <c r="I1180">
        <v>82</v>
      </c>
      <c r="J1180">
        <v>1</v>
      </c>
      <c r="K1180" t="s">
        <v>15</v>
      </c>
      <c r="L1180">
        <v>0</v>
      </c>
      <c r="M1180" t="s">
        <v>67</v>
      </c>
      <c r="N1180">
        <v>0</v>
      </c>
    </row>
    <row r="1181" spans="1:14" x14ac:dyDescent="0.25">
      <c r="A1181">
        <v>0</v>
      </c>
      <c r="B1181" s="77">
        <v>45713</v>
      </c>
      <c r="C1181">
        <v>0</v>
      </c>
      <c r="D1181" t="s">
        <v>95</v>
      </c>
      <c r="E1181" t="s">
        <v>116</v>
      </c>
      <c r="F1181">
        <v>0</v>
      </c>
      <c r="G1181">
        <v>0</v>
      </c>
      <c r="H1181" t="s">
        <v>94</v>
      </c>
      <c r="I1181">
        <v>83</v>
      </c>
      <c r="J1181">
        <v>1</v>
      </c>
      <c r="K1181" t="s">
        <v>15</v>
      </c>
      <c r="L1181">
        <v>0</v>
      </c>
      <c r="M1181" t="s">
        <v>67</v>
      </c>
      <c r="N1181">
        <v>0</v>
      </c>
    </row>
    <row r="1182" spans="1:14" x14ac:dyDescent="0.25">
      <c r="A1182">
        <v>0</v>
      </c>
      <c r="B1182" s="77">
        <v>45713</v>
      </c>
      <c r="C1182">
        <v>0</v>
      </c>
      <c r="D1182" t="s">
        <v>95</v>
      </c>
      <c r="E1182" t="s">
        <v>116</v>
      </c>
      <c r="F1182">
        <v>0</v>
      </c>
      <c r="G1182">
        <v>0</v>
      </c>
      <c r="H1182" t="s">
        <v>94</v>
      </c>
      <c r="I1182">
        <v>75</v>
      </c>
      <c r="J1182">
        <v>1</v>
      </c>
      <c r="K1182" t="s">
        <v>15</v>
      </c>
      <c r="L1182">
        <v>0</v>
      </c>
      <c r="M1182" t="s">
        <v>67</v>
      </c>
      <c r="N1182">
        <v>0</v>
      </c>
    </row>
    <row r="1183" spans="1:14" x14ac:dyDescent="0.25">
      <c r="A1183">
        <v>0</v>
      </c>
      <c r="B1183" s="77">
        <v>45714</v>
      </c>
      <c r="C1183">
        <v>0</v>
      </c>
      <c r="D1183" t="s">
        <v>95</v>
      </c>
      <c r="E1183" t="s">
        <v>96</v>
      </c>
      <c r="F1183">
        <v>0</v>
      </c>
      <c r="G1183">
        <v>0</v>
      </c>
      <c r="H1183" t="s">
        <v>94</v>
      </c>
      <c r="I1183">
        <v>80</v>
      </c>
      <c r="J1183">
        <v>1</v>
      </c>
      <c r="K1183" t="s">
        <v>15</v>
      </c>
      <c r="L1183">
        <v>0</v>
      </c>
      <c r="M1183" t="s">
        <v>67</v>
      </c>
      <c r="N1183">
        <v>0</v>
      </c>
    </row>
    <row r="1184" spans="1:14" x14ac:dyDescent="0.25">
      <c r="A1184">
        <v>0</v>
      </c>
      <c r="B1184" s="77">
        <v>45714</v>
      </c>
      <c r="C1184">
        <v>0</v>
      </c>
      <c r="D1184" t="s">
        <v>95</v>
      </c>
      <c r="E1184" t="s">
        <v>116</v>
      </c>
      <c r="F1184">
        <v>0</v>
      </c>
      <c r="G1184">
        <v>0</v>
      </c>
      <c r="H1184" t="s">
        <v>94</v>
      </c>
      <c r="I1184">
        <v>82</v>
      </c>
      <c r="J1184">
        <v>1</v>
      </c>
      <c r="K1184" t="s">
        <v>15</v>
      </c>
      <c r="L1184">
        <v>0</v>
      </c>
      <c r="M1184" t="s">
        <v>67</v>
      </c>
      <c r="N1184">
        <v>0</v>
      </c>
    </row>
    <row r="1185" spans="1:14" x14ac:dyDescent="0.25">
      <c r="A1185">
        <v>0</v>
      </c>
      <c r="B1185" s="77">
        <v>45715</v>
      </c>
      <c r="C1185">
        <v>0</v>
      </c>
      <c r="D1185" t="s">
        <v>95</v>
      </c>
      <c r="E1185" t="s">
        <v>96</v>
      </c>
      <c r="F1185">
        <v>0</v>
      </c>
      <c r="G1185">
        <v>0</v>
      </c>
      <c r="H1185" t="s">
        <v>94</v>
      </c>
      <c r="I1185">
        <v>73</v>
      </c>
      <c r="J1185">
        <v>1</v>
      </c>
      <c r="K1185" t="s">
        <v>15</v>
      </c>
      <c r="L1185">
        <v>0</v>
      </c>
      <c r="M1185" t="s">
        <v>67</v>
      </c>
      <c r="N1185">
        <v>0</v>
      </c>
    </row>
    <row r="1186" spans="1:14" x14ac:dyDescent="0.25">
      <c r="A1186">
        <v>0</v>
      </c>
      <c r="B1186" s="77">
        <v>45715</v>
      </c>
      <c r="C1186">
        <v>0</v>
      </c>
      <c r="D1186" t="s">
        <v>95</v>
      </c>
      <c r="E1186" t="s">
        <v>96</v>
      </c>
      <c r="F1186">
        <v>0</v>
      </c>
      <c r="G1186">
        <v>0</v>
      </c>
      <c r="H1186" t="s">
        <v>94</v>
      </c>
      <c r="I1186">
        <v>80</v>
      </c>
      <c r="J1186">
        <v>1</v>
      </c>
      <c r="K1186" t="s">
        <v>15</v>
      </c>
      <c r="L1186">
        <v>0</v>
      </c>
      <c r="M1186" t="s">
        <v>67</v>
      </c>
      <c r="N1186">
        <v>0</v>
      </c>
    </row>
    <row r="1187" spans="1:14" x14ac:dyDescent="0.25">
      <c r="A1187">
        <v>0</v>
      </c>
      <c r="B1187" s="77">
        <v>45719</v>
      </c>
      <c r="C1187">
        <v>726560</v>
      </c>
      <c r="D1187" t="s">
        <v>12</v>
      </c>
      <c r="E1187" t="s">
        <v>199</v>
      </c>
      <c r="F1187" t="s">
        <v>13</v>
      </c>
      <c r="G1187" t="s">
        <v>75</v>
      </c>
      <c r="H1187" t="s">
        <v>36</v>
      </c>
      <c r="I1187">
        <v>82</v>
      </c>
      <c r="J1187">
        <v>1</v>
      </c>
      <c r="K1187" t="s">
        <v>15</v>
      </c>
      <c r="L1187">
        <v>0</v>
      </c>
      <c r="M1187" t="s">
        <v>67</v>
      </c>
      <c r="N1187">
        <v>0</v>
      </c>
    </row>
    <row r="1188" spans="1:14" x14ac:dyDescent="0.25">
      <c r="A1188">
        <v>0</v>
      </c>
      <c r="B1188" s="77">
        <v>45721</v>
      </c>
      <c r="C1188">
        <v>726705</v>
      </c>
      <c r="D1188" t="s">
        <v>12</v>
      </c>
      <c r="E1188" t="s">
        <v>200</v>
      </c>
      <c r="F1188" t="s">
        <v>68</v>
      </c>
      <c r="G1188" t="s">
        <v>189</v>
      </c>
      <c r="H1188" t="s">
        <v>174</v>
      </c>
      <c r="I1188">
        <v>76</v>
      </c>
      <c r="J1188">
        <v>1</v>
      </c>
      <c r="K1188" t="s">
        <v>15</v>
      </c>
      <c r="L1188">
        <v>0</v>
      </c>
      <c r="M1188" t="s">
        <v>67</v>
      </c>
      <c r="N1188">
        <v>0</v>
      </c>
    </row>
    <row r="1189" spans="1:14" x14ac:dyDescent="0.25">
      <c r="A1189">
        <v>0</v>
      </c>
      <c r="B1189" s="77">
        <v>45721</v>
      </c>
      <c r="C1189">
        <v>726705</v>
      </c>
      <c r="D1189" t="s">
        <v>12</v>
      </c>
      <c r="E1189" t="s">
        <v>200</v>
      </c>
      <c r="F1189" t="s">
        <v>68</v>
      </c>
      <c r="G1189" t="s">
        <v>189</v>
      </c>
      <c r="H1189" t="s">
        <v>174</v>
      </c>
      <c r="I1189">
        <v>77</v>
      </c>
      <c r="J1189">
        <v>1</v>
      </c>
      <c r="K1189" t="s">
        <v>15</v>
      </c>
      <c r="L1189">
        <v>0</v>
      </c>
      <c r="M1189" t="s">
        <v>67</v>
      </c>
      <c r="N1189">
        <v>0</v>
      </c>
    </row>
    <row r="1190" spans="1:14" x14ac:dyDescent="0.25">
      <c r="A1190">
        <v>0</v>
      </c>
      <c r="B1190" s="77">
        <v>45721</v>
      </c>
      <c r="C1190">
        <v>726708</v>
      </c>
      <c r="D1190" t="s">
        <v>12</v>
      </c>
      <c r="E1190" t="s">
        <v>200</v>
      </c>
      <c r="F1190" t="s">
        <v>68</v>
      </c>
      <c r="G1190" t="s">
        <v>189</v>
      </c>
      <c r="H1190" t="s">
        <v>174</v>
      </c>
      <c r="I1190">
        <v>76</v>
      </c>
      <c r="J1190">
        <v>1</v>
      </c>
      <c r="K1190" t="s">
        <v>15</v>
      </c>
      <c r="L1190">
        <v>0</v>
      </c>
      <c r="M1190" t="s">
        <v>67</v>
      </c>
      <c r="N1190">
        <v>0</v>
      </c>
    </row>
    <row r="1191" spans="1:14" x14ac:dyDescent="0.25">
      <c r="A1191">
        <v>0</v>
      </c>
      <c r="B1191" s="77">
        <v>45721</v>
      </c>
      <c r="C1191">
        <v>726709</v>
      </c>
      <c r="D1191" t="s">
        <v>12</v>
      </c>
      <c r="E1191" t="s">
        <v>200</v>
      </c>
      <c r="F1191" t="s">
        <v>68</v>
      </c>
      <c r="G1191" t="s">
        <v>189</v>
      </c>
      <c r="H1191" t="s">
        <v>174</v>
      </c>
      <c r="I1191">
        <v>83</v>
      </c>
      <c r="J1191">
        <v>1</v>
      </c>
      <c r="K1191" t="s">
        <v>15</v>
      </c>
      <c r="L1191">
        <v>0</v>
      </c>
      <c r="M1191" t="s">
        <v>67</v>
      </c>
      <c r="N1191">
        <v>0</v>
      </c>
    </row>
    <row r="1192" spans="1:14" x14ac:dyDescent="0.25">
      <c r="A1192">
        <v>0</v>
      </c>
      <c r="B1192" s="77">
        <v>45721</v>
      </c>
      <c r="C1192">
        <v>726709</v>
      </c>
      <c r="D1192" t="s">
        <v>12</v>
      </c>
      <c r="E1192" t="s">
        <v>200</v>
      </c>
      <c r="F1192" t="s">
        <v>68</v>
      </c>
      <c r="G1192" t="s">
        <v>189</v>
      </c>
      <c r="H1192" t="s">
        <v>174</v>
      </c>
      <c r="I1192">
        <v>80</v>
      </c>
      <c r="J1192">
        <v>1</v>
      </c>
      <c r="K1192" t="s">
        <v>15</v>
      </c>
      <c r="L1192">
        <v>0</v>
      </c>
      <c r="M1192" t="s">
        <v>67</v>
      </c>
      <c r="N1192">
        <v>0</v>
      </c>
    </row>
    <row r="1193" spans="1:14" x14ac:dyDescent="0.25">
      <c r="A1193">
        <v>0</v>
      </c>
      <c r="B1193" s="77">
        <v>45721</v>
      </c>
      <c r="C1193">
        <v>726710</v>
      </c>
      <c r="D1193" t="s">
        <v>12</v>
      </c>
      <c r="E1193" t="s">
        <v>200</v>
      </c>
      <c r="F1193" t="s">
        <v>68</v>
      </c>
      <c r="G1193" t="s">
        <v>189</v>
      </c>
      <c r="H1193" t="s">
        <v>174</v>
      </c>
      <c r="I1193">
        <v>79</v>
      </c>
      <c r="J1193">
        <v>1</v>
      </c>
      <c r="K1193" t="s">
        <v>15</v>
      </c>
      <c r="L1193">
        <v>0</v>
      </c>
      <c r="M1193" t="s">
        <v>67</v>
      </c>
      <c r="N1193">
        <v>0</v>
      </c>
    </row>
    <row r="1194" spans="1:14" x14ac:dyDescent="0.25">
      <c r="A1194">
        <v>0</v>
      </c>
      <c r="B1194" s="77">
        <v>45721</v>
      </c>
      <c r="C1194">
        <v>726714</v>
      </c>
      <c r="D1194" t="s">
        <v>12</v>
      </c>
      <c r="E1194" t="s">
        <v>201</v>
      </c>
      <c r="F1194" t="s">
        <v>68</v>
      </c>
      <c r="G1194" t="s">
        <v>189</v>
      </c>
      <c r="H1194" t="s">
        <v>174</v>
      </c>
      <c r="I1194">
        <v>76</v>
      </c>
      <c r="J1194">
        <v>1</v>
      </c>
      <c r="K1194" t="s">
        <v>15</v>
      </c>
      <c r="L1194">
        <v>0</v>
      </c>
      <c r="M1194" t="s">
        <v>67</v>
      </c>
      <c r="N1194">
        <v>0</v>
      </c>
    </row>
    <row r="1195" spans="1:14" x14ac:dyDescent="0.25">
      <c r="A1195">
        <v>0</v>
      </c>
      <c r="B1195" s="77">
        <v>45718</v>
      </c>
      <c r="C1195">
        <v>0</v>
      </c>
      <c r="D1195" t="s">
        <v>95</v>
      </c>
      <c r="E1195" t="s">
        <v>107</v>
      </c>
      <c r="F1195">
        <v>0</v>
      </c>
      <c r="G1195">
        <v>0</v>
      </c>
      <c r="H1195" t="s">
        <v>94</v>
      </c>
      <c r="I1195">
        <v>82</v>
      </c>
      <c r="J1195">
        <v>1</v>
      </c>
      <c r="K1195" t="s">
        <v>15</v>
      </c>
      <c r="L1195">
        <v>0</v>
      </c>
      <c r="M1195" t="s">
        <v>67</v>
      </c>
      <c r="N1195">
        <v>0</v>
      </c>
    </row>
    <row r="1196" spans="1:14" x14ac:dyDescent="0.25">
      <c r="A1196">
        <v>0</v>
      </c>
      <c r="B1196" s="77">
        <v>45719</v>
      </c>
      <c r="C1196">
        <v>0</v>
      </c>
      <c r="D1196" t="s">
        <v>95</v>
      </c>
      <c r="E1196" t="s">
        <v>96</v>
      </c>
      <c r="F1196">
        <v>0</v>
      </c>
      <c r="G1196">
        <v>0</v>
      </c>
      <c r="H1196" t="s">
        <v>94</v>
      </c>
      <c r="I1196">
        <v>84</v>
      </c>
      <c r="J1196">
        <v>1</v>
      </c>
      <c r="K1196" t="s">
        <v>15</v>
      </c>
      <c r="L1196">
        <v>0</v>
      </c>
      <c r="M1196" t="s">
        <v>67</v>
      </c>
      <c r="N1196">
        <v>0</v>
      </c>
    </row>
    <row r="1197" spans="1:14" x14ac:dyDescent="0.25">
      <c r="A1197">
        <v>0</v>
      </c>
      <c r="B1197" s="77">
        <v>45719</v>
      </c>
      <c r="C1197">
        <v>0</v>
      </c>
      <c r="D1197" t="s">
        <v>95</v>
      </c>
      <c r="E1197" t="s">
        <v>107</v>
      </c>
      <c r="F1197">
        <v>0</v>
      </c>
      <c r="G1197">
        <v>0</v>
      </c>
      <c r="H1197" t="s">
        <v>94</v>
      </c>
      <c r="I1197">
        <v>79</v>
      </c>
      <c r="J1197">
        <v>1</v>
      </c>
      <c r="K1197" t="s">
        <v>15</v>
      </c>
      <c r="L1197">
        <v>0</v>
      </c>
      <c r="M1197" t="s">
        <v>67</v>
      </c>
      <c r="N1197">
        <v>0</v>
      </c>
    </row>
    <row r="1198" spans="1:14" x14ac:dyDescent="0.25">
      <c r="A1198">
        <v>0</v>
      </c>
      <c r="B1198" s="77">
        <v>45721</v>
      </c>
      <c r="C1198">
        <v>0</v>
      </c>
      <c r="D1198" t="s">
        <v>95</v>
      </c>
      <c r="E1198" t="s">
        <v>116</v>
      </c>
      <c r="F1198">
        <v>0</v>
      </c>
      <c r="G1198">
        <v>0</v>
      </c>
      <c r="H1198" t="s">
        <v>94</v>
      </c>
      <c r="I1198">
        <v>81</v>
      </c>
      <c r="J1198">
        <v>1</v>
      </c>
      <c r="K1198" t="s">
        <v>15</v>
      </c>
      <c r="L1198">
        <v>0</v>
      </c>
      <c r="M1198" t="s">
        <v>67</v>
      </c>
      <c r="N1198">
        <v>0</v>
      </c>
    </row>
    <row r="1199" spans="1:14" x14ac:dyDescent="0.25">
      <c r="A1199">
        <v>0</v>
      </c>
      <c r="B1199" s="77">
        <v>45721</v>
      </c>
      <c r="C1199">
        <v>0</v>
      </c>
      <c r="D1199" t="s">
        <v>95</v>
      </c>
      <c r="E1199" t="s">
        <v>116</v>
      </c>
      <c r="F1199">
        <v>0</v>
      </c>
      <c r="G1199">
        <v>0</v>
      </c>
      <c r="H1199" t="s">
        <v>94</v>
      </c>
      <c r="I1199">
        <v>84</v>
      </c>
      <c r="J1199">
        <v>1</v>
      </c>
      <c r="K1199" t="s">
        <v>15</v>
      </c>
      <c r="L1199">
        <v>0</v>
      </c>
      <c r="M1199" t="s">
        <v>67</v>
      </c>
      <c r="N1199">
        <v>0</v>
      </c>
    </row>
    <row r="1200" spans="1:14" x14ac:dyDescent="0.25">
      <c r="A1200">
        <v>0</v>
      </c>
      <c r="B1200" s="77">
        <v>45721</v>
      </c>
      <c r="C1200">
        <v>0</v>
      </c>
      <c r="D1200" t="s">
        <v>95</v>
      </c>
      <c r="E1200" t="s">
        <v>96</v>
      </c>
      <c r="F1200">
        <v>0</v>
      </c>
      <c r="G1200">
        <v>0</v>
      </c>
      <c r="H1200" t="s">
        <v>94</v>
      </c>
      <c r="I1200">
        <v>80</v>
      </c>
      <c r="J1200">
        <v>1</v>
      </c>
      <c r="K1200" t="s">
        <v>15</v>
      </c>
      <c r="L1200">
        <v>0</v>
      </c>
      <c r="M1200" t="s">
        <v>67</v>
      </c>
      <c r="N1200">
        <v>0</v>
      </c>
    </row>
    <row r="1201" spans="1:14" x14ac:dyDescent="0.25">
      <c r="A1201">
        <v>0</v>
      </c>
      <c r="B1201" s="77">
        <v>45722</v>
      </c>
      <c r="C1201">
        <v>0</v>
      </c>
      <c r="D1201" t="s">
        <v>95</v>
      </c>
      <c r="E1201" t="s">
        <v>107</v>
      </c>
      <c r="F1201">
        <v>0</v>
      </c>
      <c r="G1201">
        <v>0</v>
      </c>
      <c r="H1201" t="s">
        <v>94</v>
      </c>
      <c r="I1201">
        <v>78</v>
      </c>
      <c r="J1201">
        <v>1</v>
      </c>
      <c r="K1201" t="s">
        <v>15</v>
      </c>
      <c r="L1201">
        <v>0</v>
      </c>
      <c r="M1201" t="s">
        <v>67</v>
      </c>
      <c r="N1201">
        <v>0</v>
      </c>
    </row>
    <row r="1202" spans="1:14" x14ac:dyDescent="0.25">
      <c r="A1202">
        <v>0</v>
      </c>
      <c r="B1202" s="77">
        <v>45722</v>
      </c>
      <c r="C1202">
        <v>0</v>
      </c>
      <c r="D1202" t="s">
        <v>95</v>
      </c>
      <c r="E1202" t="s">
        <v>107</v>
      </c>
      <c r="F1202">
        <v>0</v>
      </c>
      <c r="G1202">
        <v>0</v>
      </c>
      <c r="H1202" t="s">
        <v>94</v>
      </c>
      <c r="I1202">
        <v>75</v>
      </c>
      <c r="J1202">
        <v>1</v>
      </c>
      <c r="K1202" t="s">
        <v>15</v>
      </c>
      <c r="L1202">
        <v>0</v>
      </c>
      <c r="M1202" t="s">
        <v>67</v>
      </c>
      <c r="N1202">
        <v>0</v>
      </c>
    </row>
    <row r="1203" spans="1:14" x14ac:dyDescent="0.25">
      <c r="A1203">
        <v>0</v>
      </c>
      <c r="B1203" s="77">
        <v>45722</v>
      </c>
      <c r="C1203">
        <v>0</v>
      </c>
      <c r="D1203" t="s">
        <v>12</v>
      </c>
      <c r="E1203" t="s">
        <v>202</v>
      </c>
      <c r="F1203" t="s">
        <v>68</v>
      </c>
      <c r="G1203" t="s">
        <v>69</v>
      </c>
      <c r="H1203" t="s">
        <v>36</v>
      </c>
      <c r="I1203">
        <v>72</v>
      </c>
      <c r="J1203">
        <v>1</v>
      </c>
      <c r="K1203" t="s">
        <v>15</v>
      </c>
      <c r="L1203">
        <v>0</v>
      </c>
      <c r="M1203" t="s">
        <v>67</v>
      </c>
      <c r="N1203">
        <v>0</v>
      </c>
    </row>
    <row r="1204" spans="1:14" x14ac:dyDescent="0.25">
      <c r="A1204">
        <v>0</v>
      </c>
      <c r="B1204" s="77">
        <v>45722</v>
      </c>
      <c r="C1204">
        <v>0</v>
      </c>
      <c r="D1204" t="s">
        <v>12</v>
      </c>
      <c r="E1204" t="s">
        <v>202</v>
      </c>
      <c r="F1204" t="s">
        <v>68</v>
      </c>
      <c r="G1204" t="s">
        <v>69</v>
      </c>
      <c r="H1204" t="s">
        <v>36</v>
      </c>
      <c r="I1204">
        <v>76</v>
      </c>
      <c r="J1204">
        <v>1</v>
      </c>
      <c r="K1204" t="s">
        <v>15</v>
      </c>
      <c r="L1204">
        <v>0</v>
      </c>
      <c r="M1204" t="s">
        <v>67</v>
      </c>
      <c r="N1204">
        <v>0</v>
      </c>
    </row>
    <row r="1205" spans="1:14" x14ac:dyDescent="0.25">
      <c r="A1205">
        <v>0</v>
      </c>
      <c r="B1205" s="77">
        <v>45722</v>
      </c>
      <c r="C1205">
        <v>0</v>
      </c>
      <c r="D1205" t="s">
        <v>12</v>
      </c>
      <c r="E1205" t="s">
        <v>202</v>
      </c>
      <c r="F1205" t="s">
        <v>68</v>
      </c>
      <c r="G1205" t="s">
        <v>69</v>
      </c>
      <c r="H1205" t="s">
        <v>36</v>
      </c>
      <c r="I1205">
        <v>80</v>
      </c>
      <c r="J1205">
        <v>1</v>
      </c>
      <c r="K1205" t="s">
        <v>15</v>
      </c>
      <c r="L1205">
        <v>0</v>
      </c>
      <c r="M1205" t="s">
        <v>67</v>
      </c>
      <c r="N1205">
        <v>0</v>
      </c>
    </row>
    <row r="1206" spans="1:14" x14ac:dyDescent="0.25">
      <c r="A1206">
        <v>0</v>
      </c>
      <c r="B1206" s="77">
        <v>45722</v>
      </c>
      <c r="C1206">
        <v>0</v>
      </c>
      <c r="D1206" t="s">
        <v>12</v>
      </c>
      <c r="E1206" t="s">
        <v>202</v>
      </c>
      <c r="F1206" t="s">
        <v>68</v>
      </c>
      <c r="G1206" t="s">
        <v>69</v>
      </c>
      <c r="H1206" t="s">
        <v>36</v>
      </c>
      <c r="I1206">
        <v>80</v>
      </c>
      <c r="J1206">
        <v>1</v>
      </c>
      <c r="K1206" t="s">
        <v>15</v>
      </c>
      <c r="L1206">
        <v>0</v>
      </c>
      <c r="M1206" t="s">
        <v>67</v>
      </c>
      <c r="N1206">
        <v>0</v>
      </c>
    </row>
    <row r="1207" spans="1:14" x14ac:dyDescent="0.25">
      <c r="A1207">
        <v>0</v>
      </c>
      <c r="B1207" s="77">
        <v>45722</v>
      </c>
      <c r="C1207">
        <v>0</v>
      </c>
      <c r="D1207" t="s">
        <v>12</v>
      </c>
      <c r="E1207" t="s">
        <v>203</v>
      </c>
      <c r="F1207" t="s">
        <v>13</v>
      </c>
      <c r="G1207" t="s">
        <v>75</v>
      </c>
      <c r="H1207" t="s">
        <v>36</v>
      </c>
      <c r="I1207">
        <v>83</v>
      </c>
      <c r="J1207">
        <v>1</v>
      </c>
      <c r="K1207" t="s">
        <v>15</v>
      </c>
      <c r="L1207">
        <v>0</v>
      </c>
      <c r="M1207" t="s">
        <v>67</v>
      </c>
      <c r="N1207">
        <v>0</v>
      </c>
    </row>
    <row r="1208" spans="1:14" x14ac:dyDescent="0.25">
      <c r="A1208">
        <v>0</v>
      </c>
      <c r="B1208" s="77">
        <v>45722</v>
      </c>
      <c r="C1208">
        <v>0</v>
      </c>
      <c r="D1208" t="s">
        <v>12</v>
      </c>
      <c r="E1208" t="s">
        <v>203</v>
      </c>
      <c r="F1208" t="s">
        <v>13</v>
      </c>
      <c r="G1208" t="s">
        <v>75</v>
      </c>
      <c r="H1208" t="s">
        <v>36</v>
      </c>
      <c r="I1208">
        <v>79</v>
      </c>
      <c r="J1208">
        <v>1</v>
      </c>
      <c r="K1208" t="s">
        <v>15</v>
      </c>
      <c r="L1208">
        <v>0</v>
      </c>
      <c r="M1208" t="s">
        <v>67</v>
      </c>
      <c r="N1208">
        <v>0</v>
      </c>
    </row>
    <row r="1209" spans="1:14" x14ac:dyDescent="0.25">
      <c r="A1209">
        <v>0</v>
      </c>
      <c r="B1209" s="77">
        <v>45722</v>
      </c>
      <c r="C1209">
        <v>0</v>
      </c>
      <c r="D1209" t="s">
        <v>12</v>
      </c>
      <c r="E1209" t="s">
        <v>203</v>
      </c>
      <c r="F1209" t="s">
        <v>13</v>
      </c>
      <c r="G1209" t="s">
        <v>75</v>
      </c>
      <c r="H1209" t="s">
        <v>36</v>
      </c>
      <c r="I1209">
        <v>80</v>
      </c>
      <c r="J1209">
        <v>1</v>
      </c>
      <c r="K1209" t="s">
        <v>15</v>
      </c>
      <c r="L1209">
        <v>0</v>
      </c>
      <c r="M1209" t="s">
        <v>67</v>
      </c>
      <c r="N1209">
        <v>0</v>
      </c>
    </row>
    <row r="1210" spans="1:14" x14ac:dyDescent="0.25">
      <c r="A1210">
        <v>0</v>
      </c>
      <c r="B1210" s="77">
        <v>45722</v>
      </c>
      <c r="C1210">
        <v>0</v>
      </c>
      <c r="D1210" t="s">
        <v>12</v>
      </c>
      <c r="E1210" t="s">
        <v>203</v>
      </c>
      <c r="F1210" t="s">
        <v>13</v>
      </c>
      <c r="G1210" t="s">
        <v>75</v>
      </c>
      <c r="H1210" t="s">
        <v>36</v>
      </c>
      <c r="I1210">
        <v>75</v>
      </c>
      <c r="J1210">
        <v>2</v>
      </c>
      <c r="K1210" t="s">
        <v>15</v>
      </c>
      <c r="L1210">
        <v>0</v>
      </c>
      <c r="M1210" t="s">
        <v>67</v>
      </c>
      <c r="N1210">
        <v>0</v>
      </c>
    </row>
    <row r="1211" spans="1:14" x14ac:dyDescent="0.25">
      <c r="A1211">
        <v>0</v>
      </c>
      <c r="B1211" s="77">
        <v>45722</v>
      </c>
      <c r="C1211">
        <v>0</v>
      </c>
      <c r="D1211" t="s">
        <v>12</v>
      </c>
      <c r="E1211" t="s">
        <v>203</v>
      </c>
      <c r="F1211" t="s">
        <v>13</v>
      </c>
      <c r="G1211" t="s">
        <v>75</v>
      </c>
      <c r="H1211" t="s">
        <v>36</v>
      </c>
      <c r="I1211">
        <v>78</v>
      </c>
      <c r="J1211">
        <v>1</v>
      </c>
      <c r="K1211" t="s">
        <v>15</v>
      </c>
      <c r="L1211">
        <v>0</v>
      </c>
      <c r="M1211" t="s">
        <v>67</v>
      </c>
      <c r="N1211">
        <v>0</v>
      </c>
    </row>
    <row r="1212" spans="1:14" x14ac:dyDescent="0.25">
      <c r="A1212">
        <v>0</v>
      </c>
      <c r="B1212" s="77">
        <v>45722</v>
      </c>
      <c r="C1212">
        <v>0</v>
      </c>
      <c r="D1212" t="s">
        <v>12</v>
      </c>
      <c r="E1212" t="s">
        <v>203</v>
      </c>
      <c r="F1212" t="s">
        <v>13</v>
      </c>
      <c r="G1212" t="s">
        <v>75</v>
      </c>
      <c r="H1212" t="s">
        <v>36</v>
      </c>
      <c r="I1212">
        <v>79</v>
      </c>
      <c r="J1212">
        <v>1</v>
      </c>
      <c r="K1212" t="s">
        <v>15</v>
      </c>
      <c r="L1212">
        <v>0</v>
      </c>
      <c r="M1212" t="s">
        <v>67</v>
      </c>
      <c r="N1212">
        <v>0</v>
      </c>
    </row>
    <row r="1213" spans="1:14" x14ac:dyDescent="0.25">
      <c r="A1213">
        <v>0</v>
      </c>
      <c r="B1213" s="77">
        <v>45722</v>
      </c>
      <c r="C1213">
        <v>0</v>
      </c>
      <c r="D1213" t="s">
        <v>12</v>
      </c>
      <c r="E1213" t="s">
        <v>203</v>
      </c>
      <c r="F1213" t="s">
        <v>13</v>
      </c>
      <c r="G1213" t="s">
        <v>75</v>
      </c>
      <c r="H1213" t="s">
        <v>36</v>
      </c>
      <c r="I1213">
        <v>82</v>
      </c>
      <c r="J1213">
        <v>1</v>
      </c>
      <c r="K1213" t="s">
        <v>15</v>
      </c>
      <c r="L1213">
        <v>0</v>
      </c>
      <c r="M1213" t="s">
        <v>67</v>
      </c>
      <c r="N1213">
        <v>0</v>
      </c>
    </row>
    <row r="1214" spans="1:14" x14ac:dyDescent="0.25">
      <c r="A1214">
        <v>0</v>
      </c>
      <c r="B1214" s="77">
        <v>45726</v>
      </c>
      <c r="C1214">
        <v>726842</v>
      </c>
      <c r="D1214" t="s">
        <v>12</v>
      </c>
      <c r="E1214" t="s">
        <v>204</v>
      </c>
      <c r="F1214" t="s">
        <v>13</v>
      </c>
      <c r="G1214" t="s">
        <v>14</v>
      </c>
      <c r="H1214" t="s">
        <v>14</v>
      </c>
      <c r="I1214">
        <v>80</v>
      </c>
      <c r="J1214">
        <v>1</v>
      </c>
      <c r="K1214" t="s">
        <v>15</v>
      </c>
      <c r="L1214">
        <v>0</v>
      </c>
      <c r="M1214" t="s">
        <v>67</v>
      </c>
      <c r="N1214">
        <v>0</v>
      </c>
    </row>
    <row r="1215" spans="1:14" x14ac:dyDescent="0.25">
      <c r="A1215">
        <v>0</v>
      </c>
      <c r="B1215" s="77">
        <v>45727</v>
      </c>
      <c r="C1215">
        <v>726937</v>
      </c>
      <c r="D1215" t="s">
        <v>12</v>
      </c>
      <c r="E1215" t="s">
        <v>205</v>
      </c>
      <c r="F1215" t="s">
        <v>68</v>
      </c>
      <c r="G1215" t="s">
        <v>173</v>
      </c>
      <c r="H1215" t="s">
        <v>174</v>
      </c>
      <c r="I1215">
        <v>76</v>
      </c>
      <c r="J1215">
        <v>1</v>
      </c>
      <c r="K1215" t="s">
        <v>15</v>
      </c>
      <c r="L1215">
        <v>0</v>
      </c>
      <c r="M1215" t="s">
        <v>67</v>
      </c>
      <c r="N1215">
        <v>0</v>
      </c>
    </row>
    <row r="1216" spans="1:14" x14ac:dyDescent="0.25">
      <c r="A1216">
        <v>0</v>
      </c>
      <c r="B1216" s="77">
        <v>45729</v>
      </c>
      <c r="C1216">
        <v>0</v>
      </c>
      <c r="D1216" t="s">
        <v>24</v>
      </c>
      <c r="E1216" t="s">
        <v>26</v>
      </c>
      <c r="F1216" t="s">
        <v>25</v>
      </c>
      <c r="G1216">
        <v>0</v>
      </c>
      <c r="H1216" t="s">
        <v>144</v>
      </c>
      <c r="I1216">
        <v>24</v>
      </c>
      <c r="J1216">
        <v>1</v>
      </c>
      <c r="K1216" t="s">
        <v>15</v>
      </c>
      <c r="L1216">
        <v>1</v>
      </c>
      <c r="M1216" t="s">
        <v>24</v>
      </c>
      <c r="N1216">
        <v>0</v>
      </c>
    </row>
    <row r="1217" spans="1:14" x14ac:dyDescent="0.25">
      <c r="A1217">
        <v>10</v>
      </c>
      <c r="B1217" t="s">
        <v>224</v>
      </c>
      <c r="C1217">
        <v>0</v>
      </c>
      <c r="D1217" t="s">
        <v>48</v>
      </c>
      <c r="E1217">
        <v>106</v>
      </c>
      <c r="F1217" t="s">
        <v>303</v>
      </c>
      <c r="G1217">
        <v>0</v>
      </c>
      <c r="H1217" t="s">
        <v>303</v>
      </c>
      <c r="I1217">
        <v>51</v>
      </c>
      <c r="J1217">
        <v>1</v>
      </c>
      <c r="K1217" t="s">
        <v>15</v>
      </c>
      <c r="L1217">
        <v>0</v>
      </c>
      <c r="M1217" t="s">
        <v>227</v>
      </c>
      <c r="N1217" t="s">
        <v>226</v>
      </c>
    </row>
    <row r="1218" spans="1:14" x14ac:dyDescent="0.25">
      <c r="A1218">
        <v>10</v>
      </c>
      <c r="B1218" t="s">
        <v>224</v>
      </c>
      <c r="C1218">
        <v>0</v>
      </c>
      <c r="D1218" t="s">
        <v>48</v>
      </c>
      <c r="E1218">
        <v>106</v>
      </c>
      <c r="F1218" t="s">
        <v>303</v>
      </c>
      <c r="G1218">
        <v>0</v>
      </c>
      <c r="H1218" t="s">
        <v>303</v>
      </c>
      <c r="I1218">
        <v>53</v>
      </c>
      <c r="J1218">
        <v>1</v>
      </c>
      <c r="K1218" t="s">
        <v>15</v>
      </c>
      <c r="L1218">
        <v>0</v>
      </c>
      <c r="M1218" t="s">
        <v>227</v>
      </c>
      <c r="N1218" t="s">
        <v>226</v>
      </c>
    </row>
    <row r="1219" spans="1:14" x14ac:dyDescent="0.25">
      <c r="A1219">
        <v>10</v>
      </c>
      <c r="B1219" t="s">
        <v>224</v>
      </c>
      <c r="C1219">
        <v>0</v>
      </c>
      <c r="D1219" t="s">
        <v>48</v>
      </c>
      <c r="E1219">
        <v>106</v>
      </c>
      <c r="F1219" t="s">
        <v>303</v>
      </c>
      <c r="G1219">
        <v>0</v>
      </c>
      <c r="H1219" t="s">
        <v>303</v>
      </c>
      <c r="I1219">
        <v>54</v>
      </c>
      <c r="J1219">
        <v>1</v>
      </c>
      <c r="K1219" t="s">
        <v>15</v>
      </c>
      <c r="L1219">
        <v>0</v>
      </c>
      <c r="M1219" t="s">
        <v>227</v>
      </c>
      <c r="N1219" t="s">
        <v>226</v>
      </c>
    </row>
    <row r="1220" spans="1:14" x14ac:dyDescent="0.25">
      <c r="A1220">
        <v>10</v>
      </c>
      <c r="B1220" t="s">
        <v>224</v>
      </c>
      <c r="C1220">
        <v>0</v>
      </c>
      <c r="D1220" t="s">
        <v>48</v>
      </c>
      <c r="E1220">
        <v>106</v>
      </c>
      <c r="F1220" t="s">
        <v>303</v>
      </c>
      <c r="G1220">
        <v>0</v>
      </c>
      <c r="H1220" t="s">
        <v>303</v>
      </c>
      <c r="I1220">
        <v>59</v>
      </c>
      <c r="J1220">
        <v>1</v>
      </c>
      <c r="K1220" t="s">
        <v>15</v>
      </c>
      <c r="L1220">
        <v>0</v>
      </c>
      <c r="M1220" t="s">
        <v>227</v>
      </c>
      <c r="N1220" t="s">
        <v>226</v>
      </c>
    </row>
    <row r="1221" spans="1:14" x14ac:dyDescent="0.25">
      <c r="A1221">
        <v>10</v>
      </c>
      <c r="B1221" t="s">
        <v>224</v>
      </c>
      <c r="C1221">
        <v>0</v>
      </c>
      <c r="D1221" t="s">
        <v>48</v>
      </c>
      <c r="E1221">
        <v>108</v>
      </c>
      <c r="F1221" t="s">
        <v>303</v>
      </c>
      <c r="G1221">
        <v>0</v>
      </c>
      <c r="H1221" t="s">
        <v>303</v>
      </c>
      <c r="I1221">
        <v>51</v>
      </c>
      <c r="J1221">
        <v>2</v>
      </c>
      <c r="K1221" t="s">
        <v>15</v>
      </c>
      <c r="L1221">
        <v>0</v>
      </c>
      <c r="M1221" t="s">
        <v>227</v>
      </c>
      <c r="N1221" t="s">
        <v>226</v>
      </c>
    </row>
    <row r="1222" spans="1:14" x14ac:dyDescent="0.25">
      <c r="A1222">
        <v>10</v>
      </c>
      <c r="B1222" t="s">
        <v>224</v>
      </c>
      <c r="C1222">
        <v>0</v>
      </c>
      <c r="D1222" t="s">
        <v>48</v>
      </c>
      <c r="E1222">
        <v>108</v>
      </c>
      <c r="F1222" t="s">
        <v>303</v>
      </c>
      <c r="G1222">
        <v>0</v>
      </c>
      <c r="H1222" t="s">
        <v>303</v>
      </c>
      <c r="I1222">
        <v>42</v>
      </c>
      <c r="J1222">
        <v>1</v>
      </c>
      <c r="K1222" t="s">
        <v>15</v>
      </c>
      <c r="L1222">
        <v>0</v>
      </c>
      <c r="M1222" t="s">
        <v>227</v>
      </c>
      <c r="N1222" t="s">
        <v>226</v>
      </c>
    </row>
    <row r="1223" spans="1:14" x14ac:dyDescent="0.25">
      <c r="A1223">
        <v>10</v>
      </c>
      <c r="B1223" t="s">
        <v>224</v>
      </c>
      <c r="C1223">
        <v>0</v>
      </c>
      <c r="D1223" t="s">
        <v>48</v>
      </c>
      <c r="E1223">
        <v>108</v>
      </c>
      <c r="F1223" t="s">
        <v>303</v>
      </c>
      <c r="G1223">
        <v>0</v>
      </c>
      <c r="H1223" t="s">
        <v>303</v>
      </c>
      <c r="I1223">
        <v>47</v>
      </c>
      <c r="J1223">
        <v>1</v>
      </c>
      <c r="K1223" t="s">
        <v>15</v>
      </c>
      <c r="L1223">
        <v>0</v>
      </c>
      <c r="M1223" t="s">
        <v>227</v>
      </c>
      <c r="N1223" t="s">
        <v>226</v>
      </c>
    </row>
    <row r="1224" spans="1:14" x14ac:dyDescent="0.25">
      <c r="A1224">
        <v>10</v>
      </c>
      <c r="B1224" t="s">
        <v>224</v>
      </c>
      <c r="C1224">
        <v>0</v>
      </c>
      <c r="D1224" t="s">
        <v>48</v>
      </c>
      <c r="E1224">
        <v>108</v>
      </c>
      <c r="F1224" t="s">
        <v>303</v>
      </c>
      <c r="G1224">
        <v>0</v>
      </c>
      <c r="H1224" t="s">
        <v>303</v>
      </c>
      <c r="I1224">
        <v>50</v>
      </c>
      <c r="J1224">
        <v>1</v>
      </c>
      <c r="K1224" t="s">
        <v>15</v>
      </c>
      <c r="L1224">
        <v>0</v>
      </c>
      <c r="M1224" t="s">
        <v>227</v>
      </c>
      <c r="N1224" t="s">
        <v>226</v>
      </c>
    </row>
    <row r="1225" spans="1:14" x14ac:dyDescent="0.25">
      <c r="A1225">
        <v>10</v>
      </c>
      <c r="B1225" t="s">
        <v>224</v>
      </c>
      <c r="C1225">
        <v>0</v>
      </c>
      <c r="D1225" t="s">
        <v>48</v>
      </c>
      <c r="E1225">
        <v>108</v>
      </c>
      <c r="F1225" t="s">
        <v>303</v>
      </c>
      <c r="G1225">
        <v>0</v>
      </c>
      <c r="H1225" t="s">
        <v>303</v>
      </c>
      <c r="I1225">
        <v>54</v>
      </c>
      <c r="J1225">
        <v>1</v>
      </c>
      <c r="K1225" t="s">
        <v>15</v>
      </c>
      <c r="L1225">
        <v>0</v>
      </c>
      <c r="M1225" t="s">
        <v>227</v>
      </c>
      <c r="N1225" t="s">
        <v>226</v>
      </c>
    </row>
    <row r="1226" spans="1:14" x14ac:dyDescent="0.25">
      <c r="A1226">
        <v>10</v>
      </c>
      <c r="B1226" t="s">
        <v>224</v>
      </c>
      <c r="C1226">
        <v>0</v>
      </c>
      <c r="D1226" t="s">
        <v>48</v>
      </c>
      <c r="E1226">
        <v>108</v>
      </c>
      <c r="F1226" t="s">
        <v>303</v>
      </c>
      <c r="G1226">
        <v>0</v>
      </c>
      <c r="H1226" t="s">
        <v>303</v>
      </c>
      <c r="I1226">
        <v>55</v>
      </c>
      <c r="J1226">
        <v>1</v>
      </c>
      <c r="K1226" t="s">
        <v>15</v>
      </c>
      <c r="L1226">
        <v>0</v>
      </c>
      <c r="M1226" t="s">
        <v>227</v>
      </c>
      <c r="N1226" t="s">
        <v>226</v>
      </c>
    </row>
    <row r="1227" spans="1:14" x14ac:dyDescent="0.25">
      <c r="A1227">
        <v>10</v>
      </c>
      <c r="B1227" t="s">
        <v>224</v>
      </c>
      <c r="C1227">
        <v>0</v>
      </c>
      <c r="D1227" t="s">
        <v>48</v>
      </c>
      <c r="E1227">
        <v>108</v>
      </c>
      <c r="F1227" t="s">
        <v>303</v>
      </c>
      <c r="G1227">
        <v>0</v>
      </c>
      <c r="H1227" t="s">
        <v>303</v>
      </c>
      <c r="I1227">
        <v>65</v>
      </c>
      <c r="J1227">
        <v>1</v>
      </c>
      <c r="K1227" t="s">
        <v>15</v>
      </c>
      <c r="L1227">
        <v>0</v>
      </c>
      <c r="M1227" t="s">
        <v>227</v>
      </c>
      <c r="N1227" t="s">
        <v>226</v>
      </c>
    </row>
    <row r="1228" spans="1:14" x14ac:dyDescent="0.25">
      <c r="A1228">
        <v>10</v>
      </c>
      <c r="B1228" t="s">
        <v>224</v>
      </c>
      <c r="C1228">
        <v>0</v>
      </c>
      <c r="D1228" t="s">
        <v>48</v>
      </c>
      <c r="E1228">
        <v>109</v>
      </c>
      <c r="F1228" t="s">
        <v>303</v>
      </c>
      <c r="G1228">
        <v>0</v>
      </c>
      <c r="H1228" t="s">
        <v>303</v>
      </c>
      <c r="I1228">
        <v>50</v>
      </c>
      <c r="J1228">
        <v>1</v>
      </c>
      <c r="K1228" t="s">
        <v>15</v>
      </c>
      <c r="L1228">
        <v>0</v>
      </c>
      <c r="M1228" t="s">
        <v>227</v>
      </c>
      <c r="N1228" t="s">
        <v>226</v>
      </c>
    </row>
    <row r="1229" spans="1:14" x14ac:dyDescent="0.25">
      <c r="A1229">
        <v>10</v>
      </c>
      <c r="B1229" t="s">
        <v>228</v>
      </c>
      <c r="C1229">
        <v>0</v>
      </c>
      <c r="D1229" t="s">
        <v>48</v>
      </c>
      <c r="E1229">
        <v>110</v>
      </c>
      <c r="F1229" t="s">
        <v>303</v>
      </c>
      <c r="G1229">
        <v>0</v>
      </c>
      <c r="H1229" t="s">
        <v>303</v>
      </c>
      <c r="I1229">
        <v>46</v>
      </c>
      <c r="J1229">
        <v>1</v>
      </c>
      <c r="K1229" t="s">
        <v>15</v>
      </c>
      <c r="L1229">
        <v>0</v>
      </c>
      <c r="M1229" t="s">
        <v>227</v>
      </c>
      <c r="N1229" t="s">
        <v>226</v>
      </c>
    </row>
    <row r="1230" spans="1:14" x14ac:dyDescent="0.25">
      <c r="A1230">
        <v>10</v>
      </c>
      <c r="B1230" t="s">
        <v>228</v>
      </c>
      <c r="C1230">
        <v>0</v>
      </c>
      <c r="D1230" t="s">
        <v>48</v>
      </c>
      <c r="E1230">
        <v>110</v>
      </c>
      <c r="F1230" t="s">
        <v>303</v>
      </c>
      <c r="G1230">
        <v>0</v>
      </c>
      <c r="H1230" t="s">
        <v>303</v>
      </c>
      <c r="I1230">
        <v>50</v>
      </c>
      <c r="J1230">
        <v>2</v>
      </c>
      <c r="K1230" t="s">
        <v>15</v>
      </c>
      <c r="L1230">
        <v>0</v>
      </c>
      <c r="M1230" t="s">
        <v>227</v>
      </c>
      <c r="N1230" t="s">
        <v>226</v>
      </c>
    </row>
    <row r="1231" spans="1:14" x14ac:dyDescent="0.25">
      <c r="A1231">
        <v>10</v>
      </c>
      <c r="B1231" t="s">
        <v>228</v>
      </c>
      <c r="C1231">
        <v>0</v>
      </c>
      <c r="D1231" t="s">
        <v>48</v>
      </c>
      <c r="E1231">
        <v>110</v>
      </c>
      <c r="F1231" t="s">
        <v>303</v>
      </c>
      <c r="G1231">
        <v>0</v>
      </c>
      <c r="H1231" t="s">
        <v>303</v>
      </c>
      <c r="I1231">
        <v>52</v>
      </c>
      <c r="J1231">
        <v>1</v>
      </c>
      <c r="K1231" t="s">
        <v>15</v>
      </c>
      <c r="L1231">
        <v>0</v>
      </c>
      <c r="M1231" t="s">
        <v>227</v>
      </c>
      <c r="N1231" t="s">
        <v>226</v>
      </c>
    </row>
    <row r="1232" spans="1:14" x14ac:dyDescent="0.25">
      <c r="A1232">
        <v>10</v>
      </c>
      <c r="B1232" t="s">
        <v>228</v>
      </c>
      <c r="C1232">
        <v>0</v>
      </c>
      <c r="D1232" t="s">
        <v>48</v>
      </c>
      <c r="E1232">
        <v>110</v>
      </c>
      <c r="F1232" t="s">
        <v>303</v>
      </c>
      <c r="G1232">
        <v>0</v>
      </c>
      <c r="H1232" t="s">
        <v>303</v>
      </c>
      <c r="I1232">
        <v>53</v>
      </c>
      <c r="J1232">
        <v>4</v>
      </c>
      <c r="K1232" t="s">
        <v>15</v>
      </c>
      <c r="L1232">
        <v>0</v>
      </c>
      <c r="M1232" t="s">
        <v>227</v>
      </c>
      <c r="N1232" t="s">
        <v>226</v>
      </c>
    </row>
    <row r="1233" spans="1:14" x14ac:dyDescent="0.25">
      <c r="A1233">
        <v>10</v>
      </c>
      <c r="B1233" t="s">
        <v>228</v>
      </c>
      <c r="C1233">
        <v>0</v>
      </c>
      <c r="D1233" t="s">
        <v>48</v>
      </c>
      <c r="E1233">
        <v>110</v>
      </c>
      <c r="F1233" t="s">
        <v>303</v>
      </c>
      <c r="G1233">
        <v>0</v>
      </c>
      <c r="H1233" t="s">
        <v>303</v>
      </c>
      <c r="I1233">
        <v>54</v>
      </c>
      <c r="J1233">
        <v>1</v>
      </c>
      <c r="K1233" t="s">
        <v>15</v>
      </c>
      <c r="L1233">
        <v>0</v>
      </c>
      <c r="M1233" t="s">
        <v>227</v>
      </c>
      <c r="N1233" t="s">
        <v>226</v>
      </c>
    </row>
    <row r="1234" spans="1:14" x14ac:dyDescent="0.25">
      <c r="A1234">
        <v>10</v>
      </c>
      <c r="B1234" t="s">
        <v>228</v>
      </c>
      <c r="C1234">
        <v>0</v>
      </c>
      <c r="D1234" t="s">
        <v>48</v>
      </c>
      <c r="E1234">
        <v>110</v>
      </c>
      <c r="F1234" t="s">
        <v>303</v>
      </c>
      <c r="G1234">
        <v>0</v>
      </c>
      <c r="H1234" t="s">
        <v>303</v>
      </c>
      <c r="I1234">
        <v>55</v>
      </c>
      <c r="J1234">
        <v>4</v>
      </c>
      <c r="K1234" t="s">
        <v>15</v>
      </c>
      <c r="L1234">
        <v>0</v>
      </c>
      <c r="M1234" t="s">
        <v>227</v>
      </c>
      <c r="N1234" t="s">
        <v>226</v>
      </c>
    </row>
    <row r="1235" spans="1:14" x14ac:dyDescent="0.25">
      <c r="A1235">
        <v>10</v>
      </c>
      <c r="B1235" t="s">
        <v>228</v>
      </c>
      <c r="C1235">
        <v>0</v>
      </c>
      <c r="D1235" t="s">
        <v>48</v>
      </c>
      <c r="E1235">
        <v>110</v>
      </c>
      <c r="F1235" t="s">
        <v>303</v>
      </c>
      <c r="G1235">
        <v>0</v>
      </c>
      <c r="H1235" t="s">
        <v>303</v>
      </c>
      <c r="I1235">
        <v>57</v>
      </c>
      <c r="J1235">
        <v>2</v>
      </c>
      <c r="K1235" t="s">
        <v>15</v>
      </c>
      <c r="L1235">
        <v>0</v>
      </c>
      <c r="M1235" t="s">
        <v>227</v>
      </c>
      <c r="N1235" t="s">
        <v>226</v>
      </c>
    </row>
    <row r="1236" spans="1:14" x14ac:dyDescent="0.25">
      <c r="A1236">
        <v>10</v>
      </c>
      <c r="B1236" t="s">
        <v>228</v>
      </c>
      <c r="C1236">
        <v>0</v>
      </c>
      <c r="D1236" t="s">
        <v>48</v>
      </c>
      <c r="E1236">
        <v>110</v>
      </c>
      <c r="F1236" t="s">
        <v>303</v>
      </c>
      <c r="G1236">
        <v>0</v>
      </c>
      <c r="H1236" t="s">
        <v>303</v>
      </c>
      <c r="I1236">
        <v>58</v>
      </c>
      <c r="J1236">
        <v>1</v>
      </c>
      <c r="K1236" t="s">
        <v>15</v>
      </c>
      <c r="L1236">
        <v>0</v>
      </c>
      <c r="M1236" t="s">
        <v>227</v>
      </c>
      <c r="N1236" t="s">
        <v>226</v>
      </c>
    </row>
    <row r="1237" spans="1:14" x14ac:dyDescent="0.25">
      <c r="A1237">
        <v>10</v>
      </c>
      <c r="B1237" t="s">
        <v>228</v>
      </c>
      <c r="C1237">
        <v>0</v>
      </c>
      <c r="D1237" t="s">
        <v>48</v>
      </c>
      <c r="E1237">
        <v>110</v>
      </c>
      <c r="F1237" t="s">
        <v>303</v>
      </c>
      <c r="G1237">
        <v>0</v>
      </c>
      <c r="H1237" t="s">
        <v>303</v>
      </c>
      <c r="I1237">
        <v>51</v>
      </c>
      <c r="J1237">
        <v>1</v>
      </c>
      <c r="K1237" t="s">
        <v>15</v>
      </c>
      <c r="L1237">
        <v>0</v>
      </c>
      <c r="M1237" t="s">
        <v>227</v>
      </c>
      <c r="N1237" t="s">
        <v>226</v>
      </c>
    </row>
    <row r="1238" spans="1:14" x14ac:dyDescent="0.25">
      <c r="A1238">
        <v>10</v>
      </c>
      <c r="B1238" t="s">
        <v>228</v>
      </c>
      <c r="C1238">
        <v>0</v>
      </c>
      <c r="D1238" t="s">
        <v>48</v>
      </c>
      <c r="E1238">
        <v>110</v>
      </c>
      <c r="F1238" t="s">
        <v>303</v>
      </c>
      <c r="G1238">
        <v>0</v>
      </c>
      <c r="H1238" t="s">
        <v>303</v>
      </c>
      <c r="I1238">
        <v>56</v>
      </c>
      <c r="J1238">
        <v>1</v>
      </c>
      <c r="K1238" t="s">
        <v>15</v>
      </c>
      <c r="L1238">
        <v>0</v>
      </c>
      <c r="M1238" t="s">
        <v>227</v>
      </c>
      <c r="N1238" t="s">
        <v>226</v>
      </c>
    </row>
    <row r="1239" spans="1:14" x14ac:dyDescent="0.25">
      <c r="A1239">
        <v>10</v>
      </c>
      <c r="B1239" t="s">
        <v>228</v>
      </c>
      <c r="C1239">
        <v>0</v>
      </c>
      <c r="D1239" t="s">
        <v>48</v>
      </c>
      <c r="E1239">
        <v>110</v>
      </c>
      <c r="F1239" t="s">
        <v>303</v>
      </c>
      <c r="G1239">
        <v>0</v>
      </c>
      <c r="H1239" t="s">
        <v>303</v>
      </c>
      <c r="I1239">
        <v>57</v>
      </c>
      <c r="J1239">
        <v>1</v>
      </c>
      <c r="K1239" t="s">
        <v>15</v>
      </c>
      <c r="L1239">
        <v>0</v>
      </c>
      <c r="M1239" t="s">
        <v>227</v>
      </c>
      <c r="N1239" t="s">
        <v>226</v>
      </c>
    </row>
    <row r="1240" spans="1:14" x14ac:dyDescent="0.25">
      <c r="A1240">
        <v>10</v>
      </c>
      <c r="B1240" t="s">
        <v>224</v>
      </c>
      <c r="C1240">
        <v>0</v>
      </c>
      <c r="D1240" t="s">
        <v>48</v>
      </c>
      <c r="E1240">
        <v>142</v>
      </c>
      <c r="F1240" t="s">
        <v>303</v>
      </c>
      <c r="G1240">
        <v>0</v>
      </c>
      <c r="H1240" t="s">
        <v>303</v>
      </c>
      <c r="I1240">
        <v>49</v>
      </c>
      <c r="J1240">
        <v>1</v>
      </c>
      <c r="K1240" t="s">
        <v>15</v>
      </c>
      <c r="L1240">
        <v>0</v>
      </c>
      <c r="M1240" t="s">
        <v>227</v>
      </c>
      <c r="N1240" t="s">
        <v>226</v>
      </c>
    </row>
    <row r="1241" spans="1:14" x14ac:dyDescent="0.25">
      <c r="A1241">
        <v>10</v>
      </c>
      <c r="B1241" t="s">
        <v>224</v>
      </c>
      <c r="C1241">
        <v>0</v>
      </c>
      <c r="D1241" t="s">
        <v>48</v>
      </c>
      <c r="E1241">
        <v>142</v>
      </c>
      <c r="F1241" t="s">
        <v>303</v>
      </c>
      <c r="G1241">
        <v>0</v>
      </c>
      <c r="H1241" t="s">
        <v>303</v>
      </c>
      <c r="I1241">
        <v>55</v>
      </c>
      <c r="J1241">
        <v>1</v>
      </c>
      <c r="K1241" t="s">
        <v>15</v>
      </c>
      <c r="L1241">
        <v>0</v>
      </c>
      <c r="M1241" t="s">
        <v>227</v>
      </c>
      <c r="N1241" t="s">
        <v>226</v>
      </c>
    </row>
    <row r="1242" spans="1:14" x14ac:dyDescent="0.25">
      <c r="A1242">
        <v>10</v>
      </c>
      <c r="B1242" t="s">
        <v>224</v>
      </c>
      <c r="C1242">
        <v>0</v>
      </c>
      <c r="D1242" t="s">
        <v>48</v>
      </c>
      <c r="E1242">
        <v>142</v>
      </c>
      <c r="F1242" t="s">
        <v>303</v>
      </c>
      <c r="G1242">
        <v>0</v>
      </c>
      <c r="H1242" t="s">
        <v>303</v>
      </c>
      <c r="I1242">
        <v>58</v>
      </c>
      <c r="J1242">
        <v>1</v>
      </c>
      <c r="K1242" t="s">
        <v>15</v>
      </c>
      <c r="L1242">
        <v>0</v>
      </c>
      <c r="M1242" t="s">
        <v>227</v>
      </c>
      <c r="N1242" t="s">
        <v>226</v>
      </c>
    </row>
    <row r="1243" spans="1:14" x14ac:dyDescent="0.25">
      <c r="A1243">
        <v>10</v>
      </c>
      <c r="B1243" t="s">
        <v>229</v>
      </c>
      <c r="C1243">
        <v>0</v>
      </c>
      <c r="D1243" t="s">
        <v>48</v>
      </c>
      <c r="E1243">
        <v>211</v>
      </c>
      <c r="F1243" t="s">
        <v>303</v>
      </c>
      <c r="G1243">
        <v>0</v>
      </c>
      <c r="H1243" t="s">
        <v>303</v>
      </c>
      <c r="I1243">
        <v>47</v>
      </c>
      <c r="J1243">
        <v>1</v>
      </c>
      <c r="K1243" t="s">
        <v>15</v>
      </c>
      <c r="L1243">
        <v>0</v>
      </c>
      <c r="M1243" t="s">
        <v>227</v>
      </c>
      <c r="N1243" t="s">
        <v>226</v>
      </c>
    </row>
    <row r="1244" spans="1:14" x14ac:dyDescent="0.25">
      <c r="A1244">
        <v>10</v>
      </c>
      <c r="B1244" t="s">
        <v>229</v>
      </c>
      <c r="C1244">
        <v>0</v>
      </c>
      <c r="D1244" t="s">
        <v>48</v>
      </c>
      <c r="E1244">
        <v>211</v>
      </c>
      <c r="F1244" t="s">
        <v>303</v>
      </c>
      <c r="G1244">
        <v>0</v>
      </c>
      <c r="H1244" t="s">
        <v>303</v>
      </c>
      <c r="I1244">
        <v>49</v>
      </c>
      <c r="J1244">
        <v>1</v>
      </c>
      <c r="K1244" t="s">
        <v>15</v>
      </c>
      <c r="L1244">
        <v>0</v>
      </c>
      <c r="M1244" t="s">
        <v>227</v>
      </c>
      <c r="N1244" t="s">
        <v>226</v>
      </c>
    </row>
    <row r="1245" spans="1:14" x14ac:dyDescent="0.25">
      <c r="A1245">
        <v>10</v>
      </c>
      <c r="B1245" t="s">
        <v>229</v>
      </c>
      <c r="C1245">
        <v>0</v>
      </c>
      <c r="D1245" t="s">
        <v>48</v>
      </c>
      <c r="E1245">
        <v>211</v>
      </c>
      <c r="F1245" t="s">
        <v>303</v>
      </c>
      <c r="G1245">
        <v>0</v>
      </c>
      <c r="H1245" t="s">
        <v>303</v>
      </c>
      <c r="I1245">
        <v>50</v>
      </c>
      <c r="J1245">
        <v>3</v>
      </c>
      <c r="K1245" t="s">
        <v>15</v>
      </c>
      <c r="L1245">
        <v>0</v>
      </c>
      <c r="M1245" t="s">
        <v>227</v>
      </c>
      <c r="N1245" t="s">
        <v>226</v>
      </c>
    </row>
    <row r="1246" spans="1:14" x14ac:dyDescent="0.25">
      <c r="A1246">
        <v>10</v>
      </c>
      <c r="B1246" t="s">
        <v>229</v>
      </c>
      <c r="C1246">
        <v>0</v>
      </c>
      <c r="D1246" t="s">
        <v>48</v>
      </c>
      <c r="E1246">
        <v>211</v>
      </c>
      <c r="F1246" t="s">
        <v>303</v>
      </c>
      <c r="G1246">
        <v>0</v>
      </c>
      <c r="H1246" t="s">
        <v>303</v>
      </c>
      <c r="I1246">
        <v>51</v>
      </c>
      <c r="J1246">
        <v>3</v>
      </c>
      <c r="K1246" t="s">
        <v>15</v>
      </c>
      <c r="L1246">
        <v>0</v>
      </c>
      <c r="M1246" t="s">
        <v>227</v>
      </c>
      <c r="N1246" t="s">
        <v>226</v>
      </c>
    </row>
    <row r="1247" spans="1:14" x14ac:dyDescent="0.25">
      <c r="A1247">
        <v>10</v>
      </c>
      <c r="B1247" t="s">
        <v>229</v>
      </c>
      <c r="C1247">
        <v>0</v>
      </c>
      <c r="D1247" t="s">
        <v>48</v>
      </c>
      <c r="E1247">
        <v>211</v>
      </c>
      <c r="F1247" t="s">
        <v>303</v>
      </c>
      <c r="G1247">
        <v>0</v>
      </c>
      <c r="H1247" t="s">
        <v>303</v>
      </c>
      <c r="I1247">
        <v>52</v>
      </c>
      <c r="J1247">
        <v>4</v>
      </c>
      <c r="K1247" t="s">
        <v>15</v>
      </c>
      <c r="L1247">
        <v>0</v>
      </c>
      <c r="M1247" t="s">
        <v>227</v>
      </c>
      <c r="N1247" t="s">
        <v>226</v>
      </c>
    </row>
    <row r="1248" spans="1:14" x14ac:dyDescent="0.25">
      <c r="A1248">
        <v>10</v>
      </c>
      <c r="B1248" t="s">
        <v>229</v>
      </c>
      <c r="C1248">
        <v>0</v>
      </c>
      <c r="D1248" t="s">
        <v>48</v>
      </c>
      <c r="E1248">
        <v>211</v>
      </c>
      <c r="F1248" t="s">
        <v>303</v>
      </c>
      <c r="G1248">
        <v>0</v>
      </c>
      <c r="H1248" t="s">
        <v>303</v>
      </c>
      <c r="I1248">
        <v>53</v>
      </c>
      <c r="J1248">
        <v>4</v>
      </c>
      <c r="K1248" t="s">
        <v>15</v>
      </c>
      <c r="L1248">
        <v>0</v>
      </c>
      <c r="M1248" t="s">
        <v>227</v>
      </c>
      <c r="N1248" t="s">
        <v>226</v>
      </c>
    </row>
    <row r="1249" spans="1:14" x14ac:dyDescent="0.25">
      <c r="A1249">
        <v>10</v>
      </c>
      <c r="B1249" t="s">
        <v>229</v>
      </c>
      <c r="C1249">
        <v>0</v>
      </c>
      <c r="D1249" t="s">
        <v>48</v>
      </c>
      <c r="E1249">
        <v>211</v>
      </c>
      <c r="F1249" t="s">
        <v>303</v>
      </c>
      <c r="G1249">
        <v>0</v>
      </c>
      <c r="H1249" t="s">
        <v>303</v>
      </c>
      <c r="I1249">
        <v>54</v>
      </c>
      <c r="J1249">
        <v>3</v>
      </c>
      <c r="K1249" t="s">
        <v>15</v>
      </c>
      <c r="L1249">
        <v>0</v>
      </c>
      <c r="M1249" t="s">
        <v>227</v>
      </c>
      <c r="N1249" t="s">
        <v>226</v>
      </c>
    </row>
    <row r="1250" spans="1:14" x14ac:dyDescent="0.25">
      <c r="A1250">
        <v>10</v>
      </c>
      <c r="B1250" t="s">
        <v>229</v>
      </c>
      <c r="C1250">
        <v>0</v>
      </c>
      <c r="D1250" t="s">
        <v>48</v>
      </c>
      <c r="E1250">
        <v>211</v>
      </c>
      <c r="F1250" t="s">
        <v>303</v>
      </c>
      <c r="G1250">
        <v>0</v>
      </c>
      <c r="H1250" t="s">
        <v>303</v>
      </c>
      <c r="I1250">
        <v>55</v>
      </c>
      <c r="J1250">
        <v>2</v>
      </c>
      <c r="K1250" t="s">
        <v>15</v>
      </c>
      <c r="L1250">
        <v>0</v>
      </c>
      <c r="M1250" t="s">
        <v>227</v>
      </c>
      <c r="N1250" t="s">
        <v>226</v>
      </c>
    </row>
    <row r="1251" spans="1:14" x14ac:dyDescent="0.25">
      <c r="A1251">
        <v>10</v>
      </c>
      <c r="B1251" t="s">
        <v>229</v>
      </c>
      <c r="C1251">
        <v>0</v>
      </c>
      <c r="D1251" t="s">
        <v>48</v>
      </c>
      <c r="E1251">
        <v>211</v>
      </c>
      <c r="F1251" t="s">
        <v>303</v>
      </c>
      <c r="G1251">
        <v>0</v>
      </c>
      <c r="H1251" t="s">
        <v>303</v>
      </c>
      <c r="I1251">
        <v>56</v>
      </c>
      <c r="J1251">
        <v>2</v>
      </c>
      <c r="K1251" t="s">
        <v>15</v>
      </c>
      <c r="L1251">
        <v>0</v>
      </c>
      <c r="M1251" t="s">
        <v>227</v>
      </c>
      <c r="N1251" t="s">
        <v>226</v>
      </c>
    </row>
    <row r="1252" spans="1:14" x14ac:dyDescent="0.25">
      <c r="A1252">
        <v>10</v>
      </c>
      <c r="B1252" t="s">
        <v>229</v>
      </c>
      <c r="C1252">
        <v>0</v>
      </c>
      <c r="D1252" t="s">
        <v>48</v>
      </c>
      <c r="E1252">
        <v>211</v>
      </c>
      <c r="F1252" t="s">
        <v>303</v>
      </c>
      <c r="G1252">
        <v>0</v>
      </c>
      <c r="H1252" t="s">
        <v>303</v>
      </c>
      <c r="I1252">
        <v>57</v>
      </c>
      <c r="J1252">
        <v>1</v>
      </c>
      <c r="K1252" t="s">
        <v>15</v>
      </c>
      <c r="L1252">
        <v>0</v>
      </c>
      <c r="M1252" t="s">
        <v>227</v>
      </c>
      <c r="N1252" t="s">
        <v>226</v>
      </c>
    </row>
    <row r="1253" spans="1:14" x14ac:dyDescent="0.25">
      <c r="A1253">
        <v>10</v>
      </c>
      <c r="B1253" t="s">
        <v>229</v>
      </c>
      <c r="C1253">
        <v>0</v>
      </c>
      <c r="D1253" t="s">
        <v>48</v>
      </c>
      <c r="E1253">
        <v>211</v>
      </c>
      <c r="F1253" t="s">
        <v>303</v>
      </c>
      <c r="G1253">
        <v>0</v>
      </c>
      <c r="H1253" t="s">
        <v>303</v>
      </c>
      <c r="I1253">
        <v>59</v>
      </c>
      <c r="J1253">
        <v>1</v>
      </c>
      <c r="K1253" t="s">
        <v>15</v>
      </c>
      <c r="L1253">
        <v>0</v>
      </c>
      <c r="M1253" t="s">
        <v>227</v>
      </c>
      <c r="N1253" t="s">
        <v>226</v>
      </c>
    </row>
    <row r="1254" spans="1:14" x14ac:dyDescent="0.25">
      <c r="A1254">
        <v>10</v>
      </c>
      <c r="B1254" t="s">
        <v>229</v>
      </c>
      <c r="C1254">
        <v>0</v>
      </c>
      <c r="D1254" t="s">
        <v>48</v>
      </c>
      <c r="E1254">
        <v>211</v>
      </c>
      <c r="F1254" t="s">
        <v>303</v>
      </c>
      <c r="G1254">
        <v>0</v>
      </c>
      <c r="H1254" t="s">
        <v>303</v>
      </c>
      <c r="I1254">
        <v>61</v>
      </c>
      <c r="J1254">
        <v>1</v>
      </c>
      <c r="K1254" t="s">
        <v>15</v>
      </c>
      <c r="L1254">
        <v>0</v>
      </c>
      <c r="M1254" t="s">
        <v>227</v>
      </c>
      <c r="N1254" t="s">
        <v>226</v>
      </c>
    </row>
    <row r="1255" spans="1:14" x14ac:dyDescent="0.25">
      <c r="A1255">
        <v>10</v>
      </c>
      <c r="B1255" t="s">
        <v>229</v>
      </c>
      <c r="C1255">
        <v>0</v>
      </c>
      <c r="D1255" t="s">
        <v>48</v>
      </c>
      <c r="E1255">
        <v>211</v>
      </c>
      <c r="F1255" t="s">
        <v>303</v>
      </c>
      <c r="G1255">
        <v>0</v>
      </c>
      <c r="H1255" t="s">
        <v>303</v>
      </c>
      <c r="I1255">
        <v>63</v>
      </c>
      <c r="J1255">
        <v>2</v>
      </c>
      <c r="K1255" t="s">
        <v>15</v>
      </c>
      <c r="L1255">
        <v>0</v>
      </c>
      <c r="M1255" t="s">
        <v>227</v>
      </c>
      <c r="N1255" t="s">
        <v>226</v>
      </c>
    </row>
    <row r="1256" spans="1:14" x14ac:dyDescent="0.25">
      <c r="A1256">
        <v>10</v>
      </c>
      <c r="B1256" t="s">
        <v>229</v>
      </c>
      <c r="C1256">
        <v>0</v>
      </c>
      <c r="D1256" t="s">
        <v>48</v>
      </c>
      <c r="E1256">
        <v>211</v>
      </c>
      <c r="F1256" t="s">
        <v>303</v>
      </c>
      <c r="G1256">
        <v>0</v>
      </c>
      <c r="H1256" t="s">
        <v>303</v>
      </c>
      <c r="I1256">
        <v>69</v>
      </c>
      <c r="J1256">
        <v>1</v>
      </c>
      <c r="K1256" t="s">
        <v>15</v>
      </c>
      <c r="L1256">
        <v>0</v>
      </c>
      <c r="M1256" t="s">
        <v>227</v>
      </c>
      <c r="N1256" t="s">
        <v>226</v>
      </c>
    </row>
    <row r="1257" spans="1:14" x14ac:dyDescent="0.25">
      <c r="A1257">
        <v>10</v>
      </c>
      <c r="B1257" t="s">
        <v>229</v>
      </c>
      <c r="C1257">
        <v>0</v>
      </c>
      <c r="D1257" t="s">
        <v>48</v>
      </c>
      <c r="E1257">
        <v>211</v>
      </c>
      <c r="F1257" t="s">
        <v>303</v>
      </c>
      <c r="G1257">
        <v>0</v>
      </c>
      <c r="H1257" t="s">
        <v>303</v>
      </c>
      <c r="I1257">
        <v>53</v>
      </c>
      <c r="J1257">
        <v>1</v>
      </c>
      <c r="K1257" t="s">
        <v>15</v>
      </c>
      <c r="L1257">
        <v>0</v>
      </c>
      <c r="M1257" t="s">
        <v>227</v>
      </c>
      <c r="N1257" t="s">
        <v>226</v>
      </c>
    </row>
    <row r="1258" spans="1:14" x14ac:dyDescent="0.25">
      <c r="A1258">
        <v>10</v>
      </c>
      <c r="B1258" t="s">
        <v>229</v>
      </c>
      <c r="C1258">
        <v>0</v>
      </c>
      <c r="D1258" t="s">
        <v>48</v>
      </c>
      <c r="E1258">
        <v>216</v>
      </c>
      <c r="F1258" t="s">
        <v>303</v>
      </c>
      <c r="G1258">
        <v>0</v>
      </c>
      <c r="H1258" t="s">
        <v>303</v>
      </c>
      <c r="I1258">
        <v>55</v>
      </c>
      <c r="J1258">
        <v>1</v>
      </c>
      <c r="K1258" t="s">
        <v>15</v>
      </c>
      <c r="L1258">
        <v>0</v>
      </c>
      <c r="M1258" t="s">
        <v>227</v>
      </c>
      <c r="N1258" t="s">
        <v>226</v>
      </c>
    </row>
    <row r="1259" spans="1:14" x14ac:dyDescent="0.25">
      <c r="A1259">
        <v>10</v>
      </c>
      <c r="B1259" t="s">
        <v>229</v>
      </c>
      <c r="C1259">
        <v>0</v>
      </c>
      <c r="D1259" t="s">
        <v>48</v>
      </c>
      <c r="E1259">
        <v>216</v>
      </c>
      <c r="F1259" t="s">
        <v>303</v>
      </c>
      <c r="G1259">
        <v>0</v>
      </c>
      <c r="H1259" t="s">
        <v>303</v>
      </c>
      <c r="I1259">
        <v>57</v>
      </c>
      <c r="J1259">
        <v>1</v>
      </c>
      <c r="K1259" t="s">
        <v>15</v>
      </c>
      <c r="L1259">
        <v>0</v>
      </c>
      <c r="M1259" t="s">
        <v>227</v>
      </c>
      <c r="N1259" t="s">
        <v>226</v>
      </c>
    </row>
    <row r="1260" spans="1:14" x14ac:dyDescent="0.25">
      <c r="A1260">
        <v>10</v>
      </c>
      <c r="B1260" t="s">
        <v>229</v>
      </c>
      <c r="C1260">
        <v>0</v>
      </c>
      <c r="D1260" t="s">
        <v>48</v>
      </c>
      <c r="E1260">
        <v>243</v>
      </c>
      <c r="F1260" t="s">
        <v>303</v>
      </c>
      <c r="G1260">
        <v>0</v>
      </c>
      <c r="H1260" t="s">
        <v>303</v>
      </c>
      <c r="I1260">
        <v>57</v>
      </c>
      <c r="J1260">
        <v>1</v>
      </c>
      <c r="K1260" t="s">
        <v>15</v>
      </c>
      <c r="L1260">
        <v>0</v>
      </c>
      <c r="M1260" t="s">
        <v>227</v>
      </c>
      <c r="N1260" t="s">
        <v>226</v>
      </c>
    </row>
    <row r="1261" spans="1:14" x14ac:dyDescent="0.25">
      <c r="A1261">
        <v>10</v>
      </c>
      <c r="B1261" t="s">
        <v>229</v>
      </c>
      <c r="C1261">
        <v>0</v>
      </c>
      <c r="D1261" t="s">
        <v>48</v>
      </c>
      <c r="E1261">
        <v>243</v>
      </c>
      <c r="F1261" t="s">
        <v>303</v>
      </c>
      <c r="G1261">
        <v>0</v>
      </c>
      <c r="H1261" t="s">
        <v>303</v>
      </c>
      <c r="I1261">
        <v>83</v>
      </c>
      <c r="J1261">
        <v>1</v>
      </c>
      <c r="K1261" t="s">
        <v>15</v>
      </c>
      <c r="L1261">
        <v>0</v>
      </c>
      <c r="M1261" t="s">
        <v>227</v>
      </c>
      <c r="N1261" t="s">
        <v>226</v>
      </c>
    </row>
    <row r="1262" spans="1:14" x14ac:dyDescent="0.25">
      <c r="A1262">
        <v>10</v>
      </c>
      <c r="B1262" t="s">
        <v>229</v>
      </c>
      <c r="C1262">
        <v>0</v>
      </c>
      <c r="D1262" t="s">
        <v>48</v>
      </c>
      <c r="E1262">
        <v>244</v>
      </c>
      <c r="F1262" t="s">
        <v>303</v>
      </c>
      <c r="G1262">
        <v>0</v>
      </c>
      <c r="H1262" t="s">
        <v>303</v>
      </c>
      <c r="I1262">
        <v>47</v>
      </c>
      <c r="J1262">
        <v>1</v>
      </c>
      <c r="K1262" t="s">
        <v>15</v>
      </c>
      <c r="L1262">
        <v>0</v>
      </c>
      <c r="M1262" t="s">
        <v>227</v>
      </c>
      <c r="N1262" t="s">
        <v>226</v>
      </c>
    </row>
    <row r="1263" spans="1:14" x14ac:dyDescent="0.25">
      <c r="A1263">
        <v>10</v>
      </c>
      <c r="B1263" t="s">
        <v>229</v>
      </c>
      <c r="C1263">
        <v>0</v>
      </c>
      <c r="D1263" t="s">
        <v>48</v>
      </c>
      <c r="E1263">
        <v>244</v>
      </c>
      <c r="F1263" t="s">
        <v>303</v>
      </c>
      <c r="G1263">
        <v>0</v>
      </c>
      <c r="H1263" t="s">
        <v>303</v>
      </c>
      <c r="I1263">
        <v>48</v>
      </c>
      <c r="J1263">
        <v>1</v>
      </c>
      <c r="K1263" t="s">
        <v>15</v>
      </c>
      <c r="L1263">
        <v>0</v>
      </c>
      <c r="M1263" t="s">
        <v>227</v>
      </c>
      <c r="N1263" t="s">
        <v>226</v>
      </c>
    </row>
    <row r="1264" spans="1:14" x14ac:dyDescent="0.25">
      <c r="A1264">
        <v>10</v>
      </c>
      <c r="B1264" t="s">
        <v>229</v>
      </c>
      <c r="C1264">
        <v>0</v>
      </c>
      <c r="D1264" t="s">
        <v>48</v>
      </c>
      <c r="E1264">
        <v>244</v>
      </c>
      <c r="F1264" t="s">
        <v>303</v>
      </c>
      <c r="G1264">
        <v>0</v>
      </c>
      <c r="H1264" t="s">
        <v>303</v>
      </c>
      <c r="I1264">
        <v>51</v>
      </c>
      <c r="J1264">
        <v>1</v>
      </c>
      <c r="K1264" t="s">
        <v>15</v>
      </c>
      <c r="L1264">
        <v>0</v>
      </c>
      <c r="M1264" t="s">
        <v>227</v>
      </c>
      <c r="N1264" t="s">
        <v>226</v>
      </c>
    </row>
    <row r="1265" spans="1:14" x14ac:dyDescent="0.25">
      <c r="A1265">
        <v>10</v>
      </c>
      <c r="B1265" t="s">
        <v>229</v>
      </c>
      <c r="C1265">
        <v>0</v>
      </c>
      <c r="D1265" t="s">
        <v>48</v>
      </c>
      <c r="E1265">
        <v>244</v>
      </c>
      <c r="F1265" t="s">
        <v>303</v>
      </c>
      <c r="G1265">
        <v>0</v>
      </c>
      <c r="H1265" t="s">
        <v>303</v>
      </c>
      <c r="I1265">
        <v>52</v>
      </c>
      <c r="J1265">
        <v>2</v>
      </c>
      <c r="K1265" t="s">
        <v>15</v>
      </c>
      <c r="L1265">
        <v>0</v>
      </c>
      <c r="M1265" t="s">
        <v>227</v>
      </c>
      <c r="N1265" t="s">
        <v>226</v>
      </c>
    </row>
    <row r="1266" spans="1:14" x14ac:dyDescent="0.25">
      <c r="A1266">
        <v>10</v>
      </c>
      <c r="B1266" t="s">
        <v>230</v>
      </c>
      <c r="C1266">
        <v>0</v>
      </c>
      <c r="D1266" t="s">
        <v>48</v>
      </c>
      <c r="E1266">
        <v>318</v>
      </c>
      <c r="F1266" t="s">
        <v>303</v>
      </c>
      <c r="G1266">
        <v>0</v>
      </c>
      <c r="H1266" t="s">
        <v>303</v>
      </c>
      <c r="I1266">
        <v>47</v>
      </c>
      <c r="J1266">
        <v>1</v>
      </c>
      <c r="K1266" t="s">
        <v>15</v>
      </c>
      <c r="L1266">
        <v>0</v>
      </c>
      <c r="M1266" t="s">
        <v>227</v>
      </c>
      <c r="N1266" t="s">
        <v>226</v>
      </c>
    </row>
    <row r="1267" spans="1:14" x14ac:dyDescent="0.25">
      <c r="A1267">
        <v>10</v>
      </c>
      <c r="B1267" t="s">
        <v>230</v>
      </c>
      <c r="C1267">
        <v>0</v>
      </c>
      <c r="D1267" t="s">
        <v>48</v>
      </c>
      <c r="E1267">
        <v>320</v>
      </c>
      <c r="F1267" t="s">
        <v>68</v>
      </c>
      <c r="G1267">
        <v>0</v>
      </c>
      <c r="H1267" t="s">
        <v>174</v>
      </c>
      <c r="I1267">
        <v>56</v>
      </c>
      <c r="J1267">
        <v>1</v>
      </c>
      <c r="K1267" t="s">
        <v>15</v>
      </c>
      <c r="L1267">
        <v>0</v>
      </c>
      <c r="M1267" t="s">
        <v>227</v>
      </c>
      <c r="N1267" t="s">
        <v>226</v>
      </c>
    </row>
    <row r="1268" spans="1:14" x14ac:dyDescent="0.25">
      <c r="A1268">
        <v>10</v>
      </c>
      <c r="B1268" t="s">
        <v>230</v>
      </c>
      <c r="C1268">
        <v>0</v>
      </c>
      <c r="D1268" t="s">
        <v>48</v>
      </c>
      <c r="E1268">
        <v>320</v>
      </c>
      <c r="F1268" t="s">
        <v>68</v>
      </c>
      <c r="G1268">
        <v>0</v>
      </c>
      <c r="H1268" t="s">
        <v>174</v>
      </c>
      <c r="I1268">
        <v>36</v>
      </c>
      <c r="J1268">
        <v>1</v>
      </c>
      <c r="K1268" t="s">
        <v>15</v>
      </c>
      <c r="L1268">
        <v>0</v>
      </c>
      <c r="M1268" t="s">
        <v>227</v>
      </c>
      <c r="N1268" t="s">
        <v>226</v>
      </c>
    </row>
    <row r="1269" spans="1:14" x14ac:dyDescent="0.25">
      <c r="A1269">
        <v>10</v>
      </c>
      <c r="B1269" t="s">
        <v>230</v>
      </c>
      <c r="C1269">
        <v>0</v>
      </c>
      <c r="D1269" t="s">
        <v>48</v>
      </c>
      <c r="E1269">
        <v>323</v>
      </c>
      <c r="F1269" t="s">
        <v>303</v>
      </c>
      <c r="G1269">
        <v>0</v>
      </c>
      <c r="H1269" t="s">
        <v>303</v>
      </c>
      <c r="I1269">
        <v>61</v>
      </c>
      <c r="J1269">
        <v>1</v>
      </c>
      <c r="K1269" t="s">
        <v>15</v>
      </c>
      <c r="L1269">
        <v>0</v>
      </c>
      <c r="M1269" t="s">
        <v>227</v>
      </c>
      <c r="N1269" t="s">
        <v>226</v>
      </c>
    </row>
    <row r="1270" spans="1:14" x14ac:dyDescent="0.25">
      <c r="A1270">
        <v>10</v>
      </c>
      <c r="B1270" t="s">
        <v>230</v>
      </c>
      <c r="C1270">
        <v>0</v>
      </c>
      <c r="D1270" t="s">
        <v>48</v>
      </c>
      <c r="E1270">
        <v>345</v>
      </c>
      <c r="F1270" t="s">
        <v>303</v>
      </c>
      <c r="G1270">
        <v>0</v>
      </c>
      <c r="H1270" t="s">
        <v>303</v>
      </c>
      <c r="I1270">
        <v>47</v>
      </c>
      <c r="J1270">
        <v>1</v>
      </c>
      <c r="K1270" t="s">
        <v>15</v>
      </c>
      <c r="L1270">
        <v>0</v>
      </c>
      <c r="M1270" t="s">
        <v>227</v>
      </c>
      <c r="N1270" t="s">
        <v>226</v>
      </c>
    </row>
    <row r="1271" spans="1:14" x14ac:dyDescent="0.25">
      <c r="A1271">
        <v>10</v>
      </c>
      <c r="B1271" t="s">
        <v>230</v>
      </c>
      <c r="C1271">
        <v>0</v>
      </c>
      <c r="D1271" t="s">
        <v>48</v>
      </c>
      <c r="E1271">
        <v>345</v>
      </c>
      <c r="F1271" t="s">
        <v>303</v>
      </c>
      <c r="G1271">
        <v>0</v>
      </c>
      <c r="H1271" t="s">
        <v>303</v>
      </c>
      <c r="I1271">
        <v>49</v>
      </c>
      <c r="J1271">
        <v>1</v>
      </c>
      <c r="K1271" t="s">
        <v>15</v>
      </c>
      <c r="L1271">
        <v>0</v>
      </c>
      <c r="M1271" t="s">
        <v>227</v>
      </c>
      <c r="N1271" t="s">
        <v>226</v>
      </c>
    </row>
    <row r="1272" spans="1:14" x14ac:dyDescent="0.25">
      <c r="A1272">
        <v>10</v>
      </c>
      <c r="B1272" t="s">
        <v>230</v>
      </c>
      <c r="C1272">
        <v>0</v>
      </c>
      <c r="D1272" t="s">
        <v>48</v>
      </c>
      <c r="E1272">
        <v>345</v>
      </c>
      <c r="F1272" t="s">
        <v>303</v>
      </c>
      <c r="G1272">
        <v>0</v>
      </c>
      <c r="H1272" t="s">
        <v>303</v>
      </c>
      <c r="I1272">
        <v>50</v>
      </c>
      <c r="J1272">
        <v>2</v>
      </c>
      <c r="K1272" t="s">
        <v>15</v>
      </c>
      <c r="L1272">
        <v>0</v>
      </c>
      <c r="M1272" t="s">
        <v>227</v>
      </c>
      <c r="N1272" t="s">
        <v>226</v>
      </c>
    </row>
    <row r="1273" spans="1:14" x14ac:dyDescent="0.25">
      <c r="A1273">
        <v>10</v>
      </c>
      <c r="B1273" t="s">
        <v>230</v>
      </c>
      <c r="C1273">
        <v>0</v>
      </c>
      <c r="D1273" t="s">
        <v>48</v>
      </c>
      <c r="E1273">
        <v>345</v>
      </c>
      <c r="F1273" t="s">
        <v>303</v>
      </c>
      <c r="G1273">
        <v>0</v>
      </c>
      <c r="H1273" t="s">
        <v>303</v>
      </c>
      <c r="I1273">
        <v>52</v>
      </c>
      <c r="J1273">
        <v>1</v>
      </c>
      <c r="K1273" t="s">
        <v>15</v>
      </c>
      <c r="L1273">
        <v>0</v>
      </c>
      <c r="M1273" t="s">
        <v>227</v>
      </c>
      <c r="N1273" t="s">
        <v>226</v>
      </c>
    </row>
    <row r="1274" spans="1:14" x14ac:dyDescent="0.25">
      <c r="A1274">
        <v>10</v>
      </c>
      <c r="B1274" t="s">
        <v>230</v>
      </c>
      <c r="C1274">
        <v>0</v>
      </c>
      <c r="D1274" t="s">
        <v>48</v>
      </c>
      <c r="E1274">
        <v>345</v>
      </c>
      <c r="F1274" t="s">
        <v>303</v>
      </c>
      <c r="G1274">
        <v>0</v>
      </c>
      <c r="H1274" t="s">
        <v>303</v>
      </c>
      <c r="I1274">
        <v>53</v>
      </c>
      <c r="J1274">
        <v>1</v>
      </c>
      <c r="K1274" t="s">
        <v>15</v>
      </c>
      <c r="L1274">
        <v>0</v>
      </c>
      <c r="M1274" t="s">
        <v>227</v>
      </c>
      <c r="N1274" t="s">
        <v>226</v>
      </c>
    </row>
    <row r="1275" spans="1:14" x14ac:dyDescent="0.25">
      <c r="A1275">
        <v>10</v>
      </c>
      <c r="B1275" t="s">
        <v>230</v>
      </c>
      <c r="C1275">
        <v>0</v>
      </c>
      <c r="D1275" t="s">
        <v>48</v>
      </c>
      <c r="E1275">
        <v>345</v>
      </c>
      <c r="F1275" t="s">
        <v>303</v>
      </c>
      <c r="G1275">
        <v>0</v>
      </c>
      <c r="H1275" t="s">
        <v>303</v>
      </c>
      <c r="I1275">
        <v>54</v>
      </c>
      <c r="J1275">
        <v>1</v>
      </c>
      <c r="K1275" t="s">
        <v>15</v>
      </c>
      <c r="L1275">
        <v>0</v>
      </c>
      <c r="M1275" t="s">
        <v>227</v>
      </c>
      <c r="N1275" t="s">
        <v>226</v>
      </c>
    </row>
    <row r="1276" spans="1:14" x14ac:dyDescent="0.25">
      <c r="A1276">
        <v>10</v>
      </c>
      <c r="B1276" t="s">
        <v>230</v>
      </c>
      <c r="C1276">
        <v>0</v>
      </c>
      <c r="D1276" t="s">
        <v>48</v>
      </c>
      <c r="E1276">
        <v>345</v>
      </c>
      <c r="F1276" t="s">
        <v>303</v>
      </c>
      <c r="G1276">
        <v>0</v>
      </c>
      <c r="H1276" t="s">
        <v>303</v>
      </c>
      <c r="I1276">
        <v>56</v>
      </c>
      <c r="J1276">
        <v>1</v>
      </c>
      <c r="K1276" t="s">
        <v>15</v>
      </c>
      <c r="L1276">
        <v>0</v>
      </c>
      <c r="M1276" t="s">
        <v>227</v>
      </c>
      <c r="N1276" t="s">
        <v>226</v>
      </c>
    </row>
    <row r="1277" spans="1:14" x14ac:dyDescent="0.25">
      <c r="A1277">
        <v>10</v>
      </c>
      <c r="B1277" t="s">
        <v>230</v>
      </c>
      <c r="C1277">
        <v>0</v>
      </c>
      <c r="D1277" t="s">
        <v>48</v>
      </c>
      <c r="E1277">
        <v>345</v>
      </c>
      <c r="F1277" t="s">
        <v>303</v>
      </c>
      <c r="G1277">
        <v>0</v>
      </c>
      <c r="H1277" t="s">
        <v>303</v>
      </c>
      <c r="I1277">
        <v>59</v>
      </c>
      <c r="J1277">
        <v>1</v>
      </c>
      <c r="K1277" t="s">
        <v>15</v>
      </c>
      <c r="L1277">
        <v>0</v>
      </c>
      <c r="M1277" t="s">
        <v>227</v>
      </c>
      <c r="N1277" t="s">
        <v>226</v>
      </c>
    </row>
    <row r="1278" spans="1:14" x14ac:dyDescent="0.25">
      <c r="A1278">
        <v>10</v>
      </c>
      <c r="B1278" t="s">
        <v>230</v>
      </c>
      <c r="C1278">
        <v>0</v>
      </c>
      <c r="D1278" t="s">
        <v>48</v>
      </c>
      <c r="E1278">
        <v>345</v>
      </c>
      <c r="F1278" t="s">
        <v>303</v>
      </c>
      <c r="G1278">
        <v>0</v>
      </c>
      <c r="H1278" t="s">
        <v>303</v>
      </c>
      <c r="I1278">
        <v>60</v>
      </c>
      <c r="J1278">
        <v>1</v>
      </c>
      <c r="K1278" t="s">
        <v>15</v>
      </c>
      <c r="L1278">
        <v>0</v>
      </c>
      <c r="M1278" t="s">
        <v>227</v>
      </c>
      <c r="N1278" t="s">
        <v>226</v>
      </c>
    </row>
    <row r="1279" spans="1:14" x14ac:dyDescent="0.25">
      <c r="A1279">
        <v>10</v>
      </c>
      <c r="B1279" t="s">
        <v>230</v>
      </c>
      <c r="C1279">
        <v>0</v>
      </c>
      <c r="D1279" t="s">
        <v>48</v>
      </c>
      <c r="E1279">
        <v>346</v>
      </c>
      <c r="F1279" t="s">
        <v>68</v>
      </c>
      <c r="G1279">
        <v>0</v>
      </c>
      <c r="H1279" t="s">
        <v>174</v>
      </c>
      <c r="I1279">
        <v>52</v>
      </c>
      <c r="J1279">
        <v>1</v>
      </c>
      <c r="K1279" t="s">
        <v>15</v>
      </c>
      <c r="L1279">
        <v>0</v>
      </c>
      <c r="M1279" t="s">
        <v>227</v>
      </c>
      <c r="N1279" t="s">
        <v>226</v>
      </c>
    </row>
    <row r="1280" spans="1:14" x14ac:dyDescent="0.25">
      <c r="A1280">
        <v>10</v>
      </c>
      <c r="B1280" t="s">
        <v>230</v>
      </c>
      <c r="C1280">
        <v>0</v>
      </c>
      <c r="D1280" t="s">
        <v>48</v>
      </c>
      <c r="E1280">
        <v>346</v>
      </c>
      <c r="F1280" t="s">
        <v>68</v>
      </c>
      <c r="G1280">
        <v>0</v>
      </c>
      <c r="H1280" t="s">
        <v>174</v>
      </c>
      <c r="I1280">
        <v>55</v>
      </c>
      <c r="J1280">
        <v>1</v>
      </c>
      <c r="K1280" t="s">
        <v>15</v>
      </c>
      <c r="L1280">
        <v>0</v>
      </c>
      <c r="M1280" t="s">
        <v>227</v>
      </c>
      <c r="N1280" t="s">
        <v>226</v>
      </c>
    </row>
    <row r="1281" spans="1:14" x14ac:dyDescent="0.25">
      <c r="A1281">
        <v>10</v>
      </c>
      <c r="B1281" t="s">
        <v>230</v>
      </c>
      <c r="C1281">
        <v>0</v>
      </c>
      <c r="D1281" t="s">
        <v>48</v>
      </c>
      <c r="E1281">
        <v>346</v>
      </c>
      <c r="F1281" t="s">
        <v>68</v>
      </c>
      <c r="G1281">
        <v>0</v>
      </c>
      <c r="H1281" t="s">
        <v>174</v>
      </c>
      <c r="I1281">
        <v>60</v>
      </c>
      <c r="J1281">
        <v>1</v>
      </c>
      <c r="K1281" t="s">
        <v>15</v>
      </c>
      <c r="L1281">
        <v>0</v>
      </c>
      <c r="M1281" t="s">
        <v>227</v>
      </c>
      <c r="N1281" t="s">
        <v>226</v>
      </c>
    </row>
    <row r="1282" spans="1:14" x14ac:dyDescent="0.25">
      <c r="A1282">
        <v>10</v>
      </c>
      <c r="B1282" t="s">
        <v>230</v>
      </c>
      <c r="C1282">
        <v>0</v>
      </c>
      <c r="D1282" t="s">
        <v>48</v>
      </c>
      <c r="E1282">
        <v>346</v>
      </c>
      <c r="F1282" t="s">
        <v>68</v>
      </c>
      <c r="G1282">
        <v>0</v>
      </c>
      <c r="H1282" t="s">
        <v>174</v>
      </c>
      <c r="I1282">
        <v>61</v>
      </c>
      <c r="J1282">
        <v>1</v>
      </c>
      <c r="K1282" t="s">
        <v>15</v>
      </c>
      <c r="L1282">
        <v>0</v>
      </c>
      <c r="M1282" t="s">
        <v>227</v>
      </c>
      <c r="N1282" t="s">
        <v>226</v>
      </c>
    </row>
    <row r="1283" spans="1:14" x14ac:dyDescent="0.25">
      <c r="A1283">
        <v>10</v>
      </c>
      <c r="B1283" t="s">
        <v>230</v>
      </c>
      <c r="C1283">
        <v>0</v>
      </c>
      <c r="D1283" t="s">
        <v>48</v>
      </c>
      <c r="E1283">
        <v>346</v>
      </c>
      <c r="F1283" t="s">
        <v>68</v>
      </c>
      <c r="G1283">
        <v>0</v>
      </c>
      <c r="H1283" t="s">
        <v>174</v>
      </c>
      <c r="I1283">
        <v>42</v>
      </c>
      <c r="J1283">
        <v>1</v>
      </c>
      <c r="K1283" t="s">
        <v>15</v>
      </c>
      <c r="L1283">
        <v>0</v>
      </c>
      <c r="M1283" t="s">
        <v>227</v>
      </c>
      <c r="N1283" t="s">
        <v>226</v>
      </c>
    </row>
    <row r="1284" spans="1:14" x14ac:dyDescent="0.25">
      <c r="A1284">
        <v>10</v>
      </c>
      <c r="B1284" t="s">
        <v>231</v>
      </c>
      <c r="C1284">
        <v>0</v>
      </c>
      <c r="D1284" t="s">
        <v>48</v>
      </c>
      <c r="E1284">
        <v>427</v>
      </c>
      <c r="F1284" t="s">
        <v>68</v>
      </c>
      <c r="G1284">
        <v>0</v>
      </c>
      <c r="H1284" t="s">
        <v>174</v>
      </c>
      <c r="I1284">
        <v>50</v>
      </c>
      <c r="J1284">
        <v>1</v>
      </c>
      <c r="K1284" t="s">
        <v>15</v>
      </c>
      <c r="L1284">
        <v>0</v>
      </c>
      <c r="M1284" t="s">
        <v>227</v>
      </c>
      <c r="N1284" t="s">
        <v>226</v>
      </c>
    </row>
    <row r="1285" spans="1:14" x14ac:dyDescent="0.25">
      <c r="A1285">
        <v>10</v>
      </c>
      <c r="B1285" t="s">
        <v>231</v>
      </c>
      <c r="C1285">
        <v>0</v>
      </c>
      <c r="D1285" t="s">
        <v>48</v>
      </c>
      <c r="E1285">
        <v>429</v>
      </c>
      <c r="F1285" t="s">
        <v>68</v>
      </c>
      <c r="G1285">
        <v>0</v>
      </c>
      <c r="H1285" t="s">
        <v>36</v>
      </c>
      <c r="I1285">
        <v>59</v>
      </c>
      <c r="J1285">
        <v>2</v>
      </c>
      <c r="K1285" t="s">
        <v>15</v>
      </c>
      <c r="L1285">
        <v>0</v>
      </c>
      <c r="M1285" t="s">
        <v>227</v>
      </c>
      <c r="N1285" t="s">
        <v>226</v>
      </c>
    </row>
    <row r="1286" spans="1:14" x14ac:dyDescent="0.25">
      <c r="A1286">
        <v>10</v>
      </c>
      <c r="B1286" t="s">
        <v>231</v>
      </c>
      <c r="C1286">
        <v>0</v>
      </c>
      <c r="D1286" t="s">
        <v>48</v>
      </c>
      <c r="E1286">
        <v>535</v>
      </c>
      <c r="F1286" t="s">
        <v>13</v>
      </c>
      <c r="G1286">
        <v>0</v>
      </c>
      <c r="H1286" t="s">
        <v>36</v>
      </c>
      <c r="I1286">
        <v>50</v>
      </c>
      <c r="J1286">
        <v>1</v>
      </c>
      <c r="K1286" t="s">
        <v>15</v>
      </c>
      <c r="L1286">
        <v>0</v>
      </c>
      <c r="M1286" t="s">
        <v>227</v>
      </c>
      <c r="N1286" t="s">
        <v>226</v>
      </c>
    </row>
    <row r="1287" spans="1:14" x14ac:dyDescent="0.25">
      <c r="A1287">
        <v>10</v>
      </c>
      <c r="B1287" t="s">
        <v>231</v>
      </c>
      <c r="C1287">
        <v>0</v>
      </c>
      <c r="D1287" t="s">
        <v>48</v>
      </c>
      <c r="E1287">
        <v>535</v>
      </c>
      <c r="F1287" t="s">
        <v>13</v>
      </c>
      <c r="G1287">
        <v>0</v>
      </c>
      <c r="H1287" t="s">
        <v>36</v>
      </c>
      <c r="I1287">
        <v>66</v>
      </c>
      <c r="J1287">
        <v>1</v>
      </c>
      <c r="K1287" t="s">
        <v>15</v>
      </c>
      <c r="L1287">
        <v>0</v>
      </c>
      <c r="M1287" t="s">
        <v>227</v>
      </c>
      <c r="N1287" t="s">
        <v>226</v>
      </c>
    </row>
    <row r="1288" spans="1:14" x14ac:dyDescent="0.25">
      <c r="A1288">
        <v>11</v>
      </c>
      <c r="B1288" t="s">
        <v>232</v>
      </c>
      <c r="C1288">
        <v>0</v>
      </c>
      <c r="D1288" t="s">
        <v>48</v>
      </c>
      <c r="E1288">
        <v>750</v>
      </c>
      <c r="F1288" t="s">
        <v>13</v>
      </c>
      <c r="G1288">
        <v>0</v>
      </c>
      <c r="H1288" t="s">
        <v>22</v>
      </c>
      <c r="I1288">
        <v>61</v>
      </c>
      <c r="J1288">
        <v>2</v>
      </c>
      <c r="K1288" t="s">
        <v>15</v>
      </c>
      <c r="L1288">
        <v>0</v>
      </c>
      <c r="M1288" t="s">
        <v>227</v>
      </c>
      <c r="N1288" t="s">
        <v>226</v>
      </c>
    </row>
    <row r="1289" spans="1:14" x14ac:dyDescent="0.25">
      <c r="A1289">
        <v>11</v>
      </c>
      <c r="B1289" t="s">
        <v>233</v>
      </c>
      <c r="C1289">
        <v>0</v>
      </c>
      <c r="D1289" t="s">
        <v>48</v>
      </c>
      <c r="E1289">
        <v>535</v>
      </c>
      <c r="F1289" t="s">
        <v>13</v>
      </c>
      <c r="G1289">
        <v>0</v>
      </c>
      <c r="H1289" t="s">
        <v>36</v>
      </c>
      <c r="I1289">
        <v>59</v>
      </c>
      <c r="J1289">
        <v>1</v>
      </c>
      <c r="K1289" t="s">
        <v>15</v>
      </c>
      <c r="L1289">
        <v>0</v>
      </c>
      <c r="M1289" t="s">
        <v>227</v>
      </c>
      <c r="N1289" t="s">
        <v>226</v>
      </c>
    </row>
    <row r="1290" spans="1:14" x14ac:dyDescent="0.25">
      <c r="A1290">
        <v>11</v>
      </c>
      <c r="B1290" t="s">
        <v>233</v>
      </c>
      <c r="C1290">
        <v>0</v>
      </c>
      <c r="D1290" t="s">
        <v>48</v>
      </c>
      <c r="E1290">
        <v>432</v>
      </c>
      <c r="F1290" t="s">
        <v>68</v>
      </c>
      <c r="G1290">
        <v>0</v>
      </c>
      <c r="H1290" t="s">
        <v>36</v>
      </c>
      <c r="I1290">
        <v>68</v>
      </c>
      <c r="J1290">
        <v>1</v>
      </c>
      <c r="K1290" t="s">
        <v>15</v>
      </c>
      <c r="L1290">
        <v>0</v>
      </c>
      <c r="M1290" t="s">
        <v>227</v>
      </c>
      <c r="N1290" t="s">
        <v>226</v>
      </c>
    </row>
    <row r="1291" spans="1:14" x14ac:dyDescent="0.25">
      <c r="A1291">
        <v>11</v>
      </c>
      <c r="B1291" t="s">
        <v>233</v>
      </c>
      <c r="C1291">
        <v>0</v>
      </c>
      <c r="D1291" t="s">
        <v>48</v>
      </c>
      <c r="E1291">
        <v>431</v>
      </c>
      <c r="F1291" t="s">
        <v>13</v>
      </c>
      <c r="G1291">
        <v>0</v>
      </c>
      <c r="H1291" t="s">
        <v>14</v>
      </c>
      <c r="I1291">
        <v>54</v>
      </c>
      <c r="J1291">
        <v>1</v>
      </c>
      <c r="K1291" t="s">
        <v>15</v>
      </c>
      <c r="L1291">
        <v>0</v>
      </c>
      <c r="M1291" t="s">
        <v>227</v>
      </c>
      <c r="N1291" t="s">
        <v>226</v>
      </c>
    </row>
    <row r="1292" spans="1:14" x14ac:dyDescent="0.25">
      <c r="A1292">
        <v>11</v>
      </c>
      <c r="B1292" t="s">
        <v>233</v>
      </c>
      <c r="C1292">
        <v>0</v>
      </c>
      <c r="D1292" t="s">
        <v>48</v>
      </c>
      <c r="E1292">
        <v>430</v>
      </c>
      <c r="F1292" t="s">
        <v>13</v>
      </c>
      <c r="G1292">
        <v>0</v>
      </c>
      <c r="H1292" t="s">
        <v>14</v>
      </c>
      <c r="I1292">
        <v>58</v>
      </c>
      <c r="J1292">
        <v>1</v>
      </c>
      <c r="K1292" t="s">
        <v>15</v>
      </c>
      <c r="L1292">
        <v>0</v>
      </c>
      <c r="M1292" t="s">
        <v>227</v>
      </c>
      <c r="N1292" t="s">
        <v>226</v>
      </c>
    </row>
    <row r="1293" spans="1:14" x14ac:dyDescent="0.25">
      <c r="A1293">
        <v>11</v>
      </c>
      <c r="B1293" t="s">
        <v>234</v>
      </c>
      <c r="C1293">
        <v>0</v>
      </c>
      <c r="D1293" t="s">
        <v>48</v>
      </c>
      <c r="E1293">
        <v>346</v>
      </c>
      <c r="F1293" t="s">
        <v>68</v>
      </c>
      <c r="G1293">
        <v>0</v>
      </c>
      <c r="H1293" t="s">
        <v>174</v>
      </c>
      <c r="I1293">
        <v>59</v>
      </c>
      <c r="J1293">
        <v>1</v>
      </c>
      <c r="K1293" t="s">
        <v>15</v>
      </c>
      <c r="L1293">
        <v>0</v>
      </c>
      <c r="M1293" t="s">
        <v>227</v>
      </c>
      <c r="N1293" t="s">
        <v>226</v>
      </c>
    </row>
    <row r="1294" spans="1:14" x14ac:dyDescent="0.25">
      <c r="A1294">
        <v>11</v>
      </c>
      <c r="B1294" t="s">
        <v>234</v>
      </c>
      <c r="C1294">
        <v>0</v>
      </c>
      <c r="D1294" t="s">
        <v>48</v>
      </c>
      <c r="E1294">
        <v>346</v>
      </c>
      <c r="F1294" t="s">
        <v>68</v>
      </c>
      <c r="G1294">
        <v>0</v>
      </c>
      <c r="H1294" t="s">
        <v>174</v>
      </c>
      <c r="I1294">
        <v>56</v>
      </c>
      <c r="J1294">
        <v>1</v>
      </c>
      <c r="K1294" t="s">
        <v>15</v>
      </c>
      <c r="L1294">
        <v>0</v>
      </c>
      <c r="M1294" t="s">
        <v>227</v>
      </c>
      <c r="N1294" t="s">
        <v>226</v>
      </c>
    </row>
    <row r="1295" spans="1:14" x14ac:dyDescent="0.25">
      <c r="A1295">
        <v>11</v>
      </c>
      <c r="B1295" t="s">
        <v>234</v>
      </c>
      <c r="C1295">
        <v>0</v>
      </c>
      <c r="D1295" t="s">
        <v>48</v>
      </c>
      <c r="E1295">
        <v>346</v>
      </c>
      <c r="F1295" t="s">
        <v>68</v>
      </c>
      <c r="G1295">
        <v>0</v>
      </c>
      <c r="H1295" t="s">
        <v>174</v>
      </c>
      <c r="I1295">
        <v>54</v>
      </c>
      <c r="J1295">
        <v>1</v>
      </c>
      <c r="K1295" t="s">
        <v>15</v>
      </c>
      <c r="L1295">
        <v>0</v>
      </c>
      <c r="M1295" t="s">
        <v>227</v>
      </c>
      <c r="N1295" t="s">
        <v>226</v>
      </c>
    </row>
    <row r="1296" spans="1:14" x14ac:dyDescent="0.25">
      <c r="A1296">
        <v>11</v>
      </c>
      <c r="B1296" t="s">
        <v>234</v>
      </c>
      <c r="C1296">
        <v>0</v>
      </c>
      <c r="D1296" t="s">
        <v>48</v>
      </c>
      <c r="E1296">
        <v>345</v>
      </c>
      <c r="F1296" t="s">
        <v>303</v>
      </c>
      <c r="G1296">
        <v>0</v>
      </c>
      <c r="H1296" t="s">
        <v>303</v>
      </c>
      <c r="I1296">
        <v>52</v>
      </c>
      <c r="J1296">
        <v>1</v>
      </c>
      <c r="K1296" t="s">
        <v>15</v>
      </c>
      <c r="L1296">
        <v>0</v>
      </c>
      <c r="M1296" t="s">
        <v>227</v>
      </c>
      <c r="N1296" t="s">
        <v>226</v>
      </c>
    </row>
    <row r="1297" spans="1:14" x14ac:dyDescent="0.25">
      <c r="A1297">
        <v>11</v>
      </c>
      <c r="B1297" t="s">
        <v>234</v>
      </c>
      <c r="C1297">
        <v>0</v>
      </c>
      <c r="D1297" t="s">
        <v>48</v>
      </c>
      <c r="E1297">
        <v>325</v>
      </c>
      <c r="F1297" t="s">
        <v>303</v>
      </c>
      <c r="G1297">
        <v>0</v>
      </c>
      <c r="H1297" t="s">
        <v>303</v>
      </c>
      <c r="I1297">
        <v>57</v>
      </c>
      <c r="J1297">
        <v>1</v>
      </c>
      <c r="K1297" t="s">
        <v>15</v>
      </c>
      <c r="L1297">
        <v>0</v>
      </c>
      <c r="M1297" t="s">
        <v>227</v>
      </c>
      <c r="N1297" t="s">
        <v>226</v>
      </c>
    </row>
    <row r="1298" spans="1:14" x14ac:dyDescent="0.25">
      <c r="A1298">
        <v>11</v>
      </c>
      <c r="B1298" t="s">
        <v>234</v>
      </c>
      <c r="C1298">
        <v>0</v>
      </c>
      <c r="D1298" t="s">
        <v>48</v>
      </c>
      <c r="E1298">
        <v>325</v>
      </c>
      <c r="F1298" t="s">
        <v>303</v>
      </c>
      <c r="G1298">
        <v>0</v>
      </c>
      <c r="H1298" t="s">
        <v>303</v>
      </c>
      <c r="I1298">
        <v>55</v>
      </c>
      <c r="J1298">
        <v>2</v>
      </c>
      <c r="K1298" t="s">
        <v>15</v>
      </c>
      <c r="L1298">
        <v>0</v>
      </c>
      <c r="M1298" t="s">
        <v>227</v>
      </c>
      <c r="N1298" t="s">
        <v>226</v>
      </c>
    </row>
    <row r="1299" spans="1:14" x14ac:dyDescent="0.25">
      <c r="A1299">
        <v>11</v>
      </c>
      <c r="B1299" t="s">
        <v>234</v>
      </c>
      <c r="C1299">
        <v>0</v>
      </c>
      <c r="D1299" t="s">
        <v>48</v>
      </c>
      <c r="E1299">
        <v>325</v>
      </c>
      <c r="F1299" t="s">
        <v>303</v>
      </c>
      <c r="G1299">
        <v>0</v>
      </c>
      <c r="H1299" t="s">
        <v>303</v>
      </c>
      <c r="I1299">
        <v>54</v>
      </c>
      <c r="J1299">
        <v>1</v>
      </c>
      <c r="K1299" t="s">
        <v>15</v>
      </c>
      <c r="L1299">
        <v>0</v>
      </c>
      <c r="M1299" t="s">
        <v>227</v>
      </c>
      <c r="N1299" t="s">
        <v>226</v>
      </c>
    </row>
    <row r="1300" spans="1:14" x14ac:dyDescent="0.25">
      <c r="A1300">
        <v>11</v>
      </c>
      <c r="B1300" t="s">
        <v>234</v>
      </c>
      <c r="C1300">
        <v>0</v>
      </c>
      <c r="D1300" t="s">
        <v>48</v>
      </c>
      <c r="E1300">
        <v>323</v>
      </c>
      <c r="F1300" t="s">
        <v>303</v>
      </c>
      <c r="G1300">
        <v>0</v>
      </c>
      <c r="H1300" t="s">
        <v>303</v>
      </c>
      <c r="I1300">
        <v>52</v>
      </c>
      <c r="J1300">
        <v>1</v>
      </c>
      <c r="K1300" t="s">
        <v>15</v>
      </c>
      <c r="L1300">
        <v>0</v>
      </c>
      <c r="M1300" t="s">
        <v>227</v>
      </c>
      <c r="N1300" t="s">
        <v>226</v>
      </c>
    </row>
    <row r="1301" spans="1:14" x14ac:dyDescent="0.25">
      <c r="A1301">
        <v>11</v>
      </c>
      <c r="B1301" t="s">
        <v>234</v>
      </c>
      <c r="C1301">
        <v>0</v>
      </c>
      <c r="D1301" t="s">
        <v>48</v>
      </c>
      <c r="E1301">
        <v>323</v>
      </c>
      <c r="F1301" t="s">
        <v>303</v>
      </c>
      <c r="G1301">
        <v>0</v>
      </c>
      <c r="H1301" t="s">
        <v>303</v>
      </c>
      <c r="I1301">
        <v>51</v>
      </c>
      <c r="J1301">
        <v>1</v>
      </c>
      <c r="K1301" t="s">
        <v>15</v>
      </c>
      <c r="L1301">
        <v>0</v>
      </c>
      <c r="M1301" t="s">
        <v>227</v>
      </c>
      <c r="N1301" t="s">
        <v>226</v>
      </c>
    </row>
    <row r="1302" spans="1:14" x14ac:dyDescent="0.25">
      <c r="A1302">
        <v>11</v>
      </c>
      <c r="B1302" t="s">
        <v>234</v>
      </c>
      <c r="C1302">
        <v>0</v>
      </c>
      <c r="D1302" t="s">
        <v>48</v>
      </c>
      <c r="E1302">
        <v>322</v>
      </c>
      <c r="F1302" t="s">
        <v>303</v>
      </c>
      <c r="G1302">
        <v>0</v>
      </c>
      <c r="H1302" t="s">
        <v>303</v>
      </c>
      <c r="I1302">
        <v>66</v>
      </c>
      <c r="J1302">
        <v>1</v>
      </c>
      <c r="K1302" t="s">
        <v>15</v>
      </c>
      <c r="L1302">
        <v>0</v>
      </c>
      <c r="M1302" t="s">
        <v>227</v>
      </c>
      <c r="N1302" t="s">
        <v>226</v>
      </c>
    </row>
    <row r="1303" spans="1:14" x14ac:dyDescent="0.25">
      <c r="A1303">
        <v>11</v>
      </c>
      <c r="B1303" t="s">
        <v>234</v>
      </c>
      <c r="C1303">
        <v>0</v>
      </c>
      <c r="D1303" t="s">
        <v>48</v>
      </c>
      <c r="E1303">
        <v>322</v>
      </c>
      <c r="F1303" t="s">
        <v>303</v>
      </c>
      <c r="G1303">
        <v>0</v>
      </c>
      <c r="H1303" t="s">
        <v>303</v>
      </c>
      <c r="I1303">
        <v>63</v>
      </c>
      <c r="J1303">
        <v>1</v>
      </c>
      <c r="K1303" t="s">
        <v>15</v>
      </c>
      <c r="L1303">
        <v>0</v>
      </c>
      <c r="M1303" t="s">
        <v>227</v>
      </c>
      <c r="N1303" t="s">
        <v>226</v>
      </c>
    </row>
    <row r="1304" spans="1:14" x14ac:dyDescent="0.25">
      <c r="A1304">
        <v>11</v>
      </c>
      <c r="B1304" t="s">
        <v>234</v>
      </c>
      <c r="C1304">
        <v>0</v>
      </c>
      <c r="D1304" t="s">
        <v>48</v>
      </c>
      <c r="E1304">
        <v>322</v>
      </c>
      <c r="F1304" t="s">
        <v>303</v>
      </c>
      <c r="G1304">
        <v>0</v>
      </c>
      <c r="H1304" t="s">
        <v>303</v>
      </c>
      <c r="I1304">
        <v>57</v>
      </c>
      <c r="J1304">
        <v>1</v>
      </c>
      <c r="K1304" t="s">
        <v>15</v>
      </c>
      <c r="L1304">
        <v>0</v>
      </c>
      <c r="M1304" t="s">
        <v>227</v>
      </c>
      <c r="N1304" t="s">
        <v>226</v>
      </c>
    </row>
    <row r="1305" spans="1:14" x14ac:dyDescent="0.25">
      <c r="A1305">
        <v>11</v>
      </c>
      <c r="B1305" t="s">
        <v>234</v>
      </c>
      <c r="C1305">
        <v>0</v>
      </c>
      <c r="D1305" t="s">
        <v>48</v>
      </c>
      <c r="E1305">
        <v>322</v>
      </c>
      <c r="F1305" t="s">
        <v>303</v>
      </c>
      <c r="G1305">
        <v>0</v>
      </c>
      <c r="H1305" t="s">
        <v>303</v>
      </c>
      <c r="I1305">
        <v>55</v>
      </c>
      <c r="J1305">
        <v>1</v>
      </c>
      <c r="K1305" t="s">
        <v>15</v>
      </c>
      <c r="L1305">
        <v>0</v>
      </c>
      <c r="M1305" t="s">
        <v>227</v>
      </c>
      <c r="N1305" t="s">
        <v>226</v>
      </c>
    </row>
    <row r="1306" spans="1:14" x14ac:dyDescent="0.25">
      <c r="A1306">
        <v>11</v>
      </c>
      <c r="B1306" t="s">
        <v>234</v>
      </c>
      <c r="C1306">
        <v>0</v>
      </c>
      <c r="D1306" t="s">
        <v>48</v>
      </c>
      <c r="E1306">
        <v>322</v>
      </c>
      <c r="F1306" t="s">
        <v>303</v>
      </c>
      <c r="G1306">
        <v>0</v>
      </c>
      <c r="H1306" t="s">
        <v>303</v>
      </c>
      <c r="I1306">
        <v>50</v>
      </c>
      <c r="J1306">
        <v>1</v>
      </c>
      <c r="K1306" t="s">
        <v>15</v>
      </c>
      <c r="L1306">
        <v>0</v>
      </c>
      <c r="M1306" t="s">
        <v>227</v>
      </c>
      <c r="N1306" t="s">
        <v>226</v>
      </c>
    </row>
    <row r="1307" spans="1:14" x14ac:dyDescent="0.25">
      <c r="A1307">
        <v>11</v>
      </c>
      <c r="B1307" t="s">
        <v>234</v>
      </c>
      <c r="C1307">
        <v>0</v>
      </c>
      <c r="D1307" t="s">
        <v>48</v>
      </c>
      <c r="E1307">
        <v>322</v>
      </c>
      <c r="F1307" t="s">
        <v>303</v>
      </c>
      <c r="G1307">
        <v>0</v>
      </c>
      <c r="H1307" t="s">
        <v>303</v>
      </c>
      <c r="I1307">
        <v>49</v>
      </c>
      <c r="J1307">
        <v>1</v>
      </c>
      <c r="K1307" t="s">
        <v>15</v>
      </c>
      <c r="L1307">
        <v>0</v>
      </c>
      <c r="M1307" t="s">
        <v>227</v>
      </c>
      <c r="N1307" t="s">
        <v>226</v>
      </c>
    </row>
    <row r="1308" spans="1:14" x14ac:dyDescent="0.25">
      <c r="A1308">
        <v>11</v>
      </c>
      <c r="B1308" t="s">
        <v>235</v>
      </c>
      <c r="C1308">
        <v>0</v>
      </c>
      <c r="D1308" t="s">
        <v>48</v>
      </c>
      <c r="E1308">
        <v>321</v>
      </c>
      <c r="F1308" t="s">
        <v>303</v>
      </c>
      <c r="G1308">
        <v>0</v>
      </c>
      <c r="H1308" t="s">
        <v>303</v>
      </c>
      <c r="I1308">
        <v>57</v>
      </c>
      <c r="J1308">
        <v>1</v>
      </c>
      <c r="K1308" t="s">
        <v>15</v>
      </c>
      <c r="L1308">
        <v>0</v>
      </c>
      <c r="M1308" t="s">
        <v>227</v>
      </c>
      <c r="N1308" t="s">
        <v>226</v>
      </c>
    </row>
    <row r="1309" spans="1:14" x14ac:dyDescent="0.25">
      <c r="A1309">
        <v>11</v>
      </c>
      <c r="B1309" t="s">
        <v>235</v>
      </c>
      <c r="C1309">
        <v>0</v>
      </c>
      <c r="D1309" t="s">
        <v>48</v>
      </c>
      <c r="E1309">
        <v>321</v>
      </c>
      <c r="F1309" t="s">
        <v>303</v>
      </c>
      <c r="G1309">
        <v>0</v>
      </c>
      <c r="H1309" t="s">
        <v>303</v>
      </c>
      <c r="I1309">
        <v>51</v>
      </c>
      <c r="J1309">
        <v>1</v>
      </c>
      <c r="K1309" t="s">
        <v>15</v>
      </c>
      <c r="L1309">
        <v>0</v>
      </c>
      <c r="M1309" t="s">
        <v>227</v>
      </c>
      <c r="N1309" t="s">
        <v>226</v>
      </c>
    </row>
    <row r="1310" spans="1:14" x14ac:dyDescent="0.25">
      <c r="A1310">
        <v>11</v>
      </c>
      <c r="B1310" t="s">
        <v>235</v>
      </c>
      <c r="C1310">
        <v>0</v>
      </c>
      <c r="D1310" t="s">
        <v>48</v>
      </c>
      <c r="E1310">
        <v>321</v>
      </c>
      <c r="F1310" t="s">
        <v>303</v>
      </c>
      <c r="G1310">
        <v>0</v>
      </c>
      <c r="H1310" t="s">
        <v>303</v>
      </c>
      <c r="I1310">
        <v>51</v>
      </c>
      <c r="J1310">
        <v>1</v>
      </c>
      <c r="K1310" t="s">
        <v>15</v>
      </c>
      <c r="L1310">
        <v>0</v>
      </c>
      <c r="M1310" t="s">
        <v>227</v>
      </c>
      <c r="N1310" t="s">
        <v>226</v>
      </c>
    </row>
    <row r="1311" spans="1:14" x14ac:dyDescent="0.25">
      <c r="A1311">
        <v>11</v>
      </c>
      <c r="B1311" t="s">
        <v>234</v>
      </c>
      <c r="C1311">
        <v>0</v>
      </c>
      <c r="D1311" t="s">
        <v>48</v>
      </c>
      <c r="E1311">
        <v>320</v>
      </c>
      <c r="F1311" t="s">
        <v>68</v>
      </c>
      <c r="G1311">
        <v>0</v>
      </c>
      <c r="H1311" t="s">
        <v>174</v>
      </c>
      <c r="I1311">
        <v>57</v>
      </c>
      <c r="J1311">
        <v>1</v>
      </c>
      <c r="K1311" t="s">
        <v>15</v>
      </c>
      <c r="L1311">
        <v>0</v>
      </c>
      <c r="M1311" t="s">
        <v>227</v>
      </c>
      <c r="N1311" t="s">
        <v>226</v>
      </c>
    </row>
    <row r="1312" spans="1:14" x14ac:dyDescent="0.25">
      <c r="A1312">
        <v>11</v>
      </c>
      <c r="B1312" t="s">
        <v>234</v>
      </c>
      <c r="C1312">
        <v>0</v>
      </c>
      <c r="D1312" t="s">
        <v>48</v>
      </c>
      <c r="E1312">
        <v>320</v>
      </c>
      <c r="F1312" t="s">
        <v>68</v>
      </c>
      <c r="G1312">
        <v>0</v>
      </c>
      <c r="H1312" t="s">
        <v>174</v>
      </c>
      <c r="I1312">
        <v>55</v>
      </c>
      <c r="J1312">
        <v>1</v>
      </c>
      <c r="K1312" t="s">
        <v>15</v>
      </c>
      <c r="L1312">
        <v>0</v>
      </c>
      <c r="M1312" t="s">
        <v>227</v>
      </c>
      <c r="N1312" t="s">
        <v>226</v>
      </c>
    </row>
    <row r="1313" spans="1:14" x14ac:dyDescent="0.25">
      <c r="A1313">
        <v>11</v>
      </c>
      <c r="B1313" t="s">
        <v>236</v>
      </c>
      <c r="C1313">
        <v>0</v>
      </c>
      <c r="D1313" t="s">
        <v>48</v>
      </c>
      <c r="E1313">
        <v>215</v>
      </c>
      <c r="F1313" t="s">
        <v>303</v>
      </c>
      <c r="G1313">
        <v>0</v>
      </c>
      <c r="H1313" t="s">
        <v>303</v>
      </c>
      <c r="I1313">
        <v>66</v>
      </c>
      <c r="J1313">
        <v>1</v>
      </c>
      <c r="K1313" t="s">
        <v>15</v>
      </c>
      <c r="L1313">
        <v>0</v>
      </c>
      <c r="M1313" t="s">
        <v>227</v>
      </c>
      <c r="N1313" t="s">
        <v>226</v>
      </c>
    </row>
    <row r="1314" spans="1:14" x14ac:dyDescent="0.25">
      <c r="A1314">
        <v>11</v>
      </c>
      <c r="B1314" t="s">
        <v>236</v>
      </c>
      <c r="C1314">
        <v>0</v>
      </c>
      <c r="D1314" t="s">
        <v>48</v>
      </c>
      <c r="E1314">
        <v>211</v>
      </c>
      <c r="F1314" t="s">
        <v>303</v>
      </c>
      <c r="G1314">
        <v>0</v>
      </c>
      <c r="H1314" t="s">
        <v>303</v>
      </c>
      <c r="I1314">
        <v>55</v>
      </c>
      <c r="J1314">
        <v>1</v>
      </c>
      <c r="K1314" t="s">
        <v>15</v>
      </c>
      <c r="L1314">
        <v>0</v>
      </c>
      <c r="M1314" t="s">
        <v>227</v>
      </c>
      <c r="N1314" t="s">
        <v>226</v>
      </c>
    </row>
    <row r="1315" spans="1:14" x14ac:dyDescent="0.25">
      <c r="A1315">
        <v>11</v>
      </c>
      <c r="B1315" t="s">
        <v>237</v>
      </c>
      <c r="C1315">
        <v>0</v>
      </c>
      <c r="D1315" t="s">
        <v>48</v>
      </c>
      <c r="E1315">
        <v>109</v>
      </c>
      <c r="F1315" t="s">
        <v>303</v>
      </c>
      <c r="G1315">
        <v>0</v>
      </c>
      <c r="H1315" t="s">
        <v>303</v>
      </c>
      <c r="I1315">
        <v>51</v>
      </c>
      <c r="J1315">
        <v>1</v>
      </c>
      <c r="K1315" t="s">
        <v>15</v>
      </c>
      <c r="L1315">
        <v>0</v>
      </c>
      <c r="M1315" t="s">
        <v>227</v>
      </c>
      <c r="N1315" t="s">
        <v>226</v>
      </c>
    </row>
    <row r="1316" spans="1:14" x14ac:dyDescent="0.25">
      <c r="A1316">
        <v>11</v>
      </c>
      <c r="B1316" t="s">
        <v>237</v>
      </c>
      <c r="C1316">
        <v>0</v>
      </c>
      <c r="D1316" t="s">
        <v>48</v>
      </c>
      <c r="E1316">
        <v>108</v>
      </c>
      <c r="F1316" t="s">
        <v>303</v>
      </c>
      <c r="G1316">
        <v>0</v>
      </c>
      <c r="H1316" t="s">
        <v>303</v>
      </c>
      <c r="I1316">
        <v>55</v>
      </c>
      <c r="J1316">
        <v>1</v>
      </c>
      <c r="K1316" t="s">
        <v>15</v>
      </c>
      <c r="L1316">
        <v>0</v>
      </c>
      <c r="M1316" t="s">
        <v>227</v>
      </c>
      <c r="N1316" t="s">
        <v>226</v>
      </c>
    </row>
    <row r="1317" spans="1:14" x14ac:dyDescent="0.25">
      <c r="A1317">
        <v>11</v>
      </c>
      <c r="B1317" t="s">
        <v>237</v>
      </c>
      <c r="C1317">
        <v>0</v>
      </c>
      <c r="D1317" t="s">
        <v>48</v>
      </c>
      <c r="E1317">
        <v>108</v>
      </c>
      <c r="F1317" t="s">
        <v>303</v>
      </c>
      <c r="G1317">
        <v>0</v>
      </c>
      <c r="H1317" t="s">
        <v>303</v>
      </c>
      <c r="I1317">
        <v>54</v>
      </c>
      <c r="J1317">
        <v>1</v>
      </c>
      <c r="K1317" t="s">
        <v>15</v>
      </c>
      <c r="L1317">
        <v>0</v>
      </c>
      <c r="M1317" t="s">
        <v>227</v>
      </c>
      <c r="N1317" t="s">
        <v>226</v>
      </c>
    </row>
    <row r="1318" spans="1:14" x14ac:dyDescent="0.25">
      <c r="A1318">
        <v>11</v>
      </c>
      <c r="B1318" t="s">
        <v>237</v>
      </c>
      <c r="C1318">
        <v>0</v>
      </c>
      <c r="D1318" t="s">
        <v>48</v>
      </c>
      <c r="E1318">
        <v>108</v>
      </c>
      <c r="F1318" t="s">
        <v>303</v>
      </c>
      <c r="G1318">
        <v>0</v>
      </c>
      <c r="H1318" t="s">
        <v>303</v>
      </c>
      <c r="I1318">
        <v>52</v>
      </c>
      <c r="J1318">
        <v>2</v>
      </c>
      <c r="K1318" t="s">
        <v>15</v>
      </c>
      <c r="L1318">
        <v>0</v>
      </c>
      <c r="M1318" t="s">
        <v>227</v>
      </c>
      <c r="N1318" t="s">
        <v>226</v>
      </c>
    </row>
    <row r="1319" spans="1:14" x14ac:dyDescent="0.25">
      <c r="A1319">
        <v>11</v>
      </c>
      <c r="B1319" t="s">
        <v>238</v>
      </c>
      <c r="C1319">
        <v>0</v>
      </c>
      <c r="D1319" t="s">
        <v>48</v>
      </c>
      <c r="E1319">
        <v>107</v>
      </c>
      <c r="F1319" t="s">
        <v>303</v>
      </c>
      <c r="G1319">
        <v>0</v>
      </c>
      <c r="H1319" t="s">
        <v>303</v>
      </c>
      <c r="I1319">
        <v>66</v>
      </c>
      <c r="J1319">
        <v>1</v>
      </c>
      <c r="K1319" t="s">
        <v>15</v>
      </c>
      <c r="L1319">
        <v>0</v>
      </c>
      <c r="M1319" t="s">
        <v>227</v>
      </c>
      <c r="N1319" t="s">
        <v>226</v>
      </c>
    </row>
    <row r="1320" spans="1:14" x14ac:dyDescent="0.25">
      <c r="A1320">
        <v>11</v>
      </c>
      <c r="B1320" t="s">
        <v>238</v>
      </c>
      <c r="C1320">
        <v>0</v>
      </c>
      <c r="D1320" t="s">
        <v>48</v>
      </c>
      <c r="E1320">
        <v>107</v>
      </c>
      <c r="F1320" t="s">
        <v>303</v>
      </c>
      <c r="G1320">
        <v>0</v>
      </c>
      <c r="H1320" t="s">
        <v>303</v>
      </c>
      <c r="I1320">
        <v>57</v>
      </c>
      <c r="J1320">
        <v>1</v>
      </c>
      <c r="K1320" t="s">
        <v>15</v>
      </c>
      <c r="L1320">
        <v>0</v>
      </c>
      <c r="M1320" t="s">
        <v>227</v>
      </c>
      <c r="N1320" t="s">
        <v>226</v>
      </c>
    </row>
    <row r="1321" spans="1:14" x14ac:dyDescent="0.25">
      <c r="A1321">
        <v>11</v>
      </c>
      <c r="B1321" t="s">
        <v>238</v>
      </c>
      <c r="C1321">
        <v>0</v>
      </c>
      <c r="D1321" t="s">
        <v>48</v>
      </c>
      <c r="E1321">
        <v>107</v>
      </c>
      <c r="F1321" t="s">
        <v>303</v>
      </c>
      <c r="G1321">
        <v>0</v>
      </c>
      <c r="H1321" t="s">
        <v>303</v>
      </c>
      <c r="I1321">
        <v>52</v>
      </c>
      <c r="J1321">
        <v>1</v>
      </c>
      <c r="K1321" t="s">
        <v>15</v>
      </c>
      <c r="L1321">
        <v>0</v>
      </c>
      <c r="M1321" t="s">
        <v>227</v>
      </c>
      <c r="N1321" t="s">
        <v>226</v>
      </c>
    </row>
    <row r="1322" spans="1:14" x14ac:dyDescent="0.25">
      <c r="A1322">
        <v>11</v>
      </c>
      <c r="B1322" t="s">
        <v>238</v>
      </c>
      <c r="C1322">
        <v>0</v>
      </c>
      <c r="D1322" t="s">
        <v>48</v>
      </c>
      <c r="E1322">
        <v>103</v>
      </c>
      <c r="F1322" t="s">
        <v>303</v>
      </c>
      <c r="G1322">
        <v>0</v>
      </c>
      <c r="H1322" t="s">
        <v>303</v>
      </c>
      <c r="I1322">
        <v>57</v>
      </c>
      <c r="J1322">
        <v>1</v>
      </c>
      <c r="K1322" t="s">
        <v>15</v>
      </c>
      <c r="L1322">
        <v>0</v>
      </c>
      <c r="M1322" t="s">
        <v>227</v>
      </c>
      <c r="N1322" t="s">
        <v>226</v>
      </c>
    </row>
    <row r="1323" spans="1:14" x14ac:dyDescent="0.25">
      <c r="A1323">
        <v>12</v>
      </c>
      <c r="B1323" s="80">
        <v>0</v>
      </c>
      <c r="C1323">
        <v>0</v>
      </c>
      <c r="D1323" t="s">
        <v>48</v>
      </c>
      <c r="E1323">
        <v>433</v>
      </c>
      <c r="F1323" t="s">
        <v>13</v>
      </c>
      <c r="G1323">
        <v>0</v>
      </c>
      <c r="H1323" t="s">
        <v>36</v>
      </c>
      <c r="I1323">
        <v>58</v>
      </c>
      <c r="J1323">
        <v>1</v>
      </c>
      <c r="K1323" t="s">
        <v>15</v>
      </c>
      <c r="L1323">
        <v>0</v>
      </c>
      <c r="M1323" t="s">
        <v>227</v>
      </c>
      <c r="N1323">
        <v>0</v>
      </c>
    </row>
    <row r="1324" spans="1:14" x14ac:dyDescent="0.25">
      <c r="A1324">
        <v>12</v>
      </c>
      <c r="B1324" s="80">
        <v>0</v>
      </c>
      <c r="C1324">
        <v>0</v>
      </c>
      <c r="D1324" t="s">
        <v>48</v>
      </c>
      <c r="E1324">
        <v>432</v>
      </c>
      <c r="F1324" t="s">
        <v>68</v>
      </c>
      <c r="G1324">
        <v>0</v>
      </c>
      <c r="H1324" t="s">
        <v>36</v>
      </c>
      <c r="I1324">
        <v>72</v>
      </c>
      <c r="J1324">
        <v>1</v>
      </c>
      <c r="K1324" t="s">
        <v>15</v>
      </c>
      <c r="L1324">
        <v>0</v>
      </c>
      <c r="M1324" t="s">
        <v>227</v>
      </c>
      <c r="N1324">
        <v>0</v>
      </c>
    </row>
    <row r="1325" spans="1:14" x14ac:dyDescent="0.25">
      <c r="A1325">
        <v>12</v>
      </c>
      <c r="B1325" s="80">
        <v>0</v>
      </c>
      <c r="C1325">
        <v>0</v>
      </c>
      <c r="D1325" t="s">
        <v>48</v>
      </c>
      <c r="E1325">
        <v>432</v>
      </c>
      <c r="F1325" t="s">
        <v>68</v>
      </c>
      <c r="G1325">
        <v>0</v>
      </c>
      <c r="H1325" t="s">
        <v>36</v>
      </c>
      <c r="I1325">
        <v>64</v>
      </c>
      <c r="J1325">
        <v>2</v>
      </c>
      <c r="K1325" t="s">
        <v>15</v>
      </c>
      <c r="L1325">
        <v>0</v>
      </c>
      <c r="M1325" t="s">
        <v>227</v>
      </c>
      <c r="N1325">
        <v>0</v>
      </c>
    </row>
    <row r="1326" spans="1:14" x14ac:dyDescent="0.25">
      <c r="A1326">
        <v>12</v>
      </c>
      <c r="B1326" s="80">
        <v>0</v>
      </c>
      <c r="C1326">
        <v>0</v>
      </c>
      <c r="D1326" t="s">
        <v>48</v>
      </c>
      <c r="E1326">
        <v>432</v>
      </c>
      <c r="F1326" t="s">
        <v>68</v>
      </c>
      <c r="G1326">
        <v>0</v>
      </c>
      <c r="H1326" t="s">
        <v>36</v>
      </c>
      <c r="I1326">
        <v>63</v>
      </c>
      <c r="J1326">
        <v>1</v>
      </c>
      <c r="K1326" t="s">
        <v>15</v>
      </c>
      <c r="L1326">
        <v>0</v>
      </c>
      <c r="M1326" t="s">
        <v>227</v>
      </c>
      <c r="N1326">
        <v>0</v>
      </c>
    </row>
    <row r="1327" spans="1:14" x14ac:dyDescent="0.25">
      <c r="A1327">
        <v>12</v>
      </c>
      <c r="B1327" s="80">
        <v>0</v>
      </c>
      <c r="C1327">
        <v>0</v>
      </c>
      <c r="D1327" t="s">
        <v>48</v>
      </c>
      <c r="E1327">
        <v>432</v>
      </c>
      <c r="F1327" t="s">
        <v>68</v>
      </c>
      <c r="G1327">
        <v>0</v>
      </c>
      <c r="H1327" t="s">
        <v>36</v>
      </c>
      <c r="I1327">
        <v>57</v>
      </c>
      <c r="J1327">
        <v>2</v>
      </c>
      <c r="K1327" t="s">
        <v>15</v>
      </c>
      <c r="L1327">
        <v>0</v>
      </c>
      <c r="M1327" t="s">
        <v>227</v>
      </c>
      <c r="N1327">
        <v>0</v>
      </c>
    </row>
    <row r="1328" spans="1:14" x14ac:dyDescent="0.25">
      <c r="A1328">
        <v>12</v>
      </c>
      <c r="B1328" s="80">
        <v>0</v>
      </c>
      <c r="C1328">
        <v>0</v>
      </c>
      <c r="D1328" t="s">
        <v>48</v>
      </c>
      <c r="E1328">
        <v>432</v>
      </c>
      <c r="F1328" t="s">
        <v>68</v>
      </c>
      <c r="G1328">
        <v>0</v>
      </c>
      <c r="H1328" t="s">
        <v>36</v>
      </c>
      <c r="I1328">
        <v>56</v>
      </c>
      <c r="J1328">
        <v>1</v>
      </c>
      <c r="K1328" t="s">
        <v>15</v>
      </c>
      <c r="L1328">
        <v>0</v>
      </c>
      <c r="M1328" t="s">
        <v>227</v>
      </c>
      <c r="N1328">
        <v>0</v>
      </c>
    </row>
    <row r="1329" spans="1:14" x14ac:dyDescent="0.25">
      <c r="A1329">
        <v>12</v>
      </c>
      <c r="B1329" s="80">
        <v>0</v>
      </c>
      <c r="C1329">
        <v>0</v>
      </c>
      <c r="D1329" t="s">
        <v>48</v>
      </c>
      <c r="E1329">
        <v>432</v>
      </c>
      <c r="F1329" t="s">
        <v>68</v>
      </c>
      <c r="G1329">
        <v>0</v>
      </c>
      <c r="H1329" t="s">
        <v>36</v>
      </c>
      <c r="I1329">
        <v>53</v>
      </c>
      <c r="J1329">
        <v>1</v>
      </c>
      <c r="K1329" t="s">
        <v>15</v>
      </c>
      <c r="L1329">
        <v>0</v>
      </c>
      <c r="M1329" t="s">
        <v>227</v>
      </c>
      <c r="N1329">
        <v>0</v>
      </c>
    </row>
    <row r="1330" spans="1:14" x14ac:dyDescent="0.25">
      <c r="A1330">
        <v>12</v>
      </c>
      <c r="B1330" s="80">
        <v>0</v>
      </c>
      <c r="C1330">
        <v>0</v>
      </c>
      <c r="D1330" t="s">
        <v>48</v>
      </c>
      <c r="E1330">
        <v>431</v>
      </c>
      <c r="F1330" t="s">
        <v>13</v>
      </c>
      <c r="G1330">
        <v>0</v>
      </c>
      <c r="H1330" t="s">
        <v>14</v>
      </c>
      <c r="I1330">
        <v>69</v>
      </c>
      <c r="J1330">
        <v>1</v>
      </c>
      <c r="K1330" t="s">
        <v>15</v>
      </c>
      <c r="L1330">
        <v>0</v>
      </c>
      <c r="M1330" t="s">
        <v>227</v>
      </c>
      <c r="N1330">
        <v>0</v>
      </c>
    </row>
    <row r="1331" spans="1:14" x14ac:dyDescent="0.25">
      <c r="A1331">
        <v>12</v>
      </c>
      <c r="B1331" s="80">
        <v>0</v>
      </c>
      <c r="C1331">
        <v>0</v>
      </c>
      <c r="D1331" t="s">
        <v>48</v>
      </c>
      <c r="E1331">
        <v>431</v>
      </c>
      <c r="F1331" t="s">
        <v>13</v>
      </c>
      <c r="G1331">
        <v>0</v>
      </c>
      <c r="H1331" t="s">
        <v>14</v>
      </c>
      <c r="I1331">
        <v>62</v>
      </c>
      <c r="J1331">
        <v>1</v>
      </c>
      <c r="K1331" t="s">
        <v>15</v>
      </c>
      <c r="L1331">
        <v>0</v>
      </c>
      <c r="M1331" t="s">
        <v>227</v>
      </c>
      <c r="N1331">
        <v>0</v>
      </c>
    </row>
    <row r="1332" spans="1:14" x14ac:dyDescent="0.25">
      <c r="A1332">
        <v>12</v>
      </c>
      <c r="B1332" s="80">
        <v>0</v>
      </c>
      <c r="C1332">
        <v>0</v>
      </c>
      <c r="D1332" t="s">
        <v>48</v>
      </c>
      <c r="E1332">
        <v>429</v>
      </c>
      <c r="F1332" t="s">
        <v>68</v>
      </c>
      <c r="G1332">
        <v>0</v>
      </c>
      <c r="H1332" t="s">
        <v>36</v>
      </c>
      <c r="I1332">
        <v>70</v>
      </c>
      <c r="J1332">
        <v>1</v>
      </c>
      <c r="K1332" t="s">
        <v>15</v>
      </c>
      <c r="L1332">
        <v>0</v>
      </c>
      <c r="M1332" t="s">
        <v>227</v>
      </c>
      <c r="N1332">
        <v>0</v>
      </c>
    </row>
    <row r="1333" spans="1:14" x14ac:dyDescent="0.25">
      <c r="A1333">
        <v>12</v>
      </c>
      <c r="B1333" s="80">
        <v>0</v>
      </c>
      <c r="C1333">
        <v>0</v>
      </c>
      <c r="D1333" t="s">
        <v>48</v>
      </c>
      <c r="E1333">
        <v>429</v>
      </c>
      <c r="F1333" t="s">
        <v>68</v>
      </c>
      <c r="G1333">
        <v>0</v>
      </c>
      <c r="H1333" t="s">
        <v>36</v>
      </c>
      <c r="I1333">
        <v>60</v>
      </c>
      <c r="J1333">
        <v>1</v>
      </c>
      <c r="K1333" t="s">
        <v>15</v>
      </c>
      <c r="L1333">
        <v>0</v>
      </c>
      <c r="M1333" t="s">
        <v>227</v>
      </c>
      <c r="N1333">
        <v>0</v>
      </c>
    </row>
    <row r="1334" spans="1:14" x14ac:dyDescent="0.25">
      <c r="A1334">
        <v>12</v>
      </c>
      <c r="B1334" s="80">
        <v>0</v>
      </c>
      <c r="C1334">
        <v>0</v>
      </c>
      <c r="D1334" t="s">
        <v>48</v>
      </c>
      <c r="E1334">
        <v>428</v>
      </c>
      <c r="F1334" t="s">
        <v>68</v>
      </c>
      <c r="G1334">
        <v>0</v>
      </c>
      <c r="H1334" t="s">
        <v>36</v>
      </c>
      <c r="I1334">
        <v>67</v>
      </c>
      <c r="J1334">
        <v>1</v>
      </c>
      <c r="K1334" t="s">
        <v>15</v>
      </c>
      <c r="L1334">
        <v>0</v>
      </c>
      <c r="M1334" t="s">
        <v>227</v>
      </c>
      <c r="N1334">
        <v>0</v>
      </c>
    </row>
    <row r="1335" spans="1:14" x14ac:dyDescent="0.25">
      <c r="A1335">
        <v>12</v>
      </c>
      <c r="B1335" s="80">
        <v>0</v>
      </c>
      <c r="C1335">
        <v>0</v>
      </c>
      <c r="D1335" t="s">
        <v>48</v>
      </c>
      <c r="E1335">
        <v>428</v>
      </c>
      <c r="F1335" t="s">
        <v>68</v>
      </c>
      <c r="G1335">
        <v>0</v>
      </c>
      <c r="H1335" t="s">
        <v>36</v>
      </c>
      <c r="I1335">
        <v>66</v>
      </c>
      <c r="J1335">
        <v>1</v>
      </c>
      <c r="K1335" t="s">
        <v>15</v>
      </c>
      <c r="L1335">
        <v>0</v>
      </c>
      <c r="M1335" t="s">
        <v>227</v>
      </c>
      <c r="N1335">
        <v>0</v>
      </c>
    </row>
    <row r="1336" spans="1:14" x14ac:dyDescent="0.25">
      <c r="A1336">
        <v>12</v>
      </c>
      <c r="B1336" s="80">
        <v>0</v>
      </c>
      <c r="C1336">
        <v>0</v>
      </c>
      <c r="D1336" t="s">
        <v>48</v>
      </c>
      <c r="E1336">
        <v>428</v>
      </c>
      <c r="F1336" t="s">
        <v>68</v>
      </c>
      <c r="G1336">
        <v>0</v>
      </c>
      <c r="H1336" t="s">
        <v>36</v>
      </c>
      <c r="I1336">
        <v>63</v>
      </c>
      <c r="J1336">
        <v>1</v>
      </c>
      <c r="K1336" t="s">
        <v>15</v>
      </c>
      <c r="L1336">
        <v>0</v>
      </c>
      <c r="M1336" t="s">
        <v>227</v>
      </c>
      <c r="N1336">
        <v>0</v>
      </c>
    </row>
    <row r="1337" spans="1:14" x14ac:dyDescent="0.25">
      <c r="A1337">
        <v>12</v>
      </c>
      <c r="B1337" s="80">
        <v>0</v>
      </c>
      <c r="C1337">
        <v>0</v>
      </c>
      <c r="D1337" t="s">
        <v>48</v>
      </c>
      <c r="E1337">
        <v>428</v>
      </c>
      <c r="F1337" t="s">
        <v>68</v>
      </c>
      <c r="G1337">
        <v>0</v>
      </c>
      <c r="H1337" t="s">
        <v>36</v>
      </c>
      <c r="I1337">
        <v>61</v>
      </c>
      <c r="J1337">
        <v>1</v>
      </c>
      <c r="K1337" t="s">
        <v>15</v>
      </c>
      <c r="L1337">
        <v>0</v>
      </c>
      <c r="M1337" t="s">
        <v>227</v>
      </c>
      <c r="N1337">
        <v>0</v>
      </c>
    </row>
    <row r="1338" spans="1:14" x14ac:dyDescent="0.25">
      <c r="A1338">
        <v>12</v>
      </c>
      <c r="B1338" s="80">
        <v>0</v>
      </c>
      <c r="C1338">
        <v>0</v>
      </c>
      <c r="D1338" t="s">
        <v>48</v>
      </c>
      <c r="E1338">
        <v>428</v>
      </c>
      <c r="F1338" t="s">
        <v>68</v>
      </c>
      <c r="G1338">
        <v>0</v>
      </c>
      <c r="H1338" t="s">
        <v>36</v>
      </c>
      <c r="I1338">
        <v>59</v>
      </c>
      <c r="J1338">
        <v>1</v>
      </c>
      <c r="K1338" t="s">
        <v>15</v>
      </c>
      <c r="L1338">
        <v>0</v>
      </c>
      <c r="M1338" t="s">
        <v>227</v>
      </c>
      <c r="N1338">
        <v>0</v>
      </c>
    </row>
    <row r="1339" spans="1:14" x14ac:dyDescent="0.25">
      <c r="A1339">
        <v>12</v>
      </c>
      <c r="B1339" s="80">
        <v>0</v>
      </c>
      <c r="C1339">
        <v>0</v>
      </c>
      <c r="D1339" t="s">
        <v>48</v>
      </c>
      <c r="E1339">
        <v>428</v>
      </c>
      <c r="F1339" t="s">
        <v>68</v>
      </c>
      <c r="G1339">
        <v>0</v>
      </c>
      <c r="H1339" t="s">
        <v>36</v>
      </c>
      <c r="I1339">
        <v>58</v>
      </c>
      <c r="J1339">
        <v>1</v>
      </c>
      <c r="K1339" t="s">
        <v>15</v>
      </c>
      <c r="L1339">
        <v>0</v>
      </c>
      <c r="M1339" t="s">
        <v>227</v>
      </c>
      <c r="N1339">
        <v>0</v>
      </c>
    </row>
    <row r="1340" spans="1:14" x14ac:dyDescent="0.25">
      <c r="A1340">
        <v>12</v>
      </c>
      <c r="B1340" s="80">
        <v>0</v>
      </c>
      <c r="C1340">
        <v>0</v>
      </c>
      <c r="D1340" t="s">
        <v>48</v>
      </c>
      <c r="E1340">
        <v>428</v>
      </c>
      <c r="F1340" t="s">
        <v>68</v>
      </c>
      <c r="G1340">
        <v>0</v>
      </c>
      <c r="H1340" t="s">
        <v>36</v>
      </c>
      <c r="I1340">
        <v>57</v>
      </c>
      <c r="J1340">
        <v>2</v>
      </c>
      <c r="K1340" t="s">
        <v>15</v>
      </c>
      <c r="L1340">
        <v>0</v>
      </c>
      <c r="M1340" t="s">
        <v>227</v>
      </c>
      <c r="N1340">
        <v>0</v>
      </c>
    </row>
    <row r="1341" spans="1:14" x14ac:dyDescent="0.25">
      <c r="A1341">
        <v>12</v>
      </c>
      <c r="B1341" s="80">
        <v>0</v>
      </c>
      <c r="C1341">
        <v>0</v>
      </c>
      <c r="D1341" t="s">
        <v>48</v>
      </c>
      <c r="E1341">
        <v>427</v>
      </c>
      <c r="F1341" t="s">
        <v>68</v>
      </c>
      <c r="G1341">
        <v>0</v>
      </c>
      <c r="H1341" t="s">
        <v>174</v>
      </c>
      <c r="I1341">
        <v>57</v>
      </c>
      <c r="J1341">
        <v>3</v>
      </c>
      <c r="K1341" t="s">
        <v>15</v>
      </c>
      <c r="L1341">
        <v>0</v>
      </c>
      <c r="M1341" t="s">
        <v>227</v>
      </c>
      <c r="N1341">
        <v>0</v>
      </c>
    </row>
    <row r="1342" spans="1:14" x14ac:dyDescent="0.25">
      <c r="A1342">
        <v>12</v>
      </c>
      <c r="B1342" s="80">
        <v>0</v>
      </c>
      <c r="C1342">
        <v>0</v>
      </c>
      <c r="D1342" t="s">
        <v>48</v>
      </c>
      <c r="E1342">
        <v>427</v>
      </c>
      <c r="F1342" t="s">
        <v>68</v>
      </c>
      <c r="G1342">
        <v>0</v>
      </c>
      <c r="H1342" t="s">
        <v>174</v>
      </c>
      <c r="I1342">
        <v>54</v>
      </c>
      <c r="J1342">
        <v>1</v>
      </c>
      <c r="K1342" t="s">
        <v>15</v>
      </c>
      <c r="L1342">
        <v>0</v>
      </c>
      <c r="M1342" t="s">
        <v>227</v>
      </c>
      <c r="N1342">
        <v>0</v>
      </c>
    </row>
    <row r="1343" spans="1:14" x14ac:dyDescent="0.25">
      <c r="A1343">
        <v>12</v>
      </c>
      <c r="B1343" s="80">
        <v>0</v>
      </c>
      <c r="C1343">
        <v>0</v>
      </c>
      <c r="D1343" t="s">
        <v>48</v>
      </c>
      <c r="E1343">
        <v>427</v>
      </c>
      <c r="F1343" t="s">
        <v>68</v>
      </c>
      <c r="G1343">
        <v>0</v>
      </c>
      <c r="H1343" t="s">
        <v>174</v>
      </c>
      <c r="I1343">
        <v>52</v>
      </c>
      <c r="J1343">
        <v>1</v>
      </c>
      <c r="K1343" t="s">
        <v>15</v>
      </c>
      <c r="L1343">
        <v>0</v>
      </c>
      <c r="M1343" t="s">
        <v>227</v>
      </c>
      <c r="N1343">
        <v>0</v>
      </c>
    </row>
    <row r="1344" spans="1:14" x14ac:dyDescent="0.25">
      <c r="A1344">
        <v>12</v>
      </c>
      <c r="B1344" s="80">
        <v>0</v>
      </c>
      <c r="C1344">
        <v>0</v>
      </c>
      <c r="D1344" t="s">
        <v>48</v>
      </c>
      <c r="E1344">
        <v>427</v>
      </c>
      <c r="F1344" t="s">
        <v>68</v>
      </c>
      <c r="G1344">
        <v>0</v>
      </c>
      <c r="H1344" t="s">
        <v>174</v>
      </c>
      <c r="I1344">
        <v>49</v>
      </c>
      <c r="J1344">
        <v>1</v>
      </c>
      <c r="K1344" t="s">
        <v>15</v>
      </c>
      <c r="L1344">
        <v>0</v>
      </c>
      <c r="M1344" t="s">
        <v>227</v>
      </c>
      <c r="N1344">
        <v>0</v>
      </c>
    </row>
    <row r="1345" spans="1:14" x14ac:dyDescent="0.25">
      <c r="A1345">
        <v>12</v>
      </c>
      <c r="B1345" s="80">
        <v>0</v>
      </c>
      <c r="C1345">
        <v>0</v>
      </c>
      <c r="D1345" t="s">
        <v>48</v>
      </c>
      <c r="E1345">
        <v>346</v>
      </c>
      <c r="F1345" t="s">
        <v>68</v>
      </c>
      <c r="G1345">
        <v>0</v>
      </c>
      <c r="H1345" t="s">
        <v>174</v>
      </c>
      <c r="I1345">
        <v>57</v>
      </c>
      <c r="J1345">
        <v>1</v>
      </c>
      <c r="K1345" t="s">
        <v>15</v>
      </c>
      <c r="L1345">
        <v>0</v>
      </c>
      <c r="M1345" t="s">
        <v>227</v>
      </c>
      <c r="N1345">
        <v>0</v>
      </c>
    </row>
    <row r="1346" spans="1:14" x14ac:dyDescent="0.25">
      <c r="A1346">
        <v>12</v>
      </c>
      <c r="B1346" s="80">
        <v>0</v>
      </c>
      <c r="C1346">
        <v>0</v>
      </c>
      <c r="D1346" t="s">
        <v>48</v>
      </c>
      <c r="E1346">
        <v>345</v>
      </c>
      <c r="F1346" t="s">
        <v>303</v>
      </c>
      <c r="G1346">
        <v>0</v>
      </c>
      <c r="H1346" t="s">
        <v>303</v>
      </c>
      <c r="I1346">
        <v>65</v>
      </c>
      <c r="J1346">
        <v>1</v>
      </c>
      <c r="K1346" t="s">
        <v>15</v>
      </c>
      <c r="L1346">
        <v>0</v>
      </c>
      <c r="M1346" t="s">
        <v>227</v>
      </c>
      <c r="N1346">
        <v>0</v>
      </c>
    </row>
    <row r="1347" spans="1:14" x14ac:dyDescent="0.25">
      <c r="A1347">
        <v>12</v>
      </c>
      <c r="B1347" s="80">
        <v>0</v>
      </c>
      <c r="C1347">
        <v>0</v>
      </c>
      <c r="D1347" t="s">
        <v>48</v>
      </c>
      <c r="E1347">
        <v>345</v>
      </c>
      <c r="F1347" t="s">
        <v>303</v>
      </c>
      <c r="G1347">
        <v>0</v>
      </c>
      <c r="H1347" t="s">
        <v>303</v>
      </c>
      <c r="I1347">
        <v>55</v>
      </c>
      <c r="J1347">
        <v>1</v>
      </c>
      <c r="K1347" t="s">
        <v>15</v>
      </c>
      <c r="L1347">
        <v>0</v>
      </c>
      <c r="M1347" t="s">
        <v>227</v>
      </c>
      <c r="N1347">
        <v>0</v>
      </c>
    </row>
    <row r="1348" spans="1:14" x14ac:dyDescent="0.25">
      <c r="A1348">
        <v>12</v>
      </c>
      <c r="B1348" s="80">
        <v>0</v>
      </c>
      <c r="C1348">
        <v>0</v>
      </c>
      <c r="D1348" t="s">
        <v>48</v>
      </c>
      <c r="E1348">
        <v>325</v>
      </c>
      <c r="F1348" t="s">
        <v>303</v>
      </c>
      <c r="G1348">
        <v>0</v>
      </c>
      <c r="H1348" t="s">
        <v>303</v>
      </c>
      <c r="I1348">
        <v>67</v>
      </c>
      <c r="J1348">
        <v>1</v>
      </c>
      <c r="K1348" t="s">
        <v>15</v>
      </c>
      <c r="L1348">
        <v>0</v>
      </c>
      <c r="M1348" t="s">
        <v>227</v>
      </c>
      <c r="N1348">
        <v>0</v>
      </c>
    </row>
    <row r="1349" spans="1:14" x14ac:dyDescent="0.25">
      <c r="A1349">
        <v>12</v>
      </c>
      <c r="B1349" s="80">
        <v>0</v>
      </c>
      <c r="C1349">
        <v>0</v>
      </c>
      <c r="D1349" t="s">
        <v>48</v>
      </c>
      <c r="E1349">
        <v>325</v>
      </c>
      <c r="F1349" t="s">
        <v>303</v>
      </c>
      <c r="G1349">
        <v>0</v>
      </c>
      <c r="H1349" t="s">
        <v>303</v>
      </c>
      <c r="I1349">
        <v>64</v>
      </c>
      <c r="J1349">
        <v>2</v>
      </c>
      <c r="K1349" t="s">
        <v>15</v>
      </c>
      <c r="L1349">
        <v>0</v>
      </c>
      <c r="M1349" t="s">
        <v>227</v>
      </c>
      <c r="N1349">
        <v>0</v>
      </c>
    </row>
    <row r="1350" spans="1:14" x14ac:dyDescent="0.25">
      <c r="A1350">
        <v>12</v>
      </c>
      <c r="B1350" s="80">
        <v>0</v>
      </c>
      <c r="C1350">
        <v>0</v>
      </c>
      <c r="D1350" t="s">
        <v>48</v>
      </c>
      <c r="E1350">
        <v>325</v>
      </c>
      <c r="F1350" t="s">
        <v>303</v>
      </c>
      <c r="G1350">
        <v>0</v>
      </c>
      <c r="H1350" t="s">
        <v>303</v>
      </c>
      <c r="I1350">
        <v>62</v>
      </c>
      <c r="J1350">
        <v>1</v>
      </c>
      <c r="K1350" t="s">
        <v>15</v>
      </c>
      <c r="L1350">
        <v>0</v>
      </c>
      <c r="M1350" t="s">
        <v>227</v>
      </c>
      <c r="N1350">
        <v>0</v>
      </c>
    </row>
    <row r="1351" spans="1:14" x14ac:dyDescent="0.25">
      <c r="A1351">
        <v>12</v>
      </c>
      <c r="B1351" s="80">
        <v>0</v>
      </c>
      <c r="C1351">
        <v>0</v>
      </c>
      <c r="D1351" t="s">
        <v>48</v>
      </c>
      <c r="E1351">
        <v>325</v>
      </c>
      <c r="F1351" t="s">
        <v>303</v>
      </c>
      <c r="G1351">
        <v>0</v>
      </c>
      <c r="H1351" t="s">
        <v>303</v>
      </c>
      <c r="I1351">
        <v>61</v>
      </c>
      <c r="J1351">
        <v>2</v>
      </c>
      <c r="K1351" t="s">
        <v>15</v>
      </c>
      <c r="L1351">
        <v>0</v>
      </c>
      <c r="M1351" t="s">
        <v>227</v>
      </c>
      <c r="N1351">
        <v>0</v>
      </c>
    </row>
    <row r="1352" spans="1:14" x14ac:dyDescent="0.25">
      <c r="A1352">
        <v>12</v>
      </c>
      <c r="B1352" s="80">
        <v>0</v>
      </c>
      <c r="C1352">
        <v>0</v>
      </c>
      <c r="D1352" t="s">
        <v>48</v>
      </c>
      <c r="E1352">
        <v>325</v>
      </c>
      <c r="F1352" t="s">
        <v>303</v>
      </c>
      <c r="G1352">
        <v>0</v>
      </c>
      <c r="H1352" t="s">
        <v>303</v>
      </c>
      <c r="I1352">
        <v>61</v>
      </c>
      <c r="J1352">
        <v>3</v>
      </c>
      <c r="K1352" t="s">
        <v>15</v>
      </c>
      <c r="L1352">
        <v>0</v>
      </c>
      <c r="M1352" t="s">
        <v>227</v>
      </c>
      <c r="N1352">
        <v>0</v>
      </c>
    </row>
    <row r="1353" spans="1:14" x14ac:dyDescent="0.25">
      <c r="A1353">
        <v>12</v>
      </c>
      <c r="B1353" s="80">
        <v>0</v>
      </c>
      <c r="C1353">
        <v>0</v>
      </c>
      <c r="D1353" t="s">
        <v>48</v>
      </c>
      <c r="E1353">
        <v>325</v>
      </c>
      <c r="F1353" t="s">
        <v>303</v>
      </c>
      <c r="G1353">
        <v>0</v>
      </c>
      <c r="H1353" t="s">
        <v>303</v>
      </c>
      <c r="I1353">
        <v>60</v>
      </c>
      <c r="J1353">
        <v>1</v>
      </c>
      <c r="K1353" t="s">
        <v>15</v>
      </c>
      <c r="L1353">
        <v>0</v>
      </c>
      <c r="M1353" t="s">
        <v>227</v>
      </c>
      <c r="N1353">
        <v>0</v>
      </c>
    </row>
    <row r="1354" spans="1:14" x14ac:dyDescent="0.25">
      <c r="A1354">
        <v>12</v>
      </c>
      <c r="B1354" s="80">
        <v>0</v>
      </c>
      <c r="C1354">
        <v>0</v>
      </c>
      <c r="D1354" t="s">
        <v>48</v>
      </c>
      <c r="E1354">
        <v>325</v>
      </c>
      <c r="F1354" t="s">
        <v>303</v>
      </c>
      <c r="G1354">
        <v>0</v>
      </c>
      <c r="H1354" t="s">
        <v>303</v>
      </c>
      <c r="I1354">
        <v>59</v>
      </c>
      <c r="J1354">
        <v>1</v>
      </c>
      <c r="K1354" t="s">
        <v>15</v>
      </c>
      <c r="L1354">
        <v>0</v>
      </c>
      <c r="M1354" t="s">
        <v>227</v>
      </c>
      <c r="N1354">
        <v>0</v>
      </c>
    </row>
    <row r="1355" spans="1:14" x14ac:dyDescent="0.25">
      <c r="A1355">
        <v>12</v>
      </c>
      <c r="B1355" s="80">
        <v>0</v>
      </c>
      <c r="C1355">
        <v>0</v>
      </c>
      <c r="D1355" t="s">
        <v>48</v>
      </c>
      <c r="E1355">
        <v>325</v>
      </c>
      <c r="F1355" t="s">
        <v>303</v>
      </c>
      <c r="G1355">
        <v>0</v>
      </c>
      <c r="H1355" t="s">
        <v>303</v>
      </c>
      <c r="I1355">
        <v>58</v>
      </c>
      <c r="J1355">
        <v>1</v>
      </c>
      <c r="K1355" t="s">
        <v>15</v>
      </c>
      <c r="L1355">
        <v>0</v>
      </c>
      <c r="M1355" t="s">
        <v>227</v>
      </c>
      <c r="N1355">
        <v>0</v>
      </c>
    </row>
    <row r="1356" spans="1:14" x14ac:dyDescent="0.25">
      <c r="A1356">
        <v>12</v>
      </c>
      <c r="B1356" s="80">
        <v>0</v>
      </c>
      <c r="C1356">
        <v>0</v>
      </c>
      <c r="D1356" t="s">
        <v>48</v>
      </c>
      <c r="E1356">
        <v>325</v>
      </c>
      <c r="F1356" t="s">
        <v>303</v>
      </c>
      <c r="G1356">
        <v>0</v>
      </c>
      <c r="H1356" t="s">
        <v>303</v>
      </c>
      <c r="I1356">
        <v>58</v>
      </c>
      <c r="J1356">
        <v>6</v>
      </c>
      <c r="K1356" t="s">
        <v>15</v>
      </c>
      <c r="L1356">
        <v>0</v>
      </c>
      <c r="M1356" t="s">
        <v>227</v>
      </c>
      <c r="N1356">
        <v>0</v>
      </c>
    </row>
    <row r="1357" spans="1:14" x14ac:dyDescent="0.25">
      <c r="A1357">
        <v>12</v>
      </c>
      <c r="B1357" s="80">
        <v>0</v>
      </c>
      <c r="C1357">
        <v>0</v>
      </c>
      <c r="D1357" t="s">
        <v>48</v>
      </c>
      <c r="E1357">
        <v>325</v>
      </c>
      <c r="F1357" t="s">
        <v>303</v>
      </c>
      <c r="G1357">
        <v>0</v>
      </c>
      <c r="H1357" t="s">
        <v>303</v>
      </c>
      <c r="I1357">
        <v>57</v>
      </c>
      <c r="J1357">
        <v>1</v>
      </c>
      <c r="K1357" t="s">
        <v>15</v>
      </c>
      <c r="L1357">
        <v>0</v>
      </c>
      <c r="M1357" t="s">
        <v>227</v>
      </c>
      <c r="N1357">
        <v>0</v>
      </c>
    </row>
    <row r="1358" spans="1:14" x14ac:dyDescent="0.25">
      <c r="A1358">
        <v>12</v>
      </c>
      <c r="B1358" s="80">
        <v>0</v>
      </c>
      <c r="C1358">
        <v>0</v>
      </c>
      <c r="D1358" t="s">
        <v>48</v>
      </c>
      <c r="E1358">
        <v>325</v>
      </c>
      <c r="F1358" t="s">
        <v>303</v>
      </c>
      <c r="G1358">
        <v>0</v>
      </c>
      <c r="H1358" t="s">
        <v>303</v>
      </c>
      <c r="I1358">
        <v>57</v>
      </c>
      <c r="J1358">
        <v>3</v>
      </c>
      <c r="K1358" t="s">
        <v>15</v>
      </c>
      <c r="L1358">
        <v>0</v>
      </c>
      <c r="M1358" t="s">
        <v>227</v>
      </c>
      <c r="N1358">
        <v>0</v>
      </c>
    </row>
    <row r="1359" spans="1:14" x14ac:dyDescent="0.25">
      <c r="A1359">
        <v>12</v>
      </c>
      <c r="B1359" s="80">
        <v>0</v>
      </c>
      <c r="C1359">
        <v>0</v>
      </c>
      <c r="D1359" t="s">
        <v>48</v>
      </c>
      <c r="E1359">
        <v>325</v>
      </c>
      <c r="F1359" t="s">
        <v>303</v>
      </c>
      <c r="G1359">
        <v>0</v>
      </c>
      <c r="H1359" t="s">
        <v>303</v>
      </c>
      <c r="I1359">
        <v>56</v>
      </c>
      <c r="J1359">
        <v>1</v>
      </c>
      <c r="K1359" t="s">
        <v>15</v>
      </c>
      <c r="L1359">
        <v>0</v>
      </c>
      <c r="M1359" t="s">
        <v>227</v>
      </c>
      <c r="N1359">
        <v>0</v>
      </c>
    </row>
    <row r="1360" spans="1:14" x14ac:dyDescent="0.25">
      <c r="A1360">
        <v>12</v>
      </c>
      <c r="B1360" s="80">
        <v>0</v>
      </c>
      <c r="C1360">
        <v>0</v>
      </c>
      <c r="D1360" t="s">
        <v>48</v>
      </c>
      <c r="E1360">
        <v>325</v>
      </c>
      <c r="F1360" t="s">
        <v>303</v>
      </c>
      <c r="G1360">
        <v>0</v>
      </c>
      <c r="H1360" t="s">
        <v>303</v>
      </c>
      <c r="I1360">
        <v>56</v>
      </c>
      <c r="J1360">
        <v>6</v>
      </c>
      <c r="K1360" t="s">
        <v>15</v>
      </c>
      <c r="L1360">
        <v>0</v>
      </c>
      <c r="M1360" t="s">
        <v>227</v>
      </c>
      <c r="N1360">
        <v>0</v>
      </c>
    </row>
    <row r="1361" spans="1:14" x14ac:dyDescent="0.25">
      <c r="A1361">
        <v>12</v>
      </c>
      <c r="B1361" s="80">
        <v>0</v>
      </c>
      <c r="C1361">
        <v>0</v>
      </c>
      <c r="D1361" t="s">
        <v>48</v>
      </c>
      <c r="E1361">
        <v>325</v>
      </c>
      <c r="F1361" t="s">
        <v>303</v>
      </c>
      <c r="G1361">
        <v>0</v>
      </c>
      <c r="H1361" t="s">
        <v>303</v>
      </c>
      <c r="I1361">
        <v>55</v>
      </c>
      <c r="J1361">
        <v>2</v>
      </c>
      <c r="K1361" t="s">
        <v>15</v>
      </c>
      <c r="L1361">
        <v>0</v>
      </c>
      <c r="M1361" t="s">
        <v>227</v>
      </c>
      <c r="N1361">
        <v>0</v>
      </c>
    </row>
    <row r="1362" spans="1:14" x14ac:dyDescent="0.25">
      <c r="A1362">
        <v>12</v>
      </c>
      <c r="B1362" s="80">
        <v>0</v>
      </c>
      <c r="C1362">
        <v>0</v>
      </c>
      <c r="D1362" t="s">
        <v>48</v>
      </c>
      <c r="E1362">
        <v>325</v>
      </c>
      <c r="F1362" t="s">
        <v>303</v>
      </c>
      <c r="G1362">
        <v>0</v>
      </c>
      <c r="H1362" t="s">
        <v>303</v>
      </c>
      <c r="I1362">
        <v>55</v>
      </c>
      <c r="J1362">
        <v>4</v>
      </c>
      <c r="K1362" t="s">
        <v>15</v>
      </c>
      <c r="L1362">
        <v>0</v>
      </c>
      <c r="M1362" t="s">
        <v>227</v>
      </c>
      <c r="N1362">
        <v>0</v>
      </c>
    </row>
    <row r="1363" spans="1:14" x14ac:dyDescent="0.25">
      <c r="A1363">
        <v>12</v>
      </c>
      <c r="B1363" s="80">
        <v>0</v>
      </c>
      <c r="C1363">
        <v>0</v>
      </c>
      <c r="D1363" t="s">
        <v>48</v>
      </c>
      <c r="E1363">
        <v>325</v>
      </c>
      <c r="F1363" t="s">
        <v>303</v>
      </c>
      <c r="G1363">
        <v>0</v>
      </c>
      <c r="H1363" t="s">
        <v>303</v>
      </c>
      <c r="I1363">
        <v>54</v>
      </c>
      <c r="J1363">
        <v>3</v>
      </c>
      <c r="K1363" t="s">
        <v>15</v>
      </c>
      <c r="L1363">
        <v>0</v>
      </c>
      <c r="M1363" t="s">
        <v>227</v>
      </c>
      <c r="N1363">
        <v>0</v>
      </c>
    </row>
    <row r="1364" spans="1:14" x14ac:dyDescent="0.25">
      <c r="A1364">
        <v>12</v>
      </c>
      <c r="B1364" s="80">
        <v>0</v>
      </c>
      <c r="C1364">
        <v>0</v>
      </c>
      <c r="D1364" t="s">
        <v>48</v>
      </c>
      <c r="E1364">
        <v>325</v>
      </c>
      <c r="F1364" t="s">
        <v>303</v>
      </c>
      <c r="G1364">
        <v>0</v>
      </c>
      <c r="H1364" t="s">
        <v>303</v>
      </c>
      <c r="I1364">
        <v>54</v>
      </c>
      <c r="J1364">
        <v>2</v>
      </c>
      <c r="K1364" t="s">
        <v>15</v>
      </c>
      <c r="L1364">
        <v>0</v>
      </c>
      <c r="M1364" t="s">
        <v>227</v>
      </c>
      <c r="N1364">
        <v>0</v>
      </c>
    </row>
    <row r="1365" spans="1:14" x14ac:dyDescent="0.25">
      <c r="A1365">
        <v>12</v>
      </c>
      <c r="B1365" s="80">
        <v>0</v>
      </c>
      <c r="C1365">
        <v>0</v>
      </c>
      <c r="D1365" t="s">
        <v>48</v>
      </c>
      <c r="E1365">
        <v>325</v>
      </c>
      <c r="F1365" t="s">
        <v>303</v>
      </c>
      <c r="G1365">
        <v>0</v>
      </c>
      <c r="H1365" t="s">
        <v>303</v>
      </c>
      <c r="I1365">
        <v>53</v>
      </c>
      <c r="J1365">
        <v>1</v>
      </c>
      <c r="K1365" t="s">
        <v>15</v>
      </c>
      <c r="L1365">
        <v>0</v>
      </c>
      <c r="M1365" t="s">
        <v>227</v>
      </c>
      <c r="N1365">
        <v>0</v>
      </c>
    </row>
    <row r="1366" spans="1:14" x14ac:dyDescent="0.25">
      <c r="A1366">
        <v>12</v>
      </c>
      <c r="B1366" s="80">
        <v>0</v>
      </c>
      <c r="C1366">
        <v>0</v>
      </c>
      <c r="D1366" t="s">
        <v>48</v>
      </c>
      <c r="E1366">
        <v>325</v>
      </c>
      <c r="F1366" t="s">
        <v>303</v>
      </c>
      <c r="G1366">
        <v>0</v>
      </c>
      <c r="H1366" t="s">
        <v>303</v>
      </c>
      <c r="I1366">
        <v>52</v>
      </c>
      <c r="J1366">
        <v>1</v>
      </c>
      <c r="K1366" t="s">
        <v>15</v>
      </c>
      <c r="L1366">
        <v>0</v>
      </c>
      <c r="M1366" t="s">
        <v>227</v>
      </c>
      <c r="N1366">
        <v>0</v>
      </c>
    </row>
    <row r="1367" spans="1:14" x14ac:dyDescent="0.25">
      <c r="A1367">
        <v>12</v>
      </c>
      <c r="B1367" s="80">
        <v>0</v>
      </c>
      <c r="C1367">
        <v>0</v>
      </c>
      <c r="D1367" t="s">
        <v>48</v>
      </c>
      <c r="E1367">
        <v>323</v>
      </c>
      <c r="F1367" t="s">
        <v>303</v>
      </c>
      <c r="G1367">
        <v>0</v>
      </c>
      <c r="H1367" t="s">
        <v>303</v>
      </c>
      <c r="I1367">
        <v>61</v>
      </c>
      <c r="J1367">
        <v>1</v>
      </c>
      <c r="K1367" t="s">
        <v>15</v>
      </c>
      <c r="L1367">
        <v>0</v>
      </c>
      <c r="M1367" t="s">
        <v>227</v>
      </c>
      <c r="N1367">
        <v>0</v>
      </c>
    </row>
    <row r="1368" spans="1:14" x14ac:dyDescent="0.25">
      <c r="A1368">
        <v>12</v>
      </c>
      <c r="B1368" s="80">
        <v>0</v>
      </c>
      <c r="C1368">
        <v>0</v>
      </c>
      <c r="D1368" t="s">
        <v>48</v>
      </c>
      <c r="E1368">
        <v>323</v>
      </c>
      <c r="F1368" t="s">
        <v>303</v>
      </c>
      <c r="G1368">
        <v>0</v>
      </c>
      <c r="H1368" t="s">
        <v>303</v>
      </c>
      <c r="I1368">
        <v>59</v>
      </c>
      <c r="J1368">
        <v>1</v>
      </c>
      <c r="K1368" t="s">
        <v>15</v>
      </c>
      <c r="L1368">
        <v>0</v>
      </c>
      <c r="M1368" t="s">
        <v>227</v>
      </c>
      <c r="N1368">
        <v>0</v>
      </c>
    </row>
    <row r="1369" spans="1:14" x14ac:dyDescent="0.25">
      <c r="A1369">
        <v>12</v>
      </c>
      <c r="B1369" s="80">
        <v>0</v>
      </c>
      <c r="C1369">
        <v>0</v>
      </c>
      <c r="D1369" t="s">
        <v>48</v>
      </c>
      <c r="E1369">
        <v>323</v>
      </c>
      <c r="F1369" t="s">
        <v>303</v>
      </c>
      <c r="G1369">
        <v>0</v>
      </c>
      <c r="H1369" t="s">
        <v>303</v>
      </c>
      <c r="I1369">
        <v>58</v>
      </c>
      <c r="J1369">
        <v>1</v>
      </c>
      <c r="K1369" t="s">
        <v>15</v>
      </c>
      <c r="L1369">
        <v>0</v>
      </c>
      <c r="M1369" t="s">
        <v>227</v>
      </c>
      <c r="N1369">
        <v>0</v>
      </c>
    </row>
    <row r="1370" spans="1:14" x14ac:dyDescent="0.25">
      <c r="A1370">
        <v>12</v>
      </c>
      <c r="B1370" s="80">
        <v>0</v>
      </c>
      <c r="C1370">
        <v>0</v>
      </c>
      <c r="D1370" t="s">
        <v>48</v>
      </c>
      <c r="E1370">
        <v>323</v>
      </c>
      <c r="F1370" t="s">
        <v>303</v>
      </c>
      <c r="G1370">
        <v>0</v>
      </c>
      <c r="H1370" t="s">
        <v>303</v>
      </c>
      <c r="I1370">
        <v>57</v>
      </c>
      <c r="J1370">
        <v>2</v>
      </c>
      <c r="K1370" t="s">
        <v>15</v>
      </c>
      <c r="L1370">
        <v>0</v>
      </c>
      <c r="M1370" t="s">
        <v>227</v>
      </c>
      <c r="N1370">
        <v>0</v>
      </c>
    </row>
    <row r="1371" spans="1:14" x14ac:dyDescent="0.25">
      <c r="A1371">
        <v>12</v>
      </c>
      <c r="B1371" s="80">
        <v>0</v>
      </c>
      <c r="C1371">
        <v>0</v>
      </c>
      <c r="D1371" t="s">
        <v>48</v>
      </c>
      <c r="E1371">
        <v>323</v>
      </c>
      <c r="F1371" t="s">
        <v>303</v>
      </c>
      <c r="G1371">
        <v>0</v>
      </c>
      <c r="H1371" t="s">
        <v>303</v>
      </c>
      <c r="I1371">
        <v>55</v>
      </c>
      <c r="J1371">
        <v>2</v>
      </c>
      <c r="K1371" t="s">
        <v>15</v>
      </c>
      <c r="L1371">
        <v>0</v>
      </c>
      <c r="M1371" t="s">
        <v>227</v>
      </c>
      <c r="N1371">
        <v>0</v>
      </c>
    </row>
    <row r="1372" spans="1:14" x14ac:dyDescent="0.25">
      <c r="A1372">
        <v>12</v>
      </c>
      <c r="B1372" s="80">
        <v>0</v>
      </c>
      <c r="C1372">
        <v>0</v>
      </c>
      <c r="D1372" t="s">
        <v>48</v>
      </c>
      <c r="E1372">
        <v>323</v>
      </c>
      <c r="F1372" t="s">
        <v>303</v>
      </c>
      <c r="G1372">
        <v>0</v>
      </c>
      <c r="H1372" t="s">
        <v>303</v>
      </c>
      <c r="I1372">
        <v>54</v>
      </c>
      <c r="J1372">
        <v>1</v>
      </c>
      <c r="K1372" t="s">
        <v>15</v>
      </c>
      <c r="L1372">
        <v>0</v>
      </c>
      <c r="M1372" t="s">
        <v>227</v>
      </c>
      <c r="N1372">
        <v>0</v>
      </c>
    </row>
    <row r="1373" spans="1:14" x14ac:dyDescent="0.25">
      <c r="A1373">
        <v>12</v>
      </c>
      <c r="B1373" s="80">
        <v>0</v>
      </c>
      <c r="C1373">
        <v>0</v>
      </c>
      <c r="D1373" t="s">
        <v>48</v>
      </c>
      <c r="E1373">
        <v>322</v>
      </c>
      <c r="F1373" t="s">
        <v>303</v>
      </c>
      <c r="G1373">
        <v>0</v>
      </c>
      <c r="H1373" t="s">
        <v>303</v>
      </c>
      <c r="I1373">
        <v>62</v>
      </c>
      <c r="J1373">
        <v>1</v>
      </c>
      <c r="K1373" t="s">
        <v>15</v>
      </c>
      <c r="L1373">
        <v>0</v>
      </c>
      <c r="M1373" t="s">
        <v>227</v>
      </c>
      <c r="N1373">
        <v>0</v>
      </c>
    </row>
    <row r="1374" spans="1:14" x14ac:dyDescent="0.25">
      <c r="A1374">
        <v>12</v>
      </c>
      <c r="B1374" s="80">
        <v>0</v>
      </c>
      <c r="C1374">
        <v>0</v>
      </c>
      <c r="D1374" t="s">
        <v>48</v>
      </c>
      <c r="E1374">
        <v>322</v>
      </c>
      <c r="F1374" t="s">
        <v>303</v>
      </c>
      <c r="G1374">
        <v>0</v>
      </c>
      <c r="H1374" t="s">
        <v>303</v>
      </c>
      <c r="I1374">
        <v>60</v>
      </c>
      <c r="J1374">
        <v>1</v>
      </c>
      <c r="K1374" t="s">
        <v>15</v>
      </c>
      <c r="L1374">
        <v>0</v>
      </c>
      <c r="M1374" t="s">
        <v>227</v>
      </c>
      <c r="N1374">
        <v>0</v>
      </c>
    </row>
    <row r="1375" spans="1:14" x14ac:dyDescent="0.25">
      <c r="A1375">
        <v>12</v>
      </c>
      <c r="B1375" s="80">
        <v>0</v>
      </c>
      <c r="C1375">
        <v>0</v>
      </c>
      <c r="D1375" t="s">
        <v>48</v>
      </c>
      <c r="E1375">
        <v>321</v>
      </c>
      <c r="F1375" t="s">
        <v>303</v>
      </c>
      <c r="G1375">
        <v>0</v>
      </c>
      <c r="H1375" t="s">
        <v>303</v>
      </c>
      <c r="I1375">
        <v>55</v>
      </c>
      <c r="J1375">
        <v>1</v>
      </c>
      <c r="K1375" t="s">
        <v>15</v>
      </c>
      <c r="L1375">
        <v>0</v>
      </c>
      <c r="M1375" t="s">
        <v>227</v>
      </c>
      <c r="N1375">
        <v>0</v>
      </c>
    </row>
    <row r="1376" spans="1:14" x14ac:dyDescent="0.25">
      <c r="A1376">
        <v>12</v>
      </c>
      <c r="B1376" s="80">
        <v>0</v>
      </c>
      <c r="C1376">
        <v>0</v>
      </c>
      <c r="D1376" t="s">
        <v>48</v>
      </c>
      <c r="E1376">
        <v>320</v>
      </c>
      <c r="F1376" t="s">
        <v>68</v>
      </c>
      <c r="G1376">
        <v>0</v>
      </c>
      <c r="H1376" t="s">
        <v>174</v>
      </c>
      <c r="I1376">
        <v>76</v>
      </c>
      <c r="J1376">
        <v>1</v>
      </c>
      <c r="K1376" t="s">
        <v>15</v>
      </c>
      <c r="L1376">
        <v>0</v>
      </c>
      <c r="M1376" t="s">
        <v>227</v>
      </c>
      <c r="N1376">
        <v>0</v>
      </c>
    </row>
    <row r="1377" spans="1:14" x14ac:dyDescent="0.25">
      <c r="A1377">
        <v>12</v>
      </c>
      <c r="B1377" s="80">
        <v>0</v>
      </c>
      <c r="C1377">
        <v>0</v>
      </c>
      <c r="D1377" t="s">
        <v>48</v>
      </c>
      <c r="E1377">
        <v>319</v>
      </c>
      <c r="F1377" t="s">
        <v>68</v>
      </c>
      <c r="G1377">
        <v>0</v>
      </c>
      <c r="H1377" t="s">
        <v>174</v>
      </c>
      <c r="I1377">
        <v>57</v>
      </c>
      <c r="J1377">
        <v>1</v>
      </c>
      <c r="K1377" t="s">
        <v>15</v>
      </c>
      <c r="L1377">
        <v>0</v>
      </c>
      <c r="M1377" t="s">
        <v>227</v>
      </c>
      <c r="N1377">
        <v>0</v>
      </c>
    </row>
    <row r="1378" spans="1:14" x14ac:dyDescent="0.25">
      <c r="A1378">
        <v>12</v>
      </c>
      <c r="B1378" s="80">
        <v>0</v>
      </c>
      <c r="C1378">
        <v>0</v>
      </c>
      <c r="D1378" t="s">
        <v>48</v>
      </c>
      <c r="E1378">
        <v>215</v>
      </c>
      <c r="F1378" t="s">
        <v>303</v>
      </c>
      <c r="G1378">
        <v>0</v>
      </c>
      <c r="H1378" t="s">
        <v>303</v>
      </c>
      <c r="I1378">
        <v>70</v>
      </c>
      <c r="J1378">
        <v>1</v>
      </c>
      <c r="K1378" t="s">
        <v>15</v>
      </c>
      <c r="L1378">
        <v>0</v>
      </c>
      <c r="M1378" t="s">
        <v>227</v>
      </c>
      <c r="N1378">
        <v>0</v>
      </c>
    </row>
    <row r="1379" spans="1:14" x14ac:dyDescent="0.25">
      <c r="A1379">
        <v>12</v>
      </c>
      <c r="B1379" s="80">
        <v>0</v>
      </c>
      <c r="C1379">
        <v>0</v>
      </c>
      <c r="D1379" t="s">
        <v>48</v>
      </c>
      <c r="E1379">
        <v>215</v>
      </c>
      <c r="F1379" t="s">
        <v>303</v>
      </c>
      <c r="G1379">
        <v>0</v>
      </c>
      <c r="H1379" t="s">
        <v>303</v>
      </c>
      <c r="I1379">
        <v>67</v>
      </c>
      <c r="J1379">
        <v>1</v>
      </c>
      <c r="K1379" t="s">
        <v>15</v>
      </c>
      <c r="L1379">
        <v>0</v>
      </c>
      <c r="M1379" t="s">
        <v>227</v>
      </c>
      <c r="N1379">
        <v>0</v>
      </c>
    </row>
    <row r="1380" spans="1:14" x14ac:dyDescent="0.25">
      <c r="A1380">
        <v>12</v>
      </c>
      <c r="B1380" s="80">
        <v>0</v>
      </c>
      <c r="C1380">
        <v>0</v>
      </c>
      <c r="D1380" t="s">
        <v>48</v>
      </c>
      <c r="E1380">
        <v>215</v>
      </c>
      <c r="F1380" t="s">
        <v>303</v>
      </c>
      <c r="G1380">
        <v>0</v>
      </c>
      <c r="H1380" t="s">
        <v>303</v>
      </c>
      <c r="I1380">
        <v>56</v>
      </c>
      <c r="J1380">
        <v>1</v>
      </c>
      <c r="K1380" t="s">
        <v>15</v>
      </c>
      <c r="L1380">
        <v>0</v>
      </c>
      <c r="M1380" t="s">
        <v>227</v>
      </c>
      <c r="N1380">
        <v>0</v>
      </c>
    </row>
    <row r="1381" spans="1:14" x14ac:dyDescent="0.25">
      <c r="A1381">
        <v>12</v>
      </c>
      <c r="B1381" s="80">
        <v>0</v>
      </c>
      <c r="C1381">
        <v>0</v>
      </c>
      <c r="D1381" t="s">
        <v>48</v>
      </c>
      <c r="E1381">
        <v>140</v>
      </c>
      <c r="F1381" t="s">
        <v>303</v>
      </c>
      <c r="G1381">
        <v>0</v>
      </c>
      <c r="H1381" t="s">
        <v>303</v>
      </c>
      <c r="I1381">
        <v>72</v>
      </c>
      <c r="J1381">
        <v>1</v>
      </c>
      <c r="K1381" t="s">
        <v>15</v>
      </c>
      <c r="L1381">
        <v>0</v>
      </c>
      <c r="M1381" t="s">
        <v>227</v>
      </c>
      <c r="N1381">
        <v>0</v>
      </c>
    </row>
    <row r="1382" spans="1:14" x14ac:dyDescent="0.25">
      <c r="A1382">
        <v>12</v>
      </c>
      <c r="B1382" s="80">
        <v>0</v>
      </c>
      <c r="C1382">
        <v>0</v>
      </c>
      <c r="D1382" t="s">
        <v>48</v>
      </c>
      <c r="E1382">
        <v>110</v>
      </c>
      <c r="F1382" t="s">
        <v>303</v>
      </c>
      <c r="G1382">
        <v>0</v>
      </c>
      <c r="H1382" t="s">
        <v>303</v>
      </c>
      <c r="I1382">
        <v>67</v>
      </c>
      <c r="J1382">
        <v>1</v>
      </c>
      <c r="K1382" t="s">
        <v>15</v>
      </c>
      <c r="L1382">
        <v>0</v>
      </c>
      <c r="M1382" t="s">
        <v>227</v>
      </c>
      <c r="N1382">
        <v>0</v>
      </c>
    </row>
    <row r="1383" spans="1:14" x14ac:dyDescent="0.25">
      <c r="A1383">
        <v>12</v>
      </c>
      <c r="B1383" s="80">
        <v>0</v>
      </c>
      <c r="C1383">
        <v>0</v>
      </c>
      <c r="D1383" t="s">
        <v>48</v>
      </c>
      <c r="E1383">
        <v>109</v>
      </c>
      <c r="F1383" t="s">
        <v>303</v>
      </c>
      <c r="G1383">
        <v>0</v>
      </c>
      <c r="H1383" t="s">
        <v>303</v>
      </c>
      <c r="I1383">
        <v>61</v>
      </c>
      <c r="J1383">
        <v>1</v>
      </c>
      <c r="K1383" t="s">
        <v>15</v>
      </c>
      <c r="L1383">
        <v>0</v>
      </c>
      <c r="M1383" t="s">
        <v>227</v>
      </c>
      <c r="N1383">
        <v>0</v>
      </c>
    </row>
    <row r="1384" spans="1:14" x14ac:dyDescent="0.25">
      <c r="A1384">
        <v>12</v>
      </c>
      <c r="B1384" s="80">
        <v>0</v>
      </c>
      <c r="C1384">
        <v>0</v>
      </c>
      <c r="D1384" t="s">
        <v>48</v>
      </c>
      <c r="E1384">
        <v>109</v>
      </c>
      <c r="F1384" t="s">
        <v>303</v>
      </c>
      <c r="G1384">
        <v>0</v>
      </c>
      <c r="H1384" t="s">
        <v>303</v>
      </c>
      <c r="I1384">
        <v>60</v>
      </c>
      <c r="J1384">
        <v>1</v>
      </c>
      <c r="K1384" t="s">
        <v>15</v>
      </c>
      <c r="L1384">
        <v>0</v>
      </c>
      <c r="M1384" t="s">
        <v>227</v>
      </c>
      <c r="N1384">
        <v>0</v>
      </c>
    </row>
    <row r="1385" spans="1:14" x14ac:dyDescent="0.25">
      <c r="A1385">
        <v>12</v>
      </c>
      <c r="B1385" s="80">
        <v>0</v>
      </c>
      <c r="C1385">
        <v>0</v>
      </c>
      <c r="D1385" t="s">
        <v>48</v>
      </c>
      <c r="E1385">
        <v>109</v>
      </c>
      <c r="F1385" t="s">
        <v>303</v>
      </c>
      <c r="G1385">
        <v>0</v>
      </c>
      <c r="H1385" t="s">
        <v>303</v>
      </c>
      <c r="I1385">
        <v>56</v>
      </c>
      <c r="J1385">
        <v>1</v>
      </c>
      <c r="K1385" t="s">
        <v>15</v>
      </c>
      <c r="L1385">
        <v>0</v>
      </c>
      <c r="M1385" t="s">
        <v>227</v>
      </c>
      <c r="N1385">
        <v>0</v>
      </c>
    </row>
    <row r="1386" spans="1:14" x14ac:dyDescent="0.25">
      <c r="A1386">
        <v>12</v>
      </c>
      <c r="B1386" s="80">
        <v>0</v>
      </c>
      <c r="C1386">
        <v>0</v>
      </c>
      <c r="D1386" t="s">
        <v>48</v>
      </c>
      <c r="E1386">
        <v>108</v>
      </c>
      <c r="F1386" t="s">
        <v>303</v>
      </c>
      <c r="G1386">
        <v>0</v>
      </c>
      <c r="H1386" t="s">
        <v>303</v>
      </c>
      <c r="I1386">
        <v>68</v>
      </c>
      <c r="J1386">
        <v>1</v>
      </c>
      <c r="K1386" t="s">
        <v>15</v>
      </c>
      <c r="L1386">
        <v>0</v>
      </c>
      <c r="M1386" t="s">
        <v>227</v>
      </c>
      <c r="N1386">
        <v>0</v>
      </c>
    </row>
    <row r="1387" spans="1:14" x14ac:dyDescent="0.25">
      <c r="A1387">
        <v>12</v>
      </c>
      <c r="B1387" s="80">
        <v>0</v>
      </c>
      <c r="C1387">
        <v>0</v>
      </c>
      <c r="D1387" t="s">
        <v>48</v>
      </c>
      <c r="E1387">
        <v>108</v>
      </c>
      <c r="F1387" t="s">
        <v>303</v>
      </c>
      <c r="G1387">
        <v>0</v>
      </c>
      <c r="H1387" t="s">
        <v>303</v>
      </c>
      <c r="I1387">
        <v>58</v>
      </c>
      <c r="J1387">
        <v>1</v>
      </c>
      <c r="K1387" t="s">
        <v>15</v>
      </c>
      <c r="L1387">
        <v>0</v>
      </c>
      <c r="M1387" t="s">
        <v>227</v>
      </c>
      <c r="N1387">
        <v>0</v>
      </c>
    </row>
    <row r="1388" spans="1:14" x14ac:dyDescent="0.25">
      <c r="A1388">
        <v>12</v>
      </c>
      <c r="B1388" s="80">
        <v>0</v>
      </c>
      <c r="C1388">
        <v>0</v>
      </c>
      <c r="D1388" t="s">
        <v>48</v>
      </c>
      <c r="E1388">
        <v>103</v>
      </c>
      <c r="F1388" t="s">
        <v>303</v>
      </c>
      <c r="G1388">
        <v>0</v>
      </c>
      <c r="H1388" t="s">
        <v>303</v>
      </c>
      <c r="I1388">
        <v>65</v>
      </c>
      <c r="J1388">
        <v>1</v>
      </c>
      <c r="K1388" t="s">
        <v>15</v>
      </c>
      <c r="L1388">
        <v>0</v>
      </c>
      <c r="M1388" t="s">
        <v>227</v>
      </c>
      <c r="N1388">
        <v>0</v>
      </c>
    </row>
    <row r="1389" spans="1:14" x14ac:dyDescent="0.25">
      <c r="A1389">
        <v>12</v>
      </c>
      <c r="B1389" s="80">
        <v>0</v>
      </c>
      <c r="C1389">
        <v>0</v>
      </c>
      <c r="D1389" t="s">
        <v>48</v>
      </c>
      <c r="E1389">
        <v>101</v>
      </c>
      <c r="F1389" t="s">
        <v>303</v>
      </c>
      <c r="G1389">
        <v>0</v>
      </c>
      <c r="H1389" t="s">
        <v>303</v>
      </c>
      <c r="I1389">
        <v>74</v>
      </c>
      <c r="J1389">
        <v>1</v>
      </c>
      <c r="K1389" t="s">
        <v>15</v>
      </c>
      <c r="L1389">
        <v>0</v>
      </c>
      <c r="M1389" t="s">
        <v>227</v>
      </c>
      <c r="N1389">
        <v>0</v>
      </c>
    </row>
    <row r="1390" spans="1:14" x14ac:dyDescent="0.25">
      <c r="A1390">
        <v>12</v>
      </c>
      <c r="B1390" s="80">
        <v>0</v>
      </c>
      <c r="C1390">
        <v>0</v>
      </c>
      <c r="D1390" t="s">
        <v>48</v>
      </c>
      <c r="E1390">
        <v>101</v>
      </c>
      <c r="F1390" t="s">
        <v>303</v>
      </c>
      <c r="G1390">
        <v>0</v>
      </c>
      <c r="H1390" t="s">
        <v>303</v>
      </c>
      <c r="I1390">
        <v>70</v>
      </c>
      <c r="J1390">
        <v>1</v>
      </c>
      <c r="K1390" t="s">
        <v>15</v>
      </c>
      <c r="L1390">
        <v>0</v>
      </c>
      <c r="M1390" t="s">
        <v>227</v>
      </c>
      <c r="N1390">
        <v>0</v>
      </c>
    </row>
    <row r="1391" spans="1:14" x14ac:dyDescent="0.25">
      <c r="A1391">
        <v>12</v>
      </c>
      <c r="B1391" s="80">
        <v>0</v>
      </c>
      <c r="C1391">
        <v>0</v>
      </c>
      <c r="D1391" t="s">
        <v>48</v>
      </c>
      <c r="E1391">
        <v>101</v>
      </c>
      <c r="F1391" t="s">
        <v>303</v>
      </c>
      <c r="G1391">
        <v>0</v>
      </c>
      <c r="H1391" t="s">
        <v>303</v>
      </c>
      <c r="I1391">
        <v>68</v>
      </c>
      <c r="J1391">
        <v>1</v>
      </c>
      <c r="K1391" t="s">
        <v>15</v>
      </c>
      <c r="L1391">
        <v>0</v>
      </c>
      <c r="M1391" t="s">
        <v>227</v>
      </c>
      <c r="N1391">
        <v>0</v>
      </c>
    </row>
    <row r="1392" spans="1:14" x14ac:dyDescent="0.25">
      <c r="A1392">
        <v>12</v>
      </c>
      <c r="B1392" s="80">
        <v>0</v>
      </c>
      <c r="C1392">
        <v>0</v>
      </c>
      <c r="D1392" t="s">
        <v>48</v>
      </c>
      <c r="E1392">
        <v>101</v>
      </c>
      <c r="F1392" t="s">
        <v>303</v>
      </c>
      <c r="G1392">
        <v>0</v>
      </c>
      <c r="H1392" t="s">
        <v>303</v>
      </c>
      <c r="I1392">
        <v>67</v>
      </c>
      <c r="J1392">
        <v>1</v>
      </c>
      <c r="K1392" t="s">
        <v>15</v>
      </c>
      <c r="L1392">
        <v>0</v>
      </c>
      <c r="M1392" t="s">
        <v>227</v>
      </c>
      <c r="N1392">
        <v>0</v>
      </c>
    </row>
    <row r="1393" spans="1:14" x14ac:dyDescent="0.25">
      <c r="A1393">
        <v>12</v>
      </c>
      <c r="B1393" s="80">
        <v>0</v>
      </c>
      <c r="C1393">
        <v>0</v>
      </c>
      <c r="D1393" t="s">
        <v>48</v>
      </c>
      <c r="E1393">
        <v>101</v>
      </c>
      <c r="F1393" t="s">
        <v>303</v>
      </c>
      <c r="G1393">
        <v>0</v>
      </c>
      <c r="H1393" t="s">
        <v>303</v>
      </c>
      <c r="I1393">
        <v>61</v>
      </c>
      <c r="J1393">
        <v>1</v>
      </c>
      <c r="K1393" t="s">
        <v>15</v>
      </c>
      <c r="L1393">
        <v>0</v>
      </c>
      <c r="M1393" t="s">
        <v>227</v>
      </c>
      <c r="N1393">
        <v>0</v>
      </c>
    </row>
    <row r="1394" spans="1:14" x14ac:dyDescent="0.25">
      <c r="A1394">
        <v>12</v>
      </c>
      <c r="B1394" s="80">
        <v>0</v>
      </c>
      <c r="C1394">
        <v>0</v>
      </c>
      <c r="D1394" t="s">
        <v>48</v>
      </c>
      <c r="E1394">
        <v>101</v>
      </c>
      <c r="F1394" t="s">
        <v>303</v>
      </c>
      <c r="G1394">
        <v>0</v>
      </c>
      <c r="H1394" t="s">
        <v>303</v>
      </c>
      <c r="I1394">
        <v>55</v>
      </c>
      <c r="J1394">
        <v>1</v>
      </c>
      <c r="K1394" t="s">
        <v>15</v>
      </c>
      <c r="L1394">
        <v>0</v>
      </c>
      <c r="M1394" t="s">
        <v>227</v>
      </c>
      <c r="N1394">
        <v>0</v>
      </c>
    </row>
    <row r="1395" spans="1:14" x14ac:dyDescent="0.25">
      <c r="A1395">
        <v>1</v>
      </c>
      <c r="B1395" s="77">
        <v>45665</v>
      </c>
      <c r="C1395">
        <v>0</v>
      </c>
      <c r="D1395" t="s">
        <v>48</v>
      </c>
      <c r="E1395">
        <v>101</v>
      </c>
      <c r="F1395" t="s">
        <v>303</v>
      </c>
      <c r="G1395">
        <v>0</v>
      </c>
      <c r="H1395" t="s">
        <v>303</v>
      </c>
      <c r="I1395">
        <v>62</v>
      </c>
      <c r="J1395">
        <v>1</v>
      </c>
      <c r="K1395" t="s">
        <v>15</v>
      </c>
      <c r="L1395">
        <v>0</v>
      </c>
      <c r="M1395" t="s">
        <v>227</v>
      </c>
      <c r="N1395">
        <v>0</v>
      </c>
    </row>
    <row r="1396" spans="1:14" x14ac:dyDescent="0.25">
      <c r="A1396">
        <v>1</v>
      </c>
      <c r="B1396" s="77">
        <v>45672</v>
      </c>
      <c r="C1396">
        <v>0</v>
      </c>
      <c r="D1396" t="s">
        <v>48</v>
      </c>
      <c r="E1396">
        <v>101</v>
      </c>
      <c r="F1396" t="s">
        <v>303</v>
      </c>
      <c r="G1396">
        <v>0</v>
      </c>
      <c r="H1396" t="s">
        <v>303</v>
      </c>
      <c r="I1396">
        <v>63</v>
      </c>
      <c r="J1396">
        <v>1</v>
      </c>
      <c r="K1396" t="s">
        <v>15</v>
      </c>
      <c r="L1396">
        <v>0</v>
      </c>
      <c r="M1396" t="s">
        <v>227</v>
      </c>
      <c r="N1396">
        <v>0</v>
      </c>
    </row>
    <row r="1397" spans="1:14" x14ac:dyDescent="0.25">
      <c r="A1397">
        <v>1</v>
      </c>
      <c r="B1397" s="77">
        <v>45666</v>
      </c>
      <c r="C1397">
        <v>0</v>
      </c>
      <c r="D1397" t="s">
        <v>48</v>
      </c>
      <c r="E1397">
        <v>102</v>
      </c>
      <c r="F1397" t="s">
        <v>303</v>
      </c>
      <c r="G1397">
        <v>0</v>
      </c>
      <c r="H1397" t="s">
        <v>303</v>
      </c>
      <c r="I1397">
        <v>61</v>
      </c>
      <c r="J1397">
        <v>1</v>
      </c>
      <c r="K1397" t="s">
        <v>15</v>
      </c>
      <c r="L1397">
        <v>0</v>
      </c>
      <c r="M1397" t="s">
        <v>227</v>
      </c>
      <c r="N1397">
        <v>0</v>
      </c>
    </row>
    <row r="1398" spans="1:14" x14ac:dyDescent="0.25">
      <c r="A1398">
        <v>1</v>
      </c>
      <c r="B1398" s="77">
        <v>45665</v>
      </c>
      <c r="C1398">
        <v>0</v>
      </c>
      <c r="D1398" t="s">
        <v>48</v>
      </c>
      <c r="E1398">
        <v>106</v>
      </c>
      <c r="F1398" t="s">
        <v>303</v>
      </c>
      <c r="G1398">
        <v>0</v>
      </c>
      <c r="H1398" t="s">
        <v>303</v>
      </c>
      <c r="I1398">
        <v>72</v>
      </c>
      <c r="J1398">
        <v>1</v>
      </c>
      <c r="K1398" t="s">
        <v>15</v>
      </c>
      <c r="L1398">
        <v>0</v>
      </c>
      <c r="M1398" t="s">
        <v>227</v>
      </c>
      <c r="N1398">
        <v>0</v>
      </c>
    </row>
    <row r="1399" spans="1:14" x14ac:dyDescent="0.25">
      <c r="A1399">
        <v>1</v>
      </c>
      <c r="B1399" s="77">
        <v>45671</v>
      </c>
      <c r="C1399">
        <v>0</v>
      </c>
      <c r="D1399" t="s">
        <v>48</v>
      </c>
      <c r="E1399">
        <v>106</v>
      </c>
      <c r="F1399" t="s">
        <v>303</v>
      </c>
      <c r="G1399">
        <v>0</v>
      </c>
      <c r="H1399" t="s">
        <v>303</v>
      </c>
      <c r="I1399">
        <v>70</v>
      </c>
      <c r="J1399">
        <v>2</v>
      </c>
      <c r="K1399" t="s">
        <v>15</v>
      </c>
      <c r="L1399">
        <v>0</v>
      </c>
      <c r="M1399" t="s">
        <v>227</v>
      </c>
      <c r="N1399">
        <v>0</v>
      </c>
    </row>
    <row r="1400" spans="1:14" x14ac:dyDescent="0.25">
      <c r="A1400">
        <v>1</v>
      </c>
      <c r="B1400" s="77">
        <v>45665</v>
      </c>
      <c r="C1400">
        <v>0</v>
      </c>
      <c r="D1400" t="s">
        <v>48</v>
      </c>
      <c r="E1400">
        <v>106</v>
      </c>
      <c r="F1400" t="s">
        <v>303</v>
      </c>
      <c r="G1400">
        <v>0</v>
      </c>
      <c r="H1400" t="s">
        <v>303</v>
      </c>
      <c r="I1400">
        <v>63</v>
      </c>
      <c r="J1400">
        <v>1</v>
      </c>
      <c r="K1400" t="s">
        <v>15</v>
      </c>
      <c r="L1400">
        <v>0</v>
      </c>
      <c r="M1400" t="s">
        <v>227</v>
      </c>
      <c r="N1400">
        <v>0</v>
      </c>
    </row>
    <row r="1401" spans="1:14" x14ac:dyDescent="0.25">
      <c r="A1401">
        <v>1</v>
      </c>
      <c r="B1401" s="77">
        <v>45671</v>
      </c>
      <c r="C1401">
        <v>0</v>
      </c>
      <c r="D1401" t="s">
        <v>48</v>
      </c>
      <c r="E1401">
        <v>106</v>
      </c>
      <c r="F1401" t="s">
        <v>303</v>
      </c>
      <c r="G1401">
        <v>0</v>
      </c>
      <c r="H1401" t="s">
        <v>303</v>
      </c>
      <c r="I1401">
        <v>79</v>
      </c>
      <c r="J1401">
        <v>1</v>
      </c>
      <c r="K1401" t="s">
        <v>15</v>
      </c>
      <c r="L1401">
        <v>0</v>
      </c>
      <c r="M1401" t="s">
        <v>227</v>
      </c>
      <c r="N1401">
        <v>0</v>
      </c>
    </row>
    <row r="1402" spans="1:14" x14ac:dyDescent="0.25">
      <c r="A1402">
        <v>1</v>
      </c>
      <c r="B1402" s="77">
        <v>45671</v>
      </c>
      <c r="C1402">
        <v>0</v>
      </c>
      <c r="D1402" t="s">
        <v>48</v>
      </c>
      <c r="E1402">
        <v>106</v>
      </c>
      <c r="F1402" t="s">
        <v>303</v>
      </c>
      <c r="G1402">
        <v>0</v>
      </c>
      <c r="H1402" t="s">
        <v>303</v>
      </c>
      <c r="I1402">
        <v>71</v>
      </c>
      <c r="J1402">
        <v>1</v>
      </c>
      <c r="K1402" t="s">
        <v>15</v>
      </c>
      <c r="L1402">
        <v>0</v>
      </c>
      <c r="M1402" t="s">
        <v>227</v>
      </c>
      <c r="N1402">
        <v>0</v>
      </c>
    </row>
    <row r="1403" spans="1:14" x14ac:dyDescent="0.25">
      <c r="A1403">
        <v>1</v>
      </c>
      <c r="B1403" s="77">
        <v>45665</v>
      </c>
      <c r="C1403">
        <v>0</v>
      </c>
      <c r="D1403" t="s">
        <v>48</v>
      </c>
      <c r="E1403">
        <v>107</v>
      </c>
      <c r="F1403" t="s">
        <v>303</v>
      </c>
      <c r="G1403">
        <v>0</v>
      </c>
      <c r="H1403" t="s">
        <v>303</v>
      </c>
      <c r="I1403">
        <v>68</v>
      </c>
      <c r="J1403">
        <v>3</v>
      </c>
      <c r="K1403" t="s">
        <v>15</v>
      </c>
      <c r="L1403">
        <v>0</v>
      </c>
      <c r="M1403" t="s">
        <v>227</v>
      </c>
      <c r="N1403">
        <v>0</v>
      </c>
    </row>
    <row r="1404" spans="1:14" x14ac:dyDescent="0.25">
      <c r="A1404">
        <v>1</v>
      </c>
      <c r="B1404" s="77">
        <v>45665</v>
      </c>
      <c r="C1404">
        <v>0</v>
      </c>
      <c r="D1404" t="s">
        <v>48</v>
      </c>
      <c r="E1404">
        <v>107</v>
      </c>
      <c r="F1404" t="s">
        <v>303</v>
      </c>
      <c r="G1404">
        <v>0</v>
      </c>
      <c r="H1404" t="s">
        <v>303</v>
      </c>
      <c r="I1404">
        <v>80</v>
      </c>
      <c r="J1404">
        <v>2</v>
      </c>
      <c r="K1404" t="s">
        <v>15</v>
      </c>
      <c r="L1404">
        <v>0</v>
      </c>
      <c r="M1404" t="s">
        <v>227</v>
      </c>
      <c r="N1404">
        <v>0</v>
      </c>
    </row>
    <row r="1405" spans="1:14" x14ac:dyDescent="0.25">
      <c r="A1405">
        <v>1</v>
      </c>
      <c r="B1405" s="77">
        <v>45666</v>
      </c>
      <c r="C1405">
        <v>0</v>
      </c>
      <c r="D1405" t="s">
        <v>48</v>
      </c>
      <c r="E1405">
        <v>107</v>
      </c>
      <c r="F1405" t="s">
        <v>303</v>
      </c>
      <c r="G1405">
        <v>0</v>
      </c>
      <c r="H1405" t="s">
        <v>303</v>
      </c>
      <c r="I1405">
        <v>70</v>
      </c>
      <c r="J1405">
        <v>1</v>
      </c>
      <c r="K1405" t="s">
        <v>15</v>
      </c>
      <c r="L1405">
        <v>0</v>
      </c>
      <c r="M1405" t="s">
        <v>227</v>
      </c>
      <c r="N1405">
        <v>0</v>
      </c>
    </row>
    <row r="1406" spans="1:14" x14ac:dyDescent="0.25">
      <c r="A1406">
        <v>1</v>
      </c>
      <c r="B1406" s="77">
        <v>45665</v>
      </c>
      <c r="C1406">
        <v>0</v>
      </c>
      <c r="D1406" t="s">
        <v>48</v>
      </c>
      <c r="E1406">
        <v>107</v>
      </c>
      <c r="F1406" t="s">
        <v>303</v>
      </c>
      <c r="G1406">
        <v>0</v>
      </c>
      <c r="H1406" t="s">
        <v>303</v>
      </c>
      <c r="I1406">
        <v>69</v>
      </c>
      <c r="J1406">
        <v>2</v>
      </c>
      <c r="K1406" t="s">
        <v>15</v>
      </c>
      <c r="L1406">
        <v>0</v>
      </c>
      <c r="M1406" t="s">
        <v>227</v>
      </c>
      <c r="N1406">
        <v>0</v>
      </c>
    </row>
    <row r="1407" spans="1:14" x14ac:dyDescent="0.25">
      <c r="A1407">
        <v>1</v>
      </c>
      <c r="B1407" s="77">
        <v>45672</v>
      </c>
      <c r="C1407">
        <v>0</v>
      </c>
      <c r="D1407" t="s">
        <v>48</v>
      </c>
      <c r="E1407">
        <v>107</v>
      </c>
      <c r="F1407" t="s">
        <v>303</v>
      </c>
      <c r="G1407">
        <v>0</v>
      </c>
      <c r="H1407" t="s">
        <v>303</v>
      </c>
      <c r="I1407">
        <v>63</v>
      </c>
      <c r="J1407">
        <v>1</v>
      </c>
      <c r="K1407" t="s">
        <v>15</v>
      </c>
      <c r="L1407">
        <v>0</v>
      </c>
      <c r="M1407" t="s">
        <v>227</v>
      </c>
      <c r="N1407">
        <v>0</v>
      </c>
    </row>
    <row r="1408" spans="1:14" x14ac:dyDescent="0.25">
      <c r="A1408">
        <v>1</v>
      </c>
      <c r="B1408" s="77">
        <v>45665</v>
      </c>
      <c r="C1408">
        <v>0</v>
      </c>
      <c r="D1408" t="s">
        <v>48</v>
      </c>
      <c r="E1408">
        <v>107</v>
      </c>
      <c r="F1408" t="s">
        <v>303</v>
      </c>
      <c r="G1408">
        <v>0</v>
      </c>
      <c r="H1408" t="s">
        <v>303</v>
      </c>
      <c r="I1408">
        <v>62</v>
      </c>
      <c r="J1408">
        <v>1</v>
      </c>
      <c r="K1408" t="s">
        <v>15</v>
      </c>
      <c r="L1408">
        <v>0</v>
      </c>
      <c r="M1408" t="s">
        <v>227</v>
      </c>
      <c r="N1408">
        <v>0</v>
      </c>
    </row>
    <row r="1409" spans="1:14" x14ac:dyDescent="0.25">
      <c r="A1409">
        <v>1</v>
      </c>
      <c r="B1409" s="77">
        <v>45671</v>
      </c>
      <c r="C1409">
        <v>0</v>
      </c>
      <c r="D1409" t="s">
        <v>48</v>
      </c>
      <c r="E1409">
        <v>107</v>
      </c>
      <c r="F1409" t="s">
        <v>303</v>
      </c>
      <c r="G1409">
        <v>0</v>
      </c>
      <c r="H1409" t="s">
        <v>303</v>
      </c>
      <c r="I1409">
        <v>74</v>
      </c>
      <c r="J1409">
        <v>1</v>
      </c>
      <c r="K1409" t="s">
        <v>15</v>
      </c>
      <c r="L1409">
        <v>0</v>
      </c>
      <c r="M1409" t="s">
        <v>227</v>
      </c>
      <c r="N1409">
        <v>0</v>
      </c>
    </row>
    <row r="1410" spans="1:14" x14ac:dyDescent="0.25">
      <c r="A1410">
        <v>1</v>
      </c>
      <c r="B1410" s="77">
        <v>45665</v>
      </c>
      <c r="C1410">
        <v>0</v>
      </c>
      <c r="D1410" t="s">
        <v>48</v>
      </c>
      <c r="E1410">
        <v>107</v>
      </c>
      <c r="F1410" t="s">
        <v>303</v>
      </c>
      <c r="G1410">
        <v>0</v>
      </c>
      <c r="H1410" t="s">
        <v>303</v>
      </c>
      <c r="I1410">
        <v>58</v>
      </c>
      <c r="J1410">
        <v>1</v>
      </c>
      <c r="K1410" t="s">
        <v>15</v>
      </c>
      <c r="L1410">
        <v>0</v>
      </c>
      <c r="M1410" t="s">
        <v>227</v>
      </c>
      <c r="N1410">
        <v>0</v>
      </c>
    </row>
    <row r="1411" spans="1:14" x14ac:dyDescent="0.25">
      <c r="A1411">
        <v>1</v>
      </c>
      <c r="B1411" s="77">
        <v>45672</v>
      </c>
      <c r="C1411">
        <v>0</v>
      </c>
      <c r="D1411" t="s">
        <v>48</v>
      </c>
      <c r="E1411">
        <v>107</v>
      </c>
      <c r="F1411" t="s">
        <v>303</v>
      </c>
      <c r="G1411">
        <v>0</v>
      </c>
      <c r="H1411" t="s">
        <v>303</v>
      </c>
      <c r="I1411">
        <v>57</v>
      </c>
      <c r="J1411">
        <v>1</v>
      </c>
      <c r="K1411" t="s">
        <v>15</v>
      </c>
      <c r="L1411">
        <v>0</v>
      </c>
      <c r="M1411" t="s">
        <v>227</v>
      </c>
      <c r="N1411">
        <v>0</v>
      </c>
    </row>
    <row r="1412" spans="1:14" x14ac:dyDescent="0.25">
      <c r="A1412">
        <v>1</v>
      </c>
      <c r="B1412" s="77">
        <v>45666</v>
      </c>
      <c r="C1412">
        <v>0</v>
      </c>
      <c r="D1412" t="s">
        <v>48</v>
      </c>
      <c r="E1412">
        <v>107</v>
      </c>
      <c r="F1412" t="s">
        <v>303</v>
      </c>
      <c r="G1412">
        <v>0</v>
      </c>
      <c r="H1412" t="s">
        <v>303</v>
      </c>
      <c r="I1412">
        <v>71</v>
      </c>
      <c r="J1412">
        <v>1</v>
      </c>
      <c r="K1412" t="s">
        <v>15</v>
      </c>
      <c r="L1412">
        <v>0</v>
      </c>
      <c r="M1412" t="s">
        <v>227</v>
      </c>
      <c r="N1412">
        <v>0</v>
      </c>
    </row>
    <row r="1413" spans="1:14" x14ac:dyDescent="0.25">
      <c r="A1413">
        <v>1</v>
      </c>
      <c r="B1413" s="77">
        <v>45666</v>
      </c>
      <c r="C1413">
        <v>0</v>
      </c>
      <c r="D1413" t="s">
        <v>48</v>
      </c>
      <c r="E1413">
        <v>107</v>
      </c>
      <c r="F1413" t="s">
        <v>303</v>
      </c>
      <c r="G1413">
        <v>0</v>
      </c>
      <c r="H1413" t="s">
        <v>303</v>
      </c>
      <c r="I1413">
        <v>64</v>
      </c>
      <c r="J1413">
        <v>3</v>
      </c>
      <c r="K1413" t="s">
        <v>15</v>
      </c>
      <c r="L1413">
        <v>0</v>
      </c>
      <c r="M1413" t="s">
        <v>227</v>
      </c>
      <c r="N1413">
        <v>0</v>
      </c>
    </row>
    <row r="1414" spans="1:14" x14ac:dyDescent="0.25">
      <c r="A1414">
        <v>1</v>
      </c>
      <c r="B1414" s="77">
        <v>45666</v>
      </c>
      <c r="C1414">
        <v>0</v>
      </c>
      <c r="D1414" t="s">
        <v>48</v>
      </c>
      <c r="E1414">
        <v>107</v>
      </c>
      <c r="F1414" t="s">
        <v>303</v>
      </c>
      <c r="G1414">
        <v>0</v>
      </c>
      <c r="H1414" t="s">
        <v>303</v>
      </c>
      <c r="I1414">
        <v>60</v>
      </c>
      <c r="J1414">
        <v>1</v>
      </c>
      <c r="K1414" t="s">
        <v>15</v>
      </c>
      <c r="L1414">
        <v>0</v>
      </c>
      <c r="M1414" t="s">
        <v>227</v>
      </c>
      <c r="N1414">
        <v>0</v>
      </c>
    </row>
    <row r="1415" spans="1:14" x14ac:dyDescent="0.25">
      <c r="A1415">
        <v>1</v>
      </c>
      <c r="B1415" s="77">
        <v>45665</v>
      </c>
      <c r="C1415">
        <v>0</v>
      </c>
      <c r="D1415" t="s">
        <v>48</v>
      </c>
      <c r="E1415">
        <v>107</v>
      </c>
      <c r="F1415" t="s">
        <v>303</v>
      </c>
      <c r="G1415">
        <v>0</v>
      </c>
      <c r="H1415" t="s">
        <v>303</v>
      </c>
      <c r="I1415">
        <v>67</v>
      </c>
      <c r="J1415">
        <v>1</v>
      </c>
      <c r="K1415" t="s">
        <v>15</v>
      </c>
      <c r="L1415">
        <v>0</v>
      </c>
      <c r="M1415" t="s">
        <v>227</v>
      </c>
      <c r="N1415">
        <v>0</v>
      </c>
    </row>
    <row r="1416" spans="1:14" x14ac:dyDescent="0.25">
      <c r="A1416">
        <v>1</v>
      </c>
      <c r="B1416" s="77">
        <v>45665</v>
      </c>
      <c r="C1416">
        <v>0</v>
      </c>
      <c r="D1416" t="s">
        <v>48</v>
      </c>
      <c r="E1416">
        <v>107</v>
      </c>
      <c r="F1416" t="s">
        <v>303</v>
      </c>
      <c r="G1416">
        <v>0</v>
      </c>
      <c r="H1416" t="s">
        <v>303</v>
      </c>
      <c r="I1416">
        <v>61</v>
      </c>
      <c r="J1416">
        <v>1</v>
      </c>
      <c r="K1416" t="s">
        <v>15</v>
      </c>
      <c r="L1416">
        <v>0</v>
      </c>
      <c r="M1416" t="s">
        <v>227</v>
      </c>
      <c r="N1416">
        <v>0</v>
      </c>
    </row>
    <row r="1417" spans="1:14" x14ac:dyDescent="0.25">
      <c r="A1417">
        <v>1</v>
      </c>
      <c r="B1417" s="77">
        <v>45665</v>
      </c>
      <c r="C1417">
        <v>0</v>
      </c>
      <c r="D1417" t="s">
        <v>48</v>
      </c>
      <c r="E1417">
        <v>107</v>
      </c>
      <c r="F1417" t="s">
        <v>303</v>
      </c>
      <c r="G1417">
        <v>0</v>
      </c>
      <c r="H1417" t="s">
        <v>303</v>
      </c>
      <c r="I1417">
        <v>56</v>
      </c>
      <c r="J1417">
        <v>1</v>
      </c>
      <c r="K1417" t="s">
        <v>15</v>
      </c>
      <c r="L1417">
        <v>0</v>
      </c>
      <c r="M1417" t="s">
        <v>227</v>
      </c>
      <c r="N1417">
        <v>0</v>
      </c>
    </row>
    <row r="1418" spans="1:14" x14ac:dyDescent="0.25">
      <c r="A1418">
        <v>1</v>
      </c>
      <c r="B1418" s="77">
        <v>45672</v>
      </c>
      <c r="C1418">
        <v>0</v>
      </c>
      <c r="D1418" t="s">
        <v>48</v>
      </c>
      <c r="E1418">
        <v>107</v>
      </c>
      <c r="F1418" t="s">
        <v>303</v>
      </c>
      <c r="G1418">
        <v>0</v>
      </c>
      <c r="H1418" t="s">
        <v>303</v>
      </c>
      <c r="I1418">
        <v>78</v>
      </c>
      <c r="J1418">
        <v>1</v>
      </c>
      <c r="K1418" t="s">
        <v>15</v>
      </c>
      <c r="L1418">
        <v>0</v>
      </c>
      <c r="M1418" t="s">
        <v>227</v>
      </c>
      <c r="N1418">
        <v>0</v>
      </c>
    </row>
    <row r="1419" spans="1:14" x14ac:dyDescent="0.25">
      <c r="A1419">
        <v>1</v>
      </c>
      <c r="B1419" s="77">
        <v>45665</v>
      </c>
      <c r="C1419">
        <v>0</v>
      </c>
      <c r="D1419" t="s">
        <v>48</v>
      </c>
      <c r="E1419">
        <v>108</v>
      </c>
      <c r="F1419" t="s">
        <v>303</v>
      </c>
      <c r="G1419">
        <v>0</v>
      </c>
      <c r="H1419" t="s">
        <v>303</v>
      </c>
      <c r="I1419">
        <v>60</v>
      </c>
      <c r="J1419">
        <v>1</v>
      </c>
      <c r="K1419" t="s">
        <v>15</v>
      </c>
      <c r="L1419">
        <v>0</v>
      </c>
      <c r="M1419" t="s">
        <v>227</v>
      </c>
      <c r="N1419">
        <v>0</v>
      </c>
    </row>
    <row r="1420" spans="1:14" x14ac:dyDescent="0.25">
      <c r="A1420">
        <v>1</v>
      </c>
      <c r="B1420" s="77">
        <v>45665</v>
      </c>
      <c r="C1420">
        <v>0</v>
      </c>
      <c r="D1420" t="s">
        <v>48</v>
      </c>
      <c r="E1420">
        <v>108</v>
      </c>
      <c r="F1420" t="s">
        <v>303</v>
      </c>
      <c r="G1420">
        <v>0</v>
      </c>
      <c r="H1420" t="s">
        <v>303</v>
      </c>
      <c r="I1420">
        <v>63</v>
      </c>
      <c r="J1420">
        <v>1</v>
      </c>
      <c r="K1420" t="s">
        <v>15</v>
      </c>
      <c r="L1420">
        <v>0</v>
      </c>
      <c r="M1420" t="s">
        <v>227</v>
      </c>
      <c r="N1420">
        <v>0</v>
      </c>
    </row>
    <row r="1421" spans="1:14" x14ac:dyDescent="0.25">
      <c r="A1421">
        <v>1</v>
      </c>
      <c r="B1421" s="77">
        <v>45666</v>
      </c>
      <c r="C1421">
        <v>0</v>
      </c>
      <c r="D1421" t="s">
        <v>48</v>
      </c>
      <c r="E1421">
        <v>108</v>
      </c>
      <c r="F1421" t="s">
        <v>303</v>
      </c>
      <c r="G1421">
        <v>0</v>
      </c>
      <c r="H1421" t="s">
        <v>303</v>
      </c>
      <c r="I1421">
        <v>68</v>
      </c>
      <c r="J1421">
        <v>1</v>
      </c>
      <c r="K1421" t="s">
        <v>15</v>
      </c>
      <c r="L1421">
        <v>0</v>
      </c>
      <c r="M1421" t="s">
        <v>227</v>
      </c>
      <c r="N1421">
        <v>0</v>
      </c>
    </row>
    <row r="1422" spans="1:14" x14ac:dyDescent="0.25">
      <c r="A1422">
        <v>1</v>
      </c>
      <c r="B1422" s="77">
        <v>45665</v>
      </c>
      <c r="C1422">
        <v>0</v>
      </c>
      <c r="D1422" t="s">
        <v>48</v>
      </c>
      <c r="E1422">
        <v>108</v>
      </c>
      <c r="F1422" t="s">
        <v>303</v>
      </c>
      <c r="G1422">
        <v>0</v>
      </c>
      <c r="H1422" t="s">
        <v>303</v>
      </c>
      <c r="I1422">
        <v>64</v>
      </c>
      <c r="J1422">
        <v>1</v>
      </c>
      <c r="K1422" t="s">
        <v>15</v>
      </c>
      <c r="L1422">
        <v>0</v>
      </c>
      <c r="M1422" t="s">
        <v>227</v>
      </c>
      <c r="N1422">
        <v>0</v>
      </c>
    </row>
    <row r="1423" spans="1:14" x14ac:dyDescent="0.25">
      <c r="A1423">
        <v>1</v>
      </c>
      <c r="B1423" s="77">
        <v>45671</v>
      </c>
      <c r="C1423">
        <v>0</v>
      </c>
      <c r="D1423" t="s">
        <v>48</v>
      </c>
      <c r="E1423">
        <v>108</v>
      </c>
      <c r="F1423" t="s">
        <v>303</v>
      </c>
      <c r="G1423">
        <v>0</v>
      </c>
      <c r="H1423" t="s">
        <v>303</v>
      </c>
      <c r="I1423">
        <v>57</v>
      </c>
      <c r="J1423">
        <v>1</v>
      </c>
      <c r="K1423" t="s">
        <v>15</v>
      </c>
      <c r="L1423">
        <v>0</v>
      </c>
      <c r="M1423" t="s">
        <v>227</v>
      </c>
      <c r="N1423">
        <v>0</v>
      </c>
    </row>
    <row r="1424" spans="1:14" x14ac:dyDescent="0.25">
      <c r="A1424">
        <v>1</v>
      </c>
      <c r="B1424" s="77">
        <v>45665</v>
      </c>
      <c r="C1424">
        <v>0</v>
      </c>
      <c r="D1424" t="s">
        <v>48</v>
      </c>
      <c r="E1424">
        <v>108</v>
      </c>
      <c r="F1424" t="s">
        <v>303</v>
      </c>
      <c r="G1424">
        <v>0</v>
      </c>
      <c r="H1424" t="s">
        <v>303</v>
      </c>
      <c r="I1424">
        <v>69</v>
      </c>
      <c r="J1424">
        <v>1</v>
      </c>
      <c r="K1424" t="s">
        <v>15</v>
      </c>
      <c r="L1424">
        <v>0</v>
      </c>
      <c r="M1424" t="s">
        <v>227</v>
      </c>
      <c r="N1424">
        <v>0</v>
      </c>
    </row>
    <row r="1425" spans="1:14" x14ac:dyDescent="0.25">
      <c r="A1425">
        <v>1</v>
      </c>
      <c r="B1425" s="77">
        <v>45671</v>
      </c>
      <c r="C1425">
        <v>0</v>
      </c>
      <c r="D1425" t="s">
        <v>48</v>
      </c>
      <c r="E1425">
        <v>108</v>
      </c>
      <c r="F1425" t="s">
        <v>303</v>
      </c>
      <c r="G1425">
        <v>0</v>
      </c>
      <c r="H1425" t="s">
        <v>303</v>
      </c>
      <c r="I1425">
        <v>63</v>
      </c>
      <c r="J1425">
        <v>1</v>
      </c>
      <c r="K1425" t="s">
        <v>15</v>
      </c>
      <c r="L1425">
        <v>0</v>
      </c>
      <c r="M1425" t="s">
        <v>227</v>
      </c>
      <c r="N1425">
        <v>0</v>
      </c>
    </row>
    <row r="1426" spans="1:14" x14ac:dyDescent="0.25">
      <c r="A1426">
        <v>1</v>
      </c>
      <c r="B1426" s="77">
        <v>45672</v>
      </c>
      <c r="C1426">
        <v>0</v>
      </c>
      <c r="D1426" t="s">
        <v>48</v>
      </c>
      <c r="E1426">
        <v>108</v>
      </c>
      <c r="F1426" t="s">
        <v>303</v>
      </c>
      <c r="G1426">
        <v>0</v>
      </c>
      <c r="H1426" t="s">
        <v>303</v>
      </c>
      <c r="I1426">
        <v>59</v>
      </c>
      <c r="J1426">
        <v>1</v>
      </c>
      <c r="K1426" t="s">
        <v>15</v>
      </c>
      <c r="L1426">
        <v>0</v>
      </c>
      <c r="M1426" t="s">
        <v>227</v>
      </c>
      <c r="N1426">
        <v>0</v>
      </c>
    </row>
    <row r="1427" spans="1:14" x14ac:dyDescent="0.25">
      <c r="A1427">
        <v>1</v>
      </c>
      <c r="B1427" s="77">
        <v>45670</v>
      </c>
      <c r="C1427">
        <v>0</v>
      </c>
      <c r="D1427" t="s">
        <v>48</v>
      </c>
      <c r="E1427">
        <v>108</v>
      </c>
      <c r="F1427" t="s">
        <v>303</v>
      </c>
      <c r="G1427">
        <v>0</v>
      </c>
      <c r="H1427" t="s">
        <v>303</v>
      </c>
      <c r="I1427">
        <v>67</v>
      </c>
      <c r="J1427">
        <v>1</v>
      </c>
      <c r="K1427" t="s">
        <v>15</v>
      </c>
      <c r="L1427">
        <v>0</v>
      </c>
      <c r="M1427" t="s">
        <v>227</v>
      </c>
      <c r="N1427">
        <v>0</v>
      </c>
    </row>
    <row r="1428" spans="1:14" x14ac:dyDescent="0.25">
      <c r="A1428">
        <v>1</v>
      </c>
      <c r="B1428" s="77">
        <v>45666</v>
      </c>
      <c r="C1428">
        <v>0</v>
      </c>
      <c r="D1428" t="s">
        <v>48</v>
      </c>
      <c r="E1428">
        <v>108</v>
      </c>
      <c r="F1428" t="s">
        <v>303</v>
      </c>
      <c r="G1428">
        <v>0</v>
      </c>
      <c r="H1428" t="s">
        <v>303</v>
      </c>
      <c r="I1428">
        <v>61</v>
      </c>
      <c r="J1428">
        <v>1</v>
      </c>
      <c r="K1428" t="s">
        <v>15</v>
      </c>
      <c r="L1428">
        <v>0</v>
      </c>
      <c r="M1428" t="s">
        <v>227</v>
      </c>
      <c r="N1428">
        <v>0</v>
      </c>
    </row>
    <row r="1429" spans="1:14" x14ac:dyDescent="0.25">
      <c r="A1429">
        <v>1</v>
      </c>
      <c r="B1429" s="77">
        <v>45665</v>
      </c>
      <c r="C1429">
        <v>0</v>
      </c>
      <c r="D1429" t="s">
        <v>48</v>
      </c>
      <c r="E1429">
        <v>108</v>
      </c>
      <c r="F1429" t="s">
        <v>303</v>
      </c>
      <c r="G1429">
        <v>0</v>
      </c>
      <c r="H1429" t="s">
        <v>303</v>
      </c>
      <c r="I1429">
        <v>56</v>
      </c>
      <c r="J1429">
        <v>1</v>
      </c>
      <c r="K1429" t="s">
        <v>15</v>
      </c>
      <c r="L1429">
        <v>0</v>
      </c>
      <c r="M1429" t="s">
        <v>227</v>
      </c>
      <c r="N1429">
        <v>0</v>
      </c>
    </row>
    <row r="1430" spans="1:14" x14ac:dyDescent="0.25">
      <c r="A1430">
        <v>1</v>
      </c>
      <c r="B1430" s="77">
        <v>45665</v>
      </c>
      <c r="C1430">
        <v>0</v>
      </c>
      <c r="D1430" t="s">
        <v>48</v>
      </c>
      <c r="E1430">
        <v>108</v>
      </c>
      <c r="F1430" t="s">
        <v>303</v>
      </c>
      <c r="G1430">
        <v>0</v>
      </c>
      <c r="H1430" t="s">
        <v>303</v>
      </c>
      <c r="I1430">
        <v>54</v>
      </c>
      <c r="J1430">
        <v>1</v>
      </c>
      <c r="K1430" t="s">
        <v>15</v>
      </c>
      <c r="L1430">
        <v>0</v>
      </c>
      <c r="M1430" t="s">
        <v>227</v>
      </c>
      <c r="N1430">
        <v>0</v>
      </c>
    </row>
    <row r="1431" spans="1:14" x14ac:dyDescent="0.25">
      <c r="A1431">
        <v>1</v>
      </c>
      <c r="B1431" s="77">
        <v>45665</v>
      </c>
      <c r="C1431">
        <v>0</v>
      </c>
      <c r="D1431" t="s">
        <v>48</v>
      </c>
      <c r="E1431">
        <v>108</v>
      </c>
      <c r="F1431" t="s">
        <v>303</v>
      </c>
      <c r="G1431">
        <v>0</v>
      </c>
      <c r="H1431" t="s">
        <v>303</v>
      </c>
      <c r="I1431">
        <v>55</v>
      </c>
      <c r="J1431">
        <v>1</v>
      </c>
      <c r="K1431" t="s">
        <v>15</v>
      </c>
      <c r="L1431">
        <v>0</v>
      </c>
      <c r="M1431" t="s">
        <v>227</v>
      </c>
      <c r="N1431">
        <v>0</v>
      </c>
    </row>
    <row r="1432" spans="1:14" x14ac:dyDescent="0.25">
      <c r="A1432">
        <v>1</v>
      </c>
      <c r="B1432" s="77">
        <v>45671</v>
      </c>
      <c r="C1432">
        <v>0</v>
      </c>
      <c r="D1432" t="s">
        <v>48</v>
      </c>
      <c r="E1432">
        <v>108</v>
      </c>
      <c r="F1432" t="s">
        <v>303</v>
      </c>
      <c r="G1432">
        <v>0</v>
      </c>
      <c r="H1432" t="s">
        <v>303</v>
      </c>
      <c r="I1432">
        <v>57</v>
      </c>
      <c r="J1432">
        <v>1</v>
      </c>
      <c r="K1432" t="s">
        <v>15</v>
      </c>
      <c r="L1432">
        <v>0</v>
      </c>
      <c r="M1432" t="s">
        <v>227</v>
      </c>
      <c r="N1432">
        <v>0</v>
      </c>
    </row>
    <row r="1433" spans="1:14" x14ac:dyDescent="0.25">
      <c r="A1433">
        <v>1</v>
      </c>
      <c r="B1433" s="77">
        <v>45672</v>
      </c>
      <c r="C1433">
        <v>0</v>
      </c>
      <c r="D1433" t="s">
        <v>48</v>
      </c>
      <c r="E1433">
        <v>110</v>
      </c>
      <c r="F1433" t="s">
        <v>303</v>
      </c>
      <c r="G1433">
        <v>0</v>
      </c>
      <c r="H1433" t="s">
        <v>303</v>
      </c>
      <c r="I1433">
        <v>61</v>
      </c>
      <c r="J1433">
        <v>1</v>
      </c>
      <c r="K1433" t="s">
        <v>15</v>
      </c>
      <c r="L1433">
        <v>0</v>
      </c>
      <c r="M1433" t="s">
        <v>227</v>
      </c>
      <c r="N1433">
        <v>0</v>
      </c>
    </row>
    <row r="1434" spans="1:14" x14ac:dyDescent="0.25">
      <c r="A1434">
        <v>1</v>
      </c>
      <c r="B1434" s="77">
        <v>45666</v>
      </c>
      <c r="C1434">
        <v>0</v>
      </c>
      <c r="D1434" t="s">
        <v>48</v>
      </c>
      <c r="E1434">
        <v>110</v>
      </c>
      <c r="F1434" t="s">
        <v>303</v>
      </c>
      <c r="G1434">
        <v>0</v>
      </c>
      <c r="H1434" t="s">
        <v>303</v>
      </c>
      <c r="I1434">
        <v>65</v>
      </c>
      <c r="J1434">
        <v>2</v>
      </c>
      <c r="K1434" t="s">
        <v>15</v>
      </c>
      <c r="L1434">
        <v>0</v>
      </c>
      <c r="M1434" t="s">
        <v>227</v>
      </c>
      <c r="N1434">
        <v>0</v>
      </c>
    </row>
    <row r="1435" spans="1:14" x14ac:dyDescent="0.25">
      <c r="A1435">
        <v>1</v>
      </c>
      <c r="B1435" s="77">
        <v>45665</v>
      </c>
      <c r="C1435">
        <v>0</v>
      </c>
      <c r="D1435" t="s">
        <v>48</v>
      </c>
      <c r="E1435">
        <v>110</v>
      </c>
      <c r="F1435" t="s">
        <v>303</v>
      </c>
      <c r="G1435">
        <v>0</v>
      </c>
      <c r="H1435" t="s">
        <v>303</v>
      </c>
      <c r="I1435">
        <v>66</v>
      </c>
      <c r="J1435">
        <v>1</v>
      </c>
      <c r="K1435" t="s">
        <v>15</v>
      </c>
      <c r="L1435">
        <v>0</v>
      </c>
      <c r="M1435" t="s">
        <v>227</v>
      </c>
      <c r="N1435">
        <v>0</v>
      </c>
    </row>
    <row r="1436" spans="1:14" x14ac:dyDescent="0.25">
      <c r="A1436">
        <v>1</v>
      </c>
      <c r="B1436" s="77">
        <v>45665</v>
      </c>
      <c r="C1436">
        <v>0</v>
      </c>
      <c r="D1436" t="s">
        <v>48</v>
      </c>
      <c r="E1436">
        <v>140</v>
      </c>
      <c r="F1436" t="s">
        <v>303</v>
      </c>
      <c r="G1436">
        <v>0</v>
      </c>
      <c r="H1436" t="s">
        <v>303</v>
      </c>
      <c r="I1436">
        <v>56</v>
      </c>
      <c r="J1436">
        <v>1</v>
      </c>
      <c r="K1436" t="s">
        <v>15</v>
      </c>
      <c r="L1436">
        <v>0</v>
      </c>
      <c r="M1436" t="s">
        <v>227</v>
      </c>
      <c r="N1436">
        <v>0</v>
      </c>
    </row>
    <row r="1437" spans="1:14" x14ac:dyDescent="0.25">
      <c r="A1437">
        <v>1</v>
      </c>
      <c r="B1437" s="77">
        <v>45672</v>
      </c>
      <c r="C1437">
        <v>0</v>
      </c>
      <c r="D1437" t="s">
        <v>48</v>
      </c>
      <c r="E1437">
        <v>140</v>
      </c>
      <c r="F1437" t="s">
        <v>303</v>
      </c>
      <c r="G1437">
        <v>0</v>
      </c>
      <c r="H1437" t="s">
        <v>303</v>
      </c>
      <c r="I1437">
        <v>67</v>
      </c>
      <c r="J1437">
        <v>1</v>
      </c>
      <c r="K1437" t="s">
        <v>15</v>
      </c>
      <c r="L1437">
        <v>0</v>
      </c>
      <c r="M1437" t="s">
        <v>227</v>
      </c>
      <c r="N1437">
        <v>0</v>
      </c>
    </row>
    <row r="1438" spans="1:14" x14ac:dyDescent="0.25">
      <c r="A1438">
        <v>1</v>
      </c>
      <c r="B1438" s="77">
        <v>45671</v>
      </c>
      <c r="C1438">
        <v>0</v>
      </c>
      <c r="D1438" t="s">
        <v>48</v>
      </c>
      <c r="E1438">
        <v>140</v>
      </c>
      <c r="F1438" t="s">
        <v>303</v>
      </c>
      <c r="G1438">
        <v>0</v>
      </c>
      <c r="H1438" t="s">
        <v>303</v>
      </c>
      <c r="I1438">
        <v>63</v>
      </c>
      <c r="J1438">
        <v>1</v>
      </c>
      <c r="K1438" t="s">
        <v>15</v>
      </c>
      <c r="L1438">
        <v>0</v>
      </c>
      <c r="M1438" t="s">
        <v>227</v>
      </c>
      <c r="N1438">
        <v>0</v>
      </c>
    </row>
    <row r="1439" spans="1:14" x14ac:dyDescent="0.25">
      <c r="A1439">
        <v>1</v>
      </c>
      <c r="B1439" s="77">
        <v>45665</v>
      </c>
      <c r="C1439">
        <v>0</v>
      </c>
      <c r="D1439" t="s">
        <v>48</v>
      </c>
      <c r="E1439">
        <v>215</v>
      </c>
      <c r="F1439" t="s">
        <v>303</v>
      </c>
      <c r="G1439">
        <v>0</v>
      </c>
      <c r="H1439" t="s">
        <v>303</v>
      </c>
      <c r="I1439">
        <v>71</v>
      </c>
      <c r="J1439">
        <v>1</v>
      </c>
      <c r="K1439" t="s">
        <v>15</v>
      </c>
      <c r="L1439">
        <v>0</v>
      </c>
      <c r="M1439" t="s">
        <v>227</v>
      </c>
      <c r="N1439">
        <v>0</v>
      </c>
    </row>
    <row r="1440" spans="1:14" x14ac:dyDescent="0.25">
      <c r="A1440">
        <v>1</v>
      </c>
      <c r="B1440" s="77">
        <v>45665</v>
      </c>
      <c r="C1440">
        <v>0</v>
      </c>
      <c r="D1440" t="s">
        <v>48</v>
      </c>
      <c r="E1440">
        <v>215</v>
      </c>
      <c r="F1440" t="s">
        <v>303</v>
      </c>
      <c r="G1440">
        <v>0</v>
      </c>
      <c r="H1440" t="s">
        <v>303</v>
      </c>
      <c r="I1440">
        <v>63</v>
      </c>
      <c r="J1440">
        <v>1</v>
      </c>
      <c r="K1440" t="s">
        <v>15</v>
      </c>
      <c r="L1440">
        <v>0</v>
      </c>
      <c r="M1440" t="s">
        <v>227</v>
      </c>
      <c r="N1440">
        <v>0</v>
      </c>
    </row>
    <row r="1441" spans="1:14" x14ac:dyDescent="0.25">
      <c r="A1441">
        <v>1</v>
      </c>
      <c r="B1441" s="77">
        <v>45665</v>
      </c>
      <c r="C1441">
        <v>0</v>
      </c>
      <c r="D1441" t="s">
        <v>48</v>
      </c>
      <c r="E1441">
        <v>243</v>
      </c>
      <c r="F1441" t="s">
        <v>303</v>
      </c>
      <c r="G1441">
        <v>0</v>
      </c>
      <c r="H1441" t="s">
        <v>303</v>
      </c>
      <c r="I1441">
        <v>66</v>
      </c>
      <c r="J1441">
        <v>1</v>
      </c>
      <c r="K1441" t="s">
        <v>15</v>
      </c>
      <c r="L1441">
        <v>0</v>
      </c>
      <c r="M1441" t="s">
        <v>227</v>
      </c>
      <c r="N1441">
        <v>0</v>
      </c>
    </row>
    <row r="1442" spans="1:14" x14ac:dyDescent="0.25">
      <c r="A1442">
        <v>1</v>
      </c>
      <c r="B1442" s="77">
        <v>45672</v>
      </c>
      <c r="C1442">
        <v>0</v>
      </c>
      <c r="D1442" t="s">
        <v>48</v>
      </c>
      <c r="E1442">
        <v>243</v>
      </c>
      <c r="F1442" t="s">
        <v>303</v>
      </c>
      <c r="G1442">
        <v>0</v>
      </c>
      <c r="H1442" t="s">
        <v>303</v>
      </c>
      <c r="I1442">
        <v>65</v>
      </c>
      <c r="J1442">
        <v>1</v>
      </c>
      <c r="K1442" t="s">
        <v>15</v>
      </c>
      <c r="L1442">
        <v>0</v>
      </c>
      <c r="M1442" t="s">
        <v>227</v>
      </c>
      <c r="N1442">
        <v>0</v>
      </c>
    </row>
    <row r="1443" spans="1:14" x14ac:dyDescent="0.25">
      <c r="A1443">
        <v>1</v>
      </c>
      <c r="B1443" s="77">
        <v>45671</v>
      </c>
      <c r="C1443">
        <v>0</v>
      </c>
      <c r="D1443" t="s">
        <v>48</v>
      </c>
      <c r="E1443">
        <v>243</v>
      </c>
      <c r="F1443" t="s">
        <v>303</v>
      </c>
      <c r="G1443">
        <v>0</v>
      </c>
      <c r="H1443" t="s">
        <v>303</v>
      </c>
      <c r="I1443">
        <v>64</v>
      </c>
      <c r="J1443">
        <v>2</v>
      </c>
      <c r="K1443" t="s">
        <v>15</v>
      </c>
      <c r="L1443">
        <v>0</v>
      </c>
      <c r="M1443" t="s">
        <v>227</v>
      </c>
      <c r="N1443">
        <v>0</v>
      </c>
    </row>
    <row r="1444" spans="1:14" x14ac:dyDescent="0.25">
      <c r="A1444">
        <v>1</v>
      </c>
      <c r="B1444" s="77">
        <v>45666</v>
      </c>
      <c r="C1444">
        <v>0</v>
      </c>
      <c r="D1444" t="s">
        <v>48</v>
      </c>
      <c r="E1444">
        <v>243</v>
      </c>
      <c r="F1444" t="s">
        <v>303</v>
      </c>
      <c r="G1444">
        <v>0</v>
      </c>
      <c r="H1444" t="s">
        <v>303</v>
      </c>
      <c r="I1444">
        <v>55</v>
      </c>
      <c r="J1444">
        <v>1</v>
      </c>
      <c r="K1444" t="s">
        <v>15</v>
      </c>
      <c r="L1444">
        <v>0</v>
      </c>
      <c r="M1444" t="s">
        <v>227</v>
      </c>
      <c r="N1444">
        <v>0</v>
      </c>
    </row>
    <row r="1445" spans="1:14" x14ac:dyDescent="0.25">
      <c r="A1445">
        <v>1</v>
      </c>
      <c r="B1445" s="77">
        <v>45666</v>
      </c>
      <c r="C1445">
        <v>0</v>
      </c>
      <c r="D1445" t="s">
        <v>48</v>
      </c>
      <c r="E1445">
        <v>317</v>
      </c>
      <c r="F1445" t="s">
        <v>303</v>
      </c>
      <c r="G1445">
        <v>0</v>
      </c>
      <c r="H1445" t="s">
        <v>303</v>
      </c>
      <c r="I1445">
        <v>71</v>
      </c>
      <c r="J1445">
        <v>1</v>
      </c>
      <c r="K1445" t="s">
        <v>15</v>
      </c>
      <c r="L1445">
        <v>0</v>
      </c>
      <c r="M1445" t="s">
        <v>227</v>
      </c>
      <c r="N1445">
        <v>0</v>
      </c>
    </row>
    <row r="1446" spans="1:14" x14ac:dyDescent="0.25">
      <c r="A1446">
        <v>1</v>
      </c>
      <c r="B1446" s="77">
        <v>45665</v>
      </c>
      <c r="C1446">
        <v>0</v>
      </c>
      <c r="D1446" t="s">
        <v>48</v>
      </c>
      <c r="E1446">
        <v>317</v>
      </c>
      <c r="F1446" t="s">
        <v>303</v>
      </c>
      <c r="G1446">
        <v>0</v>
      </c>
      <c r="H1446" t="s">
        <v>303</v>
      </c>
      <c r="I1446">
        <v>66</v>
      </c>
      <c r="J1446">
        <v>1</v>
      </c>
      <c r="K1446" t="s">
        <v>15</v>
      </c>
      <c r="L1446">
        <v>0</v>
      </c>
      <c r="M1446" t="s">
        <v>227</v>
      </c>
      <c r="N1446">
        <v>0</v>
      </c>
    </row>
    <row r="1447" spans="1:14" x14ac:dyDescent="0.25">
      <c r="A1447">
        <v>1</v>
      </c>
      <c r="B1447" s="77">
        <v>45665</v>
      </c>
      <c r="C1447">
        <v>0</v>
      </c>
      <c r="D1447" t="s">
        <v>48</v>
      </c>
      <c r="E1447">
        <v>320</v>
      </c>
      <c r="F1447" t="s">
        <v>68</v>
      </c>
      <c r="G1447">
        <v>0</v>
      </c>
      <c r="H1447" t="s">
        <v>174</v>
      </c>
      <c r="I1447">
        <v>78</v>
      </c>
      <c r="J1447">
        <v>1</v>
      </c>
      <c r="K1447" t="s">
        <v>15</v>
      </c>
      <c r="L1447">
        <v>0</v>
      </c>
      <c r="M1447" t="s">
        <v>227</v>
      </c>
      <c r="N1447">
        <v>0</v>
      </c>
    </row>
    <row r="1448" spans="1:14" x14ac:dyDescent="0.25">
      <c r="A1448">
        <v>1</v>
      </c>
      <c r="B1448" s="77">
        <v>45672</v>
      </c>
      <c r="C1448">
        <v>0</v>
      </c>
      <c r="D1448" t="s">
        <v>48</v>
      </c>
      <c r="E1448">
        <v>320</v>
      </c>
      <c r="F1448" t="s">
        <v>68</v>
      </c>
      <c r="G1448">
        <v>0</v>
      </c>
      <c r="H1448" t="s">
        <v>174</v>
      </c>
      <c r="I1448">
        <v>64</v>
      </c>
      <c r="J1448">
        <v>1</v>
      </c>
      <c r="K1448" t="s">
        <v>15</v>
      </c>
      <c r="L1448">
        <v>0</v>
      </c>
      <c r="M1448" t="s">
        <v>227</v>
      </c>
      <c r="N1448">
        <v>0</v>
      </c>
    </row>
    <row r="1449" spans="1:14" x14ac:dyDescent="0.25">
      <c r="A1449">
        <v>1</v>
      </c>
      <c r="B1449" s="77">
        <v>45671</v>
      </c>
      <c r="C1449">
        <v>0</v>
      </c>
      <c r="D1449" t="s">
        <v>48</v>
      </c>
      <c r="E1449">
        <v>321</v>
      </c>
      <c r="F1449" t="s">
        <v>303</v>
      </c>
      <c r="G1449">
        <v>0</v>
      </c>
      <c r="H1449" t="s">
        <v>303</v>
      </c>
      <c r="I1449">
        <v>61</v>
      </c>
      <c r="J1449">
        <v>1</v>
      </c>
      <c r="K1449" t="s">
        <v>15</v>
      </c>
      <c r="L1449">
        <v>0</v>
      </c>
      <c r="M1449" t="s">
        <v>227</v>
      </c>
      <c r="N1449">
        <v>0</v>
      </c>
    </row>
    <row r="1450" spans="1:14" x14ac:dyDescent="0.25">
      <c r="A1450">
        <v>1</v>
      </c>
      <c r="B1450" s="77">
        <v>45672</v>
      </c>
      <c r="C1450">
        <v>0</v>
      </c>
      <c r="D1450" t="s">
        <v>48</v>
      </c>
      <c r="E1450">
        <v>321</v>
      </c>
      <c r="F1450" t="s">
        <v>303</v>
      </c>
      <c r="G1450">
        <v>0</v>
      </c>
      <c r="H1450" t="s">
        <v>303</v>
      </c>
      <c r="I1450">
        <v>63</v>
      </c>
      <c r="J1450">
        <v>1</v>
      </c>
      <c r="K1450" t="s">
        <v>15</v>
      </c>
      <c r="L1450">
        <v>0</v>
      </c>
      <c r="M1450" t="s">
        <v>227</v>
      </c>
      <c r="N1450">
        <v>0</v>
      </c>
    </row>
    <row r="1451" spans="1:14" x14ac:dyDescent="0.25">
      <c r="A1451">
        <v>1</v>
      </c>
      <c r="B1451" s="77">
        <v>45666</v>
      </c>
      <c r="C1451">
        <v>0</v>
      </c>
      <c r="D1451" t="s">
        <v>48</v>
      </c>
      <c r="E1451">
        <v>321</v>
      </c>
      <c r="F1451" t="s">
        <v>303</v>
      </c>
      <c r="G1451">
        <v>0</v>
      </c>
      <c r="H1451" t="s">
        <v>303</v>
      </c>
      <c r="I1451">
        <v>60</v>
      </c>
      <c r="J1451">
        <v>1</v>
      </c>
      <c r="K1451" t="s">
        <v>15</v>
      </c>
      <c r="L1451">
        <v>0</v>
      </c>
      <c r="M1451" t="s">
        <v>227</v>
      </c>
      <c r="N1451">
        <v>0</v>
      </c>
    </row>
    <row r="1452" spans="1:14" x14ac:dyDescent="0.25">
      <c r="A1452">
        <v>1</v>
      </c>
      <c r="B1452" s="77">
        <v>45666</v>
      </c>
      <c r="C1452">
        <v>0</v>
      </c>
      <c r="D1452" t="s">
        <v>48</v>
      </c>
      <c r="E1452">
        <v>321</v>
      </c>
      <c r="F1452" t="s">
        <v>303</v>
      </c>
      <c r="G1452">
        <v>0</v>
      </c>
      <c r="H1452" t="s">
        <v>303</v>
      </c>
      <c r="I1452">
        <v>55</v>
      </c>
      <c r="J1452">
        <v>1</v>
      </c>
      <c r="K1452" t="s">
        <v>15</v>
      </c>
      <c r="L1452">
        <v>0</v>
      </c>
      <c r="M1452" t="s">
        <v>227</v>
      </c>
      <c r="N1452">
        <v>0</v>
      </c>
    </row>
    <row r="1453" spans="1:14" x14ac:dyDescent="0.25">
      <c r="A1453">
        <v>1</v>
      </c>
      <c r="B1453" s="77">
        <v>45665</v>
      </c>
      <c r="C1453">
        <v>0</v>
      </c>
      <c r="D1453" t="s">
        <v>48</v>
      </c>
      <c r="E1453">
        <v>321</v>
      </c>
      <c r="F1453" t="s">
        <v>303</v>
      </c>
      <c r="G1453">
        <v>0</v>
      </c>
      <c r="H1453" t="s">
        <v>303</v>
      </c>
      <c r="I1453">
        <v>57</v>
      </c>
      <c r="J1453">
        <v>1</v>
      </c>
      <c r="K1453" t="s">
        <v>15</v>
      </c>
      <c r="L1453">
        <v>0</v>
      </c>
      <c r="M1453" t="s">
        <v>227</v>
      </c>
      <c r="N1453">
        <v>0</v>
      </c>
    </row>
    <row r="1454" spans="1:14" x14ac:dyDescent="0.25">
      <c r="A1454">
        <v>1</v>
      </c>
      <c r="B1454" s="77">
        <v>45665</v>
      </c>
      <c r="C1454">
        <v>0</v>
      </c>
      <c r="D1454" t="s">
        <v>48</v>
      </c>
      <c r="E1454">
        <v>321</v>
      </c>
      <c r="F1454" t="s">
        <v>303</v>
      </c>
      <c r="G1454">
        <v>0</v>
      </c>
      <c r="H1454" t="s">
        <v>303</v>
      </c>
      <c r="I1454">
        <v>61</v>
      </c>
      <c r="J1454">
        <v>1</v>
      </c>
      <c r="K1454" t="s">
        <v>15</v>
      </c>
      <c r="L1454">
        <v>0</v>
      </c>
      <c r="M1454" t="s">
        <v>227</v>
      </c>
      <c r="N1454">
        <v>0</v>
      </c>
    </row>
    <row r="1455" spans="1:14" x14ac:dyDescent="0.25">
      <c r="A1455">
        <v>1</v>
      </c>
      <c r="B1455" s="77">
        <v>45671</v>
      </c>
      <c r="C1455">
        <v>0</v>
      </c>
      <c r="D1455" t="s">
        <v>48</v>
      </c>
      <c r="E1455">
        <v>321</v>
      </c>
      <c r="F1455" t="s">
        <v>303</v>
      </c>
      <c r="G1455">
        <v>0</v>
      </c>
      <c r="H1455" t="s">
        <v>303</v>
      </c>
      <c r="I1455">
        <v>64</v>
      </c>
      <c r="J1455">
        <v>1</v>
      </c>
      <c r="K1455" t="s">
        <v>15</v>
      </c>
      <c r="L1455">
        <v>0</v>
      </c>
      <c r="M1455" t="s">
        <v>227</v>
      </c>
      <c r="N1455">
        <v>0</v>
      </c>
    </row>
    <row r="1456" spans="1:14" x14ac:dyDescent="0.25">
      <c r="A1456">
        <v>1</v>
      </c>
      <c r="B1456" s="77">
        <v>45670</v>
      </c>
      <c r="C1456">
        <v>0</v>
      </c>
      <c r="D1456" t="s">
        <v>48</v>
      </c>
      <c r="E1456">
        <v>322</v>
      </c>
      <c r="F1456" t="s">
        <v>303</v>
      </c>
      <c r="G1456">
        <v>0</v>
      </c>
      <c r="H1456" t="s">
        <v>303</v>
      </c>
      <c r="I1456">
        <v>62</v>
      </c>
      <c r="J1456">
        <v>1</v>
      </c>
      <c r="K1456" t="s">
        <v>15</v>
      </c>
      <c r="L1456">
        <v>0</v>
      </c>
      <c r="M1456" t="s">
        <v>227</v>
      </c>
      <c r="N1456">
        <v>0</v>
      </c>
    </row>
    <row r="1457" spans="1:14" x14ac:dyDescent="0.25">
      <c r="A1457">
        <v>1</v>
      </c>
      <c r="B1457" s="77">
        <v>45666</v>
      </c>
      <c r="C1457">
        <v>0</v>
      </c>
      <c r="D1457" t="s">
        <v>48</v>
      </c>
      <c r="E1457">
        <v>322</v>
      </c>
      <c r="F1457" t="s">
        <v>303</v>
      </c>
      <c r="G1457">
        <v>0</v>
      </c>
      <c r="H1457" t="s">
        <v>303</v>
      </c>
      <c r="I1457">
        <v>63</v>
      </c>
      <c r="J1457">
        <v>4</v>
      </c>
      <c r="K1457" t="s">
        <v>15</v>
      </c>
      <c r="L1457">
        <v>0</v>
      </c>
      <c r="M1457" t="s">
        <v>227</v>
      </c>
      <c r="N1457">
        <v>0</v>
      </c>
    </row>
    <row r="1458" spans="1:14" x14ac:dyDescent="0.25">
      <c r="A1458">
        <v>1</v>
      </c>
      <c r="B1458" s="77">
        <v>45666</v>
      </c>
      <c r="C1458">
        <v>0</v>
      </c>
      <c r="D1458" t="s">
        <v>48</v>
      </c>
      <c r="E1458">
        <v>322</v>
      </c>
      <c r="F1458" t="s">
        <v>303</v>
      </c>
      <c r="G1458">
        <v>0</v>
      </c>
      <c r="H1458" t="s">
        <v>303</v>
      </c>
      <c r="I1458">
        <v>61</v>
      </c>
      <c r="J1458">
        <v>2</v>
      </c>
      <c r="K1458" t="s">
        <v>15</v>
      </c>
      <c r="L1458">
        <v>0</v>
      </c>
      <c r="M1458" t="s">
        <v>227</v>
      </c>
      <c r="N1458">
        <v>0</v>
      </c>
    </row>
    <row r="1459" spans="1:14" x14ac:dyDescent="0.25">
      <c r="A1459">
        <v>1</v>
      </c>
      <c r="B1459" s="77">
        <v>45666</v>
      </c>
      <c r="C1459">
        <v>0</v>
      </c>
      <c r="D1459" t="s">
        <v>48</v>
      </c>
      <c r="E1459">
        <v>322</v>
      </c>
      <c r="F1459" t="s">
        <v>303</v>
      </c>
      <c r="G1459">
        <v>0</v>
      </c>
      <c r="H1459" t="s">
        <v>303</v>
      </c>
      <c r="I1459">
        <v>73</v>
      </c>
      <c r="J1459">
        <v>1</v>
      </c>
      <c r="K1459" t="s">
        <v>15</v>
      </c>
      <c r="L1459">
        <v>0</v>
      </c>
      <c r="M1459" t="s">
        <v>227</v>
      </c>
      <c r="N1459">
        <v>0</v>
      </c>
    </row>
    <row r="1460" spans="1:14" x14ac:dyDescent="0.25">
      <c r="A1460">
        <v>1</v>
      </c>
      <c r="B1460" s="77">
        <v>45666</v>
      </c>
      <c r="C1460">
        <v>0</v>
      </c>
      <c r="D1460" t="s">
        <v>48</v>
      </c>
      <c r="E1460">
        <v>322</v>
      </c>
      <c r="F1460" t="s">
        <v>303</v>
      </c>
      <c r="G1460">
        <v>0</v>
      </c>
      <c r="H1460" t="s">
        <v>303</v>
      </c>
      <c r="I1460">
        <v>59</v>
      </c>
      <c r="J1460">
        <v>3</v>
      </c>
      <c r="K1460" t="s">
        <v>15</v>
      </c>
      <c r="L1460">
        <v>0</v>
      </c>
      <c r="M1460" t="s">
        <v>227</v>
      </c>
      <c r="N1460">
        <v>0</v>
      </c>
    </row>
    <row r="1461" spans="1:14" x14ac:dyDescent="0.25">
      <c r="A1461">
        <v>1</v>
      </c>
      <c r="B1461" s="77">
        <v>45665</v>
      </c>
      <c r="C1461">
        <v>0</v>
      </c>
      <c r="D1461" t="s">
        <v>48</v>
      </c>
      <c r="E1461">
        <v>322</v>
      </c>
      <c r="F1461" t="s">
        <v>303</v>
      </c>
      <c r="G1461">
        <v>0</v>
      </c>
      <c r="H1461" t="s">
        <v>303</v>
      </c>
      <c r="I1461">
        <v>58</v>
      </c>
      <c r="J1461">
        <v>3</v>
      </c>
      <c r="K1461" t="s">
        <v>15</v>
      </c>
      <c r="L1461">
        <v>0</v>
      </c>
      <c r="M1461" t="s">
        <v>227</v>
      </c>
      <c r="N1461">
        <v>0</v>
      </c>
    </row>
    <row r="1462" spans="1:14" x14ac:dyDescent="0.25">
      <c r="A1462">
        <v>1</v>
      </c>
      <c r="B1462" s="77">
        <v>45671</v>
      </c>
      <c r="C1462">
        <v>0</v>
      </c>
      <c r="D1462" t="s">
        <v>48</v>
      </c>
      <c r="E1462">
        <v>322</v>
      </c>
      <c r="F1462" t="s">
        <v>303</v>
      </c>
      <c r="G1462">
        <v>0</v>
      </c>
      <c r="H1462" t="s">
        <v>303</v>
      </c>
      <c r="I1462">
        <v>68</v>
      </c>
      <c r="J1462">
        <v>1</v>
      </c>
      <c r="K1462" t="s">
        <v>15</v>
      </c>
      <c r="L1462">
        <v>0</v>
      </c>
      <c r="M1462" t="s">
        <v>227</v>
      </c>
      <c r="N1462">
        <v>0</v>
      </c>
    </row>
    <row r="1463" spans="1:14" x14ac:dyDescent="0.25">
      <c r="A1463">
        <v>1</v>
      </c>
      <c r="B1463" s="77">
        <v>45670</v>
      </c>
      <c r="C1463">
        <v>0</v>
      </c>
      <c r="D1463" t="s">
        <v>48</v>
      </c>
      <c r="E1463">
        <v>322</v>
      </c>
      <c r="F1463" t="s">
        <v>303</v>
      </c>
      <c r="G1463">
        <v>0</v>
      </c>
      <c r="H1463" t="s">
        <v>303</v>
      </c>
      <c r="I1463">
        <v>82</v>
      </c>
      <c r="J1463">
        <v>1</v>
      </c>
      <c r="K1463" t="s">
        <v>15</v>
      </c>
      <c r="L1463">
        <v>0</v>
      </c>
      <c r="M1463" t="s">
        <v>227</v>
      </c>
      <c r="N1463">
        <v>0</v>
      </c>
    </row>
    <row r="1464" spans="1:14" x14ac:dyDescent="0.25">
      <c r="A1464">
        <v>1</v>
      </c>
      <c r="B1464" s="77">
        <v>45666</v>
      </c>
      <c r="C1464">
        <v>0</v>
      </c>
      <c r="D1464" t="s">
        <v>48</v>
      </c>
      <c r="E1464">
        <v>322</v>
      </c>
      <c r="F1464" t="s">
        <v>303</v>
      </c>
      <c r="G1464">
        <v>0</v>
      </c>
      <c r="H1464" t="s">
        <v>303</v>
      </c>
      <c r="I1464">
        <v>66</v>
      </c>
      <c r="J1464">
        <v>2</v>
      </c>
      <c r="K1464" t="s">
        <v>15</v>
      </c>
      <c r="L1464">
        <v>0</v>
      </c>
      <c r="M1464" t="s">
        <v>227</v>
      </c>
      <c r="N1464">
        <v>0</v>
      </c>
    </row>
    <row r="1465" spans="1:14" x14ac:dyDescent="0.25">
      <c r="A1465">
        <v>1</v>
      </c>
      <c r="B1465" s="77">
        <v>45666</v>
      </c>
      <c r="C1465">
        <v>0</v>
      </c>
      <c r="D1465" t="s">
        <v>48</v>
      </c>
      <c r="E1465">
        <v>322</v>
      </c>
      <c r="F1465" t="s">
        <v>303</v>
      </c>
      <c r="G1465">
        <v>0</v>
      </c>
      <c r="H1465" t="s">
        <v>303</v>
      </c>
      <c r="I1465">
        <v>57</v>
      </c>
      <c r="J1465">
        <v>1</v>
      </c>
      <c r="K1465" t="s">
        <v>15</v>
      </c>
      <c r="L1465">
        <v>0</v>
      </c>
      <c r="M1465" t="s">
        <v>227</v>
      </c>
      <c r="N1465">
        <v>0</v>
      </c>
    </row>
    <row r="1466" spans="1:14" x14ac:dyDescent="0.25">
      <c r="A1466">
        <v>1</v>
      </c>
      <c r="B1466" s="77">
        <v>45672</v>
      </c>
      <c r="C1466">
        <v>0</v>
      </c>
      <c r="D1466" t="s">
        <v>48</v>
      </c>
      <c r="E1466">
        <v>322</v>
      </c>
      <c r="F1466" t="s">
        <v>303</v>
      </c>
      <c r="G1466">
        <v>0</v>
      </c>
      <c r="H1466" t="s">
        <v>303</v>
      </c>
      <c r="I1466">
        <v>67</v>
      </c>
      <c r="J1466">
        <v>1</v>
      </c>
      <c r="K1466" t="s">
        <v>15</v>
      </c>
      <c r="L1466">
        <v>0</v>
      </c>
      <c r="M1466" t="s">
        <v>227</v>
      </c>
      <c r="N1466">
        <v>0</v>
      </c>
    </row>
    <row r="1467" spans="1:14" x14ac:dyDescent="0.25">
      <c r="A1467">
        <v>1</v>
      </c>
      <c r="B1467" s="77">
        <v>45671</v>
      </c>
      <c r="C1467">
        <v>0</v>
      </c>
      <c r="D1467" t="s">
        <v>48</v>
      </c>
      <c r="E1467">
        <v>325</v>
      </c>
      <c r="F1467" t="s">
        <v>303</v>
      </c>
      <c r="G1467">
        <v>0</v>
      </c>
      <c r="H1467" t="s">
        <v>303</v>
      </c>
      <c r="I1467">
        <v>64</v>
      </c>
      <c r="J1467">
        <v>2</v>
      </c>
      <c r="K1467" t="s">
        <v>15</v>
      </c>
      <c r="L1467">
        <v>0</v>
      </c>
      <c r="M1467" t="s">
        <v>227</v>
      </c>
      <c r="N1467">
        <v>0</v>
      </c>
    </row>
    <row r="1468" spans="1:14" x14ac:dyDescent="0.25">
      <c r="A1468">
        <v>1</v>
      </c>
      <c r="B1468" s="77">
        <v>45670</v>
      </c>
      <c r="C1468">
        <v>0</v>
      </c>
      <c r="D1468" t="s">
        <v>48</v>
      </c>
      <c r="E1468">
        <v>325</v>
      </c>
      <c r="F1468" t="s">
        <v>303</v>
      </c>
      <c r="G1468">
        <v>0</v>
      </c>
      <c r="H1468" t="s">
        <v>303</v>
      </c>
      <c r="I1468">
        <v>59</v>
      </c>
      <c r="J1468">
        <v>1</v>
      </c>
      <c r="K1468" t="s">
        <v>15</v>
      </c>
      <c r="L1468">
        <v>0</v>
      </c>
      <c r="M1468" t="s">
        <v>227</v>
      </c>
      <c r="N1468">
        <v>0</v>
      </c>
    </row>
    <row r="1469" spans="1:14" x14ac:dyDescent="0.25">
      <c r="A1469">
        <v>1</v>
      </c>
      <c r="B1469" s="77">
        <v>45666</v>
      </c>
      <c r="C1469">
        <v>0</v>
      </c>
      <c r="D1469" t="s">
        <v>48</v>
      </c>
      <c r="E1469">
        <v>325</v>
      </c>
      <c r="F1469" t="s">
        <v>303</v>
      </c>
      <c r="G1469">
        <v>0</v>
      </c>
      <c r="H1469" t="s">
        <v>303</v>
      </c>
      <c r="I1469">
        <v>62</v>
      </c>
      <c r="J1469">
        <v>1</v>
      </c>
      <c r="K1469" t="s">
        <v>15</v>
      </c>
      <c r="L1469">
        <v>0</v>
      </c>
      <c r="M1469" t="s">
        <v>227</v>
      </c>
      <c r="N1469">
        <v>0</v>
      </c>
    </row>
    <row r="1470" spans="1:14" x14ac:dyDescent="0.25">
      <c r="A1470">
        <v>1</v>
      </c>
      <c r="B1470" s="77">
        <v>45666</v>
      </c>
      <c r="C1470">
        <v>0</v>
      </c>
      <c r="D1470" t="s">
        <v>48</v>
      </c>
      <c r="E1470">
        <v>325</v>
      </c>
      <c r="F1470" t="s">
        <v>303</v>
      </c>
      <c r="G1470">
        <v>0</v>
      </c>
      <c r="H1470" t="s">
        <v>303</v>
      </c>
      <c r="I1470">
        <v>70</v>
      </c>
      <c r="J1470">
        <v>2</v>
      </c>
      <c r="K1470" t="s">
        <v>15</v>
      </c>
      <c r="L1470">
        <v>0</v>
      </c>
      <c r="M1470" t="s">
        <v>227</v>
      </c>
      <c r="N1470">
        <v>0</v>
      </c>
    </row>
    <row r="1471" spans="1:14" x14ac:dyDescent="0.25">
      <c r="A1471">
        <v>1</v>
      </c>
      <c r="B1471" s="77">
        <v>45666</v>
      </c>
      <c r="C1471">
        <v>0</v>
      </c>
      <c r="D1471" t="s">
        <v>48</v>
      </c>
      <c r="E1471">
        <v>325</v>
      </c>
      <c r="F1471" t="s">
        <v>303</v>
      </c>
      <c r="G1471">
        <v>0</v>
      </c>
      <c r="H1471" t="s">
        <v>303</v>
      </c>
      <c r="I1471">
        <v>77</v>
      </c>
      <c r="J1471">
        <v>1</v>
      </c>
      <c r="K1471" t="s">
        <v>15</v>
      </c>
      <c r="L1471">
        <v>0</v>
      </c>
      <c r="M1471" t="s">
        <v>227</v>
      </c>
      <c r="N1471">
        <v>0</v>
      </c>
    </row>
    <row r="1472" spans="1:14" x14ac:dyDescent="0.25">
      <c r="A1472">
        <v>1</v>
      </c>
      <c r="B1472" s="77">
        <v>45672</v>
      </c>
      <c r="C1472">
        <v>0</v>
      </c>
      <c r="D1472" t="s">
        <v>48</v>
      </c>
      <c r="E1472">
        <v>325</v>
      </c>
      <c r="F1472" t="s">
        <v>303</v>
      </c>
      <c r="G1472">
        <v>0</v>
      </c>
      <c r="H1472" t="s">
        <v>303</v>
      </c>
      <c r="I1472">
        <v>60</v>
      </c>
      <c r="J1472">
        <v>1</v>
      </c>
      <c r="K1472" t="s">
        <v>15</v>
      </c>
      <c r="L1472">
        <v>0</v>
      </c>
      <c r="M1472" t="s">
        <v>227</v>
      </c>
      <c r="N1472">
        <v>0</v>
      </c>
    </row>
    <row r="1473" spans="1:14" x14ac:dyDescent="0.25">
      <c r="A1473">
        <v>1</v>
      </c>
      <c r="B1473" s="77">
        <v>45671</v>
      </c>
      <c r="C1473">
        <v>0</v>
      </c>
      <c r="D1473" t="s">
        <v>48</v>
      </c>
      <c r="E1473">
        <v>325</v>
      </c>
      <c r="F1473" t="s">
        <v>303</v>
      </c>
      <c r="G1473">
        <v>0</v>
      </c>
      <c r="H1473" t="s">
        <v>303</v>
      </c>
      <c r="I1473">
        <v>63</v>
      </c>
      <c r="J1473">
        <v>1</v>
      </c>
      <c r="K1473" t="s">
        <v>15</v>
      </c>
      <c r="L1473">
        <v>0</v>
      </c>
      <c r="M1473" t="s">
        <v>227</v>
      </c>
      <c r="N1473">
        <v>0</v>
      </c>
    </row>
    <row r="1474" spans="1:14" x14ac:dyDescent="0.25">
      <c r="A1474">
        <v>1</v>
      </c>
      <c r="B1474" s="77">
        <v>45672</v>
      </c>
      <c r="C1474">
        <v>0</v>
      </c>
      <c r="D1474" t="s">
        <v>48</v>
      </c>
      <c r="E1474">
        <v>345</v>
      </c>
      <c r="F1474" t="s">
        <v>303</v>
      </c>
      <c r="G1474">
        <v>0</v>
      </c>
      <c r="H1474" t="s">
        <v>303</v>
      </c>
      <c r="I1474">
        <v>77</v>
      </c>
      <c r="J1474">
        <v>1</v>
      </c>
      <c r="K1474" t="s">
        <v>15</v>
      </c>
      <c r="L1474">
        <v>0</v>
      </c>
      <c r="M1474" t="s">
        <v>227</v>
      </c>
      <c r="N1474">
        <v>0</v>
      </c>
    </row>
    <row r="1475" spans="1:14" x14ac:dyDescent="0.25">
      <c r="A1475">
        <v>1</v>
      </c>
      <c r="B1475" s="77">
        <v>45671</v>
      </c>
      <c r="C1475">
        <v>0</v>
      </c>
      <c r="D1475" t="s">
        <v>48</v>
      </c>
      <c r="E1475">
        <v>345</v>
      </c>
      <c r="F1475" t="s">
        <v>303</v>
      </c>
      <c r="G1475">
        <v>0</v>
      </c>
      <c r="H1475" t="s">
        <v>303</v>
      </c>
      <c r="I1475">
        <v>58</v>
      </c>
      <c r="J1475">
        <v>1</v>
      </c>
      <c r="K1475" t="s">
        <v>15</v>
      </c>
      <c r="L1475">
        <v>0</v>
      </c>
      <c r="M1475" t="s">
        <v>227</v>
      </c>
      <c r="N1475">
        <v>0</v>
      </c>
    </row>
    <row r="1476" spans="1:14" x14ac:dyDescent="0.25">
      <c r="A1476">
        <v>1</v>
      </c>
      <c r="B1476" s="77">
        <v>45671</v>
      </c>
      <c r="C1476">
        <v>0</v>
      </c>
      <c r="D1476" t="s">
        <v>48</v>
      </c>
      <c r="E1476">
        <v>345</v>
      </c>
      <c r="F1476" t="s">
        <v>303</v>
      </c>
      <c r="G1476">
        <v>0</v>
      </c>
      <c r="H1476" t="s">
        <v>303</v>
      </c>
      <c r="I1476">
        <v>65</v>
      </c>
      <c r="J1476">
        <v>1</v>
      </c>
      <c r="K1476" t="s">
        <v>15</v>
      </c>
      <c r="L1476">
        <v>0</v>
      </c>
      <c r="M1476" t="s">
        <v>227</v>
      </c>
      <c r="N1476">
        <v>0</v>
      </c>
    </row>
    <row r="1477" spans="1:14" x14ac:dyDescent="0.25">
      <c r="A1477">
        <v>1</v>
      </c>
      <c r="B1477" s="77">
        <v>45672</v>
      </c>
      <c r="C1477">
        <v>0</v>
      </c>
      <c r="D1477" t="s">
        <v>48</v>
      </c>
      <c r="E1477">
        <v>345</v>
      </c>
      <c r="F1477" t="s">
        <v>303</v>
      </c>
      <c r="G1477">
        <v>0</v>
      </c>
      <c r="H1477" t="s">
        <v>303</v>
      </c>
      <c r="I1477">
        <v>66</v>
      </c>
      <c r="J1477">
        <v>1</v>
      </c>
      <c r="K1477" t="s">
        <v>15</v>
      </c>
      <c r="L1477">
        <v>0</v>
      </c>
      <c r="M1477" t="s">
        <v>227</v>
      </c>
      <c r="N1477">
        <v>0</v>
      </c>
    </row>
    <row r="1478" spans="1:14" x14ac:dyDescent="0.25">
      <c r="A1478">
        <v>1</v>
      </c>
      <c r="B1478" s="77">
        <v>45666</v>
      </c>
      <c r="C1478">
        <v>0</v>
      </c>
      <c r="D1478" t="s">
        <v>48</v>
      </c>
      <c r="E1478">
        <v>346</v>
      </c>
      <c r="F1478" t="s">
        <v>68</v>
      </c>
      <c r="G1478">
        <v>0</v>
      </c>
      <c r="H1478" t="s">
        <v>174</v>
      </c>
      <c r="I1478">
        <v>63</v>
      </c>
      <c r="J1478">
        <v>2</v>
      </c>
      <c r="K1478" t="s">
        <v>15</v>
      </c>
      <c r="L1478">
        <v>0</v>
      </c>
      <c r="M1478" t="s">
        <v>227</v>
      </c>
      <c r="N1478">
        <v>0</v>
      </c>
    </row>
    <row r="1479" spans="1:14" x14ac:dyDescent="0.25">
      <c r="A1479">
        <v>1</v>
      </c>
      <c r="B1479" s="77">
        <v>45666</v>
      </c>
      <c r="C1479">
        <v>0</v>
      </c>
      <c r="D1479" t="s">
        <v>48</v>
      </c>
      <c r="E1479">
        <v>346</v>
      </c>
      <c r="F1479" t="s">
        <v>68</v>
      </c>
      <c r="G1479">
        <v>0</v>
      </c>
      <c r="H1479" t="s">
        <v>174</v>
      </c>
      <c r="I1479">
        <v>62</v>
      </c>
      <c r="J1479">
        <v>2</v>
      </c>
      <c r="K1479" t="s">
        <v>15</v>
      </c>
      <c r="L1479">
        <v>0</v>
      </c>
      <c r="M1479" t="s">
        <v>227</v>
      </c>
      <c r="N1479">
        <v>0</v>
      </c>
    </row>
    <row r="1480" spans="1:14" x14ac:dyDescent="0.25">
      <c r="A1480">
        <v>1</v>
      </c>
      <c r="B1480" s="77">
        <v>45666</v>
      </c>
      <c r="C1480">
        <v>0</v>
      </c>
      <c r="D1480" t="s">
        <v>48</v>
      </c>
      <c r="E1480">
        <v>346</v>
      </c>
      <c r="F1480" t="s">
        <v>68</v>
      </c>
      <c r="G1480">
        <v>0</v>
      </c>
      <c r="H1480" t="s">
        <v>174</v>
      </c>
      <c r="I1480">
        <v>58</v>
      </c>
      <c r="J1480">
        <v>1</v>
      </c>
      <c r="K1480" t="s">
        <v>15</v>
      </c>
      <c r="L1480">
        <v>0</v>
      </c>
      <c r="M1480" t="s">
        <v>227</v>
      </c>
      <c r="N1480">
        <v>0</v>
      </c>
    </row>
    <row r="1481" spans="1:14" x14ac:dyDescent="0.25">
      <c r="A1481">
        <v>1</v>
      </c>
      <c r="B1481" s="77">
        <v>45666</v>
      </c>
      <c r="C1481">
        <v>0</v>
      </c>
      <c r="D1481" t="s">
        <v>48</v>
      </c>
      <c r="E1481">
        <v>346</v>
      </c>
      <c r="F1481" t="s">
        <v>68</v>
      </c>
      <c r="G1481">
        <v>0</v>
      </c>
      <c r="H1481" t="s">
        <v>174</v>
      </c>
      <c r="I1481">
        <v>60</v>
      </c>
      <c r="J1481">
        <v>2</v>
      </c>
      <c r="K1481" t="s">
        <v>15</v>
      </c>
      <c r="L1481">
        <v>0</v>
      </c>
      <c r="M1481" t="s">
        <v>227</v>
      </c>
      <c r="N1481">
        <v>0</v>
      </c>
    </row>
    <row r="1482" spans="1:14" x14ac:dyDescent="0.25">
      <c r="A1482">
        <v>1</v>
      </c>
      <c r="B1482" s="77">
        <v>45665</v>
      </c>
      <c r="C1482">
        <v>0</v>
      </c>
      <c r="D1482" t="s">
        <v>48</v>
      </c>
      <c r="E1482">
        <v>346</v>
      </c>
      <c r="F1482" t="s">
        <v>68</v>
      </c>
      <c r="G1482">
        <v>0</v>
      </c>
      <c r="H1482" t="s">
        <v>174</v>
      </c>
      <c r="I1482">
        <v>65</v>
      </c>
      <c r="J1482">
        <v>2</v>
      </c>
      <c r="K1482" t="s">
        <v>15</v>
      </c>
      <c r="L1482">
        <v>0</v>
      </c>
      <c r="M1482" t="s">
        <v>227</v>
      </c>
      <c r="N1482">
        <v>0</v>
      </c>
    </row>
    <row r="1483" spans="1:14" x14ac:dyDescent="0.25">
      <c r="A1483">
        <v>1</v>
      </c>
      <c r="B1483" s="77">
        <v>45672</v>
      </c>
      <c r="C1483">
        <v>0</v>
      </c>
      <c r="D1483" t="s">
        <v>48</v>
      </c>
      <c r="E1483">
        <v>346</v>
      </c>
      <c r="F1483" t="s">
        <v>68</v>
      </c>
      <c r="G1483">
        <v>0</v>
      </c>
      <c r="H1483" t="s">
        <v>174</v>
      </c>
      <c r="I1483">
        <v>67</v>
      </c>
      <c r="J1483">
        <v>2</v>
      </c>
      <c r="K1483" t="s">
        <v>15</v>
      </c>
      <c r="L1483">
        <v>0</v>
      </c>
      <c r="M1483" t="s">
        <v>227</v>
      </c>
      <c r="N1483">
        <v>0</v>
      </c>
    </row>
    <row r="1484" spans="1:14" x14ac:dyDescent="0.25">
      <c r="A1484">
        <v>1</v>
      </c>
      <c r="B1484" s="77">
        <v>45672</v>
      </c>
      <c r="C1484">
        <v>0</v>
      </c>
      <c r="D1484" t="s">
        <v>48</v>
      </c>
      <c r="E1484">
        <v>346</v>
      </c>
      <c r="F1484" t="s">
        <v>68</v>
      </c>
      <c r="G1484">
        <v>0</v>
      </c>
      <c r="H1484" t="s">
        <v>174</v>
      </c>
      <c r="I1484">
        <v>66</v>
      </c>
      <c r="J1484">
        <v>1</v>
      </c>
      <c r="K1484" t="s">
        <v>15</v>
      </c>
      <c r="L1484">
        <v>0</v>
      </c>
      <c r="M1484" t="s">
        <v>227</v>
      </c>
      <c r="N1484">
        <v>0</v>
      </c>
    </row>
    <row r="1485" spans="1:14" x14ac:dyDescent="0.25">
      <c r="A1485">
        <v>1</v>
      </c>
      <c r="B1485" s="77">
        <v>45666</v>
      </c>
      <c r="C1485">
        <v>0</v>
      </c>
      <c r="D1485" t="s">
        <v>48</v>
      </c>
      <c r="E1485">
        <v>346</v>
      </c>
      <c r="F1485" t="s">
        <v>68</v>
      </c>
      <c r="G1485">
        <v>0</v>
      </c>
      <c r="H1485" t="s">
        <v>174</v>
      </c>
      <c r="I1485">
        <v>68</v>
      </c>
      <c r="J1485">
        <v>1</v>
      </c>
      <c r="K1485" t="s">
        <v>15</v>
      </c>
      <c r="L1485">
        <v>0</v>
      </c>
      <c r="M1485" t="s">
        <v>227</v>
      </c>
      <c r="N1485">
        <v>0</v>
      </c>
    </row>
    <row r="1486" spans="1:14" x14ac:dyDescent="0.25">
      <c r="A1486">
        <v>1</v>
      </c>
      <c r="B1486" s="77">
        <v>45666</v>
      </c>
      <c r="C1486">
        <v>0</v>
      </c>
      <c r="D1486" t="s">
        <v>48</v>
      </c>
      <c r="E1486">
        <v>346</v>
      </c>
      <c r="F1486" t="s">
        <v>68</v>
      </c>
      <c r="G1486">
        <v>0</v>
      </c>
      <c r="H1486" t="s">
        <v>174</v>
      </c>
      <c r="I1486">
        <v>61</v>
      </c>
      <c r="J1486">
        <v>1</v>
      </c>
      <c r="K1486" t="s">
        <v>15</v>
      </c>
      <c r="L1486">
        <v>0</v>
      </c>
      <c r="M1486" t="s">
        <v>227</v>
      </c>
      <c r="N1486">
        <v>0</v>
      </c>
    </row>
    <row r="1487" spans="1:14" x14ac:dyDescent="0.25">
      <c r="A1487">
        <v>1</v>
      </c>
      <c r="B1487">
        <v>45665</v>
      </c>
      <c r="C1487">
        <v>0</v>
      </c>
      <c r="D1487" t="s">
        <v>48</v>
      </c>
      <c r="E1487">
        <v>427</v>
      </c>
      <c r="F1487" t="s">
        <v>68</v>
      </c>
      <c r="G1487">
        <v>0</v>
      </c>
      <c r="H1487" t="s">
        <v>174</v>
      </c>
      <c r="I1487">
        <v>83</v>
      </c>
      <c r="J1487">
        <v>2</v>
      </c>
      <c r="K1487" t="s">
        <v>15</v>
      </c>
      <c r="L1487">
        <v>0</v>
      </c>
      <c r="M1487" t="s">
        <v>227</v>
      </c>
      <c r="N1487">
        <v>0</v>
      </c>
    </row>
    <row r="1488" spans="1:14" x14ac:dyDescent="0.25">
      <c r="A1488">
        <v>1</v>
      </c>
      <c r="B1488">
        <v>45665</v>
      </c>
      <c r="C1488">
        <v>0</v>
      </c>
      <c r="D1488" t="s">
        <v>48</v>
      </c>
      <c r="E1488">
        <v>427</v>
      </c>
      <c r="F1488" t="s">
        <v>68</v>
      </c>
      <c r="G1488">
        <v>0</v>
      </c>
      <c r="H1488" t="s">
        <v>174</v>
      </c>
      <c r="I1488">
        <v>69</v>
      </c>
      <c r="J1488">
        <v>1</v>
      </c>
      <c r="K1488" t="s">
        <v>15</v>
      </c>
      <c r="L1488">
        <v>0</v>
      </c>
      <c r="M1488" t="s">
        <v>227</v>
      </c>
      <c r="N1488">
        <v>0</v>
      </c>
    </row>
    <row r="1489" spans="1:14" x14ac:dyDescent="0.25">
      <c r="A1489">
        <v>1</v>
      </c>
      <c r="B1489">
        <v>45672</v>
      </c>
      <c r="C1489">
        <v>0</v>
      </c>
      <c r="D1489" t="s">
        <v>48</v>
      </c>
      <c r="E1489">
        <v>427</v>
      </c>
      <c r="F1489" t="s">
        <v>68</v>
      </c>
      <c r="G1489">
        <v>0</v>
      </c>
      <c r="H1489" t="s">
        <v>174</v>
      </c>
      <c r="I1489">
        <v>70</v>
      </c>
      <c r="J1489">
        <v>1</v>
      </c>
      <c r="K1489" t="s">
        <v>15</v>
      </c>
      <c r="L1489">
        <v>0</v>
      </c>
      <c r="M1489" t="s">
        <v>227</v>
      </c>
      <c r="N1489">
        <v>0</v>
      </c>
    </row>
    <row r="1490" spans="1:14" x14ac:dyDescent="0.25">
      <c r="A1490">
        <v>1</v>
      </c>
      <c r="B1490">
        <v>45672</v>
      </c>
      <c r="C1490">
        <v>0</v>
      </c>
      <c r="D1490" t="s">
        <v>48</v>
      </c>
      <c r="E1490">
        <v>427</v>
      </c>
      <c r="F1490" t="s">
        <v>68</v>
      </c>
      <c r="G1490">
        <v>0</v>
      </c>
      <c r="H1490" t="s">
        <v>174</v>
      </c>
      <c r="I1490">
        <v>77</v>
      </c>
      <c r="J1490">
        <v>1</v>
      </c>
      <c r="K1490" t="s">
        <v>15</v>
      </c>
      <c r="L1490">
        <v>0</v>
      </c>
      <c r="M1490" t="s">
        <v>227</v>
      </c>
      <c r="N1490">
        <v>0</v>
      </c>
    </row>
    <row r="1491" spans="1:14" x14ac:dyDescent="0.25">
      <c r="A1491">
        <v>1</v>
      </c>
      <c r="B1491">
        <v>45671</v>
      </c>
      <c r="C1491">
        <v>0</v>
      </c>
      <c r="D1491" t="s">
        <v>48</v>
      </c>
      <c r="E1491">
        <v>427</v>
      </c>
      <c r="F1491" t="s">
        <v>68</v>
      </c>
      <c r="G1491">
        <v>0</v>
      </c>
      <c r="H1491" t="s">
        <v>174</v>
      </c>
      <c r="I1491">
        <v>80</v>
      </c>
      <c r="J1491">
        <v>1</v>
      </c>
      <c r="K1491" t="s">
        <v>15</v>
      </c>
      <c r="L1491">
        <v>0</v>
      </c>
      <c r="M1491" t="s">
        <v>227</v>
      </c>
      <c r="N1491">
        <v>0</v>
      </c>
    </row>
    <row r="1492" spans="1:14" x14ac:dyDescent="0.25">
      <c r="A1492">
        <v>1</v>
      </c>
      <c r="B1492">
        <v>45671</v>
      </c>
      <c r="C1492">
        <v>0</v>
      </c>
      <c r="D1492" t="s">
        <v>48</v>
      </c>
      <c r="E1492">
        <v>427</v>
      </c>
      <c r="F1492" t="s">
        <v>68</v>
      </c>
      <c r="G1492">
        <v>0</v>
      </c>
      <c r="H1492" t="s">
        <v>174</v>
      </c>
      <c r="I1492">
        <v>74</v>
      </c>
      <c r="J1492">
        <v>2</v>
      </c>
      <c r="K1492" t="s">
        <v>15</v>
      </c>
      <c r="L1492">
        <v>0</v>
      </c>
      <c r="M1492" t="s">
        <v>227</v>
      </c>
      <c r="N1492">
        <v>0</v>
      </c>
    </row>
    <row r="1493" spans="1:14" x14ac:dyDescent="0.25">
      <c r="A1493">
        <v>1</v>
      </c>
      <c r="B1493">
        <v>45666</v>
      </c>
      <c r="C1493">
        <v>0</v>
      </c>
      <c r="D1493" t="s">
        <v>48</v>
      </c>
      <c r="E1493">
        <v>427</v>
      </c>
      <c r="F1493" t="s">
        <v>68</v>
      </c>
      <c r="G1493">
        <v>0</v>
      </c>
      <c r="H1493" t="s">
        <v>174</v>
      </c>
      <c r="I1493">
        <v>68</v>
      </c>
      <c r="J1493">
        <v>1</v>
      </c>
      <c r="K1493" t="s">
        <v>15</v>
      </c>
      <c r="L1493">
        <v>0</v>
      </c>
      <c r="M1493" t="s">
        <v>227</v>
      </c>
      <c r="N1493">
        <v>0</v>
      </c>
    </row>
    <row r="1494" spans="1:14" x14ac:dyDescent="0.25">
      <c r="A1494">
        <v>1</v>
      </c>
      <c r="B1494">
        <v>45666</v>
      </c>
      <c r="C1494">
        <v>0</v>
      </c>
      <c r="D1494" t="s">
        <v>48</v>
      </c>
      <c r="E1494">
        <v>427</v>
      </c>
      <c r="F1494" t="s">
        <v>68</v>
      </c>
      <c r="G1494">
        <v>0</v>
      </c>
      <c r="H1494" t="s">
        <v>174</v>
      </c>
      <c r="I1494">
        <v>62</v>
      </c>
      <c r="J1494">
        <v>1</v>
      </c>
      <c r="K1494" t="s">
        <v>15</v>
      </c>
      <c r="L1494">
        <v>0</v>
      </c>
      <c r="M1494" t="s">
        <v>227</v>
      </c>
      <c r="N1494">
        <v>0</v>
      </c>
    </row>
    <row r="1495" spans="1:14" x14ac:dyDescent="0.25">
      <c r="A1495">
        <v>1</v>
      </c>
      <c r="B1495">
        <v>45666</v>
      </c>
      <c r="C1495">
        <v>0</v>
      </c>
      <c r="D1495" t="s">
        <v>48</v>
      </c>
      <c r="E1495">
        <v>427</v>
      </c>
      <c r="F1495" t="s">
        <v>68</v>
      </c>
      <c r="G1495">
        <v>0</v>
      </c>
      <c r="H1495" t="s">
        <v>174</v>
      </c>
      <c r="I1495">
        <v>56</v>
      </c>
      <c r="J1495">
        <v>1</v>
      </c>
      <c r="K1495" t="s">
        <v>15</v>
      </c>
      <c r="L1495">
        <v>0</v>
      </c>
      <c r="M1495" t="s">
        <v>227</v>
      </c>
      <c r="N1495">
        <v>0</v>
      </c>
    </row>
    <row r="1496" spans="1:14" x14ac:dyDescent="0.25">
      <c r="A1496">
        <v>1</v>
      </c>
      <c r="B1496">
        <v>45666</v>
      </c>
      <c r="C1496">
        <v>0</v>
      </c>
      <c r="D1496" t="s">
        <v>48</v>
      </c>
      <c r="E1496">
        <v>427</v>
      </c>
      <c r="F1496" t="s">
        <v>68</v>
      </c>
      <c r="G1496">
        <v>0</v>
      </c>
      <c r="H1496" t="s">
        <v>174</v>
      </c>
      <c r="I1496">
        <v>71</v>
      </c>
      <c r="J1496">
        <v>2</v>
      </c>
      <c r="K1496" t="s">
        <v>15</v>
      </c>
      <c r="L1496">
        <v>0</v>
      </c>
      <c r="M1496" t="s">
        <v>227</v>
      </c>
      <c r="N1496">
        <v>0</v>
      </c>
    </row>
    <row r="1497" spans="1:14" x14ac:dyDescent="0.25">
      <c r="A1497">
        <v>1</v>
      </c>
      <c r="B1497">
        <v>45672</v>
      </c>
      <c r="C1497">
        <v>0</v>
      </c>
      <c r="D1497" t="s">
        <v>48</v>
      </c>
      <c r="E1497">
        <v>427</v>
      </c>
      <c r="F1497" t="s">
        <v>68</v>
      </c>
      <c r="G1497">
        <v>0</v>
      </c>
      <c r="H1497" t="s">
        <v>174</v>
      </c>
      <c r="I1497">
        <v>60</v>
      </c>
      <c r="J1497">
        <v>2</v>
      </c>
      <c r="K1497" t="s">
        <v>15</v>
      </c>
      <c r="L1497">
        <v>0</v>
      </c>
      <c r="M1497" t="s">
        <v>227</v>
      </c>
      <c r="N1497">
        <v>0</v>
      </c>
    </row>
    <row r="1498" spans="1:14" x14ac:dyDescent="0.25">
      <c r="A1498">
        <v>1</v>
      </c>
      <c r="B1498">
        <v>45671</v>
      </c>
      <c r="C1498">
        <v>0</v>
      </c>
      <c r="D1498" t="s">
        <v>48</v>
      </c>
      <c r="E1498">
        <v>427</v>
      </c>
      <c r="F1498" t="s">
        <v>68</v>
      </c>
      <c r="G1498">
        <v>0</v>
      </c>
      <c r="H1498" t="s">
        <v>174</v>
      </c>
      <c r="I1498">
        <v>73</v>
      </c>
      <c r="J1498">
        <v>1</v>
      </c>
      <c r="K1498" t="s">
        <v>15</v>
      </c>
      <c r="L1498">
        <v>0</v>
      </c>
      <c r="M1498" t="s">
        <v>227</v>
      </c>
      <c r="N1498">
        <v>0</v>
      </c>
    </row>
    <row r="1499" spans="1:14" x14ac:dyDescent="0.25">
      <c r="A1499">
        <v>1</v>
      </c>
      <c r="B1499">
        <v>45666</v>
      </c>
      <c r="C1499">
        <v>0</v>
      </c>
      <c r="D1499" t="s">
        <v>48</v>
      </c>
      <c r="E1499">
        <v>427</v>
      </c>
      <c r="F1499" t="s">
        <v>68</v>
      </c>
      <c r="G1499">
        <v>0</v>
      </c>
      <c r="H1499" t="s">
        <v>174</v>
      </c>
      <c r="I1499">
        <v>79</v>
      </c>
      <c r="J1499">
        <v>1</v>
      </c>
      <c r="K1499" t="s">
        <v>15</v>
      </c>
      <c r="L1499">
        <v>0</v>
      </c>
      <c r="M1499" t="s">
        <v>227</v>
      </c>
      <c r="N1499">
        <v>0</v>
      </c>
    </row>
    <row r="1500" spans="1:14" x14ac:dyDescent="0.25">
      <c r="A1500">
        <v>1</v>
      </c>
      <c r="B1500">
        <v>45666</v>
      </c>
      <c r="C1500">
        <v>0</v>
      </c>
      <c r="D1500" t="s">
        <v>48</v>
      </c>
      <c r="E1500">
        <v>428</v>
      </c>
      <c r="F1500" t="s">
        <v>68</v>
      </c>
      <c r="G1500">
        <v>0</v>
      </c>
      <c r="H1500" t="s">
        <v>36</v>
      </c>
      <c r="I1500">
        <v>68</v>
      </c>
      <c r="J1500">
        <v>1</v>
      </c>
      <c r="K1500" t="s">
        <v>15</v>
      </c>
      <c r="L1500">
        <v>0</v>
      </c>
      <c r="M1500" t="s">
        <v>227</v>
      </c>
      <c r="N1500">
        <v>0</v>
      </c>
    </row>
    <row r="1501" spans="1:14" x14ac:dyDescent="0.25">
      <c r="A1501">
        <v>1</v>
      </c>
      <c r="B1501">
        <v>45666</v>
      </c>
      <c r="C1501">
        <v>0</v>
      </c>
      <c r="D1501" t="s">
        <v>48</v>
      </c>
      <c r="E1501">
        <v>428</v>
      </c>
      <c r="F1501" t="s">
        <v>68</v>
      </c>
      <c r="G1501">
        <v>0</v>
      </c>
      <c r="H1501" t="s">
        <v>36</v>
      </c>
      <c r="I1501">
        <v>69</v>
      </c>
      <c r="J1501">
        <v>2</v>
      </c>
      <c r="K1501" t="s">
        <v>15</v>
      </c>
      <c r="L1501">
        <v>0</v>
      </c>
      <c r="M1501" t="s">
        <v>227</v>
      </c>
      <c r="N1501">
        <v>0</v>
      </c>
    </row>
    <row r="1502" spans="1:14" x14ac:dyDescent="0.25">
      <c r="A1502">
        <v>1</v>
      </c>
      <c r="B1502">
        <v>45665</v>
      </c>
      <c r="C1502">
        <v>0</v>
      </c>
      <c r="D1502" t="s">
        <v>48</v>
      </c>
      <c r="E1502">
        <v>428</v>
      </c>
      <c r="F1502" t="s">
        <v>68</v>
      </c>
      <c r="G1502">
        <v>0</v>
      </c>
      <c r="H1502" t="s">
        <v>36</v>
      </c>
      <c r="I1502">
        <v>67</v>
      </c>
      <c r="J1502">
        <v>2</v>
      </c>
      <c r="K1502" t="s">
        <v>15</v>
      </c>
      <c r="L1502">
        <v>0</v>
      </c>
      <c r="M1502" t="s">
        <v>227</v>
      </c>
      <c r="N1502">
        <v>0</v>
      </c>
    </row>
    <row r="1503" spans="1:14" x14ac:dyDescent="0.25">
      <c r="A1503">
        <v>1</v>
      </c>
      <c r="B1503">
        <v>45671</v>
      </c>
      <c r="C1503">
        <v>0</v>
      </c>
      <c r="D1503" t="s">
        <v>48</v>
      </c>
      <c r="E1503">
        <v>428</v>
      </c>
      <c r="F1503" t="s">
        <v>68</v>
      </c>
      <c r="G1503">
        <v>0</v>
      </c>
      <c r="H1503" t="s">
        <v>36</v>
      </c>
      <c r="I1503">
        <v>71</v>
      </c>
      <c r="J1503">
        <v>1</v>
      </c>
      <c r="K1503" t="s">
        <v>15</v>
      </c>
      <c r="L1503">
        <v>0</v>
      </c>
      <c r="M1503" t="s">
        <v>227</v>
      </c>
      <c r="N1503">
        <v>0</v>
      </c>
    </row>
    <row r="1504" spans="1:14" x14ac:dyDescent="0.25">
      <c r="A1504">
        <v>1</v>
      </c>
      <c r="B1504">
        <v>45666</v>
      </c>
      <c r="C1504">
        <v>0</v>
      </c>
      <c r="D1504" t="s">
        <v>48</v>
      </c>
      <c r="E1504">
        <v>428</v>
      </c>
      <c r="F1504" t="s">
        <v>68</v>
      </c>
      <c r="G1504">
        <v>0</v>
      </c>
      <c r="H1504" t="s">
        <v>36</v>
      </c>
      <c r="I1504">
        <v>77</v>
      </c>
      <c r="J1504">
        <v>1</v>
      </c>
      <c r="K1504" t="s">
        <v>15</v>
      </c>
      <c r="L1504">
        <v>0</v>
      </c>
      <c r="M1504" t="s">
        <v>227</v>
      </c>
      <c r="N1504">
        <v>0</v>
      </c>
    </row>
    <row r="1505" spans="1:14" x14ac:dyDescent="0.25">
      <c r="A1505">
        <v>1</v>
      </c>
      <c r="B1505">
        <v>45666</v>
      </c>
      <c r="C1505">
        <v>0</v>
      </c>
      <c r="D1505" t="s">
        <v>48</v>
      </c>
      <c r="E1505">
        <v>428</v>
      </c>
      <c r="F1505" t="s">
        <v>68</v>
      </c>
      <c r="G1505">
        <v>0</v>
      </c>
      <c r="H1505" t="s">
        <v>36</v>
      </c>
      <c r="I1505">
        <v>62</v>
      </c>
      <c r="J1505">
        <v>1</v>
      </c>
      <c r="K1505" t="s">
        <v>15</v>
      </c>
      <c r="L1505">
        <v>0</v>
      </c>
      <c r="M1505" t="s">
        <v>227</v>
      </c>
      <c r="N1505">
        <v>0</v>
      </c>
    </row>
    <row r="1506" spans="1:14" x14ac:dyDescent="0.25">
      <c r="A1506">
        <v>1</v>
      </c>
      <c r="B1506">
        <v>45672</v>
      </c>
      <c r="C1506">
        <v>0</v>
      </c>
      <c r="D1506" t="s">
        <v>48</v>
      </c>
      <c r="E1506">
        <v>428</v>
      </c>
      <c r="F1506" t="s">
        <v>68</v>
      </c>
      <c r="G1506">
        <v>0</v>
      </c>
      <c r="H1506" t="s">
        <v>36</v>
      </c>
      <c r="I1506">
        <v>63</v>
      </c>
      <c r="J1506">
        <v>1</v>
      </c>
      <c r="K1506" t="s">
        <v>15</v>
      </c>
      <c r="L1506">
        <v>0</v>
      </c>
      <c r="M1506" t="s">
        <v>227</v>
      </c>
      <c r="N1506">
        <v>0</v>
      </c>
    </row>
    <row r="1507" spans="1:14" x14ac:dyDescent="0.25">
      <c r="A1507">
        <v>1</v>
      </c>
      <c r="B1507">
        <v>45666</v>
      </c>
      <c r="C1507">
        <v>0</v>
      </c>
      <c r="D1507" t="s">
        <v>48</v>
      </c>
      <c r="E1507">
        <v>429</v>
      </c>
      <c r="F1507" t="s">
        <v>68</v>
      </c>
      <c r="G1507">
        <v>0</v>
      </c>
      <c r="H1507" t="s">
        <v>36</v>
      </c>
      <c r="I1507">
        <v>74</v>
      </c>
      <c r="J1507">
        <v>1</v>
      </c>
      <c r="K1507" t="s">
        <v>15</v>
      </c>
      <c r="L1507">
        <v>0</v>
      </c>
      <c r="M1507" t="s">
        <v>227</v>
      </c>
      <c r="N1507">
        <v>0</v>
      </c>
    </row>
    <row r="1508" spans="1:14" x14ac:dyDescent="0.25">
      <c r="A1508">
        <v>1</v>
      </c>
      <c r="B1508">
        <v>45672</v>
      </c>
      <c r="C1508">
        <v>0</v>
      </c>
      <c r="D1508" t="s">
        <v>48</v>
      </c>
      <c r="E1508">
        <v>430</v>
      </c>
      <c r="F1508" t="s">
        <v>13</v>
      </c>
      <c r="G1508">
        <v>0</v>
      </c>
      <c r="H1508" t="s">
        <v>14</v>
      </c>
      <c r="I1508">
        <v>66</v>
      </c>
      <c r="J1508">
        <v>1</v>
      </c>
      <c r="K1508" t="s">
        <v>15</v>
      </c>
      <c r="L1508">
        <v>0</v>
      </c>
      <c r="M1508" t="s">
        <v>227</v>
      </c>
      <c r="N1508">
        <v>0</v>
      </c>
    </row>
    <row r="1509" spans="1:14" x14ac:dyDescent="0.25">
      <c r="A1509">
        <v>1</v>
      </c>
      <c r="B1509">
        <v>45671</v>
      </c>
      <c r="C1509">
        <v>0</v>
      </c>
      <c r="D1509" t="s">
        <v>48</v>
      </c>
      <c r="E1509">
        <v>432</v>
      </c>
      <c r="F1509" t="s">
        <v>68</v>
      </c>
      <c r="G1509">
        <v>0</v>
      </c>
      <c r="H1509" t="s">
        <v>36</v>
      </c>
      <c r="I1509">
        <v>82</v>
      </c>
      <c r="J1509">
        <v>1</v>
      </c>
      <c r="K1509" t="s">
        <v>15</v>
      </c>
      <c r="L1509">
        <v>0</v>
      </c>
      <c r="M1509" t="s">
        <v>227</v>
      </c>
      <c r="N1509">
        <v>0</v>
      </c>
    </row>
    <row r="1510" spans="1:14" x14ac:dyDescent="0.25">
      <c r="A1510">
        <v>1</v>
      </c>
      <c r="B1510">
        <v>45666</v>
      </c>
      <c r="C1510">
        <v>0</v>
      </c>
      <c r="D1510" t="s">
        <v>48</v>
      </c>
      <c r="E1510">
        <v>432</v>
      </c>
      <c r="F1510" t="s">
        <v>68</v>
      </c>
      <c r="G1510">
        <v>0</v>
      </c>
      <c r="H1510" t="s">
        <v>36</v>
      </c>
      <c r="I1510">
        <v>76</v>
      </c>
      <c r="J1510">
        <v>1</v>
      </c>
      <c r="K1510" t="s">
        <v>15</v>
      </c>
      <c r="L1510">
        <v>0</v>
      </c>
      <c r="M1510" t="s">
        <v>227</v>
      </c>
      <c r="N1510">
        <v>0</v>
      </c>
    </row>
    <row r="1511" spans="1:14" x14ac:dyDescent="0.25">
      <c r="A1511">
        <v>1</v>
      </c>
      <c r="B1511">
        <v>45666</v>
      </c>
      <c r="C1511">
        <v>0</v>
      </c>
      <c r="D1511" t="s">
        <v>48</v>
      </c>
      <c r="E1511">
        <v>432</v>
      </c>
      <c r="F1511" t="s">
        <v>68</v>
      </c>
      <c r="G1511">
        <v>0</v>
      </c>
      <c r="H1511" t="s">
        <v>36</v>
      </c>
      <c r="I1511">
        <v>72</v>
      </c>
      <c r="J1511">
        <v>1</v>
      </c>
      <c r="K1511" t="s">
        <v>15</v>
      </c>
      <c r="L1511">
        <v>0</v>
      </c>
      <c r="M1511" t="s">
        <v>227</v>
      </c>
      <c r="N1511">
        <v>0</v>
      </c>
    </row>
    <row r="1512" spans="1:14" x14ac:dyDescent="0.25">
      <c r="A1512">
        <v>1</v>
      </c>
      <c r="B1512">
        <v>45672</v>
      </c>
      <c r="C1512">
        <v>0</v>
      </c>
      <c r="D1512" t="s">
        <v>48</v>
      </c>
      <c r="E1512">
        <v>432</v>
      </c>
      <c r="F1512" t="s">
        <v>68</v>
      </c>
      <c r="G1512">
        <v>0</v>
      </c>
      <c r="H1512" t="s">
        <v>36</v>
      </c>
      <c r="I1512">
        <v>56</v>
      </c>
      <c r="J1512">
        <v>1</v>
      </c>
      <c r="K1512" t="s">
        <v>15</v>
      </c>
      <c r="L1512">
        <v>0</v>
      </c>
      <c r="M1512" t="s">
        <v>227</v>
      </c>
      <c r="N1512">
        <v>0</v>
      </c>
    </row>
    <row r="1513" spans="1:14" x14ac:dyDescent="0.25">
      <c r="A1513">
        <v>1</v>
      </c>
      <c r="B1513">
        <v>45671</v>
      </c>
      <c r="C1513">
        <v>0</v>
      </c>
      <c r="D1513" t="s">
        <v>48</v>
      </c>
      <c r="E1513">
        <v>432</v>
      </c>
      <c r="F1513" t="s">
        <v>68</v>
      </c>
      <c r="G1513">
        <v>0</v>
      </c>
      <c r="H1513" t="s">
        <v>36</v>
      </c>
      <c r="I1513">
        <v>71</v>
      </c>
      <c r="J1513">
        <v>1</v>
      </c>
      <c r="K1513" t="s">
        <v>15</v>
      </c>
      <c r="L1513">
        <v>0</v>
      </c>
      <c r="M1513" t="s">
        <v>227</v>
      </c>
      <c r="N1513">
        <v>0</v>
      </c>
    </row>
    <row r="1514" spans="1:14" x14ac:dyDescent="0.25">
      <c r="A1514">
        <v>1</v>
      </c>
      <c r="B1514">
        <v>45672</v>
      </c>
      <c r="C1514">
        <v>0</v>
      </c>
      <c r="D1514" t="s">
        <v>48</v>
      </c>
      <c r="E1514">
        <v>432</v>
      </c>
      <c r="F1514" t="s">
        <v>68</v>
      </c>
      <c r="G1514">
        <v>0</v>
      </c>
      <c r="H1514" t="s">
        <v>36</v>
      </c>
      <c r="I1514">
        <v>67</v>
      </c>
      <c r="J1514">
        <v>1</v>
      </c>
      <c r="K1514" t="s">
        <v>15</v>
      </c>
      <c r="L1514">
        <v>0</v>
      </c>
      <c r="M1514" t="s">
        <v>227</v>
      </c>
      <c r="N1514">
        <v>0</v>
      </c>
    </row>
    <row r="1515" spans="1:14" x14ac:dyDescent="0.25">
      <c r="A1515">
        <v>1</v>
      </c>
      <c r="B1515">
        <v>45665</v>
      </c>
      <c r="C1515">
        <v>0</v>
      </c>
      <c r="D1515" t="s">
        <v>48</v>
      </c>
      <c r="E1515">
        <v>432</v>
      </c>
      <c r="F1515" t="s">
        <v>68</v>
      </c>
      <c r="G1515">
        <v>0</v>
      </c>
      <c r="H1515" t="s">
        <v>36</v>
      </c>
      <c r="I1515">
        <v>69</v>
      </c>
      <c r="J1515">
        <v>1</v>
      </c>
      <c r="K1515" t="s">
        <v>15</v>
      </c>
      <c r="L1515">
        <v>0</v>
      </c>
      <c r="M1515" t="s">
        <v>227</v>
      </c>
      <c r="N1515">
        <v>0</v>
      </c>
    </row>
    <row r="1516" spans="1:14" x14ac:dyDescent="0.25">
      <c r="A1516">
        <v>1</v>
      </c>
      <c r="B1516">
        <v>45665</v>
      </c>
      <c r="C1516">
        <v>0</v>
      </c>
      <c r="D1516" t="s">
        <v>48</v>
      </c>
      <c r="E1516">
        <v>432</v>
      </c>
      <c r="F1516" t="s">
        <v>68</v>
      </c>
      <c r="G1516">
        <v>0</v>
      </c>
      <c r="H1516" t="s">
        <v>36</v>
      </c>
      <c r="I1516">
        <v>74</v>
      </c>
      <c r="J1516">
        <v>1</v>
      </c>
      <c r="K1516" t="s">
        <v>15</v>
      </c>
      <c r="L1516">
        <v>0</v>
      </c>
      <c r="M1516" t="s">
        <v>227</v>
      </c>
      <c r="N1516">
        <v>0</v>
      </c>
    </row>
    <row r="1517" spans="1:14" x14ac:dyDescent="0.25">
      <c r="A1517">
        <v>1</v>
      </c>
      <c r="B1517">
        <v>45671</v>
      </c>
      <c r="C1517">
        <v>0</v>
      </c>
      <c r="D1517" t="s">
        <v>48</v>
      </c>
      <c r="E1517">
        <v>432</v>
      </c>
      <c r="F1517" t="s">
        <v>68</v>
      </c>
      <c r="G1517">
        <v>0</v>
      </c>
      <c r="H1517" t="s">
        <v>36</v>
      </c>
      <c r="I1517">
        <v>70</v>
      </c>
      <c r="J1517">
        <v>1</v>
      </c>
      <c r="K1517" t="s">
        <v>15</v>
      </c>
      <c r="L1517">
        <v>0</v>
      </c>
      <c r="M1517" t="s">
        <v>227</v>
      </c>
      <c r="N1517">
        <v>0</v>
      </c>
    </row>
    <row r="1518" spans="1:14" x14ac:dyDescent="0.25">
      <c r="A1518" t="s">
        <v>239</v>
      </c>
      <c r="B1518">
        <v>0</v>
      </c>
      <c r="C1518">
        <v>0</v>
      </c>
      <c r="D1518" t="s">
        <v>241</v>
      </c>
      <c r="E1518">
        <v>305</v>
      </c>
      <c r="F1518" t="s">
        <v>226</v>
      </c>
      <c r="G1518">
        <v>0</v>
      </c>
      <c r="H1518" t="s">
        <v>226</v>
      </c>
      <c r="I1518">
        <v>61</v>
      </c>
      <c r="J1518">
        <v>1</v>
      </c>
      <c r="K1518" t="s">
        <v>15</v>
      </c>
      <c r="L1518">
        <v>0</v>
      </c>
      <c r="M1518" t="s">
        <v>227</v>
      </c>
      <c r="N1518" t="s">
        <v>240</v>
      </c>
    </row>
    <row r="1519" spans="1:14" x14ac:dyDescent="0.25">
      <c r="A1519" t="s">
        <v>239</v>
      </c>
      <c r="B1519">
        <v>0</v>
      </c>
      <c r="C1519">
        <v>0</v>
      </c>
      <c r="D1519" t="s">
        <v>241</v>
      </c>
      <c r="E1519">
        <v>314</v>
      </c>
      <c r="F1519" t="s">
        <v>226</v>
      </c>
      <c r="G1519">
        <v>0</v>
      </c>
      <c r="H1519" t="s">
        <v>226</v>
      </c>
      <c r="I1519">
        <v>54</v>
      </c>
      <c r="J1519">
        <v>1</v>
      </c>
      <c r="K1519" t="s">
        <v>15</v>
      </c>
      <c r="L1519">
        <v>0</v>
      </c>
      <c r="M1519" t="s">
        <v>227</v>
      </c>
      <c r="N1519" t="s">
        <v>240</v>
      </c>
    </row>
    <row r="1520" spans="1:14" x14ac:dyDescent="0.25">
      <c r="A1520" t="s">
        <v>239</v>
      </c>
      <c r="B1520">
        <v>0</v>
      </c>
      <c r="C1520">
        <v>0</v>
      </c>
      <c r="D1520" t="s">
        <v>241</v>
      </c>
      <c r="E1520">
        <v>327</v>
      </c>
      <c r="F1520" t="s">
        <v>303</v>
      </c>
      <c r="G1520">
        <v>0</v>
      </c>
      <c r="H1520" t="s">
        <v>226</v>
      </c>
      <c r="I1520">
        <v>40</v>
      </c>
      <c r="J1520">
        <v>1</v>
      </c>
      <c r="K1520" t="s">
        <v>15</v>
      </c>
      <c r="L1520">
        <v>0</v>
      </c>
      <c r="M1520" t="s">
        <v>227</v>
      </c>
      <c r="N1520" t="s">
        <v>240</v>
      </c>
    </row>
    <row r="1521" spans="1:14" x14ac:dyDescent="0.25">
      <c r="A1521" t="s">
        <v>239</v>
      </c>
      <c r="B1521">
        <v>0</v>
      </c>
      <c r="C1521">
        <v>0</v>
      </c>
      <c r="D1521" t="s">
        <v>241</v>
      </c>
      <c r="E1521">
        <v>327</v>
      </c>
      <c r="F1521" t="s">
        <v>303</v>
      </c>
      <c r="G1521">
        <v>0</v>
      </c>
      <c r="H1521" t="s">
        <v>226</v>
      </c>
      <c r="I1521">
        <v>41</v>
      </c>
      <c r="J1521">
        <v>1</v>
      </c>
      <c r="K1521" t="s">
        <v>15</v>
      </c>
      <c r="L1521">
        <v>0</v>
      </c>
      <c r="M1521" t="s">
        <v>227</v>
      </c>
      <c r="N1521" t="s">
        <v>240</v>
      </c>
    </row>
    <row r="1522" spans="1:14" x14ac:dyDescent="0.25">
      <c r="A1522" t="s">
        <v>239</v>
      </c>
      <c r="B1522">
        <v>0</v>
      </c>
      <c r="C1522">
        <v>0</v>
      </c>
      <c r="D1522" t="s">
        <v>241</v>
      </c>
      <c r="E1522">
        <v>327</v>
      </c>
      <c r="F1522" t="s">
        <v>303</v>
      </c>
      <c r="G1522">
        <v>0</v>
      </c>
      <c r="H1522" t="s">
        <v>226</v>
      </c>
      <c r="I1522">
        <v>50</v>
      </c>
      <c r="J1522">
        <v>3</v>
      </c>
      <c r="K1522" t="s">
        <v>15</v>
      </c>
      <c r="L1522">
        <v>0</v>
      </c>
      <c r="M1522" t="s">
        <v>227</v>
      </c>
      <c r="N1522" t="s">
        <v>240</v>
      </c>
    </row>
    <row r="1523" spans="1:14" x14ac:dyDescent="0.25">
      <c r="A1523" t="s">
        <v>239</v>
      </c>
      <c r="B1523">
        <v>0</v>
      </c>
      <c r="C1523">
        <v>0</v>
      </c>
      <c r="D1523" t="s">
        <v>241</v>
      </c>
      <c r="E1523">
        <v>327</v>
      </c>
      <c r="F1523" t="s">
        <v>303</v>
      </c>
      <c r="G1523">
        <v>0</v>
      </c>
      <c r="H1523" t="s">
        <v>226</v>
      </c>
      <c r="I1523">
        <v>53</v>
      </c>
      <c r="J1523">
        <v>2</v>
      </c>
      <c r="K1523" t="s">
        <v>15</v>
      </c>
      <c r="L1523">
        <v>0</v>
      </c>
      <c r="M1523" t="s">
        <v>227</v>
      </c>
      <c r="N1523" t="s">
        <v>240</v>
      </c>
    </row>
    <row r="1524" spans="1:14" x14ac:dyDescent="0.25">
      <c r="A1524" t="s">
        <v>239</v>
      </c>
      <c r="B1524">
        <v>0</v>
      </c>
      <c r="C1524">
        <v>0</v>
      </c>
      <c r="D1524" t="s">
        <v>241</v>
      </c>
      <c r="E1524">
        <v>327</v>
      </c>
      <c r="F1524" t="s">
        <v>303</v>
      </c>
      <c r="G1524">
        <v>0</v>
      </c>
      <c r="H1524" t="s">
        <v>226</v>
      </c>
      <c r="I1524">
        <v>58</v>
      </c>
      <c r="J1524">
        <v>1</v>
      </c>
      <c r="K1524" t="s">
        <v>15</v>
      </c>
      <c r="L1524">
        <v>0</v>
      </c>
      <c r="M1524" t="s">
        <v>227</v>
      </c>
      <c r="N1524" t="s">
        <v>240</v>
      </c>
    </row>
    <row r="1525" spans="1:14" x14ac:dyDescent="0.25">
      <c r="A1525" t="s">
        <v>239</v>
      </c>
      <c r="B1525">
        <v>0</v>
      </c>
      <c r="C1525">
        <v>0</v>
      </c>
      <c r="D1525" t="s">
        <v>241</v>
      </c>
      <c r="E1525">
        <v>327</v>
      </c>
      <c r="F1525" t="s">
        <v>303</v>
      </c>
      <c r="G1525">
        <v>0</v>
      </c>
      <c r="H1525" t="s">
        <v>226</v>
      </c>
      <c r="I1525">
        <v>60</v>
      </c>
      <c r="J1525">
        <v>2</v>
      </c>
      <c r="K1525" t="s">
        <v>15</v>
      </c>
      <c r="L1525">
        <v>0</v>
      </c>
      <c r="M1525" t="s">
        <v>227</v>
      </c>
      <c r="N1525" t="s">
        <v>240</v>
      </c>
    </row>
    <row r="1526" spans="1:14" x14ac:dyDescent="0.25">
      <c r="A1526" t="s">
        <v>239</v>
      </c>
      <c r="B1526">
        <v>0</v>
      </c>
      <c r="C1526">
        <v>0</v>
      </c>
      <c r="D1526" t="s">
        <v>241</v>
      </c>
      <c r="E1526">
        <v>335</v>
      </c>
      <c r="F1526" t="s">
        <v>68</v>
      </c>
      <c r="G1526">
        <v>0</v>
      </c>
      <c r="H1526" t="s">
        <v>174</v>
      </c>
      <c r="I1526">
        <v>50</v>
      </c>
      <c r="J1526">
        <v>1</v>
      </c>
      <c r="K1526" t="s">
        <v>15</v>
      </c>
      <c r="L1526">
        <v>0</v>
      </c>
      <c r="M1526" t="s">
        <v>227</v>
      </c>
      <c r="N1526" t="s">
        <v>240</v>
      </c>
    </row>
    <row r="1527" spans="1:14" x14ac:dyDescent="0.25">
      <c r="A1527" t="s">
        <v>239</v>
      </c>
      <c r="B1527">
        <v>0</v>
      </c>
      <c r="C1527">
        <v>0</v>
      </c>
      <c r="D1527" t="s">
        <v>241</v>
      </c>
      <c r="E1527">
        <v>335</v>
      </c>
      <c r="F1527" t="s">
        <v>68</v>
      </c>
      <c r="G1527">
        <v>0</v>
      </c>
      <c r="H1527" t="s">
        <v>174</v>
      </c>
      <c r="I1527">
        <v>52</v>
      </c>
      <c r="J1527">
        <v>1</v>
      </c>
      <c r="K1527" t="s">
        <v>15</v>
      </c>
      <c r="L1527">
        <v>0</v>
      </c>
      <c r="M1527" t="s">
        <v>227</v>
      </c>
      <c r="N1527" t="s">
        <v>240</v>
      </c>
    </row>
    <row r="1528" spans="1:14" x14ac:dyDescent="0.25">
      <c r="A1528" t="s">
        <v>239</v>
      </c>
      <c r="B1528">
        <v>0</v>
      </c>
      <c r="C1528">
        <v>0</v>
      </c>
      <c r="D1528" t="s">
        <v>241</v>
      </c>
      <c r="E1528">
        <v>335</v>
      </c>
      <c r="F1528" t="s">
        <v>68</v>
      </c>
      <c r="G1528">
        <v>0</v>
      </c>
      <c r="H1528" t="s">
        <v>174</v>
      </c>
      <c r="I1528">
        <v>53</v>
      </c>
      <c r="J1528">
        <v>1</v>
      </c>
      <c r="K1528" t="s">
        <v>15</v>
      </c>
      <c r="L1528">
        <v>0</v>
      </c>
      <c r="M1528" t="s">
        <v>227</v>
      </c>
      <c r="N1528" t="s">
        <v>240</v>
      </c>
    </row>
    <row r="1529" spans="1:14" x14ac:dyDescent="0.25">
      <c r="A1529" t="s">
        <v>239</v>
      </c>
      <c r="B1529">
        <v>0</v>
      </c>
      <c r="C1529">
        <v>0</v>
      </c>
      <c r="D1529" t="s">
        <v>241</v>
      </c>
      <c r="E1529">
        <v>410</v>
      </c>
      <c r="F1529" t="s">
        <v>68</v>
      </c>
      <c r="G1529">
        <v>0</v>
      </c>
      <c r="H1529" t="s">
        <v>36</v>
      </c>
      <c r="I1529">
        <v>54</v>
      </c>
      <c r="J1529">
        <v>1</v>
      </c>
      <c r="K1529" t="s">
        <v>15</v>
      </c>
      <c r="L1529">
        <v>0</v>
      </c>
      <c r="M1529" t="s">
        <v>227</v>
      </c>
      <c r="N1529" t="s">
        <v>240</v>
      </c>
    </row>
    <row r="1530" spans="1:14" x14ac:dyDescent="0.25">
      <c r="A1530" t="s">
        <v>239</v>
      </c>
      <c r="B1530">
        <v>0</v>
      </c>
      <c r="C1530">
        <v>0</v>
      </c>
      <c r="D1530" t="s">
        <v>241</v>
      </c>
      <c r="E1530">
        <v>411</v>
      </c>
      <c r="F1530" t="s">
        <v>68</v>
      </c>
      <c r="G1530">
        <v>0</v>
      </c>
      <c r="H1530" t="s">
        <v>36</v>
      </c>
      <c r="I1530">
        <v>24</v>
      </c>
      <c r="J1530">
        <v>1</v>
      </c>
      <c r="K1530" t="s">
        <v>15</v>
      </c>
      <c r="L1530">
        <v>0</v>
      </c>
      <c r="M1530" t="s">
        <v>227</v>
      </c>
      <c r="N1530" t="s">
        <v>240</v>
      </c>
    </row>
    <row r="1531" spans="1:14" x14ac:dyDescent="0.25">
      <c r="A1531" t="s">
        <v>239</v>
      </c>
      <c r="B1531">
        <v>0</v>
      </c>
      <c r="C1531">
        <v>0</v>
      </c>
      <c r="D1531" t="s">
        <v>241</v>
      </c>
      <c r="E1531">
        <v>412</v>
      </c>
      <c r="F1531" t="s">
        <v>68</v>
      </c>
      <c r="G1531">
        <v>0</v>
      </c>
      <c r="H1531" t="s">
        <v>36</v>
      </c>
      <c r="I1531">
        <v>40</v>
      </c>
      <c r="J1531">
        <v>1</v>
      </c>
      <c r="K1531" t="s">
        <v>15</v>
      </c>
      <c r="L1531">
        <v>0</v>
      </c>
      <c r="M1531" t="s">
        <v>227</v>
      </c>
      <c r="N1531" t="s">
        <v>240</v>
      </c>
    </row>
    <row r="1532" spans="1:14" x14ac:dyDescent="0.25">
      <c r="A1532" t="s">
        <v>239</v>
      </c>
      <c r="B1532">
        <v>0</v>
      </c>
      <c r="C1532">
        <v>0</v>
      </c>
      <c r="D1532" t="s">
        <v>241</v>
      </c>
      <c r="E1532">
        <v>417</v>
      </c>
      <c r="F1532" t="s">
        <v>68</v>
      </c>
      <c r="G1532">
        <v>0</v>
      </c>
      <c r="H1532" t="s">
        <v>36</v>
      </c>
      <c r="I1532">
        <v>52</v>
      </c>
      <c r="J1532">
        <v>1</v>
      </c>
      <c r="K1532" t="s">
        <v>15</v>
      </c>
      <c r="L1532">
        <v>0</v>
      </c>
      <c r="M1532" t="s">
        <v>227</v>
      </c>
      <c r="N1532" t="s">
        <v>240</v>
      </c>
    </row>
    <row r="1533" spans="1:14" x14ac:dyDescent="0.25">
      <c r="A1533" t="s">
        <v>239</v>
      </c>
      <c r="B1533">
        <v>0</v>
      </c>
      <c r="C1533">
        <v>0</v>
      </c>
      <c r="D1533" t="s">
        <v>241</v>
      </c>
      <c r="E1533">
        <v>505</v>
      </c>
      <c r="F1533" t="s">
        <v>13</v>
      </c>
      <c r="G1533">
        <v>0</v>
      </c>
      <c r="H1533" t="s">
        <v>36</v>
      </c>
      <c r="I1533">
        <v>44</v>
      </c>
      <c r="J1533">
        <v>1</v>
      </c>
      <c r="K1533" t="s">
        <v>15</v>
      </c>
      <c r="L1533">
        <v>0</v>
      </c>
      <c r="M1533" t="s">
        <v>227</v>
      </c>
      <c r="N1533" t="s">
        <v>240</v>
      </c>
    </row>
    <row r="1534" spans="1:14" x14ac:dyDescent="0.25">
      <c r="A1534" t="s">
        <v>242</v>
      </c>
      <c r="B1534">
        <v>0</v>
      </c>
      <c r="C1534">
        <v>0</v>
      </c>
      <c r="D1534" t="s">
        <v>241</v>
      </c>
      <c r="E1534">
        <v>314</v>
      </c>
      <c r="F1534" t="s">
        <v>226</v>
      </c>
      <c r="G1534">
        <v>0</v>
      </c>
      <c r="H1534" t="s">
        <v>226</v>
      </c>
      <c r="I1534">
        <v>63</v>
      </c>
      <c r="J1534">
        <v>1</v>
      </c>
      <c r="K1534" t="s">
        <v>15</v>
      </c>
      <c r="L1534">
        <v>0</v>
      </c>
      <c r="M1534" t="s">
        <v>227</v>
      </c>
      <c r="N1534" t="s">
        <v>240</v>
      </c>
    </row>
    <row r="1535" spans="1:14" x14ac:dyDescent="0.25">
      <c r="A1535" t="s">
        <v>242</v>
      </c>
      <c r="B1535">
        <v>0</v>
      </c>
      <c r="C1535">
        <v>0</v>
      </c>
      <c r="D1535" t="s">
        <v>241</v>
      </c>
      <c r="E1535">
        <v>314</v>
      </c>
      <c r="F1535" t="s">
        <v>226</v>
      </c>
      <c r="G1535">
        <v>0</v>
      </c>
      <c r="H1535" t="s">
        <v>226</v>
      </c>
      <c r="I1535">
        <v>66</v>
      </c>
      <c r="J1535">
        <v>1</v>
      </c>
      <c r="K1535" t="s">
        <v>15</v>
      </c>
      <c r="L1535">
        <v>0</v>
      </c>
      <c r="M1535" t="s">
        <v>227</v>
      </c>
      <c r="N1535" t="s">
        <v>240</v>
      </c>
    </row>
    <row r="1536" spans="1:14" x14ac:dyDescent="0.25">
      <c r="A1536" t="s">
        <v>242</v>
      </c>
      <c r="B1536">
        <v>0</v>
      </c>
      <c r="C1536">
        <v>0</v>
      </c>
      <c r="D1536" t="s">
        <v>241</v>
      </c>
      <c r="E1536">
        <v>325</v>
      </c>
      <c r="F1536" t="s">
        <v>303</v>
      </c>
      <c r="G1536">
        <v>0</v>
      </c>
      <c r="H1536" t="s">
        <v>303</v>
      </c>
      <c r="I1536">
        <v>54</v>
      </c>
      <c r="J1536">
        <v>2</v>
      </c>
      <c r="K1536" t="s">
        <v>15</v>
      </c>
      <c r="L1536">
        <v>0</v>
      </c>
      <c r="M1536" t="s">
        <v>227</v>
      </c>
      <c r="N1536" t="s">
        <v>240</v>
      </c>
    </row>
    <row r="1537" spans="1:14" x14ac:dyDescent="0.25">
      <c r="A1537" t="s">
        <v>242</v>
      </c>
      <c r="B1537">
        <v>0</v>
      </c>
      <c r="C1537">
        <v>0</v>
      </c>
      <c r="D1537" t="s">
        <v>241</v>
      </c>
      <c r="E1537">
        <v>325</v>
      </c>
      <c r="F1537" t="s">
        <v>303</v>
      </c>
      <c r="G1537">
        <v>0</v>
      </c>
      <c r="H1537" t="s">
        <v>303</v>
      </c>
      <c r="I1537">
        <v>60</v>
      </c>
      <c r="J1537">
        <v>1</v>
      </c>
      <c r="K1537" t="s">
        <v>15</v>
      </c>
      <c r="L1537">
        <v>0</v>
      </c>
      <c r="M1537" t="s">
        <v>227</v>
      </c>
      <c r="N1537" t="s">
        <v>240</v>
      </c>
    </row>
    <row r="1538" spans="1:14" x14ac:dyDescent="0.25">
      <c r="A1538" t="s">
        <v>242</v>
      </c>
      <c r="B1538">
        <v>0</v>
      </c>
      <c r="C1538">
        <v>0</v>
      </c>
      <c r="D1538" t="s">
        <v>241</v>
      </c>
      <c r="E1538">
        <v>335</v>
      </c>
      <c r="F1538" t="s">
        <v>68</v>
      </c>
      <c r="G1538">
        <v>0</v>
      </c>
      <c r="H1538" t="s">
        <v>174</v>
      </c>
      <c r="I1538">
        <v>55</v>
      </c>
      <c r="J1538">
        <v>1</v>
      </c>
      <c r="K1538" t="s">
        <v>15</v>
      </c>
      <c r="L1538">
        <v>0</v>
      </c>
      <c r="M1538" t="s">
        <v>227</v>
      </c>
      <c r="N1538" t="s">
        <v>240</v>
      </c>
    </row>
    <row r="1539" spans="1:14" x14ac:dyDescent="0.25">
      <c r="A1539" t="s">
        <v>242</v>
      </c>
      <c r="B1539">
        <v>0</v>
      </c>
      <c r="C1539">
        <v>0</v>
      </c>
      <c r="D1539" t="s">
        <v>241</v>
      </c>
      <c r="E1539">
        <v>335</v>
      </c>
      <c r="F1539" t="s">
        <v>68</v>
      </c>
      <c r="G1539">
        <v>0</v>
      </c>
      <c r="H1539" t="s">
        <v>174</v>
      </c>
      <c r="I1539">
        <v>59</v>
      </c>
      <c r="J1539">
        <v>1</v>
      </c>
      <c r="K1539" t="s">
        <v>15</v>
      </c>
      <c r="L1539">
        <v>0</v>
      </c>
      <c r="M1539" t="s">
        <v>227</v>
      </c>
      <c r="N1539" t="s">
        <v>240</v>
      </c>
    </row>
    <row r="1540" spans="1:14" x14ac:dyDescent="0.25">
      <c r="A1540" t="s">
        <v>242</v>
      </c>
      <c r="B1540">
        <v>0</v>
      </c>
      <c r="C1540">
        <v>0</v>
      </c>
      <c r="D1540" t="s">
        <v>241</v>
      </c>
      <c r="E1540">
        <v>416</v>
      </c>
      <c r="F1540" t="s">
        <v>68</v>
      </c>
      <c r="G1540">
        <v>0</v>
      </c>
      <c r="H1540" t="s">
        <v>36</v>
      </c>
      <c r="I1540">
        <v>60</v>
      </c>
      <c r="J1540">
        <v>1</v>
      </c>
      <c r="K1540" t="s">
        <v>15</v>
      </c>
      <c r="L1540">
        <v>0</v>
      </c>
      <c r="M1540" t="s">
        <v>227</v>
      </c>
      <c r="N1540" t="s">
        <v>240</v>
      </c>
    </row>
    <row r="1541" spans="1:14" x14ac:dyDescent="0.25">
      <c r="A1541" t="s">
        <v>242</v>
      </c>
      <c r="B1541">
        <v>0</v>
      </c>
      <c r="C1541">
        <v>0</v>
      </c>
      <c r="D1541" t="s">
        <v>241</v>
      </c>
      <c r="E1541">
        <v>418</v>
      </c>
      <c r="F1541" t="s">
        <v>68</v>
      </c>
      <c r="G1541">
        <v>0</v>
      </c>
      <c r="H1541" t="s">
        <v>36</v>
      </c>
      <c r="I1541">
        <v>60</v>
      </c>
      <c r="J1541">
        <v>1</v>
      </c>
      <c r="K1541" t="s">
        <v>15</v>
      </c>
      <c r="L1541">
        <v>0</v>
      </c>
      <c r="M1541" t="s">
        <v>227</v>
      </c>
      <c r="N1541" t="s">
        <v>240</v>
      </c>
    </row>
    <row r="1542" spans="1:14" x14ac:dyDescent="0.25">
      <c r="A1542" t="s">
        <v>242</v>
      </c>
      <c r="B1542">
        <v>0</v>
      </c>
      <c r="C1542">
        <v>0</v>
      </c>
      <c r="D1542" t="s">
        <v>241</v>
      </c>
      <c r="E1542">
        <v>519</v>
      </c>
      <c r="F1542" t="s">
        <v>13</v>
      </c>
      <c r="G1542">
        <v>0</v>
      </c>
      <c r="H1542" t="s">
        <v>36</v>
      </c>
      <c r="I1542">
        <v>58</v>
      </c>
      <c r="J1542">
        <v>1</v>
      </c>
      <c r="K1542" t="s">
        <v>15</v>
      </c>
      <c r="L1542">
        <v>0</v>
      </c>
      <c r="M1542" t="s">
        <v>227</v>
      </c>
      <c r="N1542" t="s">
        <v>240</v>
      </c>
    </row>
    <row r="1543" spans="1:14" x14ac:dyDescent="0.25">
      <c r="A1543" t="s">
        <v>243</v>
      </c>
      <c r="B1543">
        <v>0</v>
      </c>
      <c r="C1543">
        <v>0</v>
      </c>
      <c r="D1543" t="s">
        <v>241</v>
      </c>
      <c r="E1543">
        <v>322</v>
      </c>
      <c r="F1543" t="s">
        <v>303</v>
      </c>
      <c r="G1543">
        <v>0</v>
      </c>
      <c r="H1543" t="s">
        <v>303</v>
      </c>
      <c r="I1543">
        <v>53</v>
      </c>
      <c r="J1543">
        <v>1</v>
      </c>
      <c r="K1543" t="s">
        <v>15</v>
      </c>
      <c r="L1543">
        <v>0</v>
      </c>
      <c r="M1543" t="s">
        <v>227</v>
      </c>
      <c r="N1543" t="s">
        <v>240</v>
      </c>
    </row>
    <row r="1544" spans="1:14" x14ac:dyDescent="0.25">
      <c r="A1544" t="s">
        <v>243</v>
      </c>
      <c r="B1544">
        <v>0</v>
      </c>
      <c r="C1544">
        <v>0</v>
      </c>
      <c r="D1544" t="s">
        <v>241</v>
      </c>
      <c r="E1544">
        <v>336</v>
      </c>
      <c r="F1544" t="s">
        <v>68</v>
      </c>
      <c r="G1544">
        <v>0</v>
      </c>
      <c r="H1544" t="s">
        <v>174</v>
      </c>
      <c r="I1544">
        <v>59</v>
      </c>
      <c r="J1544">
        <v>1</v>
      </c>
      <c r="K1544" t="s">
        <v>15</v>
      </c>
      <c r="L1544">
        <v>0</v>
      </c>
      <c r="M1544" t="s">
        <v>227</v>
      </c>
      <c r="N1544" t="s">
        <v>240</v>
      </c>
    </row>
    <row r="1545" spans="1:14" x14ac:dyDescent="0.25">
      <c r="A1545" t="s">
        <v>243</v>
      </c>
      <c r="B1545">
        <v>0</v>
      </c>
      <c r="C1545">
        <v>0</v>
      </c>
      <c r="D1545" t="s">
        <v>241</v>
      </c>
      <c r="E1545">
        <v>337</v>
      </c>
      <c r="F1545" t="s">
        <v>68</v>
      </c>
      <c r="G1545">
        <v>0</v>
      </c>
      <c r="H1545" t="s">
        <v>174</v>
      </c>
      <c r="I1545">
        <v>62</v>
      </c>
      <c r="J1545">
        <v>1</v>
      </c>
      <c r="K1545" t="s">
        <v>15</v>
      </c>
      <c r="L1545">
        <v>0</v>
      </c>
      <c r="M1545" t="s">
        <v>227</v>
      </c>
      <c r="N1545" t="s">
        <v>240</v>
      </c>
    </row>
    <row r="1546" spans="1:14" x14ac:dyDescent="0.25">
      <c r="A1546" t="s">
        <v>243</v>
      </c>
      <c r="B1546">
        <v>0</v>
      </c>
      <c r="C1546">
        <v>0</v>
      </c>
      <c r="D1546" t="s">
        <v>241</v>
      </c>
      <c r="E1546">
        <v>406</v>
      </c>
      <c r="F1546" t="s">
        <v>68</v>
      </c>
      <c r="G1546">
        <v>0</v>
      </c>
      <c r="H1546" t="s">
        <v>174</v>
      </c>
      <c r="I1546">
        <v>60</v>
      </c>
      <c r="J1546">
        <v>1</v>
      </c>
      <c r="K1546" t="s">
        <v>15</v>
      </c>
      <c r="L1546">
        <v>0</v>
      </c>
      <c r="M1546" t="s">
        <v>227</v>
      </c>
      <c r="N1546" t="s">
        <v>240</v>
      </c>
    </row>
    <row r="1547" spans="1:14" x14ac:dyDescent="0.25">
      <c r="A1547" t="s">
        <v>243</v>
      </c>
      <c r="B1547">
        <v>0</v>
      </c>
      <c r="C1547">
        <v>0</v>
      </c>
      <c r="D1547" t="s">
        <v>241</v>
      </c>
      <c r="E1547">
        <v>411</v>
      </c>
      <c r="F1547" t="s">
        <v>68</v>
      </c>
      <c r="G1547">
        <v>0</v>
      </c>
      <c r="H1547" t="s">
        <v>36</v>
      </c>
      <c r="I1547">
        <v>60</v>
      </c>
      <c r="J1547">
        <v>1</v>
      </c>
      <c r="K1547" t="s">
        <v>15</v>
      </c>
      <c r="L1547">
        <v>0</v>
      </c>
      <c r="M1547" t="s">
        <v>227</v>
      </c>
      <c r="N1547" t="s">
        <v>240</v>
      </c>
    </row>
    <row r="1548" spans="1:14" x14ac:dyDescent="0.25">
      <c r="A1548" t="s">
        <v>243</v>
      </c>
      <c r="B1548">
        <v>0</v>
      </c>
      <c r="C1548">
        <v>0</v>
      </c>
      <c r="D1548" t="s">
        <v>241</v>
      </c>
      <c r="E1548">
        <v>416</v>
      </c>
      <c r="F1548" t="s">
        <v>68</v>
      </c>
      <c r="G1548">
        <v>0</v>
      </c>
      <c r="H1548" t="s">
        <v>36</v>
      </c>
      <c r="I1548">
        <v>59</v>
      </c>
      <c r="J1548">
        <v>1</v>
      </c>
      <c r="K1548" t="s">
        <v>15</v>
      </c>
      <c r="L1548">
        <v>0</v>
      </c>
      <c r="M1548" t="s">
        <v>227</v>
      </c>
      <c r="N1548" t="s">
        <v>240</v>
      </c>
    </row>
    <row r="1549" spans="1:14" x14ac:dyDescent="0.25">
      <c r="A1549" t="s">
        <v>243</v>
      </c>
      <c r="B1549">
        <v>0</v>
      </c>
      <c r="C1549">
        <v>0</v>
      </c>
      <c r="D1549" t="s">
        <v>241</v>
      </c>
      <c r="E1549">
        <v>418</v>
      </c>
      <c r="F1549" t="s">
        <v>68</v>
      </c>
      <c r="G1549">
        <v>0</v>
      </c>
      <c r="H1549" t="s">
        <v>36</v>
      </c>
      <c r="I1549">
        <v>58</v>
      </c>
      <c r="J1549">
        <v>1</v>
      </c>
      <c r="K1549" t="s">
        <v>15</v>
      </c>
      <c r="L1549">
        <v>0</v>
      </c>
      <c r="M1549" t="s">
        <v>227</v>
      </c>
      <c r="N1549" t="s">
        <v>240</v>
      </c>
    </row>
    <row r="1550" spans="1:14" x14ac:dyDescent="0.25">
      <c r="A1550" t="s">
        <v>243</v>
      </c>
      <c r="B1550">
        <v>0</v>
      </c>
      <c r="C1550">
        <v>0</v>
      </c>
      <c r="D1550" t="s">
        <v>241</v>
      </c>
      <c r="E1550">
        <v>418</v>
      </c>
      <c r="F1550" t="s">
        <v>68</v>
      </c>
      <c r="G1550">
        <v>0</v>
      </c>
      <c r="H1550" t="s">
        <v>36</v>
      </c>
      <c r="I1550">
        <v>60</v>
      </c>
      <c r="J1550">
        <v>1</v>
      </c>
      <c r="K1550" t="s">
        <v>15</v>
      </c>
      <c r="L1550">
        <v>0</v>
      </c>
      <c r="M1550" t="s">
        <v>227</v>
      </c>
      <c r="N1550" t="s">
        <v>240</v>
      </c>
    </row>
    <row r="1551" spans="1:14" x14ac:dyDescent="0.25">
      <c r="A1551" t="s">
        <v>243</v>
      </c>
      <c r="B1551">
        <v>0</v>
      </c>
      <c r="C1551">
        <v>0</v>
      </c>
      <c r="D1551" t="s">
        <v>241</v>
      </c>
      <c r="E1551">
        <v>418</v>
      </c>
      <c r="F1551" t="s">
        <v>68</v>
      </c>
      <c r="G1551">
        <v>0</v>
      </c>
      <c r="H1551" t="s">
        <v>36</v>
      </c>
      <c r="I1551">
        <v>61</v>
      </c>
      <c r="J1551">
        <v>1</v>
      </c>
      <c r="K1551" t="s">
        <v>15</v>
      </c>
      <c r="L1551">
        <v>0</v>
      </c>
      <c r="M1551" t="s">
        <v>227</v>
      </c>
      <c r="N1551" t="s">
        <v>240</v>
      </c>
    </row>
    <row r="1552" spans="1:14" x14ac:dyDescent="0.25">
      <c r="A1552" t="s">
        <v>243</v>
      </c>
      <c r="B1552">
        <v>0</v>
      </c>
      <c r="C1552">
        <v>0</v>
      </c>
      <c r="D1552" t="s">
        <v>241</v>
      </c>
      <c r="E1552">
        <v>508</v>
      </c>
      <c r="F1552" t="s">
        <v>13</v>
      </c>
      <c r="G1552">
        <v>0</v>
      </c>
      <c r="H1552" t="s">
        <v>36</v>
      </c>
      <c r="I1552">
        <v>57</v>
      </c>
      <c r="J1552">
        <v>1</v>
      </c>
      <c r="K1552" t="s">
        <v>15</v>
      </c>
      <c r="L1552">
        <v>0</v>
      </c>
      <c r="M1552" t="s">
        <v>227</v>
      </c>
      <c r="N1552" t="s">
        <v>240</v>
      </c>
    </row>
    <row r="1553" spans="1:14" x14ac:dyDescent="0.25">
      <c r="A1553" t="s">
        <v>243</v>
      </c>
      <c r="B1553">
        <v>0</v>
      </c>
      <c r="C1553">
        <v>0</v>
      </c>
      <c r="D1553" t="s">
        <v>241</v>
      </c>
      <c r="E1553">
        <v>509</v>
      </c>
      <c r="F1553" t="s">
        <v>13</v>
      </c>
      <c r="G1553">
        <v>0</v>
      </c>
      <c r="H1553" t="s">
        <v>36</v>
      </c>
      <c r="I1553">
        <v>67</v>
      </c>
      <c r="J1553">
        <v>1</v>
      </c>
      <c r="K1553" t="s">
        <v>15</v>
      </c>
      <c r="L1553">
        <v>0</v>
      </c>
      <c r="M1553" t="s">
        <v>227</v>
      </c>
      <c r="N1553" t="s">
        <v>240</v>
      </c>
    </row>
    <row r="1554" spans="1:14" x14ac:dyDescent="0.25">
      <c r="A1554" t="s">
        <v>243</v>
      </c>
      <c r="B1554">
        <v>0</v>
      </c>
      <c r="C1554">
        <v>0</v>
      </c>
      <c r="D1554" t="s">
        <v>241</v>
      </c>
      <c r="E1554">
        <v>511</v>
      </c>
      <c r="F1554" t="s">
        <v>13</v>
      </c>
      <c r="G1554">
        <v>0</v>
      </c>
      <c r="H1554" t="s">
        <v>36</v>
      </c>
      <c r="I1554">
        <v>69</v>
      </c>
      <c r="J1554">
        <v>1</v>
      </c>
      <c r="K1554" t="s">
        <v>15</v>
      </c>
      <c r="L1554">
        <v>0</v>
      </c>
      <c r="M1554" t="s">
        <v>227</v>
      </c>
      <c r="N1554" t="s">
        <v>240</v>
      </c>
    </row>
    <row r="1555" spans="1:14" x14ac:dyDescent="0.25">
      <c r="A1555" t="s">
        <v>243</v>
      </c>
      <c r="B1555">
        <v>0</v>
      </c>
      <c r="C1555">
        <v>0</v>
      </c>
      <c r="D1555" t="s">
        <v>241</v>
      </c>
      <c r="E1555">
        <v>512</v>
      </c>
      <c r="F1555" t="s">
        <v>13</v>
      </c>
      <c r="G1555">
        <v>0</v>
      </c>
      <c r="H1555" t="s">
        <v>36</v>
      </c>
      <c r="I1555">
        <v>60</v>
      </c>
      <c r="J1555">
        <v>1</v>
      </c>
      <c r="K1555" t="s">
        <v>15</v>
      </c>
      <c r="L1555">
        <v>0</v>
      </c>
      <c r="M1555" t="s">
        <v>227</v>
      </c>
      <c r="N1555" t="s">
        <v>240</v>
      </c>
    </row>
    <row r="1556" spans="1:14" x14ac:dyDescent="0.25">
      <c r="A1556" t="s">
        <v>243</v>
      </c>
      <c r="B1556">
        <v>0</v>
      </c>
      <c r="C1556">
        <v>0</v>
      </c>
      <c r="D1556" t="s">
        <v>241</v>
      </c>
      <c r="E1556">
        <v>512</v>
      </c>
      <c r="F1556" t="s">
        <v>13</v>
      </c>
      <c r="G1556">
        <v>0</v>
      </c>
      <c r="H1556" t="s">
        <v>36</v>
      </c>
      <c r="I1556">
        <v>62</v>
      </c>
      <c r="J1556">
        <v>1</v>
      </c>
      <c r="K1556" t="s">
        <v>15</v>
      </c>
      <c r="L1556">
        <v>0</v>
      </c>
      <c r="M1556" t="s">
        <v>227</v>
      </c>
      <c r="N1556" t="s">
        <v>240</v>
      </c>
    </row>
    <row r="1557" spans="1:14" x14ac:dyDescent="0.25">
      <c r="A1557" t="s">
        <v>243</v>
      </c>
      <c r="B1557">
        <v>0</v>
      </c>
      <c r="C1557">
        <v>0</v>
      </c>
      <c r="D1557" t="s">
        <v>241</v>
      </c>
      <c r="E1557">
        <v>513</v>
      </c>
      <c r="F1557" t="s">
        <v>13</v>
      </c>
      <c r="G1557">
        <v>0</v>
      </c>
      <c r="H1557" t="s">
        <v>36</v>
      </c>
      <c r="I1557">
        <v>59</v>
      </c>
      <c r="J1557">
        <v>1</v>
      </c>
      <c r="K1557" t="s">
        <v>15</v>
      </c>
      <c r="L1557">
        <v>0</v>
      </c>
      <c r="M1557" t="s">
        <v>227</v>
      </c>
      <c r="N1557" t="s">
        <v>240</v>
      </c>
    </row>
    <row r="1558" spans="1:14" x14ac:dyDescent="0.25">
      <c r="A1558" t="s">
        <v>243</v>
      </c>
      <c r="B1558">
        <v>0</v>
      </c>
      <c r="C1558">
        <v>0</v>
      </c>
      <c r="D1558" t="s">
        <v>241</v>
      </c>
      <c r="E1558">
        <v>515</v>
      </c>
      <c r="F1558" t="s">
        <v>13</v>
      </c>
      <c r="G1558">
        <v>0</v>
      </c>
      <c r="H1558" t="s">
        <v>36</v>
      </c>
      <c r="I1558">
        <v>55</v>
      </c>
      <c r="J1558">
        <v>1</v>
      </c>
      <c r="K1558" t="s">
        <v>15</v>
      </c>
      <c r="L1558">
        <v>0</v>
      </c>
      <c r="M1558" t="s">
        <v>227</v>
      </c>
      <c r="N1558" t="s">
        <v>240</v>
      </c>
    </row>
    <row r="1559" spans="1:14" x14ac:dyDescent="0.25">
      <c r="A1559" t="s">
        <v>243</v>
      </c>
      <c r="B1559">
        <v>0</v>
      </c>
      <c r="C1559">
        <v>0</v>
      </c>
      <c r="D1559" t="s">
        <v>241</v>
      </c>
      <c r="E1559">
        <v>515</v>
      </c>
      <c r="F1559" t="s">
        <v>13</v>
      </c>
      <c r="G1559">
        <v>0</v>
      </c>
      <c r="H1559" t="s">
        <v>36</v>
      </c>
      <c r="I1559">
        <v>64</v>
      </c>
      <c r="J1559">
        <v>1</v>
      </c>
      <c r="K1559" t="s">
        <v>15</v>
      </c>
      <c r="L1559">
        <v>0</v>
      </c>
      <c r="M1559" t="s">
        <v>227</v>
      </c>
      <c r="N1559" t="s">
        <v>240</v>
      </c>
    </row>
    <row r="1560" spans="1:14" x14ac:dyDescent="0.25">
      <c r="A1560" t="s">
        <v>243</v>
      </c>
      <c r="B1560">
        <v>0</v>
      </c>
      <c r="C1560">
        <v>0</v>
      </c>
      <c r="D1560" t="s">
        <v>241</v>
      </c>
      <c r="E1560">
        <v>609</v>
      </c>
      <c r="F1560" t="s">
        <v>13</v>
      </c>
      <c r="G1560">
        <v>0</v>
      </c>
      <c r="H1560" t="s">
        <v>14</v>
      </c>
      <c r="I1560">
        <v>66</v>
      </c>
      <c r="J1560">
        <v>1</v>
      </c>
      <c r="K1560" t="s">
        <v>15</v>
      </c>
      <c r="L1560">
        <v>0</v>
      </c>
      <c r="M1560" t="s">
        <v>227</v>
      </c>
      <c r="N1560" t="s">
        <v>240</v>
      </c>
    </row>
    <row r="1561" spans="1:14" x14ac:dyDescent="0.25">
      <c r="A1561" t="s">
        <v>243</v>
      </c>
      <c r="B1561">
        <v>0</v>
      </c>
      <c r="C1561">
        <v>0</v>
      </c>
      <c r="D1561" t="s">
        <v>241</v>
      </c>
      <c r="E1561">
        <v>703</v>
      </c>
      <c r="F1561" t="s">
        <v>13</v>
      </c>
      <c r="G1561">
        <v>0</v>
      </c>
      <c r="H1561" t="s">
        <v>22</v>
      </c>
      <c r="I1561">
        <v>59</v>
      </c>
      <c r="J1561">
        <v>1</v>
      </c>
      <c r="K1561" t="s">
        <v>15</v>
      </c>
      <c r="L1561">
        <v>0</v>
      </c>
      <c r="M1561" t="s">
        <v>227</v>
      </c>
      <c r="N1561" t="s">
        <v>240</v>
      </c>
    </row>
    <row r="1562" spans="1:14" x14ac:dyDescent="0.25">
      <c r="A1562" t="s">
        <v>243</v>
      </c>
      <c r="B1562">
        <v>0</v>
      </c>
      <c r="C1562">
        <v>0</v>
      </c>
      <c r="D1562" t="s">
        <v>241</v>
      </c>
      <c r="E1562">
        <v>703</v>
      </c>
      <c r="F1562" t="s">
        <v>13</v>
      </c>
      <c r="G1562">
        <v>0</v>
      </c>
      <c r="H1562" t="s">
        <v>22</v>
      </c>
      <c r="I1562">
        <v>65</v>
      </c>
      <c r="J1562">
        <v>2</v>
      </c>
      <c r="K1562" t="s">
        <v>15</v>
      </c>
      <c r="L1562">
        <v>0</v>
      </c>
      <c r="M1562" t="s">
        <v>227</v>
      </c>
      <c r="N1562" t="s">
        <v>240</v>
      </c>
    </row>
    <row r="1563" spans="1:14" x14ac:dyDescent="0.25">
      <c r="A1563" t="s">
        <v>243</v>
      </c>
      <c r="B1563">
        <v>0</v>
      </c>
      <c r="C1563">
        <v>0</v>
      </c>
      <c r="D1563" t="s">
        <v>241</v>
      </c>
      <c r="E1563">
        <v>704</v>
      </c>
      <c r="F1563" t="s">
        <v>13</v>
      </c>
      <c r="G1563">
        <v>0</v>
      </c>
      <c r="H1563" t="s">
        <v>22</v>
      </c>
      <c r="I1563">
        <v>58</v>
      </c>
      <c r="J1563">
        <v>1</v>
      </c>
      <c r="K1563" t="s">
        <v>15</v>
      </c>
      <c r="L1563">
        <v>0</v>
      </c>
      <c r="M1563" t="s">
        <v>227</v>
      </c>
      <c r="N1563" t="s">
        <v>240</v>
      </c>
    </row>
    <row r="1564" spans="1:14" x14ac:dyDescent="0.25">
      <c r="A1564" t="s">
        <v>244</v>
      </c>
      <c r="B1564">
        <v>0</v>
      </c>
      <c r="C1564">
        <v>0</v>
      </c>
      <c r="D1564" t="s">
        <v>241</v>
      </c>
      <c r="E1564">
        <v>342</v>
      </c>
      <c r="F1564" t="s">
        <v>68</v>
      </c>
      <c r="G1564">
        <v>0</v>
      </c>
      <c r="H1564" t="s">
        <v>174</v>
      </c>
      <c r="I1564">
        <v>61</v>
      </c>
      <c r="J1564">
        <v>1</v>
      </c>
      <c r="K1564" t="s">
        <v>15</v>
      </c>
      <c r="L1564">
        <v>0</v>
      </c>
      <c r="M1564" t="s">
        <v>227</v>
      </c>
      <c r="N1564" t="s">
        <v>240</v>
      </c>
    </row>
    <row r="1565" spans="1:14" x14ac:dyDescent="0.25">
      <c r="A1565" t="s">
        <v>244</v>
      </c>
      <c r="B1565">
        <v>0</v>
      </c>
      <c r="C1565">
        <v>0</v>
      </c>
      <c r="D1565" t="s">
        <v>241</v>
      </c>
      <c r="E1565">
        <v>342</v>
      </c>
      <c r="F1565" t="s">
        <v>68</v>
      </c>
      <c r="G1565">
        <v>0</v>
      </c>
      <c r="H1565" t="s">
        <v>174</v>
      </c>
      <c r="I1565">
        <v>69</v>
      </c>
      <c r="J1565">
        <v>1</v>
      </c>
      <c r="K1565" t="s">
        <v>15</v>
      </c>
      <c r="L1565">
        <v>0</v>
      </c>
      <c r="M1565" t="s">
        <v>227</v>
      </c>
      <c r="N1565" t="s">
        <v>240</v>
      </c>
    </row>
    <row r="1566" spans="1:14" x14ac:dyDescent="0.25">
      <c r="A1566" t="s">
        <v>244</v>
      </c>
      <c r="B1566">
        <v>0</v>
      </c>
      <c r="C1566">
        <v>0</v>
      </c>
      <c r="D1566" t="s">
        <v>241</v>
      </c>
      <c r="E1566">
        <v>342</v>
      </c>
      <c r="F1566" t="s">
        <v>68</v>
      </c>
      <c r="G1566">
        <v>0</v>
      </c>
      <c r="H1566" t="s">
        <v>174</v>
      </c>
      <c r="I1566">
        <v>71</v>
      </c>
      <c r="J1566">
        <v>1</v>
      </c>
      <c r="K1566" t="s">
        <v>15</v>
      </c>
      <c r="L1566">
        <v>0</v>
      </c>
      <c r="M1566" t="s">
        <v>227</v>
      </c>
      <c r="N1566" t="s">
        <v>240</v>
      </c>
    </row>
    <row r="1567" spans="1:14" x14ac:dyDescent="0.25">
      <c r="A1567" t="s">
        <v>244</v>
      </c>
      <c r="B1567">
        <v>0</v>
      </c>
      <c r="C1567">
        <v>0</v>
      </c>
      <c r="D1567" t="s">
        <v>241</v>
      </c>
      <c r="E1567">
        <v>351</v>
      </c>
      <c r="F1567" t="s">
        <v>68</v>
      </c>
      <c r="G1567">
        <v>0</v>
      </c>
      <c r="H1567" t="s">
        <v>174</v>
      </c>
      <c r="I1567">
        <v>63</v>
      </c>
      <c r="J1567">
        <v>2</v>
      </c>
      <c r="K1567" t="s">
        <v>15</v>
      </c>
      <c r="L1567">
        <v>0</v>
      </c>
      <c r="M1567" t="s">
        <v>227</v>
      </c>
      <c r="N1567" t="s">
        <v>240</v>
      </c>
    </row>
    <row r="1568" spans="1:14" x14ac:dyDescent="0.25">
      <c r="A1568" t="s">
        <v>244</v>
      </c>
      <c r="B1568">
        <v>0</v>
      </c>
      <c r="C1568">
        <v>0</v>
      </c>
      <c r="D1568" t="s">
        <v>241</v>
      </c>
      <c r="E1568">
        <v>351</v>
      </c>
      <c r="F1568" t="s">
        <v>68</v>
      </c>
      <c r="G1568">
        <v>0</v>
      </c>
      <c r="H1568" t="s">
        <v>174</v>
      </c>
      <c r="I1568">
        <v>67</v>
      </c>
      <c r="J1568">
        <v>1</v>
      </c>
      <c r="K1568" t="s">
        <v>15</v>
      </c>
      <c r="L1568">
        <v>0</v>
      </c>
      <c r="M1568" t="s">
        <v>227</v>
      </c>
      <c r="N1568" t="s">
        <v>240</v>
      </c>
    </row>
    <row r="1569" spans="1:14" x14ac:dyDescent="0.25">
      <c r="A1569" t="s">
        <v>244</v>
      </c>
      <c r="B1569">
        <v>0</v>
      </c>
      <c r="C1569">
        <v>0</v>
      </c>
      <c r="D1569" t="s">
        <v>241</v>
      </c>
      <c r="E1569">
        <v>351</v>
      </c>
      <c r="F1569" t="s">
        <v>68</v>
      </c>
      <c r="G1569">
        <v>0</v>
      </c>
      <c r="H1569" t="s">
        <v>174</v>
      </c>
      <c r="I1569">
        <v>68</v>
      </c>
      <c r="J1569">
        <v>1</v>
      </c>
      <c r="K1569" t="s">
        <v>15</v>
      </c>
      <c r="L1569">
        <v>0</v>
      </c>
      <c r="M1569" t="s">
        <v>227</v>
      </c>
      <c r="N1569" t="s">
        <v>240</v>
      </c>
    </row>
    <row r="1570" spans="1:14" x14ac:dyDescent="0.25">
      <c r="A1570" t="s">
        <v>244</v>
      </c>
      <c r="B1570">
        <v>0</v>
      </c>
      <c r="C1570">
        <v>0</v>
      </c>
      <c r="D1570" t="s">
        <v>241</v>
      </c>
      <c r="E1570">
        <v>404</v>
      </c>
      <c r="F1570" t="s">
        <v>68</v>
      </c>
      <c r="G1570">
        <v>0</v>
      </c>
      <c r="H1570" t="s">
        <v>174</v>
      </c>
      <c r="I1570">
        <v>60</v>
      </c>
      <c r="J1570">
        <v>1</v>
      </c>
      <c r="K1570" t="s">
        <v>15</v>
      </c>
      <c r="L1570">
        <v>0</v>
      </c>
      <c r="M1570" t="s">
        <v>227</v>
      </c>
      <c r="N1570" t="s">
        <v>240</v>
      </c>
    </row>
    <row r="1571" spans="1:14" x14ac:dyDescent="0.25">
      <c r="A1571" t="s">
        <v>244</v>
      </c>
      <c r="B1571">
        <v>0</v>
      </c>
      <c r="C1571">
        <v>0</v>
      </c>
      <c r="D1571" t="s">
        <v>241</v>
      </c>
      <c r="E1571">
        <v>405</v>
      </c>
      <c r="F1571" t="s">
        <v>68</v>
      </c>
      <c r="G1571">
        <v>0</v>
      </c>
      <c r="H1571" t="s">
        <v>174</v>
      </c>
      <c r="I1571">
        <v>60</v>
      </c>
      <c r="J1571">
        <v>1</v>
      </c>
      <c r="K1571" t="s">
        <v>15</v>
      </c>
      <c r="L1571">
        <v>0</v>
      </c>
      <c r="M1571" t="s">
        <v>227</v>
      </c>
      <c r="N1571" t="s">
        <v>240</v>
      </c>
    </row>
    <row r="1572" spans="1:14" x14ac:dyDescent="0.25">
      <c r="A1572" t="s">
        <v>244</v>
      </c>
      <c r="B1572" s="80">
        <v>0</v>
      </c>
      <c r="C1572">
        <v>0</v>
      </c>
      <c r="D1572" t="s">
        <v>241</v>
      </c>
      <c r="E1572">
        <v>417</v>
      </c>
      <c r="F1572" t="s">
        <v>68</v>
      </c>
      <c r="G1572">
        <v>0</v>
      </c>
      <c r="H1572" t="s">
        <v>36</v>
      </c>
      <c r="I1572">
        <v>73</v>
      </c>
      <c r="J1572">
        <v>1</v>
      </c>
      <c r="K1572" t="s">
        <v>15</v>
      </c>
      <c r="L1572">
        <v>0</v>
      </c>
      <c r="M1572" t="s">
        <v>227</v>
      </c>
      <c r="N1572" t="s">
        <v>240</v>
      </c>
    </row>
    <row r="1573" spans="1:14" x14ac:dyDescent="0.25">
      <c r="A1573" t="s">
        <v>244</v>
      </c>
      <c r="B1573" s="80">
        <v>0</v>
      </c>
      <c r="C1573">
        <v>0</v>
      </c>
      <c r="D1573" t="s">
        <v>241</v>
      </c>
      <c r="E1573">
        <v>418</v>
      </c>
      <c r="F1573" t="s">
        <v>68</v>
      </c>
      <c r="G1573">
        <v>0</v>
      </c>
      <c r="H1573" t="s">
        <v>36</v>
      </c>
      <c r="I1573">
        <v>60</v>
      </c>
      <c r="J1573">
        <v>1</v>
      </c>
      <c r="K1573" t="s">
        <v>15</v>
      </c>
      <c r="L1573">
        <v>0</v>
      </c>
      <c r="M1573" t="s">
        <v>227</v>
      </c>
      <c r="N1573" t="s">
        <v>240</v>
      </c>
    </row>
    <row r="1574" spans="1:14" x14ac:dyDescent="0.25">
      <c r="A1574" t="s">
        <v>244</v>
      </c>
      <c r="B1574" s="80">
        <v>0</v>
      </c>
      <c r="C1574">
        <v>0</v>
      </c>
      <c r="D1574" t="s">
        <v>241</v>
      </c>
      <c r="E1574">
        <v>418</v>
      </c>
      <c r="F1574" t="s">
        <v>68</v>
      </c>
      <c r="G1574">
        <v>0</v>
      </c>
      <c r="H1574" t="s">
        <v>36</v>
      </c>
      <c r="I1574">
        <v>66</v>
      </c>
      <c r="J1574">
        <v>1</v>
      </c>
      <c r="K1574" t="s">
        <v>15</v>
      </c>
      <c r="L1574">
        <v>0</v>
      </c>
      <c r="M1574" t="s">
        <v>227</v>
      </c>
      <c r="N1574" t="s">
        <v>240</v>
      </c>
    </row>
    <row r="1575" spans="1:14" x14ac:dyDescent="0.25">
      <c r="A1575" t="s">
        <v>244</v>
      </c>
      <c r="B1575" s="80">
        <v>0</v>
      </c>
      <c r="C1575">
        <v>0</v>
      </c>
      <c r="D1575" t="s">
        <v>241</v>
      </c>
      <c r="E1575">
        <v>418</v>
      </c>
      <c r="F1575" t="s">
        <v>68</v>
      </c>
      <c r="G1575">
        <v>0</v>
      </c>
      <c r="H1575" t="s">
        <v>36</v>
      </c>
      <c r="I1575">
        <v>70</v>
      </c>
      <c r="J1575">
        <v>1</v>
      </c>
      <c r="K1575" t="s">
        <v>15</v>
      </c>
      <c r="L1575">
        <v>0</v>
      </c>
      <c r="M1575" t="s">
        <v>227</v>
      </c>
      <c r="N1575" t="s">
        <v>240</v>
      </c>
    </row>
    <row r="1576" spans="1:14" x14ac:dyDescent="0.25">
      <c r="A1576" t="s">
        <v>244</v>
      </c>
      <c r="B1576" s="80">
        <v>0</v>
      </c>
      <c r="C1576">
        <v>0</v>
      </c>
      <c r="D1576" t="s">
        <v>241</v>
      </c>
      <c r="E1576">
        <v>502</v>
      </c>
      <c r="F1576" t="s">
        <v>13</v>
      </c>
      <c r="G1576">
        <v>0</v>
      </c>
      <c r="H1576" t="s">
        <v>36</v>
      </c>
      <c r="I1576">
        <v>65</v>
      </c>
      <c r="J1576">
        <v>1</v>
      </c>
      <c r="K1576" t="s">
        <v>15</v>
      </c>
      <c r="L1576">
        <v>0</v>
      </c>
      <c r="M1576" t="s">
        <v>227</v>
      </c>
      <c r="N1576" t="s">
        <v>240</v>
      </c>
    </row>
    <row r="1577" spans="1:14" x14ac:dyDescent="0.25">
      <c r="A1577" t="s">
        <v>244</v>
      </c>
      <c r="B1577" s="80">
        <v>0</v>
      </c>
      <c r="C1577">
        <v>0</v>
      </c>
      <c r="D1577" t="s">
        <v>241</v>
      </c>
      <c r="E1577">
        <v>502</v>
      </c>
      <c r="F1577" t="s">
        <v>13</v>
      </c>
      <c r="G1577">
        <v>0</v>
      </c>
      <c r="H1577" t="s">
        <v>36</v>
      </c>
      <c r="I1577">
        <v>74</v>
      </c>
      <c r="J1577">
        <v>1</v>
      </c>
      <c r="K1577" t="s">
        <v>15</v>
      </c>
      <c r="L1577">
        <v>0</v>
      </c>
      <c r="M1577" t="s">
        <v>227</v>
      </c>
      <c r="N1577" t="s">
        <v>240</v>
      </c>
    </row>
    <row r="1578" spans="1:14" x14ac:dyDescent="0.25">
      <c r="A1578" t="s">
        <v>244</v>
      </c>
      <c r="B1578" s="80">
        <v>0</v>
      </c>
      <c r="C1578">
        <v>0</v>
      </c>
      <c r="D1578" t="s">
        <v>241</v>
      </c>
      <c r="E1578">
        <v>503</v>
      </c>
      <c r="F1578" t="s">
        <v>13</v>
      </c>
      <c r="G1578">
        <v>0</v>
      </c>
      <c r="H1578" t="s">
        <v>36</v>
      </c>
      <c r="I1578">
        <v>63</v>
      </c>
      <c r="J1578">
        <v>1</v>
      </c>
      <c r="K1578" t="s">
        <v>15</v>
      </c>
      <c r="L1578">
        <v>0</v>
      </c>
      <c r="M1578" t="s">
        <v>227</v>
      </c>
      <c r="N1578" t="s">
        <v>240</v>
      </c>
    </row>
    <row r="1579" spans="1:14" x14ac:dyDescent="0.25">
      <c r="A1579" t="s">
        <v>244</v>
      </c>
      <c r="B1579" s="80">
        <v>0</v>
      </c>
      <c r="C1579">
        <v>0</v>
      </c>
      <c r="D1579" t="s">
        <v>241</v>
      </c>
      <c r="E1579">
        <v>504</v>
      </c>
      <c r="F1579" t="s">
        <v>13</v>
      </c>
      <c r="G1579">
        <v>0</v>
      </c>
      <c r="H1579" t="s">
        <v>36</v>
      </c>
      <c r="I1579">
        <v>58</v>
      </c>
      <c r="J1579">
        <v>1</v>
      </c>
      <c r="K1579" t="s">
        <v>15</v>
      </c>
      <c r="L1579">
        <v>0</v>
      </c>
      <c r="M1579" t="s">
        <v>227</v>
      </c>
      <c r="N1579" t="s">
        <v>240</v>
      </c>
    </row>
    <row r="1580" spans="1:14" x14ac:dyDescent="0.25">
      <c r="A1580" t="s">
        <v>244</v>
      </c>
      <c r="B1580" s="80">
        <v>0</v>
      </c>
      <c r="C1580">
        <v>0</v>
      </c>
      <c r="D1580" t="s">
        <v>241</v>
      </c>
      <c r="E1580">
        <v>504</v>
      </c>
      <c r="F1580" t="s">
        <v>13</v>
      </c>
      <c r="G1580">
        <v>0</v>
      </c>
      <c r="H1580" t="s">
        <v>36</v>
      </c>
      <c r="I1580">
        <v>60</v>
      </c>
      <c r="J1580">
        <v>1</v>
      </c>
      <c r="K1580" t="s">
        <v>15</v>
      </c>
      <c r="L1580">
        <v>0</v>
      </c>
      <c r="M1580" t="s">
        <v>227</v>
      </c>
      <c r="N1580" t="s">
        <v>240</v>
      </c>
    </row>
    <row r="1581" spans="1:14" x14ac:dyDescent="0.25">
      <c r="A1581" t="s">
        <v>244</v>
      </c>
      <c r="B1581" s="80">
        <v>0</v>
      </c>
      <c r="C1581">
        <v>0</v>
      </c>
      <c r="D1581" t="s">
        <v>241</v>
      </c>
      <c r="E1581">
        <v>505</v>
      </c>
      <c r="F1581" t="s">
        <v>13</v>
      </c>
      <c r="G1581">
        <v>0</v>
      </c>
      <c r="H1581" t="s">
        <v>36</v>
      </c>
      <c r="I1581">
        <v>64</v>
      </c>
      <c r="J1581">
        <v>1</v>
      </c>
      <c r="K1581" t="s">
        <v>15</v>
      </c>
      <c r="L1581">
        <v>0</v>
      </c>
      <c r="M1581" t="s">
        <v>227</v>
      </c>
      <c r="N1581" t="s">
        <v>240</v>
      </c>
    </row>
    <row r="1582" spans="1:14" x14ac:dyDescent="0.25">
      <c r="A1582" t="s">
        <v>244</v>
      </c>
      <c r="B1582" s="80">
        <v>0</v>
      </c>
      <c r="C1582">
        <v>0</v>
      </c>
      <c r="D1582" t="s">
        <v>241</v>
      </c>
      <c r="E1582">
        <v>508</v>
      </c>
      <c r="F1582" t="s">
        <v>13</v>
      </c>
      <c r="G1582">
        <v>0</v>
      </c>
      <c r="H1582" t="s">
        <v>36</v>
      </c>
      <c r="I1582">
        <v>64</v>
      </c>
      <c r="J1582">
        <v>1</v>
      </c>
      <c r="K1582" t="s">
        <v>15</v>
      </c>
      <c r="L1582">
        <v>0</v>
      </c>
      <c r="M1582" t="s">
        <v>227</v>
      </c>
      <c r="N1582" t="s">
        <v>240</v>
      </c>
    </row>
    <row r="1583" spans="1:14" x14ac:dyDescent="0.25">
      <c r="A1583" t="s">
        <v>244</v>
      </c>
      <c r="B1583" s="80">
        <v>0</v>
      </c>
      <c r="C1583">
        <v>0</v>
      </c>
      <c r="D1583" t="s">
        <v>241</v>
      </c>
      <c r="E1583">
        <v>508</v>
      </c>
      <c r="F1583" t="s">
        <v>13</v>
      </c>
      <c r="G1583">
        <v>0</v>
      </c>
      <c r="H1583" t="s">
        <v>36</v>
      </c>
      <c r="I1583">
        <v>75</v>
      </c>
      <c r="J1583">
        <v>1</v>
      </c>
      <c r="K1583" t="s">
        <v>15</v>
      </c>
      <c r="L1583">
        <v>0</v>
      </c>
      <c r="M1583" t="s">
        <v>227</v>
      </c>
      <c r="N1583" t="s">
        <v>240</v>
      </c>
    </row>
    <row r="1584" spans="1:14" x14ac:dyDescent="0.25">
      <c r="A1584" t="s">
        <v>244</v>
      </c>
      <c r="B1584" s="80">
        <v>0</v>
      </c>
      <c r="C1584">
        <v>0</v>
      </c>
      <c r="D1584" t="s">
        <v>241</v>
      </c>
      <c r="E1584">
        <v>511</v>
      </c>
      <c r="F1584" t="s">
        <v>13</v>
      </c>
      <c r="G1584">
        <v>0</v>
      </c>
      <c r="H1584" t="s">
        <v>36</v>
      </c>
      <c r="I1584">
        <v>61</v>
      </c>
      <c r="J1584">
        <v>1</v>
      </c>
      <c r="K1584" t="s">
        <v>15</v>
      </c>
      <c r="L1584">
        <v>0</v>
      </c>
      <c r="M1584" t="s">
        <v>227</v>
      </c>
      <c r="N1584" t="s">
        <v>240</v>
      </c>
    </row>
    <row r="1585" spans="1:14" x14ac:dyDescent="0.25">
      <c r="A1585" t="s">
        <v>244</v>
      </c>
      <c r="B1585" s="80">
        <v>0</v>
      </c>
      <c r="C1585">
        <v>0</v>
      </c>
      <c r="D1585" t="s">
        <v>241</v>
      </c>
      <c r="E1585">
        <v>511</v>
      </c>
      <c r="F1585" t="s">
        <v>13</v>
      </c>
      <c r="G1585">
        <v>0</v>
      </c>
      <c r="H1585" t="s">
        <v>36</v>
      </c>
      <c r="I1585">
        <v>68</v>
      </c>
      <c r="J1585">
        <v>1</v>
      </c>
      <c r="K1585" t="s">
        <v>15</v>
      </c>
      <c r="L1585">
        <v>0</v>
      </c>
      <c r="M1585" t="s">
        <v>227</v>
      </c>
      <c r="N1585" t="s">
        <v>240</v>
      </c>
    </row>
    <row r="1586" spans="1:14" x14ac:dyDescent="0.25">
      <c r="A1586" t="s">
        <v>244</v>
      </c>
      <c r="B1586" s="80">
        <v>0</v>
      </c>
      <c r="C1586">
        <v>0</v>
      </c>
      <c r="D1586" t="s">
        <v>241</v>
      </c>
      <c r="E1586">
        <v>515</v>
      </c>
      <c r="F1586" t="s">
        <v>13</v>
      </c>
      <c r="G1586">
        <v>0</v>
      </c>
      <c r="H1586" t="s">
        <v>36</v>
      </c>
      <c r="I1586">
        <v>60</v>
      </c>
      <c r="J1586">
        <v>1</v>
      </c>
      <c r="K1586" t="s">
        <v>15</v>
      </c>
      <c r="L1586">
        <v>0</v>
      </c>
      <c r="M1586" t="s">
        <v>227</v>
      </c>
      <c r="N1586" t="s">
        <v>240</v>
      </c>
    </row>
    <row r="1587" spans="1:14" x14ac:dyDescent="0.25">
      <c r="A1587" t="s">
        <v>244</v>
      </c>
      <c r="B1587" s="80">
        <v>0</v>
      </c>
      <c r="C1587">
        <v>0</v>
      </c>
      <c r="D1587" t="s">
        <v>241</v>
      </c>
      <c r="E1587">
        <v>517</v>
      </c>
      <c r="F1587" t="s">
        <v>13</v>
      </c>
      <c r="G1587">
        <v>0</v>
      </c>
      <c r="H1587" t="s">
        <v>36</v>
      </c>
      <c r="I1587">
        <v>65</v>
      </c>
      <c r="J1587">
        <v>1</v>
      </c>
      <c r="K1587" t="s">
        <v>15</v>
      </c>
      <c r="L1587">
        <v>0</v>
      </c>
      <c r="M1587" t="s">
        <v>227</v>
      </c>
      <c r="N1587" t="s">
        <v>240</v>
      </c>
    </row>
    <row r="1588" spans="1:14" x14ac:dyDescent="0.25">
      <c r="A1588" t="s">
        <v>244</v>
      </c>
      <c r="B1588" s="80">
        <v>0</v>
      </c>
      <c r="C1588">
        <v>0</v>
      </c>
      <c r="D1588" t="s">
        <v>241</v>
      </c>
      <c r="E1588">
        <v>518</v>
      </c>
      <c r="F1588" t="s">
        <v>13</v>
      </c>
      <c r="G1588">
        <v>0</v>
      </c>
      <c r="H1588" t="s">
        <v>36</v>
      </c>
      <c r="I1588">
        <v>53</v>
      </c>
      <c r="J1588">
        <v>1</v>
      </c>
      <c r="K1588" t="s">
        <v>15</v>
      </c>
      <c r="L1588">
        <v>0</v>
      </c>
      <c r="M1588" t="s">
        <v>227</v>
      </c>
      <c r="N1588" t="s">
        <v>240</v>
      </c>
    </row>
    <row r="1589" spans="1:14" x14ac:dyDescent="0.25">
      <c r="A1589" t="s">
        <v>244</v>
      </c>
      <c r="B1589" s="80">
        <v>0</v>
      </c>
      <c r="C1589">
        <v>0</v>
      </c>
      <c r="D1589" t="s">
        <v>241</v>
      </c>
      <c r="E1589">
        <v>518</v>
      </c>
      <c r="F1589" t="s">
        <v>13</v>
      </c>
      <c r="G1589">
        <v>0</v>
      </c>
      <c r="H1589" t="s">
        <v>36</v>
      </c>
      <c r="I1589">
        <v>75</v>
      </c>
      <c r="J1589">
        <v>1</v>
      </c>
      <c r="K1589" t="s">
        <v>15</v>
      </c>
      <c r="L1589">
        <v>0</v>
      </c>
      <c r="M1589" t="s">
        <v>227</v>
      </c>
      <c r="N1589" t="s">
        <v>240</v>
      </c>
    </row>
    <row r="1590" spans="1:14" x14ac:dyDescent="0.25">
      <c r="A1590" t="s">
        <v>244</v>
      </c>
      <c r="B1590" s="80">
        <v>0</v>
      </c>
      <c r="C1590">
        <v>0</v>
      </c>
      <c r="D1590" t="s">
        <v>241</v>
      </c>
      <c r="E1590">
        <v>519</v>
      </c>
      <c r="F1590" t="s">
        <v>13</v>
      </c>
      <c r="G1590">
        <v>0</v>
      </c>
      <c r="H1590" t="s">
        <v>36</v>
      </c>
      <c r="I1590">
        <v>66</v>
      </c>
      <c r="J1590">
        <v>1</v>
      </c>
      <c r="K1590" t="s">
        <v>15</v>
      </c>
      <c r="L1590">
        <v>0</v>
      </c>
      <c r="M1590" t="s">
        <v>227</v>
      </c>
      <c r="N1590" t="s">
        <v>240</v>
      </c>
    </row>
    <row r="1591" spans="1:14" x14ac:dyDescent="0.25">
      <c r="A1591" t="s">
        <v>244</v>
      </c>
      <c r="B1591" s="80">
        <v>0</v>
      </c>
      <c r="C1591">
        <v>0</v>
      </c>
      <c r="D1591" t="s">
        <v>241</v>
      </c>
      <c r="E1591">
        <v>601</v>
      </c>
      <c r="F1591" t="s">
        <v>13</v>
      </c>
      <c r="G1591">
        <v>0</v>
      </c>
      <c r="H1591" t="s">
        <v>14</v>
      </c>
      <c r="I1591">
        <v>62</v>
      </c>
      <c r="J1591">
        <v>1</v>
      </c>
      <c r="K1591" t="s">
        <v>15</v>
      </c>
      <c r="L1591">
        <v>0</v>
      </c>
      <c r="M1591" t="s">
        <v>227</v>
      </c>
      <c r="N1591" t="s">
        <v>240</v>
      </c>
    </row>
    <row r="1592" spans="1:14" x14ac:dyDescent="0.25">
      <c r="A1592" t="s">
        <v>244</v>
      </c>
      <c r="B1592" s="80">
        <v>0</v>
      </c>
      <c r="C1592">
        <v>0</v>
      </c>
      <c r="D1592" t="s">
        <v>241</v>
      </c>
      <c r="E1592">
        <v>601</v>
      </c>
      <c r="F1592" t="s">
        <v>13</v>
      </c>
      <c r="G1592">
        <v>0</v>
      </c>
      <c r="H1592" t="s">
        <v>14</v>
      </c>
      <c r="I1592">
        <v>68</v>
      </c>
      <c r="J1592">
        <v>1</v>
      </c>
      <c r="K1592" t="s">
        <v>15</v>
      </c>
      <c r="L1592">
        <v>0</v>
      </c>
      <c r="M1592" t="s">
        <v>227</v>
      </c>
      <c r="N1592" t="s">
        <v>240</v>
      </c>
    </row>
    <row r="1593" spans="1:14" x14ac:dyDescent="0.25">
      <c r="A1593" t="s">
        <v>244</v>
      </c>
      <c r="B1593" s="80">
        <v>0</v>
      </c>
      <c r="C1593">
        <v>0</v>
      </c>
      <c r="D1593" t="s">
        <v>241</v>
      </c>
      <c r="E1593">
        <v>603</v>
      </c>
      <c r="F1593" t="s">
        <v>13</v>
      </c>
      <c r="G1593">
        <v>0</v>
      </c>
      <c r="H1593" t="s">
        <v>14</v>
      </c>
      <c r="I1593">
        <v>56</v>
      </c>
      <c r="J1593">
        <v>1</v>
      </c>
      <c r="K1593" t="s">
        <v>15</v>
      </c>
      <c r="L1593">
        <v>0</v>
      </c>
      <c r="M1593" t="s">
        <v>227</v>
      </c>
      <c r="N1593" t="s">
        <v>240</v>
      </c>
    </row>
    <row r="1594" spans="1:14" x14ac:dyDescent="0.25">
      <c r="A1594" t="s">
        <v>244</v>
      </c>
      <c r="B1594" s="80">
        <v>0</v>
      </c>
      <c r="C1594">
        <v>0</v>
      </c>
      <c r="D1594" t="s">
        <v>241</v>
      </c>
      <c r="E1594">
        <v>605</v>
      </c>
      <c r="F1594" t="s">
        <v>13</v>
      </c>
      <c r="G1594">
        <v>0</v>
      </c>
      <c r="H1594" t="s">
        <v>14</v>
      </c>
      <c r="I1594">
        <v>61</v>
      </c>
      <c r="J1594">
        <v>1</v>
      </c>
      <c r="K1594" t="s">
        <v>15</v>
      </c>
      <c r="L1594">
        <v>0</v>
      </c>
      <c r="M1594" t="s">
        <v>227</v>
      </c>
      <c r="N1594" t="s">
        <v>240</v>
      </c>
    </row>
    <row r="1595" spans="1:14" x14ac:dyDescent="0.25">
      <c r="A1595">
        <v>2</v>
      </c>
      <c r="B1595" s="77">
        <v>45692</v>
      </c>
      <c r="C1595">
        <v>0</v>
      </c>
      <c r="D1595" t="s">
        <v>48</v>
      </c>
      <c r="E1595">
        <v>750</v>
      </c>
      <c r="F1595" t="s">
        <v>13</v>
      </c>
      <c r="G1595">
        <v>0</v>
      </c>
      <c r="H1595" t="s">
        <v>22</v>
      </c>
      <c r="I1595">
        <v>76</v>
      </c>
      <c r="J1595">
        <v>1</v>
      </c>
      <c r="K1595" t="s">
        <v>15</v>
      </c>
      <c r="L1595">
        <v>0</v>
      </c>
      <c r="M1595" t="s">
        <v>227</v>
      </c>
      <c r="N1595" t="s">
        <v>226</v>
      </c>
    </row>
    <row r="1596" spans="1:14" x14ac:dyDescent="0.25">
      <c r="A1596">
        <v>2</v>
      </c>
      <c r="B1596" s="77">
        <v>45693</v>
      </c>
      <c r="C1596">
        <v>0</v>
      </c>
      <c r="D1596" t="s">
        <v>48</v>
      </c>
      <c r="E1596">
        <v>535</v>
      </c>
      <c r="F1596" t="s">
        <v>13</v>
      </c>
      <c r="G1596">
        <v>0</v>
      </c>
      <c r="H1596" t="s">
        <v>36</v>
      </c>
      <c r="I1596">
        <v>84</v>
      </c>
      <c r="J1596">
        <v>1</v>
      </c>
      <c r="K1596" t="s">
        <v>15</v>
      </c>
      <c r="L1596">
        <v>0</v>
      </c>
      <c r="M1596" t="s">
        <v>227</v>
      </c>
      <c r="N1596" t="s">
        <v>226</v>
      </c>
    </row>
    <row r="1597" spans="1:14" x14ac:dyDescent="0.25">
      <c r="A1597">
        <v>2</v>
      </c>
      <c r="B1597" s="77">
        <v>45693</v>
      </c>
      <c r="C1597">
        <v>0</v>
      </c>
      <c r="D1597" t="s">
        <v>48</v>
      </c>
      <c r="E1597">
        <v>535</v>
      </c>
      <c r="F1597" t="s">
        <v>13</v>
      </c>
      <c r="G1597">
        <v>0</v>
      </c>
      <c r="H1597" t="s">
        <v>36</v>
      </c>
      <c r="I1597">
        <v>83</v>
      </c>
      <c r="J1597">
        <v>1</v>
      </c>
      <c r="K1597" t="s">
        <v>15</v>
      </c>
      <c r="L1597">
        <v>0</v>
      </c>
      <c r="M1597" t="s">
        <v>227</v>
      </c>
      <c r="N1597" t="s">
        <v>226</v>
      </c>
    </row>
    <row r="1598" spans="1:14" x14ac:dyDescent="0.25">
      <c r="A1598">
        <v>2</v>
      </c>
      <c r="B1598" s="77">
        <v>45693</v>
      </c>
      <c r="C1598">
        <v>0</v>
      </c>
      <c r="D1598" t="s">
        <v>48</v>
      </c>
      <c r="E1598">
        <v>447</v>
      </c>
      <c r="F1598" t="s">
        <v>68</v>
      </c>
      <c r="G1598">
        <v>0</v>
      </c>
      <c r="H1598" t="s">
        <v>174</v>
      </c>
      <c r="I1598">
        <v>83</v>
      </c>
      <c r="J1598">
        <v>1</v>
      </c>
      <c r="K1598" t="s">
        <v>15</v>
      </c>
      <c r="L1598">
        <v>0</v>
      </c>
      <c r="M1598" t="s">
        <v>227</v>
      </c>
      <c r="N1598" t="s">
        <v>226</v>
      </c>
    </row>
    <row r="1599" spans="1:14" x14ac:dyDescent="0.25">
      <c r="A1599">
        <v>2</v>
      </c>
      <c r="B1599" s="77">
        <v>45693</v>
      </c>
      <c r="C1599">
        <v>0</v>
      </c>
      <c r="D1599" t="s">
        <v>48</v>
      </c>
      <c r="E1599">
        <v>447</v>
      </c>
      <c r="F1599" t="s">
        <v>68</v>
      </c>
      <c r="G1599">
        <v>0</v>
      </c>
      <c r="H1599" t="s">
        <v>174</v>
      </c>
      <c r="I1599">
        <v>80</v>
      </c>
      <c r="J1599">
        <v>1</v>
      </c>
      <c r="K1599" t="s">
        <v>15</v>
      </c>
      <c r="L1599">
        <v>0</v>
      </c>
      <c r="M1599" t="s">
        <v>227</v>
      </c>
      <c r="N1599" t="s">
        <v>226</v>
      </c>
    </row>
    <row r="1600" spans="1:14" x14ac:dyDescent="0.25">
      <c r="A1600">
        <v>2</v>
      </c>
      <c r="B1600" s="77">
        <v>45693</v>
      </c>
      <c r="C1600">
        <v>0</v>
      </c>
      <c r="D1600" t="s">
        <v>48</v>
      </c>
      <c r="E1600">
        <v>432</v>
      </c>
      <c r="F1600" t="s">
        <v>68</v>
      </c>
      <c r="G1600">
        <v>0</v>
      </c>
      <c r="H1600" t="s">
        <v>36</v>
      </c>
      <c r="I1600">
        <v>81</v>
      </c>
      <c r="J1600">
        <v>1</v>
      </c>
      <c r="K1600" t="s">
        <v>15</v>
      </c>
      <c r="L1600">
        <v>0</v>
      </c>
      <c r="M1600" t="s">
        <v>227</v>
      </c>
      <c r="N1600" t="s">
        <v>226</v>
      </c>
    </row>
    <row r="1601" spans="1:14" x14ac:dyDescent="0.25">
      <c r="A1601">
        <v>2</v>
      </c>
      <c r="B1601" s="77">
        <v>45693</v>
      </c>
      <c r="C1601">
        <v>0</v>
      </c>
      <c r="D1601" t="s">
        <v>48</v>
      </c>
      <c r="E1601">
        <v>432</v>
      </c>
      <c r="F1601" t="s">
        <v>68</v>
      </c>
      <c r="G1601">
        <v>0</v>
      </c>
      <c r="H1601" t="s">
        <v>36</v>
      </c>
      <c r="I1601">
        <v>79</v>
      </c>
      <c r="J1601">
        <v>1</v>
      </c>
      <c r="K1601" t="s">
        <v>15</v>
      </c>
      <c r="L1601">
        <v>0</v>
      </c>
      <c r="M1601" t="s">
        <v>227</v>
      </c>
      <c r="N1601" t="s">
        <v>226</v>
      </c>
    </row>
    <row r="1602" spans="1:14" x14ac:dyDescent="0.25">
      <c r="A1602">
        <v>2</v>
      </c>
      <c r="B1602" s="77">
        <v>45693</v>
      </c>
      <c r="C1602">
        <v>0</v>
      </c>
      <c r="D1602" t="s">
        <v>48</v>
      </c>
      <c r="E1602">
        <v>432</v>
      </c>
      <c r="F1602" t="s">
        <v>68</v>
      </c>
      <c r="G1602">
        <v>0</v>
      </c>
      <c r="H1602" t="s">
        <v>36</v>
      </c>
      <c r="I1602">
        <v>77</v>
      </c>
      <c r="J1602">
        <v>1</v>
      </c>
      <c r="K1602" t="s">
        <v>15</v>
      </c>
      <c r="L1602">
        <v>0</v>
      </c>
      <c r="M1602" t="s">
        <v>227</v>
      </c>
      <c r="N1602" t="s">
        <v>226</v>
      </c>
    </row>
    <row r="1603" spans="1:14" x14ac:dyDescent="0.25">
      <c r="A1603">
        <v>2</v>
      </c>
      <c r="B1603" s="77">
        <v>45693</v>
      </c>
      <c r="C1603">
        <v>0</v>
      </c>
      <c r="D1603" t="s">
        <v>48</v>
      </c>
      <c r="E1603">
        <v>432</v>
      </c>
      <c r="F1603" t="s">
        <v>68</v>
      </c>
      <c r="G1603">
        <v>0</v>
      </c>
      <c r="H1603" t="s">
        <v>36</v>
      </c>
      <c r="I1603">
        <v>73</v>
      </c>
      <c r="J1603">
        <v>1</v>
      </c>
      <c r="K1603" t="s">
        <v>15</v>
      </c>
      <c r="L1603">
        <v>0</v>
      </c>
      <c r="M1603" t="s">
        <v>227</v>
      </c>
      <c r="N1603" t="s">
        <v>226</v>
      </c>
    </row>
    <row r="1604" spans="1:14" x14ac:dyDescent="0.25">
      <c r="A1604">
        <v>2</v>
      </c>
      <c r="B1604" s="77">
        <v>45693</v>
      </c>
      <c r="C1604">
        <v>0</v>
      </c>
      <c r="D1604" t="s">
        <v>48</v>
      </c>
      <c r="E1604">
        <v>432</v>
      </c>
      <c r="F1604" t="s">
        <v>68</v>
      </c>
      <c r="G1604">
        <v>0</v>
      </c>
      <c r="H1604" t="s">
        <v>36</v>
      </c>
      <c r="I1604">
        <v>72</v>
      </c>
      <c r="J1604">
        <v>1</v>
      </c>
      <c r="K1604" t="s">
        <v>15</v>
      </c>
      <c r="L1604">
        <v>0</v>
      </c>
      <c r="M1604" t="s">
        <v>227</v>
      </c>
      <c r="N1604" t="s">
        <v>226</v>
      </c>
    </row>
    <row r="1605" spans="1:14" x14ac:dyDescent="0.25">
      <c r="A1605">
        <v>2</v>
      </c>
      <c r="B1605" s="77">
        <v>45693</v>
      </c>
      <c r="C1605">
        <v>0</v>
      </c>
      <c r="D1605" t="s">
        <v>48</v>
      </c>
      <c r="E1605">
        <v>430</v>
      </c>
      <c r="F1605" t="s">
        <v>13</v>
      </c>
      <c r="G1605">
        <v>0</v>
      </c>
      <c r="H1605" t="s">
        <v>14</v>
      </c>
      <c r="I1605">
        <v>79</v>
      </c>
      <c r="J1605">
        <v>1</v>
      </c>
      <c r="K1605" t="s">
        <v>15</v>
      </c>
      <c r="L1605">
        <v>0</v>
      </c>
      <c r="M1605" t="s">
        <v>227</v>
      </c>
      <c r="N1605" t="s">
        <v>226</v>
      </c>
    </row>
    <row r="1606" spans="1:14" x14ac:dyDescent="0.25">
      <c r="A1606">
        <v>2</v>
      </c>
      <c r="B1606" s="77">
        <v>45693</v>
      </c>
      <c r="C1606">
        <v>0</v>
      </c>
      <c r="D1606" t="s">
        <v>48</v>
      </c>
      <c r="E1606">
        <v>430</v>
      </c>
      <c r="F1606" t="s">
        <v>13</v>
      </c>
      <c r="G1606">
        <v>0</v>
      </c>
      <c r="H1606" t="s">
        <v>14</v>
      </c>
      <c r="I1606">
        <v>78</v>
      </c>
      <c r="J1606">
        <v>1</v>
      </c>
      <c r="K1606" t="s">
        <v>15</v>
      </c>
      <c r="L1606">
        <v>0</v>
      </c>
      <c r="M1606" t="s">
        <v>227</v>
      </c>
      <c r="N1606" t="s">
        <v>226</v>
      </c>
    </row>
    <row r="1607" spans="1:14" x14ac:dyDescent="0.25">
      <c r="A1607">
        <v>2</v>
      </c>
      <c r="B1607" s="77">
        <v>45693</v>
      </c>
      <c r="C1607">
        <v>0</v>
      </c>
      <c r="D1607" t="s">
        <v>48</v>
      </c>
      <c r="E1607">
        <v>427</v>
      </c>
      <c r="F1607" t="s">
        <v>68</v>
      </c>
      <c r="G1607">
        <v>0</v>
      </c>
      <c r="H1607" t="s">
        <v>174</v>
      </c>
      <c r="I1607">
        <v>67</v>
      </c>
      <c r="J1607">
        <v>1</v>
      </c>
      <c r="K1607" t="s">
        <v>15</v>
      </c>
      <c r="L1607">
        <v>0</v>
      </c>
      <c r="M1607" t="s">
        <v>227</v>
      </c>
      <c r="N1607" t="s">
        <v>226</v>
      </c>
    </row>
    <row r="1608" spans="1:14" x14ac:dyDescent="0.25">
      <c r="A1608">
        <v>2</v>
      </c>
      <c r="B1608" s="77">
        <v>45694</v>
      </c>
      <c r="C1608">
        <v>0</v>
      </c>
      <c r="D1608" t="s">
        <v>48</v>
      </c>
      <c r="E1608">
        <v>346</v>
      </c>
      <c r="F1608" t="s">
        <v>68</v>
      </c>
      <c r="G1608">
        <v>0</v>
      </c>
      <c r="H1608" t="s">
        <v>174</v>
      </c>
      <c r="I1608">
        <v>83</v>
      </c>
      <c r="J1608">
        <v>1</v>
      </c>
      <c r="K1608" t="s">
        <v>15</v>
      </c>
      <c r="L1608">
        <v>0</v>
      </c>
      <c r="M1608" t="s">
        <v>227</v>
      </c>
      <c r="N1608" t="s">
        <v>226</v>
      </c>
    </row>
    <row r="1609" spans="1:14" x14ac:dyDescent="0.25">
      <c r="A1609">
        <v>2</v>
      </c>
      <c r="B1609" s="77">
        <v>45694</v>
      </c>
      <c r="C1609">
        <v>0</v>
      </c>
      <c r="D1609" t="s">
        <v>48</v>
      </c>
      <c r="E1609">
        <v>346</v>
      </c>
      <c r="F1609" t="s">
        <v>68</v>
      </c>
      <c r="G1609">
        <v>0</v>
      </c>
      <c r="H1609" t="s">
        <v>174</v>
      </c>
      <c r="I1609">
        <v>72</v>
      </c>
      <c r="J1609">
        <v>1</v>
      </c>
      <c r="K1609" t="s">
        <v>15</v>
      </c>
      <c r="L1609">
        <v>0</v>
      </c>
      <c r="M1609" t="s">
        <v>227</v>
      </c>
      <c r="N1609" t="s">
        <v>226</v>
      </c>
    </row>
    <row r="1610" spans="1:14" x14ac:dyDescent="0.25">
      <c r="A1610">
        <v>2</v>
      </c>
      <c r="B1610" s="77">
        <v>45694</v>
      </c>
      <c r="C1610">
        <v>0</v>
      </c>
      <c r="D1610" t="s">
        <v>48</v>
      </c>
      <c r="E1610">
        <v>346</v>
      </c>
      <c r="F1610" t="s">
        <v>68</v>
      </c>
      <c r="G1610">
        <v>0</v>
      </c>
      <c r="H1610" t="s">
        <v>174</v>
      </c>
      <c r="I1610">
        <v>69</v>
      </c>
      <c r="J1610">
        <v>1</v>
      </c>
      <c r="K1610" t="s">
        <v>15</v>
      </c>
      <c r="L1610">
        <v>0</v>
      </c>
      <c r="M1610" t="s">
        <v>227</v>
      </c>
      <c r="N1610" t="s">
        <v>226</v>
      </c>
    </row>
    <row r="1611" spans="1:14" x14ac:dyDescent="0.25">
      <c r="A1611">
        <v>2</v>
      </c>
      <c r="B1611" s="77">
        <v>45694</v>
      </c>
      <c r="C1611">
        <v>0</v>
      </c>
      <c r="D1611" t="s">
        <v>48</v>
      </c>
      <c r="E1611">
        <v>346</v>
      </c>
      <c r="F1611" t="s">
        <v>68</v>
      </c>
      <c r="G1611">
        <v>0</v>
      </c>
      <c r="H1611" t="s">
        <v>174</v>
      </c>
      <c r="I1611">
        <v>68</v>
      </c>
      <c r="J1611">
        <v>1</v>
      </c>
      <c r="K1611" t="s">
        <v>15</v>
      </c>
      <c r="L1611">
        <v>0</v>
      </c>
      <c r="M1611" t="s">
        <v>227</v>
      </c>
      <c r="N1611" t="s">
        <v>226</v>
      </c>
    </row>
    <row r="1612" spans="1:14" x14ac:dyDescent="0.25">
      <c r="A1612">
        <v>2</v>
      </c>
      <c r="B1612" s="77">
        <v>45694</v>
      </c>
      <c r="C1612">
        <v>0</v>
      </c>
      <c r="D1612" t="s">
        <v>48</v>
      </c>
      <c r="E1612">
        <v>346</v>
      </c>
      <c r="F1612" t="s">
        <v>68</v>
      </c>
      <c r="G1612">
        <v>0</v>
      </c>
      <c r="H1612" t="s">
        <v>174</v>
      </c>
      <c r="I1612">
        <v>67</v>
      </c>
      <c r="J1612">
        <v>1</v>
      </c>
      <c r="K1612" t="s">
        <v>15</v>
      </c>
      <c r="L1612">
        <v>0</v>
      </c>
      <c r="M1612" t="s">
        <v>227</v>
      </c>
      <c r="N1612" t="s">
        <v>226</v>
      </c>
    </row>
    <row r="1613" spans="1:14" x14ac:dyDescent="0.25">
      <c r="A1613">
        <v>2</v>
      </c>
      <c r="B1613" s="77">
        <v>45694</v>
      </c>
      <c r="C1613">
        <v>0</v>
      </c>
      <c r="D1613" t="s">
        <v>48</v>
      </c>
      <c r="E1613">
        <v>346</v>
      </c>
      <c r="F1613" t="s">
        <v>68</v>
      </c>
      <c r="G1613">
        <v>0</v>
      </c>
      <c r="H1613" t="s">
        <v>174</v>
      </c>
      <c r="I1613">
        <v>62</v>
      </c>
      <c r="J1613">
        <v>1</v>
      </c>
      <c r="K1613" t="s">
        <v>15</v>
      </c>
      <c r="L1613">
        <v>0</v>
      </c>
      <c r="M1613" t="s">
        <v>227</v>
      </c>
      <c r="N1613" t="s">
        <v>226</v>
      </c>
    </row>
    <row r="1614" spans="1:14" x14ac:dyDescent="0.25">
      <c r="A1614">
        <v>2</v>
      </c>
      <c r="B1614" s="77">
        <v>45694</v>
      </c>
      <c r="C1614">
        <v>0</v>
      </c>
      <c r="D1614" t="s">
        <v>48</v>
      </c>
      <c r="E1614">
        <v>345</v>
      </c>
      <c r="F1614" t="s">
        <v>303</v>
      </c>
      <c r="G1614">
        <v>0</v>
      </c>
      <c r="H1614" t="s">
        <v>303</v>
      </c>
      <c r="I1614">
        <v>83</v>
      </c>
      <c r="J1614">
        <v>1</v>
      </c>
      <c r="K1614" t="s">
        <v>15</v>
      </c>
      <c r="L1614">
        <v>0</v>
      </c>
      <c r="M1614" t="s">
        <v>227</v>
      </c>
      <c r="N1614" t="s">
        <v>226</v>
      </c>
    </row>
    <row r="1615" spans="1:14" x14ac:dyDescent="0.25">
      <c r="A1615">
        <v>2</v>
      </c>
      <c r="B1615" s="77">
        <v>45694</v>
      </c>
      <c r="C1615">
        <v>0</v>
      </c>
      <c r="D1615" t="s">
        <v>48</v>
      </c>
      <c r="E1615">
        <v>345</v>
      </c>
      <c r="F1615" t="s">
        <v>303</v>
      </c>
      <c r="G1615">
        <v>0</v>
      </c>
      <c r="H1615" t="s">
        <v>303</v>
      </c>
      <c r="I1615">
        <v>82</v>
      </c>
      <c r="J1615">
        <v>1</v>
      </c>
      <c r="K1615" t="s">
        <v>15</v>
      </c>
      <c r="L1615">
        <v>0</v>
      </c>
      <c r="M1615" t="s">
        <v>227</v>
      </c>
      <c r="N1615" t="s">
        <v>226</v>
      </c>
    </row>
    <row r="1616" spans="1:14" x14ac:dyDescent="0.25">
      <c r="A1616">
        <v>2</v>
      </c>
      <c r="B1616" s="77">
        <v>45694</v>
      </c>
      <c r="C1616">
        <v>0</v>
      </c>
      <c r="D1616" t="s">
        <v>48</v>
      </c>
      <c r="E1616">
        <v>345</v>
      </c>
      <c r="F1616" t="s">
        <v>303</v>
      </c>
      <c r="G1616">
        <v>0</v>
      </c>
      <c r="H1616" t="s">
        <v>303</v>
      </c>
      <c r="I1616">
        <v>80</v>
      </c>
      <c r="J1616">
        <v>1</v>
      </c>
      <c r="K1616" t="s">
        <v>15</v>
      </c>
      <c r="L1616">
        <v>0</v>
      </c>
      <c r="M1616" t="s">
        <v>227</v>
      </c>
      <c r="N1616" t="s">
        <v>226</v>
      </c>
    </row>
    <row r="1617" spans="1:14" x14ac:dyDescent="0.25">
      <c r="A1617">
        <v>2</v>
      </c>
      <c r="B1617" s="77">
        <v>45694</v>
      </c>
      <c r="C1617">
        <v>0</v>
      </c>
      <c r="D1617" t="s">
        <v>48</v>
      </c>
      <c r="E1617">
        <v>345</v>
      </c>
      <c r="F1617" t="s">
        <v>303</v>
      </c>
      <c r="G1617">
        <v>0</v>
      </c>
      <c r="H1617" t="s">
        <v>303</v>
      </c>
      <c r="I1617">
        <v>73</v>
      </c>
      <c r="J1617">
        <v>1</v>
      </c>
      <c r="K1617" t="s">
        <v>15</v>
      </c>
      <c r="L1617">
        <v>0</v>
      </c>
      <c r="M1617" t="s">
        <v>227</v>
      </c>
      <c r="N1617" t="s">
        <v>226</v>
      </c>
    </row>
    <row r="1618" spans="1:14" x14ac:dyDescent="0.25">
      <c r="A1618">
        <v>2</v>
      </c>
      <c r="B1618" s="77">
        <v>45694</v>
      </c>
      <c r="C1618">
        <v>0</v>
      </c>
      <c r="D1618" t="s">
        <v>48</v>
      </c>
      <c r="E1618">
        <v>345</v>
      </c>
      <c r="F1618" t="s">
        <v>303</v>
      </c>
      <c r="G1618">
        <v>0</v>
      </c>
      <c r="H1618" t="s">
        <v>303</v>
      </c>
      <c r="I1618">
        <v>71</v>
      </c>
      <c r="J1618">
        <v>1</v>
      </c>
      <c r="K1618" t="s">
        <v>15</v>
      </c>
      <c r="L1618">
        <v>0</v>
      </c>
      <c r="M1618" t="s">
        <v>227</v>
      </c>
      <c r="N1618" t="s">
        <v>226</v>
      </c>
    </row>
    <row r="1619" spans="1:14" x14ac:dyDescent="0.25">
      <c r="A1619">
        <v>2</v>
      </c>
      <c r="B1619" s="77">
        <v>45694</v>
      </c>
      <c r="C1619">
        <v>0</v>
      </c>
      <c r="D1619" t="s">
        <v>48</v>
      </c>
      <c r="E1619">
        <v>345</v>
      </c>
      <c r="F1619" t="s">
        <v>303</v>
      </c>
      <c r="G1619">
        <v>0</v>
      </c>
      <c r="H1619" t="s">
        <v>303</v>
      </c>
      <c r="I1619">
        <v>63</v>
      </c>
      <c r="J1619">
        <v>1</v>
      </c>
      <c r="K1619" t="s">
        <v>15</v>
      </c>
      <c r="L1619">
        <v>0</v>
      </c>
      <c r="M1619" t="s">
        <v>227</v>
      </c>
      <c r="N1619" t="s">
        <v>226</v>
      </c>
    </row>
    <row r="1620" spans="1:14" x14ac:dyDescent="0.25">
      <c r="A1620">
        <v>2</v>
      </c>
      <c r="B1620" s="77">
        <v>45694</v>
      </c>
      <c r="C1620">
        <v>0</v>
      </c>
      <c r="D1620" t="s">
        <v>48</v>
      </c>
      <c r="E1620">
        <v>345</v>
      </c>
      <c r="F1620" t="s">
        <v>303</v>
      </c>
      <c r="G1620">
        <v>0</v>
      </c>
      <c r="H1620" t="s">
        <v>303</v>
      </c>
      <c r="I1620">
        <v>62</v>
      </c>
      <c r="J1620">
        <v>1</v>
      </c>
      <c r="K1620" t="s">
        <v>15</v>
      </c>
      <c r="L1620">
        <v>0</v>
      </c>
      <c r="M1620" t="s">
        <v>227</v>
      </c>
      <c r="N1620" t="s">
        <v>226</v>
      </c>
    </row>
    <row r="1621" spans="1:14" x14ac:dyDescent="0.25">
      <c r="A1621">
        <v>2</v>
      </c>
      <c r="B1621" s="77">
        <v>45694</v>
      </c>
      <c r="C1621">
        <v>0</v>
      </c>
      <c r="D1621" t="s">
        <v>48</v>
      </c>
      <c r="E1621">
        <v>325</v>
      </c>
      <c r="F1621" t="s">
        <v>303</v>
      </c>
      <c r="G1621">
        <v>0</v>
      </c>
      <c r="H1621" t="s">
        <v>303</v>
      </c>
      <c r="I1621">
        <v>66</v>
      </c>
      <c r="J1621">
        <v>1</v>
      </c>
      <c r="K1621" t="s">
        <v>15</v>
      </c>
      <c r="L1621">
        <v>0</v>
      </c>
      <c r="M1621" t="s">
        <v>227</v>
      </c>
      <c r="N1621" t="s">
        <v>226</v>
      </c>
    </row>
    <row r="1622" spans="1:14" x14ac:dyDescent="0.25">
      <c r="A1622">
        <v>2</v>
      </c>
      <c r="B1622" s="77">
        <v>45694</v>
      </c>
      <c r="C1622">
        <v>0</v>
      </c>
      <c r="D1622" t="s">
        <v>48</v>
      </c>
      <c r="E1622">
        <v>325</v>
      </c>
      <c r="F1622" t="s">
        <v>303</v>
      </c>
      <c r="G1622">
        <v>0</v>
      </c>
      <c r="H1622" t="s">
        <v>303</v>
      </c>
      <c r="I1622">
        <v>60</v>
      </c>
      <c r="J1622">
        <v>1</v>
      </c>
      <c r="K1622" t="s">
        <v>15</v>
      </c>
      <c r="L1622">
        <v>0</v>
      </c>
      <c r="M1622" t="s">
        <v>227</v>
      </c>
      <c r="N1622" t="s">
        <v>226</v>
      </c>
    </row>
    <row r="1623" spans="1:14" x14ac:dyDescent="0.25">
      <c r="A1623">
        <v>2</v>
      </c>
      <c r="B1623" s="77">
        <v>45694</v>
      </c>
      <c r="C1623">
        <v>0</v>
      </c>
      <c r="D1623" t="s">
        <v>48</v>
      </c>
      <c r="E1623">
        <v>323</v>
      </c>
      <c r="F1623" t="s">
        <v>303</v>
      </c>
      <c r="G1623">
        <v>0</v>
      </c>
      <c r="H1623" t="s">
        <v>303</v>
      </c>
      <c r="I1623">
        <v>84</v>
      </c>
      <c r="J1623">
        <v>1</v>
      </c>
      <c r="K1623" t="s">
        <v>15</v>
      </c>
      <c r="L1623">
        <v>0</v>
      </c>
      <c r="M1623" t="s">
        <v>227</v>
      </c>
      <c r="N1623" t="s">
        <v>226</v>
      </c>
    </row>
    <row r="1624" spans="1:14" x14ac:dyDescent="0.25">
      <c r="A1624">
        <v>2</v>
      </c>
      <c r="B1624" s="77">
        <v>45694</v>
      </c>
      <c r="C1624">
        <v>0</v>
      </c>
      <c r="D1624" t="s">
        <v>48</v>
      </c>
      <c r="E1624">
        <v>323</v>
      </c>
      <c r="F1624" t="s">
        <v>303</v>
      </c>
      <c r="G1624">
        <v>0</v>
      </c>
      <c r="H1624" t="s">
        <v>303</v>
      </c>
      <c r="I1624">
        <v>75</v>
      </c>
      <c r="J1624">
        <v>1</v>
      </c>
      <c r="K1624" t="s">
        <v>15</v>
      </c>
      <c r="L1624">
        <v>0</v>
      </c>
      <c r="M1624" t="s">
        <v>227</v>
      </c>
      <c r="N1624" t="s">
        <v>226</v>
      </c>
    </row>
    <row r="1625" spans="1:14" x14ac:dyDescent="0.25">
      <c r="A1625">
        <v>2</v>
      </c>
      <c r="B1625" s="77">
        <v>45694</v>
      </c>
      <c r="C1625">
        <v>0</v>
      </c>
      <c r="D1625" t="s">
        <v>48</v>
      </c>
      <c r="E1625">
        <v>323</v>
      </c>
      <c r="F1625" t="s">
        <v>303</v>
      </c>
      <c r="G1625">
        <v>0</v>
      </c>
      <c r="H1625" t="s">
        <v>303</v>
      </c>
      <c r="I1625">
        <v>67</v>
      </c>
      <c r="J1625">
        <v>1</v>
      </c>
      <c r="K1625" t="s">
        <v>15</v>
      </c>
      <c r="L1625">
        <v>0</v>
      </c>
      <c r="M1625" t="s">
        <v>227</v>
      </c>
      <c r="N1625" t="s">
        <v>226</v>
      </c>
    </row>
    <row r="1626" spans="1:14" x14ac:dyDescent="0.25">
      <c r="A1626">
        <v>2</v>
      </c>
      <c r="B1626" s="77">
        <v>45694</v>
      </c>
      <c r="C1626">
        <v>0</v>
      </c>
      <c r="D1626" t="s">
        <v>48</v>
      </c>
      <c r="E1626">
        <v>322</v>
      </c>
      <c r="F1626" t="s">
        <v>303</v>
      </c>
      <c r="G1626">
        <v>0</v>
      </c>
      <c r="H1626" t="s">
        <v>303</v>
      </c>
      <c r="I1626">
        <v>67</v>
      </c>
      <c r="J1626">
        <v>1</v>
      </c>
      <c r="K1626" t="s">
        <v>15</v>
      </c>
      <c r="L1626">
        <v>0</v>
      </c>
      <c r="M1626" t="s">
        <v>227</v>
      </c>
      <c r="N1626" t="s">
        <v>226</v>
      </c>
    </row>
    <row r="1627" spans="1:14" x14ac:dyDescent="0.25">
      <c r="A1627">
        <v>2</v>
      </c>
      <c r="B1627" s="77">
        <v>45694</v>
      </c>
      <c r="C1627">
        <v>0</v>
      </c>
      <c r="D1627" t="s">
        <v>48</v>
      </c>
      <c r="E1627">
        <v>321</v>
      </c>
      <c r="F1627" t="s">
        <v>303</v>
      </c>
      <c r="G1627">
        <v>0</v>
      </c>
      <c r="H1627" t="s">
        <v>303</v>
      </c>
      <c r="I1627">
        <v>81</v>
      </c>
      <c r="J1627">
        <v>1</v>
      </c>
      <c r="K1627" t="s">
        <v>15</v>
      </c>
      <c r="L1627">
        <v>0</v>
      </c>
      <c r="M1627" t="s">
        <v>227</v>
      </c>
      <c r="N1627" t="s">
        <v>226</v>
      </c>
    </row>
    <row r="1628" spans="1:14" x14ac:dyDescent="0.25">
      <c r="A1628">
        <v>2</v>
      </c>
      <c r="B1628" s="77">
        <v>45694</v>
      </c>
      <c r="C1628">
        <v>0</v>
      </c>
      <c r="D1628" t="s">
        <v>48</v>
      </c>
      <c r="E1628">
        <v>321</v>
      </c>
      <c r="F1628" t="s">
        <v>303</v>
      </c>
      <c r="G1628">
        <v>0</v>
      </c>
      <c r="H1628" t="s">
        <v>303</v>
      </c>
      <c r="I1628">
        <v>80</v>
      </c>
      <c r="J1628">
        <v>1</v>
      </c>
      <c r="K1628" t="s">
        <v>15</v>
      </c>
      <c r="L1628">
        <v>0</v>
      </c>
      <c r="M1628" t="s">
        <v>227</v>
      </c>
      <c r="N1628" t="s">
        <v>226</v>
      </c>
    </row>
    <row r="1629" spans="1:14" x14ac:dyDescent="0.25">
      <c r="A1629">
        <v>2</v>
      </c>
      <c r="B1629" s="77">
        <v>45694</v>
      </c>
      <c r="C1629">
        <v>0</v>
      </c>
      <c r="D1629" t="s">
        <v>48</v>
      </c>
      <c r="E1629">
        <v>321</v>
      </c>
      <c r="F1629" t="s">
        <v>303</v>
      </c>
      <c r="G1629">
        <v>0</v>
      </c>
      <c r="H1629" t="s">
        <v>303</v>
      </c>
      <c r="I1629">
        <v>73</v>
      </c>
      <c r="J1629">
        <v>1</v>
      </c>
      <c r="K1629" t="s">
        <v>15</v>
      </c>
      <c r="L1629">
        <v>0</v>
      </c>
      <c r="M1629" t="s">
        <v>227</v>
      </c>
      <c r="N1629" t="s">
        <v>226</v>
      </c>
    </row>
    <row r="1630" spans="1:14" x14ac:dyDescent="0.25">
      <c r="A1630">
        <v>2</v>
      </c>
      <c r="B1630" s="77">
        <v>45694</v>
      </c>
      <c r="C1630">
        <v>0</v>
      </c>
      <c r="D1630" t="s">
        <v>48</v>
      </c>
      <c r="E1630">
        <v>321</v>
      </c>
      <c r="F1630" t="s">
        <v>303</v>
      </c>
      <c r="G1630">
        <v>0</v>
      </c>
      <c r="H1630" t="s">
        <v>303</v>
      </c>
      <c r="I1630">
        <v>72</v>
      </c>
      <c r="J1630">
        <v>1</v>
      </c>
      <c r="K1630" t="s">
        <v>15</v>
      </c>
      <c r="L1630">
        <v>0</v>
      </c>
      <c r="M1630" t="s">
        <v>227</v>
      </c>
      <c r="N1630" t="s">
        <v>226</v>
      </c>
    </row>
    <row r="1631" spans="1:14" x14ac:dyDescent="0.25">
      <c r="A1631">
        <v>2</v>
      </c>
      <c r="B1631" s="77">
        <v>45694</v>
      </c>
      <c r="C1631">
        <v>0</v>
      </c>
      <c r="D1631" t="s">
        <v>48</v>
      </c>
      <c r="E1631">
        <v>320</v>
      </c>
      <c r="F1631" t="s">
        <v>68</v>
      </c>
      <c r="G1631">
        <v>0</v>
      </c>
      <c r="H1631" t="s">
        <v>174</v>
      </c>
      <c r="I1631">
        <v>80</v>
      </c>
      <c r="J1631">
        <v>1</v>
      </c>
      <c r="K1631" t="s">
        <v>15</v>
      </c>
      <c r="L1631">
        <v>0</v>
      </c>
      <c r="M1631" t="s">
        <v>227</v>
      </c>
      <c r="N1631" t="s">
        <v>226</v>
      </c>
    </row>
    <row r="1632" spans="1:14" x14ac:dyDescent="0.25">
      <c r="A1632">
        <v>2</v>
      </c>
      <c r="B1632" s="77">
        <v>45694</v>
      </c>
      <c r="C1632">
        <v>0</v>
      </c>
      <c r="D1632" t="s">
        <v>48</v>
      </c>
      <c r="E1632">
        <v>320</v>
      </c>
      <c r="F1632" t="s">
        <v>68</v>
      </c>
      <c r="G1632">
        <v>0</v>
      </c>
      <c r="H1632" t="s">
        <v>174</v>
      </c>
      <c r="I1632">
        <v>62</v>
      </c>
      <c r="J1632">
        <v>1</v>
      </c>
      <c r="K1632" t="s">
        <v>15</v>
      </c>
      <c r="L1632">
        <v>0</v>
      </c>
      <c r="M1632" t="s">
        <v>227</v>
      </c>
      <c r="N1632" t="s">
        <v>226</v>
      </c>
    </row>
    <row r="1633" spans="1:14" x14ac:dyDescent="0.25">
      <c r="A1633">
        <v>2</v>
      </c>
      <c r="B1633" s="77">
        <v>45694</v>
      </c>
      <c r="C1633">
        <v>0</v>
      </c>
      <c r="D1633" t="s">
        <v>48</v>
      </c>
      <c r="E1633">
        <v>318</v>
      </c>
      <c r="F1633" t="s">
        <v>303</v>
      </c>
      <c r="G1633">
        <v>0</v>
      </c>
      <c r="H1633" t="s">
        <v>303</v>
      </c>
      <c r="I1633">
        <v>81</v>
      </c>
      <c r="J1633">
        <v>1</v>
      </c>
      <c r="K1633" t="s">
        <v>15</v>
      </c>
      <c r="L1633">
        <v>0</v>
      </c>
      <c r="M1633" t="s">
        <v>227</v>
      </c>
      <c r="N1633" t="s">
        <v>226</v>
      </c>
    </row>
    <row r="1634" spans="1:14" x14ac:dyDescent="0.25">
      <c r="A1634">
        <v>2</v>
      </c>
      <c r="B1634" s="77">
        <v>45694</v>
      </c>
      <c r="C1634">
        <v>0</v>
      </c>
      <c r="D1634" t="s">
        <v>48</v>
      </c>
      <c r="E1634">
        <v>318</v>
      </c>
      <c r="F1634" t="s">
        <v>303</v>
      </c>
      <c r="G1634">
        <v>0</v>
      </c>
      <c r="H1634" t="s">
        <v>303</v>
      </c>
      <c r="I1634">
        <v>77</v>
      </c>
      <c r="J1634">
        <v>1</v>
      </c>
      <c r="K1634" t="s">
        <v>15</v>
      </c>
      <c r="L1634">
        <v>0</v>
      </c>
      <c r="M1634" t="s">
        <v>227</v>
      </c>
      <c r="N1634" t="s">
        <v>226</v>
      </c>
    </row>
    <row r="1635" spans="1:14" x14ac:dyDescent="0.25">
      <c r="A1635">
        <v>2</v>
      </c>
      <c r="B1635" s="77">
        <v>45694</v>
      </c>
      <c r="C1635">
        <v>0</v>
      </c>
      <c r="D1635" t="s">
        <v>48</v>
      </c>
      <c r="E1635">
        <v>318</v>
      </c>
      <c r="F1635" t="s">
        <v>303</v>
      </c>
      <c r="G1635">
        <v>0</v>
      </c>
      <c r="H1635" t="s">
        <v>303</v>
      </c>
      <c r="I1635">
        <v>75</v>
      </c>
      <c r="J1635">
        <v>1</v>
      </c>
      <c r="K1635" t="s">
        <v>15</v>
      </c>
      <c r="L1635">
        <v>0</v>
      </c>
      <c r="M1635" t="s">
        <v>227</v>
      </c>
      <c r="N1635" t="s">
        <v>226</v>
      </c>
    </row>
    <row r="1636" spans="1:14" x14ac:dyDescent="0.25">
      <c r="A1636">
        <v>2</v>
      </c>
      <c r="B1636" s="77">
        <v>45694</v>
      </c>
      <c r="C1636">
        <v>0</v>
      </c>
      <c r="D1636" t="s">
        <v>48</v>
      </c>
      <c r="E1636">
        <v>317</v>
      </c>
      <c r="F1636" t="s">
        <v>303</v>
      </c>
      <c r="G1636">
        <v>0</v>
      </c>
      <c r="H1636" t="s">
        <v>303</v>
      </c>
      <c r="I1636">
        <v>79</v>
      </c>
      <c r="J1636">
        <v>1</v>
      </c>
      <c r="K1636" t="s">
        <v>15</v>
      </c>
      <c r="L1636">
        <v>0</v>
      </c>
      <c r="M1636" t="s">
        <v>227</v>
      </c>
      <c r="N1636" t="s">
        <v>226</v>
      </c>
    </row>
    <row r="1637" spans="1:14" x14ac:dyDescent="0.25">
      <c r="A1637">
        <v>2</v>
      </c>
      <c r="B1637" s="77">
        <v>45694</v>
      </c>
      <c r="C1637">
        <v>0</v>
      </c>
      <c r="D1637" t="s">
        <v>48</v>
      </c>
      <c r="E1637">
        <v>317</v>
      </c>
      <c r="F1637" t="s">
        <v>303</v>
      </c>
      <c r="G1637">
        <v>0</v>
      </c>
      <c r="H1637" t="s">
        <v>303</v>
      </c>
      <c r="I1637">
        <v>72</v>
      </c>
      <c r="J1637">
        <v>1</v>
      </c>
      <c r="K1637" t="s">
        <v>15</v>
      </c>
      <c r="L1637">
        <v>0</v>
      </c>
      <c r="M1637" t="s">
        <v>227</v>
      </c>
      <c r="N1637" t="s">
        <v>226</v>
      </c>
    </row>
    <row r="1638" spans="1:14" x14ac:dyDescent="0.25">
      <c r="A1638">
        <v>2</v>
      </c>
      <c r="B1638" s="77">
        <v>45694</v>
      </c>
      <c r="C1638">
        <v>0</v>
      </c>
      <c r="D1638" t="s">
        <v>48</v>
      </c>
      <c r="E1638">
        <v>317</v>
      </c>
      <c r="F1638" t="s">
        <v>303</v>
      </c>
      <c r="G1638">
        <v>0</v>
      </c>
      <c r="H1638" t="s">
        <v>303</v>
      </c>
      <c r="I1638">
        <v>67</v>
      </c>
      <c r="J1638">
        <v>1</v>
      </c>
      <c r="K1638" t="s">
        <v>15</v>
      </c>
      <c r="L1638">
        <v>0</v>
      </c>
      <c r="M1638" t="s">
        <v>227</v>
      </c>
      <c r="N1638" t="s">
        <v>226</v>
      </c>
    </row>
    <row r="1639" spans="1:14" x14ac:dyDescent="0.25">
      <c r="A1639">
        <v>2</v>
      </c>
      <c r="B1639" s="77">
        <v>45694</v>
      </c>
      <c r="C1639">
        <v>0</v>
      </c>
      <c r="D1639" t="s">
        <v>48</v>
      </c>
      <c r="E1639">
        <v>317</v>
      </c>
      <c r="F1639" t="s">
        <v>303</v>
      </c>
      <c r="G1639">
        <v>0</v>
      </c>
      <c r="H1639" t="s">
        <v>303</v>
      </c>
      <c r="I1639">
        <v>66</v>
      </c>
      <c r="J1639">
        <v>1</v>
      </c>
      <c r="K1639" t="s">
        <v>15</v>
      </c>
      <c r="L1639">
        <v>0</v>
      </c>
      <c r="M1639" t="s">
        <v>227</v>
      </c>
      <c r="N1639" t="s">
        <v>226</v>
      </c>
    </row>
    <row r="1640" spans="1:14" x14ac:dyDescent="0.25">
      <c r="A1640">
        <v>2</v>
      </c>
      <c r="B1640" s="77">
        <v>45698</v>
      </c>
      <c r="C1640">
        <v>0</v>
      </c>
      <c r="D1640" t="s">
        <v>48</v>
      </c>
      <c r="E1640">
        <v>243</v>
      </c>
      <c r="F1640" t="s">
        <v>303</v>
      </c>
      <c r="G1640">
        <v>0</v>
      </c>
      <c r="H1640" t="s">
        <v>303</v>
      </c>
      <c r="I1640">
        <v>72</v>
      </c>
      <c r="J1640">
        <v>1</v>
      </c>
      <c r="K1640" t="s">
        <v>15</v>
      </c>
      <c r="L1640">
        <v>0</v>
      </c>
      <c r="M1640" t="s">
        <v>227</v>
      </c>
      <c r="N1640" t="s">
        <v>226</v>
      </c>
    </row>
    <row r="1641" spans="1:14" x14ac:dyDescent="0.25">
      <c r="A1641">
        <v>2</v>
      </c>
      <c r="B1641" s="77">
        <v>45698</v>
      </c>
      <c r="C1641">
        <v>0</v>
      </c>
      <c r="D1641" t="s">
        <v>48</v>
      </c>
      <c r="E1641">
        <v>243</v>
      </c>
      <c r="F1641" t="s">
        <v>303</v>
      </c>
      <c r="G1641">
        <v>0</v>
      </c>
      <c r="H1641" t="s">
        <v>303</v>
      </c>
      <c r="I1641">
        <v>68</v>
      </c>
      <c r="J1641">
        <v>1</v>
      </c>
      <c r="K1641" t="s">
        <v>15</v>
      </c>
      <c r="L1641">
        <v>0</v>
      </c>
      <c r="M1641" t="s">
        <v>227</v>
      </c>
      <c r="N1641" t="s">
        <v>226</v>
      </c>
    </row>
    <row r="1642" spans="1:14" x14ac:dyDescent="0.25">
      <c r="A1642">
        <v>2</v>
      </c>
      <c r="B1642" s="77">
        <v>45698</v>
      </c>
      <c r="C1642">
        <v>0</v>
      </c>
      <c r="D1642" t="s">
        <v>48</v>
      </c>
      <c r="E1642">
        <v>243</v>
      </c>
      <c r="F1642" t="s">
        <v>303</v>
      </c>
      <c r="G1642">
        <v>0</v>
      </c>
      <c r="H1642" t="s">
        <v>303</v>
      </c>
      <c r="I1642">
        <v>66</v>
      </c>
      <c r="J1642">
        <v>1</v>
      </c>
      <c r="K1642" t="s">
        <v>15</v>
      </c>
      <c r="L1642">
        <v>0</v>
      </c>
      <c r="M1642" t="s">
        <v>227</v>
      </c>
      <c r="N1642" t="s">
        <v>226</v>
      </c>
    </row>
    <row r="1643" spans="1:14" x14ac:dyDescent="0.25">
      <c r="A1643">
        <v>2</v>
      </c>
      <c r="B1643" s="77">
        <v>45698</v>
      </c>
      <c r="C1643">
        <v>0</v>
      </c>
      <c r="D1643" t="s">
        <v>48</v>
      </c>
      <c r="E1643">
        <v>243</v>
      </c>
      <c r="F1643" t="s">
        <v>303</v>
      </c>
      <c r="G1643">
        <v>0</v>
      </c>
      <c r="H1643" t="s">
        <v>303</v>
      </c>
      <c r="I1643">
        <v>61</v>
      </c>
      <c r="J1643">
        <v>1</v>
      </c>
      <c r="K1643" t="s">
        <v>15</v>
      </c>
      <c r="L1643">
        <v>0</v>
      </c>
      <c r="M1643" t="s">
        <v>227</v>
      </c>
      <c r="N1643" t="s">
        <v>226</v>
      </c>
    </row>
    <row r="1644" spans="1:14" x14ac:dyDescent="0.25">
      <c r="A1644">
        <v>2</v>
      </c>
      <c r="B1644" s="77">
        <v>45698</v>
      </c>
      <c r="C1644">
        <v>0</v>
      </c>
      <c r="D1644" t="s">
        <v>48</v>
      </c>
      <c r="E1644">
        <v>216</v>
      </c>
      <c r="F1644" t="s">
        <v>303</v>
      </c>
      <c r="G1644">
        <v>0</v>
      </c>
      <c r="H1644" t="s">
        <v>303</v>
      </c>
      <c r="I1644">
        <v>75</v>
      </c>
      <c r="J1644">
        <v>1</v>
      </c>
      <c r="K1644" t="s">
        <v>15</v>
      </c>
      <c r="L1644">
        <v>0</v>
      </c>
      <c r="M1644" t="s">
        <v>227</v>
      </c>
      <c r="N1644" t="s">
        <v>226</v>
      </c>
    </row>
    <row r="1645" spans="1:14" x14ac:dyDescent="0.25">
      <c r="A1645">
        <v>2</v>
      </c>
      <c r="B1645" s="77">
        <v>45698</v>
      </c>
      <c r="C1645">
        <v>0</v>
      </c>
      <c r="D1645" t="s">
        <v>48</v>
      </c>
      <c r="E1645">
        <v>216</v>
      </c>
      <c r="F1645" t="s">
        <v>303</v>
      </c>
      <c r="G1645">
        <v>0</v>
      </c>
      <c r="H1645" t="s">
        <v>303</v>
      </c>
      <c r="I1645">
        <v>68</v>
      </c>
      <c r="J1645">
        <v>1</v>
      </c>
      <c r="K1645" t="s">
        <v>15</v>
      </c>
      <c r="L1645">
        <v>0</v>
      </c>
      <c r="M1645" t="s">
        <v>227</v>
      </c>
      <c r="N1645" t="s">
        <v>226</v>
      </c>
    </row>
    <row r="1646" spans="1:14" x14ac:dyDescent="0.25">
      <c r="A1646">
        <v>2</v>
      </c>
      <c r="B1646" s="77">
        <v>45698</v>
      </c>
      <c r="C1646">
        <v>0</v>
      </c>
      <c r="D1646" t="s">
        <v>48</v>
      </c>
      <c r="E1646">
        <v>213</v>
      </c>
      <c r="F1646" t="s">
        <v>303</v>
      </c>
      <c r="G1646">
        <v>0</v>
      </c>
      <c r="H1646" t="s">
        <v>303</v>
      </c>
      <c r="I1646">
        <v>79</v>
      </c>
      <c r="J1646">
        <v>1</v>
      </c>
      <c r="K1646" t="s">
        <v>15</v>
      </c>
      <c r="L1646">
        <v>0</v>
      </c>
      <c r="M1646" t="s">
        <v>227</v>
      </c>
      <c r="N1646" t="s">
        <v>226</v>
      </c>
    </row>
    <row r="1647" spans="1:14" x14ac:dyDescent="0.25">
      <c r="A1647">
        <v>2</v>
      </c>
      <c r="B1647" s="77">
        <v>45698</v>
      </c>
      <c r="C1647">
        <v>0</v>
      </c>
      <c r="D1647" t="s">
        <v>48</v>
      </c>
      <c r="E1647">
        <v>213</v>
      </c>
      <c r="F1647" t="s">
        <v>303</v>
      </c>
      <c r="G1647">
        <v>0</v>
      </c>
      <c r="H1647" t="s">
        <v>303</v>
      </c>
      <c r="I1647">
        <v>75</v>
      </c>
      <c r="J1647">
        <v>1</v>
      </c>
      <c r="K1647" t="s">
        <v>15</v>
      </c>
      <c r="L1647">
        <v>0</v>
      </c>
      <c r="M1647" t="s">
        <v>227</v>
      </c>
      <c r="N1647" t="s">
        <v>226</v>
      </c>
    </row>
    <row r="1648" spans="1:14" x14ac:dyDescent="0.25">
      <c r="A1648">
        <v>2</v>
      </c>
      <c r="B1648" s="77">
        <v>45698</v>
      </c>
      <c r="C1648">
        <v>0</v>
      </c>
      <c r="D1648" t="s">
        <v>48</v>
      </c>
      <c r="E1648">
        <v>213</v>
      </c>
      <c r="F1648" t="s">
        <v>303</v>
      </c>
      <c r="G1648">
        <v>0</v>
      </c>
      <c r="H1648" t="s">
        <v>303</v>
      </c>
      <c r="I1648">
        <v>70</v>
      </c>
      <c r="J1648">
        <v>1</v>
      </c>
      <c r="K1648" t="s">
        <v>15</v>
      </c>
      <c r="L1648">
        <v>0</v>
      </c>
      <c r="M1648" t="s">
        <v>227</v>
      </c>
      <c r="N1648" t="s">
        <v>226</v>
      </c>
    </row>
    <row r="1649" spans="1:14" x14ac:dyDescent="0.25">
      <c r="A1649">
        <v>2</v>
      </c>
      <c r="B1649" s="77">
        <v>45698</v>
      </c>
      <c r="C1649">
        <v>0</v>
      </c>
      <c r="D1649" t="s">
        <v>48</v>
      </c>
      <c r="E1649">
        <v>211</v>
      </c>
      <c r="F1649" t="s">
        <v>303</v>
      </c>
      <c r="G1649">
        <v>0</v>
      </c>
      <c r="H1649" t="s">
        <v>303</v>
      </c>
      <c r="I1649">
        <v>77</v>
      </c>
      <c r="J1649">
        <v>1</v>
      </c>
      <c r="K1649" t="s">
        <v>15</v>
      </c>
      <c r="L1649">
        <v>0</v>
      </c>
      <c r="M1649" t="s">
        <v>227</v>
      </c>
      <c r="N1649" t="s">
        <v>226</v>
      </c>
    </row>
    <row r="1650" spans="1:14" x14ac:dyDescent="0.25">
      <c r="A1650">
        <v>2</v>
      </c>
      <c r="B1650" s="77">
        <v>45699</v>
      </c>
      <c r="C1650">
        <v>0</v>
      </c>
      <c r="D1650" t="s">
        <v>48</v>
      </c>
      <c r="E1650">
        <v>110</v>
      </c>
      <c r="F1650" t="s">
        <v>303</v>
      </c>
      <c r="G1650">
        <v>0</v>
      </c>
      <c r="H1650" t="s">
        <v>303</v>
      </c>
      <c r="I1650">
        <v>76</v>
      </c>
      <c r="J1650">
        <v>1</v>
      </c>
      <c r="K1650" t="s">
        <v>15</v>
      </c>
      <c r="L1650">
        <v>0</v>
      </c>
      <c r="M1650" t="s">
        <v>227</v>
      </c>
      <c r="N1650" t="s">
        <v>226</v>
      </c>
    </row>
    <row r="1651" spans="1:14" x14ac:dyDescent="0.25">
      <c r="A1651">
        <v>2</v>
      </c>
      <c r="B1651" s="77">
        <v>45699</v>
      </c>
      <c r="C1651">
        <v>0</v>
      </c>
      <c r="D1651" t="s">
        <v>48</v>
      </c>
      <c r="E1651">
        <v>108</v>
      </c>
      <c r="F1651" t="s">
        <v>303</v>
      </c>
      <c r="G1651">
        <v>0</v>
      </c>
      <c r="H1651" t="s">
        <v>303</v>
      </c>
      <c r="I1651">
        <v>80</v>
      </c>
      <c r="J1651">
        <v>1</v>
      </c>
      <c r="K1651" t="s">
        <v>15</v>
      </c>
      <c r="L1651">
        <v>0</v>
      </c>
      <c r="M1651" t="s">
        <v>227</v>
      </c>
      <c r="N1651" t="s">
        <v>226</v>
      </c>
    </row>
    <row r="1652" spans="1:14" x14ac:dyDescent="0.25">
      <c r="A1652">
        <v>2</v>
      </c>
      <c r="B1652" s="77">
        <v>45699</v>
      </c>
      <c r="C1652">
        <v>0</v>
      </c>
      <c r="D1652" t="s">
        <v>48</v>
      </c>
      <c r="E1652">
        <v>108</v>
      </c>
      <c r="F1652" t="s">
        <v>303</v>
      </c>
      <c r="G1652">
        <v>0</v>
      </c>
      <c r="H1652" t="s">
        <v>303</v>
      </c>
      <c r="I1652">
        <v>73</v>
      </c>
      <c r="J1652">
        <v>1</v>
      </c>
      <c r="K1652" t="s">
        <v>15</v>
      </c>
      <c r="L1652">
        <v>0</v>
      </c>
      <c r="M1652" t="s">
        <v>227</v>
      </c>
      <c r="N1652" t="s">
        <v>226</v>
      </c>
    </row>
    <row r="1653" spans="1:14" x14ac:dyDescent="0.25">
      <c r="A1653">
        <v>2</v>
      </c>
      <c r="B1653" s="77">
        <v>45699</v>
      </c>
      <c r="C1653">
        <v>0</v>
      </c>
      <c r="D1653" t="s">
        <v>48</v>
      </c>
      <c r="E1653">
        <v>108</v>
      </c>
      <c r="F1653" t="s">
        <v>303</v>
      </c>
      <c r="G1653">
        <v>0</v>
      </c>
      <c r="H1653" t="s">
        <v>303</v>
      </c>
      <c r="I1653">
        <v>73</v>
      </c>
      <c r="J1653">
        <v>1</v>
      </c>
      <c r="K1653" t="s">
        <v>15</v>
      </c>
      <c r="L1653">
        <v>0</v>
      </c>
      <c r="M1653" t="s">
        <v>227</v>
      </c>
      <c r="N1653" t="s">
        <v>226</v>
      </c>
    </row>
    <row r="1654" spans="1:14" x14ac:dyDescent="0.25">
      <c r="A1654">
        <v>2</v>
      </c>
      <c r="B1654" s="77">
        <v>45699</v>
      </c>
      <c r="C1654">
        <v>0</v>
      </c>
      <c r="D1654" t="s">
        <v>48</v>
      </c>
      <c r="E1654">
        <v>108</v>
      </c>
      <c r="F1654" t="s">
        <v>303</v>
      </c>
      <c r="G1654">
        <v>0</v>
      </c>
      <c r="H1654" t="s">
        <v>303</v>
      </c>
      <c r="I1654">
        <v>72</v>
      </c>
      <c r="J1654">
        <v>1</v>
      </c>
      <c r="K1654" t="s">
        <v>15</v>
      </c>
      <c r="L1654">
        <v>0</v>
      </c>
      <c r="M1654" t="s">
        <v>227</v>
      </c>
      <c r="N1654" t="s">
        <v>226</v>
      </c>
    </row>
    <row r="1655" spans="1:14" x14ac:dyDescent="0.25">
      <c r="A1655">
        <v>2</v>
      </c>
      <c r="B1655" s="77">
        <v>45699</v>
      </c>
      <c r="C1655">
        <v>0</v>
      </c>
      <c r="D1655" t="s">
        <v>48</v>
      </c>
      <c r="E1655">
        <v>108</v>
      </c>
      <c r="F1655" t="s">
        <v>303</v>
      </c>
      <c r="G1655">
        <v>0</v>
      </c>
      <c r="H1655" t="s">
        <v>303</v>
      </c>
      <c r="I1655">
        <v>70</v>
      </c>
      <c r="J1655">
        <v>1</v>
      </c>
      <c r="K1655" t="s">
        <v>15</v>
      </c>
      <c r="L1655">
        <v>0</v>
      </c>
      <c r="M1655" t="s">
        <v>227</v>
      </c>
      <c r="N1655" t="s">
        <v>226</v>
      </c>
    </row>
    <row r="1656" spans="1:14" x14ac:dyDescent="0.25">
      <c r="A1656">
        <v>2</v>
      </c>
      <c r="B1656" s="77">
        <v>45699</v>
      </c>
      <c r="C1656">
        <v>0</v>
      </c>
      <c r="D1656" t="s">
        <v>48</v>
      </c>
      <c r="E1656">
        <v>108</v>
      </c>
      <c r="F1656" t="s">
        <v>303</v>
      </c>
      <c r="G1656">
        <v>0</v>
      </c>
      <c r="H1656" t="s">
        <v>303</v>
      </c>
      <c r="I1656">
        <v>70</v>
      </c>
      <c r="J1656">
        <v>1</v>
      </c>
      <c r="K1656" t="s">
        <v>15</v>
      </c>
      <c r="L1656">
        <v>0</v>
      </c>
      <c r="M1656" t="s">
        <v>227</v>
      </c>
      <c r="N1656" t="s">
        <v>226</v>
      </c>
    </row>
    <row r="1657" spans="1:14" x14ac:dyDescent="0.25">
      <c r="A1657">
        <v>2</v>
      </c>
      <c r="B1657" s="77">
        <v>45699</v>
      </c>
      <c r="C1657">
        <v>0</v>
      </c>
      <c r="D1657" t="s">
        <v>48</v>
      </c>
      <c r="E1657">
        <v>108</v>
      </c>
      <c r="F1657" t="s">
        <v>303</v>
      </c>
      <c r="G1657">
        <v>0</v>
      </c>
      <c r="H1657" t="s">
        <v>303</v>
      </c>
      <c r="I1657">
        <v>69</v>
      </c>
      <c r="J1657">
        <v>1</v>
      </c>
      <c r="K1657" t="s">
        <v>15</v>
      </c>
      <c r="L1657">
        <v>0</v>
      </c>
      <c r="M1657" t="s">
        <v>227</v>
      </c>
      <c r="N1657" t="s">
        <v>226</v>
      </c>
    </row>
    <row r="1658" spans="1:14" x14ac:dyDescent="0.25">
      <c r="A1658">
        <v>2</v>
      </c>
      <c r="B1658" s="77">
        <v>45699</v>
      </c>
      <c r="C1658">
        <v>0</v>
      </c>
      <c r="D1658" t="s">
        <v>48</v>
      </c>
      <c r="E1658">
        <v>108</v>
      </c>
      <c r="F1658" t="s">
        <v>303</v>
      </c>
      <c r="G1658">
        <v>0</v>
      </c>
      <c r="H1658" t="s">
        <v>303</v>
      </c>
      <c r="I1658">
        <v>68</v>
      </c>
      <c r="J1658">
        <v>1</v>
      </c>
      <c r="K1658" t="s">
        <v>15</v>
      </c>
      <c r="L1658">
        <v>0</v>
      </c>
      <c r="M1658" t="s">
        <v>227</v>
      </c>
      <c r="N1658" t="s">
        <v>226</v>
      </c>
    </row>
    <row r="1659" spans="1:14" x14ac:dyDescent="0.25">
      <c r="A1659">
        <v>2</v>
      </c>
      <c r="B1659" s="77">
        <v>45699</v>
      </c>
      <c r="C1659">
        <v>0</v>
      </c>
      <c r="D1659" t="s">
        <v>48</v>
      </c>
      <c r="E1659">
        <v>108</v>
      </c>
      <c r="F1659" t="s">
        <v>303</v>
      </c>
      <c r="G1659">
        <v>0</v>
      </c>
      <c r="H1659" t="s">
        <v>303</v>
      </c>
      <c r="I1659">
        <v>67</v>
      </c>
      <c r="J1659">
        <v>1</v>
      </c>
      <c r="K1659" t="s">
        <v>15</v>
      </c>
      <c r="L1659">
        <v>0</v>
      </c>
      <c r="M1659" t="s">
        <v>227</v>
      </c>
      <c r="N1659" t="s">
        <v>226</v>
      </c>
    </row>
    <row r="1660" spans="1:14" x14ac:dyDescent="0.25">
      <c r="A1660">
        <v>2</v>
      </c>
      <c r="B1660" s="77">
        <v>45699</v>
      </c>
      <c r="C1660">
        <v>0</v>
      </c>
      <c r="D1660" t="s">
        <v>48</v>
      </c>
      <c r="E1660">
        <v>108</v>
      </c>
      <c r="F1660" t="s">
        <v>303</v>
      </c>
      <c r="G1660">
        <v>0</v>
      </c>
      <c r="H1660" t="s">
        <v>303</v>
      </c>
      <c r="I1660">
        <v>66</v>
      </c>
      <c r="J1660">
        <v>1</v>
      </c>
      <c r="K1660" t="s">
        <v>15</v>
      </c>
      <c r="L1660">
        <v>0</v>
      </c>
      <c r="M1660" t="s">
        <v>227</v>
      </c>
      <c r="N1660" t="s">
        <v>226</v>
      </c>
    </row>
    <row r="1661" spans="1:14" x14ac:dyDescent="0.25">
      <c r="A1661">
        <v>2</v>
      </c>
      <c r="B1661" s="77">
        <v>45699</v>
      </c>
      <c r="C1661">
        <v>0</v>
      </c>
      <c r="D1661" t="s">
        <v>48</v>
      </c>
      <c r="E1661">
        <v>108</v>
      </c>
      <c r="F1661" t="s">
        <v>303</v>
      </c>
      <c r="G1661">
        <v>0</v>
      </c>
      <c r="H1661" t="s">
        <v>303</v>
      </c>
      <c r="I1661">
        <v>65</v>
      </c>
      <c r="J1661">
        <v>1</v>
      </c>
      <c r="K1661" t="s">
        <v>15</v>
      </c>
      <c r="L1661">
        <v>0</v>
      </c>
      <c r="M1661" t="s">
        <v>227</v>
      </c>
      <c r="N1661" t="s">
        <v>226</v>
      </c>
    </row>
    <row r="1662" spans="1:14" x14ac:dyDescent="0.25">
      <c r="A1662">
        <v>2</v>
      </c>
      <c r="B1662" s="77">
        <v>45699</v>
      </c>
      <c r="C1662">
        <v>0</v>
      </c>
      <c r="D1662" t="s">
        <v>48</v>
      </c>
      <c r="E1662">
        <v>108</v>
      </c>
      <c r="F1662" t="s">
        <v>303</v>
      </c>
      <c r="G1662">
        <v>0</v>
      </c>
      <c r="H1662" t="s">
        <v>303</v>
      </c>
      <c r="I1662">
        <v>65</v>
      </c>
      <c r="J1662">
        <v>1</v>
      </c>
      <c r="K1662" t="s">
        <v>15</v>
      </c>
      <c r="L1662">
        <v>0</v>
      </c>
      <c r="M1662" t="s">
        <v>227</v>
      </c>
      <c r="N1662" t="s">
        <v>226</v>
      </c>
    </row>
    <row r="1663" spans="1:14" x14ac:dyDescent="0.25">
      <c r="A1663">
        <v>2</v>
      </c>
      <c r="B1663" s="77">
        <v>45699</v>
      </c>
      <c r="C1663">
        <v>0</v>
      </c>
      <c r="D1663" t="s">
        <v>48</v>
      </c>
      <c r="E1663">
        <v>108</v>
      </c>
      <c r="F1663" t="s">
        <v>303</v>
      </c>
      <c r="G1663">
        <v>0</v>
      </c>
      <c r="H1663" t="s">
        <v>303</v>
      </c>
      <c r="I1663">
        <v>63</v>
      </c>
      <c r="J1663">
        <v>1</v>
      </c>
      <c r="K1663" t="s">
        <v>15</v>
      </c>
      <c r="L1663">
        <v>0</v>
      </c>
      <c r="M1663" t="s">
        <v>227</v>
      </c>
      <c r="N1663" t="s">
        <v>226</v>
      </c>
    </row>
    <row r="1664" spans="1:14" x14ac:dyDescent="0.25">
      <c r="A1664">
        <v>2</v>
      </c>
      <c r="B1664" s="77">
        <v>45699</v>
      </c>
      <c r="C1664">
        <v>0</v>
      </c>
      <c r="D1664" t="s">
        <v>48</v>
      </c>
      <c r="E1664">
        <v>108</v>
      </c>
      <c r="F1664" t="s">
        <v>303</v>
      </c>
      <c r="G1664">
        <v>0</v>
      </c>
      <c r="H1664" t="s">
        <v>303</v>
      </c>
      <c r="I1664">
        <v>62</v>
      </c>
      <c r="J1664">
        <v>1</v>
      </c>
      <c r="K1664" t="s">
        <v>15</v>
      </c>
      <c r="L1664">
        <v>0</v>
      </c>
      <c r="M1664" t="s">
        <v>227</v>
      </c>
      <c r="N1664" t="s">
        <v>226</v>
      </c>
    </row>
    <row r="1665" spans="1:14" x14ac:dyDescent="0.25">
      <c r="A1665">
        <v>2</v>
      </c>
      <c r="B1665" s="77">
        <v>45699</v>
      </c>
      <c r="C1665">
        <v>0</v>
      </c>
      <c r="D1665" t="s">
        <v>48</v>
      </c>
      <c r="E1665">
        <v>108</v>
      </c>
      <c r="F1665" t="s">
        <v>303</v>
      </c>
      <c r="G1665">
        <v>0</v>
      </c>
      <c r="H1665" t="s">
        <v>303</v>
      </c>
      <c r="I1665">
        <v>61</v>
      </c>
      <c r="J1665">
        <v>2</v>
      </c>
      <c r="K1665" t="s">
        <v>15</v>
      </c>
      <c r="L1665">
        <v>0</v>
      </c>
      <c r="M1665" t="s">
        <v>227</v>
      </c>
      <c r="N1665" t="s">
        <v>226</v>
      </c>
    </row>
    <row r="1666" spans="1:14" x14ac:dyDescent="0.25">
      <c r="A1666">
        <v>2</v>
      </c>
      <c r="B1666" s="77">
        <v>45699</v>
      </c>
      <c r="C1666">
        <v>0</v>
      </c>
      <c r="D1666" t="s">
        <v>48</v>
      </c>
      <c r="E1666">
        <v>108</v>
      </c>
      <c r="F1666" t="s">
        <v>303</v>
      </c>
      <c r="G1666">
        <v>0</v>
      </c>
      <c r="H1666" t="s">
        <v>303</v>
      </c>
      <c r="I1666">
        <v>54</v>
      </c>
      <c r="J1666">
        <v>1</v>
      </c>
      <c r="K1666" t="s">
        <v>15</v>
      </c>
      <c r="L1666">
        <v>0</v>
      </c>
      <c r="M1666" t="s">
        <v>227</v>
      </c>
      <c r="N1666" t="s">
        <v>226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B9D5-0FF5-4E22-ADAA-84E3D795A485}">
  <dimension ref="A1:N1027"/>
  <sheetViews>
    <sheetView workbookViewId="0">
      <selection activeCell="V23" sqref="V23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64</v>
      </c>
      <c r="N1" t="s">
        <v>255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303</v>
      </c>
      <c r="G4">
        <v>0</v>
      </c>
      <c r="H4" t="s">
        <v>303</v>
      </c>
      <c r="I4">
        <v>54</v>
      </c>
      <c r="J4">
        <v>1</v>
      </c>
      <c r="K4" t="s">
        <v>15</v>
      </c>
      <c r="L4">
        <v>0</v>
      </c>
      <c r="M4" t="s">
        <v>227</v>
      </c>
      <c r="N4" t="s">
        <v>226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61</v>
      </c>
      <c r="J6">
        <v>2</v>
      </c>
      <c r="K6" t="s">
        <v>15</v>
      </c>
      <c r="L6">
        <v>0</v>
      </c>
      <c r="M6" t="s">
        <v>227</v>
      </c>
      <c r="N6" t="s">
        <v>226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62</v>
      </c>
      <c r="J35">
        <v>1</v>
      </c>
      <c r="K35" t="s">
        <v>15</v>
      </c>
      <c r="L35">
        <v>0</v>
      </c>
      <c r="M35" t="s">
        <v>227</v>
      </c>
      <c r="N35" t="s">
        <v>226</v>
      </c>
    </row>
    <row r="36" spans="1:14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63</v>
      </c>
      <c r="J36">
        <v>1</v>
      </c>
      <c r="K36" t="s">
        <v>15</v>
      </c>
      <c r="L36">
        <v>0</v>
      </c>
      <c r="M36" t="s">
        <v>227</v>
      </c>
      <c r="N36" t="s">
        <v>226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65</v>
      </c>
      <c r="J39">
        <v>1</v>
      </c>
      <c r="K39" t="s">
        <v>15</v>
      </c>
      <c r="L39">
        <v>0</v>
      </c>
      <c r="M39" t="s">
        <v>227</v>
      </c>
      <c r="N39" t="s">
        <v>226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303</v>
      </c>
      <c r="G42">
        <v>0</v>
      </c>
      <c r="H42" t="s">
        <v>303</v>
      </c>
      <c r="I42">
        <v>65</v>
      </c>
      <c r="J42">
        <v>1</v>
      </c>
      <c r="K42" t="s">
        <v>15</v>
      </c>
      <c r="L42">
        <v>0</v>
      </c>
      <c r="M42" t="s">
        <v>227</v>
      </c>
      <c r="N42" t="s">
        <v>226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303</v>
      </c>
      <c r="G46">
        <v>0</v>
      </c>
      <c r="H46" t="s">
        <v>303</v>
      </c>
      <c r="I46">
        <v>66</v>
      </c>
      <c r="J46">
        <v>1</v>
      </c>
      <c r="K46" t="s">
        <v>15</v>
      </c>
      <c r="L46">
        <v>0</v>
      </c>
      <c r="M46" t="s">
        <v>227</v>
      </c>
      <c r="N46" t="s">
        <v>226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303</v>
      </c>
      <c r="G55">
        <v>0</v>
      </c>
      <c r="H55" t="s">
        <v>303</v>
      </c>
      <c r="I55">
        <v>67</v>
      </c>
      <c r="J55">
        <v>1</v>
      </c>
      <c r="K55" t="s">
        <v>15</v>
      </c>
      <c r="L55">
        <v>0</v>
      </c>
      <c r="M55" t="s">
        <v>227</v>
      </c>
      <c r="N55" t="s">
        <v>226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303</v>
      </c>
      <c r="G59">
        <v>0</v>
      </c>
      <c r="H59" t="s">
        <v>303</v>
      </c>
      <c r="I59">
        <v>68</v>
      </c>
      <c r="J59">
        <v>1</v>
      </c>
      <c r="K59" t="s">
        <v>15</v>
      </c>
      <c r="L59">
        <v>0</v>
      </c>
      <c r="M59" t="s">
        <v>227</v>
      </c>
      <c r="N59" t="s">
        <v>226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303</v>
      </c>
      <c r="G62">
        <v>0</v>
      </c>
      <c r="H62" t="s">
        <v>303</v>
      </c>
      <c r="I62">
        <v>69</v>
      </c>
      <c r="J62">
        <v>1</v>
      </c>
      <c r="K62" t="s">
        <v>15</v>
      </c>
      <c r="L62">
        <v>0</v>
      </c>
      <c r="M62" t="s">
        <v>227</v>
      </c>
      <c r="N62" t="s">
        <v>226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303</v>
      </c>
      <c r="G74">
        <v>0</v>
      </c>
      <c r="H74" t="s">
        <v>303</v>
      </c>
      <c r="I74">
        <v>70</v>
      </c>
      <c r="J74">
        <v>1</v>
      </c>
      <c r="K74" t="s">
        <v>15</v>
      </c>
      <c r="L74">
        <v>0</v>
      </c>
      <c r="M74" t="s">
        <v>227</v>
      </c>
      <c r="N74" t="s">
        <v>226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303</v>
      </c>
      <c r="G86">
        <v>0</v>
      </c>
      <c r="H86" t="s">
        <v>303</v>
      </c>
      <c r="I86">
        <v>70</v>
      </c>
      <c r="J86">
        <v>1</v>
      </c>
      <c r="K86" t="s">
        <v>15</v>
      </c>
      <c r="L86">
        <v>0</v>
      </c>
      <c r="M86" t="s">
        <v>227</v>
      </c>
      <c r="N86" t="s">
        <v>226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303</v>
      </c>
      <c r="G107">
        <v>0</v>
      </c>
      <c r="H107" t="s">
        <v>303</v>
      </c>
      <c r="I107">
        <v>72</v>
      </c>
      <c r="J107">
        <v>1</v>
      </c>
      <c r="K107" t="s">
        <v>15</v>
      </c>
      <c r="L107">
        <v>0</v>
      </c>
      <c r="M107" t="s">
        <v>227</v>
      </c>
      <c r="N107" t="s">
        <v>226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303</v>
      </c>
      <c r="G119">
        <v>0</v>
      </c>
      <c r="H119" t="s">
        <v>303</v>
      </c>
      <c r="I119">
        <v>73</v>
      </c>
      <c r="J119">
        <v>1</v>
      </c>
      <c r="K119" t="s">
        <v>15</v>
      </c>
      <c r="L119">
        <v>0</v>
      </c>
      <c r="M119" t="s">
        <v>227</v>
      </c>
      <c r="N119" t="s">
        <v>226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303</v>
      </c>
      <c r="G121">
        <v>0</v>
      </c>
      <c r="H121" t="s">
        <v>303</v>
      </c>
      <c r="I121">
        <v>73</v>
      </c>
      <c r="J121">
        <v>1</v>
      </c>
      <c r="K121" t="s">
        <v>15</v>
      </c>
      <c r="L121">
        <v>0</v>
      </c>
      <c r="M121" t="s">
        <v>227</v>
      </c>
      <c r="N121" t="s">
        <v>226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303</v>
      </c>
      <c r="G127">
        <v>0</v>
      </c>
      <c r="H127" t="s">
        <v>303</v>
      </c>
      <c r="I127">
        <v>80</v>
      </c>
      <c r="J127">
        <v>1</v>
      </c>
      <c r="K127" t="s">
        <v>15</v>
      </c>
      <c r="L127">
        <v>0</v>
      </c>
      <c r="M127" t="s">
        <v>227</v>
      </c>
      <c r="N127" t="s">
        <v>226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303</v>
      </c>
      <c r="G129">
        <v>0</v>
      </c>
      <c r="H129" t="s">
        <v>303</v>
      </c>
      <c r="I129">
        <v>76</v>
      </c>
      <c r="J129">
        <v>1</v>
      </c>
      <c r="K129" t="s">
        <v>15</v>
      </c>
      <c r="L129">
        <v>0</v>
      </c>
      <c r="M129" t="s">
        <v>227</v>
      </c>
      <c r="N129" t="s">
        <v>226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303</v>
      </c>
      <c r="G138">
        <v>0</v>
      </c>
      <c r="H138" t="s">
        <v>303</v>
      </c>
      <c r="I138">
        <v>77</v>
      </c>
      <c r="J138">
        <v>1</v>
      </c>
      <c r="K138" t="s">
        <v>15</v>
      </c>
      <c r="L138">
        <v>0</v>
      </c>
      <c r="M138" t="s">
        <v>227</v>
      </c>
      <c r="N138" t="s">
        <v>226</v>
      </c>
    </row>
    <row r="139" spans="1:14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303</v>
      </c>
      <c r="G139">
        <v>0</v>
      </c>
      <c r="H139" t="s">
        <v>303</v>
      </c>
      <c r="I139">
        <v>70</v>
      </c>
      <c r="J139">
        <v>1</v>
      </c>
      <c r="K139" t="s">
        <v>15</v>
      </c>
      <c r="L139">
        <v>0</v>
      </c>
      <c r="M139" t="s">
        <v>227</v>
      </c>
      <c r="N139" t="s">
        <v>226</v>
      </c>
    </row>
    <row r="140" spans="1:14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303</v>
      </c>
      <c r="G156">
        <v>0</v>
      </c>
      <c r="H156" t="s">
        <v>303</v>
      </c>
      <c r="I156">
        <v>75</v>
      </c>
      <c r="J156">
        <v>1</v>
      </c>
      <c r="K156" t="s">
        <v>15</v>
      </c>
      <c r="L156">
        <v>0</v>
      </c>
      <c r="M156" t="s">
        <v>227</v>
      </c>
      <c r="N156" t="s">
        <v>226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303</v>
      </c>
      <c r="G163">
        <v>0</v>
      </c>
      <c r="H163" t="s">
        <v>303</v>
      </c>
      <c r="I163">
        <v>79</v>
      </c>
      <c r="J163">
        <v>1</v>
      </c>
      <c r="K163" t="s">
        <v>15</v>
      </c>
      <c r="L163">
        <v>0</v>
      </c>
      <c r="M163" t="s">
        <v>227</v>
      </c>
      <c r="N163" t="s">
        <v>226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303</v>
      </c>
      <c r="G183">
        <v>0</v>
      </c>
      <c r="H183" t="s">
        <v>303</v>
      </c>
      <c r="I183">
        <v>68</v>
      </c>
      <c r="J183">
        <v>1</v>
      </c>
      <c r="K183" t="s">
        <v>15</v>
      </c>
      <c r="L183">
        <v>0</v>
      </c>
      <c r="M183" t="s">
        <v>227</v>
      </c>
      <c r="N183" t="s">
        <v>226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303</v>
      </c>
      <c r="G185">
        <v>0</v>
      </c>
      <c r="H185" t="s">
        <v>303</v>
      </c>
      <c r="I185">
        <v>75</v>
      </c>
      <c r="J185">
        <v>1</v>
      </c>
      <c r="K185" t="s">
        <v>15</v>
      </c>
      <c r="L185">
        <v>0</v>
      </c>
      <c r="M185" t="s">
        <v>227</v>
      </c>
      <c r="N185" t="s">
        <v>226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303</v>
      </c>
      <c r="G188">
        <v>0</v>
      </c>
      <c r="H188" t="s">
        <v>303</v>
      </c>
      <c r="I188">
        <v>61</v>
      </c>
      <c r="J188">
        <v>1</v>
      </c>
      <c r="K188" t="s">
        <v>15</v>
      </c>
      <c r="L188">
        <v>0</v>
      </c>
      <c r="M188" t="s">
        <v>227</v>
      </c>
      <c r="N188" t="s">
        <v>226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303</v>
      </c>
      <c r="G191">
        <v>0</v>
      </c>
      <c r="H191" t="s">
        <v>303</v>
      </c>
      <c r="I191">
        <v>66</v>
      </c>
      <c r="J191">
        <v>1</v>
      </c>
      <c r="K191" t="s">
        <v>15</v>
      </c>
      <c r="L191">
        <v>0</v>
      </c>
      <c r="M191" t="s">
        <v>227</v>
      </c>
      <c r="N191" t="s">
        <v>226</v>
      </c>
    </row>
    <row r="192" spans="1:14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303</v>
      </c>
      <c r="G192">
        <v>0</v>
      </c>
      <c r="H192" t="s">
        <v>303</v>
      </c>
      <c r="I192">
        <v>68</v>
      </c>
      <c r="J192">
        <v>1</v>
      </c>
      <c r="K192" t="s">
        <v>15</v>
      </c>
      <c r="L192">
        <v>0</v>
      </c>
      <c r="M192" t="s">
        <v>227</v>
      </c>
      <c r="N192" t="s">
        <v>226</v>
      </c>
    </row>
    <row r="193" spans="1:14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303</v>
      </c>
      <c r="G193">
        <v>0</v>
      </c>
      <c r="H193" t="s">
        <v>303</v>
      </c>
      <c r="I193">
        <v>72</v>
      </c>
      <c r="J193">
        <v>1</v>
      </c>
      <c r="K193" t="s">
        <v>15</v>
      </c>
      <c r="L193">
        <v>0</v>
      </c>
      <c r="M193" t="s">
        <v>227</v>
      </c>
      <c r="N193" t="s">
        <v>226</v>
      </c>
    </row>
    <row r="194" spans="1:14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303</v>
      </c>
      <c r="G194">
        <v>0</v>
      </c>
      <c r="H194" t="s">
        <v>303</v>
      </c>
      <c r="I194">
        <v>66</v>
      </c>
      <c r="J194">
        <v>1</v>
      </c>
      <c r="K194" t="s">
        <v>15</v>
      </c>
      <c r="L194">
        <v>0</v>
      </c>
      <c r="M194" t="s">
        <v>227</v>
      </c>
      <c r="N194" t="s">
        <v>226</v>
      </c>
    </row>
    <row r="195" spans="1:14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303</v>
      </c>
      <c r="G195">
        <v>0</v>
      </c>
      <c r="H195" t="s">
        <v>303</v>
      </c>
      <c r="I195">
        <v>67</v>
      </c>
      <c r="J195">
        <v>1</v>
      </c>
      <c r="K195" t="s">
        <v>15</v>
      </c>
      <c r="L195">
        <v>0</v>
      </c>
      <c r="M195" t="s">
        <v>227</v>
      </c>
      <c r="N195" t="s">
        <v>226</v>
      </c>
    </row>
    <row r="196" spans="1:14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303</v>
      </c>
      <c r="G197">
        <v>0</v>
      </c>
      <c r="H197" t="s">
        <v>303</v>
      </c>
      <c r="I197">
        <v>72</v>
      </c>
      <c r="J197">
        <v>1</v>
      </c>
      <c r="K197" t="s">
        <v>15</v>
      </c>
      <c r="L197">
        <v>0</v>
      </c>
      <c r="M197" t="s">
        <v>227</v>
      </c>
      <c r="N197" t="s">
        <v>226</v>
      </c>
    </row>
    <row r="198" spans="1:14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303</v>
      </c>
      <c r="G198">
        <v>0</v>
      </c>
      <c r="H198" t="s">
        <v>303</v>
      </c>
      <c r="I198">
        <v>79</v>
      </c>
      <c r="J198">
        <v>1</v>
      </c>
      <c r="K198" t="s">
        <v>15</v>
      </c>
      <c r="L198">
        <v>0</v>
      </c>
      <c r="M198" t="s">
        <v>227</v>
      </c>
      <c r="N198" t="s">
        <v>226</v>
      </c>
    </row>
    <row r="199" spans="1:14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303</v>
      </c>
      <c r="G199">
        <v>0</v>
      </c>
      <c r="H199" t="s">
        <v>303</v>
      </c>
      <c r="I199">
        <v>75</v>
      </c>
      <c r="J199">
        <v>1</v>
      </c>
      <c r="K199" t="s">
        <v>15</v>
      </c>
      <c r="L199">
        <v>0</v>
      </c>
      <c r="M199" t="s">
        <v>227</v>
      </c>
      <c r="N199" t="s">
        <v>226</v>
      </c>
    </row>
    <row r="200" spans="1:14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303</v>
      </c>
      <c r="G200">
        <v>0</v>
      </c>
      <c r="H200" t="s">
        <v>303</v>
      </c>
      <c r="I200">
        <v>77</v>
      </c>
      <c r="J200">
        <v>1</v>
      </c>
      <c r="K200" t="s">
        <v>15</v>
      </c>
      <c r="L200">
        <v>0</v>
      </c>
      <c r="M200" t="s">
        <v>227</v>
      </c>
      <c r="N200" t="s">
        <v>226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303</v>
      </c>
      <c r="G215">
        <v>0</v>
      </c>
      <c r="H215" t="s">
        <v>303</v>
      </c>
      <c r="I215">
        <v>81</v>
      </c>
      <c r="J215">
        <v>1</v>
      </c>
      <c r="K215" t="s">
        <v>15</v>
      </c>
      <c r="L215">
        <v>0</v>
      </c>
      <c r="M215" t="s">
        <v>227</v>
      </c>
      <c r="N215" t="s">
        <v>226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227</v>
      </c>
      <c r="N217" t="s">
        <v>226</v>
      </c>
    </row>
    <row r="218" spans="1:14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227</v>
      </c>
      <c r="N218" t="s">
        <v>226</v>
      </c>
    </row>
    <row r="219" spans="1:14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303</v>
      </c>
      <c r="G219">
        <v>0</v>
      </c>
      <c r="H219" t="s">
        <v>303</v>
      </c>
      <c r="I219">
        <v>72</v>
      </c>
      <c r="J219">
        <v>1</v>
      </c>
      <c r="K219" t="s">
        <v>15</v>
      </c>
      <c r="L219">
        <v>0</v>
      </c>
      <c r="M219" t="s">
        <v>227</v>
      </c>
      <c r="N219" t="s">
        <v>226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303</v>
      </c>
      <c r="G230">
        <v>0</v>
      </c>
      <c r="H230" t="s">
        <v>303</v>
      </c>
      <c r="I230">
        <v>73</v>
      </c>
      <c r="J230">
        <v>1</v>
      </c>
      <c r="K230" t="s">
        <v>15</v>
      </c>
      <c r="L230">
        <v>0</v>
      </c>
      <c r="M230" t="s">
        <v>227</v>
      </c>
      <c r="N230" t="s">
        <v>226</v>
      </c>
    </row>
    <row r="231" spans="1:14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303</v>
      </c>
      <c r="G231">
        <v>0</v>
      </c>
      <c r="H231" t="s">
        <v>303</v>
      </c>
      <c r="I231">
        <v>80</v>
      </c>
      <c r="J231">
        <v>1</v>
      </c>
      <c r="K231" t="s">
        <v>15</v>
      </c>
      <c r="L231">
        <v>0</v>
      </c>
      <c r="M231" t="s">
        <v>227</v>
      </c>
      <c r="N231" t="s">
        <v>226</v>
      </c>
    </row>
    <row r="232" spans="1:14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303</v>
      </c>
      <c r="G232">
        <v>0</v>
      </c>
      <c r="H232" t="s">
        <v>303</v>
      </c>
      <c r="I232">
        <v>81</v>
      </c>
      <c r="J232">
        <v>1</v>
      </c>
      <c r="K232" t="s">
        <v>15</v>
      </c>
      <c r="L232">
        <v>0</v>
      </c>
      <c r="M232" t="s">
        <v>227</v>
      </c>
      <c r="N232" t="s">
        <v>226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303</v>
      </c>
      <c r="G237">
        <v>0</v>
      </c>
      <c r="H237" t="s">
        <v>303</v>
      </c>
      <c r="I237">
        <v>67</v>
      </c>
      <c r="J237">
        <v>1</v>
      </c>
      <c r="K237" t="s">
        <v>15</v>
      </c>
      <c r="L237">
        <v>0</v>
      </c>
      <c r="M237" t="s">
        <v>227</v>
      </c>
      <c r="N237" t="s">
        <v>226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303</v>
      </c>
      <c r="G243">
        <v>0</v>
      </c>
      <c r="H243" t="s">
        <v>303</v>
      </c>
      <c r="I243">
        <v>67</v>
      </c>
      <c r="J243">
        <v>1</v>
      </c>
      <c r="K243" t="s">
        <v>15</v>
      </c>
      <c r="L243">
        <v>0</v>
      </c>
      <c r="M243" t="s">
        <v>227</v>
      </c>
      <c r="N243" t="s">
        <v>226</v>
      </c>
    </row>
    <row r="244" spans="1:14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 t="s">
        <v>227</v>
      </c>
      <c r="N244" t="s">
        <v>226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303</v>
      </c>
      <c r="G257">
        <v>0</v>
      </c>
      <c r="H257" t="s">
        <v>303</v>
      </c>
      <c r="I257">
        <v>84</v>
      </c>
      <c r="J257">
        <v>1</v>
      </c>
      <c r="K257" t="s">
        <v>15</v>
      </c>
      <c r="L257">
        <v>0</v>
      </c>
      <c r="M257" t="s">
        <v>227</v>
      </c>
      <c r="N257" t="s">
        <v>226</v>
      </c>
    </row>
    <row r="258" spans="1:14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303</v>
      </c>
      <c r="G258">
        <v>0</v>
      </c>
      <c r="H258" t="s">
        <v>303</v>
      </c>
      <c r="I258">
        <v>60</v>
      </c>
      <c r="J258">
        <v>1</v>
      </c>
      <c r="K258" t="s">
        <v>15</v>
      </c>
      <c r="L258">
        <v>0</v>
      </c>
      <c r="M258" t="s">
        <v>227</v>
      </c>
      <c r="N258" t="s">
        <v>226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303</v>
      </c>
      <c r="G275">
        <v>0</v>
      </c>
      <c r="H275" t="s">
        <v>303</v>
      </c>
      <c r="I275">
        <v>66</v>
      </c>
      <c r="J275">
        <v>1</v>
      </c>
      <c r="K275" t="s">
        <v>15</v>
      </c>
      <c r="L275">
        <v>0</v>
      </c>
      <c r="M275" t="s">
        <v>227</v>
      </c>
      <c r="N275" t="s">
        <v>226</v>
      </c>
    </row>
    <row r="276" spans="1:14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303</v>
      </c>
      <c r="G276">
        <v>0</v>
      </c>
      <c r="H276" t="s">
        <v>303</v>
      </c>
      <c r="I276">
        <v>62</v>
      </c>
      <c r="J276">
        <v>1</v>
      </c>
      <c r="K276" t="s">
        <v>15</v>
      </c>
      <c r="L276">
        <v>0</v>
      </c>
      <c r="M276" t="s">
        <v>227</v>
      </c>
      <c r="N276" t="s">
        <v>226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303</v>
      </c>
      <c r="G278">
        <v>0</v>
      </c>
      <c r="H278" t="s">
        <v>303</v>
      </c>
      <c r="I278">
        <v>63</v>
      </c>
      <c r="J278">
        <v>1</v>
      </c>
      <c r="K278" t="s">
        <v>15</v>
      </c>
      <c r="L278">
        <v>0</v>
      </c>
      <c r="M278" t="s">
        <v>227</v>
      </c>
      <c r="N278" t="s">
        <v>226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303</v>
      </c>
      <c r="G281">
        <v>0</v>
      </c>
      <c r="H281" t="s">
        <v>303</v>
      </c>
      <c r="I281">
        <v>71</v>
      </c>
      <c r="J281">
        <v>1</v>
      </c>
      <c r="K281" t="s">
        <v>15</v>
      </c>
      <c r="L281">
        <v>0</v>
      </c>
      <c r="M281" t="s">
        <v>227</v>
      </c>
      <c r="N281" t="s">
        <v>226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303</v>
      </c>
      <c r="G286">
        <v>0</v>
      </c>
      <c r="H286" t="s">
        <v>303</v>
      </c>
      <c r="I286">
        <v>73</v>
      </c>
      <c r="J286">
        <v>1</v>
      </c>
      <c r="K286" t="s">
        <v>15</v>
      </c>
      <c r="L286">
        <v>0</v>
      </c>
      <c r="M286" t="s">
        <v>227</v>
      </c>
      <c r="N286" t="s">
        <v>226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303</v>
      </c>
      <c r="G294">
        <v>0</v>
      </c>
      <c r="H294" t="s">
        <v>303</v>
      </c>
      <c r="I294">
        <v>80</v>
      </c>
      <c r="J294">
        <v>1</v>
      </c>
      <c r="K294" t="s">
        <v>15</v>
      </c>
      <c r="L294">
        <v>0</v>
      </c>
      <c r="M294" t="s">
        <v>227</v>
      </c>
      <c r="N294" t="s">
        <v>226</v>
      </c>
    </row>
    <row r="295" spans="1:14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303</v>
      </c>
      <c r="G295">
        <v>0</v>
      </c>
      <c r="H295" t="s">
        <v>303</v>
      </c>
      <c r="I295">
        <v>82</v>
      </c>
      <c r="J295">
        <v>1</v>
      </c>
      <c r="K295" t="s">
        <v>15</v>
      </c>
      <c r="L295">
        <v>0</v>
      </c>
      <c r="M295" t="s">
        <v>227</v>
      </c>
      <c r="N295" t="s">
        <v>226</v>
      </c>
    </row>
    <row r="296" spans="1:14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303</v>
      </c>
      <c r="G296">
        <v>0</v>
      </c>
      <c r="H296" t="s">
        <v>303</v>
      </c>
      <c r="I296">
        <v>83</v>
      </c>
      <c r="J296">
        <v>1</v>
      </c>
      <c r="K296" t="s">
        <v>15</v>
      </c>
      <c r="L296">
        <v>0</v>
      </c>
      <c r="M296" t="s">
        <v>227</v>
      </c>
      <c r="N296" t="s">
        <v>226</v>
      </c>
    </row>
    <row r="297" spans="1:14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227</v>
      </c>
      <c r="N298" t="s">
        <v>226</v>
      </c>
    </row>
    <row r="299" spans="1:14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227</v>
      </c>
      <c r="N299" t="s">
        <v>226</v>
      </c>
    </row>
    <row r="300" spans="1:14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227</v>
      </c>
      <c r="N302" t="s">
        <v>226</v>
      </c>
    </row>
    <row r="303" spans="1:14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227</v>
      </c>
      <c r="N305" t="s">
        <v>226</v>
      </c>
    </row>
    <row r="306" spans="1:14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227</v>
      </c>
      <c r="N307" t="s">
        <v>226</v>
      </c>
    </row>
    <row r="308" spans="1:14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227</v>
      </c>
      <c r="N308" t="s">
        <v>226</v>
      </c>
    </row>
    <row r="309" spans="1:14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227</v>
      </c>
      <c r="N309" t="s">
        <v>226</v>
      </c>
    </row>
    <row r="310" spans="1:14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227</v>
      </c>
      <c r="N310" t="s">
        <v>226</v>
      </c>
    </row>
    <row r="311" spans="1:14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227</v>
      </c>
      <c r="N312" t="s">
        <v>226</v>
      </c>
    </row>
    <row r="313" spans="1:14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227</v>
      </c>
      <c r="N313" t="s">
        <v>226</v>
      </c>
    </row>
    <row r="314" spans="1:14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227</v>
      </c>
      <c r="N314" t="s">
        <v>226</v>
      </c>
    </row>
    <row r="315" spans="1:14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227</v>
      </c>
      <c r="N316" t="s">
        <v>226</v>
      </c>
    </row>
    <row r="317" spans="1:14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227</v>
      </c>
      <c r="N317" t="s">
        <v>226</v>
      </c>
    </row>
    <row r="318" spans="1:14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227</v>
      </c>
      <c r="N318" t="s">
        <v>226</v>
      </c>
    </row>
    <row r="319" spans="1:14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227</v>
      </c>
      <c r="N319" t="s">
        <v>226</v>
      </c>
    </row>
    <row r="320" spans="1:14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227</v>
      </c>
      <c r="N320" t="s">
        <v>226</v>
      </c>
    </row>
    <row r="321" spans="1:14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227</v>
      </c>
      <c r="N321" t="s">
        <v>226</v>
      </c>
    </row>
    <row r="322" spans="1:14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227</v>
      </c>
      <c r="N322" t="s">
        <v>226</v>
      </c>
    </row>
    <row r="323" spans="1:14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227</v>
      </c>
      <c r="N324" t="s">
        <v>226</v>
      </c>
    </row>
    <row r="325" spans="1:14" x14ac:dyDescent="0.25">
      <c r="A325" t="s">
        <v>244</v>
      </c>
      <c r="B325" s="80">
        <v>0</v>
      </c>
      <c r="C325">
        <v>0</v>
      </c>
      <c r="D325" t="s">
        <v>241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227</v>
      </c>
      <c r="N325" t="s">
        <v>240</v>
      </c>
    </row>
    <row r="326" spans="1:14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x14ac:dyDescent="0.25">
      <c r="A327" t="s">
        <v>244</v>
      </c>
      <c r="B327" s="80">
        <v>0</v>
      </c>
      <c r="C327">
        <v>0</v>
      </c>
      <c r="D327" t="s">
        <v>241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227</v>
      </c>
      <c r="N327" t="s">
        <v>240</v>
      </c>
    </row>
    <row r="328" spans="1:14" x14ac:dyDescent="0.25">
      <c r="A328" t="s">
        <v>244</v>
      </c>
      <c r="B328" s="80">
        <v>0</v>
      </c>
      <c r="C328">
        <v>0</v>
      </c>
      <c r="D328" t="s">
        <v>241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227</v>
      </c>
      <c r="N328" t="s">
        <v>240</v>
      </c>
    </row>
    <row r="329" spans="1:14" x14ac:dyDescent="0.25">
      <c r="A329" t="s">
        <v>244</v>
      </c>
      <c r="B329" s="80">
        <v>0</v>
      </c>
      <c r="C329">
        <v>0</v>
      </c>
      <c r="D329" t="s">
        <v>241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227</v>
      </c>
      <c r="N329" t="s">
        <v>240</v>
      </c>
    </row>
    <row r="330" spans="1:14" x14ac:dyDescent="0.25">
      <c r="A330" t="s">
        <v>244</v>
      </c>
      <c r="B330" s="80">
        <v>0</v>
      </c>
      <c r="C330">
        <v>0</v>
      </c>
      <c r="D330" t="s">
        <v>241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227</v>
      </c>
      <c r="N330" t="s">
        <v>240</v>
      </c>
    </row>
    <row r="331" spans="1:14" x14ac:dyDescent="0.25">
      <c r="A331" t="s">
        <v>244</v>
      </c>
      <c r="B331" s="80">
        <v>0</v>
      </c>
      <c r="C331">
        <v>0</v>
      </c>
      <c r="D331" t="s">
        <v>241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227</v>
      </c>
      <c r="N331" t="s">
        <v>240</v>
      </c>
    </row>
    <row r="332" spans="1:14" x14ac:dyDescent="0.25">
      <c r="A332" t="s">
        <v>244</v>
      </c>
      <c r="B332" s="80">
        <v>0</v>
      </c>
      <c r="C332">
        <v>0</v>
      </c>
      <c r="D332" t="s">
        <v>241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227</v>
      </c>
      <c r="N332" t="s">
        <v>240</v>
      </c>
    </row>
    <row r="333" spans="1:14" x14ac:dyDescent="0.25">
      <c r="A333" t="s">
        <v>244</v>
      </c>
      <c r="B333" s="80">
        <v>0</v>
      </c>
      <c r="C333">
        <v>0</v>
      </c>
      <c r="D333" t="s">
        <v>241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227</v>
      </c>
      <c r="N333" t="s">
        <v>240</v>
      </c>
    </row>
    <row r="334" spans="1:14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x14ac:dyDescent="0.25">
      <c r="A335" t="s">
        <v>244</v>
      </c>
      <c r="B335" s="80">
        <v>0</v>
      </c>
      <c r="C335">
        <v>0</v>
      </c>
      <c r="D335" t="s">
        <v>241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227</v>
      </c>
      <c r="N335" t="s">
        <v>240</v>
      </c>
    </row>
    <row r="336" spans="1:14" x14ac:dyDescent="0.25">
      <c r="A336" t="s">
        <v>244</v>
      </c>
      <c r="B336" s="80">
        <v>0</v>
      </c>
      <c r="C336">
        <v>0</v>
      </c>
      <c r="D336" t="s">
        <v>241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227</v>
      </c>
      <c r="N336" t="s">
        <v>240</v>
      </c>
    </row>
    <row r="337" spans="1:14" x14ac:dyDescent="0.25">
      <c r="A337" t="s">
        <v>244</v>
      </c>
      <c r="B337" s="80">
        <v>0</v>
      </c>
      <c r="C337">
        <v>0</v>
      </c>
      <c r="D337" t="s">
        <v>241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227</v>
      </c>
      <c r="N337" t="s">
        <v>240</v>
      </c>
    </row>
    <row r="338" spans="1:14" x14ac:dyDescent="0.25">
      <c r="A338" t="s">
        <v>244</v>
      </c>
      <c r="B338" s="80">
        <v>0</v>
      </c>
      <c r="C338">
        <v>0</v>
      </c>
      <c r="D338" t="s">
        <v>241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227</v>
      </c>
      <c r="N338" t="s">
        <v>240</v>
      </c>
    </row>
    <row r="339" spans="1:14" x14ac:dyDescent="0.25">
      <c r="A339" t="s">
        <v>244</v>
      </c>
      <c r="B339" s="80">
        <v>0</v>
      </c>
      <c r="C339">
        <v>0</v>
      </c>
      <c r="D339" t="s">
        <v>241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227</v>
      </c>
      <c r="N339" t="s">
        <v>240</v>
      </c>
    </row>
    <row r="340" spans="1:14" x14ac:dyDescent="0.25">
      <c r="A340" t="s">
        <v>244</v>
      </c>
      <c r="B340" s="80">
        <v>0</v>
      </c>
      <c r="C340">
        <v>0</v>
      </c>
      <c r="D340" t="s">
        <v>241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227</v>
      </c>
      <c r="N340" t="s">
        <v>240</v>
      </c>
    </row>
    <row r="341" spans="1:14" x14ac:dyDescent="0.25">
      <c r="A341" t="s">
        <v>244</v>
      </c>
      <c r="B341" s="80">
        <v>0</v>
      </c>
      <c r="C341">
        <v>0</v>
      </c>
      <c r="D341" t="s">
        <v>241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227</v>
      </c>
      <c r="N341" t="s">
        <v>240</v>
      </c>
    </row>
    <row r="342" spans="1:14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x14ac:dyDescent="0.25">
      <c r="A343" t="s">
        <v>244</v>
      </c>
      <c r="B343" s="80">
        <v>0</v>
      </c>
      <c r="C343">
        <v>0</v>
      </c>
      <c r="D343" t="s">
        <v>241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227</v>
      </c>
      <c r="N343" t="s">
        <v>240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x14ac:dyDescent="0.25">
      <c r="A368" t="s">
        <v>244</v>
      </c>
      <c r="B368" s="80">
        <v>0</v>
      </c>
      <c r="C368">
        <v>0</v>
      </c>
      <c r="D368" t="s">
        <v>241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227</v>
      </c>
      <c r="N368" t="s">
        <v>240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x14ac:dyDescent="0.25">
      <c r="A377" t="s">
        <v>244</v>
      </c>
      <c r="B377" s="80">
        <v>0</v>
      </c>
      <c r="C377">
        <v>0</v>
      </c>
      <c r="D377" t="s">
        <v>241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227</v>
      </c>
      <c r="N377" t="s">
        <v>240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x14ac:dyDescent="0.25">
      <c r="A380" t="s">
        <v>244</v>
      </c>
      <c r="B380" s="80">
        <v>0</v>
      </c>
      <c r="C380">
        <v>0</v>
      </c>
      <c r="D380" t="s">
        <v>241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227</v>
      </c>
      <c r="N380" t="s">
        <v>240</v>
      </c>
    </row>
    <row r="381" spans="1:14" x14ac:dyDescent="0.25">
      <c r="A381" t="s">
        <v>244</v>
      </c>
      <c r="B381" s="80">
        <v>0</v>
      </c>
      <c r="C381">
        <v>0</v>
      </c>
      <c r="D381" t="s">
        <v>241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227</v>
      </c>
      <c r="N381" t="s">
        <v>240</v>
      </c>
    </row>
    <row r="382" spans="1:14" x14ac:dyDescent="0.25">
      <c r="A382" t="s">
        <v>244</v>
      </c>
      <c r="B382" s="80">
        <v>0</v>
      </c>
      <c r="C382">
        <v>0</v>
      </c>
      <c r="D382" t="s">
        <v>241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227</v>
      </c>
      <c r="N382" t="s">
        <v>240</v>
      </c>
    </row>
    <row r="383" spans="1:14" x14ac:dyDescent="0.25">
      <c r="A383" t="s">
        <v>244</v>
      </c>
      <c r="B383" s="80">
        <v>0</v>
      </c>
      <c r="C383">
        <v>0</v>
      </c>
      <c r="D383" t="s">
        <v>241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227</v>
      </c>
      <c r="N383" t="s">
        <v>240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x14ac:dyDescent="0.25">
      <c r="A385" t="s">
        <v>244</v>
      </c>
      <c r="B385" s="80">
        <v>0</v>
      </c>
      <c r="C385">
        <v>0</v>
      </c>
      <c r="D385" t="s">
        <v>241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227</v>
      </c>
      <c r="N385" t="s">
        <v>240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x14ac:dyDescent="0.25">
      <c r="A387" t="s">
        <v>244</v>
      </c>
      <c r="B387">
        <v>0</v>
      </c>
      <c r="C387">
        <v>0</v>
      </c>
      <c r="D387" t="s">
        <v>241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227</v>
      </c>
      <c r="N387" t="s">
        <v>240</v>
      </c>
    </row>
    <row r="388" spans="1:14" x14ac:dyDescent="0.25">
      <c r="A388" t="s">
        <v>244</v>
      </c>
      <c r="B388">
        <v>0</v>
      </c>
      <c r="C388">
        <v>0</v>
      </c>
      <c r="D388" t="s">
        <v>241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227</v>
      </c>
      <c r="N388" t="s">
        <v>240</v>
      </c>
    </row>
    <row r="389" spans="1:14" x14ac:dyDescent="0.25">
      <c r="A389" t="s">
        <v>244</v>
      </c>
      <c r="B389">
        <v>0</v>
      </c>
      <c r="C389">
        <v>0</v>
      </c>
      <c r="D389" t="s">
        <v>241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227</v>
      </c>
      <c r="N389" t="s">
        <v>240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x14ac:dyDescent="0.25">
      <c r="A392" t="s">
        <v>244</v>
      </c>
      <c r="B392">
        <v>0</v>
      </c>
      <c r="C392">
        <v>0</v>
      </c>
      <c r="D392" t="s">
        <v>241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227</v>
      </c>
      <c r="N392" t="s">
        <v>240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x14ac:dyDescent="0.25">
      <c r="A394" t="s">
        <v>244</v>
      </c>
      <c r="B394">
        <v>0</v>
      </c>
      <c r="C394">
        <v>0</v>
      </c>
      <c r="D394" t="s">
        <v>241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227</v>
      </c>
      <c r="N394" t="s">
        <v>240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x14ac:dyDescent="0.25">
      <c r="A398" t="s">
        <v>244</v>
      </c>
      <c r="B398">
        <v>0</v>
      </c>
      <c r="C398">
        <v>0</v>
      </c>
      <c r="D398" t="s">
        <v>241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227</v>
      </c>
      <c r="N398" t="s">
        <v>240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x14ac:dyDescent="0.25">
      <c r="A400" t="s">
        <v>244</v>
      </c>
      <c r="B400">
        <v>0</v>
      </c>
      <c r="C400">
        <v>0</v>
      </c>
      <c r="D400" t="s">
        <v>241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227</v>
      </c>
      <c r="N400" t="s">
        <v>240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x14ac:dyDescent="0.25">
      <c r="A405" t="s">
        <v>244</v>
      </c>
      <c r="B405">
        <v>0</v>
      </c>
      <c r="C405">
        <v>0</v>
      </c>
      <c r="D405" t="s">
        <v>241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227</v>
      </c>
      <c r="N405" t="s">
        <v>240</v>
      </c>
    </row>
    <row r="406" spans="1:14" x14ac:dyDescent="0.25">
      <c r="A406" t="s">
        <v>243</v>
      </c>
      <c r="B406">
        <v>0</v>
      </c>
      <c r="C406">
        <v>0</v>
      </c>
      <c r="D406" t="s">
        <v>241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227</v>
      </c>
      <c r="N406" t="s">
        <v>240</v>
      </c>
    </row>
    <row r="407" spans="1:14" x14ac:dyDescent="0.25">
      <c r="A407" t="s">
        <v>243</v>
      </c>
      <c r="B407">
        <v>0</v>
      </c>
      <c r="C407">
        <v>0</v>
      </c>
      <c r="D407" t="s">
        <v>241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227</v>
      </c>
      <c r="N407" t="s">
        <v>240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x14ac:dyDescent="0.25">
      <c r="A416" t="s">
        <v>243</v>
      </c>
      <c r="B416">
        <v>0</v>
      </c>
      <c r="C416">
        <v>0</v>
      </c>
      <c r="D416" t="s">
        <v>241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227</v>
      </c>
      <c r="N416" t="s">
        <v>240</v>
      </c>
    </row>
    <row r="417" spans="1:14" x14ac:dyDescent="0.25">
      <c r="A417" t="s">
        <v>243</v>
      </c>
      <c r="B417">
        <v>0</v>
      </c>
      <c r="C417">
        <v>0</v>
      </c>
      <c r="D417" t="s">
        <v>241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227</v>
      </c>
      <c r="N417" t="s">
        <v>240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x14ac:dyDescent="0.25">
      <c r="A425" t="s">
        <v>243</v>
      </c>
      <c r="B425">
        <v>0</v>
      </c>
      <c r="C425">
        <v>0</v>
      </c>
      <c r="D425" t="s">
        <v>241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227</v>
      </c>
      <c r="N425" t="s">
        <v>240</v>
      </c>
    </row>
    <row r="426" spans="1:14" x14ac:dyDescent="0.25">
      <c r="A426" t="s">
        <v>243</v>
      </c>
      <c r="B426">
        <v>0</v>
      </c>
      <c r="C426">
        <v>0</v>
      </c>
      <c r="D426" t="s">
        <v>241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227</v>
      </c>
      <c r="N426" t="s">
        <v>240</v>
      </c>
    </row>
    <row r="427" spans="1:14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x14ac:dyDescent="0.25">
      <c r="A428" t="s">
        <v>243</v>
      </c>
      <c r="B428">
        <v>0</v>
      </c>
      <c r="C428">
        <v>0</v>
      </c>
      <c r="D428" t="s">
        <v>241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227</v>
      </c>
      <c r="N428" t="s">
        <v>240</v>
      </c>
    </row>
    <row r="429" spans="1:14" x14ac:dyDescent="0.25">
      <c r="A429" t="s">
        <v>243</v>
      </c>
      <c r="B429">
        <v>0</v>
      </c>
      <c r="C429">
        <v>0</v>
      </c>
      <c r="D429" t="s">
        <v>241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227</v>
      </c>
      <c r="N429" t="s">
        <v>240</v>
      </c>
    </row>
    <row r="430" spans="1:14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x14ac:dyDescent="0.25">
      <c r="A435" t="s">
        <v>243</v>
      </c>
      <c r="B435">
        <v>0</v>
      </c>
      <c r="C435">
        <v>0</v>
      </c>
      <c r="D435" t="s">
        <v>241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227</v>
      </c>
      <c r="N435" t="s">
        <v>240</v>
      </c>
    </row>
    <row r="436" spans="1:14" x14ac:dyDescent="0.25">
      <c r="A436" t="s">
        <v>243</v>
      </c>
      <c r="B436">
        <v>0</v>
      </c>
      <c r="C436">
        <v>0</v>
      </c>
      <c r="D436" t="s">
        <v>241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227</v>
      </c>
      <c r="N436" t="s">
        <v>240</v>
      </c>
    </row>
    <row r="437" spans="1:14" x14ac:dyDescent="0.25">
      <c r="A437" t="s">
        <v>243</v>
      </c>
      <c r="B437">
        <v>0</v>
      </c>
      <c r="C437">
        <v>0</v>
      </c>
      <c r="D437" t="s">
        <v>241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227</v>
      </c>
      <c r="N437" t="s">
        <v>240</v>
      </c>
    </row>
    <row r="438" spans="1:14" x14ac:dyDescent="0.25">
      <c r="A438" t="s">
        <v>243</v>
      </c>
      <c r="B438">
        <v>0</v>
      </c>
      <c r="C438">
        <v>0</v>
      </c>
      <c r="D438" t="s">
        <v>241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227</v>
      </c>
      <c r="N438" t="s">
        <v>240</v>
      </c>
    </row>
    <row r="439" spans="1:14" x14ac:dyDescent="0.25">
      <c r="A439" t="s">
        <v>243</v>
      </c>
      <c r="B439">
        <v>0</v>
      </c>
      <c r="C439">
        <v>0</v>
      </c>
      <c r="D439" t="s">
        <v>241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227</v>
      </c>
      <c r="N439" t="s">
        <v>240</v>
      </c>
    </row>
    <row r="440" spans="1:14" x14ac:dyDescent="0.25">
      <c r="A440" t="s">
        <v>243</v>
      </c>
      <c r="B440">
        <v>0</v>
      </c>
      <c r="C440">
        <v>0</v>
      </c>
      <c r="D440" t="s">
        <v>241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227</v>
      </c>
      <c r="N440" t="s">
        <v>240</v>
      </c>
    </row>
    <row r="441" spans="1:14" x14ac:dyDescent="0.25">
      <c r="A441" t="s">
        <v>243</v>
      </c>
      <c r="B441">
        <v>0</v>
      </c>
      <c r="C441">
        <v>0</v>
      </c>
      <c r="D441" t="s">
        <v>241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227</v>
      </c>
      <c r="N441" t="s">
        <v>240</v>
      </c>
    </row>
    <row r="442" spans="1:14" x14ac:dyDescent="0.25">
      <c r="A442" t="s">
        <v>243</v>
      </c>
      <c r="B442">
        <v>0</v>
      </c>
      <c r="C442">
        <v>0</v>
      </c>
      <c r="D442" t="s">
        <v>241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227</v>
      </c>
      <c r="N442" t="s">
        <v>240</v>
      </c>
    </row>
    <row r="443" spans="1:14" x14ac:dyDescent="0.25">
      <c r="A443" t="s">
        <v>243</v>
      </c>
      <c r="B443">
        <v>0</v>
      </c>
      <c r="C443">
        <v>0</v>
      </c>
      <c r="D443" t="s">
        <v>241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227</v>
      </c>
      <c r="N443" t="s">
        <v>240</v>
      </c>
    </row>
    <row r="444" spans="1:14" x14ac:dyDescent="0.25">
      <c r="A444" t="s">
        <v>243</v>
      </c>
      <c r="B444">
        <v>0</v>
      </c>
      <c r="C444">
        <v>0</v>
      </c>
      <c r="D444" t="s">
        <v>241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227</v>
      </c>
      <c r="N444" t="s">
        <v>240</v>
      </c>
    </row>
    <row r="445" spans="1:14" x14ac:dyDescent="0.25">
      <c r="A445" t="s">
        <v>243</v>
      </c>
      <c r="B445">
        <v>0</v>
      </c>
      <c r="C445">
        <v>0</v>
      </c>
      <c r="D445" t="s">
        <v>241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227</v>
      </c>
      <c r="N445" t="s">
        <v>240</v>
      </c>
    </row>
    <row r="446" spans="1:14" x14ac:dyDescent="0.25">
      <c r="A446" t="s">
        <v>243</v>
      </c>
      <c r="B446">
        <v>0</v>
      </c>
      <c r="C446">
        <v>0</v>
      </c>
      <c r="D446" t="s">
        <v>241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227</v>
      </c>
      <c r="N446" t="s">
        <v>240</v>
      </c>
    </row>
    <row r="447" spans="1:14" x14ac:dyDescent="0.25">
      <c r="A447" t="s">
        <v>243</v>
      </c>
      <c r="B447">
        <v>0</v>
      </c>
      <c r="C447">
        <v>0</v>
      </c>
      <c r="D447" t="s">
        <v>241</v>
      </c>
      <c r="E447">
        <v>322</v>
      </c>
      <c r="F447" t="s">
        <v>303</v>
      </c>
      <c r="G447">
        <v>0</v>
      </c>
      <c r="H447" t="s">
        <v>303</v>
      </c>
      <c r="I447">
        <v>53</v>
      </c>
      <c r="J447">
        <v>1</v>
      </c>
      <c r="K447" t="s">
        <v>15</v>
      </c>
      <c r="L447">
        <v>0</v>
      </c>
      <c r="M447" t="s">
        <v>227</v>
      </c>
      <c r="N447" t="s">
        <v>240</v>
      </c>
    </row>
    <row r="448" spans="1:14" x14ac:dyDescent="0.25">
      <c r="A448" t="s">
        <v>242</v>
      </c>
      <c r="B448">
        <v>0</v>
      </c>
      <c r="C448">
        <v>0</v>
      </c>
      <c r="D448" t="s">
        <v>241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227</v>
      </c>
      <c r="N448" t="s">
        <v>240</v>
      </c>
    </row>
    <row r="449" spans="1:14" x14ac:dyDescent="0.25">
      <c r="A449" t="s">
        <v>242</v>
      </c>
      <c r="B449">
        <v>0</v>
      </c>
      <c r="C449">
        <v>0</v>
      </c>
      <c r="D449" t="s">
        <v>241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227</v>
      </c>
      <c r="N449" t="s">
        <v>240</v>
      </c>
    </row>
    <row r="450" spans="1:14" x14ac:dyDescent="0.25">
      <c r="A450" t="s">
        <v>242</v>
      </c>
      <c r="B450">
        <v>0</v>
      </c>
      <c r="C450">
        <v>0</v>
      </c>
      <c r="D450" t="s">
        <v>241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227</v>
      </c>
      <c r="N450" t="s">
        <v>240</v>
      </c>
    </row>
    <row r="451" spans="1:14" x14ac:dyDescent="0.25">
      <c r="A451" t="s">
        <v>242</v>
      </c>
      <c r="B451">
        <v>0</v>
      </c>
      <c r="C451">
        <v>0</v>
      </c>
      <c r="D451" t="s">
        <v>241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227</v>
      </c>
      <c r="N451" t="s">
        <v>240</v>
      </c>
    </row>
    <row r="452" spans="1:14" x14ac:dyDescent="0.25">
      <c r="A452" t="s">
        <v>242</v>
      </c>
      <c r="B452">
        <v>0</v>
      </c>
      <c r="C452">
        <v>0</v>
      </c>
      <c r="D452" t="s">
        <v>241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227</v>
      </c>
      <c r="N452" t="s">
        <v>240</v>
      </c>
    </row>
    <row r="453" spans="1:14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x14ac:dyDescent="0.25">
      <c r="A458" t="s">
        <v>242</v>
      </c>
      <c r="B458">
        <v>0</v>
      </c>
      <c r="C458">
        <v>0</v>
      </c>
      <c r="D458" t="s">
        <v>241</v>
      </c>
      <c r="E458">
        <v>325</v>
      </c>
      <c r="F458" t="s">
        <v>303</v>
      </c>
      <c r="G458">
        <v>0</v>
      </c>
      <c r="H458" t="s">
        <v>303</v>
      </c>
      <c r="I458">
        <v>60</v>
      </c>
      <c r="J458">
        <v>1</v>
      </c>
      <c r="K458" t="s">
        <v>15</v>
      </c>
      <c r="L458">
        <v>0</v>
      </c>
      <c r="M458" t="s">
        <v>227</v>
      </c>
      <c r="N458" t="s">
        <v>240</v>
      </c>
    </row>
    <row r="459" spans="1:14" x14ac:dyDescent="0.25">
      <c r="A459" t="s">
        <v>242</v>
      </c>
      <c r="B459">
        <v>0</v>
      </c>
      <c r="C459">
        <v>0</v>
      </c>
      <c r="D459" t="s">
        <v>241</v>
      </c>
      <c r="E459">
        <v>325</v>
      </c>
      <c r="F459" t="s">
        <v>303</v>
      </c>
      <c r="G459">
        <v>0</v>
      </c>
      <c r="H459" t="s">
        <v>303</v>
      </c>
      <c r="I459">
        <v>54</v>
      </c>
      <c r="J459">
        <v>2</v>
      </c>
      <c r="K459" t="s">
        <v>15</v>
      </c>
      <c r="L459">
        <v>0</v>
      </c>
      <c r="M459" t="s">
        <v>227</v>
      </c>
      <c r="N459" t="s">
        <v>240</v>
      </c>
    </row>
    <row r="460" spans="1:14" x14ac:dyDescent="0.25">
      <c r="A460" t="s">
        <v>242</v>
      </c>
      <c r="B460">
        <v>0</v>
      </c>
      <c r="C460">
        <v>0</v>
      </c>
      <c r="D460" t="s">
        <v>241</v>
      </c>
      <c r="E460">
        <v>314</v>
      </c>
      <c r="F460" t="s">
        <v>226</v>
      </c>
      <c r="G460">
        <v>0</v>
      </c>
      <c r="H460" t="s">
        <v>226</v>
      </c>
      <c r="I460">
        <v>66</v>
      </c>
      <c r="J460">
        <v>1</v>
      </c>
      <c r="K460" t="s">
        <v>15</v>
      </c>
      <c r="L460">
        <v>0</v>
      </c>
      <c r="M460" t="s">
        <v>227</v>
      </c>
      <c r="N460" t="s">
        <v>240</v>
      </c>
    </row>
    <row r="461" spans="1:14" x14ac:dyDescent="0.25">
      <c r="A461" t="s">
        <v>242</v>
      </c>
      <c r="B461">
        <v>0</v>
      </c>
      <c r="C461">
        <v>0</v>
      </c>
      <c r="D461" t="s">
        <v>241</v>
      </c>
      <c r="E461">
        <v>314</v>
      </c>
      <c r="F461" t="s">
        <v>226</v>
      </c>
      <c r="G461">
        <v>0</v>
      </c>
      <c r="H461" t="s">
        <v>226</v>
      </c>
      <c r="I461">
        <v>63</v>
      </c>
      <c r="J461">
        <v>1</v>
      </c>
      <c r="K461" t="s">
        <v>15</v>
      </c>
      <c r="L461">
        <v>0</v>
      </c>
      <c r="M461" t="s">
        <v>227</v>
      </c>
      <c r="N461" t="s">
        <v>240</v>
      </c>
    </row>
    <row r="462" spans="1:14" x14ac:dyDescent="0.25">
      <c r="A462" t="s">
        <v>239</v>
      </c>
      <c r="B462">
        <v>0</v>
      </c>
      <c r="C462">
        <v>0</v>
      </c>
      <c r="D462" t="s">
        <v>241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227</v>
      </c>
      <c r="N462" t="s">
        <v>240</v>
      </c>
    </row>
    <row r="463" spans="1:14" x14ac:dyDescent="0.25">
      <c r="A463" t="s">
        <v>239</v>
      </c>
      <c r="B463">
        <v>0</v>
      </c>
      <c r="C463">
        <v>0</v>
      </c>
      <c r="D463" t="s">
        <v>241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227</v>
      </c>
      <c r="N463" t="s">
        <v>240</v>
      </c>
    </row>
    <row r="464" spans="1:14" x14ac:dyDescent="0.25">
      <c r="A464" t="s">
        <v>239</v>
      </c>
      <c r="B464">
        <v>0</v>
      </c>
      <c r="C464">
        <v>0</v>
      </c>
      <c r="D464" t="s">
        <v>241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227</v>
      </c>
      <c r="N464" t="s">
        <v>240</v>
      </c>
    </row>
    <row r="465" spans="1:14" x14ac:dyDescent="0.25">
      <c r="A465" t="s">
        <v>239</v>
      </c>
      <c r="B465">
        <v>0</v>
      </c>
      <c r="C465">
        <v>0</v>
      </c>
      <c r="D465" t="s">
        <v>241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227</v>
      </c>
      <c r="N465" t="s">
        <v>240</v>
      </c>
    </row>
    <row r="466" spans="1:14" x14ac:dyDescent="0.25">
      <c r="A466" t="s">
        <v>239</v>
      </c>
      <c r="B466">
        <v>0</v>
      </c>
      <c r="C466">
        <v>0</v>
      </c>
      <c r="D466" t="s">
        <v>241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227</v>
      </c>
      <c r="N466" t="s">
        <v>240</v>
      </c>
    </row>
    <row r="467" spans="1:14" x14ac:dyDescent="0.25">
      <c r="A467" t="s">
        <v>239</v>
      </c>
      <c r="B467">
        <v>0</v>
      </c>
      <c r="C467">
        <v>0</v>
      </c>
      <c r="D467" t="s">
        <v>241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227</v>
      </c>
      <c r="N467" t="s">
        <v>240</v>
      </c>
    </row>
    <row r="468" spans="1:14" x14ac:dyDescent="0.25">
      <c r="A468" t="s">
        <v>239</v>
      </c>
      <c r="B468">
        <v>0</v>
      </c>
      <c r="C468">
        <v>0</v>
      </c>
      <c r="D468" t="s">
        <v>241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227</v>
      </c>
      <c r="N468" t="s">
        <v>240</v>
      </c>
    </row>
    <row r="469" spans="1:14" x14ac:dyDescent="0.25">
      <c r="A469" t="s">
        <v>239</v>
      </c>
      <c r="B469">
        <v>0</v>
      </c>
      <c r="C469">
        <v>0</v>
      </c>
      <c r="D469" t="s">
        <v>241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227</v>
      </c>
      <c r="N469" t="s">
        <v>240</v>
      </c>
    </row>
    <row r="470" spans="1:14" x14ac:dyDescent="0.25">
      <c r="A470" t="s">
        <v>239</v>
      </c>
      <c r="B470">
        <v>0</v>
      </c>
      <c r="C470">
        <v>0</v>
      </c>
      <c r="D470" t="s">
        <v>241</v>
      </c>
      <c r="E470">
        <v>327</v>
      </c>
      <c r="F470" t="s">
        <v>303</v>
      </c>
      <c r="G470">
        <v>0</v>
      </c>
      <c r="H470" t="s">
        <v>226</v>
      </c>
      <c r="I470">
        <v>60</v>
      </c>
      <c r="J470">
        <v>2</v>
      </c>
      <c r="K470" t="s">
        <v>15</v>
      </c>
      <c r="L470">
        <v>0</v>
      </c>
      <c r="M470" t="s">
        <v>227</v>
      </c>
      <c r="N470" t="s">
        <v>240</v>
      </c>
    </row>
    <row r="471" spans="1:14" x14ac:dyDescent="0.25">
      <c r="A471" t="s">
        <v>239</v>
      </c>
      <c r="B471">
        <v>0</v>
      </c>
      <c r="C471">
        <v>0</v>
      </c>
      <c r="D471" t="s">
        <v>241</v>
      </c>
      <c r="E471">
        <v>327</v>
      </c>
      <c r="F471" t="s">
        <v>303</v>
      </c>
      <c r="G471">
        <v>0</v>
      </c>
      <c r="H471" t="s">
        <v>226</v>
      </c>
      <c r="I471">
        <v>58</v>
      </c>
      <c r="J471">
        <v>1</v>
      </c>
      <c r="K471" t="s">
        <v>15</v>
      </c>
      <c r="L471">
        <v>0</v>
      </c>
      <c r="M471" t="s">
        <v>227</v>
      </c>
      <c r="N471" t="s">
        <v>240</v>
      </c>
    </row>
    <row r="472" spans="1:14" x14ac:dyDescent="0.25">
      <c r="A472" t="s">
        <v>239</v>
      </c>
      <c r="B472">
        <v>0</v>
      </c>
      <c r="C472">
        <v>0</v>
      </c>
      <c r="D472" t="s">
        <v>241</v>
      </c>
      <c r="E472">
        <v>327</v>
      </c>
      <c r="F472" t="s">
        <v>303</v>
      </c>
      <c r="G472">
        <v>0</v>
      </c>
      <c r="H472" t="s">
        <v>226</v>
      </c>
      <c r="I472">
        <v>53</v>
      </c>
      <c r="J472">
        <v>2</v>
      </c>
      <c r="K472" t="s">
        <v>15</v>
      </c>
      <c r="L472">
        <v>0</v>
      </c>
      <c r="M472" t="s">
        <v>227</v>
      </c>
      <c r="N472" t="s">
        <v>240</v>
      </c>
    </row>
    <row r="473" spans="1:14" x14ac:dyDescent="0.25">
      <c r="A473" t="s">
        <v>239</v>
      </c>
      <c r="B473">
        <v>0</v>
      </c>
      <c r="C473">
        <v>0</v>
      </c>
      <c r="D473" t="s">
        <v>241</v>
      </c>
      <c r="E473">
        <v>327</v>
      </c>
      <c r="F473" t="s">
        <v>303</v>
      </c>
      <c r="G473">
        <v>0</v>
      </c>
      <c r="H473" t="s">
        <v>226</v>
      </c>
      <c r="I473">
        <v>50</v>
      </c>
      <c r="J473">
        <v>3</v>
      </c>
      <c r="K473" t="s">
        <v>15</v>
      </c>
      <c r="L473">
        <v>0</v>
      </c>
      <c r="M473" t="s">
        <v>227</v>
      </c>
      <c r="N473" t="s">
        <v>240</v>
      </c>
    </row>
    <row r="474" spans="1:14" x14ac:dyDescent="0.25">
      <c r="A474" t="s">
        <v>239</v>
      </c>
      <c r="B474">
        <v>0</v>
      </c>
      <c r="C474">
        <v>0</v>
      </c>
      <c r="D474" t="s">
        <v>241</v>
      </c>
      <c r="E474">
        <v>327</v>
      </c>
      <c r="F474" t="s">
        <v>303</v>
      </c>
      <c r="G474">
        <v>0</v>
      </c>
      <c r="H474" t="s">
        <v>226</v>
      </c>
      <c r="I474">
        <v>41</v>
      </c>
      <c r="J474">
        <v>1</v>
      </c>
      <c r="K474" t="s">
        <v>15</v>
      </c>
      <c r="L474">
        <v>0</v>
      </c>
      <c r="M474" t="s">
        <v>227</v>
      </c>
      <c r="N474" t="s">
        <v>240</v>
      </c>
    </row>
    <row r="475" spans="1:14" x14ac:dyDescent="0.25">
      <c r="A475" t="s">
        <v>239</v>
      </c>
      <c r="B475">
        <v>0</v>
      </c>
      <c r="C475">
        <v>0</v>
      </c>
      <c r="D475" t="s">
        <v>241</v>
      </c>
      <c r="E475">
        <v>327</v>
      </c>
      <c r="F475" t="s">
        <v>303</v>
      </c>
      <c r="G475">
        <v>0</v>
      </c>
      <c r="H475" t="s">
        <v>226</v>
      </c>
      <c r="I475">
        <v>40</v>
      </c>
      <c r="J475">
        <v>1</v>
      </c>
      <c r="K475" t="s">
        <v>15</v>
      </c>
      <c r="L475">
        <v>0</v>
      </c>
      <c r="M475" t="s">
        <v>227</v>
      </c>
      <c r="N475" t="s">
        <v>240</v>
      </c>
    </row>
    <row r="476" spans="1:14" x14ac:dyDescent="0.25">
      <c r="A476" t="s">
        <v>239</v>
      </c>
      <c r="B476">
        <v>0</v>
      </c>
      <c r="C476">
        <v>0</v>
      </c>
      <c r="D476" t="s">
        <v>241</v>
      </c>
      <c r="E476">
        <v>314</v>
      </c>
      <c r="F476" t="s">
        <v>226</v>
      </c>
      <c r="G476">
        <v>0</v>
      </c>
      <c r="H476" t="s">
        <v>226</v>
      </c>
      <c r="I476">
        <v>54</v>
      </c>
      <c r="J476">
        <v>1</v>
      </c>
      <c r="K476" t="s">
        <v>15</v>
      </c>
      <c r="L476">
        <v>0</v>
      </c>
      <c r="M476" t="s">
        <v>227</v>
      </c>
      <c r="N476" t="s">
        <v>240</v>
      </c>
    </row>
    <row r="477" spans="1:14" x14ac:dyDescent="0.25">
      <c r="A477" t="s">
        <v>239</v>
      </c>
      <c r="B477">
        <v>0</v>
      </c>
      <c r="C477">
        <v>0</v>
      </c>
      <c r="D477" t="s">
        <v>241</v>
      </c>
      <c r="E477">
        <v>305</v>
      </c>
      <c r="F477" t="s">
        <v>226</v>
      </c>
      <c r="G477">
        <v>0</v>
      </c>
      <c r="H477" t="s">
        <v>226</v>
      </c>
      <c r="I477">
        <v>61</v>
      </c>
      <c r="J477">
        <v>1</v>
      </c>
      <c r="K477" t="s">
        <v>15</v>
      </c>
      <c r="L477">
        <v>0</v>
      </c>
      <c r="M477" t="s">
        <v>227</v>
      </c>
      <c r="N477" t="s">
        <v>240</v>
      </c>
    </row>
    <row r="478" spans="1:14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227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227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227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227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227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227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227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227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227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227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227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227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227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227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227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227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227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227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227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227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227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227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227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227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227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227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227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227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227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227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227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227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227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227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227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227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227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227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227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227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303</v>
      </c>
      <c r="G521">
        <v>0</v>
      </c>
      <c r="H521" t="s">
        <v>303</v>
      </c>
      <c r="I521">
        <v>66</v>
      </c>
      <c r="J521">
        <v>1</v>
      </c>
      <c r="K521" t="s">
        <v>15</v>
      </c>
      <c r="L521">
        <v>0</v>
      </c>
      <c r="M521" t="s">
        <v>227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303</v>
      </c>
      <c r="G522">
        <v>0</v>
      </c>
      <c r="H522" t="s">
        <v>303</v>
      </c>
      <c r="I522">
        <v>65</v>
      </c>
      <c r="J522">
        <v>1</v>
      </c>
      <c r="K522" t="s">
        <v>15</v>
      </c>
      <c r="L522">
        <v>0</v>
      </c>
      <c r="M522" t="s">
        <v>227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303</v>
      </c>
      <c r="G523">
        <v>0</v>
      </c>
      <c r="H523" t="s">
        <v>303</v>
      </c>
      <c r="I523">
        <v>58</v>
      </c>
      <c r="J523">
        <v>1</v>
      </c>
      <c r="K523" t="s">
        <v>15</v>
      </c>
      <c r="L523">
        <v>0</v>
      </c>
      <c r="M523" t="s">
        <v>227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303</v>
      </c>
      <c r="G524">
        <v>0</v>
      </c>
      <c r="H524" t="s">
        <v>303</v>
      </c>
      <c r="I524">
        <v>77</v>
      </c>
      <c r="J524">
        <v>1</v>
      </c>
      <c r="K524" t="s">
        <v>15</v>
      </c>
      <c r="L524">
        <v>0</v>
      </c>
      <c r="M524" t="s">
        <v>227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303</v>
      </c>
      <c r="G525">
        <v>0</v>
      </c>
      <c r="H525" t="s">
        <v>303</v>
      </c>
      <c r="I525">
        <v>63</v>
      </c>
      <c r="J525">
        <v>1</v>
      </c>
      <c r="K525" t="s">
        <v>15</v>
      </c>
      <c r="L525">
        <v>0</v>
      </c>
      <c r="M525" t="s">
        <v>227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303</v>
      </c>
      <c r="G526">
        <v>0</v>
      </c>
      <c r="H526" t="s">
        <v>303</v>
      </c>
      <c r="I526">
        <v>60</v>
      </c>
      <c r="J526">
        <v>1</v>
      </c>
      <c r="K526" t="s">
        <v>15</v>
      </c>
      <c r="L526">
        <v>0</v>
      </c>
      <c r="M526" t="s">
        <v>227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303</v>
      </c>
      <c r="G527">
        <v>0</v>
      </c>
      <c r="H527" t="s">
        <v>303</v>
      </c>
      <c r="I527">
        <v>77</v>
      </c>
      <c r="J527">
        <v>1</v>
      </c>
      <c r="K527" t="s">
        <v>15</v>
      </c>
      <c r="L527">
        <v>0</v>
      </c>
      <c r="M527" t="s">
        <v>227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303</v>
      </c>
      <c r="G528">
        <v>0</v>
      </c>
      <c r="H528" t="s">
        <v>303</v>
      </c>
      <c r="I528">
        <v>70</v>
      </c>
      <c r="J528">
        <v>2</v>
      </c>
      <c r="K528" t="s">
        <v>15</v>
      </c>
      <c r="L528">
        <v>0</v>
      </c>
      <c r="M528" t="s">
        <v>227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303</v>
      </c>
      <c r="G529">
        <v>0</v>
      </c>
      <c r="H529" t="s">
        <v>303</v>
      </c>
      <c r="I529">
        <v>62</v>
      </c>
      <c r="J529">
        <v>1</v>
      </c>
      <c r="K529" t="s">
        <v>15</v>
      </c>
      <c r="L529">
        <v>0</v>
      </c>
      <c r="M529" t="s">
        <v>227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303</v>
      </c>
      <c r="G530">
        <v>0</v>
      </c>
      <c r="H530" t="s">
        <v>303</v>
      </c>
      <c r="I530">
        <v>59</v>
      </c>
      <c r="J530">
        <v>1</v>
      </c>
      <c r="K530" t="s">
        <v>15</v>
      </c>
      <c r="L530">
        <v>0</v>
      </c>
      <c r="M530" t="s">
        <v>227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303</v>
      </c>
      <c r="G531">
        <v>0</v>
      </c>
      <c r="H531" t="s">
        <v>303</v>
      </c>
      <c r="I531">
        <v>64</v>
      </c>
      <c r="J531">
        <v>2</v>
      </c>
      <c r="K531" t="s">
        <v>15</v>
      </c>
      <c r="L531">
        <v>0</v>
      </c>
      <c r="M531" t="s">
        <v>227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303</v>
      </c>
      <c r="G532">
        <v>0</v>
      </c>
      <c r="H532" t="s">
        <v>303</v>
      </c>
      <c r="I532">
        <v>67</v>
      </c>
      <c r="J532">
        <v>1</v>
      </c>
      <c r="K532" t="s">
        <v>15</v>
      </c>
      <c r="L532">
        <v>0</v>
      </c>
      <c r="M532" t="s">
        <v>227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303</v>
      </c>
      <c r="G533">
        <v>0</v>
      </c>
      <c r="H533" t="s">
        <v>303</v>
      </c>
      <c r="I533">
        <v>57</v>
      </c>
      <c r="J533">
        <v>1</v>
      </c>
      <c r="K533" t="s">
        <v>15</v>
      </c>
      <c r="L533">
        <v>0</v>
      </c>
      <c r="M533" t="s">
        <v>227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303</v>
      </c>
      <c r="G534">
        <v>0</v>
      </c>
      <c r="H534" t="s">
        <v>303</v>
      </c>
      <c r="I534">
        <v>66</v>
      </c>
      <c r="J534">
        <v>2</v>
      </c>
      <c r="K534" t="s">
        <v>15</v>
      </c>
      <c r="L534">
        <v>0</v>
      </c>
      <c r="M534" t="s">
        <v>227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303</v>
      </c>
      <c r="G535">
        <v>0</v>
      </c>
      <c r="H535" t="s">
        <v>303</v>
      </c>
      <c r="I535">
        <v>82</v>
      </c>
      <c r="J535">
        <v>1</v>
      </c>
      <c r="K535" t="s">
        <v>15</v>
      </c>
      <c r="L535">
        <v>0</v>
      </c>
      <c r="M535" t="s">
        <v>227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303</v>
      </c>
      <c r="G536">
        <v>0</v>
      </c>
      <c r="H536" t="s">
        <v>303</v>
      </c>
      <c r="I536">
        <v>68</v>
      </c>
      <c r="J536">
        <v>1</v>
      </c>
      <c r="K536" t="s">
        <v>15</v>
      </c>
      <c r="L536">
        <v>0</v>
      </c>
      <c r="M536" t="s">
        <v>227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303</v>
      </c>
      <c r="G537">
        <v>0</v>
      </c>
      <c r="H537" t="s">
        <v>303</v>
      </c>
      <c r="I537">
        <v>58</v>
      </c>
      <c r="J537">
        <v>3</v>
      </c>
      <c r="K537" t="s">
        <v>15</v>
      </c>
      <c r="L537">
        <v>0</v>
      </c>
      <c r="M537" t="s">
        <v>227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303</v>
      </c>
      <c r="G538">
        <v>0</v>
      </c>
      <c r="H538" t="s">
        <v>303</v>
      </c>
      <c r="I538">
        <v>59</v>
      </c>
      <c r="J538">
        <v>3</v>
      </c>
      <c r="K538" t="s">
        <v>15</v>
      </c>
      <c r="L538">
        <v>0</v>
      </c>
      <c r="M538" t="s">
        <v>227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303</v>
      </c>
      <c r="G541">
        <v>0</v>
      </c>
      <c r="H541" t="s">
        <v>303</v>
      </c>
      <c r="I541">
        <v>73</v>
      </c>
      <c r="J541">
        <v>1</v>
      </c>
      <c r="K541" t="s">
        <v>15</v>
      </c>
      <c r="L541">
        <v>0</v>
      </c>
      <c r="M541" t="s">
        <v>227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303</v>
      </c>
      <c r="G543">
        <v>0</v>
      </c>
      <c r="H543" t="s">
        <v>303</v>
      </c>
      <c r="I543">
        <v>61</v>
      </c>
      <c r="J543">
        <v>2</v>
      </c>
      <c r="K543" t="s">
        <v>15</v>
      </c>
      <c r="L543">
        <v>0</v>
      </c>
      <c r="M543" t="s">
        <v>227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303</v>
      </c>
      <c r="G544">
        <v>0</v>
      </c>
      <c r="H544" t="s">
        <v>303</v>
      </c>
      <c r="I544">
        <v>63</v>
      </c>
      <c r="J544">
        <v>4</v>
      </c>
      <c r="K544" t="s">
        <v>15</v>
      </c>
      <c r="L544">
        <v>0</v>
      </c>
      <c r="M544" t="s">
        <v>227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303</v>
      </c>
      <c r="G546">
        <v>0</v>
      </c>
      <c r="H546" t="s">
        <v>303</v>
      </c>
      <c r="I546">
        <v>62</v>
      </c>
      <c r="J546">
        <v>1</v>
      </c>
      <c r="K546" t="s">
        <v>15</v>
      </c>
      <c r="L546">
        <v>0</v>
      </c>
      <c r="M546" t="s">
        <v>227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303</v>
      </c>
      <c r="G548">
        <v>0</v>
      </c>
      <c r="H548" t="s">
        <v>303</v>
      </c>
      <c r="I548">
        <v>64</v>
      </c>
      <c r="J548">
        <v>1</v>
      </c>
      <c r="K548" t="s">
        <v>15</v>
      </c>
      <c r="L548">
        <v>0</v>
      </c>
      <c r="M548" t="s">
        <v>227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303</v>
      </c>
      <c r="G549">
        <v>0</v>
      </c>
      <c r="H549" t="s">
        <v>303</v>
      </c>
      <c r="I549">
        <v>61</v>
      </c>
      <c r="J549">
        <v>1</v>
      </c>
      <c r="K549" t="s">
        <v>15</v>
      </c>
      <c r="L549">
        <v>0</v>
      </c>
      <c r="M549" t="s">
        <v>227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303</v>
      </c>
      <c r="G550">
        <v>0</v>
      </c>
      <c r="H550" t="s">
        <v>303</v>
      </c>
      <c r="I550">
        <v>57</v>
      </c>
      <c r="J550">
        <v>1</v>
      </c>
      <c r="K550" t="s">
        <v>15</v>
      </c>
      <c r="L550">
        <v>0</v>
      </c>
      <c r="M550" t="s">
        <v>227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303</v>
      </c>
      <c r="G551">
        <v>0</v>
      </c>
      <c r="H551" t="s">
        <v>303</v>
      </c>
      <c r="I551">
        <v>55</v>
      </c>
      <c r="J551">
        <v>1</v>
      </c>
      <c r="K551" t="s">
        <v>15</v>
      </c>
      <c r="L551">
        <v>0</v>
      </c>
      <c r="M551" t="s">
        <v>227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303</v>
      </c>
      <c r="G552">
        <v>0</v>
      </c>
      <c r="H552" t="s">
        <v>303</v>
      </c>
      <c r="I552">
        <v>60</v>
      </c>
      <c r="J552">
        <v>1</v>
      </c>
      <c r="K552" t="s">
        <v>15</v>
      </c>
      <c r="L552">
        <v>0</v>
      </c>
      <c r="M552" t="s">
        <v>227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303</v>
      </c>
      <c r="G553">
        <v>0</v>
      </c>
      <c r="H553" t="s">
        <v>303</v>
      </c>
      <c r="I553">
        <v>63</v>
      </c>
      <c r="J553">
        <v>1</v>
      </c>
      <c r="K553" t="s">
        <v>15</v>
      </c>
      <c r="L553">
        <v>0</v>
      </c>
      <c r="M553" t="s">
        <v>227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303</v>
      </c>
      <c r="G554">
        <v>0</v>
      </c>
      <c r="H554" t="s">
        <v>303</v>
      </c>
      <c r="I554">
        <v>61</v>
      </c>
      <c r="J554">
        <v>1</v>
      </c>
      <c r="K554" t="s">
        <v>15</v>
      </c>
      <c r="L554">
        <v>0</v>
      </c>
      <c r="M554" t="s">
        <v>227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227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227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303</v>
      </c>
      <c r="G557">
        <v>0</v>
      </c>
      <c r="H557" t="s">
        <v>303</v>
      </c>
      <c r="I557">
        <v>66</v>
      </c>
      <c r="J557">
        <v>1</v>
      </c>
      <c r="K557" t="s">
        <v>15</v>
      </c>
      <c r="L557">
        <v>0</v>
      </c>
      <c r="M557" t="s">
        <v>227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303</v>
      </c>
      <c r="G558">
        <v>0</v>
      </c>
      <c r="H558" t="s">
        <v>303</v>
      </c>
      <c r="I558">
        <v>71</v>
      </c>
      <c r="J558">
        <v>1</v>
      </c>
      <c r="K558" t="s">
        <v>15</v>
      </c>
      <c r="L558">
        <v>0</v>
      </c>
      <c r="M558" t="s">
        <v>227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303</v>
      </c>
      <c r="G559">
        <v>0</v>
      </c>
      <c r="H559" t="s">
        <v>303</v>
      </c>
      <c r="I559">
        <v>55</v>
      </c>
      <c r="J559">
        <v>1</v>
      </c>
      <c r="K559" t="s">
        <v>15</v>
      </c>
      <c r="L559">
        <v>0</v>
      </c>
      <c r="M559" t="s">
        <v>227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303</v>
      </c>
      <c r="G560">
        <v>0</v>
      </c>
      <c r="H560" t="s">
        <v>303</v>
      </c>
      <c r="I560">
        <v>64</v>
      </c>
      <c r="J560">
        <v>2</v>
      </c>
      <c r="K560" t="s">
        <v>15</v>
      </c>
      <c r="L560">
        <v>0</v>
      </c>
      <c r="M560" t="s">
        <v>227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303</v>
      </c>
      <c r="G561">
        <v>0</v>
      </c>
      <c r="H561" t="s">
        <v>303</v>
      </c>
      <c r="I561">
        <v>65</v>
      </c>
      <c r="J561">
        <v>1</v>
      </c>
      <c r="K561" t="s">
        <v>15</v>
      </c>
      <c r="L561">
        <v>0</v>
      </c>
      <c r="M561" t="s">
        <v>227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303</v>
      </c>
      <c r="G562">
        <v>0</v>
      </c>
      <c r="H562" t="s">
        <v>303</v>
      </c>
      <c r="I562">
        <v>66</v>
      </c>
      <c r="J562">
        <v>1</v>
      </c>
      <c r="K562" t="s">
        <v>15</v>
      </c>
      <c r="L562">
        <v>0</v>
      </c>
      <c r="M562" t="s">
        <v>227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303</v>
      </c>
      <c r="G563">
        <v>0</v>
      </c>
      <c r="H563" t="s">
        <v>303</v>
      </c>
      <c r="I563">
        <v>63</v>
      </c>
      <c r="J563">
        <v>1</v>
      </c>
      <c r="K563" t="s">
        <v>15</v>
      </c>
      <c r="L563">
        <v>0</v>
      </c>
      <c r="M563" t="s">
        <v>227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303</v>
      </c>
      <c r="G565">
        <v>0</v>
      </c>
      <c r="H565" t="s">
        <v>303</v>
      </c>
      <c r="I565">
        <v>71</v>
      </c>
      <c r="J565">
        <v>1</v>
      </c>
      <c r="K565" t="s">
        <v>15</v>
      </c>
      <c r="L565">
        <v>0</v>
      </c>
      <c r="M565" t="s">
        <v>227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303</v>
      </c>
      <c r="G566">
        <v>0</v>
      </c>
      <c r="H566" t="s">
        <v>303</v>
      </c>
      <c r="I566">
        <v>63</v>
      </c>
      <c r="J566">
        <v>1</v>
      </c>
      <c r="K566" t="s">
        <v>15</v>
      </c>
      <c r="L566">
        <v>0</v>
      </c>
      <c r="M566" t="s">
        <v>227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303</v>
      </c>
      <c r="G568">
        <v>0</v>
      </c>
      <c r="H568" t="s">
        <v>303</v>
      </c>
      <c r="I568">
        <v>67</v>
      </c>
      <c r="J568">
        <v>1</v>
      </c>
      <c r="K568" t="s">
        <v>15</v>
      </c>
      <c r="L568">
        <v>0</v>
      </c>
      <c r="M568" t="s">
        <v>227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303</v>
      </c>
      <c r="G569">
        <v>0</v>
      </c>
      <c r="H569" t="s">
        <v>303</v>
      </c>
      <c r="I569">
        <v>56</v>
      </c>
      <c r="J569">
        <v>1</v>
      </c>
      <c r="K569" t="s">
        <v>15</v>
      </c>
      <c r="L569">
        <v>0</v>
      </c>
      <c r="M569" t="s">
        <v>227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303</v>
      </c>
      <c r="G570">
        <v>0</v>
      </c>
      <c r="H570" t="s">
        <v>303</v>
      </c>
      <c r="I570">
        <v>66</v>
      </c>
      <c r="J570">
        <v>1</v>
      </c>
      <c r="K570" t="s">
        <v>15</v>
      </c>
      <c r="L570">
        <v>0</v>
      </c>
      <c r="M570" t="s">
        <v>227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303</v>
      </c>
      <c r="G571">
        <v>0</v>
      </c>
      <c r="H571" t="s">
        <v>303</v>
      </c>
      <c r="I571">
        <v>65</v>
      </c>
      <c r="J571">
        <v>2</v>
      </c>
      <c r="K571" t="s">
        <v>15</v>
      </c>
      <c r="L571">
        <v>0</v>
      </c>
      <c r="M571" t="s">
        <v>227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303</v>
      </c>
      <c r="G572">
        <v>0</v>
      </c>
      <c r="H572" t="s">
        <v>303</v>
      </c>
      <c r="I572">
        <v>61</v>
      </c>
      <c r="J572">
        <v>1</v>
      </c>
      <c r="K572" t="s">
        <v>15</v>
      </c>
      <c r="L572">
        <v>0</v>
      </c>
      <c r="M572" t="s">
        <v>227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303</v>
      </c>
      <c r="G573">
        <v>0</v>
      </c>
      <c r="H573" t="s">
        <v>303</v>
      </c>
      <c r="I573">
        <v>57</v>
      </c>
      <c r="J573">
        <v>1</v>
      </c>
      <c r="K573" t="s">
        <v>15</v>
      </c>
      <c r="L573">
        <v>0</v>
      </c>
      <c r="M573" t="s">
        <v>227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303</v>
      </c>
      <c r="G574">
        <v>0</v>
      </c>
      <c r="H574" t="s">
        <v>303</v>
      </c>
      <c r="I574">
        <v>55</v>
      </c>
      <c r="J574">
        <v>1</v>
      </c>
      <c r="K574" t="s">
        <v>15</v>
      </c>
      <c r="L574">
        <v>0</v>
      </c>
      <c r="M574" t="s">
        <v>227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303</v>
      </c>
      <c r="G575">
        <v>0</v>
      </c>
      <c r="H575" t="s">
        <v>303</v>
      </c>
      <c r="I575">
        <v>54</v>
      </c>
      <c r="J575">
        <v>1</v>
      </c>
      <c r="K575" t="s">
        <v>15</v>
      </c>
      <c r="L575">
        <v>0</v>
      </c>
      <c r="M575" t="s">
        <v>227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303</v>
      </c>
      <c r="G576">
        <v>0</v>
      </c>
      <c r="H576" t="s">
        <v>303</v>
      </c>
      <c r="I576">
        <v>56</v>
      </c>
      <c r="J576">
        <v>1</v>
      </c>
      <c r="K576" t="s">
        <v>15</v>
      </c>
      <c r="L576">
        <v>0</v>
      </c>
      <c r="M576" t="s">
        <v>227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303</v>
      </c>
      <c r="G577">
        <v>0</v>
      </c>
      <c r="H577" t="s">
        <v>303</v>
      </c>
      <c r="I577">
        <v>61</v>
      </c>
      <c r="J577">
        <v>1</v>
      </c>
      <c r="K577" t="s">
        <v>15</v>
      </c>
      <c r="L577">
        <v>0</v>
      </c>
      <c r="M577" t="s">
        <v>227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303</v>
      </c>
      <c r="G578">
        <v>0</v>
      </c>
      <c r="H578" t="s">
        <v>303</v>
      </c>
      <c r="I578">
        <v>67</v>
      </c>
      <c r="J578">
        <v>1</v>
      </c>
      <c r="K578" t="s">
        <v>15</v>
      </c>
      <c r="L578">
        <v>0</v>
      </c>
      <c r="M578" t="s">
        <v>227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303</v>
      </c>
      <c r="G579">
        <v>0</v>
      </c>
      <c r="H579" t="s">
        <v>303</v>
      </c>
      <c r="I579">
        <v>59</v>
      </c>
      <c r="J579">
        <v>1</v>
      </c>
      <c r="K579" t="s">
        <v>15</v>
      </c>
      <c r="L579">
        <v>0</v>
      </c>
      <c r="M579" t="s">
        <v>227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303</v>
      </c>
      <c r="G580">
        <v>0</v>
      </c>
      <c r="H580" t="s">
        <v>303</v>
      </c>
      <c r="I580">
        <v>63</v>
      </c>
      <c r="J580">
        <v>1</v>
      </c>
      <c r="K580" t="s">
        <v>15</v>
      </c>
      <c r="L580">
        <v>0</v>
      </c>
      <c r="M580" t="s">
        <v>227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303</v>
      </c>
      <c r="G581">
        <v>0</v>
      </c>
      <c r="H581" t="s">
        <v>303</v>
      </c>
      <c r="I581">
        <v>69</v>
      </c>
      <c r="J581">
        <v>1</v>
      </c>
      <c r="K581" t="s">
        <v>15</v>
      </c>
      <c r="L581">
        <v>0</v>
      </c>
      <c r="M581" t="s">
        <v>227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303</v>
      </c>
      <c r="G582">
        <v>0</v>
      </c>
      <c r="H582" t="s">
        <v>303</v>
      </c>
      <c r="I582">
        <v>57</v>
      </c>
      <c r="J582">
        <v>1</v>
      </c>
      <c r="K582" t="s">
        <v>15</v>
      </c>
      <c r="L582">
        <v>0</v>
      </c>
      <c r="M582" t="s">
        <v>227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303</v>
      </c>
      <c r="G583">
        <v>0</v>
      </c>
      <c r="H583" t="s">
        <v>303</v>
      </c>
      <c r="I583">
        <v>64</v>
      </c>
      <c r="J583">
        <v>1</v>
      </c>
      <c r="K583" t="s">
        <v>15</v>
      </c>
      <c r="L583">
        <v>0</v>
      </c>
      <c r="M583" t="s">
        <v>227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303</v>
      </c>
      <c r="G584">
        <v>0</v>
      </c>
      <c r="H584" t="s">
        <v>303</v>
      </c>
      <c r="I584">
        <v>68</v>
      </c>
      <c r="J584">
        <v>1</v>
      </c>
      <c r="K584" t="s">
        <v>15</v>
      </c>
      <c r="L584">
        <v>0</v>
      </c>
      <c r="M584" t="s">
        <v>227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303</v>
      </c>
      <c r="G585">
        <v>0</v>
      </c>
      <c r="H585" t="s">
        <v>303</v>
      </c>
      <c r="I585">
        <v>63</v>
      </c>
      <c r="J585">
        <v>1</v>
      </c>
      <c r="K585" t="s">
        <v>15</v>
      </c>
      <c r="L585">
        <v>0</v>
      </c>
      <c r="M585" t="s">
        <v>227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303</v>
      </c>
      <c r="G586">
        <v>0</v>
      </c>
      <c r="H586" t="s">
        <v>303</v>
      </c>
      <c r="I586">
        <v>60</v>
      </c>
      <c r="J586">
        <v>1</v>
      </c>
      <c r="K586" t="s">
        <v>15</v>
      </c>
      <c r="L586">
        <v>0</v>
      </c>
      <c r="M586" t="s">
        <v>227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303</v>
      </c>
      <c r="G587">
        <v>0</v>
      </c>
      <c r="H587" t="s">
        <v>303</v>
      </c>
      <c r="I587">
        <v>78</v>
      </c>
      <c r="J587">
        <v>1</v>
      </c>
      <c r="K587" t="s">
        <v>15</v>
      </c>
      <c r="L587">
        <v>0</v>
      </c>
      <c r="M587" t="s">
        <v>227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 t="s">
        <v>227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303</v>
      </c>
      <c r="G589">
        <v>0</v>
      </c>
      <c r="H589" t="s">
        <v>303</v>
      </c>
      <c r="I589">
        <v>61</v>
      </c>
      <c r="J589">
        <v>1</v>
      </c>
      <c r="K589" t="s">
        <v>15</v>
      </c>
      <c r="L589">
        <v>0</v>
      </c>
      <c r="M589" t="s">
        <v>227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303</v>
      </c>
      <c r="G590">
        <v>0</v>
      </c>
      <c r="H590" t="s">
        <v>303</v>
      </c>
      <c r="I590">
        <v>67</v>
      </c>
      <c r="J590">
        <v>1</v>
      </c>
      <c r="K590" t="s">
        <v>15</v>
      </c>
      <c r="L590">
        <v>0</v>
      </c>
      <c r="M590" t="s">
        <v>227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303</v>
      </c>
      <c r="G591">
        <v>0</v>
      </c>
      <c r="H591" t="s">
        <v>303</v>
      </c>
      <c r="I591">
        <v>60</v>
      </c>
      <c r="J591">
        <v>1</v>
      </c>
      <c r="K591" t="s">
        <v>15</v>
      </c>
      <c r="L591">
        <v>0</v>
      </c>
      <c r="M591" t="s">
        <v>227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303</v>
      </c>
      <c r="G592">
        <v>0</v>
      </c>
      <c r="H592" t="s">
        <v>303</v>
      </c>
      <c r="I592">
        <v>64</v>
      </c>
      <c r="J592">
        <v>3</v>
      </c>
      <c r="K592" t="s">
        <v>15</v>
      </c>
      <c r="L592">
        <v>0</v>
      </c>
      <c r="M592" t="s">
        <v>227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303</v>
      </c>
      <c r="G593">
        <v>0</v>
      </c>
      <c r="H593" t="s">
        <v>303</v>
      </c>
      <c r="I593">
        <v>71</v>
      </c>
      <c r="J593">
        <v>1</v>
      </c>
      <c r="K593" t="s">
        <v>15</v>
      </c>
      <c r="L593">
        <v>0</v>
      </c>
      <c r="M593" t="s">
        <v>227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303</v>
      </c>
      <c r="G594">
        <v>0</v>
      </c>
      <c r="H594" t="s">
        <v>303</v>
      </c>
      <c r="I594">
        <v>57</v>
      </c>
      <c r="J594">
        <v>1</v>
      </c>
      <c r="K594" t="s">
        <v>15</v>
      </c>
      <c r="L594">
        <v>0</v>
      </c>
      <c r="M594" t="s">
        <v>227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303</v>
      </c>
      <c r="G595">
        <v>0</v>
      </c>
      <c r="H595" t="s">
        <v>303</v>
      </c>
      <c r="I595">
        <v>58</v>
      </c>
      <c r="J595">
        <v>1</v>
      </c>
      <c r="K595" t="s">
        <v>15</v>
      </c>
      <c r="L595">
        <v>0</v>
      </c>
      <c r="M595" t="s">
        <v>227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303</v>
      </c>
      <c r="G596">
        <v>0</v>
      </c>
      <c r="H596" t="s">
        <v>303</v>
      </c>
      <c r="I596">
        <v>74</v>
      </c>
      <c r="J596">
        <v>1</v>
      </c>
      <c r="K596" t="s">
        <v>15</v>
      </c>
      <c r="L596">
        <v>0</v>
      </c>
      <c r="M596" t="s">
        <v>227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303</v>
      </c>
      <c r="G597">
        <v>0</v>
      </c>
      <c r="H597" t="s">
        <v>303</v>
      </c>
      <c r="I597">
        <v>62</v>
      </c>
      <c r="J597">
        <v>1</v>
      </c>
      <c r="K597" t="s">
        <v>15</v>
      </c>
      <c r="L597">
        <v>0</v>
      </c>
      <c r="M597" t="s">
        <v>227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303</v>
      </c>
      <c r="G599">
        <v>0</v>
      </c>
      <c r="H599" t="s">
        <v>303</v>
      </c>
      <c r="I599">
        <v>63</v>
      </c>
      <c r="J599">
        <v>1</v>
      </c>
      <c r="K599" t="s">
        <v>15</v>
      </c>
      <c r="L599">
        <v>0</v>
      </c>
      <c r="M599" t="s">
        <v>227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303</v>
      </c>
      <c r="G600">
        <v>0</v>
      </c>
      <c r="H600" t="s">
        <v>303</v>
      </c>
      <c r="I600">
        <v>69</v>
      </c>
      <c r="J600">
        <v>2</v>
      </c>
      <c r="K600" t="s">
        <v>15</v>
      </c>
      <c r="L600">
        <v>0</v>
      </c>
      <c r="M600" t="s">
        <v>227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303</v>
      </c>
      <c r="G601">
        <v>0</v>
      </c>
      <c r="H601" t="s">
        <v>303</v>
      </c>
      <c r="I601">
        <v>70</v>
      </c>
      <c r="J601">
        <v>1</v>
      </c>
      <c r="K601" t="s">
        <v>15</v>
      </c>
      <c r="L601">
        <v>0</v>
      </c>
      <c r="M601" t="s">
        <v>227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303</v>
      </c>
      <c r="G602">
        <v>0</v>
      </c>
      <c r="H602" t="s">
        <v>303</v>
      </c>
      <c r="I602">
        <v>80</v>
      </c>
      <c r="J602">
        <v>2</v>
      </c>
      <c r="K602" t="s">
        <v>15</v>
      </c>
      <c r="L602">
        <v>0</v>
      </c>
      <c r="M602" t="s">
        <v>227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303</v>
      </c>
      <c r="G603">
        <v>0</v>
      </c>
      <c r="H603" t="s">
        <v>303</v>
      </c>
      <c r="I603">
        <v>68</v>
      </c>
      <c r="J603">
        <v>3</v>
      </c>
      <c r="K603" t="s">
        <v>15</v>
      </c>
      <c r="L603">
        <v>0</v>
      </c>
      <c r="M603" t="s">
        <v>227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303</v>
      </c>
      <c r="G607">
        <v>0</v>
      </c>
      <c r="H607" t="s">
        <v>303</v>
      </c>
      <c r="I607">
        <v>71</v>
      </c>
      <c r="J607">
        <v>1</v>
      </c>
      <c r="K607" t="s">
        <v>15</v>
      </c>
      <c r="L607">
        <v>0</v>
      </c>
      <c r="M607" t="s">
        <v>227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303</v>
      </c>
      <c r="G612">
        <v>0</v>
      </c>
      <c r="H612" t="s">
        <v>303</v>
      </c>
      <c r="I612">
        <v>79</v>
      </c>
      <c r="J612">
        <v>1</v>
      </c>
      <c r="K612" t="s">
        <v>15</v>
      </c>
      <c r="L612">
        <v>0</v>
      </c>
      <c r="M612" t="s">
        <v>227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303</v>
      </c>
      <c r="G613">
        <v>0</v>
      </c>
      <c r="H613" t="s">
        <v>303</v>
      </c>
      <c r="I613">
        <v>63</v>
      </c>
      <c r="J613">
        <v>1</v>
      </c>
      <c r="K613" t="s">
        <v>15</v>
      </c>
      <c r="L613">
        <v>0</v>
      </c>
      <c r="M613" t="s">
        <v>227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303</v>
      </c>
      <c r="G616">
        <v>0</v>
      </c>
      <c r="H616" t="s">
        <v>303</v>
      </c>
      <c r="I616">
        <v>70</v>
      </c>
      <c r="J616">
        <v>2</v>
      </c>
      <c r="K616" t="s">
        <v>15</v>
      </c>
      <c r="L616">
        <v>0</v>
      </c>
      <c r="M616" t="s">
        <v>227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303</v>
      </c>
      <c r="G617">
        <v>0</v>
      </c>
      <c r="H617" t="s">
        <v>303</v>
      </c>
      <c r="I617">
        <v>72</v>
      </c>
      <c r="J617">
        <v>1</v>
      </c>
      <c r="K617" t="s">
        <v>15</v>
      </c>
      <c r="L617">
        <v>0</v>
      </c>
      <c r="M617" t="s">
        <v>227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 t="s">
        <v>227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303</v>
      </c>
      <c r="G624">
        <v>0</v>
      </c>
      <c r="H624" t="s">
        <v>303</v>
      </c>
      <c r="I624">
        <v>63</v>
      </c>
      <c r="J624">
        <v>1</v>
      </c>
      <c r="K624" t="s">
        <v>15</v>
      </c>
      <c r="L624">
        <v>0</v>
      </c>
      <c r="M624" t="s">
        <v>227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303</v>
      </c>
      <c r="G625">
        <v>0</v>
      </c>
      <c r="H625" t="s">
        <v>303</v>
      </c>
      <c r="I625">
        <v>62</v>
      </c>
      <c r="J625">
        <v>1</v>
      </c>
      <c r="K625" t="s">
        <v>15</v>
      </c>
      <c r="L625">
        <v>0</v>
      </c>
      <c r="M625" t="s">
        <v>227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303</v>
      </c>
      <c r="G629">
        <v>0</v>
      </c>
      <c r="H629" t="s">
        <v>303</v>
      </c>
      <c r="I629">
        <v>55</v>
      </c>
      <c r="J629">
        <v>1</v>
      </c>
      <c r="K629" t="s">
        <v>15</v>
      </c>
      <c r="L629">
        <v>0</v>
      </c>
      <c r="M629" t="s">
        <v>227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303</v>
      </c>
      <c r="G630">
        <v>0</v>
      </c>
      <c r="H630" t="s">
        <v>303</v>
      </c>
      <c r="I630">
        <v>61</v>
      </c>
      <c r="J630">
        <v>1</v>
      </c>
      <c r="K630" t="s">
        <v>15</v>
      </c>
      <c r="L630">
        <v>0</v>
      </c>
      <c r="M630" t="s">
        <v>227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303</v>
      </c>
      <c r="G631">
        <v>0</v>
      </c>
      <c r="H631" t="s">
        <v>303</v>
      </c>
      <c r="I631">
        <v>67</v>
      </c>
      <c r="J631">
        <v>1</v>
      </c>
      <c r="K631" t="s">
        <v>15</v>
      </c>
      <c r="L631">
        <v>0</v>
      </c>
      <c r="M631" t="s">
        <v>227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303</v>
      </c>
      <c r="G632">
        <v>0</v>
      </c>
      <c r="H632" t="s">
        <v>303</v>
      </c>
      <c r="I632">
        <v>68</v>
      </c>
      <c r="J632">
        <v>1</v>
      </c>
      <c r="K632" t="s">
        <v>15</v>
      </c>
      <c r="L632">
        <v>0</v>
      </c>
      <c r="M632" t="s">
        <v>227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303</v>
      </c>
      <c r="G636">
        <v>0</v>
      </c>
      <c r="H636" t="s">
        <v>303</v>
      </c>
      <c r="I636">
        <v>70</v>
      </c>
      <c r="J636">
        <v>1</v>
      </c>
      <c r="K636" t="s">
        <v>15</v>
      </c>
      <c r="L636">
        <v>0</v>
      </c>
      <c r="M636" t="s">
        <v>227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303</v>
      </c>
      <c r="G637">
        <v>0</v>
      </c>
      <c r="H637" t="s">
        <v>303</v>
      </c>
      <c r="I637">
        <v>74</v>
      </c>
      <c r="J637">
        <v>1</v>
      </c>
      <c r="K637" t="s">
        <v>15</v>
      </c>
      <c r="L637">
        <v>0</v>
      </c>
      <c r="M637" t="s">
        <v>227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303</v>
      </c>
      <c r="G638">
        <v>0</v>
      </c>
      <c r="H638" t="s">
        <v>303</v>
      </c>
      <c r="I638">
        <v>65</v>
      </c>
      <c r="J638">
        <v>1</v>
      </c>
      <c r="K638" t="s">
        <v>15</v>
      </c>
      <c r="L638">
        <v>0</v>
      </c>
      <c r="M638" t="s">
        <v>227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303</v>
      </c>
      <c r="G639">
        <v>0</v>
      </c>
      <c r="H639" t="s">
        <v>303</v>
      </c>
      <c r="I639">
        <v>58</v>
      </c>
      <c r="J639">
        <v>1</v>
      </c>
      <c r="K639" t="s">
        <v>15</v>
      </c>
      <c r="L639">
        <v>0</v>
      </c>
      <c r="M639" t="s">
        <v>227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303</v>
      </c>
      <c r="G640">
        <v>0</v>
      </c>
      <c r="H640" t="s">
        <v>303</v>
      </c>
      <c r="I640">
        <v>68</v>
      </c>
      <c r="J640">
        <v>1</v>
      </c>
      <c r="K640" t="s">
        <v>15</v>
      </c>
      <c r="L640">
        <v>0</v>
      </c>
      <c r="M640" t="s">
        <v>227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303</v>
      </c>
      <c r="G641">
        <v>0</v>
      </c>
      <c r="H641" t="s">
        <v>303</v>
      </c>
      <c r="I641">
        <v>56</v>
      </c>
      <c r="J641">
        <v>1</v>
      </c>
      <c r="K641" t="s">
        <v>15</v>
      </c>
      <c r="L641">
        <v>0</v>
      </c>
      <c r="M641" t="s">
        <v>227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303</v>
      </c>
      <c r="G642">
        <v>0</v>
      </c>
      <c r="H642" t="s">
        <v>303</v>
      </c>
      <c r="I642">
        <v>60</v>
      </c>
      <c r="J642">
        <v>1</v>
      </c>
      <c r="K642" t="s">
        <v>15</v>
      </c>
      <c r="L642">
        <v>0</v>
      </c>
      <c r="M642" t="s">
        <v>227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303</v>
      </c>
      <c r="G643">
        <v>0</v>
      </c>
      <c r="H643" t="s">
        <v>303</v>
      </c>
      <c r="I643">
        <v>61</v>
      </c>
      <c r="J643">
        <v>1</v>
      </c>
      <c r="K643" t="s">
        <v>15</v>
      </c>
      <c r="L643">
        <v>0</v>
      </c>
      <c r="M643" t="s">
        <v>227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303</v>
      </c>
      <c r="G644">
        <v>0</v>
      </c>
      <c r="H644" t="s">
        <v>303</v>
      </c>
      <c r="I644">
        <v>67</v>
      </c>
      <c r="J644">
        <v>1</v>
      </c>
      <c r="K644" t="s">
        <v>15</v>
      </c>
      <c r="L644">
        <v>0</v>
      </c>
      <c r="M644" t="s">
        <v>227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303</v>
      </c>
      <c r="G645">
        <v>0</v>
      </c>
      <c r="H645" t="s">
        <v>303</v>
      </c>
      <c r="I645">
        <v>72</v>
      </c>
      <c r="J645">
        <v>1</v>
      </c>
      <c r="K645" t="s">
        <v>15</v>
      </c>
      <c r="L645">
        <v>0</v>
      </c>
      <c r="M645" t="s">
        <v>227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303</v>
      </c>
      <c r="G646">
        <v>0</v>
      </c>
      <c r="H646" t="s">
        <v>303</v>
      </c>
      <c r="I646">
        <v>56</v>
      </c>
      <c r="J646">
        <v>1</v>
      </c>
      <c r="K646" t="s">
        <v>15</v>
      </c>
      <c r="L646">
        <v>0</v>
      </c>
      <c r="M646" t="s">
        <v>227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303</v>
      </c>
      <c r="G647">
        <v>0</v>
      </c>
      <c r="H647" t="s">
        <v>303</v>
      </c>
      <c r="I647">
        <v>67</v>
      </c>
      <c r="J647">
        <v>1</v>
      </c>
      <c r="K647" t="s">
        <v>15</v>
      </c>
      <c r="L647">
        <v>0</v>
      </c>
      <c r="M647" t="s">
        <v>227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303</v>
      </c>
      <c r="G648">
        <v>0</v>
      </c>
      <c r="H648" t="s">
        <v>303</v>
      </c>
      <c r="I648">
        <v>70</v>
      </c>
      <c r="J648">
        <v>1</v>
      </c>
      <c r="K648" t="s">
        <v>15</v>
      </c>
      <c r="L648">
        <v>0</v>
      </c>
      <c r="M648" t="s">
        <v>227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227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227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 t="s">
        <v>227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303</v>
      </c>
      <c r="G652">
        <v>0</v>
      </c>
      <c r="H652" t="s">
        <v>303</v>
      </c>
      <c r="I652">
        <v>60</v>
      </c>
      <c r="J652">
        <v>1</v>
      </c>
      <c r="K652" t="s">
        <v>15</v>
      </c>
      <c r="L652">
        <v>0</v>
      </c>
      <c r="M652" t="s">
        <v>227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303</v>
      </c>
      <c r="G653">
        <v>0</v>
      </c>
      <c r="H653" t="s">
        <v>303</v>
      </c>
      <c r="I653">
        <v>62</v>
      </c>
      <c r="J653">
        <v>1</v>
      </c>
      <c r="K653" t="s">
        <v>15</v>
      </c>
      <c r="L653">
        <v>0</v>
      </c>
      <c r="M653" t="s">
        <v>227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303</v>
      </c>
      <c r="G654">
        <v>0</v>
      </c>
      <c r="H654" t="s">
        <v>303</v>
      </c>
      <c r="I654">
        <v>54</v>
      </c>
      <c r="J654">
        <v>1</v>
      </c>
      <c r="K654" t="s">
        <v>15</v>
      </c>
      <c r="L654">
        <v>0</v>
      </c>
      <c r="M654" t="s">
        <v>227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303</v>
      </c>
      <c r="G655">
        <v>0</v>
      </c>
      <c r="H655" t="s">
        <v>303</v>
      </c>
      <c r="I655">
        <v>55</v>
      </c>
      <c r="J655">
        <v>2</v>
      </c>
      <c r="K655" t="s">
        <v>15</v>
      </c>
      <c r="L655">
        <v>0</v>
      </c>
      <c r="M655" t="s">
        <v>227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303</v>
      </c>
      <c r="G656">
        <v>0</v>
      </c>
      <c r="H656" t="s">
        <v>303</v>
      </c>
      <c r="I656">
        <v>57</v>
      </c>
      <c r="J656">
        <v>2</v>
      </c>
      <c r="K656" t="s">
        <v>15</v>
      </c>
      <c r="L656">
        <v>0</v>
      </c>
      <c r="M656" t="s">
        <v>227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303</v>
      </c>
      <c r="G657">
        <v>0</v>
      </c>
      <c r="H657" t="s">
        <v>303</v>
      </c>
      <c r="I657">
        <v>58</v>
      </c>
      <c r="J657">
        <v>1</v>
      </c>
      <c r="K657" t="s">
        <v>15</v>
      </c>
      <c r="L657">
        <v>0</v>
      </c>
      <c r="M657" t="s">
        <v>227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303</v>
      </c>
      <c r="G658">
        <v>0</v>
      </c>
      <c r="H658" t="s">
        <v>303</v>
      </c>
      <c r="I658">
        <v>59</v>
      </c>
      <c r="J658">
        <v>1</v>
      </c>
      <c r="K658" t="s">
        <v>15</v>
      </c>
      <c r="L658">
        <v>0</v>
      </c>
      <c r="M658" t="s">
        <v>227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303</v>
      </c>
      <c r="G659">
        <v>0</v>
      </c>
      <c r="H659" t="s">
        <v>303</v>
      </c>
      <c r="I659">
        <v>61</v>
      </c>
      <c r="J659">
        <v>1</v>
      </c>
      <c r="K659" t="s">
        <v>15</v>
      </c>
      <c r="L659">
        <v>0</v>
      </c>
      <c r="M659" t="s">
        <v>227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303</v>
      </c>
      <c r="G660">
        <v>0</v>
      </c>
      <c r="H660" t="s">
        <v>303</v>
      </c>
      <c r="I660">
        <v>52</v>
      </c>
      <c r="J660">
        <v>1</v>
      </c>
      <c r="K660" t="s">
        <v>15</v>
      </c>
      <c r="L660">
        <v>0</v>
      </c>
      <c r="M660" t="s">
        <v>227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303</v>
      </c>
      <c r="G661">
        <v>0</v>
      </c>
      <c r="H661" t="s">
        <v>303</v>
      </c>
      <c r="I661">
        <v>53</v>
      </c>
      <c r="J661">
        <v>1</v>
      </c>
      <c r="K661" t="s">
        <v>15</v>
      </c>
      <c r="L661">
        <v>0</v>
      </c>
      <c r="M661" t="s">
        <v>227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303</v>
      </c>
      <c r="G662">
        <v>0</v>
      </c>
      <c r="H662" t="s">
        <v>303</v>
      </c>
      <c r="I662">
        <v>54</v>
      </c>
      <c r="J662">
        <v>2</v>
      </c>
      <c r="K662" t="s">
        <v>15</v>
      </c>
      <c r="L662">
        <v>0</v>
      </c>
      <c r="M662" t="s">
        <v>227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303</v>
      </c>
      <c r="G663">
        <v>0</v>
      </c>
      <c r="H663" t="s">
        <v>303</v>
      </c>
      <c r="I663">
        <v>54</v>
      </c>
      <c r="J663">
        <v>3</v>
      </c>
      <c r="K663" t="s">
        <v>15</v>
      </c>
      <c r="L663">
        <v>0</v>
      </c>
      <c r="M663" t="s">
        <v>227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303</v>
      </c>
      <c r="G664">
        <v>0</v>
      </c>
      <c r="H664" t="s">
        <v>303</v>
      </c>
      <c r="I664">
        <v>55</v>
      </c>
      <c r="J664">
        <v>4</v>
      </c>
      <c r="K664" t="s">
        <v>15</v>
      </c>
      <c r="L664">
        <v>0</v>
      </c>
      <c r="M664" t="s">
        <v>227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303</v>
      </c>
      <c r="G665">
        <v>0</v>
      </c>
      <c r="H665" t="s">
        <v>303</v>
      </c>
      <c r="I665">
        <v>55</v>
      </c>
      <c r="J665">
        <v>2</v>
      </c>
      <c r="K665" t="s">
        <v>15</v>
      </c>
      <c r="L665">
        <v>0</v>
      </c>
      <c r="M665" t="s">
        <v>227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303</v>
      </c>
      <c r="G666">
        <v>0</v>
      </c>
      <c r="H666" t="s">
        <v>303</v>
      </c>
      <c r="I666">
        <v>56</v>
      </c>
      <c r="J666">
        <v>6</v>
      </c>
      <c r="K666" t="s">
        <v>15</v>
      </c>
      <c r="L666">
        <v>0</v>
      </c>
      <c r="M666" t="s">
        <v>227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303</v>
      </c>
      <c r="G667">
        <v>0</v>
      </c>
      <c r="H667" t="s">
        <v>303</v>
      </c>
      <c r="I667">
        <v>56</v>
      </c>
      <c r="J667">
        <v>1</v>
      </c>
      <c r="K667" t="s">
        <v>15</v>
      </c>
      <c r="L667">
        <v>0</v>
      </c>
      <c r="M667" t="s">
        <v>227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303</v>
      </c>
      <c r="G668">
        <v>0</v>
      </c>
      <c r="H668" t="s">
        <v>303</v>
      </c>
      <c r="I668">
        <v>57</v>
      </c>
      <c r="J668">
        <v>3</v>
      </c>
      <c r="K668" t="s">
        <v>15</v>
      </c>
      <c r="L668">
        <v>0</v>
      </c>
      <c r="M668" t="s">
        <v>227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303</v>
      </c>
      <c r="G669">
        <v>0</v>
      </c>
      <c r="H669" t="s">
        <v>303</v>
      </c>
      <c r="I669">
        <v>57</v>
      </c>
      <c r="J669">
        <v>1</v>
      </c>
      <c r="K669" t="s">
        <v>15</v>
      </c>
      <c r="L669">
        <v>0</v>
      </c>
      <c r="M669" t="s">
        <v>227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303</v>
      </c>
      <c r="G670">
        <v>0</v>
      </c>
      <c r="H670" t="s">
        <v>303</v>
      </c>
      <c r="I670">
        <v>58</v>
      </c>
      <c r="J670">
        <v>6</v>
      </c>
      <c r="K670" t="s">
        <v>15</v>
      </c>
      <c r="L670">
        <v>0</v>
      </c>
      <c r="M670" t="s">
        <v>227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303</v>
      </c>
      <c r="G671">
        <v>0</v>
      </c>
      <c r="H671" t="s">
        <v>303</v>
      </c>
      <c r="I671">
        <v>58</v>
      </c>
      <c r="J671">
        <v>1</v>
      </c>
      <c r="K671" t="s">
        <v>15</v>
      </c>
      <c r="L671">
        <v>0</v>
      </c>
      <c r="M671" t="s">
        <v>227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303</v>
      </c>
      <c r="G672">
        <v>0</v>
      </c>
      <c r="H672" t="s">
        <v>303</v>
      </c>
      <c r="I672">
        <v>59</v>
      </c>
      <c r="J672">
        <v>1</v>
      </c>
      <c r="K672" t="s">
        <v>15</v>
      </c>
      <c r="L672">
        <v>0</v>
      </c>
      <c r="M672" t="s">
        <v>227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303</v>
      </c>
      <c r="G673">
        <v>0</v>
      </c>
      <c r="H673" t="s">
        <v>303</v>
      </c>
      <c r="I673">
        <v>60</v>
      </c>
      <c r="J673">
        <v>1</v>
      </c>
      <c r="K673" t="s">
        <v>15</v>
      </c>
      <c r="L673">
        <v>0</v>
      </c>
      <c r="M673" t="s">
        <v>227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303</v>
      </c>
      <c r="G674">
        <v>0</v>
      </c>
      <c r="H674" t="s">
        <v>303</v>
      </c>
      <c r="I674">
        <v>61</v>
      </c>
      <c r="J674">
        <v>3</v>
      </c>
      <c r="K674" t="s">
        <v>15</v>
      </c>
      <c r="L674">
        <v>0</v>
      </c>
      <c r="M674" t="s">
        <v>227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303</v>
      </c>
      <c r="G675">
        <v>0</v>
      </c>
      <c r="H675" t="s">
        <v>303</v>
      </c>
      <c r="I675">
        <v>61</v>
      </c>
      <c r="J675">
        <v>2</v>
      </c>
      <c r="K675" t="s">
        <v>15</v>
      </c>
      <c r="L675">
        <v>0</v>
      </c>
      <c r="M675" t="s">
        <v>227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303</v>
      </c>
      <c r="G676">
        <v>0</v>
      </c>
      <c r="H676" t="s">
        <v>303</v>
      </c>
      <c r="I676">
        <v>62</v>
      </c>
      <c r="J676">
        <v>1</v>
      </c>
      <c r="K676" t="s">
        <v>15</v>
      </c>
      <c r="L676">
        <v>0</v>
      </c>
      <c r="M676" t="s">
        <v>227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303</v>
      </c>
      <c r="G677">
        <v>0</v>
      </c>
      <c r="H677" t="s">
        <v>303</v>
      </c>
      <c r="I677">
        <v>64</v>
      </c>
      <c r="J677">
        <v>2</v>
      </c>
      <c r="K677" t="s">
        <v>15</v>
      </c>
      <c r="L677">
        <v>0</v>
      </c>
      <c r="M677" t="s">
        <v>227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303</v>
      </c>
      <c r="G678">
        <v>0</v>
      </c>
      <c r="H678" t="s">
        <v>303</v>
      </c>
      <c r="I678">
        <v>67</v>
      </c>
      <c r="J678">
        <v>1</v>
      </c>
      <c r="K678" t="s">
        <v>15</v>
      </c>
      <c r="L678">
        <v>0</v>
      </c>
      <c r="M678" t="s">
        <v>227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303</v>
      </c>
      <c r="G679">
        <v>0</v>
      </c>
      <c r="H679" t="s">
        <v>303</v>
      </c>
      <c r="I679">
        <v>55</v>
      </c>
      <c r="J679">
        <v>1</v>
      </c>
      <c r="K679" t="s">
        <v>15</v>
      </c>
      <c r="L679">
        <v>0</v>
      </c>
      <c r="M679" t="s">
        <v>227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303</v>
      </c>
      <c r="G680">
        <v>0</v>
      </c>
      <c r="H680" t="s">
        <v>303</v>
      </c>
      <c r="I680">
        <v>65</v>
      </c>
      <c r="J680">
        <v>1</v>
      </c>
      <c r="K680" t="s">
        <v>15</v>
      </c>
      <c r="L680">
        <v>0</v>
      </c>
      <c r="M680" t="s">
        <v>227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227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227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227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227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227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227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227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227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227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227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227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227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227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227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227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227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227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227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227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227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227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227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227</v>
      </c>
      <c r="N723">
        <v>0</v>
      </c>
    </row>
    <row r="724" spans="1:14" x14ac:dyDescent="0.25">
      <c r="A724">
        <v>11</v>
      </c>
      <c r="B724" t="s">
        <v>238</v>
      </c>
      <c r="C724">
        <v>0</v>
      </c>
      <c r="D724" t="s">
        <v>48</v>
      </c>
      <c r="E724">
        <v>103</v>
      </c>
      <c r="F724" t="s">
        <v>303</v>
      </c>
      <c r="G724">
        <v>0</v>
      </c>
      <c r="H724" t="s">
        <v>303</v>
      </c>
      <c r="I724">
        <v>57</v>
      </c>
      <c r="J724">
        <v>1</v>
      </c>
      <c r="K724" t="s">
        <v>15</v>
      </c>
      <c r="L724">
        <v>0</v>
      </c>
      <c r="M724" t="s">
        <v>227</v>
      </c>
      <c r="N724" t="s">
        <v>226</v>
      </c>
    </row>
    <row r="725" spans="1:14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11</v>
      </c>
      <c r="B726" t="s">
        <v>238</v>
      </c>
      <c r="C726">
        <v>0</v>
      </c>
      <c r="D726" t="s">
        <v>48</v>
      </c>
      <c r="E726">
        <v>107</v>
      </c>
      <c r="F726" t="s">
        <v>303</v>
      </c>
      <c r="G726">
        <v>0</v>
      </c>
      <c r="H726" t="s">
        <v>303</v>
      </c>
      <c r="I726">
        <v>52</v>
      </c>
      <c r="J726">
        <v>1</v>
      </c>
      <c r="K726" t="s">
        <v>15</v>
      </c>
      <c r="L726">
        <v>0</v>
      </c>
      <c r="M726" t="s">
        <v>227</v>
      </c>
      <c r="N726" t="s">
        <v>226</v>
      </c>
    </row>
    <row r="727" spans="1:14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11</v>
      </c>
      <c r="B730" t="s">
        <v>238</v>
      </c>
      <c r="C730">
        <v>0</v>
      </c>
      <c r="D730" t="s">
        <v>48</v>
      </c>
      <c r="E730">
        <v>107</v>
      </c>
      <c r="F730" t="s">
        <v>303</v>
      </c>
      <c r="G730">
        <v>0</v>
      </c>
      <c r="H730" t="s">
        <v>303</v>
      </c>
      <c r="I730">
        <v>57</v>
      </c>
      <c r="J730">
        <v>1</v>
      </c>
      <c r="K730" t="s">
        <v>15</v>
      </c>
      <c r="L730">
        <v>0</v>
      </c>
      <c r="M730" t="s">
        <v>227</v>
      </c>
      <c r="N730" t="s">
        <v>226</v>
      </c>
    </row>
    <row r="731" spans="1:14" x14ac:dyDescent="0.25">
      <c r="A731">
        <v>11</v>
      </c>
      <c r="B731" t="s">
        <v>238</v>
      </c>
      <c r="C731">
        <v>0</v>
      </c>
      <c r="D731" t="s">
        <v>48</v>
      </c>
      <c r="E731">
        <v>107</v>
      </c>
      <c r="F731" t="s">
        <v>303</v>
      </c>
      <c r="G731">
        <v>0</v>
      </c>
      <c r="H731" t="s">
        <v>303</v>
      </c>
      <c r="I731">
        <v>66</v>
      </c>
      <c r="J731">
        <v>1</v>
      </c>
      <c r="K731" t="s">
        <v>15</v>
      </c>
      <c r="L731">
        <v>0</v>
      </c>
      <c r="M731" t="s">
        <v>227</v>
      </c>
      <c r="N731" t="s">
        <v>226</v>
      </c>
    </row>
    <row r="732" spans="1:14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11</v>
      </c>
      <c r="B733" t="s">
        <v>237</v>
      </c>
      <c r="C733">
        <v>0</v>
      </c>
      <c r="D733" t="s">
        <v>48</v>
      </c>
      <c r="E733">
        <v>108</v>
      </c>
      <c r="F733" t="s">
        <v>303</v>
      </c>
      <c r="G733">
        <v>0</v>
      </c>
      <c r="H733" t="s">
        <v>303</v>
      </c>
      <c r="I733">
        <v>52</v>
      </c>
      <c r="J733">
        <v>2</v>
      </c>
      <c r="K733" t="s">
        <v>15</v>
      </c>
      <c r="L733">
        <v>0</v>
      </c>
      <c r="M733" t="s">
        <v>227</v>
      </c>
      <c r="N733" t="s">
        <v>226</v>
      </c>
    </row>
    <row r="734" spans="1:14" x14ac:dyDescent="0.25">
      <c r="A734">
        <v>11</v>
      </c>
      <c r="B734" t="s">
        <v>237</v>
      </c>
      <c r="C734">
        <v>0</v>
      </c>
      <c r="D734" t="s">
        <v>48</v>
      </c>
      <c r="E734">
        <v>108</v>
      </c>
      <c r="F734" t="s">
        <v>303</v>
      </c>
      <c r="G734">
        <v>0</v>
      </c>
      <c r="H734" t="s">
        <v>303</v>
      </c>
      <c r="I734">
        <v>54</v>
      </c>
      <c r="J734">
        <v>1</v>
      </c>
      <c r="K734" t="s">
        <v>15</v>
      </c>
      <c r="L734">
        <v>0</v>
      </c>
      <c r="M734" t="s">
        <v>227</v>
      </c>
      <c r="N734" t="s">
        <v>226</v>
      </c>
    </row>
    <row r="735" spans="1:14" x14ac:dyDescent="0.25">
      <c r="A735">
        <v>11</v>
      </c>
      <c r="B735" t="s">
        <v>237</v>
      </c>
      <c r="C735">
        <v>0</v>
      </c>
      <c r="D735" t="s">
        <v>48</v>
      </c>
      <c r="E735">
        <v>108</v>
      </c>
      <c r="F735" t="s">
        <v>303</v>
      </c>
      <c r="G735">
        <v>0</v>
      </c>
      <c r="H735" t="s">
        <v>303</v>
      </c>
      <c r="I735">
        <v>55</v>
      </c>
      <c r="J735">
        <v>1</v>
      </c>
      <c r="K735" t="s">
        <v>15</v>
      </c>
      <c r="L735">
        <v>0</v>
      </c>
      <c r="M735" t="s">
        <v>227</v>
      </c>
      <c r="N735" t="s">
        <v>226</v>
      </c>
    </row>
    <row r="736" spans="1:14" x14ac:dyDescent="0.25">
      <c r="A736">
        <v>11</v>
      </c>
      <c r="B736" t="s">
        <v>237</v>
      </c>
      <c r="C736">
        <v>0</v>
      </c>
      <c r="D736" t="s">
        <v>48</v>
      </c>
      <c r="E736">
        <v>109</v>
      </c>
      <c r="F736" t="s">
        <v>303</v>
      </c>
      <c r="G736">
        <v>0</v>
      </c>
      <c r="H736" t="s">
        <v>303</v>
      </c>
      <c r="I736">
        <v>51</v>
      </c>
      <c r="J736">
        <v>1</v>
      </c>
      <c r="K736" t="s">
        <v>15</v>
      </c>
      <c r="L736">
        <v>0</v>
      </c>
      <c r="M736" t="s">
        <v>227</v>
      </c>
      <c r="N736" t="s">
        <v>226</v>
      </c>
    </row>
    <row r="737" spans="1:14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11</v>
      </c>
      <c r="B738" t="s">
        <v>236</v>
      </c>
      <c r="C738">
        <v>0</v>
      </c>
      <c r="D738" t="s">
        <v>48</v>
      </c>
      <c r="E738">
        <v>211</v>
      </c>
      <c r="F738" t="s">
        <v>303</v>
      </c>
      <c r="G738">
        <v>0</v>
      </c>
      <c r="H738" t="s">
        <v>303</v>
      </c>
      <c r="I738">
        <v>55</v>
      </c>
      <c r="J738">
        <v>1</v>
      </c>
      <c r="K738" t="s">
        <v>15</v>
      </c>
      <c r="L738">
        <v>0</v>
      </c>
      <c r="M738" t="s">
        <v>227</v>
      </c>
      <c r="N738" t="s">
        <v>226</v>
      </c>
    </row>
    <row r="739" spans="1:14" x14ac:dyDescent="0.25">
      <c r="A739">
        <v>11</v>
      </c>
      <c r="B739" t="s">
        <v>236</v>
      </c>
      <c r="C739">
        <v>0</v>
      </c>
      <c r="D739" t="s">
        <v>48</v>
      </c>
      <c r="E739">
        <v>215</v>
      </c>
      <c r="F739" t="s">
        <v>303</v>
      </c>
      <c r="G739">
        <v>0</v>
      </c>
      <c r="H739" t="s">
        <v>303</v>
      </c>
      <c r="I739">
        <v>66</v>
      </c>
      <c r="J739">
        <v>1</v>
      </c>
      <c r="K739" t="s">
        <v>15</v>
      </c>
      <c r="L739">
        <v>0</v>
      </c>
      <c r="M739" t="s">
        <v>227</v>
      </c>
      <c r="N739" t="s">
        <v>226</v>
      </c>
    </row>
    <row r="740" spans="1:14" x14ac:dyDescent="0.25">
      <c r="A740">
        <v>11</v>
      </c>
      <c r="B740" t="s">
        <v>234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227</v>
      </c>
      <c r="N740" t="s">
        <v>226</v>
      </c>
    </row>
    <row r="741" spans="1:14" x14ac:dyDescent="0.25">
      <c r="A741">
        <v>11</v>
      </c>
      <c r="B741" t="s">
        <v>234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227</v>
      </c>
      <c r="N741" t="s">
        <v>226</v>
      </c>
    </row>
    <row r="742" spans="1:14" x14ac:dyDescent="0.25">
      <c r="A742">
        <v>11</v>
      </c>
      <c r="B742" t="s">
        <v>235</v>
      </c>
      <c r="C742">
        <v>0</v>
      </c>
      <c r="D742" t="s">
        <v>48</v>
      </c>
      <c r="E742">
        <v>321</v>
      </c>
      <c r="F742" t="s">
        <v>303</v>
      </c>
      <c r="G742">
        <v>0</v>
      </c>
      <c r="H742" t="s">
        <v>303</v>
      </c>
      <c r="I742">
        <v>51</v>
      </c>
      <c r="J742">
        <v>1</v>
      </c>
      <c r="K742" t="s">
        <v>15</v>
      </c>
      <c r="L742">
        <v>0</v>
      </c>
      <c r="M742" t="s">
        <v>227</v>
      </c>
      <c r="N742" t="s">
        <v>226</v>
      </c>
    </row>
    <row r="743" spans="1:14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11</v>
      </c>
      <c r="B744" t="s">
        <v>235</v>
      </c>
      <c r="C744">
        <v>0</v>
      </c>
      <c r="D744" t="s">
        <v>48</v>
      </c>
      <c r="E744">
        <v>321</v>
      </c>
      <c r="F744" t="s">
        <v>303</v>
      </c>
      <c r="G744">
        <v>0</v>
      </c>
      <c r="H744" t="s">
        <v>303</v>
      </c>
      <c r="I744">
        <v>51</v>
      </c>
      <c r="J744">
        <v>1</v>
      </c>
      <c r="K744" t="s">
        <v>15</v>
      </c>
      <c r="L744">
        <v>0</v>
      </c>
      <c r="M744" t="s">
        <v>227</v>
      </c>
      <c r="N744" t="s">
        <v>226</v>
      </c>
    </row>
    <row r="745" spans="1:14" x14ac:dyDescent="0.25">
      <c r="A745">
        <v>11</v>
      </c>
      <c r="B745" t="s">
        <v>235</v>
      </c>
      <c r="C745">
        <v>0</v>
      </c>
      <c r="D745" t="s">
        <v>48</v>
      </c>
      <c r="E745">
        <v>321</v>
      </c>
      <c r="F745" t="s">
        <v>303</v>
      </c>
      <c r="G745">
        <v>0</v>
      </c>
      <c r="H745" t="s">
        <v>303</v>
      </c>
      <c r="I745">
        <v>57</v>
      </c>
      <c r="J745">
        <v>1</v>
      </c>
      <c r="K745" t="s">
        <v>15</v>
      </c>
      <c r="L745">
        <v>0</v>
      </c>
      <c r="M745" t="s">
        <v>227</v>
      </c>
      <c r="N745" t="s">
        <v>226</v>
      </c>
    </row>
    <row r="746" spans="1:14" x14ac:dyDescent="0.25">
      <c r="A746">
        <v>11</v>
      </c>
      <c r="B746" t="s">
        <v>234</v>
      </c>
      <c r="C746">
        <v>0</v>
      </c>
      <c r="D746" t="s">
        <v>48</v>
      </c>
      <c r="E746">
        <v>322</v>
      </c>
      <c r="F746" t="s">
        <v>303</v>
      </c>
      <c r="G746">
        <v>0</v>
      </c>
      <c r="H746" t="s">
        <v>303</v>
      </c>
      <c r="I746">
        <v>49</v>
      </c>
      <c r="J746">
        <v>1</v>
      </c>
      <c r="K746" t="s">
        <v>15</v>
      </c>
      <c r="L746">
        <v>0</v>
      </c>
      <c r="M746" t="s">
        <v>227</v>
      </c>
      <c r="N746" t="s">
        <v>226</v>
      </c>
    </row>
    <row r="747" spans="1:14" x14ac:dyDescent="0.25">
      <c r="A747">
        <v>11</v>
      </c>
      <c r="B747" t="s">
        <v>234</v>
      </c>
      <c r="C747">
        <v>0</v>
      </c>
      <c r="D747" t="s">
        <v>48</v>
      </c>
      <c r="E747">
        <v>322</v>
      </c>
      <c r="F747" t="s">
        <v>303</v>
      </c>
      <c r="G747">
        <v>0</v>
      </c>
      <c r="H747" t="s">
        <v>303</v>
      </c>
      <c r="I747">
        <v>50</v>
      </c>
      <c r="J747">
        <v>1</v>
      </c>
      <c r="K747" t="s">
        <v>15</v>
      </c>
      <c r="L747">
        <v>0</v>
      </c>
      <c r="M747" t="s">
        <v>227</v>
      </c>
      <c r="N747" t="s">
        <v>226</v>
      </c>
    </row>
    <row r="748" spans="1:14" x14ac:dyDescent="0.25">
      <c r="A748">
        <v>11</v>
      </c>
      <c r="B748" t="s">
        <v>234</v>
      </c>
      <c r="C748">
        <v>0</v>
      </c>
      <c r="D748" t="s">
        <v>48</v>
      </c>
      <c r="E748">
        <v>322</v>
      </c>
      <c r="F748" t="s">
        <v>303</v>
      </c>
      <c r="G748">
        <v>0</v>
      </c>
      <c r="H748" t="s">
        <v>303</v>
      </c>
      <c r="I748">
        <v>55</v>
      </c>
      <c r="J748">
        <v>1</v>
      </c>
      <c r="K748" t="s">
        <v>15</v>
      </c>
      <c r="L748">
        <v>0</v>
      </c>
      <c r="M748" t="s">
        <v>227</v>
      </c>
      <c r="N748" t="s">
        <v>226</v>
      </c>
    </row>
    <row r="749" spans="1:14" x14ac:dyDescent="0.25">
      <c r="A749">
        <v>11</v>
      </c>
      <c r="B749" t="s">
        <v>234</v>
      </c>
      <c r="C749">
        <v>0</v>
      </c>
      <c r="D749" t="s">
        <v>48</v>
      </c>
      <c r="E749">
        <v>322</v>
      </c>
      <c r="F749" t="s">
        <v>303</v>
      </c>
      <c r="G749">
        <v>0</v>
      </c>
      <c r="H749" t="s">
        <v>303</v>
      </c>
      <c r="I749">
        <v>57</v>
      </c>
      <c r="J749">
        <v>1</v>
      </c>
      <c r="K749" t="s">
        <v>15</v>
      </c>
      <c r="L749">
        <v>0</v>
      </c>
      <c r="M749" t="s">
        <v>227</v>
      </c>
      <c r="N749" t="s">
        <v>226</v>
      </c>
    </row>
    <row r="750" spans="1:14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11</v>
      </c>
      <c r="B751" t="s">
        <v>234</v>
      </c>
      <c r="C751">
        <v>0</v>
      </c>
      <c r="D751" t="s">
        <v>48</v>
      </c>
      <c r="E751">
        <v>322</v>
      </c>
      <c r="F751" t="s">
        <v>303</v>
      </c>
      <c r="G751">
        <v>0</v>
      </c>
      <c r="H751" t="s">
        <v>303</v>
      </c>
      <c r="I751">
        <v>63</v>
      </c>
      <c r="J751">
        <v>1</v>
      </c>
      <c r="K751" t="s">
        <v>15</v>
      </c>
      <c r="L751">
        <v>0</v>
      </c>
      <c r="M751" t="s">
        <v>227</v>
      </c>
      <c r="N751" t="s">
        <v>226</v>
      </c>
    </row>
    <row r="752" spans="1:14" x14ac:dyDescent="0.25">
      <c r="A752">
        <v>11</v>
      </c>
      <c r="B752" t="s">
        <v>234</v>
      </c>
      <c r="C752">
        <v>0</v>
      </c>
      <c r="D752" t="s">
        <v>48</v>
      </c>
      <c r="E752">
        <v>322</v>
      </c>
      <c r="F752" t="s">
        <v>303</v>
      </c>
      <c r="G752">
        <v>0</v>
      </c>
      <c r="H752" t="s">
        <v>303</v>
      </c>
      <c r="I752">
        <v>66</v>
      </c>
      <c r="J752">
        <v>1</v>
      </c>
      <c r="K752" t="s">
        <v>15</v>
      </c>
      <c r="L752">
        <v>0</v>
      </c>
      <c r="M752" t="s">
        <v>227</v>
      </c>
      <c r="N752" t="s">
        <v>226</v>
      </c>
    </row>
    <row r="753" spans="1:14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11</v>
      </c>
      <c r="B754" t="s">
        <v>234</v>
      </c>
      <c r="C754">
        <v>0</v>
      </c>
      <c r="D754" t="s">
        <v>48</v>
      </c>
      <c r="E754">
        <v>323</v>
      </c>
      <c r="F754" t="s">
        <v>303</v>
      </c>
      <c r="G754">
        <v>0</v>
      </c>
      <c r="H754" t="s">
        <v>303</v>
      </c>
      <c r="I754">
        <v>51</v>
      </c>
      <c r="J754">
        <v>1</v>
      </c>
      <c r="K754" t="s">
        <v>15</v>
      </c>
      <c r="L754">
        <v>0</v>
      </c>
      <c r="M754" t="s">
        <v>227</v>
      </c>
      <c r="N754" t="s">
        <v>226</v>
      </c>
    </row>
    <row r="755" spans="1:14" x14ac:dyDescent="0.25">
      <c r="A755">
        <v>11</v>
      </c>
      <c r="B755" t="s">
        <v>234</v>
      </c>
      <c r="C755">
        <v>0</v>
      </c>
      <c r="D755" t="s">
        <v>48</v>
      </c>
      <c r="E755">
        <v>323</v>
      </c>
      <c r="F755" t="s">
        <v>303</v>
      </c>
      <c r="G755">
        <v>0</v>
      </c>
      <c r="H755" t="s">
        <v>303</v>
      </c>
      <c r="I755">
        <v>52</v>
      </c>
      <c r="J755">
        <v>1</v>
      </c>
      <c r="K755" t="s">
        <v>15</v>
      </c>
      <c r="L755">
        <v>0</v>
      </c>
      <c r="M755" t="s">
        <v>227</v>
      </c>
      <c r="N755" t="s">
        <v>226</v>
      </c>
    </row>
    <row r="756" spans="1:14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11</v>
      </c>
      <c r="B757" t="s">
        <v>234</v>
      </c>
      <c r="C757">
        <v>0</v>
      </c>
      <c r="D757" t="s">
        <v>48</v>
      </c>
      <c r="E757">
        <v>325</v>
      </c>
      <c r="F757" t="s">
        <v>303</v>
      </c>
      <c r="G757">
        <v>0</v>
      </c>
      <c r="H757" t="s">
        <v>303</v>
      </c>
      <c r="I757">
        <v>54</v>
      </c>
      <c r="J757">
        <v>1</v>
      </c>
      <c r="K757" t="s">
        <v>15</v>
      </c>
      <c r="L757">
        <v>0</v>
      </c>
      <c r="M757" t="s">
        <v>227</v>
      </c>
      <c r="N757" t="s">
        <v>226</v>
      </c>
    </row>
    <row r="758" spans="1:14" x14ac:dyDescent="0.25">
      <c r="A758">
        <v>11</v>
      </c>
      <c r="B758" t="s">
        <v>234</v>
      </c>
      <c r="C758">
        <v>0</v>
      </c>
      <c r="D758" t="s">
        <v>48</v>
      </c>
      <c r="E758">
        <v>325</v>
      </c>
      <c r="F758" t="s">
        <v>303</v>
      </c>
      <c r="G758">
        <v>0</v>
      </c>
      <c r="H758" t="s">
        <v>303</v>
      </c>
      <c r="I758">
        <v>55</v>
      </c>
      <c r="J758">
        <v>2</v>
      </c>
      <c r="K758" t="s">
        <v>15</v>
      </c>
      <c r="L758">
        <v>0</v>
      </c>
      <c r="M758" t="s">
        <v>227</v>
      </c>
      <c r="N758" t="s">
        <v>226</v>
      </c>
    </row>
    <row r="759" spans="1:14" x14ac:dyDescent="0.25">
      <c r="A759">
        <v>11</v>
      </c>
      <c r="B759" t="s">
        <v>234</v>
      </c>
      <c r="C759">
        <v>0</v>
      </c>
      <c r="D759" t="s">
        <v>48</v>
      </c>
      <c r="E759">
        <v>325</v>
      </c>
      <c r="F759" t="s">
        <v>303</v>
      </c>
      <c r="G759">
        <v>0</v>
      </c>
      <c r="H759" t="s">
        <v>303</v>
      </c>
      <c r="I759">
        <v>57</v>
      </c>
      <c r="J759">
        <v>1</v>
      </c>
      <c r="K759" t="s">
        <v>15</v>
      </c>
      <c r="L759">
        <v>0</v>
      </c>
      <c r="M759" t="s">
        <v>227</v>
      </c>
      <c r="N759" t="s">
        <v>226</v>
      </c>
    </row>
    <row r="760" spans="1:14" x14ac:dyDescent="0.25">
      <c r="A760">
        <v>11</v>
      </c>
      <c r="B760" t="s">
        <v>234</v>
      </c>
      <c r="C760">
        <v>0</v>
      </c>
      <c r="D760" t="s">
        <v>48</v>
      </c>
      <c r="E760">
        <v>345</v>
      </c>
      <c r="F760" t="s">
        <v>303</v>
      </c>
      <c r="G760">
        <v>0</v>
      </c>
      <c r="H760" t="s">
        <v>303</v>
      </c>
      <c r="I760">
        <v>52</v>
      </c>
      <c r="J760">
        <v>1</v>
      </c>
      <c r="K760" t="s">
        <v>15</v>
      </c>
      <c r="L760">
        <v>0</v>
      </c>
      <c r="M760" t="s">
        <v>227</v>
      </c>
      <c r="N760" t="s">
        <v>226</v>
      </c>
    </row>
    <row r="761" spans="1:14" x14ac:dyDescent="0.25">
      <c r="A761">
        <v>11</v>
      </c>
      <c r="B761" t="s">
        <v>234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227</v>
      </c>
      <c r="N761" t="s">
        <v>226</v>
      </c>
    </row>
    <row r="762" spans="1:14" x14ac:dyDescent="0.25">
      <c r="A762">
        <v>11</v>
      </c>
      <c r="B762" t="s">
        <v>234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227</v>
      </c>
      <c r="N762" t="s">
        <v>226</v>
      </c>
    </row>
    <row r="763" spans="1:14" x14ac:dyDescent="0.25">
      <c r="A763">
        <v>11</v>
      </c>
      <c r="B763" t="s">
        <v>234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227</v>
      </c>
      <c r="N763" t="s">
        <v>226</v>
      </c>
    </row>
    <row r="764" spans="1:14" x14ac:dyDescent="0.25">
      <c r="A764">
        <v>11</v>
      </c>
      <c r="B764" t="s">
        <v>233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227</v>
      </c>
      <c r="N764" t="s">
        <v>226</v>
      </c>
    </row>
    <row r="765" spans="1:14" x14ac:dyDescent="0.25">
      <c r="A765">
        <v>11</v>
      </c>
      <c r="B765" t="s">
        <v>233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227</v>
      </c>
      <c r="N765" t="s">
        <v>226</v>
      </c>
    </row>
    <row r="766" spans="1:14" x14ac:dyDescent="0.25">
      <c r="A766">
        <v>11</v>
      </c>
      <c r="B766" t="s">
        <v>233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227</v>
      </c>
      <c r="N766" t="s">
        <v>226</v>
      </c>
    </row>
    <row r="767" spans="1:14" x14ac:dyDescent="0.25">
      <c r="A767">
        <v>11</v>
      </c>
      <c r="B767" t="s">
        <v>233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227</v>
      </c>
      <c r="N767" t="s">
        <v>226</v>
      </c>
    </row>
    <row r="768" spans="1:14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11</v>
      </c>
      <c r="B774" t="s">
        <v>232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227</v>
      </c>
      <c r="N774" t="s">
        <v>226</v>
      </c>
    </row>
    <row r="775" spans="1:14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10</v>
      </c>
      <c r="B777" t="s">
        <v>231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227</v>
      </c>
      <c r="N777" t="s">
        <v>226</v>
      </c>
    </row>
    <row r="778" spans="1:14" x14ac:dyDescent="0.25">
      <c r="A778">
        <v>10</v>
      </c>
      <c r="B778" t="s">
        <v>231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227</v>
      </c>
      <c r="N778" t="s">
        <v>226</v>
      </c>
    </row>
    <row r="779" spans="1:14" x14ac:dyDescent="0.25">
      <c r="A779">
        <v>10</v>
      </c>
      <c r="B779" t="s">
        <v>231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227</v>
      </c>
      <c r="N779" t="s">
        <v>226</v>
      </c>
    </row>
    <row r="780" spans="1:14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10</v>
      </c>
      <c r="B787" t="s">
        <v>231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227</v>
      </c>
      <c r="N787" t="s">
        <v>226</v>
      </c>
    </row>
    <row r="788" spans="1:14" x14ac:dyDescent="0.25">
      <c r="A788">
        <v>10</v>
      </c>
      <c r="B788" t="s">
        <v>230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227</v>
      </c>
      <c r="N788" t="s">
        <v>226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10</v>
      </c>
      <c r="B791" t="s">
        <v>230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227</v>
      </c>
      <c r="N791" t="s">
        <v>226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10</v>
      </c>
      <c r="B794" t="s">
        <v>230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227</v>
      </c>
      <c r="N794" t="s">
        <v>226</v>
      </c>
    </row>
    <row r="795" spans="1:14" x14ac:dyDescent="0.25">
      <c r="A795">
        <v>10</v>
      </c>
      <c r="B795" t="s">
        <v>230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227</v>
      </c>
      <c r="N795" t="s">
        <v>226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10</v>
      </c>
      <c r="B800" t="s">
        <v>230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227</v>
      </c>
      <c r="N800" t="s">
        <v>226</v>
      </c>
    </row>
    <row r="801" spans="1:14" x14ac:dyDescent="0.25">
      <c r="A801">
        <v>10</v>
      </c>
      <c r="B801" t="s">
        <v>230</v>
      </c>
      <c r="C801">
        <v>0</v>
      </c>
      <c r="D801" t="s">
        <v>48</v>
      </c>
      <c r="E801">
        <v>345</v>
      </c>
      <c r="F801" t="s">
        <v>303</v>
      </c>
      <c r="G801">
        <v>0</v>
      </c>
      <c r="H801" t="s">
        <v>303</v>
      </c>
      <c r="I801">
        <v>60</v>
      </c>
      <c r="J801">
        <v>1</v>
      </c>
      <c r="K801" t="s">
        <v>15</v>
      </c>
      <c r="L801">
        <v>0</v>
      </c>
      <c r="M801" t="s">
        <v>227</v>
      </c>
      <c r="N801" t="s">
        <v>226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10</v>
      </c>
      <c r="B804" t="s">
        <v>230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59</v>
      </c>
      <c r="J804">
        <v>1</v>
      </c>
      <c r="K804" t="s">
        <v>15</v>
      </c>
      <c r="L804">
        <v>0</v>
      </c>
      <c r="M804" t="s">
        <v>227</v>
      </c>
      <c r="N804" t="s">
        <v>226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10</v>
      </c>
      <c r="B806" t="s">
        <v>230</v>
      </c>
      <c r="C806">
        <v>0</v>
      </c>
      <c r="D806" t="s">
        <v>48</v>
      </c>
      <c r="E806">
        <v>345</v>
      </c>
      <c r="F806" t="s">
        <v>303</v>
      </c>
      <c r="G806">
        <v>0</v>
      </c>
      <c r="H806" t="s">
        <v>303</v>
      </c>
      <c r="I806">
        <v>56</v>
      </c>
      <c r="J806">
        <v>1</v>
      </c>
      <c r="K806" t="s">
        <v>15</v>
      </c>
      <c r="L806">
        <v>0</v>
      </c>
      <c r="M806" t="s">
        <v>227</v>
      </c>
      <c r="N806" t="s">
        <v>226</v>
      </c>
    </row>
    <row r="807" spans="1:14" x14ac:dyDescent="0.25">
      <c r="A807">
        <v>10</v>
      </c>
      <c r="B807" t="s">
        <v>230</v>
      </c>
      <c r="C807">
        <v>0</v>
      </c>
      <c r="D807" t="s">
        <v>48</v>
      </c>
      <c r="E807">
        <v>345</v>
      </c>
      <c r="F807" t="s">
        <v>303</v>
      </c>
      <c r="G807">
        <v>0</v>
      </c>
      <c r="H807" t="s">
        <v>303</v>
      </c>
      <c r="I807">
        <v>54</v>
      </c>
      <c r="J807">
        <v>1</v>
      </c>
      <c r="K807" t="s">
        <v>15</v>
      </c>
      <c r="L807">
        <v>0</v>
      </c>
      <c r="M807" t="s">
        <v>227</v>
      </c>
      <c r="N807" t="s">
        <v>226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10</v>
      </c>
      <c r="B810" t="s">
        <v>230</v>
      </c>
      <c r="C810">
        <v>0</v>
      </c>
      <c r="D810" t="s">
        <v>48</v>
      </c>
      <c r="E810">
        <v>345</v>
      </c>
      <c r="F810" t="s">
        <v>303</v>
      </c>
      <c r="G810">
        <v>0</v>
      </c>
      <c r="H810" t="s">
        <v>303</v>
      </c>
      <c r="I810">
        <v>53</v>
      </c>
      <c r="J810">
        <v>1</v>
      </c>
      <c r="K810" t="s">
        <v>15</v>
      </c>
      <c r="L810">
        <v>0</v>
      </c>
      <c r="M810" t="s">
        <v>227</v>
      </c>
      <c r="N810" t="s">
        <v>226</v>
      </c>
    </row>
    <row r="811" spans="1:14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10</v>
      </c>
      <c r="B813" t="s">
        <v>230</v>
      </c>
      <c r="C813">
        <v>0</v>
      </c>
      <c r="D813" t="s">
        <v>48</v>
      </c>
      <c r="E813">
        <v>345</v>
      </c>
      <c r="F813" t="s">
        <v>303</v>
      </c>
      <c r="G813">
        <v>0</v>
      </c>
      <c r="H813" t="s">
        <v>303</v>
      </c>
      <c r="I813">
        <v>52</v>
      </c>
      <c r="J813">
        <v>1</v>
      </c>
      <c r="K813" t="s">
        <v>15</v>
      </c>
      <c r="L813">
        <v>0</v>
      </c>
      <c r="M813" t="s">
        <v>227</v>
      </c>
      <c r="N813" t="s">
        <v>226</v>
      </c>
    </row>
    <row r="814" spans="1:14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10</v>
      </c>
      <c r="B815" t="s">
        <v>230</v>
      </c>
      <c r="C815">
        <v>0</v>
      </c>
      <c r="D815" t="s">
        <v>48</v>
      </c>
      <c r="E815">
        <v>345</v>
      </c>
      <c r="F815" t="s">
        <v>303</v>
      </c>
      <c r="G815">
        <v>0</v>
      </c>
      <c r="H815" t="s">
        <v>303</v>
      </c>
      <c r="I815">
        <v>50</v>
      </c>
      <c r="J815">
        <v>2</v>
      </c>
      <c r="K815" t="s">
        <v>15</v>
      </c>
      <c r="L815">
        <v>0</v>
      </c>
      <c r="M815" t="s">
        <v>227</v>
      </c>
      <c r="N815" t="s">
        <v>226</v>
      </c>
    </row>
    <row r="816" spans="1:14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10</v>
      </c>
      <c r="B818" t="s">
        <v>230</v>
      </c>
      <c r="C818">
        <v>0</v>
      </c>
      <c r="D818" t="s">
        <v>48</v>
      </c>
      <c r="E818">
        <v>345</v>
      </c>
      <c r="F818" t="s">
        <v>303</v>
      </c>
      <c r="G818">
        <v>0</v>
      </c>
      <c r="H818" t="s">
        <v>303</v>
      </c>
      <c r="I818">
        <v>49</v>
      </c>
      <c r="J818">
        <v>1</v>
      </c>
      <c r="K818" t="s">
        <v>15</v>
      </c>
      <c r="L818">
        <v>0</v>
      </c>
      <c r="M818" t="s">
        <v>227</v>
      </c>
      <c r="N818" t="s">
        <v>226</v>
      </c>
    </row>
    <row r="819" spans="1:14" x14ac:dyDescent="0.25">
      <c r="A819">
        <v>10</v>
      </c>
      <c r="B819" t="s">
        <v>230</v>
      </c>
      <c r="C819">
        <v>0</v>
      </c>
      <c r="D819" t="s">
        <v>48</v>
      </c>
      <c r="E819">
        <v>345</v>
      </c>
      <c r="F819" t="s">
        <v>303</v>
      </c>
      <c r="G819">
        <v>0</v>
      </c>
      <c r="H819" t="s">
        <v>303</v>
      </c>
      <c r="I819">
        <v>47</v>
      </c>
      <c r="J819">
        <v>1</v>
      </c>
      <c r="K819" t="s">
        <v>15</v>
      </c>
      <c r="L819">
        <v>0</v>
      </c>
      <c r="M819" t="s">
        <v>227</v>
      </c>
      <c r="N819" t="s">
        <v>226</v>
      </c>
    </row>
    <row r="820" spans="1:14" x14ac:dyDescent="0.25">
      <c r="A820">
        <v>10</v>
      </c>
      <c r="B820" t="s">
        <v>230</v>
      </c>
      <c r="C820">
        <v>0</v>
      </c>
      <c r="D820" t="s">
        <v>48</v>
      </c>
      <c r="E820">
        <v>323</v>
      </c>
      <c r="F820" t="s">
        <v>303</v>
      </c>
      <c r="G820">
        <v>0</v>
      </c>
      <c r="H820" t="s">
        <v>303</v>
      </c>
      <c r="I820">
        <v>61</v>
      </c>
      <c r="J820">
        <v>1</v>
      </c>
      <c r="K820" t="s">
        <v>15</v>
      </c>
      <c r="L820">
        <v>0</v>
      </c>
      <c r="M820" t="s">
        <v>227</v>
      </c>
      <c r="N820" t="s">
        <v>226</v>
      </c>
    </row>
    <row r="821" spans="1:14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10</v>
      </c>
      <c r="B823" t="s">
        <v>230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227</v>
      </c>
      <c r="N823" t="s">
        <v>226</v>
      </c>
    </row>
    <row r="824" spans="1:14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10</v>
      </c>
      <c r="B826" t="s">
        <v>230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227</v>
      </c>
      <c r="N826" t="s">
        <v>226</v>
      </c>
    </row>
    <row r="827" spans="1:14" x14ac:dyDescent="0.25">
      <c r="A827">
        <v>10</v>
      </c>
      <c r="B827" t="s">
        <v>230</v>
      </c>
      <c r="C827">
        <v>0</v>
      </c>
      <c r="D827" t="s">
        <v>48</v>
      </c>
      <c r="E827">
        <v>318</v>
      </c>
      <c r="F827" t="s">
        <v>303</v>
      </c>
      <c r="G827">
        <v>0</v>
      </c>
      <c r="H827" t="s">
        <v>303</v>
      </c>
      <c r="I827">
        <v>47</v>
      </c>
      <c r="J827">
        <v>1</v>
      </c>
      <c r="K827" t="s">
        <v>15</v>
      </c>
      <c r="L827">
        <v>0</v>
      </c>
      <c r="M827" t="s">
        <v>227</v>
      </c>
      <c r="N827" t="s">
        <v>226</v>
      </c>
    </row>
    <row r="828" spans="1:14" x14ac:dyDescent="0.25">
      <c r="A828">
        <v>10</v>
      </c>
      <c r="B828" t="s">
        <v>229</v>
      </c>
      <c r="C828">
        <v>0</v>
      </c>
      <c r="D828" t="s">
        <v>48</v>
      </c>
      <c r="E828">
        <v>244</v>
      </c>
      <c r="F828" t="s">
        <v>303</v>
      </c>
      <c r="G828">
        <v>0</v>
      </c>
      <c r="H828" t="s">
        <v>303</v>
      </c>
      <c r="I828">
        <v>52</v>
      </c>
      <c r="J828">
        <v>2</v>
      </c>
      <c r="K828" t="s">
        <v>15</v>
      </c>
      <c r="L828">
        <v>0</v>
      </c>
      <c r="M828" t="s">
        <v>227</v>
      </c>
      <c r="N828" t="s">
        <v>226</v>
      </c>
    </row>
    <row r="829" spans="1:14" x14ac:dyDescent="0.25">
      <c r="A829">
        <v>10</v>
      </c>
      <c r="B829" t="s">
        <v>229</v>
      </c>
      <c r="C829">
        <v>0</v>
      </c>
      <c r="D829" t="s">
        <v>48</v>
      </c>
      <c r="E829">
        <v>244</v>
      </c>
      <c r="F829" t="s">
        <v>303</v>
      </c>
      <c r="G829">
        <v>0</v>
      </c>
      <c r="H829" t="s">
        <v>303</v>
      </c>
      <c r="I829">
        <v>51</v>
      </c>
      <c r="J829">
        <v>1</v>
      </c>
      <c r="K829" t="s">
        <v>15</v>
      </c>
      <c r="L829">
        <v>0</v>
      </c>
      <c r="M829" t="s">
        <v>227</v>
      </c>
      <c r="N829" t="s">
        <v>226</v>
      </c>
    </row>
    <row r="830" spans="1:14" x14ac:dyDescent="0.25">
      <c r="A830">
        <v>10</v>
      </c>
      <c r="B830" t="s">
        <v>229</v>
      </c>
      <c r="C830">
        <v>0</v>
      </c>
      <c r="D830" t="s">
        <v>48</v>
      </c>
      <c r="E830">
        <v>244</v>
      </c>
      <c r="F830" t="s">
        <v>303</v>
      </c>
      <c r="G830">
        <v>0</v>
      </c>
      <c r="H830" t="s">
        <v>303</v>
      </c>
      <c r="I830">
        <v>48</v>
      </c>
      <c r="J830">
        <v>1</v>
      </c>
      <c r="K830" t="s">
        <v>15</v>
      </c>
      <c r="L830">
        <v>0</v>
      </c>
      <c r="M830" t="s">
        <v>227</v>
      </c>
      <c r="N830" t="s">
        <v>226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10</v>
      </c>
      <c r="B843" t="s">
        <v>229</v>
      </c>
      <c r="C843">
        <v>0</v>
      </c>
      <c r="D843" t="s">
        <v>48</v>
      </c>
      <c r="E843">
        <v>244</v>
      </c>
      <c r="F843" t="s">
        <v>303</v>
      </c>
      <c r="G843">
        <v>0</v>
      </c>
      <c r="H843" t="s">
        <v>303</v>
      </c>
      <c r="I843">
        <v>47</v>
      </c>
      <c r="J843">
        <v>1</v>
      </c>
      <c r="K843" t="s">
        <v>15</v>
      </c>
      <c r="L843">
        <v>0</v>
      </c>
      <c r="M843" t="s">
        <v>227</v>
      </c>
      <c r="N843" t="s">
        <v>226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10</v>
      </c>
      <c r="B850" t="s">
        <v>229</v>
      </c>
      <c r="C850">
        <v>0</v>
      </c>
      <c r="D850" t="s">
        <v>48</v>
      </c>
      <c r="E850">
        <v>243</v>
      </c>
      <c r="F850" t="s">
        <v>303</v>
      </c>
      <c r="G850">
        <v>0</v>
      </c>
      <c r="H850" t="s">
        <v>303</v>
      </c>
      <c r="I850">
        <v>83</v>
      </c>
      <c r="J850">
        <v>1</v>
      </c>
      <c r="K850" t="s">
        <v>15</v>
      </c>
      <c r="L850">
        <v>0</v>
      </c>
      <c r="M850" t="s">
        <v>227</v>
      </c>
      <c r="N850" t="s">
        <v>226</v>
      </c>
    </row>
    <row r="851" spans="1:14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10</v>
      </c>
      <c r="B853" t="s">
        <v>229</v>
      </c>
      <c r="C853">
        <v>0</v>
      </c>
      <c r="D853" t="s">
        <v>48</v>
      </c>
      <c r="E853">
        <v>243</v>
      </c>
      <c r="F853" t="s">
        <v>303</v>
      </c>
      <c r="G853">
        <v>0</v>
      </c>
      <c r="H853" t="s">
        <v>303</v>
      </c>
      <c r="I853">
        <v>57</v>
      </c>
      <c r="J853">
        <v>1</v>
      </c>
      <c r="K853" t="s">
        <v>15</v>
      </c>
      <c r="L853">
        <v>0</v>
      </c>
      <c r="M853" t="s">
        <v>227</v>
      </c>
      <c r="N853" t="s">
        <v>226</v>
      </c>
    </row>
    <row r="854" spans="1:14" x14ac:dyDescent="0.25">
      <c r="A854">
        <v>10</v>
      </c>
      <c r="B854" t="s">
        <v>229</v>
      </c>
      <c r="C854">
        <v>0</v>
      </c>
      <c r="D854" t="s">
        <v>48</v>
      </c>
      <c r="E854">
        <v>216</v>
      </c>
      <c r="F854" t="s">
        <v>303</v>
      </c>
      <c r="G854">
        <v>0</v>
      </c>
      <c r="H854" t="s">
        <v>303</v>
      </c>
      <c r="I854">
        <v>57</v>
      </c>
      <c r="J854">
        <v>1</v>
      </c>
      <c r="K854" t="s">
        <v>15</v>
      </c>
      <c r="L854">
        <v>0</v>
      </c>
      <c r="M854" t="s">
        <v>227</v>
      </c>
      <c r="N854" t="s">
        <v>226</v>
      </c>
    </row>
    <row r="855" spans="1:14" x14ac:dyDescent="0.25">
      <c r="A855">
        <v>10</v>
      </c>
      <c r="B855" t="s">
        <v>229</v>
      </c>
      <c r="C855">
        <v>0</v>
      </c>
      <c r="D855" t="s">
        <v>48</v>
      </c>
      <c r="E855">
        <v>216</v>
      </c>
      <c r="F855" t="s">
        <v>303</v>
      </c>
      <c r="G855">
        <v>0</v>
      </c>
      <c r="H855" t="s">
        <v>303</v>
      </c>
      <c r="I855">
        <v>55</v>
      </c>
      <c r="J855">
        <v>1</v>
      </c>
      <c r="K855" t="s">
        <v>15</v>
      </c>
      <c r="L855">
        <v>0</v>
      </c>
      <c r="M855" t="s">
        <v>227</v>
      </c>
      <c r="N855" t="s">
        <v>226</v>
      </c>
    </row>
    <row r="856" spans="1:14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10</v>
      </c>
      <c r="B858" t="s">
        <v>229</v>
      </c>
      <c r="C858">
        <v>0</v>
      </c>
      <c r="D858" t="s">
        <v>48</v>
      </c>
      <c r="E858">
        <v>211</v>
      </c>
      <c r="F858" t="s">
        <v>303</v>
      </c>
      <c r="G858">
        <v>0</v>
      </c>
      <c r="H858" t="s">
        <v>303</v>
      </c>
      <c r="I858">
        <v>53</v>
      </c>
      <c r="J858">
        <v>1</v>
      </c>
      <c r="K858" t="s">
        <v>15</v>
      </c>
      <c r="L858">
        <v>0</v>
      </c>
      <c r="M858" t="s">
        <v>227</v>
      </c>
      <c r="N858" t="s">
        <v>226</v>
      </c>
    </row>
    <row r="859" spans="1:14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10</v>
      </c>
      <c r="B860" t="s">
        <v>229</v>
      </c>
      <c r="C860">
        <v>0</v>
      </c>
      <c r="D860" t="s">
        <v>48</v>
      </c>
      <c r="E860">
        <v>211</v>
      </c>
      <c r="F860" t="s">
        <v>303</v>
      </c>
      <c r="G860">
        <v>0</v>
      </c>
      <c r="H860" t="s">
        <v>303</v>
      </c>
      <c r="I860">
        <v>69</v>
      </c>
      <c r="J860">
        <v>1</v>
      </c>
      <c r="K860" t="s">
        <v>15</v>
      </c>
      <c r="L860">
        <v>0</v>
      </c>
      <c r="M860" t="s">
        <v>227</v>
      </c>
      <c r="N860" t="s">
        <v>226</v>
      </c>
    </row>
    <row r="861" spans="1:14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10</v>
      </c>
      <c r="B862" t="s">
        <v>229</v>
      </c>
      <c r="C862">
        <v>0</v>
      </c>
      <c r="D862" t="s">
        <v>48</v>
      </c>
      <c r="E862">
        <v>211</v>
      </c>
      <c r="F862" t="s">
        <v>303</v>
      </c>
      <c r="G862">
        <v>0</v>
      </c>
      <c r="H862" t="s">
        <v>303</v>
      </c>
      <c r="I862">
        <v>63</v>
      </c>
      <c r="J862">
        <v>2</v>
      </c>
      <c r="K862" t="s">
        <v>15</v>
      </c>
      <c r="L862">
        <v>0</v>
      </c>
      <c r="M862" t="s">
        <v>227</v>
      </c>
      <c r="N862" t="s">
        <v>226</v>
      </c>
    </row>
    <row r="863" spans="1:14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10</v>
      </c>
      <c r="B864" t="s">
        <v>229</v>
      </c>
      <c r="C864">
        <v>0</v>
      </c>
      <c r="D864" t="s">
        <v>48</v>
      </c>
      <c r="E864">
        <v>211</v>
      </c>
      <c r="F864" t="s">
        <v>303</v>
      </c>
      <c r="G864">
        <v>0</v>
      </c>
      <c r="H864" t="s">
        <v>303</v>
      </c>
      <c r="I864">
        <v>61</v>
      </c>
      <c r="J864">
        <v>1</v>
      </c>
      <c r="K864" t="s">
        <v>15</v>
      </c>
      <c r="L864">
        <v>0</v>
      </c>
      <c r="M864" t="s">
        <v>227</v>
      </c>
      <c r="N864" t="s">
        <v>226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10</v>
      </c>
      <c r="B870" t="s">
        <v>229</v>
      </c>
      <c r="C870">
        <v>0</v>
      </c>
      <c r="D870" t="s">
        <v>48</v>
      </c>
      <c r="E870">
        <v>211</v>
      </c>
      <c r="F870" t="s">
        <v>303</v>
      </c>
      <c r="G870">
        <v>0</v>
      </c>
      <c r="H870" t="s">
        <v>303</v>
      </c>
      <c r="I870">
        <v>59</v>
      </c>
      <c r="J870">
        <v>1</v>
      </c>
      <c r="K870" t="s">
        <v>15</v>
      </c>
      <c r="L870">
        <v>0</v>
      </c>
      <c r="M870" t="s">
        <v>227</v>
      </c>
      <c r="N870" t="s">
        <v>226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10</v>
      </c>
      <c r="B872" t="s">
        <v>229</v>
      </c>
      <c r="C872">
        <v>0</v>
      </c>
      <c r="D872" t="s">
        <v>48</v>
      </c>
      <c r="E872">
        <v>211</v>
      </c>
      <c r="F872" t="s">
        <v>303</v>
      </c>
      <c r="G872">
        <v>0</v>
      </c>
      <c r="H872" t="s">
        <v>303</v>
      </c>
      <c r="I872">
        <v>57</v>
      </c>
      <c r="J872">
        <v>1</v>
      </c>
      <c r="K872" t="s">
        <v>15</v>
      </c>
      <c r="L872">
        <v>0</v>
      </c>
      <c r="M872" t="s">
        <v>227</v>
      </c>
      <c r="N872" t="s">
        <v>226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10</v>
      </c>
      <c r="B875" t="s">
        <v>229</v>
      </c>
      <c r="C875">
        <v>0</v>
      </c>
      <c r="D875" t="s">
        <v>48</v>
      </c>
      <c r="E875">
        <v>211</v>
      </c>
      <c r="F875" t="s">
        <v>303</v>
      </c>
      <c r="G875">
        <v>0</v>
      </c>
      <c r="H875" t="s">
        <v>303</v>
      </c>
      <c r="I875">
        <v>56</v>
      </c>
      <c r="J875">
        <v>2</v>
      </c>
      <c r="K875" t="s">
        <v>15</v>
      </c>
      <c r="L875">
        <v>0</v>
      </c>
      <c r="M875" t="s">
        <v>227</v>
      </c>
      <c r="N875" t="s">
        <v>226</v>
      </c>
    </row>
    <row r="876" spans="1:14" x14ac:dyDescent="0.25">
      <c r="A876">
        <v>10</v>
      </c>
      <c r="B876" t="s">
        <v>229</v>
      </c>
      <c r="C876">
        <v>0</v>
      </c>
      <c r="D876" t="s">
        <v>48</v>
      </c>
      <c r="E876">
        <v>211</v>
      </c>
      <c r="F876" t="s">
        <v>303</v>
      </c>
      <c r="G876">
        <v>0</v>
      </c>
      <c r="H876" t="s">
        <v>303</v>
      </c>
      <c r="I876">
        <v>55</v>
      </c>
      <c r="J876">
        <v>2</v>
      </c>
      <c r="K876" t="s">
        <v>15</v>
      </c>
      <c r="L876">
        <v>0</v>
      </c>
      <c r="M876" t="s">
        <v>227</v>
      </c>
      <c r="N876" t="s">
        <v>226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10</v>
      </c>
      <c r="B878" t="s">
        <v>229</v>
      </c>
      <c r="C878">
        <v>0</v>
      </c>
      <c r="D878" t="s">
        <v>48</v>
      </c>
      <c r="E878">
        <v>211</v>
      </c>
      <c r="F878" t="s">
        <v>303</v>
      </c>
      <c r="G878">
        <v>0</v>
      </c>
      <c r="H878" t="s">
        <v>303</v>
      </c>
      <c r="I878">
        <v>54</v>
      </c>
      <c r="J878">
        <v>3</v>
      </c>
      <c r="K878" t="s">
        <v>15</v>
      </c>
      <c r="L878">
        <v>0</v>
      </c>
      <c r="M878" t="s">
        <v>227</v>
      </c>
      <c r="N878" t="s">
        <v>226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10</v>
      </c>
      <c r="B887" t="s">
        <v>229</v>
      </c>
      <c r="C887">
        <v>0</v>
      </c>
      <c r="D887" t="s">
        <v>48</v>
      </c>
      <c r="E887">
        <v>211</v>
      </c>
      <c r="F887" t="s">
        <v>303</v>
      </c>
      <c r="G887">
        <v>0</v>
      </c>
      <c r="H887" t="s">
        <v>303</v>
      </c>
      <c r="I887">
        <v>53</v>
      </c>
      <c r="J887">
        <v>4</v>
      </c>
      <c r="K887" t="s">
        <v>15</v>
      </c>
      <c r="L887">
        <v>0</v>
      </c>
      <c r="M887" t="s">
        <v>227</v>
      </c>
      <c r="N887" t="s">
        <v>226</v>
      </c>
    </row>
    <row r="888" spans="1:14" x14ac:dyDescent="0.25">
      <c r="A888">
        <v>10</v>
      </c>
      <c r="B888" t="s">
        <v>229</v>
      </c>
      <c r="C888">
        <v>0</v>
      </c>
      <c r="D888" t="s">
        <v>48</v>
      </c>
      <c r="E888">
        <v>211</v>
      </c>
      <c r="F888" t="s">
        <v>303</v>
      </c>
      <c r="G888">
        <v>0</v>
      </c>
      <c r="H888" t="s">
        <v>303</v>
      </c>
      <c r="I888">
        <v>52</v>
      </c>
      <c r="J888">
        <v>4</v>
      </c>
      <c r="K888" t="s">
        <v>15</v>
      </c>
      <c r="L888">
        <v>0</v>
      </c>
      <c r="M888" t="s">
        <v>227</v>
      </c>
      <c r="N888" t="s">
        <v>226</v>
      </c>
    </row>
    <row r="889" spans="1:14" x14ac:dyDescent="0.25">
      <c r="A889">
        <v>10</v>
      </c>
      <c r="B889" t="s">
        <v>229</v>
      </c>
      <c r="C889">
        <v>0</v>
      </c>
      <c r="D889" t="s">
        <v>48</v>
      </c>
      <c r="E889">
        <v>211</v>
      </c>
      <c r="F889" t="s">
        <v>303</v>
      </c>
      <c r="G889">
        <v>0</v>
      </c>
      <c r="H889" t="s">
        <v>303</v>
      </c>
      <c r="I889">
        <v>51</v>
      </c>
      <c r="J889">
        <v>3</v>
      </c>
      <c r="K889" t="s">
        <v>15</v>
      </c>
      <c r="L889">
        <v>0</v>
      </c>
      <c r="M889" t="s">
        <v>227</v>
      </c>
      <c r="N889" t="s">
        <v>226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10</v>
      </c>
      <c r="B895" t="s">
        <v>229</v>
      </c>
      <c r="C895">
        <v>0</v>
      </c>
      <c r="D895" t="s">
        <v>48</v>
      </c>
      <c r="E895">
        <v>211</v>
      </c>
      <c r="F895" t="s">
        <v>303</v>
      </c>
      <c r="G895">
        <v>0</v>
      </c>
      <c r="H895" t="s">
        <v>303</v>
      </c>
      <c r="I895">
        <v>50</v>
      </c>
      <c r="J895">
        <v>3</v>
      </c>
      <c r="K895" t="s">
        <v>15</v>
      </c>
      <c r="L895">
        <v>0</v>
      </c>
      <c r="M895" t="s">
        <v>227</v>
      </c>
      <c r="N895" t="s">
        <v>226</v>
      </c>
    </row>
    <row r="896" spans="1:14" x14ac:dyDescent="0.25">
      <c r="A896">
        <v>10</v>
      </c>
      <c r="B896" t="s">
        <v>229</v>
      </c>
      <c r="C896">
        <v>0</v>
      </c>
      <c r="D896" t="s">
        <v>48</v>
      </c>
      <c r="E896">
        <v>211</v>
      </c>
      <c r="F896" t="s">
        <v>303</v>
      </c>
      <c r="G896">
        <v>0</v>
      </c>
      <c r="H896" t="s">
        <v>303</v>
      </c>
      <c r="I896">
        <v>49</v>
      </c>
      <c r="J896">
        <v>1</v>
      </c>
      <c r="K896" t="s">
        <v>15</v>
      </c>
      <c r="L896">
        <v>0</v>
      </c>
      <c r="M896" t="s">
        <v>227</v>
      </c>
      <c r="N896" t="s">
        <v>226</v>
      </c>
    </row>
    <row r="897" spans="1:14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10</v>
      </c>
      <c r="B900" t="s">
        <v>229</v>
      </c>
      <c r="C900">
        <v>0</v>
      </c>
      <c r="D900" t="s">
        <v>48</v>
      </c>
      <c r="E900">
        <v>211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 t="s">
        <v>227</v>
      </c>
      <c r="N900" t="s">
        <v>226</v>
      </c>
    </row>
    <row r="901" spans="1:14" x14ac:dyDescent="0.25">
      <c r="A901">
        <v>10</v>
      </c>
      <c r="B901" t="s">
        <v>224</v>
      </c>
      <c r="C901">
        <v>0</v>
      </c>
      <c r="D901" t="s">
        <v>48</v>
      </c>
      <c r="E901">
        <v>142</v>
      </c>
      <c r="F901" t="s">
        <v>303</v>
      </c>
      <c r="G901">
        <v>0</v>
      </c>
      <c r="H901" t="s">
        <v>303</v>
      </c>
      <c r="I901">
        <v>58</v>
      </c>
      <c r="J901">
        <v>1</v>
      </c>
      <c r="K901" t="s">
        <v>15</v>
      </c>
      <c r="L901">
        <v>0</v>
      </c>
      <c r="M901" t="s">
        <v>227</v>
      </c>
      <c r="N901" t="s">
        <v>226</v>
      </c>
    </row>
    <row r="902" spans="1:14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10</v>
      </c>
      <c r="B905" t="s">
        <v>224</v>
      </c>
      <c r="C905">
        <v>0</v>
      </c>
      <c r="D905" t="s">
        <v>48</v>
      </c>
      <c r="E905">
        <v>142</v>
      </c>
      <c r="F905" t="s">
        <v>303</v>
      </c>
      <c r="G905">
        <v>0</v>
      </c>
      <c r="H905" t="s">
        <v>303</v>
      </c>
      <c r="I905">
        <v>55</v>
      </c>
      <c r="J905">
        <v>1</v>
      </c>
      <c r="K905" t="s">
        <v>15</v>
      </c>
      <c r="L905">
        <v>0</v>
      </c>
      <c r="M905" t="s">
        <v>227</v>
      </c>
      <c r="N905" t="s">
        <v>226</v>
      </c>
    </row>
    <row r="906" spans="1:14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10</v>
      </c>
      <c r="B907" t="s">
        <v>224</v>
      </c>
      <c r="C907">
        <v>0</v>
      </c>
      <c r="D907" t="s">
        <v>48</v>
      </c>
      <c r="E907">
        <v>142</v>
      </c>
      <c r="F907" t="s">
        <v>303</v>
      </c>
      <c r="G907">
        <v>0</v>
      </c>
      <c r="H907" t="s">
        <v>303</v>
      </c>
      <c r="I907">
        <v>49</v>
      </c>
      <c r="J907">
        <v>1</v>
      </c>
      <c r="K907" t="s">
        <v>15</v>
      </c>
      <c r="L907">
        <v>0</v>
      </c>
      <c r="M907" t="s">
        <v>227</v>
      </c>
      <c r="N907" t="s">
        <v>226</v>
      </c>
    </row>
    <row r="908" spans="1:14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10</v>
      </c>
      <c r="B910" t="s">
        <v>228</v>
      </c>
      <c r="C910">
        <v>0</v>
      </c>
      <c r="D910" t="s">
        <v>48</v>
      </c>
      <c r="E910">
        <v>110</v>
      </c>
      <c r="F910" t="s">
        <v>303</v>
      </c>
      <c r="G910">
        <v>0</v>
      </c>
      <c r="H910" t="s">
        <v>303</v>
      </c>
      <c r="I910">
        <v>57</v>
      </c>
      <c r="J910">
        <v>1</v>
      </c>
      <c r="K910" t="s">
        <v>15</v>
      </c>
      <c r="L910">
        <v>0</v>
      </c>
      <c r="M910" t="s">
        <v>227</v>
      </c>
      <c r="N910" t="s">
        <v>226</v>
      </c>
    </row>
    <row r="911" spans="1:14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10</v>
      </c>
      <c r="B913" t="s">
        <v>228</v>
      </c>
      <c r="C913">
        <v>0</v>
      </c>
      <c r="D913" t="s">
        <v>48</v>
      </c>
      <c r="E913">
        <v>110</v>
      </c>
      <c r="F913" t="s">
        <v>303</v>
      </c>
      <c r="G913">
        <v>0</v>
      </c>
      <c r="H913" t="s">
        <v>303</v>
      </c>
      <c r="I913">
        <v>56</v>
      </c>
      <c r="J913">
        <v>1</v>
      </c>
      <c r="K913" t="s">
        <v>15</v>
      </c>
      <c r="L913">
        <v>0</v>
      </c>
      <c r="M913" t="s">
        <v>227</v>
      </c>
      <c r="N913" t="s">
        <v>226</v>
      </c>
    </row>
    <row r="914" spans="1:14" x14ac:dyDescent="0.25">
      <c r="A914">
        <v>10</v>
      </c>
      <c r="B914" t="s">
        <v>228</v>
      </c>
      <c r="C914">
        <v>0</v>
      </c>
      <c r="D914" t="s">
        <v>48</v>
      </c>
      <c r="E914">
        <v>110</v>
      </c>
      <c r="F914" t="s">
        <v>303</v>
      </c>
      <c r="G914">
        <v>0</v>
      </c>
      <c r="H914" t="s">
        <v>303</v>
      </c>
      <c r="I914">
        <v>51</v>
      </c>
      <c r="J914">
        <v>1</v>
      </c>
      <c r="K914" t="s">
        <v>15</v>
      </c>
      <c r="L914">
        <v>0</v>
      </c>
      <c r="M914" t="s">
        <v>227</v>
      </c>
      <c r="N914" t="s">
        <v>226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10</v>
      </c>
      <c r="B921" t="s">
        <v>228</v>
      </c>
      <c r="C921">
        <v>0</v>
      </c>
      <c r="D921" t="s">
        <v>48</v>
      </c>
      <c r="E921">
        <v>110</v>
      </c>
      <c r="F921" t="s">
        <v>303</v>
      </c>
      <c r="G921">
        <v>0</v>
      </c>
      <c r="H921" t="s">
        <v>303</v>
      </c>
      <c r="I921">
        <v>58</v>
      </c>
      <c r="J921">
        <v>1</v>
      </c>
      <c r="K921" t="s">
        <v>15</v>
      </c>
      <c r="L921">
        <v>0</v>
      </c>
      <c r="M921" t="s">
        <v>227</v>
      </c>
      <c r="N921" t="s">
        <v>226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10</v>
      </c>
      <c r="B923" t="s">
        <v>228</v>
      </c>
      <c r="C923">
        <v>0</v>
      </c>
      <c r="D923" t="s">
        <v>48</v>
      </c>
      <c r="E923">
        <v>110</v>
      </c>
      <c r="F923" t="s">
        <v>303</v>
      </c>
      <c r="G923">
        <v>0</v>
      </c>
      <c r="H923" t="s">
        <v>303</v>
      </c>
      <c r="I923">
        <v>57</v>
      </c>
      <c r="J923">
        <v>2</v>
      </c>
      <c r="K923" t="s">
        <v>15</v>
      </c>
      <c r="L923">
        <v>0</v>
      </c>
      <c r="M923" t="s">
        <v>227</v>
      </c>
      <c r="N923" t="s">
        <v>226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10</v>
      </c>
      <c r="B925" t="s">
        <v>228</v>
      </c>
      <c r="C925">
        <v>0</v>
      </c>
      <c r="D925" t="s">
        <v>48</v>
      </c>
      <c r="E925">
        <v>110</v>
      </c>
      <c r="F925" t="s">
        <v>303</v>
      </c>
      <c r="G925">
        <v>0</v>
      </c>
      <c r="H925" t="s">
        <v>303</v>
      </c>
      <c r="I925">
        <v>55</v>
      </c>
      <c r="J925">
        <v>4</v>
      </c>
      <c r="K925" t="s">
        <v>15</v>
      </c>
      <c r="L925">
        <v>0</v>
      </c>
      <c r="M925" t="s">
        <v>227</v>
      </c>
      <c r="N925" t="s">
        <v>226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10</v>
      </c>
      <c r="B929" t="s">
        <v>228</v>
      </c>
      <c r="C929">
        <v>0</v>
      </c>
      <c r="D929" t="s">
        <v>48</v>
      </c>
      <c r="E929">
        <v>110</v>
      </c>
      <c r="F929" t="s">
        <v>303</v>
      </c>
      <c r="G929">
        <v>0</v>
      </c>
      <c r="H929" t="s">
        <v>303</v>
      </c>
      <c r="I929">
        <v>54</v>
      </c>
      <c r="J929">
        <v>1</v>
      </c>
      <c r="K929" t="s">
        <v>15</v>
      </c>
      <c r="L929">
        <v>0</v>
      </c>
      <c r="M929" t="s">
        <v>227</v>
      </c>
      <c r="N929" t="s">
        <v>226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10</v>
      </c>
      <c r="B931" t="s">
        <v>228</v>
      </c>
      <c r="C931">
        <v>0</v>
      </c>
      <c r="D931" t="s">
        <v>48</v>
      </c>
      <c r="E931">
        <v>110</v>
      </c>
      <c r="F931" t="s">
        <v>303</v>
      </c>
      <c r="G931">
        <v>0</v>
      </c>
      <c r="H931" t="s">
        <v>303</v>
      </c>
      <c r="I931">
        <v>53</v>
      </c>
      <c r="J931">
        <v>4</v>
      </c>
      <c r="K931" t="s">
        <v>15</v>
      </c>
      <c r="L931">
        <v>0</v>
      </c>
      <c r="M931" t="s">
        <v>227</v>
      </c>
      <c r="N931" t="s">
        <v>226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10</v>
      </c>
      <c r="B934" t="s">
        <v>228</v>
      </c>
      <c r="C934">
        <v>0</v>
      </c>
      <c r="D934" t="s">
        <v>48</v>
      </c>
      <c r="E934">
        <v>110</v>
      </c>
      <c r="F934" t="s">
        <v>303</v>
      </c>
      <c r="G934">
        <v>0</v>
      </c>
      <c r="H934" t="s">
        <v>303</v>
      </c>
      <c r="I934">
        <v>52</v>
      </c>
      <c r="J934">
        <v>1</v>
      </c>
      <c r="K934" t="s">
        <v>15</v>
      </c>
      <c r="L934">
        <v>0</v>
      </c>
      <c r="M934" t="s">
        <v>227</v>
      </c>
      <c r="N934" t="s">
        <v>226</v>
      </c>
    </row>
    <row r="935" spans="1:14" x14ac:dyDescent="0.25">
      <c r="A935">
        <v>10</v>
      </c>
      <c r="B935" t="s">
        <v>228</v>
      </c>
      <c r="C935">
        <v>0</v>
      </c>
      <c r="D935" t="s">
        <v>48</v>
      </c>
      <c r="E935">
        <v>110</v>
      </c>
      <c r="F935" t="s">
        <v>303</v>
      </c>
      <c r="G935">
        <v>0</v>
      </c>
      <c r="H935" t="s">
        <v>303</v>
      </c>
      <c r="I935">
        <v>50</v>
      </c>
      <c r="J935">
        <v>2</v>
      </c>
      <c r="K935" t="s">
        <v>15</v>
      </c>
      <c r="L935">
        <v>0</v>
      </c>
      <c r="M935" t="s">
        <v>227</v>
      </c>
      <c r="N935" t="s">
        <v>226</v>
      </c>
    </row>
    <row r="936" spans="1:14" x14ac:dyDescent="0.25">
      <c r="A936">
        <v>10</v>
      </c>
      <c r="B936" t="s">
        <v>228</v>
      </c>
      <c r="C936">
        <v>0</v>
      </c>
      <c r="D936" t="s">
        <v>48</v>
      </c>
      <c r="E936">
        <v>110</v>
      </c>
      <c r="F936" t="s">
        <v>303</v>
      </c>
      <c r="G936">
        <v>0</v>
      </c>
      <c r="H936" t="s">
        <v>303</v>
      </c>
      <c r="I936">
        <v>46</v>
      </c>
      <c r="J936">
        <v>1</v>
      </c>
      <c r="K936" t="s">
        <v>15</v>
      </c>
      <c r="L936">
        <v>0</v>
      </c>
      <c r="M936" t="s">
        <v>227</v>
      </c>
      <c r="N936" t="s">
        <v>226</v>
      </c>
    </row>
    <row r="937" spans="1:14" x14ac:dyDescent="0.25">
      <c r="A937">
        <v>10</v>
      </c>
      <c r="B937" t="s">
        <v>224</v>
      </c>
      <c r="C937">
        <v>0</v>
      </c>
      <c r="D937" t="s">
        <v>48</v>
      </c>
      <c r="E937">
        <v>109</v>
      </c>
      <c r="F937" t="s">
        <v>303</v>
      </c>
      <c r="G937">
        <v>0</v>
      </c>
      <c r="H937" t="s">
        <v>303</v>
      </c>
      <c r="I937">
        <v>50</v>
      </c>
      <c r="J937">
        <v>1</v>
      </c>
      <c r="K937" t="s">
        <v>15</v>
      </c>
      <c r="L937">
        <v>0</v>
      </c>
      <c r="M937" t="s">
        <v>227</v>
      </c>
      <c r="N937" t="s">
        <v>226</v>
      </c>
    </row>
    <row r="938" spans="1:14" x14ac:dyDescent="0.25">
      <c r="A938">
        <v>10</v>
      </c>
      <c r="B938" t="s">
        <v>224</v>
      </c>
      <c r="C938">
        <v>0</v>
      </c>
      <c r="D938" t="s">
        <v>48</v>
      </c>
      <c r="E938">
        <v>108</v>
      </c>
      <c r="F938" t="s">
        <v>303</v>
      </c>
      <c r="G938">
        <v>0</v>
      </c>
      <c r="H938" t="s">
        <v>303</v>
      </c>
      <c r="I938">
        <v>65</v>
      </c>
      <c r="J938">
        <v>1</v>
      </c>
      <c r="K938" t="s">
        <v>15</v>
      </c>
      <c r="L938">
        <v>0</v>
      </c>
      <c r="M938" t="s">
        <v>227</v>
      </c>
      <c r="N938" t="s">
        <v>226</v>
      </c>
    </row>
    <row r="939" spans="1:14" x14ac:dyDescent="0.25">
      <c r="A939">
        <v>10</v>
      </c>
      <c r="B939" t="s">
        <v>224</v>
      </c>
      <c r="C939">
        <v>0</v>
      </c>
      <c r="D939" t="s">
        <v>48</v>
      </c>
      <c r="E939">
        <v>108</v>
      </c>
      <c r="F939" t="s">
        <v>303</v>
      </c>
      <c r="G939">
        <v>0</v>
      </c>
      <c r="H939" t="s">
        <v>303</v>
      </c>
      <c r="I939">
        <v>55</v>
      </c>
      <c r="J939">
        <v>1</v>
      </c>
      <c r="K939" t="s">
        <v>15</v>
      </c>
      <c r="L939">
        <v>0</v>
      </c>
      <c r="M939" t="s">
        <v>227</v>
      </c>
      <c r="N939" t="s">
        <v>226</v>
      </c>
    </row>
    <row r="940" spans="1:14" x14ac:dyDescent="0.25">
      <c r="A940">
        <v>10</v>
      </c>
      <c r="B940" t="s">
        <v>224</v>
      </c>
      <c r="C940">
        <v>0</v>
      </c>
      <c r="D940" t="s">
        <v>48</v>
      </c>
      <c r="E940">
        <v>108</v>
      </c>
      <c r="F940" t="s">
        <v>303</v>
      </c>
      <c r="G940">
        <v>0</v>
      </c>
      <c r="H940" t="s">
        <v>303</v>
      </c>
      <c r="I940">
        <v>54</v>
      </c>
      <c r="J940">
        <v>1</v>
      </c>
      <c r="K940" t="s">
        <v>15</v>
      </c>
      <c r="L940">
        <v>0</v>
      </c>
      <c r="M940" t="s">
        <v>227</v>
      </c>
      <c r="N940" t="s">
        <v>226</v>
      </c>
    </row>
    <row r="941" spans="1:14" x14ac:dyDescent="0.25">
      <c r="A941">
        <v>10</v>
      </c>
      <c r="B941" t="s">
        <v>224</v>
      </c>
      <c r="C941">
        <v>0</v>
      </c>
      <c r="D941" t="s">
        <v>48</v>
      </c>
      <c r="E941">
        <v>108</v>
      </c>
      <c r="F941" t="s">
        <v>303</v>
      </c>
      <c r="G941">
        <v>0</v>
      </c>
      <c r="H941" t="s">
        <v>303</v>
      </c>
      <c r="I941">
        <v>50</v>
      </c>
      <c r="J941">
        <v>1</v>
      </c>
      <c r="K941" t="s">
        <v>15</v>
      </c>
      <c r="L941">
        <v>0</v>
      </c>
      <c r="M941" t="s">
        <v>227</v>
      </c>
      <c r="N941" t="s">
        <v>226</v>
      </c>
    </row>
    <row r="942" spans="1:14" x14ac:dyDescent="0.25">
      <c r="A942">
        <v>10</v>
      </c>
      <c r="B942" t="s">
        <v>224</v>
      </c>
      <c r="C942">
        <v>0</v>
      </c>
      <c r="D942" t="s">
        <v>48</v>
      </c>
      <c r="E942">
        <v>108</v>
      </c>
      <c r="F942" t="s">
        <v>303</v>
      </c>
      <c r="G942">
        <v>0</v>
      </c>
      <c r="H942" t="s">
        <v>303</v>
      </c>
      <c r="I942">
        <v>47</v>
      </c>
      <c r="J942">
        <v>1</v>
      </c>
      <c r="K942" t="s">
        <v>15</v>
      </c>
      <c r="L942">
        <v>0</v>
      </c>
      <c r="M942" t="s">
        <v>227</v>
      </c>
      <c r="N942" t="s">
        <v>226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10</v>
      </c>
      <c r="B944" t="s">
        <v>224</v>
      </c>
      <c r="C944">
        <v>0</v>
      </c>
      <c r="D944" t="s">
        <v>48</v>
      </c>
      <c r="E944">
        <v>108</v>
      </c>
      <c r="F944" t="s">
        <v>303</v>
      </c>
      <c r="G944">
        <v>0</v>
      </c>
      <c r="H944" t="s">
        <v>303</v>
      </c>
      <c r="I944">
        <v>42</v>
      </c>
      <c r="J944">
        <v>1</v>
      </c>
      <c r="K944" t="s">
        <v>15</v>
      </c>
      <c r="L944">
        <v>0</v>
      </c>
      <c r="M944" t="s">
        <v>227</v>
      </c>
      <c r="N944" t="s">
        <v>226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10</v>
      </c>
      <c r="B946" t="s">
        <v>224</v>
      </c>
      <c r="C946">
        <v>0</v>
      </c>
      <c r="D946" t="s">
        <v>48</v>
      </c>
      <c r="E946">
        <v>108</v>
      </c>
      <c r="F946" t="s">
        <v>303</v>
      </c>
      <c r="G946">
        <v>0</v>
      </c>
      <c r="H946" t="s">
        <v>303</v>
      </c>
      <c r="I946">
        <v>51</v>
      </c>
      <c r="J946">
        <v>2</v>
      </c>
      <c r="K946" t="s">
        <v>15</v>
      </c>
      <c r="L946">
        <v>0</v>
      </c>
      <c r="M946" t="s">
        <v>227</v>
      </c>
      <c r="N946" t="s">
        <v>226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10</v>
      </c>
      <c r="B956" t="s">
        <v>224</v>
      </c>
      <c r="C956">
        <v>0</v>
      </c>
      <c r="D956" t="s">
        <v>48</v>
      </c>
      <c r="E956">
        <v>106</v>
      </c>
      <c r="F956" t="s">
        <v>303</v>
      </c>
      <c r="G956">
        <v>0</v>
      </c>
      <c r="H956" t="s">
        <v>303</v>
      </c>
      <c r="I956">
        <v>59</v>
      </c>
      <c r="J956">
        <v>1</v>
      </c>
      <c r="K956" t="s">
        <v>15</v>
      </c>
      <c r="L956">
        <v>0</v>
      </c>
      <c r="M956" t="s">
        <v>227</v>
      </c>
      <c r="N956" t="s">
        <v>226</v>
      </c>
    </row>
    <row r="957" spans="1:14" x14ac:dyDescent="0.25">
      <c r="A957">
        <v>10</v>
      </c>
      <c r="B957" t="s">
        <v>224</v>
      </c>
      <c r="C957">
        <v>0</v>
      </c>
      <c r="D957" t="s">
        <v>48</v>
      </c>
      <c r="E957">
        <v>106</v>
      </c>
      <c r="F957" t="s">
        <v>303</v>
      </c>
      <c r="G957">
        <v>0</v>
      </c>
      <c r="H957" t="s">
        <v>303</v>
      </c>
      <c r="I957">
        <v>54</v>
      </c>
      <c r="J957">
        <v>1</v>
      </c>
      <c r="K957" t="s">
        <v>15</v>
      </c>
      <c r="L957">
        <v>0</v>
      </c>
      <c r="M957" t="s">
        <v>227</v>
      </c>
      <c r="N957" t="s">
        <v>226</v>
      </c>
    </row>
    <row r="958" spans="1:14" x14ac:dyDescent="0.25">
      <c r="A958">
        <v>10</v>
      </c>
      <c r="B958" t="s">
        <v>224</v>
      </c>
      <c r="C958">
        <v>0</v>
      </c>
      <c r="D958" t="s">
        <v>48</v>
      </c>
      <c r="E958">
        <v>106</v>
      </c>
      <c r="F958" t="s">
        <v>303</v>
      </c>
      <c r="G958">
        <v>0</v>
      </c>
      <c r="H958" t="s">
        <v>303</v>
      </c>
      <c r="I958">
        <v>53</v>
      </c>
      <c r="J958">
        <v>1</v>
      </c>
      <c r="K958" t="s">
        <v>15</v>
      </c>
      <c r="L958">
        <v>0</v>
      </c>
      <c r="M958" t="s">
        <v>227</v>
      </c>
      <c r="N958" t="s">
        <v>226</v>
      </c>
    </row>
    <row r="959" spans="1:14" x14ac:dyDescent="0.25">
      <c r="A959">
        <v>10</v>
      </c>
      <c r="B959" t="s">
        <v>224</v>
      </c>
      <c r="C959">
        <v>0</v>
      </c>
      <c r="D959" t="s">
        <v>48</v>
      </c>
      <c r="E959">
        <v>106</v>
      </c>
      <c r="F959" t="s">
        <v>303</v>
      </c>
      <c r="G959">
        <v>0</v>
      </c>
      <c r="H959" t="s">
        <v>303</v>
      </c>
      <c r="I959">
        <v>51</v>
      </c>
      <c r="J959">
        <v>1</v>
      </c>
      <c r="K959" t="s">
        <v>15</v>
      </c>
      <c r="L959">
        <v>0</v>
      </c>
      <c r="M959" t="s">
        <v>227</v>
      </c>
      <c r="N959" t="s">
        <v>226</v>
      </c>
    </row>
    <row r="960" spans="1:14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E53-2E5B-4E88-83CE-86B286812DAB}">
  <dimension ref="A1:N1027"/>
  <sheetViews>
    <sheetView workbookViewId="0"/>
  </sheetViews>
  <sheetFormatPr defaultRowHeight="15" x14ac:dyDescent="0.25"/>
  <cols>
    <col min="1" max="1" width="11.7109375" customWidth="1"/>
    <col min="2" max="2" width="12.4257812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254</v>
      </c>
      <c r="K1" t="s">
        <v>5</v>
      </c>
      <c r="L1" t="s">
        <v>10</v>
      </c>
      <c r="M1" t="s">
        <v>64</v>
      </c>
      <c r="N1" t="s">
        <v>255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303</v>
      </c>
      <c r="G4">
        <v>0</v>
      </c>
      <c r="H4" t="s">
        <v>303</v>
      </c>
      <c r="I4">
        <v>54</v>
      </c>
      <c r="J4">
        <v>1</v>
      </c>
      <c r="K4" t="s">
        <v>15</v>
      </c>
      <c r="L4">
        <v>0</v>
      </c>
      <c r="M4" t="s">
        <v>227</v>
      </c>
      <c r="N4" t="s">
        <v>226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303</v>
      </c>
      <c r="G6">
        <v>0</v>
      </c>
      <c r="H6" t="s">
        <v>303</v>
      </c>
      <c r="I6">
        <v>61</v>
      </c>
      <c r="J6">
        <v>2</v>
      </c>
      <c r="K6" t="s">
        <v>15</v>
      </c>
      <c r="L6">
        <v>0</v>
      </c>
      <c r="M6" t="s">
        <v>227</v>
      </c>
      <c r="N6" t="s">
        <v>226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303</v>
      </c>
      <c r="G35">
        <v>0</v>
      </c>
      <c r="H35" t="s">
        <v>303</v>
      </c>
      <c r="I35">
        <v>62</v>
      </c>
      <c r="J35">
        <v>1</v>
      </c>
      <c r="K35" t="s">
        <v>15</v>
      </c>
      <c r="L35">
        <v>0</v>
      </c>
      <c r="M35" t="s">
        <v>227</v>
      </c>
      <c r="N35" t="s">
        <v>226</v>
      </c>
    </row>
    <row r="36" spans="1:14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303</v>
      </c>
      <c r="G36">
        <v>0</v>
      </c>
      <c r="H36" t="s">
        <v>303</v>
      </c>
      <c r="I36">
        <v>63</v>
      </c>
      <c r="J36">
        <v>1</v>
      </c>
      <c r="K36" t="s">
        <v>15</v>
      </c>
      <c r="L36">
        <v>0</v>
      </c>
      <c r="M36" t="s">
        <v>227</v>
      </c>
      <c r="N36" t="s">
        <v>226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303</v>
      </c>
      <c r="G39">
        <v>0</v>
      </c>
      <c r="H39" t="s">
        <v>303</v>
      </c>
      <c r="I39">
        <v>65</v>
      </c>
      <c r="J39">
        <v>1</v>
      </c>
      <c r="K39" t="s">
        <v>15</v>
      </c>
      <c r="L39">
        <v>0</v>
      </c>
      <c r="M39" t="s">
        <v>227</v>
      </c>
      <c r="N39" t="s">
        <v>226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303</v>
      </c>
      <c r="G42">
        <v>0</v>
      </c>
      <c r="H42" t="s">
        <v>303</v>
      </c>
      <c r="I42">
        <v>65</v>
      </c>
      <c r="J42">
        <v>1</v>
      </c>
      <c r="K42" t="s">
        <v>15</v>
      </c>
      <c r="L42">
        <v>0</v>
      </c>
      <c r="M42" t="s">
        <v>227</v>
      </c>
      <c r="N42" t="s">
        <v>226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303</v>
      </c>
      <c r="G46">
        <v>0</v>
      </c>
      <c r="H46" t="s">
        <v>303</v>
      </c>
      <c r="I46">
        <v>66</v>
      </c>
      <c r="J46">
        <v>1</v>
      </c>
      <c r="K46" t="s">
        <v>15</v>
      </c>
      <c r="L46">
        <v>0</v>
      </c>
      <c r="M46" t="s">
        <v>227</v>
      </c>
      <c r="N46" t="s">
        <v>226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303</v>
      </c>
      <c r="G55">
        <v>0</v>
      </c>
      <c r="H55" t="s">
        <v>303</v>
      </c>
      <c r="I55">
        <v>67</v>
      </c>
      <c r="J55">
        <v>1</v>
      </c>
      <c r="K55" t="s">
        <v>15</v>
      </c>
      <c r="L55">
        <v>0</v>
      </c>
      <c r="M55" t="s">
        <v>227</v>
      </c>
      <c r="N55" t="s">
        <v>226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303</v>
      </c>
      <c r="G59">
        <v>0</v>
      </c>
      <c r="H59" t="s">
        <v>303</v>
      </c>
      <c r="I59">
        <v>68</v>
      </c>
      <c r="J59">
        <v>1</v>
      </c>
      <c r="K59" t="s">
        <v>15</v>
      </c>
      <c r="L59">
        <v>0</v>
      </c>
      <c r="M59" t="s">
        <v>227</v>
      </c>
      <c r="N59" t="s">
        <v>226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303</v>
      </c>
      <c r="G62">
        <v>0</v>
      </c>
      <c r="H62" t="s">
        <v>303</v>
      </c>
      <c r="I62">
        <v>69</v>
      </c>
      <c r="J62">
        <v>1</v>
      </c>
      <c r="K62" t="s">
        <v>15</v>
      </c>
      <c r="L62">
        <v>0</v>
      </c>
      <c r="M62" t="s">
        <v>227</v>
      </c>
      <c r="N62" t="s">
        <v>226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303</v>
      </c>
      <c r="G74">
        <v>0</v>
      </c>
      <c r="H74" t="s">
        <v>303</v>
      </c>
      <c r="I74">
        <v>70</v>
      </c>
      <c r="J74">
        <v>1</v>
      </c>
      <c r="K74" t="s">
        <v>15</v>
      </c>
      <c r="L74">
        <v>0</v>
      </c>
      <c r="M74" t="s">
        <v>227</v>
      </c>
      <c r="N74" t="s">
        <v>226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303</v>
      </c>
      <c r="G86">
        <v>0</v>
      </c>
      <c r="H86" t="s">
        <v>303</v>
      </c>
      <c r="I86">
        <v>70</v>
      </c>
      <c r="J86">
        <v>1</v>
      </c>
      <c r="K86" t="s">
        <v>15</v>
      </c>
      <c r="L86">
        <v>0</v>
      </c>
      <c r="M86" t="s">
        <v>227</v>
      </c>
      <c r="N86" t="s">
        <v>226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303</v>
      </c>
      <c r="G107">
        <v>0</v>
      </c>
      <c r="H107" t="s">
        <v>303</v>
      </c>
      <c r="I107">
        <v>72</v>
      </c>
      <c r="J107">
        <v>1</v>
      </c>
      <c r="K107" t="s">
        <v>15</v>
      </c>
      <c r="L107">
        <v>0</v>
      </c>
      <c r="M107" t="s">
        <v>227</v>
      </c>
      <c r="N107" t="s">
        <v>226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303</v>
      </c>
      <c r="G119">
        <v>0</v>
      </c>
      <c r="H119" t="s">
        <v>303</v>
      </c>
      <c r="I119">
        <v>73</v>
      </c>
      <c r="J119">
        <v>1</v>
      </c>
      <c r="K119" t="s">
        <v>15</v>
      </c>
      <c r="L119">
        <v>0</v>
      </c>
      <c r="M119" t="s">
        <v>227</v>
      </c>
      <c r="N119" t="s">
        <v>226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303</v>
      </c>
      <c r="G121">
        <v>0</v>
      </c>
      <c r="H121" t="s">
        <v>303</v>
      </c>
      <c r="I121">
        <v>73</v>
      </c>
      <c r="J121">
        <v>1</v>
      </c>
      <c r="K121" t="s">
        <v>15</v>
      </c>
      <c r="L121">
        <v>0</v>
      </c>
      <c r="M121" t="s">
        <v>227</v>
      </c>
      <c r="N121" t="s">
        <v>226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303</v>
      </c>
      <c r="G127">
        <v>0</v>
      </c>
      <c r="H127" t="s">
        <v>303</v>
      </c>
      <c r="I127">
        <v>80</v>
      </c>
      <c r="J127">
        <v>1</v>
      </c>
      <c r="K127" t="s">
        <v>15</v>
      </c>
      <c r="L127">
        <v>0</v>
      </c>
      <c r="M127" t="s">
        <v>227</v>
      </c>
      <c r="N127" t="s">
        <v>226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303</v>
      </c>
      <c r="G129">
        <v>0</v>
      </c>
      <c r="H129" t="s">
        <v>303</v>
      </c>
      <c r="I129">
        <v>76</v>
      </c>
      <c r="J129">
        <v>1</v>
      </c>
      <c r="K129" t="s">
        <v>15</v>
      </c>
      <c r="L129">
        <v>0</v>
      </c>
      <c r="M129" t="s">
        <v>227</v>
      </c>
      <c r="N129" t="s">
        <v>226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303</v>
      </c>
      <c r="G138">
        <v>0</v>
      </c>
      <c r="H138" t="s">
        <v>303</v>
      </c>
      <c r="I138">
        <v>77</v>
      </c>
      <c r="J138">
        <v>1</v>
      </c>
      <c r="K138" t="s">
        <v>15</v>
      </c>
      <c r="L138">
        <v>0</v>
      </c>
      <c r="M138" t="s">
        <v>227</v>
      </c>
      <c r="N138" t="s">
        <v>226</v>
      </c>
    </row>
    <row r="139" spans="1:14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303</v>
      </c>
      <c r="G139">
        <v>0</v>
      </c>
      <c r="H139" t="s">
        <v>303</v>
      </c>
      <c r="I139">
        <v>70</v>
      </c>
      <c r="J139">
        <v>1</v>
      </c>
      <c r="K139" t="s">
        <v>15</v>
      </c>
      <c r="L139">
        <v>0</v>
      </c>
      <c r="M139" t="s">
        <v>227</v>
      </c>
      <c r="N139" t="s">
        <v>226</v>
      </c>
    </row>
    <row r="140" spans="1:14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303</v>
      </c>
      <c r="G156">
        <v>0</v>
      </c>
      <c r="H156" t="s">
        <v>303</v>
      </c>
      <c r="I156">
        <v>75</v>
      </c>
      <c r="J156">
        <v>1</v>
      </c>
      <c r="K156" t="s">
        <v>15</v>
      </c>
      <c r="L156">
        <v>0</v>
      </c>
      <c r="M156" t="s">
        <v>227</v>
      </c>
      <c r="N156" t="s">
        <v>226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303</v>
      </c>
      <c r="G163">
        <v>0</v>
      </c>
      <c r="H163" t="s">
        <v>303</v>
      </c>
      <c r="I163">
        <v>79</v>
      </c>
      <c r="J163">
        <v>1</v>
      </c>
      <c r="K163" t="s">
        <v>15</v>
      </c>
      <c r="L163">
        <v>0</v>
      </c>
      <c r="M163" t="s">
        <v>227</v>
      </c>
      <c r="N163" t="s">
        <v>226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303</v>
      </c>
      <c r="G183">
        <v>0</v>
      </c>
      <c r="H183" t="s">
        <v>303</v>
      </c>
      <c r="I183">
        <v>68</v>
      </c>
      <c r="J183">
        <v>1</v>
      </c>
      <c r="K183" t="s">
        <v>15</v>
      </c>
      <c r="L183">
        <v>0</v>
      </c>
      <c r="M183" t="s">
        <v>227</v>
      </c>
      <c r="N183" t="s">
        <v>226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303</v>
      </c>
      <c r="G185">
        <v>0</v>
      </c>
      <c r="H185" t="s">
        <v>303</v>
      </c>
      <c r="I185">
        <v>75</v>
      </c>
      <c r="J185">
        <v>1</v>
      </c>
      <c r="K185" t="s">
        <v>15</v>
      </c>
      <c r="L185">
        <v>0</v>
      </c>
      <c r="M185" t="s">
        <v>227</v>
      </c>
      <c r="N185" t="s">
        <v>226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303</v>
      </c>
      <c r="G188">
        <v>0</v>
      </c>
      <c r="H188" t="s">
        <v>303</v>
      </c>
      <c r="I188">
        <v>61</v>
      </c>
      <c r="J188">
        <v>1</v>
      </c>
      <c r="K188" t="s">
        <v>15</v>
      </c>
      <c r="L188">
        <v>0</v>
      </c>
      <c r="M188" t="s">
        <v>227</v>
      </c>
      <c r="N188" t="s">
        <v>226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303</v>
      </c>
      <c r="G191">
        <v>0</v>
      </c>
      <c r="H191" t="s">
        <v>303</v>
      </c>
      <c r="I191">
        <v>66</v>
      </c>
      <c r="J191">
        <v>1</v>
      </c>
      <c r="K191" t="s">
        <v>15</v>
      </c>
      <c r="L191">
        <v>0</v>
      </c>
      <c r="M191" t="s">
        <v>227</v>
      </c>
      <c r="N191" t="s">
        <v>226</v>
      </c>
    </row>
    <row r="192" spans="1:14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303</v>
      </c>
      <c r="G192">
        <v>0</v>
      </c>
      <c r="H192" t="s">
        <v>303</v>
      </c>
      <c r="I192">
        <v>68</v>
      </c>
      <c r="J192">
        <v>1</v>
      </c>
      <c r="K192" t="s">
        <v>15</v>
      </c>
      <c r="L192">
        <v>0</v>
      </c>
      <c r="M192" t="s">
        <v>227</v>
      </c>
      <c r="N192" t="s">
        <v>226</v>
      </c>
    </row>
    <row r="193" spans="1:14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303</v>
      </c>
      <c r="G193">
        <v>0</v>
      </c>
      <c r="H193" t="s">
        <v>303</v>
      </c>
      <c r="I193">
        <v>72</v>
      </c>
      <c r="J193">
        <v>1</v>
      </c>
      <c r="K193" t="s">
        <v>15</v>
      </c>
      <c r="L193">
        <v>0</v>
      </c>
      <c r="M193" t="s">
        <v>227</v>
      </c>
      <c r="N193" t="s">
        <v>226</v>
      </c>
    </row>
    <row r="194" spans="1:14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303</v>
      </c>
      <c r="G194">
        <v>0</v>
      </c>
      <c r="H194" t="s">
        <v>303</v>
      </c>
      <c r="I194">
        <v>66</v>
      </c>
      <c r="J194">
        <v>1</v>
      </c>
      <c r="K194" t="s">
        <v>15</v>
      </c>
      <c r="L194">
        <v>0</v>
      </c>
      <c r="M194" t="s">
        <v>227</v>
      </c>
      <c r="N194" t="s">
        <v>226</v>
      </c>
    </row>
    <row r="195" spans="1:14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303</v>
      </c>
      <c r="G195">
        <v>0</v>
      </c>
      <c r="H195" t="s">
        <v>303</v>
      </c>
      <c r="I195">
        <v>67</v>
      </c>
      <c r="J195">
        <v>1</v>
      </c>
      <c r="K195" t="s">
        <v>15</v>
      </c>
      <c r="L195">
        <v>0</v>
      </c>
      <c r="M195" t="s">
        <v>227</v>
      </c>
      <c r="N195" t="s">
        <v>226</v>
      </c>
    </row>
    <row r="196" spans="1:14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303</v>
      </c>
      <c r="G197">
        <v>0</v>
      </c>
      <c r="H197" t="s">
        <v>303</v>
      </c>
      <c r="I197">
        <v>72</v>
      </c>
      <c r="J197">
        <v>1</v>
      </c>
      <c r="K197" t="s">
        <v>15</v>
      </c>
      <c r="L197">
        <v>0</v>
      </c>
      <c r="M197" t="s">
        <v>227</v>
      </c>
      <c r="N197" t="s">
        <v>226</v>
      </c>
    </row>
    <row r="198" spans="1:14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303</v>
      </c>
      <c r="G198">
        <v>0</v>
      </c>
      <c r="H198" t="s">
        <v>303</v>
      </c>
      <c r="I198">
        <v>79</v>
      </c>
      <c r="J198">
        <v>1</v>
      </c>
      <c r="K198" t="s">
        <v>15</v>
      </c>
      <c r="L198">
        <v>0</v>
      </c>
      <c r="M198" t="s">
        <v>227</v>
      </c>
      <c r="N198" t="s">
        <v>226</v>
      </c>
    </row>
    <row r="199" spans="1:14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303</v>
      </c>
      <c r="G199">
        <v>0</v>
      </c>
      <c r="H199" t="s">
        <v>303</v>
      </c>
      <c r="I199">
        <v>75</v>
      </c>
      <c r="J199">
        <v>1</v>
      </c>
      <c r="K199" t="s">
        <v>15</v>
      </c>
      <c r="L199">
        <v>0</v>
      </c>
      <c r="M199" t="s">
        <v>227</v>
      </c>
      <c r="N199" t="s">
        <v>226</v>
      </c>
    </row>
    <row r="200" spans="1:14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303</v>
      </c>
      <c r="G200">
        <v>0</v>
      </c>
      <c r="H200" t="s">
        <v>303</v>
      </c>
      <c r="I200">
        <v>77</v>
      </c>
      <c r="J200">
        <v>1</v>
      </c>
      <c r="K200" t="s">
        <v>15</v>
      </c>
      <c r="L200">
        <v>0</v>
      </c>
      <c r="M200" t="s">
        <v>227</v>
      </c>
      <c r="N200" t="s">
        <v>226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303</v>
      </c>
      <c r="G215">
        <v>0</v>
      </c>
      <c r="H215" t="s">
        <v>303</v>
      </c>
      <c r="I215">
        <v>81</v>
      </c>
      <c r="J215">
        <v>1</v>
      </c>
      <c r="K215" t="s">
        <v>15</v>
      </c>
      <c r="L215">
        <v>0</v>
      </c>
      <c r="M215" t="s">
        <v>227</v>
      </c>
      <c r="N215" t="s">
        <v>226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227</v>
      </c>
      <c r="N217" t="s">
        <v>226</v>
      </c>
    </row>
    <row r="218" spans="1:14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227</v>
      </c>
      <c r="N218" t="s">
        <v>226</v>
      </c>
    </row>
    <row r="219" spans="1:14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303</v>
      </c>
      <c r="G219">
        <v>0</v>
      </c>
      <c r="H219" t="s">
        <v>303</v>
      </c>
      <c r="I219">
        <v>72</v>
      </c>
      <c r="J219">
        <v>1</v>
      </c>
      <c r="K219" t="s">
        <v>15</v>
      </c>
      <c r="L219">
        <v>0</v>
      </c>
      <c r="M219" t="s">
        <v>227</v>
      </c>
      <c r="N219" t="s">
        <v>226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303</v>
      </c>
      <c r="G230">
        <v>0</v>
      </c>
      <c r="H230" t="s">
        <v>303</v>
      </c>
      <c r="I230">
        <v>73</v>
      </c>
      <c r="J230">
        <v>1</v>
      </c>
      <c r="K230" t="s">
        <v>15</v>
      </c>
      <c r="L230">
        <v>0</v>
      </c>
      <c r="M230" t="s">
        <v>227</v>
      </c>
      <c r="N230" t="s">
        <v>226</v>
      </c>
    </row>
    <row r="231" spans="1:14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303</v>
      </c>
      <c r="G231">
        <v>0</v>
      </c>
      <c r="H231" t="s">
        <v>303</v>
      </c>
      <c r="I231">
        <v>80</v>
      </c>
      <c r="J231">
        <v>1</v>
      </c>
      <c r="K231" t="s">
        <v>15</v>
      </c>
      <c r="L231">
        <v>0</v>
      </c>
      <c r="M231" t="s">
        <v>227</v>
      </c>
      <c r="N231" t="s">
        <v>226</v>
      </c>
    </row>
    <row r="232" spans="1:14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303</v>
      </c>
      <c r="G232">
        <v>0</v>
      </c>
      <c r="H232" t="s">
        <v>303</v>
      </c>
      <c r="I232">
        <v>81</v>
      </c>
      <c r="J232">
        <v>1</v>
      </c>
      <c r="K232" t="s">
        <v>15</v>
      </c>
      <c r="L232">
        <v>0</v>
      </c>
      <c r="M232" t="s">
        <v>227</v>
      </c>
      <c r="N232" t="s">
        <v>226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303</v>
      </c>
      <c r="G237">
        <v>0</v>
      </c>
      <c r="H237" t="s">
        <v>303</v>
      </c>
      <c r="I237">
        <v>67</v>
      </c>
      <c r="J237">
        <v>1</v>
      </c>
      <c r="K237" t="s">
        <v>15</v>
      </c>
      <c r="L237">
        <v>0</v>
      </c>
      <c r="M237" t="s">
        <v>227</v>
      </c>
      <c r="N237" t="s">
        <v>226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303</v>
      </c>
      <c r="G243">
        <v>0</v>
      </c>
      <c r="H243" t="s">
        <v>303</v>
      </c>
      <c r="I243">
        <v>67</v>
      </c>
      <c r="J243">
        <v>1</v>
      </c>
      <c r="K243" t="s">
        <v>15</v>
      </c>
      <c r="L243">
        <v>0</v>
      </c>
      <c r="M243" t="s">
        <v>227</v>
      </c>
      <c r="N243" t="s">
        <v>226</v>
      </c>
    </row>
    <row r="244" spans="1:14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303</v>
      </c>
      <c r="G244">
        <v>0</v>
      </c>
      <c r="H244" t="s">
        <v>303</v>
      </c>
      <c r="I244">
        <v>75</v>
      </c>
      <c r="J244">
        <v>1</v>
      </c>
      <c r="K244" t="s">
        <v>15</v>
      </c>
      <c r="L244">
        <v>0</v>
      </c>
      <c r="M244" t="s">
        <v>227</v>
      </c>
      <c r="N244" t="s">
        <v>226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303</v>
      </c>
      <c r="G257">
        <v>0</v>
      </c>
      <c r="H257" t="s">
        <v>303</v>
      </c>
      <c r="I257">
        <v>84</v>
      </c>
      <c r="J257">
        <v>1</v>
      </c>
      <c r="K257" t="s">
        <v>15</v>
      </c>
      <c r="L257">
        <v>0</v>
      </c>
      <c r="M257" t="s">
        <v>227</v>
      </c>
      <c r="N257" t="s">
        <v>226</v>
      </c>
    </row>
    <row r="258" spans="1:14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303</v>
      </c>
      <c r="G258">
        <v>0</v>
      </c>
      <c r="H258" t="s">
        <v>303</v>
      </c>
      <c r="I258">
        <v>60</v>
      </c>
      <c r="J258">
        <v>1</v>
      </c>
      <c r="K258" t="s">
        <v>15</v>
      </c>
      <c r="L258">
        <v>0</v>
      </c>
      <c r="M258" t="s">
        <v>227</v>
      </c>
      <c r="N258" t="s">
        <v>226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303</v>
      </c>
      <c r="G275">
        <v>0</v>
      </c>
      <c r="H275" t="s">
        <v>303</v>
      </c>
      <c r="I275">
        <v>66</v>
      </c>
      <c r="J275">
        <v>1</v>
      </c>
      <c r="K275" t="s">
        <v>15</v>
      </c>
      <c r="L275">
        <v>0</v>
      </c>
      <c r="M275" t="s">
        <v>227</v>
      </c>
      <c r="N275" t="s">
        <v>226</v>
      </c>
    </row>
    <row r="276" spans="1:14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303</v>
      </c>
      <c r="G276">
        <v>0</v>
      </c>
      <c r="H276" t="s">
        <v>303</v>
      </c>
      <c r="I276">
        <v>62</v>
      </c>
      <c r="J276">
        <v>1</v>
      </c>
      <c r="K276" t="s">
        <v>15</v>
      </c>
      <c r="L276">
        <v>0</v>
      </c>
      <c r="M276" t="s">
        <v>227</v>
      </c>
      <c r="N276" t="s">
        <v>226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303</v>
      </c>
      <c r="G278">
        <v>0</v>
      </c>
      <c r="H278" t="s">
        <v>303</v>
      </c>
      <c r="I278">
        <v>63</v>
      </c>
      <c r="J278">
        <v>1</v>
      </c>
      <c r="K278" t="s">
        <v>15</v>
      </c>
      <c r="L278">
        <v>0</v>
      </c>
      <c r="M278" t="s">
        <v>227</v>
      </c>
      <c r="N278" t="s">
        <v>226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303</v>
      </c>
      <c r="G281">
        <v>0</v>
      </c>
      <c r="H281" t="s">
        <v>303</v>
      </c>
      <c r="I281">
        <v>71</v>
      </c>
      <c r="J281">
        <v>1</v>
      </c>
      <c r="K281" t="s">
        <v>15</v>
      </c>
      <c r="L281">
        <v>0</v>
      </c>
      <c r="M281" t="s">
        <v>227</v>
      </c>
      <c r="N281" t="s">
        <v>226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303</v>
      </c>
      <c r="G286">
        <v>0</v>
      </c>
      <c r="H286" t="s">
        <v>303</v>
      </c>
      <c r="I286">
        <v>73</v>
      </c>
      <c r="J286">
        <v>1</v>
      </c>
      <c r="K286" t="s">
        <v>15</v>
      </c>
      <c r="L286">
        <v>0</v>
      </c>
      <c r="M286" t="s">
        <v>227</v>
      </c>
      <c r="N286" t="s">
        <v>226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303</v>
      </c>
      <c r="G294">
        <v>0</v>
      </c>
      <c r="H294" t="s">
        <v>303</v>
      </c>
      <c r="I294">
        <v>80</v>
      </c>
      <c r="J294">
        <v>1</v>
      </c>
      <c r="K294" t="s">
        <v>15</v>
      </c>
      <c r="L294">
        <v>0</v>
      </c>
      <c r="M294" t="s">
        <v>227</v>
      </c>
      <c r="N294" t="s">
        <v>226</v>
      </c>
    </row>
    <row r="295" spans="1:14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303</v>
      </c>
      <c r="G295">
        <v>0</v>
      </c>
      <c r="H295" t="s">
        <v>303</v>
      </c>
      <c r="I295">
        <v>82</v>
      </c>
      <c r="J295">
        <v>1</v>
      </c>
      <c r="K295" t="s">
        <v>15</v>
      </c>
      <c r="L295">
        <v>0</v>
      </c>
      <c r="M295" t="s">
        <v>227</v>
      </c>
      <c r="N295" t="s">
        <v>226</v>
      </c>
    </row>
    <row r="296" spans="1:14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303</v>
      </c>
      <c r="G296">
        <v>0</v>
      </c>
      <c r="H296" t="s">
        <v>303</v>
      </c>
      <c r="I296">
        <v>83</v>
      </c>
      <c r="J296">
        <v>1</v>
      </c>
      <c r="K296" t="s">
        <v>15</v>
      </c>
      <c r="L296">
        <v>0</v>
      </c>
      <c r="M296" t="s">
        <v>227</v>
      </c>
      <c r="N296" t="s">
        <v>226</v>
      </c>
    </row>
    <row r="297" spans="1:14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227</v>
      </c>
      <c r="N298" t="s">
        <v>226</v>
      </c>
    </row>
    <row r="299" spans="1:14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227</v>
      </c>
      <c r="N299" t="s">
        <v>226</v>
      </c>
    </row>
    <row r="300" spans="1:14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227</v>
      </c>
      <c r="N302" t="s">
        <v>226</v>
      </c>
    </row>
    <row r="303" spans="1:14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227</v>
      </c>
      <c r="N305" t="s">
        <v>226</v>
      </c>
    </row>
    <row r="306" spans="1:14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227</v>
      </c>
      <c r="N307" t="s">
        <v>226</v>
      </c>
    </row>
    <row r="308" spans="1:14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227</v>
      </c>
      <c r="N308" t="s">
        <v>226</v>
      </c>
    </row>
    <row r="309" spans="1:14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227</v>
      </c>
      <c r="N309" t="s">
        <v>226</v>
      </c>
    </row>
    <row r="310" spans="1:14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227</v>
      </c>
      <c r="N310" t="s">
        <v>226</v>
      </c>
    </row>
    <row r="311" spans="1:14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227</v>
      </c>
      <c r="N312" t="s">
        <v>226</v>
      </c>
    </row>
    <row r="313" spans="1:14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227</v>
      </c>
      <c r="N313" t="s">
        <v>226</v>
      </c>
    </row>
    <row r="314" spans="1:14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227</v>
      </c>
      <c r="N314" t="s">
        <v>226</v>
      </c>
    </row>
    <row r="315" spans="1:14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227</v>
      </c>
      <c r="N316" t="s">
        <v>226</v>
      </c>
    </row>
    <row r="317" spans="1:14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227</v>
      </c>
      <c r="N317" t="s">
        <v>226</v>
      </c>
    </row>
    <row r="318" spans="1:14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227</v>
      </c>
      <c r="N318" t="s">
        <v>226</v>
      </c>
    </row>
    <row r="319" spans="1:14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227</v>
      </c>
      <c r="N319" t="s">
        <v>226</v>
      </c>
    </row>
    <row r="320" spans="1:14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227</v>
      </c>
      <c r="N320" t="s">
        <v>226</v>
      </c>
    </row>
    <row r="321" spans="1:14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227</v>
      </c>
      <c r="N321" t="s">
        <v>226</v>
      </c>
    </row>
    <row r="322" spans="1:14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227</v>
      </c>
      <c r="N322" t="s">
        <v>226</v>
      </c>
    </row>
    <row r="323" spans="1:14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227</v>
      </c>
      <c r="N324" t="s">
        <v>226</v>
      </c>
    </row>
    <row r="325" spans="1:14" x14ac:dyDescent="0.25">
      <c r="A325" t="s">
        <v>244</v>
      </c>
      <c r="B325" s="80">
        <v>0</v>
      </c>
      <c r="C325">
        <v>0</v>
      </c>
      <c r="D325" t="s">
        <v>241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227</v>
      </c>
      <c r="N325" t="s">
        <v>240</v>
      </c>
    </row>
    <row r="326" spans="1:14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x14ac:dyDescent="0.25">
      <c r="A327" t="s">
        <v>244</v>
      </c>
      <c r="B327" s="80">
        <v>0</v>
      </c>
      <c r="C327">
        <v>0</v>
      </c>
      <c r="D327" t="s">
        <v>241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227</v>
      </c>
      <c r="N327" t="s">
        <v>240</v>
      </c>
    </row>
    <row r="328" spans="1:14" x14ac:dyDescent="0.25">
      <c r="A328" t="s">
        <v>244</v>
      </c>
      <c r="B328" s="80">
        <v>0</v>
      </c>
      <c r="C328">
        <v>0</v>
      </c>
      <c r="D328" t="s">
        <v>241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227</v>
      </c>
      <c r="N328" t="s">
        <v>240</v>
      </c>
    </row>
    <row r="329" spans="1:14" x14ac:dyDescent="0.25">
      <c r="A329" t="s">
        <v>244</v>
      </c>
      <c r="B329" s="80">
        <v>0</v>
      </c>
      <c r="C329">
        <v>0</v>
      </c>
      <c r="D329" t="s">
        <v>241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227</v>
      </c>
      <c r="N329" t="s">
        <v>240</v>
      </c>
    </row>
    <row r="330" spans="1:14" x14ac:dyDescent="0.25">
      <c r="A330" t="s">
        <v>244</v>
      </c>
      <c r="B330" s="80">
        <v>0</v>
      </c>
      <c r="C330">
        <v>0</v>
      </c>
      <c r="D330" t="s">
        <v>241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227</v>
      </c>
      <c r="N330" t="s">
        <v>240</v>
      </c>
    </row>
    <row r="331" spans="1:14" x14ac:dyDescent="0.25">
      <c r="A331" t="s">
        <v>244</v>
      </c>
      <c r="B331" s="80">
        <v>0</v>
      </c>
      <c r="C331">
        <v>0</v>
      </c>
      <c r="D331" t="s">
        <v>241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227</v>
      </c>
      <c r="N331" t="s">
        <v>240</v>
      </c>
    </row>
    <row r="332" spans="1:14" x14ac:dyDescent="0.25">
      <c r="A332" t="s">
        <v>244</v>
      </c>
      <c r="B332" s="80">
        <v>0</v>
      </c>
      <c r="C332">
        <v>0</v>
      </c>
      <c r="D332" t="s">
        <v>241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227</v>
      </c>
      <c r="N332" t="s">
        <v>240</v>
      </c>
    </row>
    <row r="333" spans="1:14" x14ac:dyDescent="0.25">
      <c r="A333" t="s">
        <v>244</v>
      </c>
      <c r="B333" s="80">
        <v>0</v>
      </c>
      <c r="C333">
        <v>0</v>
      </c>
      <c r="D333" t="s">
        <v>241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227</v>
      </c>
      <c r="N333" t="s">
        <v>240</v>
      </c>
    </row>
    <row r="334" spans="1:14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x14ac:dyDescent="0.25">
      <c r="A335" t="s">
        <v>244</v>
      </c>
      <c r="B335" s="80">
        <v>0</v>
      </c>
      <c r="C335">
        <v>0</v>
      </c>
      <c r="D335" t="s">
        <v>241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227</v>
      </c>
      <c r="N335" t="s">
        <v>240</v>
      </c>
    </row>
    <row r="336" spans="1:14" x14ac:dyDescent="0.25">
      <c r="A336" t="s">
        <v>244</v>
      </c>
      <c r="B336" s="80">
        <v>0</v>
      </c>
      <c r="C336">
        <v>0</v>
      </c>
      <c r="D336" t="s">
        <v>241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227</v>
      </c>
      <c r="N336" t="s">
        <v>240</v>
      </c>
    </row>
    <row r="337" spans="1:14" x14ac:dyDescent="0.25">
      <c r="A337" t="s">
        <v>244</v>
      </c>
      <c r="B337" s="80">
        <v>0</v>
      </c>
      <c r="C337">
        <v>0</v>
      </c>
      <c r="D337" t="s">
        <v>241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227</v>
      </c>
      <c r="N337" t="s">
        <v>240</v>
      </c>
    </row>
    <row r="338" spans="1:14" x14ac:dyDescent="0.25">
      <c r="A338" t="s">
        <v>244</v>
      </c>
      <c r="B338" s="80">
        <v>0</v>
      </c>
      <c r="C338">
        <v>0</v>
      </c>
      <c r="D338" t="s">
        <v>241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227</v>
      </c>
      <c r="N338" t="s">
        <v>240</v>
      </c>
    </row>
    <row r="339" spans="1:14" x14ac:dyDescent="0.25">
      <c r="A339" t="s">
        <v>244</v>
      </c>
      <c r="B339" s="80">
        <v>0</v>
      </c>
      <c r="C339">
        <v>0</v>
      </c>
      <c r="D339" t="s">
        <v>241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227</v>
      </c>
      <c r="N339" t="s">
        <v>240</v>
      </c>
    </row>
    <row r="340" spans="1:14" x14ac:dyDescent="0.25">
      <c r="A340" t="s">
        <v>244</v>
      </c>
      <c r="B340" s="80">
        <v>0</v>
      </c>
      <c r="C340">
        <v>0</v>
      </c>
      <c r="D340" t="s">
        <v>241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227</v>
      </c>
      <c r="N340" t="s">
        <v>240</v>
      </c>
    </row>
    <row r="341" spans="1:14" x14ac:dyDescent="0.25">
      <c r="A341" t="s">
        <v>244</v>
      </c>
      <c r="B341" s="80">
        <v>0</v>
      </c>
      <c r="C341">
        <v>0</v>
      </c>
      <c r="D341" t="s">
        <v>241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227</v>
      </c>
      <c r="N341" t="s">
        <v>240</v>
      </c>
    </row>
    <row r="342" spans="1:14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x14ac:dyDescent="0.25">
      <c r="A343" t="s">
        <v>244</v>
      </c>
      <c r="B343" s="80">
        <v>0</v>
      </c>
      <c r="C343">
        <v>0</v>
      </c>
      <c r="D343" t="s">
        <v>241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227</v>
      </c>
      <c r="N343" t="s">
        <v>240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x14ac:dyDescent="0.25">
      <c r="A368" t="s">
        <v>244</v>
      </c>
      <c r="B368" s="80">
        <v>0</v>
      </c>
      <c r="C368">
        <v>0</v>
      </c>
      <c r="D368" t="s">
        <v>241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227</v>
      </c>
      <c r="N368" t="s">
        <v>240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x14ac:dyDescent="0.25">
      <c r="A377" t="s">
        <v>244</v>
      </c>
      <c r="B377" s="80">
        <v>0</v>
      </c>
      <c r="C377">
        <v>0</v>
      </c>
      <c r="D377" t="s">
        <v>241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227</v>
      </c>
      <c r="N377" t="s">
        <v>240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x14ac:dyDescent="0.25">
      <c r="A380" t="s">
        <v>244</v>
      </c>
      <c r="B380" s="80">
        <v>0</v>
      </c>
      <c r="C380">
        <v>0</v>
      </c>
      <c r="D380" t="s">
        <v>241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227</v>
      </c>
      <c r="N380" t="s">
        <v>240</v>
      </c>
    </row>
    <row r="381" spans="1:14" x14ac:dyDescent="0.25">
      <c r="A381" t="s">
        <v>244</v>
      </c>
      <c r="B381" s="80">
        <v>0</v>
      </c>
      <c r="C381">
        <v>0</v>
      </c>
      <c r="D381" t="s">
        <v>241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227</v>
      </c>
      <c r="N381" t="s">
        <v>240</v>
      </c>
    </row>
    <row r="382" spans="1:14" x14ac:dyDescent="0.25">
      <c r="A382" t="s">
        <v>244</v>
      </c>
      <c r="B382" s="80">
        <v>0</v>
      </c>
      <c r="C382">
        <v>0</v>
      </c>
      <c r="D382" t="s">
        <v>241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227</v>
      </c>
      <c r="N382" t="s">
        <v>240</v>
      </c>
    </row>
    <row r="383" spans="1:14" x14ac:dyDescent="0.25">
      <c r="A383" t="s">
        <v>244</v>
      </c>
      <c r="B383" s="80">
        <v>0</v>
      </c>
      <c r="C383">
        <v>0</v>
      </c>
      <c r="D383" t="s">
        <v>241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227</v>
      </c>
      <c r="N383" t="s">
        <v>240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x14ac:dyDescent="0.25">
      <c r="A385" t="s">
        <v>244</v>
      </c>
      <c r="B385" s="80">
        <v>0</v>
      </c>
      <c r="C385">
        <v>0</v>
      </c>
      <c r="D385" t="s">
        <v>241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227</v>
      </c>
      <c r="N385" t="s">
        <v>240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x14ac:dyDescent="0.25">
      <c r="A387" t="s">
        <v>244</v>
      </c>
      <c r="B387">
        <v>0</v>
      </c>
      <c r="C387">
        <v>0</v>
      </c>
      <c r="D387" t="s">
        <v>241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227</v>
      </c>
      <c r="N387" t="s">
        <v>240</v>
      </c>
    </row>
    <row r="388" spans="1:14" x14ac:dyDescent="0.25">
      <c r="A388" t="s">
        <v>244</v>
      </c>
      <c r="B388">
        <v>0</v>
      </c>
      <c r="C388">
        <v>0</v>
      </c>
      <c r="D388" t="s">
        <v>241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227</v>
      </c>
      <c r="N388" t="s">
        <v>240</v>
      </c>
    </row>
    <row r="389" spans="1:14" x14ac:dyDescent="0.25">
      <c r="A389" t="s">
        <v>244</v>
      </c>
      <c r="B389">
        <v>0</v>
      </c>
      <c r="C389">
        <v>0</v>
      </c>
      <c r="D389" t="s">
        <v>241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227</v>
      </c>
      <c r="N389" t="s">
        <v>240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x14ac:dyDescent="0.25">
      <c r="A392" t="s">
        <v>244</v>
      </c>
      <c r="B392">
        <v>0</v>
      </c>
      <c r="C392">
        <v>0</v>
      </c>
      <c r="D392" t="s">
        <v>241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227</v>
      </c>
      <c r="N392" t="s">
        <v>240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x14ac:dyDescent="0.25">
      <c r="A394" t="s">
        <v>244</v>
      </c>
      <c r="B394">
        <v>0</v>
      </c>
      <c r="C394">
        <v>0</v>
      </c>
      <c r="D394" t="s">
        <v>241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227</v>
      </c>
      <c r="N394" t="s">
        <v>240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x14ac:dyDescent="0.25">
      <c r="A398" t="s">
        <v>244</v>
      </c>
      <c r="B398">
        <v>0</v>
      </c>
      <c r="C398">
        <v>0</v>
      </c>
      <c r="D398" t="s">
        <v>241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227</v>
      </c>
      <c r="N398" t="s">
        <v>240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x14ac:dyDescent="0.25">
      <c r="A400" t="s">
        <v>244</v>
      </c>
      <c r="B400">
        <v>0</v>
      </c>
      <c r="C400">
        <v>0</v>
      </c>
      <c r="D400" t="s">
        <v>241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227</v>
      </c>
      <c r="N400" t="s">
        <v>240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x14ac:dyDescent="0.25">
      <c r="A405" t="s">
        <v>244</v>
      </c>
      <c r="B405">
        <v>0</v>
      </c>
      <c r="C405">
        <v>0</v>
      </c>
      <c r="D405" t="s">
        <v>241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227</v>
      </c>
      <c r="N405" t="s">
        <v>240</v>
      </c>
    </row>
    <row r="406" spans="1:14" x14ac:dyDescent="0.25">
      <c r="A406" t="s">
        <v>243</v>
      </c>
      <c r="B406">
        <v>0</v>
      </c>
      <c r="C406">
        <v>0</v>
      </c>
      <c r="D406" t="s">
        <v>241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227</v>
      </c>
      <c r="N406" t="s">
        <v>240</v>
      </c>
    </row>
    <row r="407" spans="1:14" x14ac:dyDescent="0.25">
      <c r="A407" t="s">
        <v>243</v>
      </c>
      <c r="B407">
        <v>0</v>
      </c>
      <c r="C407">
        <v>0</v>
      </c>
      <c r="D407" t="s">
        <v>241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227</v>
      </c>
      <c r="N407" t="s">
        <v>240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x14ac:dyDescent="0.25">
      <c r="A416" t="s">
        <v>243</v>
      </c>
      <c r="B416">
        <v>0</v>
      </c>
      <c r="C416">
        <v>0</v>
      </c>
      <c r="D416" t="s">
        <v>241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227</v>
      </c>
      <c r="N416" t="s">
        <v>240</v>
      </c>
    </row>
    <row r="417" spans="1:14" x14ac:dyDescent="0.25">
      <c r="A417" t="s">
        <v>243</v>
      </c>
      <c r="B417">
        <v>0</v>
      </c>
      <c r="C417">
        <v>0</v>
      </c>
      <c r="D417" t="s">
        <v>241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227</v>
      </c>
      <c r="N417" t="s">
        <v>240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x14ac:dyDescent="0.25">
      <c r="A425" t="s">
        <v>243</v>
      </c>
      <c r="B425">
        <v>0</v>
      </c>
      <c r="C425">
        <v>0</v>
      </c>
      <c r="D425" t="s">
        <v>241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227</v>
      </c>
      <c r="N425" t="s">
        <v>240</v>
      </c>
    </row>
    <row r="426" spans="1:14" x14ac:dyDescent="0.25">
      <c r="A426" t="s">
        <v>243</v>
      </c>
      <c r="B426">
        <v>0</v>
      </c>
      <c r="C426">
        <v>0</v>
      </c>
      <c r="D426" t="s">
        <v>241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227</v>
      </c>
      <c r="N426" t="s">
        <v>240</v>
      </c>
    </row>
    <row r="427" spans="1:14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x14ac:dyDescent="0.25">
      <c r="A428" t="s">
        <v>243</v>
      </c>
      <c r="B428">
        <v>0</v>
      </c>
      <c r="C428">
        <v>0</v>
      </c>
      <c r="D428" t="s">
        <v>241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227</v>
      </c>
      <c r="N428" t="s">
        <v>240</v>
      </c>
    </row>
    <row r="429" spans="1:14" x14ac:dyDescent="0.25">
      <c r="A429" t="s">
        <v>243</v>
      </c>
      <c r="B429">
        <v>0</v>
      </c>
      <c r="C429">
        <v>0</v>
      </c>
      <c r="D429" t="s">
        <v>241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227</v>
      </c>
      <c r="N429" t="s">
        <v>240</v>
      </c>
    </row>
    <row r="430" spans="1:14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x14ac:dyDescent="0.25">
      <c r="A435" t="s">
        <v>243</v>
      </c>
      <c r="B435">
        <v>0</v>
      </c>
      <c r="C435">
        <v>0</v>
      </c>
      <c r="D435" t="s">
        <v>241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227</v>
      </c>
      <c r="N435" t="s">
        <v>240</v>
      </c>
    </row>
    <row r="436" spans="1:14" x14ac:dyDescent="0.25">
      <c r="A436" t="s">
        <v>243</v>
      </c>
      <c r="B436">
        <v>0</v>
      </c>
      <c r="C436">
        <v>0</v>
      </c>
      <c r="D436" t="s">
        <v>241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227</v>
      </c>
      <c r="N436" t="s">
        <v>240</v>
      </c>
    </row>
    <row r="437" spans="1:14" x14ac:dyDescent="0.25">
      <c r="A437" t="s">
        <v>243</v>
      </c>
      <c r="B437">
        <v>0</v>
      </c>
      <c r="C437">
        <v>0</v>
      </c>
      <c r="D437" t="s">
        <v>241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227</v>
      </c>
      <c r="N437" t="s">
        <v>240</v>
      </c>
    </row>
    <row r="438" spans="1:14" x14ac:dyDescent="0.25">
      <c r="A438" t="s">
        <v>243</v>
      </c>
      <c r="B438">
        <v>0</v>
      </c>
      <c r="C438">
        <v>0</v>
      </c>
      <c r="D438" t="s">
        <v>241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227</v>
      </c>
      <c r="N438" t="s">
        <v>240</v>
      </c>
    </row>
    <row r="439" spans="1:14" x14ac:dyDescent="0.25">
      <c r="A439" t="s">
        <v>243</v>
      </c>
      <c r="B439">
        <v>0</v>
      </c>
      <c r="C439">
        <v>0</v>
      </c>
      <c r="D439" t="s">
        <v>241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227</v>
      </c>
      <c r="N439" t="s">
        <v>240</v>
      </c>
    </row>
    <row r="440" spans="1:14" x14ac:dyDescent="0.25">
      <c r="A440" t="s">
        <v>243</v>
      </c>
      <c r="B440">
        <v>0</v>
      </c>
      <c r="C440">
        <v>0</v>
      </c>
      <c r="D440" t="s">
        <v>241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227</v>
      </c>
      <c r="N440" t="s">
        <v>240</v>
      </c>
    </row>
    <row r="441" spans="1:14" x14ac:dyDescent="0.25">
      <c r="A441" t="s">
        <v>243</v>
      </c>
      <c r="B441">
        <v>0</v>
      </c>
      <c r="C441">
        <v>0</v>
      </c>
      <c r="D441" t="s">
        <v>241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227</v>
      </c>
      <c r="N441" t="s">
        <v>240</v>
      </c>
    </row>
    <row r="442" spans="1:14" x14ac:dyDescent="0.25">
      <c r="A442" t="s">
        <v>243</v>
      </c>
      <c r="B442">
        <v>0</v>
      </c>
      <c r="C442">
        <v>0</v>
      </c>
      <c r="D442" t="s">
        <v>241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227</v>
      </c>
      <c r="N442" t="s">
        <v>240</v>
      </c>
    </row>
    <row r="443" spans="1:14" x14ac:dyDescent="0.25">
      <c r="A443" t="s">
        <v>243</v>
      </c>
      <c r="B443">
        <v>0</v>
      </c>
      <c r="C443">
        <v>0</v>
      </c>
      <c r="D443" t="s">
        <v>241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227</v>
      </c>
      <c r="N443" t="s">
        <v>240</v>
      </c>
    </row>
    <row r="444" spans="1:14" x14ac:dyDescent="0.25">
      <c r="A444" t="s">
        <v>243</v>
      </c>
      <c r="B444">
        <v>0</v>
      </c>
      <c r="C444">
        <v>0</v>
      </c>
      <c r="D444" t="s">
        <v>241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227</v>
      </c>
      <c r="N444" t="s">
        <v>240</v>
      </c>
    </row>
    <row r="445" spans="1:14" x14ac:dyDescent="0.25">
      <c r="A445" t="s">
        <v>243</v>
      </c>
      <c r="B445">
        <v>0</v>
      </c>
      <c r="C445">
        <v>0</v>
      </c>
      <c r="D445" t="s">
        <v>241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227</v>
      </c>
      <c r="N445" t="s">
        <v>240</v>
      </c>
    </row>
    <row r="446" spans="1:14" x14ac:dyDescent="0.25">
      <c r="A446" t="s">
        <v>243</v>
      </c>
      <c r="B446">
        <v>0</v>
      </c>
      <c r="C446">
        <v>0</v>
      </c>
      <c r="D446" t="s">
        <v>241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227</v>
      </c>
      <c r="N446" t="s">
        <v>240</v>
      </c>
    </row>
    <row r="447" spans="1:14" x14ac:dyDescent="0.25">
      <c r="A447" t="s">
        <v>243</v>
      </c>
      <c r="B447">
        <v>0</v>
      </c>
      <c r="C447">
        <v>0</v>
      </c>
      <c r="D447" t="s">
        <v>241</v>
      </c>
      <c r="E447">
        <v>322</v>
      </c>
      <c r="F447" t="s">
        <v>303</v>
      </c>
      <c r="G447">
        <v>0</v>
      </c>
      <c r="H447" t="s">
        <v>303</v>
      </c>
      <c r="I447">
        <v>53</v>
      </c>
      <c r="J447">
        <v>1</v>
      </c>
      <c r="K447" t="s">
        <v>15</v>
      </c>
      <c r="L447">
        <v>0</v>
      </c>
      <c r="M447" t="s">
        <v>227</v>
      </c>
      <c r="N447" t="s">
        <v>240</v>
      </c>
    </row>
    <row r="448" spans="1:14" x14ac:dyDescent="0.25">
      <c r="A448" t="s">
        <v>242</v>
      </c>
      <c r="B448">
        <v>0</v>
      </c>
      <c r="C448">
        <v>0</v>
      </c>
      <c r="D448" t="s">
        <v>241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227</v>
      </c>
      <c r="N448" t="s">
        <v>240</v>
      </c>
    </row>
    <row r="449" spans="1:14" x14ac:dyDescent="0.25">
      <c r="A449" t="s">
        <v>242</v>
      </c>
      <c r="B449">
        <v>0</v>
      </c>
      <c r="C449">
        <v>0</v>
      </c>
      <c r="D449" t="s">
        <v>241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227</v>
      </c>
      <c r="N449" t="s">
        <v>240</v>
      </c>
    </row>
    <row r="450" spans="1:14" x14ac:dyDescent="0.25">
      <c r="A450" t="s">
        <v>242</v>
      </c>
      <c r="B450">
        <v>0</v>
      </c>
      <c r="C450">
        <v>0</v>
      </c>
      <c r="D450" t="s">
        <v>241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227</v>
      </c>
      <c r="N450" t="s">
        <v>240</v>
      </c>
    </row>
    <row r="451" spans="1:14" x14ac:dyDescent="0.25">
      <c r="A451" t="s">
        <v>242</v>
      </c>
      <c r="B451">
        <v>0</v>
      </c>
      <c r="C451">
        <v>0</v>
      </c>
      <c r="D451" t="s">
        <v>241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227</v>
      </c>
      <c r="N451" t="s">
        <v>240</v>
      </c>
    </row>
    <row r="452" spans="1:14" x14ac:dyDescent="0.25">
      <c r="A452" t="s">
        <v>242</v>
      </c>
      <c r="B452">
        <v>0</v>
      </c>
      <c r="C452">
        <v>0</v>
      </c>
      <c r="D452" t="s">
        <v>241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227</v>
      </c>
      <c r="N452" t="s">
        <v>240</v>
      </c>
    </row>
    <row r="453" spans="1:14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x14ac:dyDescent="0.25">
      <c r="A458" t="s">
        <v>242</v>
      </c>
      <c r="B458">
        <v>0</v>
      </c>
      <c r="C458">
        <v>0</v>
      </c>
      <c r="D458" t="s">
        <v>241</v>
      </c>
      <c r="E458">
        <v>325</v>
      </c>
      <c r="F458" t="s">
        <v>303</v>
      </c>
      <c r="G458">
        <v>0</v>
      </c>
      <c r="H458" t="s">
        <v>303</v>
      </c>
      <c r="I458">
        <v>60</v>
      </c>
      <c r="J458">
        <v>1</v>
      </c>
      <c r="K458" t="s">
        <v>15</v>
      </c>
      <c r="L458">
        <v>0</v>
      </c>
      <c r="M458" t="s">
        <v>227</v>
      </c>
      <c r="N458" t="s">
        <v>240</v>
      </c>
    </row>
    <row r="459" spans="1:14" x14ac:dyDescent="0.25">
      <c r="A459" t="s">
        <v>242</v>
      </c>
      <c r="B459">
        <v>0</v>
      </c>
      <c r="C459">
        <v>0</v>
      </c>
      <c r="D459" t="s">
        <v>241</v>
      </c>
      <c r="E459">
        <v>325</v>
      </c>
      <c r="F459" t="s">
        <v>303</v>
      </c>
      <c r="G459">
        <v>0</v>
      </c>
      <c r="H459" t="s">
        <v>303</v>
      </c>
      <c r="I459">
        <v>54</v>
      </c>
      <c r="J459">
        <v>2</v>
      </c>
      <c r="K459" t="s">
        <v>15</v>
      </c>
      <c r="L459">
        <v>0</v>
      </c>
      <c r="M459" t="s">
        <v>227</v>
      </c>
      <c r="N459" t="s">
        <v>240</v>
      </c>
    </row>
    <row r="460" spans="1:14" x14ac:dyDescent="0.25">
      <c r="A460" t="s">
        <v>242</v>
      </c>
      <c r="B460">
        <v>0</v>
      </c>
      <c r="C460">
        <v>0</v>
      </c>
      <c r="D460" t="s">
        <v>241</v>
      </c>
      <c r="E460">
        <v>314</v>
      </c>
      <c r="F460" t="s">
        <v>226</v>
      </c>
      <c r="G460">
        <v>0</v>
      </c>
      <c r="H460" t="s">
        <v>226</v>
      </c>
      <c r="I460">
        <v>66</v>
      </c>
      <c r="J460">
        <v>1</v>
      </c>
      <c r="K460" t="s">
        <v>15</v>
      </c>
      <c r="L460">
        <v>0</v>
      </c>
      <c r="M460" t="s">
        <v>227</v>
      </c>
      <c r="N460" t="s">
        <v>240</v>
      </c>
    </row>
    <row r="461" spans="1:14" x14ac:dyDescent="0.25">
      <c r="A461" t="s">
        <v>242</v>
      </c>
      <c r="B461">
        <v>0</v>
      </c>
      <c r="C461">
        <v>0</v>
      </c>
      <c r="D461" t="s">
        <v>241</v>
      </c>
      <c r="E461">
        <v>314</v>
      </c>
      <c r="F461" t="s">
        <v>226</v>
      </c>
      <c r="G461">
        <v>0</v>
      </c>
      <c r="H461" t="s">
        <v>226</v>
      </c>
      <c r="I461">
        <v>63</v>
      </c>
      <c r="J461">
        <v>1</v>
      </c>
      <c r="K461" t="s">
        <v>15</v>
      </c>
      <c r="L461">
        <v>0</v>
      </c>
      <c r="M461" t="s">
        <v>227</v>
      </c>
      <c r="N461" t="s">
        <v>240</v>
      </c>
    </row>
    <row r="462" spans="1:14" x14ac:dyDescent="0.25">
      <c r="A462" t="s">
        <v>239</v>
      </c>
      <c r="B462">
        <v>0</v>
      </c>
      <c r="C462">
        <v>0</v>
      </c>
      <c r="D462" t="s">
        <v>241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227</v>
      </c>
      <c r="N462" t="s">
        <v>240</v>
      </c>
    </row>
    <row r="463" spans="1:14" x14ac:dyDescent="0.25">
      <c r="A463" t="s">
        <v>239</v>
      </c>
      <c r="B463">
        <v>0</v>
      </c>
      <c r="C463">
        <v>0</v>
      </c>
      <c r="D463" t="s">
        <v>241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227</v>
      </c>
      <c r="N463" t="s">
        <v>240</v>
      </c>
    </row>
    <row r="464" spans="1:14" x14ac:dyDescent="0.25">
      <c r="A464" t="s">
        <v>239</v>
      </c>
      <c r="B464">
        <v>0</v>
      </c>
      <c r="C464">
        <v>0</v>
      </c>
      <c r="D464" t="s">
        <v>241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227</v>
      </c>
      <c r="N464" t="s">
        <v>240</v>
      </c>
    </row>
    <row r="465" spans="1:14" x14ac:dyDescent="0.25">
      <c r="A465" t="s">
        <v>239</v>
      </c>
      <c r="B465">
        <v>0</v>
      </c>
      <c r="C465">
        <v>0</v>
      </c>
      <c r="D465" t="s">
        <v>241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227</v>
      </c>
      <c r="N465" t="s">
        <v>240</v>
      </c>
    </row>
    <row r="466" spans="1:14" x14ac:dyDescent="0.25">
      <c r="A466" t="s">
        <v>239</v>
      </c>
      <c r="B466">
        <v>0</v>
      </c>
      <c r="C466">
        <v>0</v>
      </c>
      <c r="D466" t="s">
        <v>241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227</v>
      </c>
      <c r="N466" t="s">
        <v>240</v>
      </c>
    </row>
    <row r="467" spans="1:14" x14ac:dyDescent="0.25">
      <c r="A467" t="s">
        <v>239</v>
      </c>
      <c r="B467">
        <v>0</v>
      </c>
      <c r="C467">
        <v>0</v>
      </c>
      <c r="D467" t="s">
        <v>241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227</v>
      </c>
      <c r="N467" t="s">
        <v>240</v>
      </c>
    </row>
    <row r="468" spans="1:14" x14ac:dyDescent="0.25">
      <c r="A468" t="s">
        <v>239</v>
      </c>
      <c r="B468">
        <v>0</v>
      </c>
      <c r="C468">
        <v>0</v>
      </c>
      <c r="D468" t="s">
        <v>241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227</v>
      </c>
      <c r="N468" t="s">
        <v>240</v>
      </c>
    </row>
    <row r="469" spans="1:14" x14ac:dyDescent="0.25">
      <c r="A469" t="s">
        <v>239</v>
      </c>
      <c r="B469">
        <v>0</v>
      </c>
      <c r="C469">
        <v>0</v>
      </c>
      <c r="D469" t="s">
        <v>241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227</v>
      </c>
      <c r="N469" t="s">
        <v>240</v>
      </c>
    </row>
    <row r="470" spans="1:14" x14ac:dyDescent="0.25">
      <c r="A470" t="s">
        <v>239</v>
      </c>
      <c r="B470">
        <v>0</v>
      </c>
      <c r="C470">
        <v>0</v>
      </c>
      <c r="D470" t="s">
        <v>241</v>
      </c>
      <c r="E470">
        <v>327</v>
      </c>
      <c r="F470" t="s">
        <v>303</v>
      </c>
      <c r="G470">
        <v>0</v>
      </c>
      <c r="H470" t="s">
        <v>226</v>
      </c>
      <c r="I470">
        <v>60</v>
      </c>
      <c r="J470">
        <v>2</v>
      </c>
      <c r="K470" t="s">
        <v>15</v>
      </c>
      <c r="L470">
        <v>0</v>
      </c>
      <c r="M470" t="s">
        <v>227</v>
      </c>
      <c r="N470" t="s">
        <v>240</v>
      </c>
    </row>
    <row r="471" spans="1:14" x14ac:dyDescent="0.25">
      <c r="A471" t="s">
        <v>239</v>
      </c>
      <c r="B471">
        <v>0</v>
      </c>
      <c r="C471">
        <v>0</v>
      </c>
      <c r="D471" t="s">
        <v>241</v>
      </c>
      <c r="E471">
        <v>327</v>
      </c>
      <c r="F471" t="s">
        <v>303</v>
      </c>
      <c r="G471">
        <v>0</v>
      </c>
      <c r="H471" t="s">
        <v>226</v>
      </c>
      <c r="I471">
        <v>58</v>
      </c>
      <c r="J471">
        <v>1</v>
      </c>
      <c r="K471" t="s">
        <v>15</v>
      </c>
      <c r="L471">
        <v>0</v>
      </c>
      <c r="M471" t="s">
        <v>227</v>
      </c>
      <c r="N471" t="s">
        <v>240</v>
      </c>
    </row>
    <row r="472" spans="1:14" x14ac:dyDescent="0.25">
      <c r="A472" t="s">
        <v>239</v>
      </c>
      <c r="B472">
        <v>0</v>
      </c>
      <c r="C472">
        <v>0</v>
      </c>
      <c r="D472" t="s">
        <v>241</v>
      </c>
      <c r="E472">
        <v>327</v>
      </c>
      <c r="F472" t="s">
        <v>303</v>
      </c>
      <c r="G472">
        <v>0</v>
      </c>
      <c r="H472" t="s">
        <v>226</v>
      </c>
      <c r="I472">
        <v>53</v>
      </c>
      <c r="J472">
        <v>2</v>
      </c>
      <c r="K472" t="s">
        <v>15</v>
      </c>
      <c r="L472">
        <v>0</v>
      </c>
      <c r="M472" t="s">
        <v>227</v>
      </c>
      <c r="N472" t="s">
        <v>240</v>
      </c>
    </row>
    <row r="473" spans="1:14" x14ac:dyDescent="0.25">
      <c r="A473" t="s">
        <v>239</v>
      </c>
      <c r="B473">
        <v>0</v>
      </c>
      <c r="C473">
        <v>0</v>
      </c>
      <c r="D473" t="s">
        <v>241</v>
      </c>
      <c r="E473">
        <v>327</v>
      </c>
      <c r="F473" t="s">
        <v>303</v>
      </c>
      <c r="G473">
        <v>0</v>
      </c>
      <c r="H473" t="s">
        <v>226</v>
      </c>
      <c r="I473">
        <v>50</v>
      </c>
      <c r="J473">
        <v>3</v>
      </c>
      <c r="K473" t="s">
        <v>15</v>
      </c>
      <c r="L473">
        <v>0</v>
      </c>
      <c r="M473" t="s">
        <v>227</v>
      </c>
      <c r="N473" t="s">
        <v>240</v>
      </c>
    </row>
    <row r="474" spans="1:14" x14ac:dyDescent="0.25">
      <c r="A474" t="s">
        <v>239</v>
      </c>
      <c r="B474">
        <v>0</v>
      </c>
      <c r="C474">
        <v>0</v>
      </c>
      <c r="D474" t="s">
        <v>241</v>
      </c>
      <c r="E474">
        <v>327</v>
      </c>
      <c r="F474" t="s">
        <v>303</v>
      </c>
      <c r="G474">
        <v>0</v>
      </c>
      <c r="H474" t="s">
        <v>226</v>
      </c>
      <c r="I474">
        <v>41</v>
      </c>
      <c r="J474">
        <v>1</v>
      </c>
      <c r="K474" t="s">
        <v>15</v>
      </c>
      <c r="L474">
        <v>0</v>
      </c>
      <c r="M474" t="s">
        <v>227</v>
      </c>
      <c r="N474" t="s">
        <v>240</v>
      </c>
    </row>
    <row r="475" spans="1:14" x14ac:dyDescent="0.25">
      <c r="A475" t="s">
        <v>239</v>
      </c>
      <c r="B475">
        <v>0</v>
      </c>
      <c r="C475">
        <v>0</v>
      </c>
      <c r="D475" t="s">
        <v>241</v>
      </c>
      <c r="E475">
        <v>327</v>
      </c>
      <c r="F475" t="s">
        <v>303</v>
      </c>
      <c r="G475">
        <v>0</v>
      </c>
      <c r="H475" t="s">
        <v>226</v>
      </c>
      <c r="I475">
        <v>40</v>
      </c>
      <c r="J475">
        <v>1</v>
      </c>
      <c r="K475" t="s">
        <v>15</v>
      </c>
      <c r="L475">
        <v>0</v>
      </c>
      <c r="M475" t="s">
        <v>227</v>
      </c>
      <c r="N475" t="s">
        <v>240</v>
      </c>
    </row>
    <row r="476" spans="1:14" x14ac:dyDescent="0.25">
      <c r="A476" t="s">
        <v>239</v>
      </c>
      <c r="B476">
        <v>0</v>
      </c>
      <c r="C476">
        <v>0</v>
      </c>
      <c r="D476" t="s">
        <v>241</v>
      </c>
      <c r="E476">
        <v>314</v>
      </c>
      <c r="F476" t="s">
        <v>226</v>
      </c>
      <c r="G476">
        <v>0</v>
      </c>
      <c r="H476" t="s">
        <v>226</v>
      </c>
      <c r="I476">
        <v>54</v>
      </c>
      <c r="J476">
        <v>1</v>
      </c>
      <c r="K476" t="s">
        <v>15</v>
      </c>
      <c r="L476">
        <v>0</v>
      </c>
      <c r="M476" t="s">
        <v>227</v>
      </c>
      <c r="N476" t="s">
        <v>240</v>
      </c>
    </row>
    <row r="477" spans="1:14" x14ac:dyDescent="0.25">
      <c r="A477" t="s">
        <v>239</v>
      </c>
      <c r="B477">
        <v>0</v>
      </c>
      <c r="C477">
        <v>0</v>
      </c>
      <c r="D477" t="s">
        <v>241</v>
      </c>
      <c r="E477">
        <v>305</v>
      </c>
      <c r="F477" t="s">
        <v>226</v>
      </c>
      <c r="G477">
        <v>0</v>
      </c>
      <c r="H477" t="s">
        <v>226</v>
      </c>
      <c r="I477">
        <v>61</v>
      </c>
      <c r="J477">
        <v>1</v>
      </c>
      <c r="K477" t="s">
        <v>15</v>
      </c>
      <c r="L477">
        <v>0</v>
      </c>
      <c r="M477" t="s">
        <v>227</v>
      </c>
      <c r="N477" t="s">
        <v>240</v>
      </c>
    </row>
    <row r="478" spans="1:14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227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227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227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227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227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227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227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227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227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227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227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227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227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227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227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227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227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227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227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227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227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227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227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227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227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227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227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227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227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227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227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227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227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227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227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227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227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227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227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227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303</v>
      </c>
      <c r="G521">
        <v>0</v>
      </c>
      <c r="H521" t="s">
        <v>303</v>
      </c>
      <c r="I521">
        <v>66</v>
      </c>
      <c r="J521">
        <v>1</v>
      </c>
      <c r="K521" t="s">
        <v>15</v>
      </c>
      <c r="L521">
        <v>0</v>
      </c>
      <c r="M521" t="s">
        <v>227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303</v>
      </c>
      <c r="G522">
        <v>0</v>
      </c>
      <c r="H522" t="s">
        <v>303</v>
      </c>
      <c r="I522">
        <v>65</v>
      </c>
      <c r="J522">
        <v>1</v>
      </c>
      <c r="K522" t="s">
        <v>15</v>
      </c>
      <c r="L522">
        <v>0</v>
      </c>
      <c r="M522" t="s">
        <v>227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303</v>
      </c>
      <c r="G523">
        <v>0</v>
      </c>
      <c r="H523" t="s">
        <v>303</v>
      </c>
      <c r="I523">
        <v>58</v>
      </c>
      <c r="J523">
        <v>1</v>
      </c>
      <c r="K523" t="s">
        <v>15</v>
      </c>
      <c r="L523">
        <v>0</v>
      </c>
      <c r="M523" t="s">
        <v>227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303</v>
      </c>
      <c r="G524">
        <v>0</v>
      </c>
      <c r="H524" t="s">
        <v>303</v>
      </c>
      <c r="I524">
        <v>77</v>
      </c>
      <c r="J524">
        <v>1</v>
      </c>
      <c r="K524" t="s">
        <v>15</v>
      </c>
      <c r="L524">
        <v>0</v>
      </c>
      <c r="M524" t="s">
        <v>227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303</v>
      </c>
      <c r="G525">
        <v>0</v>
      </c>
      <c r="H525" t="s">
        <v>303</v>
      </c>
      <c r="I525">
        <v>63</v>
      </c>
      <c r="J525">
        <v>1</v>
      </c>
      <c r="K525" t="s">
        <v>15</v>
      </c>
      <c r="L525">
        <v>0</v>
      </c>
      <c r="M525" t="s">
        <v>227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303</v>
      </c>
      <c r="G526">
        <v>0</v>
      </c>
      <c r="H526" t="s">
        <v>303</v>
      </c>
      <c r="I526">
        <v>60</v>
      </c>
      <c r="J526">
        <v>1</v>
      </c>
      <c r="K526" t="s">
        <v>15</v>
      </c>
      <c r="L526">
        <v>0</v>
      </c>
      <c r="M526" t="s">
        <v>227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303</v>
      </c>
      <c r="G527">
        <v>0</v>
      </c>
      <c r="H527" t="s">
        <v>303</v>
      </c>
      <c r="I527">
        <v>77</v>
      </c>
      <c r="J527">
        <v>1</v>
      </c>
      <c r="K527" t="s">
        <v>15</v>
      </c>
      <c r="L527">
        <v>0</v>
      </c>
      <c r="M527" t="s">
        <v>227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303</v>
      </c>
      <c r="G528">
        <v>0</v>
      </c>
      <c r="H528" t="s">
        <v>303</v>
      </c>
      <c r="I528">
        <v>70</v>
      </c>
      <c r="J528">
        <v>2</v>
      </c>
      <c r="K528" t="s">
        <v>15</v>
      </c>
      <c r="L528">
        <v>0</v>
      </c>
      <c r="M528" t="s">
        <v>227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303</v>
      </c>
      <c r="G529">
        <v>0</v>
      </c>
      <c r="H529" t="s">
        <v>303</v>
      </c>
      <c r="I529">
        <v>62</v>
      </c>
      <c r="J529">
        <v>1</v>
      </c>
      <c r="K529" t="s">
        <v>15</v>
      </c>
      <c r="L529">
        <v>0</v>
      </c>
      <c r="M529" t="s">
        <v>227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303</v>
      </c>
      <c r="G530">
        <v>0</v>
      </c>
      <c r="H530" t="s">
        <v>303</v>
      </c>
      <c r="I530">
        <v>59</v>
      </c>
      <c r="J530">
        <v>1</v>
      </c>
      <c r="K530" t="s">
        <v>15</v>
      </c>
      <c r="L530">
        <v>0</v>
      </c>
      <c r="M530" t="s">
        <v>227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303</v>
      </c>
      <c r="G531">
        <v>0</v>
      </c>
      <c r="H531" t="s">
        <v>303</v>
      </c>
      <c r="I531">
        <v>64</v>
      </c>
      <c r="J531">
        <v>2</v>
      </c>
      <c r="K531" t="s">
        <v>15</v>
      </c>
      <c r="L531">
        <v>0</v>
      </c>
      <c r="M531" t="s">
        <v>227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303</v>
      </c>
      <c r="G532">
        <v>0</v>
      </c>
      <c r="H532" t="s">
        <v>303</v>
      </c>
      <c r="I532">
        <v>67</v>
      </c>
      <c r="J532">
        <v>1</v>
      </c>
      <c r="K532" t="s">
        <v>15</v>
      </c>
      <c r="L532">
        <v>0</v>
      </c>
      <c r="M532" t="s">
        <v>227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303</v>
      </c>
      <c r="G533">
        <v>0</v>
      </c>
      <c r="H533" t="s">
        <v>303</v>
      </c>
      <c r="I533">
        <v>57</v>
      </c>
      <c r="J533">
        <v>1</v>
      </c>
      <c r="K533" t="s">
        <v>15</v>
      </c>
      <c r="L533">
        <v>0</v>
      </c>
      <c r="M533" t="s">
        <v>227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303</v>
      </c>
      <c r="G534">
        <v>0</v>
      </c>
      <c r="H534" t="s">
        <v>303</v>
      </c>
      <c r="I534">
        <v>66</v>
      </c>
      <c r="J534">
        <v>2</v>
      </c>
      <c r="K534" t="s">
        <v>15</v>
      </c>
      <c r="L534">
        <v>0</v>
      </c>
      <c r="M534" t="s">
        <v>227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303</v>
      </c>
      <c r="G535">
        <v>0</v>
      </c>
      <c r="H535" t="s">
        <v>303</v>
      </c>
      <c r="I535">
        <v>82</v>
      </c>
      <c r="J535">
        <v>1</v>
      </c>
      <c r="K535" t="s">
        <v>15</v>
      </c>
      <c r="L535">
        <v>0</v>
      </c>
      <c r="M535" t="s">
        <v>227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303</v>
      </c>
      <c r="G536">
        <v>0</v>
      </c>
      <c r="H536" t="s">
        <v>303</v>
      </c>
      <c r="I536">
        <v>68</v>
      </c>
      <c r="J536">
        <v>1</v>
      </c>
      <c r="K536" t="s">
        <v>15</v>
      </c>
      <c r="L536">
        <v>0</v>
      </c>
      <c r="M536" t="s">
        <v>227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303</v>
      </c>
      <c r="G537">
        <v>0</v>
      </c>
      <c r="H537" t="s">
        <v>303</v>
      </c>
      <c r="I537">
        <v>58</v>
      </c>
      <c r="J537">
        <v>3</v>
      </c>
      <c r="K537" t="s">
        <v>15</v>
      </c>
      <c r="L537">
        <v>0</v>
      </c>
      <c r="M537" t="s">
        <v>227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303</v>
      </c>
      <c r="G538">
        <v>0</v>
      </c>
      <c r="H538" t="s">
        <v>303</v>
      </c>
      <c r="I538">
        <v>59</v>
      </c>
      <c r="J538">
        <v>3</v>
      </c>
      <c r="K538" t="s">
        <v>15</v>
      </c>
      <c r="L538">
        <v>0</v>
      </c>
      <c r="M538" t="s">
        <v>227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303</v>
      </c>
      <c r="G541">
        <v>0</v>
      </c>
      <c r="H541" t="s">
        <v>303</v>
      </c>
      <c r="I541">
        <v>73</v>
      </c>
      <c r="J541">
        <v>1</v>
      </c>
      <c r="K541" t="s">
        <v>15</v>
      </c>
      <c r="L541">
        <v>0</v>
      </c>
      <c r="M541" t="s">
        <v>227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303</v>
      </c>
      <c r="G543">
        <v>0</v>
      </c>
      <c r="H543" t="s">
        <v>303</v>
      </c>
      <c r="I543">
        <v>61</v>
      </c>
      <c r="J543">
        <v>2</v>
      </c>
      <c r="K543" t="s">
        <v>15</v>
      </c>
      <c r="L543">
        <v>0</v>
      </c>
      <c r="M543" t="s">
        <v>227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303</v>
      </c>
      <c r="G544">
        <v>0</v>
      </c>
      <c r="H544" t="s">
        <v>303</v>
      </c>
      <c r="I544">
        <v>63</v>
      </c>
      <c r="J544">
        <v>4</v>
      </c>
      <c r="K544" t="s">
        <v>15</v>
      </c>
      <c r="L544">
        <v>0</v>
      </c>
      <c r="M544" t="s">
        <v>227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303</v>
      </c>
      <c r="G546">
        <v>0</v>
      </c>
      <c r="H546" t="s">
        <v>303</v>
      </c>
      <c r="I546">
        <v>62</v>
      </c>
      <c r="J546">
        <v>1</v>
      </c>
      <c r="K546" t="s">
        <v>15</v>
      </c>
      <c r="L546">
        <v>0</v>
      </c>
      <c r="M546" t="s">
        <v>227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303</v>
      </c>
      <c r="G548">
        <v>0</v>
      </c>
      <c r="H548" t="s">
        <v>303</v>
      </c>
      <c r="I548">
        <v>64</v>
      </c>
      <c r="J548">
        <v>1</v>
      </c>
      <c r="K548" t="s">
        <v>15</v>
      </c>
      <c r="L548">
        <v>0</v>
      </c>
      <c r="M548" t="s">
        <v>227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303</v>
      </c>
      <c r="G549">
        <v>0</v>
      </c>
      <c r="H549" t="s">
        <v>303</v>
      </c>
      <c r="I549">
        <v>61</v>
      </c>
      <c r="J549">
        <v>1</v>
      </c>
      <c r="K549" t="s">
        <v>15</v>
      </c>
      <c r="L549">
        <v>0</v>
      </c>
      <c r="M549" t="s">
        <v>227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303</v>
      </c>
      <c r="G550">
        <v>0</v>
      </c>
      <c r="H550" t="s">
        <v>303</v>
      </c>
      <c r="I550">
        <v>57</v>
      </c>
      <c r="J550">
        <v>1</v>
      </c>
      <c r="K550" t="s">
        <v>15</v>
      </c>
      <c r="L550">
        <v>0</v>
      </c>
      <c r="M550" t="s">
        <v>227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303</v>
      </c>
      <c r="G551">
        <v>0</v>
      </c>
      <c r="H551" t="s">
        <v>303</v>
      </c>
      <c r="I551">
        <v>55</v>
      </c>
      <c r="J551">
        <v>1</v>
      </c>
      <c r="K551" t="s">
        <v>15</v>
      </c>
      <c r="L551">
        <v>0</v>
      </c>
      <c r="M551" t="s">
        <v>227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303</v>
      </c>
      <c r="G552">
        <v>0</v>
      </c>
      <c r="H552" t="s">
        <v>303</v>
      </c>
      <c r="I552">
        <v>60</v>
      </c>
      <c r="J552">
        <v>1</v>
      </c>
      <c r="K552" t="s">
        <v>15</v>
      </c>
      <c r="L552">
        <v>0</v>
      </c>
      <c r="M552" t="s">
        <v>227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303</v>
      </c>
      <c r="G553">
        <v>0</v>
      </c>
      <c r="H553" t="s">
        <v>303</v>
      </c>
      <c r="I553">
        <v>63</v>
      </c>
      <c r="J553">
        <v>1</v>
      </c>
      <c r="K553" t="s">
        <v>15</v>
      </c>
      <c r="L553">
        <v>0</v>
      </c>
      <c r="M553" t="s">
        <v>227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303</v>
      </c>
      <c r="G554">
        <v>0</v>
      </c>
      <c r="H554" t="s">
        <v>303</v>
      </c>
      <c r="I554">
        <v>61</v>
      </c>
      <c r="J554">
        <v>1</v>
      </c>
      <c r="K554" t="s">
        <v>15</v>
      </c>
      <c r="L554">
        <v>0</v>
      </c>
      <c r="M554" t="s">
        <v>227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227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227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303</v>
      </c>
      <c r="G557">
        <v>0</v>
      </c>
      <c r="H557" t="s">
        <v>303</v>
      </c>
      <c r="I557">
        <v>66</v>
      </c>
      <c r="J557">
        <v>1</v>
      </c>
      <c r="K557" t="s">
        <v>15</v>
      </c>
      <c r="L557">
        <v>0</v>
      </c>
      <c r="M557" t="s">
        <v>227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303</v>
      </c>
      <c r="G558">
        <v>0</v>
      </c>
      <c r="H558" t="s">
        <v>303</v>
      </c>
      <c r="I558">
        <v>71</v>
      </c>
      <c r="J558">
        <v>1</v>
      </c>
      <c r="K558" t="s">
        <v>15</v>
      </c>
      <c r="L558">
        <v>0</v>
      </c>
      <c r="M558" t="s">
        <v>227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303</v>
      </c>
      <c r="G559">
        <v>0</v>
      </c>
      <c r="H559" t="s">
        <v>303</v>
      </c>
      <c r="I559">
        <v>55</v>
      </c>
      <c r="J559">
        <v>1</v>
      </c>
      <c r="K559" t="s">
        <v>15</v>
      </c>
      <c r="L559">
        <v>0</v>
      </c>
      <c r="M559" t="s">
        <v>227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303</v>
      </c>
      <c r="G560">
        <v>0</v>
      </c>
      <c r="H560" t="s">
        <v>303</v>
      </c>
      <c r="I560">
        <v>64</v>
      </c>
      <c r="J560">
        <v>2</v>
      </c>
      <c r="K560" t="s">
        <v>15</v>
      </c>
      <c r="L560">
        <v>0</v>
      </c>
      <c r="M560" t="s">
        <v>227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303</v>
      </c>
      <c r="G561">
        <v>0</v>
      </c>
      <c r="H561" t="s">
        <v>303</v>
      </c>
      <c r="I561">
        <v>65</v>
      </c>
      <c r="J561">
        <v>1</v>
      </c>
      <c r="K561" t="s">
        <v>15</v>
      </c>
      <c r="L561">
        <v>0</v>
      </c>
      <c r="M561" t="s">
        <v>227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303</v>
      </c>
      <c r="G562">
        <v>0</v>
      </c>
      <c r="H562" t="s">
        <v>303</v>
      </c>
      <c r="I562">
        <v>66</v>
      </c>
      <c r="J562">
        <v>1</v>
      </c>
      <c r="K562" t="s">
        <v>15</v>
      </c>
      <c r="L562">
        <v>0</v>
      </c>
      <c r="M562" t="s">
        <v>227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303</v>
      </c>
      <c r="G563">
        <v>0</v>
      </c>
      <c r="H563" t="s">
        <v>303</v>
      </c>
      <c r="I563">
        <v>63</v>
      </c>
      <c r="J563">
        <v>1</v>
      </c>
      <c r="K563" t="s">
        <v>15</v>
      </c>
      <c r="L563">
        <v>0</v>
      </c>
      <c r="M563" t="s">
        <v>227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303</v>
      </c>
      <c r="G565">
        <v>0</v>
      </c>
      <c r="H565" t="s">
        <v>303</v>
      </c>
      <c r="I565">
        <v>71</v>
      </c>
      <c r="J565">
        <v>1</v>
      </c>
      <c r="K565" t="s">
        <v>15</v>
      </c>
      <c r="L565">
        <v>0</v>
      </c>
      <c r="M565" t="s">
        <v>227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303</v>
      </c>
      <c r="G566">
        <v>0</v>
      </c>
      <c r="H566" t="s">
        <v>303</v>
      </c>
      <c r="I566">
        <v>63</v>
      </c>
      <c r="J566">
        <v>1</v>
      </c>
      <c r="K566" t="s">
        <v>15</v>
      </c>
      <c r="L566">
        <v>0</v>
      </c>
      <c r="M566" t="s">
        <v>227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303</v>
      </c>
      <c r="G568">
        <v>0</v>
      </c>
      <c r="H568" t="s">
        <v>303</v>
      </c>
      <c r="I568">
        <v>67</v>
      </c>
      <c r="J568">
        <v>1</v>
      </c>
      <c r="K568" t="s">
        <v>15</v>
      </c>
      <c r="L568">
        <v>0</v>
      </c>
      <c r="M568" t="s">
        <v>227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303</v>
      </c>
      <c r="G569">
        <v>0</v>
      </c>
      <c r="H569" t="s">
        <v>303</v>
      </c>
      <c r="I569">
        <v>56</v>
      </c>
      <c r="J569">
        <v>1</v>
      </c>
      <c r="K569" t="s">
        <v>15</v>
      </c>
      <c r="L569">
        <v>0</v>
      </c>
      <c r="M569" t="s">
        <v>227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303</v>
      </c>
      <c r="G570">
        <v>0</v>
      </c>
      <c r="H570" t="s">
        <v>303</v>
      </c>
      <c r="I570">
        <v>66</v>
      </c>
      <c r="J570">
        <v>1</v>
      </c>
      <c r="K570" t="s">
        <v>15</v>
      </c>
      <c r="L570">
        <v>0</v>
      </c>
      <c r="M570" t="s">
        <v>227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303</v>
      </c>
      <c r="G571">
        <v>0</v>
      </c>
      <c r="H571" t="s">
        <v>303</v>
      </c>
      <c r="I571">
        <v>65</v>
      </c>
      <c r="J571">
        <v>2</v>
      </c>
      <c r="K571" t="s">
        <v>15</v>
      </c>
      <c r="L571">
        <v>0</v>
      </c>
      <c r="M571" t="s">
        <v>227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303</v>
      </c>
      <c r="G572">
        <v>0</v>
      </c>
      <c r="H572" t="s">
        <v>303</v>
      </c>
      <c r="I572">
        <v>61</v>
      </c>
      <c r="J572">
        <v>1</v>
      </c>
      <c r="K572" t="s">
        <v>15</v>
      </c>
      <c r="L572">
        <v>0</v>
      </c>
      <c r="M572" t="s">
        <v>227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303</v>
      </c>
      <c r="G573">
        <v>0</v>
      </c>
      <c r="H573" t="s">
        <v>303</v>
      </c>
      <c r="I573">
        <v>57</v>
      </c>
      <c r="J573">
        <v>1</v>
      </c>
      <c r="K573" t="s">
        <v>15</v>
      </c>
      <c r="L573">
        <v>0</v>
      </c>
      <c r="M573" t="s">
        <v>227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303</v>
      </c>
      <c r="G574">
        <v>0</v>
      </c>
      <c r="H574" t="s">
        <v>303</v>
      </c>
      <c r="I574">
        <v>55</v>
      </c>
      <c r="J574">
        <v>1</v>
      </c>
      <c r="K574" t="s">
        <v>15</v>
      </c>
      <c r="L574">
        <v>0</v>
      </c>
      <c r="M574" t="s">
        <v>227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303</v>
      </c>
      <c r="G575">
        <v>0</v>
      </c>
      <c r="H575" t="s">
        <v>303</v>
      </c>
      <c r="I575">
        <v>54</v>
      </c>
      <c r="J575">
        <v>1</v>
      </c>
      <c r="K575" t="s">
        <v>15</v>
      </c>
      <c r="L575">
        <v>0</v>
      </c>
      <c r="M575" t="s">
        <v>227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303</v>
      </c>
      <c r="G576">
        <v>0</v>
      </c>
      <c r="H576" t="s">
        <v>303</v>
      </c>
      <c r="I576">
        <v>56</v>
      </c>
      <c r="J576">
        <v>1</v>
      </c>
      <c r="K576" t="s">
        <v>15</v>
      </c>
      <c r="L576">
        <v>0</v>
      </c>
      <c r="M576" t="s">
        <v>227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303</v>
      </c>
      <c r="G577">
        <v>0</v>
      </c>
      <c r="H577" t="s">
        <v>303</v>
      </c>
      <c r="I577">
        <v>61</v>
      </c>
      <c r="J577">
        <v>1</v>
      </c>
      <c r="K577" t="s">
        <v>15</v>
      </c>
      <c r="L577">
        <v>0</v>
      </c>
      <c r="M577" t="s">
        <v>227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303</v>
      </c>
      <c r="G578">
        <v>0</v>
      </c>
      <c r="H578" t="s">
        <v>303</v>
      </c>
      <c r="I578">
        <v>67</v>
      </c>
      <c r="J578">
        <v>1</v>
      </c>
      <c r="K578" t="s">
        <v>15</v>
      </c>
      <c r="L578">
        <v>0</v>
      </c>
      <c r="M578" t="s">
        <v>227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303</v>
      </c>
      <c r="G579">
        <v>0</v>
      </c>
      <c r="H579" t="s">
        <v>303</v>
      </c>
      <c r="I579">
        <v>59</v>
      </c>
      <c r="J579">
        <v>1</v>
      </c>
      <c r="K579" t="s">
        <v>15</v>
      </c>
      <c r="L579">
        <v>0</v>
      </c>
      <c r="M579" t="s">
        <v>227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303</v>
      </c>
      <c r="G580">
        <v>0</v>
      </c>
      <c r="H580" t="s">
        <v>303</v>
      </c>
      <c r="I580">
        <v>63</v>
      </c>
      <c r="J580">
        <v>1</v>
      </c>
      <c r="K580" t="s">
        <v>15</v>
      </c>
      <c r="L580">
        <v>0</v>
      </c>
      <c r="M580" t="s">
        <v>227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303</v>
      </c>
      <c r="G581">
        <v>0</v>
      </c>
      <c r="H581" t="s">
        <v>303</v>
      </c>
      <c r="I581">
        <v>69</v>
      </c>
      <c r="J581">
        <v>1</v>
      </c>
      <c r="K581" t="s">
        <v>15</v>
      </c>
      <c r="L581">
        <v>0</v>
      </c>
      <c r="M581" t="s">
        <v>227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303</v>
      </c>
      <c r="G582">
        <v>0</v>
      </c>
      <c r="H582" t="s">
        <v>303</v>
      </c>
      <c r="I582">
        <v>57</v>
      </c>
      <c r="J582">
        <v>1</v>
      </c>
      <c r="K582" t="s">
        <v>15</v>
      </c>
      <c r="L582">
        <v>0</v>
      </c>
      <c r="M582" t="s">
        <v>227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303</v>
      </c>
      <c r="G583">
        <v>0</v>
      </c>
      <c r="H583" t="s">
        <v>303</v>
      </c>
      <c r="I583">
        <v>64</v>
      </c>
      <c r="J583">
        <v>1</v>
      </c>
      <c r="K583" t="s">
        <v>15</v>
      </c>
      <c r="L583">
        <v>0</v>
      </c>
      <c r="M583" t="s">
        <v>227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303</v>
      </c>
      <c r="G584">
        <v>0</v>
      </c>
      <c r="H584" t="s">
        <v>303</v>
      </c>
      <c r="I584">
        <v>68</v>
      </c>
      <c r="J584">
        <v>1</v>
      </c>
      <c r="K584" t="s">
        <v>15</v>
      </c>
      <c r="L584">
        <v>0</v>
      </c>
      <c r="M584" t="s">
        <v>227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303</v>
      </c>
      <c r="G585">
        <v>0</v>
      </c>
      <c r="H585" t="s">
        <v>303</v>
      </c>
      <c r="I585">
        <v>63</v>
      </c>
      <c r="J585">
        <v>1</v>
      </c>
      <c r="K585" t="s">
        <v>15</v>
      </c>
      <c r="L585">
        <v>0</v>
      </c>
      <c r="M585" t="s">
        <v>227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303</v>
      </c>
      <c r="G586">
        <v>0</v>
      </c>
      <c r="H586" t="s">
        <v>303</v>
      </c>
      <c r="I586">
        <v>60</v>
      </c>
      <c r="J586">
        <v>1</v>
      </c>
      <c r="K586" t="s">
        <v>15</v>
      </c>
      <c r="L586">
        <v>0</v>
      </c>
      <c r="M586" t="s">
        <v>227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303</v>
      </c>
      <c r="G587">
        <v>0</v>
      </c>
      <c r="H587" t="s">
        <v>303</v>
      </c>
      <c r="I587">
        <v>78</v>
      </c>
      <c r="J587">
        <v>1</v>
      </c>
      <c r="K587" t="s">
        <v>15</v>
      </c>
      <c r="L587">
        <v>0</v>
      </c>
      <c r="M587" t="s">
        <v>227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303</v>
      </c>
      <c r="G588">
        <v>0</v>
      </c>
      <c r="H588" t="s">
        <v>303</v>
      </c>
      <c r="I588">
        <v>56</v>
      </c>
      <c r="J588">
        <v>1</v>
      </c>
      <c r="K588" t="s">
        <v>15</v>
      </c>
      <c r="L588">
        <v>0</v>
      </c>
      <c r="M588" t="s">
        <v>227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303</v>
      </c>
      <c r="G589">
        <v>0</v>
      </c>
      <c r="H589" t="s">
        <v>303</v>
      </c>
      <c r="I589">
        <v>61</v>
      </c>
      <c r="J589">
        <v>1</v>
      </c>
      <c r="K589" t="s">
        <v>15</v>
      </c>
      <c r="L589">
        <v>0</v>
      </c>
      <c r="M589" t="s">
        <v>227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303</v>
      </c>
      <c r="G590">
        <v>0</v>
      </c>
      <c r="H590" t="s">
        <v>303</v>
      </c>
      <c r="I590">
        <v>67</v>
      </c>
      <c r="J590">
        <v>1</v>
      </c>
      <c r="K590" t="s">
        <v>15</v>
      </c>
      <c r="L590">
        <v>0</v>
      </c>
      <c r="M590" t="s">
        <v>227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303</v>
      </c>
      <c r="G591">
        <v>0</v>
      </c>
      <c r="H591" t="s">
        <v>303</v>
      </c>
      <c r="I591">
        <v>60</v>
      </c>
      <c r="J591">
        <v>1</v>
      </c>
      <c r="K591" t="s">
        <v>15</v>
      </c>
      <c r="L591">
        <v>0</v>
      </c>
      <c r="M591" t="s">
        <v>227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303</v>
      </c>
      <c r="G592">
        <v>0</v>
      </c>
      <c r="H592" t="s">
        <v>303</v>
      </c>
      <c r="I592">
        <v>64</v>
      </c>
      <c r="J592">
        <v>3</v>
      </c>
      <c r="K592" t="s">
        <v>15</v>
      </c>
      <c r="L592">
        <v>0</v>
      </c>
      <c r="M592" t="s">
        <v>227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303</v>
      </c>
      <c r="G593">
        <v>0</v>
      </c>
      <c r="H593" t="s">
        <v>303</v>
      </c>
      <c r="I593">
        <v>71</v>
      </c>
      <c r="J593">
        <v>1</v>
      </c>
      <c r="K593" t="s">
        <v>15</v>
      </c>
      <c r="L593">
        <v>0</v>
      </c>
      <c r="M593" t="s">
        <v>227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303</v>
      </c>
      <c r="G594">
        <v>0</v>
      </c>
      <c r="H594" t="s">
        <v>303</v>
      </c>
      <c r="I594">
        <v>57</v>
      </c>
      <c r="J594">
        <v>1</v>
      </c>
      <c r="K594" t="s">
        <v>15</v>
      </c>
      <c r="L594">
        <v>0</v>
      </c>
      <c r="M594" t="s">
        <v>227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303</v>
      </c>
      <c r="G595">
        <v>0</v>
      </c>
      <c r="H595" t="s">
        <v>303</v>
      </c>
      <c r="I595">
        <v>58</v>
      </c>
      <c r="J595">
        <v>1</v>
      </c>
      <c r="K595" t="s">
        <v>15</v>
      </c>
      <c r="L595">
        <v>0</v>
      </c>
      <c r="M595" t="s">
        <v>227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303</v>
      </c>
      <c r="G596">
        <v>0</v>
      </c>
      <c r="H596" t="s">
        <v>303</v>
      </c>
      <c r="I596">
        <v>74</v>
      </c>
      <c r="J596">
        <v>1</v>
      </c>
      <c r="K596" t="s">
        <v>15</v>
      </c>
      <c r="L596">
        <v>0</v>
      </c>
      <c r="M596" t="s">
        <v>227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303</v>
      </c>
      <c r="G597">
        <v>0</v>
      </c>
      <c r="H597" t="s">
        <v>303</v>
      </c>
      <c r="I597">
        <v>62</v>
      </c>
      <c r="J597">
        <v>1</v>
      </c>
      <c r="K597" t="s">
        <v>15</v>
      </c>
      <c r="L597">
        <v>0</v>
      </c>
      <c r="M597" t="s">
        <v>227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303</v>
      </c>
      <c r="G599">
        <v>0</v>
      </c>
      <c r="H599" t="s">
        <v>303</v>
      </c>
      <c r="I599">
        <v>63</v>
      </c>
      <c r="J599">
        <v>1</v>
      </c>
      <c r="K599" t="s">
        <v>15</v>
      </c>
      <c r="L599">
        <v>0</v>
      </c>
      <c r="M599" t="s">
        <v>227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303</v>
      </c>
      <c r="G600">
        <v>0</v>
      </c>
      <c r="H600" t="s">
        <v>303</v>
      </c>
      <c r="I600">
        <v>69</v>
      </c>
      <c r="J600">
        <v>2</v>
      </c>
      <c r="K600" t="s">
        <v>15</v>
      </c>
      <c r="L600">
        <v>0</v>
      </c>
      <c r="M600" t="s">
        <v>227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303</v>
      </c>
      <c r="G601">
        <v>0</v>
      </c>
      <c r="H601" t="s">
        <v>303</v>
      </c>
      <c r="I601">
        <v>70</v>
      </c>
      <c r="J601">
        <v>1</v>
      </c>
      <c r="K601" t="s">
        <v>15</v>
      </c>
      <c r="L601">
        <v>0</v>
      </c>
      <c r="M601" t="s">
        <v>227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303</v>
      </c>
      <c r="G602">
        <v>0</v>
      </c>
      <c r="H602" t="s">
        <v>303</v>
      </c>
      <c r="I602">
        <v>80</v>
      </c>
      <c r="J602">
        <v>2</v>
      </c>
      <c r="K602" t="s">
        <v>15</v>
      </c>
      <c r="L602">
        <v>0</v>
      </c>
      <c r="M602" t="s">
        <v>227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303</v>
      </c>
      <c r="G603">
        <v>0</v>
      </c>
      <c r="H603" t="s">
        <v>303</v>
      </c>
      <c r="I603">
        <v>68</v>
      </c>
      <c r="J603">
        <v>3</v>
      </c>
      <c r="K603" t="s">
        <v>15</v>
      </c>
      <c r="L603">
        <v>0</v>
      </c>
      <c r="M603" t="s">
        <v>227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303</v>
      </c>
      <c r="G607">
        <v>0</v>
      </c>
      <c r="H607" t="s">
        <v>303</v>
      </c>
      <c r="I607">
        <v>71</v>
      </c>
      <c r="J607">
        <v>1</v>
      </c>
      <c r="K607" t="s">
        <v>15</v>
      </c>
      <c r="L607">
        <v>0</v>
      </c>
      <c r="M607" t="s">
        <v>227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303</v>
      </c>
      <c r="G612">
        <v>0</v>
      </c>
      <c r="H612" t="s">
        <v>303</v>
      </c>
      <c r="I612">
        <v>79</v>
      </c>
      <c r="J612">
        <v>1</v>
      </c>
      <c r="K612" t="s">
        <v>15</v>
      </c>
      <c r="L612">
        <v>0</v>
      </c>
      <c r="M612" t="s">
        <v>227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303</v>
      </c>
      <c r="G613">
        <v>0</v>
      </c>
      <c r="H613" t="s">
        <v>303</v>
      </c>
      <c r="I613">
        <v>63</v>
      </c>
      <c r="J613">
        <v>1</v>
      </c>
      <c r="K613" t="s">
        <v>15</v>
      </c>
      <c r="L613">
        <v>0</v>
      </c>
      <c r="M613" t="s">
        <v>227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303</v>
      </c>
      <c r="G616">
        <v>0</v>
      </c>
      <c r="H616" t="s">
        <v>303</v>
      </c>
      <c r="I616">
        <v>70</v>
      </c>
      <c r="J616">
        <v>2</v>
      </c>
      <c r="K616" t="s">
        <v>15</v>
      </c>
      <c r="L616">
        <v>0</v>
      </c>
      <c r="M616" t="s">
        <v>227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303</v>
      </c>
      <c r="G617">
        <v>0</v>
      </c>
      <c r="H617" t="s">
        <v>303</v>
      </c>
      <c r="I617">
        <v>72</v>
      </c>
      <c r="J617">
        <v>1</v>
      </c>
      <c r="K617" t="s">
        <v>15</v>
      </c>
      <c r="L617">
        <v>0</v>
      </c>
      <c r="M617" t="s">
        <v>227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303</v>
      </c>
      <c r="G620">
        <v>0</v>
      </c>
      <c r="H620" t="s">
        <v>303</v>
      </c>
      <c r="I620">
        <v>61</v>
      </c>
      <c r="J620">
        <v>1</v>
      </c>
      <c r="K620" t="s">
        <v>15</v>
      </c>
      <c r="L620">
        <v>0</v>
      </c>
      <c r="M620" t="s">
        <v>227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303</v>
      </c>
      <c r="G624">
        <v>0</v>
      </c>
      <c r="H624" t="s">
        <v>303</v>
      </c>
      <c r="I624">
        <v>63</v>
      </c>
      <c r="J624">
        <v>1</v>
      </c>
      <c r="K624" t="s">
        <v>15</v>
      </c>
      <c r="L624">
        <v>0</v>
      </c>
      <c r="M624" t="s">
        <v>227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303</v>
      </c>
      <c r="G625">
        <v>0</v>
      </c>
      <c r="H625" t="s">
        <v>303</v>
      </c>
      <c r="I625">
        <v>62</v>
      </c>
      <c r="J625">
        <v>1</v>
      </c>
      <c r="K625" t="s">
        <v>15</v>
      </c>
      <c r="L625">
        <v>0</v>
      </c>
      <c r="M625" t="s">
        <v>227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303</v>
      </c>
      <c r="G629">
        <v>0</v>
      </c>
      <c r="H629" t="s">
        <v>303</v>
      </c>
      <c r="I629">
        <v>55</v>
      </c>
      <c r="J629">
        <v>1</v>
      </c>
      <c r="K629" t="s">
        <v>15</v>
      </c>
      <c r="L629">
        <v>0</v>
      </c>
      <c r="M629" t="s">
        <v>227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303</v>
      </c>
      <c r="G630">
        <v>0</v>
      </c>
      <c r="H630" t="s">
        <v>303</v>
      </c>
      <c r="I630">
        <v>61</v>
      </c>
      <c r="J630">
        <v>1</v>
      </c>
      <c r="K630" t="s">
        <v>15</v>
      </c>
      <c r="L630">
        <v>0</v>
      </c>
      <c r="M630" t="s">
        <v>227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303</v>
      </c>
      <c r="G631">
        <v>0</v>
      </c>
      <c r="H631" t="s">
        <v>303</v>
      </c>
      <c r="I631">
        <v>67</v>
      </c>
      <c r="J631">
        <v>1</v>
      </c>
      <c r="K631" t="s">
        <v>15</v>
      </c>
      <c r="L631">
        <v>0</v>
      </c>
      <c r="M631" t="s">
        <v>227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303</v>
      </c>
      <c r="G632">
        <v>0</v>
      </c>
      <c r="H632" t="s">
        <v>303</v>
      </c>
      <c r="I632">
        <v>68</v>
      </c>
      <c r="J632">
        <v>1</v>
      </c>
      <c r="K632" t="s">
        <v>15</v>
      </c>
      <c r="L632">
        <v>0</v>
      </c>
      <c r="M632" t="s">
        <v>227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303</v>
      </c>
      <c r="G636">
        <v>0</v>
      </c>
      <c r="H636" t="s">
        <v>303</v>
      </c>
      <c r="I636">
        <v>70</v>
      </c>
      <c r="J636">
        <v>1</v>
      </c>
      <c r="K636" t="s">
        <v>15</v>
      </c>
      <c r="L636">
        <v>0</v>
      </c>
      <c r="M636" t="s">
        <v>227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303</v>
      </c>
      <c r="G637">
        <v>0</v>
      </c>
      <c r="H637" t="s">
        <v>303</v>
      </c>
      <c r="I637">
        <v>74</v>
      </c>
      <c r="J637">
        <v>1</v>
      </c>
      <c r="K637" t="s">
        <v>15</v>
      </c>
      <c r="L637">
        <v>0</v>
      </c>
      <c r="M637" t="s">
        <v>227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303</v>
      </c>
      <c r="G638">
        <v>0</v>
      </c>
      <c r="H638" t="s">
        <v>303</v>
      </c>
      <c r="I638">
        <v>65</v>
      </c>
      <c r="J638">
        <v>1</v>
      </c>
      <c r="K638" t="s">
        <v>15</v>
      </c>
      <c r="L638">
        <v>0</v>
      </c>
      <c r="M638" t="s">
        <v>227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303</v>
      </c>
      <c r="G639">
        <v>0</v>
      </c>
      <c r="H639" t="s">
        <v>303</v>
      </c>
      <c r="I639">
        <v>58</v>
      </c>
      <c r="J639">
        <v>1</v>
      </c>
      <c r="K639" t="s">
        <v>15</v>
      </c>
      <c r="L639">
        <v>0</v>
      </c>
      <c r="M639" t="s">
        <v>227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303</v>
      </c>
      <c r="G640">
        <v>0</v>
      </c>
      <c r="H640" t="s">
        <v>303</v>
      </c>
      <c r="I640">
        <v>68</v>
      </c>
      <c r="J640">
        <v>1</v>
      </c>
      <c r="K640" t="s">
        <v>15</v>
      </c>
      <c r="L640">
        <v>0</v>
      </c>
      <c r="M640" t="s">
        <v>227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303</v>
      </c>
      <c r="G641">
        <v>0</v>
      </c>
      <c r="H641" t="s">
        <v>303</v>
      </c>
      <c r="I641">
        <v>56</v>
      </c>
      <c r="J641">
        <v>1</v>
      </c>
      <c r="K641" t="s">
        <v>15</v>
      </c>
      <c r="L641">
        <v>0</v>
      </c>
      <c r="M641" t="s">
        <v>227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303</v>
      </c>
      <c r="G642">
        <v>0</v>
      </c>
      <c r="H642" t="s">
        <v>303</v>
      </c>
      <c r="I642">
        <v>60</v>
      </c>
      <c r="J642">
        <v>1</v>
      </c>
      <c r="K642" t="s">
        <v>15</v>
      </c>
      <c r="L642">
        <v>0</v>
      </c>
      <c r="M642" t="s">
        <v>227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303</v>
      </c>
      <c r="G643">
        <v>0</v>
      </c>
      <c r="H643" t="s">
        <v>303</v>
      </c>
      <c r="I643">
        <v>61</v>
      </c>
      <c r="J643">
        <v>1</v>
      </c>
      <c r="K643" t="s">
        <v>15</v>
      </c>
      <c r="L643">
        <v>0</v>
      </c>
      <c r="M643" t="s">
        <v>227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303</v>
      </c>
      <c r="G644">
        <v>0</v>
      </c>
      <c r="H644" t="s">
        <v>303</v>
      </c>
      <c r="I644">
        <v>67</v>
      </c>
      <c r="J644">
        <v>1</v>
      </c>
      <c r="K644" t="s">
        <v>15</v>
      </c>
      <c r="L644">
        <v>0</v>
      </c>
      <c r="M644" t="s">
        <v>227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303</v>
      </c>
      <c r="G645">
        <v>0</v>
      </c>
      <c r="H645" t="s">
        <v>303</v>
      </c>
      <c r="I645">
        <v>72</v>
      </c>
      <c r="J645">
        <v>1</v>
      </c>
      <c r="K645" t="s">
        <v>15</v>
      </c>
      <c r="L645">
        <v>0</v>
      </c>
      <c r="M645" t="s">
        <v>227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303</v>
      </c>
      <c r="G646">
        <v>0</v>
      </c>
      <c r="H646" t="s">
        <v>303</v>
      </c>
      <c r="I646">
        <v>56</v>
      </c>
      <c r="J646">
        <v>1</v>
      </c>
      <c r="K646" t="s">
        <v>15</v>
      </c>
      <c r="L646">
        <v>0</v>
      </c>
      <c r="M646" t="s">
        <v>227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303</v>
      </c>
      <c r="G647">
        <v>0</v>
      </c>
      <c r="H647" t="s">
        <v>303</v>
      </c>
      <c r="I647">
        <v>67</v>
      </c>
      <c r="J647">
        <v>1</v>
      </c>
      <c r="K647" t="s">
        <v>15</v>
      </c>
      <c r="L647">
        <v>0</v>
      </c>
      <c r="M647" t="s">
        <v>227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303</v>
      </c>
      <c r="G648">
        <v>0</v>
      </c>
      <c r="H648" t="s">
        <v>303</v>
      </c>
      <c r="I648">
        <v>70</v>
      </c>
      <c r="J648">
        <v>1</v>
      </c>
      <c r="K648" t="s">
        <v>15</v>
      </c>
      <c r="L648">
        <v>0</v>
      </c>
      <c r="M648" t="s">
        <v>227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227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227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303</v>
      </c>
      <c r="G651">
        <v>0</v>
      </c>
      <c r="H651" t="s">
        <v>303</v>
      </c>
      <c r="I651">
        <v>55</v>
      </c>
      <c r="J651">
        <v>1</v>
      </c>
      <c r="K651" t="s">
        <v>15</v>
      </c>
      <c r="L651">
        <v>0</v>
      </c>
      <c r="M651" t="s">
        <v>227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303</v>
      </c>
      <c r="G652">
        <v>0</v>
      </c>
      <c r="H652" t="s">
        <v>303</v>
      </c>
      <c r="I652">
        <v>60</v>
      </c>
      <c r="J652">
        <v>1</v>
      </c>
      <c r="K652" t="s">
        <v>15</v>
      </c>
      <c r="L652">
        <v>0</v>
      </c>
      <c r="M652" t="s">
        <v>227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303</v>
      </c>
      <c r="G653">
        <v>0</v>
      </c>
      <c r="H653" t="s">
        <v>303</v>
      </c>
      <c r="I653">
        <v>62</v>
      </c>
      <c r="J653">
        <v>1</v>
      </c>
      <c r="K653" t="s">
        <v>15</v>
      </c>
      <c r="L653">
        <v>0</v>
      </c>
      <c r="M653" t="s">
        <v>227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303</v>
      </c>
      <c r="G654">
        <v>0</v>
      </c>
      <c r="H654" t="s">
        <v>303</v>
      </c>
      <c r="I654">
        <v>54</v>
      </c>
      <c r="J654">
        <v>1</v>
      </c>
      <c r="K654" t="s">
        <v>15</v>
      </c>
      <c r="L654">
        <v>0</v>
      </c>
      <c r="M654" t="s">
        <v>227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303</v>
      </c>
      <c r="G655">
        <v>0</v>
      </c>
      <c r="H655" t="s">
        <v>303</v>
      </c>
      <c r="I655">
        <v>55</v>
      </c>
      <c r="J655">
        <v>2</v>
      </c>
      <c r="K655" t="s">
        <v>15</v>
      </c>
      <c r="L655">
        <v>0</v>
      </c>
      <c r="M655" t="s">
        <v>227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303</v>
      </c>
      <c r="G656">
        <v>0</v>
      </c>
      <c r="H656" t="s">
        <v>303</v>
      </c>
      <c r="I656">
        <v>57</v>
      </c>
      <c r="J656">
        <v>2</v>
      </c>
      <c r="K656" t="s">
        <v>15</v>
      </c>
      <c r="L656">
        <v>0</v>
      </c>
      <c r="M656" t="s">
        <v>227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303</v>
      </c>
      <c r="G657">
        <v>0</v>
      </c>
      <c r="H657" t="s">
        <v>303</v>
      </c>
      <c r="I657">
        <v>58</v>
      </c>
      <c r="J657">
        <v>1</v>
      </c>
      <c r="K657" t="s">
        <v>15</v>
      </c>
      <c r="L657">
        <v>0</v>
      </c>
      <c r="M657" t="s">
        <v>227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303</v>
      </c>
      <c r="G658">
        <v>0</v>
      </c>
      <c r="H658" t="s">
        <v>303</v>
      </c>
      <c r="I658">
        <v>59</v>
      </c>
      <c r="J658">
        <v>1</v>
      </c>
      <c r="K658" t="s">
        <v>15</v>
      </c>
      <c r="L658">
        <v>0</v>
      </c>
      <c r="M658" t="s">
        <v>227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303</v>
      </c>
      <c r="G659">
        <v>0</v>
      </c>
      <c r="H659" t="s">
        <v>303</v>
      </c>
      <c r="I659">
        <v>61</v>
      </c>
      <c r="J659">
        <v>1</v>
      </c>
      <c r="K659" t="s">
        <v>15</v>
      </c>
      <c r="L659">
        <v>0</v>
      </c>
      <c r="M659" t="s">
        <v>227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303</v>
      </c>
      <c r="G660">
        <v>0</v>
      </c>
      <c r="H660" t="s">
        <v>303</v>
      </c>
      <c r="I660">
        <v>52</v>
      </c>
      <c r="J660">
        <v>1</v>
      </c>
      <c r="K660" t="s">
        <v>15</v>
      </c>
      <c r="L660">
        <v>0</v>
      </c>
      <c r="M660" t="s">
        <v>227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303</v>
      </c>
      <c r="G661">
        <v>0</v>
      </c>
      <c r="H661" t="s">
        <v>303</v>
      </c>
      <c r="I661">
        <v>53</v>
      </c>
      <c r="J661">
        <v>1</v>
      </c>
      <c r="K661" t="s">
        <v>15</v>
      </c>
      <c r="L661">
        <v>0</v>
      </c>
      <c r="M661" t="s">
        <v>227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303</v>
      </c>
      <c r="G662">
        <v>0</v>
      </c>
      <c r="H662" t="s">
        <v>303</v>
      </c>
      <c r="I662">
        <v>54</v>
      </c>
      <c r="J662">
        <v>2</v>
      </c>
      <c r="K662" t="s">
        <v>15</v>
      </c>
      <c r="L662">
        <v>0</v>
      </c>
      <c r="M662" t="s">
        <v>227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303</v>
      </c>
      <c r="G663">
        <v>0</v>
      </c>
      <c r="H663" t="s">
        <v>303</v>
      </c>
      <c r="I663">
        <v>54</v>
      </c>
      <c r="J663">
        <v>3</v>
      </c>
      <c r="K663" t="s">
        <v>15</v>
      </c>
      <c r="L663">
        <v>0</v>
      </c>
      <c r="M663" t="s">
        <v>227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303</v>
      </c>
      <c r="G664">
        <v>0</v>
      </c>
      <c r="H664" t="s">
        <v>303</v>
      </c>
      <c r="I664">
        <v>55</v>
      </c>
      <c r="J664">
        <v>4</v>
      </c>
      <c r="K664" t="s">
        <v>15</v>
      </c>
      <c r="L664">
        <v>0</v>
      </c>
      <c r="M664" t="s">
        <v>227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303</v>
      </c>
      <c r="G665">
        <v>0</v>
      </c>
      <c r="H665" t="s">
        <v>303</v>
      </c>
      <c r="I665">
        <v>55</v>
      </c>
      <c r="J665">
        <v>2</v>
      </c>
      <c r="K665" t="s">
        <v>15</v>
      </c>
      <c r="L665">
        <v>0</v>
      </c>
      <c r="M665" t="s">
        <v>227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303</v>
      </c>
      <c r="G666">
        <v>0</v>
      </c>
      <c r="H666" t="s">
        <v>303</v>
      </c>
      <c r="I666">
        <v>56</v>
      </c>
      <c r="J666">
        <v>6</v>
      </c>
      <c r="K666" t="s">
        <v>15</v>
      </c>
      <c r="L666">
        <v>0</v>
      </c>
      <c r="M666" t="s">
        <v>227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303</v>
      </c>
      <c r="G667">
        <v>0</v>
      </c>
      <c r="H667" t="s">
        <v>303</v>
      </c>
      <c r="I667">
        <v>56</v>
      </c>
      <c r="J667">
        <v>1</v>
      </c>
      <c r="K667" t="s">
        <v>15</v>
      </c>
      <c r="L667">
        <v>0</v>
      </c>
      <c r="M667" t="s">
        <v>227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303</v>
      </c>
      <c r="G668">
        <v>0</v>
      </c>
      <c r="H668" t="s">
        <v>303</v>
      </c>
      <c r="I668">
        <v>57</v>
      </c>
      <c r="J668">
        <v>3</v>
      </c>
      <c r="K668" t="s">
        <v>15</v>
      </c>
      <c r="L668">
        <v>0</v>
      </c>
      <c r="M668" t="s">
        <v>227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303</v>
      </c>
      <c r="G669">
        <v>0</v>
      </c>
      <c r="H669" t="s">
        <v>303</v>
      </c>
      <c r="I669">
        <v>57</v>
      </c>
      <c r="J669">
        <v>1</v>
      </c>
      <c r="K669" t="s">
        <v>15</v>
      </c>
      <c r="L669">
        <v>0</v>
      </c>
      <c r="M669" t="s">
        <v>227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303</v>
      </c>
      <c r="G670">
        <v>0</v>
      </c>
      <c r="H670" t="s">
        <v>303</v>
      </c>
      <c r="I670">
        <v>58</v>
      </c>
      <c r="J670">
        <v>6</v>
      </c>
      <c r="K670" t="s">
        <v>15</v>
      </c>
      <c r="L670">
        <v>0</v>
      </c>
      <c r="M670" t="s">
        <v>227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303</v>
      </c>
      <c r="G671">
        <v>0</v>
      </c>
      <c r="H671" t="s">
        <v>303</v>
      </c>
      <c r="I671">
        <v>58</v>
      </c>
      <c r="J671">
        <v>1</v>
      </c>
      <c r="K671" t="s">
        <v>15</v>
      </c>
      <c r="L671">
        <v>0</v>
      </c>
      <c r="M671" t="s">
        <v>227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303</v>
      </c>
      <c r="G672">
        <v>0</v>
      </c>
      <c r="H672" t="s">
        <v>303</v>
      </c>
      <c r="I672">
        <v>59</v>
      </c>
      <c r="J672">
        <v>1</v>
      </c>
      <c r="K672" t="s">
        <v>15</v>
      </c>
      <c r="L672">
        <v>0</v>
      </c>
      <c r="M672" t="s">
        <v>227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303</v>
      </c>
      <c r="G673">
        <v>0</v>
      </c>
      <c r="H673" t="s">
        <v>303</v>
      </c>
      <c r="I673">
        <v>60</v>
      </c>
      <c r="J673">
        <v>1</v>
      </c>
      <c r="K673" t="s">
        <v>15</v>
      </c>
      <c r="L673">
        <v>0</v>
      </c>
      <c r="M673" t="s">
        <v>227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303</v>
      </c>
      <c r="G674">
        <v>0</v>
      </c>
      <c r="H674" t="s">
        <v>303</v>
      </c>
      <c r="I674">
        <v>61</v>
      </c>
      <c r="J674">
        <v>3</v>
      </c>
      <c r="K674" t="s">
        <v>15</v>
      </c>
      <c r="L674">
        <v>0</v>
      </c>
      <c r="M674" t="s">
        <v>227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303</v>
      </c>
      <c r="G675">
        <v>0</v>
      </c>
      <c r="H675" t="s">
        <v>303</v>
      </c>
      <c r="I675">
        <v>61</v>
      </c>
      <c r="J675">
        <v>2</v>
      </c>
      <c r="K675" t="s">
        <v>15</v>
      </c>
      <c r="L675">
        <v>0</v>
      </c>
      <c r="M675" t="s">
        <v>227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303</v>
      </c>
      <c r="G676">
        <v>0</v>
      </c>
      <c r="H676" t="s">
        <v>303</v>
      </c>
      <c r="I676">
        <v>62</v>
      </c>
      <c r="J676">
        <v>1</v>
      </c>
      <c r="K676" t="s">
        <v>15</v>
      </c>
      <c r="L676">
        <v>0</v>
      </c>
      <c r="M676" t="s">
        <v>227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303</v>
      </c>
      <c r="G677">
        <v>0</v>
      </c>
      <c r="H677" t="s">
        <v>303</v>
      </c>
      <c r="I677">
        <v>64</v>
      </c>
      <c r="J677">
        <v>2</v>
      </c>
      <c r="K677" t="s">
        <v>15</v>
      </c>
      <c r="L677">
        <v>0</v>
      </c>
      <c r="M677" t="s">
        <v>227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303</v>
      </c>
      <c r="G678">
        <v>0</v>
      </c>
      <c r="H678" t="s">
        <v>303</v>
      </c>
      <c r="I678">
        <v>67</v>
      </c>
      <c r="J678">
        <v>1</v>
      </c>
      <c r="K678" t="s">
        <v>15</v>
      </c>
      <c r="L678">
        <v>0</v>
      </c>
      <c r="M678" t="s">
        <v>227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303</v>
      </c>
      <c r="G679">
        <v>0</v>
      </c>
      <c r="H679" t="s">
        <v>303</v>
      </c>
      <c r="I679">
        <v>55</v>
      </c>
      <c r="J679">
        <v>1</v>
      </c>
      <c r="K679" t="s">
        <v>15</v>
      </c>
      <c r="L679">
        <v>0</v>
      </c>
      <c r="M679" t="s">
        <v>227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303</v>
      </c>
      <c r="G680">
        <v>0</v>
      </c>
      <c r="H680" t="s">
        <v>303</v>
      </c>
      <c r="I680">
        <v>65</v>
      </c>
      <c r="J680">
        <v>1</v>
      </c>
      <c r="K680" t="s">
        <v>15</v>
      </c>
      <c r="L680">
        <v>0</v>
      </c>
      <c r="M680" t="s">
        <v>227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227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227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227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227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227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227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227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227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227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227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227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227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227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227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227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227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227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227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227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227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227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227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227</v>
      </c>
      <c r="N723">
        <v>0</v>
      </c>
    </row>
    <row r="724" spans="1:14" x14ac:dyDescent="0.25">
      <c r="A724">
        <v>11</v>
      </c>
      <c r="B724" t="s">
        <v>238</v>
      </c>
      <c r="C724">
        <v>0</v>
      </c>
      <c r="D724" t="s">
        <v>48</v>
      </c>
      <c r="E724">
        <v>103</v>
      </c>
      <c r="F724" t="s">
        <v>303</v>
      </c>
      <c r="G724">
        <v>0</v>
      </c>
      <c r="H724" t="s">
        <v>303</v>
      </c>
      <c r="I724">
        <v>57</v>
      </c>
      <c r="J724">
        <v>1</v>
      </c>
      <c r="K724" t="s">
        <v>15</v>
      </c>
      <c r="L724">
        <v>0</v>
      </c>
      <c r="M724" t="s">
        <v>227</v>
      </c>
      <c r="N724" t="s">
        <v>226</v>
      </c>
    </row>
    <row r="725" spans="1:14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11</v>
      </c>
      <c r="B726" t="s">
        <v>238</v>
      </c>
      <c r="C726">
        <v>0</v>
      </c>
      <c r="D726" t="s">
        <v>48</v>
      </c>
      <c r="E726">
        <v>107</v>
      </c>
      <c r="F726" t="s">
        <v>303</v>
      </c>
      <c r="G726">
        <v>0</v>
      </c>
      <c r="H726" t="s">
        <v>303</v>
      </c>
      <c r="I726">
        <v>52</v>
      </c>
      <c r="J726">
        <v>1</v>
      </c>
      <c r="K726" t="s">
        <v>15</v>
      </c>
      <c r="L726">
        <v>0</v>
      </c>
      <c r="M726" t="s">
        <v>227</v>
      </c>
      <c r="N726" t="s">
        <v>226</v>
      </c>
    </row>
    <row r="727" spans="1:14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11</v>
      </c>
      <c r="B730" t="s">
        <v>238</v>
      </c>
      <c r="C730">
        <v>0</v>
      </c>
      <c r="D730" t="s">
        <v>48</v>
      </c>
      <c r="E730">
        <v>107</v>
      </c>
      <c r="F730" t="s">
        <v>303</v>
      </c>
      <c r="G730">
        <v>0</v>
      </c>
      <c r="H730" t="s">
        <v>303</v>
      </c>
      <c r="I730">
        <v>57</v>
      </c>
      <c r="J730">
        <v>1</v>
      </c>
      <c r="K730" t="s">
        <v>15</v>
      </c>
      <c r="L730">
        <v>0</v>
      </c>
      <c r="M730" t="s">
        <v>227</v>
      </c>
      <c r="N730" t="s">
        <v>226</v>
      </c>
    </row>
    <row r="731" spans="1:14" x14ac:dyDescent="0.25">
      <c r="A731">
        <v>11</v>
      </c>
      <c r="B731" t="s">
        <v>238</v>
      </c>
      <c r="C731">
        <v>0</v>
      </c>
      <c r="D731" t="s">
        <v>48</v>
      </c>
      <c r="E731">
        <v>107</v>
      </c>
      <c r="F731" t="s">
        <v>303</v>
      </c>
      <c r="G731">
        <v>0</v>
      </c>
      <c r="H731" t="s">
        <v>303</v>
      </c>
      <c r="I731">
        <v>66</v>
      </c>
      <c r="J731">
        <v>1</v>
      </c>
      <c r="K731" t="s">
        <v>15</v>
      </c>
      <c r="L731">
        <v>0</v>
      </c>
      <c r="M731" t="s">
        <v>227</v>
      </c>
      <c r="N731" t="s">
        <v>226</v>
      </c>
    </row>
    <row r="732" spans="1:14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11</v>
      </c>
      <c r="B733" t="s">
        <v>237</v>
      </c>
      <c r="C733">
        <v>0</v>
      </c>
      <c r="D733" t="s">
        <v>48</v>
      </c>
      <c r="E733">
        <v>108</v>
      </c>
      <c r="F733" t="s">
        <v>303</v>
      </c>
      <c r="G733">
        <v>0</v>
      </c>
      <c r="H733" t="s">
        <v>303</v>
      </c>
      <c r="I733">
        <v>52</v>
      </c>
      <c r="J733">
        <v>2</v>
      </c>
      <c r="K733" t="s">
        <v>15</v>
      </c>
      <c r="L733">
        <v>0</v>
      </c>
      <c r="M733" t="s">
        <v>227</v>
      </c>
      <c r="N733" t="s">
        <v>226</v>
      </c>
    </row>
    <row r="734" spans="1:14" x14ac:dyDescent="0.25">
      <c r="A734">
        <v>11</v>
      </c>
      <c r="B734" t="s">
        <v>237</v>
      </c>
      <c r="C734">
        <v>0</v>
      </c>
      <c r="D734" t="s">
        <v>48</v>
      </c>
      <c r="E734">
        <v>108</v>
      </c>
      <c r="F734" t="s">
        <v>303</v>
      </c>
      <c r="G734">
        <v>0</v>
      </c>
      <c r="H734" t="s">
        <v>303</v>
      </c>
      <c r="I734">
        <v>54</v>
      </c>
      <c r="J734">
        <v>1</v>
      </c>
      <c r="K734" t="s">
        <v>15</v>
      </c>
      <c r="L734">
        <v>0</v>
      </c>
      <c r="M734" t="s">
        <v>227</v>
      </c>
      <c r="N734" t="s">
        <v>226</v>
      </c>
    </row>
    <row r="735" spans="1:14" x14ac:dyDescent="0.25">
      <c r="A735">
        <v>11</v>
      </c>
      <c r="B735" t="s">
        <v>237</v>
      </c>
      <c r="C735">
        <v>0</v>
      </c>
      <c r="D735" t="s">
        <v>48</v>
      </c>
      <c r="E735">
        <v>108</v>
      </c>
      <c r="F735" t="s">
        <v>303</v>
      </c>
      <c r="G735">
        <v>0</v>
      </c>
      <c r="H735" t="s">
        <v>303</v>
      </c>
      <c r="I735">
        <v>55</v>
      </c>
      <c r="J735">
        <v>1</v>
      </c>
      <c r="K735" t="s">
        <v>15</v>
      </c>
      <c r="L735">
        <v>0</v>
      </c>
      <c r="M735" t="s">
        <v>227</v>
      </c>
      <c r="N735" t="s">
        <v>226</v>
      </c>
    </row>
    <row r="736" spans="1:14" x14ac:dyDescent="0.25">
      <c r="A736">
        <v>11</v>
      </c>
      <c r="B736" t="s">
        <v>237</v>
      </c>
      <c r="C736">
        <v>0</v>
      </c>
      <c r="D736" t="s">
        <v>48</v>
      </c>
      <c r="E736">
        <v>109</v>
      </c>
      <c r="F736" t="s">
        <v>303</v>
      </c>
      <c r="G736">
        <v>0</v>
      </c>
      <c r="H736" t="s">
        <v>303</v>
      </c>
      <c r="I736">
        <v>51</v>
      </c>
      <c r="J736">
        <v>1</v>
      </c>
      <c r="K736" t="s">
        <v>15</v>
      </c>
      <c r="L736">
        <v>0</v>
      </c>
      <c r="M736" t="s">
        <v>227</v>
      </c>
      <c r="N736" t="s">
        <v>226</v>
      </c>
    </row>
    <row r="737" spans="1:14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11</v>
      </c>
      <c r="B738" t="s">
        <v>236</v>
      </c>
      <c r="C738">
        <v>0</v>
      </c>
      <c r="D738" t="s">
        <v>48</v>
      </c>
      <c r="E738">
        <v>211</v>
      </c>
      <c r="F738" t="s">
        <v>303</v>
      </c>
      <c r="G738">
        <v>0</v>
      </c>
      <c r="H738" t="s">
        <v>303</v>
      </c>
      <c r="I738">
        <v>55</v>
      </c>
      <c r="J738">
        <v>1</v>
      </c>
      <c r="K738" t="s">
        <v>15</v>
      </c>
      <c r="L738">
        <v>0</v>
      </c>
      <c r="M738" t="s">
        <v>227</v>
      </c>
      <c r="N738" t="s">
        <v>226</v>
      </c>
    </row>
    <row r="739" spans="1:14" x14ac:dyDescent="0.25">
      <c r="A739">
        <v>11</v>
      </c>
      <c r="B739" t="s">
        <v>236</v>
      </c>
      <c r="C739">
        <v>0</v>
      </c>
      <c r="D739" t="s">
        <v>48</v>
      </c>
      <c r="E739">
        <v>215</v>
      </c>
      <c r="F739" t="s">
        <v>303</v>
      </c>
      <c r="G739">
        <v>0</v>
      </c>
      <c r="H739" t="s">
        <v>303</v>
      </c>
      <c r="I739">
        <v>66</v>
      </c>
      <c r="J739">
        <v>1</v>
      </c>
      <c r="K739" t="s">
        <v>15</v>
      </c>
      <c r="L739">
        <v>0</v>
      </c>
      <c r="M739" t="s">
        <v>227</v>
      </c>
      <c r="N739" t="s">
        <v>226</v>
      </c>
    </row>
    <row r="740" spans="1:14" x14ac:dyDescent="0.25">
      <c r="A740">
        <v>11</v>
      </c>
      <c r="B740" t="s">
        <v>234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227</v>
      </c>
      <c r="N740" t="s">
        <v>226</v>
      </c>
    </row>
    <row r="741" spans="1:14" x14ac:dyDescent="0.25">
      <c r="A741">
        <v>11</v>
      </c>
      <c r="B741" t="s">
        <v>234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227</v>
      </c>
      <c r="N741" t="s">
        <v>226</v>
      </c>
    </row>
    <row r="742" spans="1:14" x14ac:dyDescent="0.25">
      <c r="A742">
        <v>11</v>
      </c>
      <c r="B742" t="s">
        <v>235</v>
      </c>
      <c r="C742">
        <v>0</v>
      </c>
      <c r="D742" t="s">
        <v>48</v>
      </c>
      <c r="E742">
        <v>321</v>
      </c>
      <c r="F742" t="s">
        <v>303</v>
      </c>
      <c r="G742">
        <v>0</v>
      </c>
      <c r="H742" t="s">
        <v>303</v>
      </c>
      <c r="I742">
        <v>51</v>
      </c>
      <c r="J742">
        <v>1</v>
      </c>
      <c r="K742" t="s">
        <v>15</v>
      </c>
      <c r="L742">
        <v>0</v>
      </c>
      <c r="M742" t="s">
        <v>227</v>
      </c>
      <c r="N742" t="s">
        <v>226</v>
      </c>
    </row>
    <row r="743" spans="1:14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11</v>
      </c>
      <c r="B744" t="s">
        <v>235</v>
      </c>
      <c r="C744">
        <v>0</v>
      </c>
      <c r="D744" t="s">
        <v>48</v>
      </c>
      <c r="E744">
        <v>321</v>
      </c>
      <c r="F744" t="s">
        <v>303</v>
      </c>
      <c r="G744">
        <v>0</v>
      </c>
      <c r="H744" t="s">
        <v>303</v>
      </c>
      <c r="I744">
        <v>51</v>
      </c>
      <c r="J744">
        <v>1</v>
      </c>
      <c r="K744" t="s">
        <v>15</v>
      </c>
      <c r="L744">
        <v>0</v>
      </c>
      <c r="M744" t="s">
        <v>227</v>
      </c>
      <c r="N744" t="s">
        <v>226</v>
      </c>
    </row>
    <row r="745" spans="1:14" x14ac:dyDescent="0.25">
      <c r="A745">
        <v>11</v>
      </c>
      <c r="B745" t="s">
        <v>235</v>
      </c>
      <c r="C745">
        <v>0</v>
      </c>
      <c r="D745" t="s">
        <v>48</v>
      </c>
      <c r="E745">
        <v>321</v>
      </c>
      <c r="F745" t="s">
        <v>303</v>
      </c>
      <c r="G745">
        <v>0</v>
      </c>
      <c r="H745" t="s">
        <v>303</v>
      </c>
      <c r="I745">
        <v>57</v>
      </c>
      <c r="J745">
        <v>1</v>
      </c>
      <c r="K745" t="s">
        <v>15</v>
      </c>
      <c r="L745">
        <v>0</v>
      </c>
      <c r="M745" t="s">
        <v>227</v>
      </c>
      <c r="N745" t="s">
        <v>226</v>
      </c>
    </row>
    <row r="746" spans="1:14" x14ac:dyDescent="0.25">
      <c r="A746">
        <v>11</v>
      </c>
      <c r="B746" t="s">
        <v>234</v>
      </c>
      <c r="C746">
        <v>0</v>
      </c>
      <c r="D746" t="s">
        <v>48</v>
      </c>
      <c r="E746">
        <v>322</v>
      </c>
      <c r="F746" t="s">
        <v>303</v>
      </c>
      <c r="G746">
        <v>0</v>
      </c>
      <c r="H746" t="s">
        <v>303</v>
      </c>
      <c r="I746">
        <v>49</v>
      </c>
      <c r="J746">
        <v>1</v>
      </c>
      <c r="K746" t="s">
        <v>15</v>
      </c>
      <c r="L746">
        <v>0</v>
      </c>
      <c r="M746" t="s">
        <v>227</v>
      </c>
      <c r="N746" t="s">
        <v>226</v>
      </c>
    </row>
    <row r="747" spans="1:14" x14ac:dyDescent="0.25">
      <c r="A747">
        <v>11</v>
      </c>
      <c r="B747" t="s">
        <v>234</v>
      </c>
      <c r="C747">
        <v>0</v>
      </c>
      <c r="D747" t="s">
        <v>48</v>
      </c>
      <c r="E747">
        <v>322</v>
      </c>
      <c r="F747" t="s">
        <v>303</v>
      </c>
      <c r="G747">
        <v>0</v>
      </c>
      <c r="H747" t="s">
        <v>303</v>
      </c>
      <c r="I747">
        <v>50</v>
      </c>
      <c r="J747">
        <v>1</v>
      </c>
      <c r="K747" t="s">
        <v>15</v>
      </c>
      <c r="L747">
        <v>0</v>
      </c>
      <c r="M747" t="s">
        <v>227</v>
      </c>
      <c r="N747" t="s">
        <v>226</v>
      </c>
    </row>
    <row r="748" spans="1:14" x14ac:dyDescent="0.25">
      <c r="A748">
        <v>11</v>
      </c>
      <c r="B748" t="s">
        <v>234</v>
      </c>
      <c r="C748">
        <v>0</v>
      </c>
      <c r="D748" t="s">
        <v>48</v>
      </c>
      <c r="E748">
        <v>322</v>
      </c>
      <c r="F748" t="s">
        <v>303</v>
      </c>
      <c r="G748">
        <v>0</v>
      </c>
      <c r="H748" t="s">
        <v>303</v>
      </c>
      <c r="I748">
        <v>55</v>
      </c>
      <c r="J748">
        <v>1</v>
      </c>
      <c r="K748" t="s">
        <v>15</v>
      </c>
      <c r="L748">
        <v>0</v>
      </c>
      <c r="M748" t="s">
        <v>227</v>
      </c>
      <c r="N748" t="s">
        <v>226</v>
      </c>
    </row>
    <row r="749" spans="1:14" x14ac:dyDescent="0.25">
      <c r="A749">
        <v>11</v>
      </c>
      <c r="B749" t="s">
        <v>234</v>
      </c>
      <c r="C749">
        <v>0</v>
      </c>
      <c r="D749" t="s">
        <v>48</v>
      </c>
      <c r="E749">
        <v>322</v>
      </c>
      <c r="F749" t="s">
        <v>303</v>
      </c>
      <c r="G749">
        <v>0</v>
      </c>
      <c r="H749" t="s">
        <v>303</v>
      </c>
      <c r="I749">
        <v>57</v>
      </c>
      <c r="J749">
        <v>1</v>
      </c>
      <c r="K749" t="s">
        <v>15</v>
      </c>
      <c r="L749">
        <v>0</v>
      </c>
      <c r="M749" t="s">
        <v>227</v>
      </c>
      <c r="N749" t="s">
        <v>226</v>
      </c>
    </row>
    <row r="750" spans="1:14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11</v>
      </c>
      <c r="B751" t="s">
        <v>234</v>
      </c>
      <c r="C751">
        <v>0</v>
      </c>
      <c r="D751" t="s">
        <v>48</v>
      </c>
      <c r="E751">
        <v>322</v>
      </c>
      <c r="F751" t="s">
        <v>303</v>
      </c>
      <c r="G751">
        <v>0</v>
      </c>
      <c r="H751" t="s">
        <v>303</v>
      </c>
      <c r="I751">
        <v>63</v>
      </c>
      <c r="J751">
        <v>1</v>
      </c>
      <c r="K751" t="s">
        <v>15</v>
      </c>
      <c r="L751">
        <v>0</v>
      </c>
      <c r="M751" t="s">
        <v>227</v>
      </c>
      <c r="N751" t="s">
        <v>226</v>
      </c>
    </row>
    <row r="752" spans="1:14" x14ac:dyDescent="0.25">
      <c r="A752">
        <v>11</v>
      </c>
      <c r="B752" t="s">
        <v>234</v>
      </c>
      <c r="C752">
        <v>0</v>
      </c>
      <c r="D752" t="s">
        <v>48</v>
      </c>
      <c r="E752">
        <v>322</v>
      </c>
      <c r="F752" t="s">
        <v>303</v>
      </c>
      <c r="G752">
        <v>0</v>
      </c>
      <c r="H752" t="s">
        <v>303</v>
      </c>
      <c r="I752">
        <v>66</v>
      </c>
      <c r="J752">
        <v>1</v>
      </c>
      <c r="K752" t="s">
        <v>15</v>
      </c>
      <c r="L752">
        <v>0</v>
      </c>
      <c r="M752" t="s">
        <v>227</v>
      </c>
      <c r="N752" t="s">
        <v>226</v>
      </c>
    </row>
    <row r="753" spans="1:14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11</v>
      </c>
      <c r="B754" t="s">
        <v>234</v>
      </c>
      <c r="C754">
        <v>0</v>
      </c>
      <c r="D754" t="s">
        <v>48</v>
      </c>
      <c r="E754">
        <v>323</v>
      </c>
      <c r="F754" t="s">
        <v>303</v>
      </c>
      <c r="G754">
        <v>0</v>
      </c>
      <c r="H754" t="s">
        <v>303</v>
      </c>
      <c r="I754">
        <v>51</v>
      </c>
      <c r="J754">
        <v>1</v>
      </c>
      <c r="K754" t="s">
        <v>15</v>
      </c>
      <c r="L754">
        <v>0</v>
      </c>
      <c r="M754" t="s">
        <v>227</v>
      </c>
      <c r="N754" t="s">
        <v>226</v>
      </c>
    </row>
    <row r="755" spans="1:14" x14ac:dyDescent="0.25">
      <c r="A755">
        <v>11</v>
      </c>
      <c r="B755" t="s">
        <v>234</v>
      </c>
      <c r="C755">
        <v>0</v>
      </c>
      <c r="D755" t="s">
        <v>48</v>
      </c>
      <c r="E755">
        <v>323</v>
      </c>
      <c r="F755" t="s">
        <v>303</v>
      </c>
      <c r="G755">
        <v>0</v>
      </c>
      <c r="H755" t="s">
        <v>303</v>
      </c>
      <c r="I755">
        <v>52</v>
      </c>
      <c r="J755">
        <v>1</v>
      </c>
      <c r="K755" t="s">
        <v>15</v>
      </c>
      <c r="L755">
        <v>0</v>
      </c>
      <c r="M755" t="s">
        <v>227</v>
      </c>
      <c r="N755" t="s">
        <v>226</v>
      </c>
    </row>
    <row r="756" spans="1:14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11</v>
      </c>
      <c r="B757" t="s">
        <v>234</v>
      </c>
      <c r="C757">
        <v>0</v>
      </c>
      <c r="D757" t="s">
        <v>48</v>
      </c>
      <c r="E757">
        <v>325</v>
      </c>
      <c r="F757" t="s">
        <v>303</v>
      </c>
      <c r="G757">
        <v>0</v>
      </c>
      <c r="H757" t="s">
        <v>303</v>
      </c>
      <c r="I757">
        <v>54</v>
      </c>
      <c r="J757">
        <v>1</v>
      </c>
      <c r="K757" t="s">
        <v>15</v>
      </c>
      <c r="L757">
        <v>0</v>
      </c>
      <c r="M757" t="s">
        <v>227</v>
      </c>
      <c r="N757" t="s">
        <v>226</v>
      </c>
    </row>
    <row r="758" spans="1:14" x14ac:dyDescent="0.25">
      <c r="A758">
        <v>11</v>
      </c>
      <c r="B758" t="s">
        <v>234</v>
      </c>
      <c r="C758">
        <v>0</v>
      </c>
      <c r="D758" t="s">
        <v>48</v>
      </c>
      <c r="E758">
        <v>325</v>
      </c>
      <c r="F758" t="s">
        <v>303</v>
      </c>
      <c r="G758">
        <v>0</v>
      </c>
      <c r="H758" t="s">
        <v>303</v>
      </c>
      <c r="I758">
        <v>55</v>
      </c>
      <c r="J758">
        <v>2</v>
      </c>
      <c r="K758" t="s">
        <v>15</v>
      </c>
      <c r="L758">
        <v>0</v>
      </c>
      <c r="M758" t="s">
        <v>227</v>
      </c>
      <c r="N758" t="s">
        <v>226</v>
      </c>
    </row>
    <row r="759" spans="1:14" x14ac:dyDescent="0.25">
      <c r="A759">
        <v>11</v>
      </c>
      <c r="B759" t="s">
        <v>234</v>
      </c>
      <c r="C759">
        <v>0</v>
      </c>
      <c r="D759" t="s">
        <v>48</v>
      </c>
      <c r="E759">
        <v>325</v>
      </c>
      <c r="F759" t="s">
        <v>303</v>
      </c>
      <c r="G759">
        <v>0</v>
      </c>
      <c r="H759" t="s">
        <v>303</v>
      </c>
      <c r="I759">
        <v>57</v>
      </c>
      <c r="J759">
        <v>1</v>
      </c>
      <c r="K759" t="s">
        <v>15</v>
      </c>
      <c r="L759">
        <v>0</v>
      </c>
      <c r="M759" t="s">
        <v>227</v>
      </c>
      <c r="N759" t="s">
        <v>226</v>
      </c>
    </row>
    <row r="760" spans="1:14" x14ac:dyDescent="0.25">
      <c r="A760">
        <v>11</v>
      </c>
      <c r="B760" t="s">
        <v>234</v>
      </c>
      <c r="C760">
        <v>0</v>
      </c>
      <c r="D760" t="s">
        <v>48</v>
      </c>
      <c r="E760">
        <v>345</v>
      </c>
      <c r="F760" t="s">
        <v>303</v>
      </c>
      <c r="G760">
        <v>0</v>
      </c>
      <c r="H760" t="s">
        <v>303</v>
      </c>
      <c r="I760">
        <v>52</v>
      </c>
      <c r="J760">
        <v>1</v>
      </c>
      <c r="K760" t="s">
        <v>15</v>
      </c>
      <c r="L760">
        <v>0</v>
      </c>
      <c r="M760" t="s">
        <v>227</v>
      </c>
      <c r="N760" t="s">
        <v>226</v>
      </c>
    </row>
    <row r="761" spans="1:14" x14ac:dyDescent="0.25">
      <c r="A761">
        <v>11</v>
      </c>
      <c r="B761" t="s">
        <v>234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227</v>
      </c>
      <c r="N761" t="s">
        <v>226</v>
      </c>
    </row>
    <row r="762" spans="1:14" x14ac:dyDescent="0.25">
      <c r="A762">
        <v>11</v>
      </c>
      <c r="B762" t="s">
        <v>234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227</v>
      </c>
      <c r="N762" t="s">
        <v>226</v>
      </c>
    </row>
    <row r="763" spans="1:14" x14ac:dyDescent="0.25">
      <c r="A763">
        <v>11</v>
      </c>
      <c r="B763" t="s">
        <v>234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227</v>
      </c>
      <c r="N763" t="s">
        <v>226</v>
      </c>
    </row>
    <row r="764" spans="1:14" x14ac:dyDescent="0.25">
      <c r="A764">
        <v>11</v>
      </c>
      <c r="B764" t="s">
        <v>233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227</v>
      </c>
      <c r="N764" t="s">
        <v>226</v>
      </c>
    </row>
    <row r="765" spans="1:14" x14ac:dyDescent="0.25">
      <c r="A765">
        <v>11</v>
      </c>
      <c r="B765" t="s">
        <v>233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227</v>
      </c>
      <c r="N765" t="s">
        <v>226</v>
      </c>
    </row>
    <row r="766" spans="1:14" x14ac:dyDescent="0.25">
      <c r="A766">
        <v>11</v>
      </c>
      <c r="B766" t="s">
        <v>233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227</v>
      </c>
      <c r="N766" t="s">
        <v>226</v>
      </c>
    </row>
    <row r="767" spans="1:14" x14ac:dyDescent="0.25">
      <c r="A767">
        <v>11</v>
      </c>
      <c r="B767" t="s">
        <v>233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227</v>
      </c>
      <c r="N767" t="s">
        <v>226</v>
      </c>
    </row>
    <row r="768" spans="1:14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11</v>
      </c>
      <c r="B774" t="s">
        <v>232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227</v>
      </c>
      <c r="N774" t="s">
        <v>226</v>
      </c>
    </row>
    <row r="775" spans="1:14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10</v>
      </c>
      <c r="B777" t="s">
        <v>231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227</v>
      </c>
      <c r="N777" t="s">
        <v>226</v>
      </c>
    </row>
    <row r="778" spans="1:14" x14ac:dyDescent="0.25">
      <c r="A778">
        <v>10</v>
      </c>
      <c r="B778" t="s">
        <v>231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227</v>
      </c>
      <c r="N778" t="s">
        <v>226</v>
      </c>
    </row>
    <row r="779" spans="1:14" x14ac:dyDescent="0.25">
      <c r="A779">
        <v>10</v>
      </c>
      <c r="B779" t="s">
        <v>231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227</v>
      </c>
      <c r="N779" t="s">
        <v>226</v>
      </c>
    </row>
    <row r="780" spans="1:14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10</v>
      </c>
      <c r="B787" t="s">
        <v>231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227</v>
      </c>
      <c r="N787" t="s">
        <v>226</v>
      </c>
    </row>
    <row r="788" spans="1:14" x14ac:dyDescent="0.25">
      <c r="A788">
        <v>10</v>
      </c>
      <c r="B788" t="s">
        <v>230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227</v>
      </c>
      <c r="N788" t="s">
        <v>226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10</v>
      </c>
      <c r="B791" t="s">
        <v>230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227</v>
      </c>
      <c r="N791" t="s">
        <v>226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10</v>
      </c>
      <c r="B794" t="s">
        <v>230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227</v>
      </c>
      <c r="N794" t="s">
        <v>226</v>
      </c>
    </row>
    <row r="795" spans="1:14" x14ac:dyDescent="0.25">
      <c r="A795">
        <v>10</v>
      </c>
      <c r="B795" t="s">
        <v>230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227</v>
      </c>
      <c r="N795" t="s">
        <v>226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10</v>
      </c>
      <c r="B800" t="s">
        <v>230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227</v>
      </c>
      <c r="N800" t="s">
        <v>226</v>
      </c>
    </row>
    <row r="801" spans="1:14" x14ac:dyDescent="0.25">
      <c r="A801">
        <v>10</v>
      </c>
      <c r="B801" t="s">
        <v>230</v>
      </c>
      <c r="C801">
        <v>0</v>
      </c>
      <c r="D801" t="s">
        <v>48</v>
      </c>
      <c r="E801">
        <v>345</v>
      </c>
      <c r="F801" t="s">
        <v>303</v>
      </c>
      <c r="G801">
        <v>0</v>
      </c>
      <c r="H801" t="s">
        <v>303</v>
      </c>
      <c r="I801">
        <v>60</v>
      </c>
      <c r="J801">
        <v>1</v>
      </c>
      <c r="K801" t="s">
        <v>15</v>
      </c>
      <c r="L801">
        <v>0</v>
      </c>
      <c r="M801" t="s">
        <v>227</v>
      </c>
      <c r="N801" t="s">
        <v>226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10</v>
      </c>
      <c r="B804" t="s">
        <v>230</v>
      </c>
      <c r="C804">
        <v>0</v>
      </c>
      <c r="D804" t="s">
        <v>48</v>
      </c>
      <c r="E804">
        <v>345</v>
      </c>
      <c r="F804" t="s">
        <v>303</v>
      </c>
      <c r="G804">
        <v>0</v>
      </c>
      <c r="H804" t="s">
        <v>303</v>
      </c>
      <c r="I804">
        <v>59</v>
      </c>
      <c r="J804">
        <v>1</v>
      </c>
      <c r="K804" t="s">
        <v>15</v>
      </c>
      <c r="L804">
        <v>0</v>
      </c>
      <c r="M804" t="s">
        <v>227</v>
      </c>
      <c r="N804" t="s">
        <v>226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10</v>
      </c>
      <c r="B806" t="s">
        <v>230</v>
      </c>
      <c r="C806">
        <v>0</v>
      </c>
      <c r="D806" t="s">
        <v>48</v>
      </c>
      <c r="E806">
        <v>345</v>
      </c>
      <c r="F806" t="s">
        <v>303</v>
      </c>
      <c r="G806">
        <v>0</v>
      </c>
      <c r="H806" t="s">
        <v>303</v>
      </c>
      <c r="I806">
        <v>56</v>
      </c>
      <c r="J806">
        <v>1</v>
      </c>
      <c r="K806" t="s">
        <v>15</v>
      </c>
      <c r="L806">
        <v>0</v>
      </c>
      <c r="M806" t="s">
        <v>227</v>
      </c>
      <c r="N806" t="s">
        <v>226</v>
      </c>
    </row>
    <row r="807" spans="1:14" x14ac:dyDescent="0.25">
      <c r="A807">
        <v>10</v>
      </c>
      <c r="B807" t="s">
        <v>230</v>
      </c>
      <c r="C807">
        <v>0</v>
      </c>
      <c r="D807" t="s">
        <v>48</v>
      </c>
      <c r="E807">
        <v>345</v>
      </c>
      <c r="F807" t="s">
        <v>303</v>
      </c>
      <c r="G807">
        <v>0</v>
      </c>
      <c r="H807" t="s">
        <v>303</v>
      </c>
      <c r="I807">
        <v>54</v>
      </c>
      <c r="J807">
        <v>1</v>
      </c>
      <c r="K807" t="s">
        <v>15</v>
      </c>
      <c r="L807">
        <v>0</v>
      </c>
      <c r="M807" t="s">
        <v>227</v>
      </c>
      <c r="N807" t="s">
        <v>226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10</v>
      </c>
      <c r="B810" t="s">
        <v>230</v>
      </c>
      <c r="C810">
        <v>0</v>
      </c>
      <c r="D810" t="s">
        <v>48</v>
      </c>
      <c r="E810">
        <v>345</v>
      </c>
      <c r="F810" t="s">
        <v>303</v>
      </c>
      <c r="G810">
        <v>0</v>
      </c>
      <c r="H810" t="s">
        <v>303</v>
      </c>
      <c r="I810">
        <v>53</v>
      </c>
      <c r="J810">
        <v>1</v>
      </c>
      <c r="K810" t="s">
        <v>15</v>
      </c>
      <c r="L810">
        <v>0</v>
      </c>
      <c r="M810" t="s">
        <v>227</v>
      </c>
      <c r="N810" t="s">
        <v>226</v>
      </c>
    </row>
    <row r="811" spans="1:14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10</v>
      </c>
      <c r="B813" t="s">
        <v>230</v>
      </c>
      <c r="C813">
        <v>0</v>
      </c>
      <c r="D813" t="s">
        <v>48</v>
      </c>
      <c r="E813">
        <v>345</v>
      </c>
      <c r="F813" t="s">
        <v>303</v>
      </c>
      <c r="G813">
        <v>0</v>
      </c>
      <c r="H813" t="s">
        <v>303</v>
      </c>
      <c r="I813">
        <v>52</v>
      </c>
      <c r="J813">
        <v>1</v>
      </c>
      <c r="K813" t="s">
        <v>15</v>
      </c>
      <c r="L813">
        <v>0</v>
      </c>
      <c r="M813" t="s">
        <v>227</v>
      </c>
      <c r="N813" t="s">
        <v>226</v>
      </c>
    </row>
    <row r="814" spans="1:14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10</v>
      </c>
      <c r="B815" t="s">
        <v>230</v>
      </c>
      <c r="C815">
        <v>0</v>
      </c>
      <c r="D815" t="s">
        <v>48</v>
      </c>
      <c r="E815">
        <v>345</v>
      </c>
      <c r="F815" t="s">
        <v>303</v>
      </c>
      <c r="G815">
        <v>0</v>
      </c>
      <c r="H815" t="s">
        <v>303</v>
      </c>
      <c r="I815">
        <v>50</v>
      </c>
      <c r="J815">
        <v>2</v>
      </c>
      <c r="K815" t="s">
        <v>15</v>
      </c>
      <c r="L815">
        <v>0</v>
      </c>
      <c r="M815" t="s">
        <v>227</v>
      </c>
      <c r="N815" t="s">
        <v>226</v>
      </c>
    </row>
    <row r="816" spans="1:14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10</v>
      </c>
      <c r="B818" t="s">
        <v>230</v>
      </c>
      <c r="C818">
        <v>0</v>
      </c>
      <c r="D818" t="s">
        <v>48</v>
      </c>
      <c r="E818">
        <v>345</v>
      </c>
      <c r="F818" t="s">
        <v>303</v>
      </c>
      <c r="G818">
        <v>0</v>
      </c>
      <c r="H818" t="s">
        <v>303</v>
      </c>
      <c r="I818">
        <v>49</v>
      </c>
      <c r="J818">
        <v>1</v>
      </c>
      <c r="K818" t="s">
        <v>15</v>
      </c>
      <c r="L818">
        <v>0</v>
      </c>
      <c r="M818" t="s">
        <v>227</v>
      </c>
      <c r="N818" t="s">
        <v>226</v>
      </c>
    </row>
    <row r="819" spans="1:14" x14ac:dyDescent="0.25">
      <c r="A819">
        <v>10</v>
      </c>
      <c r="B819" t="s">
        <v>230</v>
      </c>
      <c r="C819">
        <v>0</v>
      </c>
      <c r="D819" t="s">
        <v>48</v>
      </c>
      <c r="E819">
        <v>345</v>
      </c>
      <c r="F819" t="s">
        <v>303</v>
      </c>
      <c r="G819">
        <v>0</v>
      </c>
      <c r="H819" t="s">
        <v>303</v>
      </c>
      <c r="I819">
        <v>47</v>
      </c>
      <c r="J819">
        <v>1</v>
      </c>
      <c r="K819" t="s">
        <v>15</v>
      </c>
      <c r="L819">
        <v>0</v>
      </c>
      <c r="M819" t="s">
        <v>227</v>
      </c>
      <c r="N819" t="s">
        <v>226</v>
      </c>
    </row>
    <row r="820" spans="1:14" x14ac:dyDescent="0.25">
      <c r="A820">
        <v>10</v>
      </c>
      <c r="B820" t="s">
        <v>230</v>
      </c>
      <c r="C820">
        <v>0</v>
      </c>
      <c r="D820" t="s">
        <v>48</v>
      </c>
      <c r="E820">
        <v>323</v>
      </c>
      <c r="F820" t="s">
        <v>303</v>
      </c>
      <c r="G820">
        <v>0</v>
      </c>
      <c r="H820" t="s">
        <v>303</v>
      </c>
      <c r="I820">
        <v>61</v>
      </c>
      <c r="J820">
        <v>1</v>
      </c>
      <c r="K820" t="s">
        <v>15</v>
      </c>
      <c r="L820">
        <v>0</v>
      </c>
      <c r="M820" t="s">
        <v>227</v>
      </c>
      <c r="N820" t="s">
        <v>226</v>
      </c>
    </row>
    <row r="821" spans="1:14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10</v>
      </c>
      <c r="B823" t="s">
        <v>230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227</v>
      </c>
      <c r="N823" t="s">
        <v>226</v>
      </c>
    </row>
    <row r="824" spans="1:14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10</v>
      </c>
      <c r="B826" t="s">
        <v>230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227</v>
      </c>
      <c r="N826" t="s">
        <v>226</v>
      </c>
    </row>
    <row r="827" spans="1:14" x14ac:dyDescent="0.25">
      <c r="A827">
        <v>10</v>
      </c>
      <c r="B827" t="s">
        <v>230</v>
      </c>
      <c r="C827">
        <v>0</v>
      </c>
      <c r="D827" t="s">
        <v>48</v>
      </c>
      <c r="E827">
        <v>318</v>
      </c>
      <c r="F827" t="s">
        <v>303</v>
      </c>
      <c r="G827">
        <v>0</v>
      </c>
      <c r="H827" t="s">
        <v>303</v>
      </c>
      <c r="I827">
        <v>47</v>
      </c>
      <c r="J827">
        <v>1</v>
      </c>
      <c r="K827" t="s">
        <v>15</v>
      </c>
      <c r="L827">
        <v>0</v>
      </c>
      <c r="M827" t="s">
        <v>227</v>
      </c>
      <c r="N827" t="s">
        <v>226</v>
      </c>
    </row>
    <row r="828" spans="1:14" x14ac:dyDescent="0.25">
      <c r="A828">
        <v>10</v>
      </c>
      <c r="B828" t="s">
        <v>229</v>
      </c>
      <c r="C828">
        <v>0</v>
      </c>
      <c r="D828" t="s">
        <v>48</v>
      </c>
      <c r="E828">
        <v>244</v>
      </c>
      <c r="F828" t="s">
        <v>303</v>
      </c>
      <c r="G828">
        <v>0</v>
      </c>
      <c r="H828" t="s">
        <v>303</v>
      </c>
      <c r="I828">
        <v>52</v>
      </c>
      <c r="J828">
        <v>2</v>
      </c>
      <c r="K828" t="s">
        <v>15</v>
      </c>
      <c r="L828">
        <v>0</v>
      </c>
      <c r="M828" t="s">
        <v>227</v>
      </c>
      <c r="N828" t="s">
        <v>226</v>
      </c>
    </row>
    <row r="829" spans="1:14" x14ac:dyDescent="0.25">
      <c r="A829">
        <v>10</v>
      </c>
      <c r="B829" t="s">
        <v>229</v>
      </c>
      <c r="C829">
        <v>0</v>
      </c>
      <c r="D829" t="s">
        <v>48</v>
      </c>
      <c r="E829">
        <v>244</v>
      </c>
      <c r="F829" t="s">
        <v>303</v>
      </c>
      <c r="G829">
        <v>0</v>
      </c>
      <c r="H829" t="s">
        <v>303</v>
      </c>
      <c r="I829">
        <v>51</v>
      </c>
      <c r="J829">
        <v>1</v>
      </c>
      <c r="K829" t="s">
        <v>15</v>
      </c>
      <c r="L829">
        <v>0</v>
      </c>
      <c r="M829" t="s">
        <v>227</v>
      </c>
      <c r="N829" t="s">
        <v>226</v>
      </c>
    </row>
    <row r="830" spans="1:14" x14ac:dyDescent="0.25">
      <c r="A830">
        <v>10</v>
      </c>
      <c r="B830" t="s">
        <v>229</v>
      </c>
      <c r="C830">
        <v>0</v>
      </c>
      <c r="D830" t="s">
        <v>48</v>
      </c>
      <c r="E830">
        <v>244</v>
      </c>
      <c r="F830" t="s">
        <v>303</v>
      </c>
      <c r="G830">
        <v>0</v>
      </c>
      <c r="H830" t="s">
        <v>303</v>
      </c>
      <c r="I830">
        <v>48</v>
      </c>
      <c r="J830">
        <v>1</v>
      </c>
      <c r="K830" t="s">
        <v>15</v>
      </c>
      <c r="L830">
        <v>0</v>
      </c>
      <c r="M830" t="s">
        <v>227</v>
      </c>
      <c r="N830" t="s">
        <v>226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10</v>
      </c>
      <c r="B843" t="s">
        <v>229</v>
      </c>
      <c r="C843">
        <v>0</v>
      </c>
      <c r="D843" t="s">
        <v>48</v>
      </c>
      <c r="E843">
        <v>244</v>
      </c>
      <c r="F843" t="s">
        <v>303</v>
      </c>
      <c r="G843">
        <v>0</v>
      </c>
      <c r="H843" t="s">
        <v>303</v>
      </c>
      <c r="I843">
        <v>47</v>
      </c>
      <c r="J843">
        <v>1</v>
      </c>
      <c r="K843" t="s">
        <v>15</v>
      </c>
      <c r="L843">
        <v>0</v>
      </c>
      <c r="M843" t="s">
        <v>227</v>
      </c>
      <c r="N843" t="s">
        <v>226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10</v>
      </c>
      <c r="B850" t="s">
        <v>229</v>
      </c>
      <c r="C850">
        <v>0</v>
      </c>
      <c r="D850" t="s">
        <v>48</v>
      </c>
      <c r="E850">
        <v>243</v>
      </c>
      <c r="F850" t="s">
        <v>303</v>
      </c>
      <c r="G850">
        <v>0</v>
      </c>
      <c r="H850" t="s">
        <v>303</v>
      </c>
      <c r="I850">
        <v>83</v>
      </c>
      <c r="J850">
        <v>1</v>
      </c>
      <c r="K850" t="s">
        <v>15</v>
      </c>
      <c r="L850">
        <v>0</v>
      </c>
      <c r="M850" t="s">
        <v>227</v>
      </c>
      <c r="N850" t="s">
        <v>226</v>
      </c>
    </row>
    <row r="851" spans="1:14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10</v>
      </c>
      <c r="B853" t="s">
        <v>229</v>
      </c>
      <c r="C853">
        <v>0</v>
      </c>
      <c r="D853" t="s">
        <v>48</v>
      </c>
      <c r="E853">
        <v>243</v>
      </c>
      <c r="F853" t="s">
        <v>303</v>
      </c>
      <c r="G853">
        <v>0</v>
      </c>
      <c r="H853" t="s">
        <v>303</v>
      </c>
      <c r="I853">
        <v>57</v>
      </c>
      <c r="J853">
        <v>1</v>
      </c>
      <c r="K853" t="s">
        <v>15</v>
      </c>
      <c r="L853">
        <v>0</v>
      </c>
      <c r="M853" t="s">
        <v>227</v>
      </c>
      <c r="N853" t="s">
        <v>226</v>
      </c>
    </row>
    <row r="854" spans="1:14" x14ac:dyDescent="0.25">
      <c r="A854">
        <v>10</v>
      </c>
      <c r="B854" t="s">
        <v>229</v>
      </c>
      <c r="C854">
        <v>0</v>
      </c>
      <c r="D854" t="s">
        <v>48</v>
      </c>
      <c r="E854">
        <v>216</v>
      </c>
      <c r="F854" t="s">
        <v>303</v>
      </c>
      <c r="G854">
        <v>0</v>
      </c>
      <c r="H854" t="s">
        <v>303</v>
      </c>
      <c r="I854">
        <v>57</v>
      </c>
      <c r="J854">
        <v>1</v>
      </c>
      <c r="K854" t="s">
        <v>15</v>
      </c>
      <c r="L854">
        <v>0</v>
      </c>
      <c r="M854" t="s">
        <v>227</v>
      </c>
      <c r="N854" t="s">
        <v>226</v>
      </c>
    </row>
    <row r="855" spans="1:14" x14ac:dyDescent="0.25">
      <c r="A855">
        <v>10</v>
      </c>
      <c r="B855" t="s">
        <v>229</v>
      </c>
      <c r="C855">
        <v>0</v>
      </c>
      <c r="D855" t="s">
        <v>48</v>
      </c>
      <c r="E855">
        <v>216</v>
      </c>
      <c r="F855" t="s">
        <v>303</v>
      </c>
      <c r="G855">
        <v>0</v>
      </c>
      <c r="H855" t="s">
        <v>303</v>
      </c>
      <c r="I855">
        <v>55</v>
      </c>
      <c r="J855">
        <v>1</v>
      </c>
      <c r="K855" t="s">
        <v>15</v>
      </c>
      <c r="L855">
        <v>0</v>
      </c>
      <c r="M855" t="s">
        <v>227</v>
      </c>
      <c r="N855" t="s">
        <v>226</v>
      </c>
    </row>
    <row r="856" spans="1:14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10</v>
      </c>
      <c r="B858" t="s">
        <v>229</v>
      </c>
      <c r="C858">
        <v>0</v>
      </c>
      <c r="D858" t="s">
        <v>48</v>
      </c>
      <c r="E858">
        <v>211</v>
      </c>
      <c r="F858" t="s">
        <v>303</v>
      </c>
      <c r="G858">
        <v>0</v>
      </c>
      <c r="H858" t="s">
        <v>303</v>
      </c>
      <c r="I858">
        <v>53</v>
      </c>
      <c r="J858">
        <v>1</v>
      </c>
      <c r="K858" t="s">
        <v>15</v>
      </c>
      <c r="L858">
        <v>0</v>
      </c>
      <c r="M858" t="s">
        <v>227</v>
      </c>
      <c r="N858" t="s">
        <v>226</v>
      </c>
    </row>
    <row r="859" spans="1:14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10</v>
      </c>
      <c r="B860" t="s">
        <v>229</v>
      </c>
      <c r="C860">
        <v>0</v>
      </c>
      <c r="D860" t="s">
        <v>48</v>
      </c>
      <c r="E860">
        <v>211</v>
      </c>
      <c r="F860" t="s">
        <v>303</v>
      </c>
      <c r="G860">
        <v>0</v>
      </c>
      <c r="H860" t="s">
        <v>303</v>
      </c>
      <c r="I860">
        <v>69</v>
      </c>
      <c r="J860">
        <v>1</v>
      </c>
      <c r="K860" t="s">
        <v>15</v>
      </c>
      <c r="L860">
        <v>0</v>
      </c>
      <c r="M860" t="s">
        <v>227</v>
      </c>
      <c r="N860" t="s">
        <v>226</v>
      </c>
    </row>
    <row r="861" spans="1:14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10</v>
      </c>
      <c r="B862" t="s">
        <v>229</v>
      </c>
      <c r="C862">
        <v>0</v>
      </c>
      <c r="D862" t="s">
        <v>48</v>
      </c>
      <c r="E862">
        <v>211</v>
      </c>
      <c r="F862" t="s">
        <v>303</v>
      </c>
      <c r="G862">
        <v>0</v>
      </c>
      <c r="H862" t="s">
        <v>303</v>
      </c>
      <c r="I862">
        <v>63</v>
      </c>
      <c r="J862">
        <v>2</v>
      </c>
      <c r="K862" t="s">
        <v>15</v>
      </c>
      <c r="L862">
        <v>0</v>
      </c>
      <c r="M862" t="s">
        <v>227</v>
      </c>
      <c r="N862" t="s">
        <v>226</v>
      </c>
    </row>
    <row r="863" spans="1:14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10</v>
      </c>
      <c r="B864" t="s">
        <v>229</v>
      </c>
      <c r="C864">
        <v>0</v>
      </c>
      <c r="D864" t="s">
        <v>48</v>
      </c>
      <c r="E864">
        <v>211</v>
      </c>
      <c r="F864" t="s">
        <v>303</v>
      </c>
      <c r="G864">
        <v>0</v>
      </c>
      <c r="H864" t="s">
        <v>303</v>
      </c>
      <c r="I864">
        <v>61</v>
      </c>
      <c r="J864">
        <v>1</v>
      </c>
      <c r="K864" t="s">
        <v>15</v>
      </c>
      <c r="L864">
        <v>0</v>
      </c>
      <c r="M864" t="s">
        <v>227</v>
      </c>
      <c r="N864" t="s">
        <v>226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10</v>
      </c>
      <c r="B870" t="s">
        <v>229</v>
      </c>
      <c r="C870">
        <v>0</v>
      </c>
      <c r="D870" t="s">
        <v>48</v>
      </c>
      <c r="E870">
        <v>211</v>
      </c>
      <c r="F870" t="s">
        <v>303</v>
      </c>
      <c r="G870">
        <v>0</v>
      </c>
      <c r="H870" t="s">
        <v>303</v>
      </c>
      <c r="I870">
        <v>59</v>
      </c>
      <c r="J870">
        <v>1</v>
      </c>
      <c r="K870" t="s">
        <v>15</v>
      </c>
      <c r="L870">
        <v>0</v>
      </c>
      <c r="M870" t="s">
        <v>227</v>
      </c>
      <c r="N870" t="s">
        <v>226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10</v>
      </c>
      <c r="B872" t="s">
        <v>229</v>
      </c>
      <c r="C872">
        <v>0</v>
      </c>
      <c r="D872" t="s">
        <v>48</v>
      </c>
      <c r="E872">
        <v>211</v>
      </c>
      <c r="F872" t="s">
        <v>303</v>
      </c>
      <c r="G872">
        <v>0</v>
      </c>
      <c r="H872" t="s">
        <v>303</v>
      </c>
      <c r="I872">
        <v>57</v>
      </c>
      <c r="J872">
        <v>1</v>
      </c>
      <c r="K872" t="s">
        <v>15</v>
      </c>
      <c r="L872">
        <v>0</v>
      </c>
      <c r="M872" t="s">
        <v>227</v>
      </c>
      <c r="N872" t="s">
        <v>226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10</v>
      </c>
      <c r="B875" t="s">
        <v>229</v>
      </c>
      <c r="C875">
        <v>0</v>
      </c>
      <c r="D875" t="s">
        <v>48</v>
      </c>
      <c r="E875">
        <v>211</v>
      </c>
      <c r="F875" t="s">
        <v>303</v>
      </c>
      <c r="G875">
        <v>0</v>
      </c>
      <c r="H875" t="s">
        <v>303</v>
      </c>
      <c r="I875">
        <v>56</v>
      </c>
      <c r="J875">
        <v>2</v>
      </c>
      <c r="K875" t="s">
        <v>15</v>
      </c>
      <c r="L875">
        <v>0</v>
      </c>
      <c r="M875" t="s">
        <v>227</v>
      </c>
      <c r="N875" t="s">
        <v>226</v>
      </c>
    </row>
    <row r="876" spans="1:14" x14ac:dyDescent="0.25">
      <c r="A876">
        <v>10</v>
      </c>
      <c r="B876" t="s">
        <v>229</v>
      </c>
      <c r="C876">
        <v>0</v>
      </c>
      <c r="D876" t="s">
        <v>48</v>
      </c>
      <c r="E876">
        <v>211</v>
      </c>
      <c r="F876" t="s">
        <v>303</v>
      </c>
      <c r="G876">
        <v>0</v>
      </c>
      <c r="H876" t="s">
        <v>303</v>
      </c>
      <c r="I876">
        <v>55</v>
      </c>
      <c r="J876">
        <v>2</v>
      </c>
      <c r="K876" t="s">
        <v>15</v>
      </c>
      <c r="L876">
        <v>0</v>
      </c>
      <c r="M876" t="s">
        <v>227</v>
      </c>
      <c r="N876" t="s">
        <v>226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10</v>
      </c>
      <c r="B878" t="s">
        <v>229</v>
      </c>
      <c r="C878">
        <v>0</v>
      </c>
      <c r="D878" t="s">
        <v>48</v>
      </c>
      <c r="E878">
        <v>211</v>
      </c>
      <c r="F878" t="s">
        <v>303</v>
      </c>
      <c r="G878">
        <v>0</v>
      </c>
      <c r="H878" t="s">
        <v>303</v>
      </c>
      <c r="I878">
        <v>54</v>
      </c>
      <c r="J878">
        <v>3</v>
      </c>
      <c r="K878" t="s">
        <v>15</v>
      </c>
      <c r="L878">
        <v>0</v>
      </c>
      <c r="M878" t="s">
        <v>227</v>
      </c>
      <c r="N878" t="s">
        <v>226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10</v>
      </c>
      <c r="B887" t="s">
        <v>229</v>
      </c>
      <c r="C887">
        <v>0</v>
      </c>
      <c r="D887" t="s">
        <v>48</v>
      </c>
      <c r="E887">
        <v>211</v>
      </c>
      <c r="F887" t="s">
        <v>303</v>
      </c>
      <c r="G887">
        <v>0</v>
      </c>
      <c r="H887" t="s">
        <v>303</v>
      </c>
      <c r="I887">
        <v>53</v>
      </c>
      <c r="J887">
        <v>4</v>
      </c>
      <c r="K887" t="s">
        <v>15</v>
      </c>
      <c r="L887">
        <v>0</v>
      </c>
      <c r="M887" t="s">
        <v>227</v>
      </c>
      <c r="N887" t="s">
        <v>226</v>
      </c>
    </row>
    <row r="888" spans="1:14" x14ac:dyDescent="0.25">
      <c r="A888">
        <v>10</v>
      </c>
      <c r="B888" t="s">
        <v>229</v>
      </c>
      <c r="C888">
        <v>0</v>
      </c>
      <c r="D888" t="s">
        <v>48</v>
      </c>
      <c r="E888">
        <v>211</v>
      </c>
      <c r="F888" t="s">
        <v>303</v>
      </c>
      <c r="G888">
        <v>0</v>
      </c>
      <c r="H888" t="s">
        <v>303</v>
      </c>
      <c r="I888">
        <v>52</v>
      </c>
      <c r="J888">
        <v>4</v>
      </c>
      <c r="K888" t="s">
        <v>15</v>
      </c>
      <c r="L888">
        <v>0</v>
      </c>
      <c r="M888" t="s">
        <v>227</v>
      </c>
      <c r="N888" t="s">
        <v>226</v>
      </c>
    </row>
    <row r="889" spans="1:14" x14ac:dyDescent="0.25">
      <c r="A889">
        <v>10</v>
      </c>
      <c r="B889" t="s">
        <v>229</v>
      </c>
      <c r="C889">
        <v>0</v>
      </c>
      <c r="D889" t="s">
        <v>48</v>
      </c>
      <c r="E889">
        <v>211</v>
      </c>
      <c r="F889" t="s">
        <v>303</v>
      </c>
      <c r="G889">
        <v>0</v>
      </c>
      <c r="H889" t="s">
        <v>303</v>
      </c>
      <c r="I889">
        <v>51</v>
      </c>
      <c r="J889">
        <v>3</v>
      </c>
      <c r="K889" t="s">
        <v>15</v>
      </c>
      <c r="L889">
        <v>0</v>
      </c>
      <c r="M889" t="s">
        <v>227</v>
      </c>
      <c r="N889" t="s">
        <v>226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10</v>
      </c>
      <c r="B895" t="s">
        <v>229</v>
      </c>
      <c r="C895">
        <v>0</v>
      </c>
      <c r="D895" t="s">
        <v>48</v>
      </c>
      <c r="E895">
        <v>211</v>
      </c>
      <c r="F895" t="s">
        <v>303</v>
      </c>
      <c r="G895">
        <v>0</v>
      </c>
      <c r="H895" t="s">
        <v>303</v>
      </c>
      <c r="I895">
        <v>50</v>
      </c>
      <c r="J895">
        <v>3</v>
      </c>
      <c r="K895" t="s">
        <v>15</v>
      </c>
      <c r="L895">
        <v>0</v>
      </c>
      <c r="M895" t="s">
        <v>227</v>
      </c>
      <c r="N895" t="s">
        <v>226</v>
      </c>
    </row>
    <row r="896" spans="1:14" x14ac:dyDescent="0.25">
      <c r="A896">
        <v>10</v>
      </c>
      <c r="B896" t="s">
        <v>229</v>
      </c>
      <c r="C896">
        <v>0</v>
      </c>
      <c r="D896" t="s">
        <v>48</v>
      </c>
      <c r="E896">
        <v>211</v>
      </c>
      <c r="F896" t="s">
        <v>303</v>
      </c>
      <c r="G896">
        <v>0</v>
      </c>
      <c r="H896" t="s">
        <v>303</v>
      </c>
      <c r="I896">
        <v>49</v>
      </c>
      <c r="J896">
        <v>1</v>
      </c>
      <c r="K896" t="s">
        <v>15</v>
      </c>
      <c r="L896">
        <v>0</v>
      </c>
      <c r="M896" t="s">
        <v>227</v>
      </c>
      <c r="N896" t="s">
        <v>226</v>
      </c>
    </row>
    <row r="897" spans="1:14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10</v>
      </c>
      <c r="B900" t="s">
        <v>229</v>
      </c>
      <c r="C900">
        <v>0</v>
      </c>
      <c r="D900" t="s">
        <v>48</v>
      </c>
      <c r="E900">
        <v>211</v>
      </c>
      <c r="F900" t="s">
        <v>303</v>
      </c>
      <c r="G900">
        <v>0</v>
      </c>
      <c r="H900" t="s">
        <v>303</v>
      </c>
      <c r="I900">
        <v>47</v>
      </c>
      <c r="J900">
        <v>1</v>
      </c>
      <c r="K900" t="s">
        <v>15</v>
      </c>
      <c r="L900">
        <v>0</v>
      </c>
      <c r="M900" t="s">
        <v>227</v>
      </c>
      <c r="N900" t="s">
        <v>226</v>
      </c>
    </row>
    <row r="901" spans="1:14" x14ac:dyDescent="0.25">
      <c r="A901">
        <v>10</v>
      </c>
      <c r="B901" t="s">
        <v>224</v>
      </c>
      <c r="C901">
        <v>0</v>
      </c>
      <c r="D901" t="s">
        <v>48</v>
      </c>
      <c r="E901">
        <v>142</v>
      </c>
      <c r="F901" t="s">
        <v>303</v>
      </c>
      <c r="G901">
        <v>0</v>
      </c>
      <c r="H901" t="s">
        <v>303</v>
      </c>
      <c r="I901">
        <v>58</v>
      </c>
      <c r="J901">
        <v>1</v>
      </c>
      <c r="K901" t="s">
        <v>15</v>
      </c>
      <c r="L901">
        <v>0</v>
      </c>
      <c r="M901" t="s">
        <v>227</v>
      </c>
      <c r="N901" t="s">
        <v>226</v>
      </c>
    </row>
    <row r="902" spans="1:14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10</v>
      </c>
      <c r="B905" t="s">
        <v>224</v>
      </c>
      <c r="C905">
        <v>0</v>
      </c>
      <c r="D905" t="s">
        <v>48</v>
      </c>
      <c r="E905">
        <v>142</v>
      </c>
      <c r="F905" t="s">
        <v>303</v>
      </c>
      <c r="G905">
        <v>0</v>
      </c>
      <c r="H905" t="s">
        <v>303</v>
      </c>
      <c r="I905">
        <v>55</v>
      </c>
      <c r="J905">
        <v>1</v>
      </c>
      <c r="K905" t="s">
        <v>15</v>
      </c>
      <c r="L905">
        <v>0</v>
      </c>
      <c r="M905" t="s">
        <v>227</v>
      </c>
      <c r="N905" t="s">
        <v>226</v>
      </c>
    </row>
    <row r="906" spans="1:14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10</v>
      </c>
      <c r="B907" t="s">
        <v>224</v>
      </c>
      <c r="C907">
        <v>0</v>
      </c>
      <c r="D907" t="s">
        <v>48</v>
      </c>
      <c r="E907">
        <v>142</v>
      </c>
      <c r="F907" t="s">
        <v>303</v>
      </c>
      <c r="G907">
        <v>0</v>
      </c>
      <c r="H907" t="s">
        <v>303</v>
      </c>
      <c r="I907">
        <v>49</v>
      </c>
      <c r="J907">
        <v>1</v>
      </c>
      <c r="K907" t="s">
        <v>15</v>
      </c>
      <c r="L907">
        <v>0</v>
      </c>
      <c r="M907" t="s">
        <v>227</v>
      </c>
      <c r="N907" t="s">
        <v>226</v>
      </c>
    </row>
    <row r="908" spans="1:14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10</v>
      </c>
      <c r="B910" t="s">
        <v>228</v>
      </c>
      <c r="C910">
        <v>0</v>
      </c>
      <c r="D910" t="s">
        <v>48</v>
      </c>
      <c r="E910">
        <v>110</v>
      </c>
      <c r="F910" t="s">
        <v>303</v>
      </c>
      <c r="G910">
        <v>0</v>
      </c>
      <c r="H910" t="s">
        <v>303</v>
      </c>
      <c r="I910">
        <v>57</v>
      </c>
      <c r="J910">
        <v>1</v>
      </c>
      <c r="K910" t="s">
        <v>15</v>
      </c>
      <c r="L910">
        <v>0</v>
      </c>
      <c r="M910" t="s">
        <v>227</v>
      </c>
      <c r="N910" t="s">
        <v>226</v>
      </c>
    </row>
    <row r="911" spans="1:14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10</v>
      </c>
      <c r="B913" t="s">
        <v>228</v>
      </c>
      <c r="C913">
        <v>0</v>
      </c>
      <c r="D913" t="s">
        <v>48</v>
      </c>
      <c r="E913">
        <v>110</v>
      </c>
      <c r="F913" t="s">
        <v>303</v>
      </c>
      <c r="G913">
        <v>0</v>
      </c>
      <c r="H913" t="s">
        <v>303</v>
      </c>
      <c r="I913">
        <v>56</v>
      </c>
      <c r="J913">
        <v>1</v>
      </c>
      <c r="K913" t="s">
        <v>15</v>
      </c>
      <c r="L913">
        <v>0</v>
      </c>
      <c r="M913" t="s">
        <v>227</v>
      </c>
      <c r="N913" t="s">
        <v>226</v>
      </c>
    </row>
    <row r="914" spans="1:14" x14ac:dyDescent="0.25">
      <c r="A914">
        <v>10</v>
      </c>
      <c r="B914" t="s">
        <v>228</v>
      </c>
      <c r="C914">
        <v>0</v>
      </c>
      <c r="D914" t="s">
        <v>48</v>
      </c>
      <c r="E914">
        <v>110</v>
      </c>
      <c r="F914" t="s">
        <v>303</v>
      </c>
      <c r="G914">
        <v>0</v>
      </c>
      <c r="H914" t="s">
        <v>303</v>
      </c>
      <c r="I914">
        <v>51</v>
      </c>
      <c r="J914">
        <v>1</v>
      </c>
      <c r="K914" t="s">
        <v>15</v>
      </c>
      <c r="L914">
        <v>0</v>
      </c>
      <c r="M914" t="s">
        <v>227</v>
      </c>
      <c r="N914" t="s">
        <v>226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10</v>
      </c>
      <c r="B921" t="s">
        <v>228</v>
      </c>
      <c r="C921">
        <v>0</v>
      </c>
      <c r="D921" t="s">
        <v>48</v>
      </c>
      <c r="E921">
        <v>110</v>
      </c>
      <c r="F921" t="s">
        <v>303</v>
      </c>
      <c r="G921">
        <v>0</v>
      </c>
      <c r="H921" t="s">
        <v>303</v>
      </c>
      <c r="I921">
        <v>58</v>
      </c>
      <c r="J921">
        <v>1</v>
      </c>
      <c r="K921" t="s">
        <v>15</v>
      </c>
      <c r="L921">
        <v>0</v>
      </c>
      <c r="M921" t="s">
        <v>227</v>
      </c>
      <c r="N921" t="s">
        <v>226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10</v>
      </c>
      <c r="B923" t="s">
        <v>228</v>
      </c>
      <c r="C923">
        <v>0</v>
      </c>
      <c r="D923" t="s">
        <v>48</v>
      </c>
      <c r="E923">
        <v>110</v>
      </c>
      <c r="F923" t="s">
        <v>303</v>
      </c>
      <c r="G923">
        <v>0</v>
      </c>
      <c r="H923" t="s">
        <v>303</v>
      </c>
      <c r="I923">
        <v>57</v>
      </c>
      <c r="J923">
        <v>2</v>
      </c>
      <c r="K923" t="s">
        <v>15</v>
      </c>
      <c r="L923">
        <v>0</v>
      </c>
      <c r="M923" t="s">
        <v>227</v>
      </c>
      <c r="N923" t="s">
        <v>226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10</v>
      </c>
      <c r="B925" t="s">
        <v>228</v>
      </c>
      <c r="C925">
        <v>0</v>
      </c>
      <c r="D925" t="s">
        <v>48</v>
      </c>
      <c r="E925">
        <v>110</v>
      </c>
      <c r="F925" t="s">
        <v>303</v>
      </c>
      <c r="G925">
        <v>0</v>
      </c>
      <c r="H925" t="s">
        <v>303</v>
      </c>
      <c r="I925">
        <v>55</v>
      </c>
      <c r="J925">
        <v>4</v>
      </c>
      <c r="K925" t="s">
        <v>15</v>
      </c>
      <c r="L925">
        <v>0</v>
      </c>
      <c r="M925" t="s">
        <v>227</v>
      </c>
      <c r="N925" t="s">
        <v>226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10</v>
      </c>
      <c r="B929" t="s">
        <v>228</v>
      </c>
      <c r="C929">
        <v>0</v>
      </c>
      <c r="D929" t="s">
        <v>48</v>
      </c>
      <c r="E929">
        <v>110</v>
      </c>
      <c r="F929" t="s">
        <v>303</v>
      </c>
      <c r="G929">
        <v>0</v>
      </c>
      <c r="H929" t="s">
        <v>303</v>
      </c>
      <c r="I929">
        <v>54</v>
      </c>
      <c r="J929">
        <v>1</v>
      </c>
      <c r="K929" t="s">
        <v>15</v>
      </c>
      <c r="L929">
        <v>0</v>
      </c>
      <c r="M929" t="s">
        <v>227</v>
      </c>
      <c r="N929" t="s">
        <v>226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10</v>
      </c>
      <c r="B931" t="s">
        <v>228</v>
      </c>
      <c r="C931">
        <v>0</v>
      </c>
      <c r="D931" t="s">
        <v>48</v>
      </c>
      <c r="E931">
        <v>110</v>
      </c>
      <c r="F931" t="s">
        <v>303</v>
      </c>
      <c r="G931">
        <v>0</v>
      </c>
      <c r="H931" t="s">
        <v>303</v>
      </c>
      <c r="I931">
        <v>53</v>
      </c>
      <c r="J931">
        <v>4</v>
      </c>
      <c r="K931" t="s">
        <v>15</v>
      </c>
      <c r="L931">
        <v>0</v>
      </c>
      <c r="M931" t="s">
        <v>227</v>
      </c>
      <c r="N931" t="s">
        <v>226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10</v>
      </c>
      <c r="B934" t="s">
        <v>228</v>
      </c>
      <c r="C934">
        <v>0</v>
      </c>
      <c r="D934" t="s">
        <v>48</v>
      </c>
      <c r="E934">
        <v>110</v>
      </c>
      <c r="F934" t="s">
        <v>303</v>
      </c>
      <c r="G934">
        <v>0</v>
      </c>
      <c r="H934" t="s">
        <v>303</v>
      </c>
      <c r="I934">
        <v>52</v>
      </c>
      <c r="J934">
        <v>1</v>
      </c>
      <c r="K934" t="s">
        <v>15</v>
      </c>
      <c r="L934">
        <v>0</v>
      </c>
      <c r="M934" t="s">
        <v>227</v>
      </c>
      <c r="N934" t="s">
        <v>226</v>
      </c>
    </row>
    <row r="935" spans="1:14" x14ac:dyDescent="0.25">
      <c r="A935">
        <v>10</v>
      </c>
      <c r="B935" t="s">
        <v>228</v>
      </c>
      <c r="C935">
        <v>0</v>
      </c>
      <c r="D935" t="s">
        <v>48</v>
      </c>
      <c r="E935">
        <v>110</v>
      </c>
      <c r="F935" t="s">
        <v>303</v>
      </c>
      <c r="G935">
        <v>0</v>
      </c>
      <c r="H935" t="s">
        <v>303</v>
      </c>
      <c r="I935">
        <v>50</v>
      </c>
      <c r="J935">
        <v>2</v>
      </c>
      <c r="K935" t="s">
        <v>15</v>
      </c>
      <c r="L935">
        <v>0</v>
      </c>
      <c r="M935" t="s">
        <v>227</v>
      </c>
      <c r="N935" t="s">
        <v>226</v>
      </c>
    </row>
    <row r="936" spans="1:14" x14ac:dyDescent="0.25">
      <c r="A936">
        <v>10</v>
      </c>
      <c r="B936" t="s">
        <v>228</v>
      </c>
      <c r="C936">
        <v>0</v>
      </c>
      <c r="D936" t="s">
        <v>48</v>
      </c>
      <c r="E936">
        <v>110</v>
      </c>
      <c r="F936" t="s">
        <v>303</v>
      </c>
      <c r="G936">
        <v>0</v>
      </c>
      <c r="H936" t="s">
        <v>303</v>
      </c>
      <c r="I936">
        <v>46</v>
      </c>
      <c r="J936">
        <v>1</v>
      </c>
      <c r="K936" t="s">
        <v>15</v>
      </c>
      <c r="L936">
        <v>0</v>
      </c>
      <c r="M936" t="s">
        <v>227</v>
      </c>
      <c r="N936" t="s">
        <v>226</v>
      </c>
    </row>
    <row r="937" spans="1:14" x14ac:dyDescent="0.25">
      <c r="A937">
        <v>10</v>
      </c>
      <c r="B937" t="s">
        <v>224</v>
      </c>
      <c r="C937">
        <v>0</v>
      </c>
      <c r="D937" t="s">
        <v>48</v>
      </c>
      <c r="E937">
        <v>109</v>
      </c>
      <c r="F937" t="s">
        <v>303</v>
      </c>
      <c r="G937">
        <v>0</v>
      </c>
      <c r="H937" t="s">
        <v>303</v>
      </c>
      <c r="I937">
        <v>50</v>
      </c>
      <c r="J937">
        <v>1</v>
      </c>
      <c r="K937" t="s">
        <v>15</v>
      </c>
      <c r="L937">
        <v>0</v>
      </c>
      <c r="M937" t="s">
        <v>227</v>
      </c>
      <c r="N937" t="s">
        <v>226</v>
      </c>
    </row>
    <row r="938" spans="1:14" x14ac:dyDescent="0.25">
      <c r="A938">
        <v>10</v>
      </c>
      <c r="B938" t="s">
        <v>224</v>
      </c>
      <c r="C938">
        <v>0</v>
      </c>
      <c r="D938" t="s">
        <v>48</v>
      </c>
      <c r="E938">
        <v>108</v>
      </c>
      <c r="F938" t="s">
        <v>303</v>
      </c>
      <c r="G938">
        <v>0</v>
      </c>
      <c r="H938" t="s">
        <v>303</v>
      </c>
      <c r="I938">
        <v>65</v>
      </c>
      <c r="J938">
        <v>1</v>
      </c>
      <c r="K938" t="s">
        <v>15</v>
      </c>
      <c r="L938">
        <v>0</v>
      </c>
      <c r="M938" t="s">
        <v>227</v>
      </c>
      <c r="N938" t="s">
        <v>226</v>
      </c>
    </row>
    <row r="939" spans="1:14" x14ac:dyDescent="0.25">
      <c r="A939">
        <v>10</v>
      </c>
      <c r="B939" t="s">
        <v>224</v>
      </c>
      <c r="C939">
        <v>0</v>
      </c>
      <c r="D939" t="s">
        <v>48</v>
      </c>
      <c r="E939">
        <v>108</v>
      </c>
      <c r="F939" t="s">
        <v>303</v>
      </c>
      <c r="G939">
        <v>0</v>
      </c>
      <c r="H939" t="s">
        <v>303</v>
      </c>
      <c r="I939">
        <v>55</v>
      </c>
      <c r="J939">
        <v>1</v>
      </c>
      <c r="K939" t="s">
        <v>15</v>
      </c>
      <c r="L939">
        <v>0</v>
      </c>
      <c r="M939" t="s">
        <v>227</v>
      </c>
      <c r="N939" t="s">
        <v>226</v>
      </c>
    </row>
    <row r="940" spans="1:14" x14ac:dyDescent="0.25">
      <c r="A940">
        <v>10</v>
      </c>
      <c r="B940" t="s">
        <v>224</v>
      </c>
      <c r="C940">
        <v>0</v>
      </c>
      <c r="D940" t="s">
        <v>48</v>
      </c>
      <c r="E940">
        <v>108</v>
      </c>
      <c r="F940" t="s">
        <v>303</v>
      </c>
      <c r="G940">
        <v>0</v>
      </c>
      <c r="H940" t="s">
        <v>303</v>
      </c>
      <c r="I940">
        <v>54</v>
      </c>
      <c r="J940">
        <v>1</v>
      </c>
      <c r="K940" t="s">
        <v>15</v>
      </c>
      <c r="L940">
        <v>0</v>
      </c>
      <c r="M940" t="s">
        <v>227</v>
      </c>
      <c r="N940" t="s">
        <v>226</v>
      </c>
    </row>
    <row r="941" spans="1:14" x14ac:dyDescent="0.25">
      <c r="A941">
        <v>10</v>
      </c>
      <c r="B941" t="s">
        <v>224</v>
      </c>
      <c r="C941">
        <v>0</v>
      </c>
      <c r="D941" t="s">
        <v>48</v>
      </c>
      <c r="E941">
        <v>108</v>
      </c>
      <c r="F941" t="s">
        <v>303</v>
      </c>
      <c r="G941">
        <v>0</v>
      </c>
      <c r="H941" t="s">
        <v>303</v>
      </c>
      <c r="I941">
        <v>50</v>
      </c>
      <c r="J941">
        <v>1</v>
      </c>
      <c r="K941" t="s">
        <v>15</v>
      </c>
      <c r="L941">
        <v>0</v>
      </c>
      <c r="M941" t="s">
        <v>227</v>
      </c>
      <c r="N941" t="s">
        <v>226</v>
      </c>
    </row>
    <row r="942" spans="1:14" x14ac:dyDescent="0.25">
      <c r="A942">
        <v>10</v>
      </c>
      <c r="B942" t="s">
        <v>224</v>
      </c>
      <c r="C942">
        <v>0</v>
      </c>
      <c r="D942" t="s">
        <v>48</v>
      </c>
      <c r="E942">
        <v>108</v>
      </c>
      <c r="F942" t="s">
        <v>303</v>
      </c>
      <c r="G942">
        <v>0</v>
      </c>
      <c r="H942" t="s">
        <v>303</v>
      </c>
      <c r="I942">
        <v>47</v>
      </c>
      <c r="J942">
        <v>1</v>
      </c>
      <c r="K942" t="s">
        <v>15</v>
      </c>
      <c r="L942">
        <v>0</v>
      </c>
      <c r="M942" t="s">
        <v>227</v>
      </c>
      <c r="N942" t="s">
        <v>226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10</v>
      </c>
      <c r="B944" t="s">
        <v>224</v>
      </c>
      <c r="C944">
        <v>0</v>
      </c>
      <c r="D944" t="s">
        <v>48</v>
      </c>
      <c r="E944">
        <v>108</v>
      </c>
      <c r="F944" t="s">
        <v>303</v>
      </c>
      <c r="G944">
        <v>0</v>
      </c>
      <c r="H944" t="s">
        <v>303</v>
      </c>
      <c r="I944">
        <v>42</v>
      </c>
      <c r="J944">
        <v>1</v>
      </c>
      <c r="K944" t="s">
        <v>15</v>
      </c>
      <c r="L944">
        <v>0</v>
      </c>
      <c r="M944" t="s">
        <v>227</v>
      </c>
      <c r="N944" t="s">
        <v>226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10</v>
      </c>
      <c r="B946" t="s">
        <v>224</v>
      </c>
      <c r="C946">
        <v>0</v>
      </c>
      <c r="D946" t="s">
        <v>48</v>
      </c>
      <c r="E946">
        <v>108</v>
      </c>
      <c r="F946" t="s">
        <v>303</v>
      </c>
      <c r="G946">
        <v>0</v>
      </c>
      <c r="H946" t="s">
        <v>303</v>
      </c>
      <c r="I946">
        <v>51</v>
      </c>
      <c r="J946">
        <v>2</v>
      </c>
      <c r="K946" t="s">
        <v>15</v>
      </c>
      <c r="L946">
        <v>0</v>
      </c>
      <c r="M946" t="s">
        <v>227</v>
      </c>
      <c r="N946" t="s">
        <v>226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10</v>
      </c>
      <c r="B956" t="s">
        <v>224</v>
      </c>
      <c r="C956">
        <v>0</v>
      </c>
      <c r="D956" t="s">
        <v>48</v>
      </c>
      <c r="E956">
        <v>106</v>
      </c>
      <c r="F956" t="s">
        <v>303</v>
      </c>
      <c r="G956">
        <v>0</v>
      </c>
      <c r="H956" t="s">
        <v>303</v>
      </c>
      <c r="I956">
        <v>59</v>
      </c>
      <c r="J956">
        <v>1</v>
      </c>
      <c r="K956" t="s">
        <v>15</v>
      </c>
      <c r="L956">
        <v>0</v>
      </c>
      <c r="M956" t="s">
        <v>227</v>
      </c>
      <c r="N956" t="s">
        <v>226</v>
      </c>
    </row>
    <row r="957" spans="1:14" x14ac:dyDescent="0.25">
      <c r="A957">
        <v>10</v>
      </c>
      <c r="B957" t="s">
        <v>224</v>
      </c>
      <c r="C957">
        <v>0</v>
      </c>
      <c r="D957" t="s">
        <v>48</v>
      </c>
      <c r="E957">
        <v>106</v>
      </c>
      <c r="F957" t="s">
        <v>303</v>
      </c>
      <c r="G957">
        <v>0</v>
      </c>
      <c r="H957" t="s">
        <v>303</v>
      </c>
      <c r="I957">
        <v>54</v>
      </c>
      <c r="J957">
        <v>1</v>
      </c>
      <c r="K957" t="s">
        <v>15</v>
      </c>
      <c r="L957">
        <v>0</v>
      </c>
      <c r="M957" t="s">
        <v>227</v>
      </c>
      <c r="N957" t="s">
        <v>226</v>
      </c>
    </row>
    <row r="958" spans="1:14" x14ac:dyDescent="0.25">
      <c r="A958">
        <v>10</v>
      </c>
      <c r="B958" t="s">
        <v>224</v>
      </c>
      <c r="C958">
        <v>0</v>
      </c>
      <c r="D958" t="s">
        <v>48</v>
      </c>
      <c r="E958">
        <v>106</v>
      </c>
      <c r="F958" t="s">
        <v>303</v>
      </c>
      <c r="G958">
        <v>0</v>
      </c>
      <c r="H958" t="s">
        <v>303</v>
      </c>
      <c r="I958">
        <v>53</v>
      </c>
      <c r="J958">
        <v>1</v>
      </c>
      <c r="K958" t="s">
        <v>15</v>
      </c>
      <c r="L958">
        <v>0</v>
      </c>
      <c r="M958" t="s">
        <v>227</v>
      </c>
      <c r="N958" t="s">
        <v>226</v>
      </c>
    </row>
    <row r="959" spans="1:14" x14ac:dyDescent="0.25">
      <c r="A959">
        <v>10</v>
      </c>
      <c r="B959" t="s">
        <v>224</v>
      </c>
      <c r="C959">
        <v>0</v>
      </c>
      <c r="D959" t="s">
        <v>48</v>
      </c>
      <c r="E959">
        <v>106</v>
      </c>
      <c r="F959" t="s">
        <v>303</v>
      </c>
      <c r="G959">
        <v>0</v>
      </c>
      <c r="H959" t="s">
        <v>303</v>
      </c>
      <c r="I959">
        <v>51</v>
      </c>
      <c r="J959">
        <v>1</v>
      </c>
      <c r="K959" t="s">
        <v>15</v>
      </c>
      <c r="L959">
        <v>0</v>
      </c>
      <c r="M959" t="s">
        <v>227</v>
      </c>
      <c r="N959" t="s">
        <v>226</v>
      </c>
    </row>
    <row r="960" spans="1:14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0418afa-354e-465f-886d-9070cc89e96b" xsi:nil="true"/>
    <lcf76f155ced4ddcb4097134ff3c332f xmlns="a83edf6a-ab6a-4e14-b931-cd98005da12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29E28168E70B428EE67616F8A60796" ma:contentTypeVersion="13" ma:contentTypeDescription="Create a new document." ma:contentTypeScope="" ma:versionID="2d7877c8a1de0d94fcfbcbb788b5c8e8">
  <xsd:schema xmlns:xsd="http://www.w3.org/2001/XMLSchema" xmlns:xs="http://www.w3.org/2001/XMLSchema" xmlns:p="http://schemas.microsoft.com/office/2006/metadata/properties" xmlns:ns2="a83edf6a-ab6a-4e14-b931-cd98005da12c" xmlns:ns3="20418afa-354e-465f-886d-9070cc89e96b" targetNamespace="http://schemas.microsoft.com/office/2006/metadata/properties" ma:root="true" ma:fieldsID="a1351e289edcc9625c3a24871f55fe81" ns2:_="" ns3:_="">
    <xsd:import namespace="a83edf6a-ab6a-4e14-b931-cd98005da12c"/>
    <xsd:import namespace="20418afa-354e-465f-886d-9070cc89e9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3edf6a-ab6a-4e14-b931-cd98005da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418afa-354e-465f-886d-9070cc89e96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a87f53a-c5f3-4fc7-95de-0489c20709e8}" ma:internalName="TaxCatchAll" ma:showField="CatchAllData" ma:web="20418afa-354e-465f-886d-9070cc89e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92015E-2F45-4420-BB1E-3EC5ED03B8EB}">
  <ds:schemaRefs>
    <ds:schemaRef ds:uri="http://schemas.microsoft.com/office/2006/documentManagement/types"/>
    <ds:schemaRef ds:uri="http://purl.org/dc/dcmitype/"/>
    <ds:schemaRef ds:uri="http://purl.org/dc/elements/1.1/"/>
    <ds:schemaRef ds:uri="http://purl.org/dc/terms/"/>
    <ds:schemaRef ds:uri="a83edf6a-ab6a-4e14-b931-cd98005da12c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20418afa-354e-465f-886d-9070cc89e96b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4336BB9B-11F7-4E5B-A181-0308F4E1F3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3edf6a-ab6a-4e14-b931-cd98005da12c"/>
    <ds:schemaRef ds:uri="20418afa-354e-465f-886d-9070cc89e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2C147B-371F-4FF6-93FF-3902B6BB7A6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CBCD93D-821C-4E87-8C39-8FA1D945F1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Edit- DSM Catch</vt:lpstr>
      <vt:lpstr>Edit- Federal LFS (USFWS, USBR)</vt:lpstr>
      <vt:lpstr>Edit- CDFW LFS AdJ</vt:lpstr>
      <vt:lpstr>LFS AdultJuv All</vt:lpstr>
      <vt:lpstr>Edit- CDFW Lar-Juv</vt:lpstr>
      <vt:lpstr>Sheet8</vt:lpstr>
      <vt:lpstr>Larval Salvage</vt:lpstr>
      <vt:lpstr>Sheet5</vt:lpstr>
      <vt:lpstr>Sheet6</vt:lpstr>
      <vt:lpstr>Sheet7</vt:lpstr>
      <vt:lpstr>Sheet9</vt:lpstr>
      <vt:lpstr>LFS Count Totals</vt:lpstr>
      <vt:lpstr>Indices</vt:lpstr>
      <vt:lpstr>Triggers</vt:lpstr>
      <vt:lpstr>Map</vt:lpstr>
      <vt:lpstr>Station-Crosswalk</vt:lpstr>
      <vt:lpstr>Life stage</vt:lpstr>
      <vt:lpstr>Releases</vt:lpstr>
      <vt:lpstr>Calculations</vt:lpstr>
      <vt:lpstr>Sheet1</vt:lpstr>
      <vt:lpstr>Sheet2</vt:lpstr>
      <vt:lpstr>Sheet3</vt:lpstr>
      <vt:lpstr>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Easterbrook, Grace Katherine</dc:creator>
  <cp:keywords/>
  <dc:description/>
  <cp:lastModifiedBy>Easterbrook, Grace K</cp:lastModifiedBy>
  <cp:revision/>
  <dcterms:created xsi:type="dcterms:W3CDTF">2024-11-05T00:16:08Z</dcterms:created>
  <dcterms:modified xsi:type="dcterms:W3CDTF">2025-04-29T17:20:05Z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0x0101001329E28168E70B428EE67616F8A60796</vt:lpwstr>
  </property>
  <property fmtid="{D5CDD505-2E9C-101B-9397-08002B2CF9AE}" pid="3" name="MediaServiceImageTags">
    <vt:lpwstr/>
  </property>
</Properties>
</file>